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3\8. Agosto 2023\"/>
    </mc:Choice>
  </mc:AlternateContent>
  <xr:revisionPtr revIDLastSave="0" documentId="13_ncr:1_{558247BE-2335-4BE7-A503-DEC8341A3E4D}" xr6:coauthVersionLast="47" xr6:coauthVersionMax="47" xr10:uidLastSave="{00000000-0000-0000-0000-000000000000}"/>
  <bookViews>
    <workbookView xWindow="-120" yWindow="-120" windowWidth="29040" windowHeight="15840" tabRatio="693" firstSheet="1" activeTab="1" xr2:uid="{00000000-000D-0000-FFFF-FFFF00000000}"/>
  </bookViews>
  <sheets>
    <sheet name="Contactos" sheetId="34" state="hidden" r:id="rId1"/>
    <sheet name="R1.02 (ex FORM. 9)" sheetId="3" r:id="rId2"/>
    <sheet name="bd_lista" sheetId="32" state="hidden" r:id="rId3"/>
    <sheet name="CUADRO" sheetId="31" state="hidden" r:id="rId4"/>
    <sheet name="Hoja de Trabajo para listado" sheetId="30" state="hidden"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s>
  <definedNames>
    <definedName name="_xlnm._FilterDatabase" localSheetId="2" hidden="1">bd_lista!$A$2:$E$591</definedName>
    <definedName name="_xlnm._FilterDatabase" localSheetId="11" hidden="1">CDI!$A$7:$H$77</definedName>
    <definedName name="_xlnm._FilterDatabase" localSheetId="0" hidden="1">Contactos!$A$3:$E$544</definedName>
    <definedName name="_xlnm._FilterDatabase" localSheetId="3" hidden="1">CUADRO!$A$5:$AA$1179</definedName>
    <definedName name="_xlnm._FilterDatabase" localSheetId="8" hidden="1">'CUT ME'!$A$7:$T$61</definedName>
    <definedName name="_xlnm._FilterDatabase" localSheetId="7" hidden="1">'CUT MN'!$A$7:$T$2985</definedName>
    <definedName name="_xlnm._FilterDatabase" localSheetId="16" hidden="1">CVD_AUTO!$A$6:$J$12</definedName>
    <definedName name="_xlnm._FilterDatabase" localSheetId="5" hidden="1">RESUMEN!$A$10:$AQ$600</definedName>
    <definedName name="_xlnm._FilterDatabase" localSheetId="13" hidden="1">'TCR ME'!$A$6:$F$6</definedName>
    <definedName name="_xlnm._FilterDatabase" localSheetId="12" hidden="1">'TCR MN'!$A$6:$F$57</definedName>
    <definedName name="_xlnm._FilterDatabase" localSheetId="15" hidden="1">'TFD ME'!$A$6:$F$6</definedName>
    <definedName name="_xlnm._FilterDatabase" localSheetId="14" hidden="1">'TFD MN'!$A$6:$F$13</definedName>
    <definedName name="_xlnm._FilterDatabase" localSheetId="10" hidden="1">'TRL ME'!$A$7:$P$9</definedName>
    <definedName name="_xlnm._FilterDatabase" localSheetId="9" hidden="1">'TRL MN'!$A$7:$P$32</definedName>
    <definedName name="_Key1" localSheetId="2"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2"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2"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CDI!$A$1:$H$81</definedName>
    <definedName name="_xlnm.Print_Area" localSheetId="6">CONCEPTOS!$A$1:$C$58</definedName>
    <definedName name="_xlnm.Print_Area" localSheetId="8">'CUT ME'!$A$1:$T$222</definedName>
    <definedName name="_xlnm.Print_Area" localSheetId="7">'CUT MN'!$A$1:$T$3006</definedName>
    <definedName name="_xlnm.Print_Area" localSheetId="16">CVD_AUTO!$A$1:$J$64</definedName>
    <definedName name="_xlnm.Print_Area" localSheetId="1">'R1.02 (ex FORM. 9)'!$A$1:$AF$61</definedName>
    <definedName name="_xlnm.Print_Area" localSheetId="5">RESUMEN!$A$1:$AQ$603</definedName>
    <definedName name="_xlnm.Print_Area" localSheetId="13">'TCR ME'!$A$1:$G$11</definedName>
    <definedName name="_xlnm.Print_Area" localSheetId="12">'TCR MN'!$A$1:$F$59</definedName>
    <definedName name="_xlnm.Print_Area" localSheetId="15">'TFD ME'!$A$1:$G$11</definedName>
    <definedName name="_xlnm.Print_Area" localSheetId="14">'TFD MN'!$A$1:$F$15</definedName>
    <definedName name="_xlnm.Print_Area" localSheetId="10">'TRL ME'!$A$1:$Q$165</definedName>
    <definedName name="_xlnm.Print_Area" localSheetId="9">'TRL MN'!$A$1:$Q$229</definedName>
    <definedName name="cod_ent">[1]RESUMEN!$A$11:$A$616</definedName>
    <definedName name="Cuadro_Ent">[1]RESUMEN!$A$11:$C$616</definedName>
    <definedName name="gy" localSheetId="9" hidden="1">#REF!</definedName>
    <definedName name="gy" hidden="1">#REF!</definedName>
    <definedName name="MARZO" localSheetId="2"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CVD_AUTO!$1:$6</definedName>
    <definedName name="_xlnm.Print_Titles" localSheetId="5">RESUMEN!$1:$10</definedName>
    <definedName name="_xlnm.Print_Titles" localSheetId="10">'TRL ME'!$1:$6</definedName>
    <definedName name="_xlnm.Print_Titles" localSheetId="9">'TRL MN'!$1:$7</definedName>
  </definedNames>
  <calcPr calcId="191029"/>
  <pivotCaches>
    <pivotCache cacheId="0" r:id="rId21"/>
    <pivotCache cacheId="1" r:id="rId22"/>
    <pivotCache cacheId="2" r:id="rId23"/>
    <pivotCache cacheId="3" r:id="rId24"/>
    <pivotCache cacheId="4"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18" i="8" l="1"/>
  <c r="Q2987" i="25"/>
  <c r="P2987" i="25"/>
  <c r="I63" i="33" l="1"/>
  <c r="H63" i="33"/>
  <c r="H71" i="21"/>
  <c r="H72" i="21"/>
  <c r="H73" i="21"/>
  <c r="H74" i="21"/>
  <c r="H75" i="21"/>
  <c r="H76" i="21"/>
  <c r="H77" i="21"/>
  <c r="P211" i="29"/>
  <c r="O211" i="29"/>
  <c r="N211" i="29"/>
  <c r="Q205" i="26"/>
  <c r="P205" i="26"/>
  <c r="O205" i="26"/>
  <c r="N205" i="26"/>
  <c r="F10" i="36"/>
  <c r="G10" i="36"/>
  <c r="H52" i="21"/>
  <c r="H53" i="21"/>
  <c r="H54" i="21"/>
  <c r="H55" i="21"/>
  <c r="H56" i="21"/>
  <c r="H57" i="21"/>
  <c r="H58" i="21"/>
  <c r="H59" i="21"/>
  <c r="H60" i="21"/>
  <c r="H61" i="21"/>
  <c r="H62" i="21"/>
  <c r="H63" i="21"/>
  <c r="H64" i="21"/>
  <c r="H65" i="21"/>
  <c r="H66" i="21"/>
  <c r="H67" i="21"/>
  <c r="H68" i="21"/>
  <c r="H69" i="21"/>
  <c r="H70" i="21"/>
  <c r="P148" i="20"/>
  <c r="O148" i="20"/>
  <c r="N148" i="20"/>
  <c r="M148" i="20"/>
  <c r="L148" i="20"/>
  <c r="C151" i="8" l="1"/>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G79" i="21" l="1"/>
  <c r="F79" i="21"/>
  <c r="E79" i="21"/>
  <c r="D79" i="21"/>
  <c r="F15" i="35" l="1"/>
  <c r="H31" i="21"/>
  <c r="H32" i="21"/>
  <c r="H33" i="21"/>
  <c r="H34" i="21"/>
  <c r="H35" i="21"/>
  <c r="H36" i="21"/>
  <c r="H37" i="21"/>
  <c r="H38" i="21"/>
  <c r="H39" i="21"/>
  <c r="H40" i="21"/>
  <c r="H41" i="21"/>
  <c r="H42" i="21"/>
  <c r="H43" i="21"/>
  <c r="H44" i="21"/>
  <c r="H45" i="21"/>
  <c r="H46" i="21"/>
  <c r="H47" i="21"/>
  <c r="H48" i="21"/>
  <c r="H49" i="21"/>
  <c r="H50" i="21"/>
  <c r="H51" i="21"/>
  <c r="H8" i="21"/>
  <c r="H9" i="21"/>
  <c r="H10" i="21"/>
  <c r="H11" i="21"/>
  <c r="H12" i="21"/>
  <c r="H13" i="21"/>
  <c r="H14" i="21"/>
  <c r="H15" i="21"/>
  <c r="H16" i="21"/>
  <c r="H17" i="21"/>
  <c r="H18" i="21"/>
  <c r="H19" i="21"/>
  <c r="H20" i="21"/>
  <c r="H21" i="21"/>
  <c r="H22" i="21"/>
  <c r="H23" i="21"/>
  <c r="H24" i="21"/>
  <c r="H25" i="21"/>
  <c r="H26" i="21"/>
  <c r="H27" i="21"/>
  <c r="H28" i="21"/>
  <c r="H29" i="21"/>
  <c r="H30" i="21"/>
  <c r="H79" i="21" l="1"/>
  <c r="B600"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C11" i="8"/>
  <c r="B11" i="8"/>
  <c r="O2987" i="25" l="1"/>
  <c r="N2987" i="25"/>
  <c r="M50" i="3" l="1"/>
  <c r="I50" i="3"/>
  <c r="C50" i="3"/>
  <c r="G622" i="8" l="1"/>
  <c r="CF2" i="30"/>
  <c r="A4" i="36" l="1"/>
  <c r="A3" i="36"/>
  <c r="A4" i="35"/>
  <c r="A3" i="35"/>
  <c r="G624" i="8" l="1"/>
  <c r="G619" i="8"/>
  <c r="DI3" i="30"/>
  <c r="DH3" i="30"/>
  <c r="B334" i="31"/>
  <c r="B66" i="31"/>
  <c r="B1088" i="31"/>
  <c r="B350" i="31"/>
  <c r="B1084" i="31"/>
  <c r="B260" i="31"/>
  <c r="B316" i="31"/>
  <c r="B222" i="31"/>
  <c r="B142" i="31"/>
  <c r="B152" i="31"/>
  <c r="B270" i="31"/>
  <c r="B96" i="31"/>
  <c r="B1108" i="31"/>
  <c r="B58" i="31"/>
  <c r="B62" i="31"/>
  <c r="B80" i="31"/>
  <c r="B60" i="31"/>
  <c r="B48" i="31"/>
  <c r="B78" i="31"/>
  <c r="B32" i="31"/>
  <c r="B76" i="31"/>
  <c r="B50" i="31"/>
  <c r="X303" i="31" l="1"/>
  <c r="Y303" i="31" s="1"/>
  <c r="V317" i="31"/>
  <c r="U317" i="31"/>
  <c r="C317" i="31"/>
  <c r="X302" i="31"/>
  <c r="Y302" i="31" s="1"/>
  <c r="AA302" i="31" s="1"/>
  <c r="V316" i="31"/>
  <c r="W316" i="31" s="1"/>
  <c r="U316" i="31"/>
  <c r="C316" i="31"/>
  <c r="D316" i="31" s="1"/>
  <c r="Z302" i="31" l="1"/>
  <c r="D602" i="8" l="1"/>
  <c r="E602" i="8"/>
  <c r="F602" i="8"/>
  <c r="F622" i="8" s="1"/>
  <c r="G602" i="8"/>
  <c r="H602" i="8"/>
  <c r="I602" i="8"/>
  <c r="J602" i="8"/>
  <c r="K602" i="8"/>
  <c r="L602" i="8"/>
  <c r="M602" i="8"/>
  <c r="N602" i="8"/>
  <c r="O602" i="8"/>
  <c r="P602" i="8"/>
  <c r="Q602" i="8"/>
  <c r="R602" i="8"/>
  <c r="S602" i="8"/>
  <c r="T602" i="8"/>
  <c r="U602" i="8"/>
  <c r="V602" i="8"/>
  <c r="W602" i="8"/>
  <c r="X602" i="8"/>
  <c r="Y602" i="8"/>
  <c r="F623" i="8" s="1"/>
  <c r="Z602" i="8"/>
  <c r="AA602" i="8"/>
  <c r="AB602" i="8"/>
  <c r="AC602" i="8"/>
  <c r="AD602" i="8"/>
  <c r="AE602" i="8"/>
  <c r="AF602" i="8"/>
  <c r="AG602" i="8"/>
  <c r="AH602" i="8"/>
  <c r="AI602" i="8"/>
  <c r="AJ602" i="8"/>
  <c r="AK602" i="8"/>
  <c r="AL602" i="8"/>
  <c r="AM602" i="8"/>
  <c r="AN602" i="8"/>
  <c r="AO602" i="8"/>
  <c r="AP602" i="8"/>
  <c r="F618" i="8" l="1"/>
  <c r="F624" i="8"/>
  <c r="F619" i="8"/>
  <c r="F620" i="8"/>
  <c r="F621" i="8"/>
  <c r="G620" i="8"/>
  <c r="G621" i="8"/>
  <c r="H624" i="8" l="1"/>
  <c r="J624" i="8"/>
  <c r="H620" i="8"/>
  <c r="H621" i="8"/>
  <c r="J620" i="8"/>
  <c r="J621" i="8"/>
  <c r="H618" i="8"/>
  <c r="J618" i="8"/>
  <c r="H619" i="8"/>
  <c r="J619" i="8" l="1"/>
  <c r="B3" i="31"/>
  <c r="F12" i="3" l="1"/>
  <c r="A4" i="33" l="1"/>
  <c r="A3" i="33"/>
  <c r="G10" i="28"/>
  <c r="F10" i="28"/>
  <c r="A4" i="28"/>
  <c r="A3" i="28"/>
  <c r="F59" i="27"/>
  <c r="G623" i="8" s="1"/>
  <c r="H623" i="8" s="1"/>
  <c r="A4" i="27"/>
  <c r="A3" i="27"/>
  <c r="A4" i="21"/>
  <c r="A3" i="21"/>
  <c r="A4" i="20"/>
  <c r="A3" i="20"/>
  <c r="A4" i="29"/>
  <c r="A3" i="29"/>
  <c r="A4" i="26"/>
  <c r="A3" i="26"/>
  <c r="AQ600" i="8"/>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59" i="8"/>
  <c r="AQ158" i="8"/>
  <c r="AQ157" i="8"/>
  <c r="AQ156" i="8"/>
  <c r="AQ155" i="8"/>
  <c r="AQ154" i="8"/>
  <c r="AQ153"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2" i="8"/>
  <c r="AQ11" i="8"/>
  <c r="A6" i="8"/>
  <c r="A5" i="8"/>
  <c r="F45" i="3"/>
  <c r="C45" i="3"/>
  <c r="C44" i="3"/>
  <c r="F43" i="3"/>
  <c r="C43" i="3"/>
  <c r="C42" i="3"/>
  <c r="F41" i="3"/>
  <c r="C41" i="3"/>
  <c r="F40" i="3"/>
  <c r="F39" i="3"/>
  <c r="C39" i="3"/>
  <c r="F38" i="3"/>
  <c r="C38" i="3"/>
  <c r="F37" i="3"/>
  <c r="C37" i="3"/>
  <c r="F36" i="3"/>
  <c r="C36" i="3"/>
  <c r="F35" i="3"/>
  <c r="C35" i="3"/>
  <c r="F34" i="3"/>
  <c r="C34" i="3"/>
  <c r="C33" i="3"/>
  <c r="C32" i="3"/>
  <c r="F31" i="3"/>
  <c r="C31" i="3"/>
  <c r="F30" i="3"/>
  <c r="C30" i="3"/>
  <c r="F29" i="3"/>
  <c r="C29" i="3"/>
  <c r="C28" i="3"/>
  <c r="F27" i="3"/>
  <c r="C26" i="3"/>
  <c r="F25" i="3"/>
  <c r="C25"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237" i="31"/>
  <c r="Y237" i="31" s="1"/>
  <c r="V237" i="31"/>
  <c r="U237" i="31"/>
  <c r="C237" i="31"/>
  <c r="X236" i="31"/>
  <c r="Z236" i="31" s="1"/>
  <c r="V236" i="31"/>
  <c r="W236" i="31" s="1"/>
  <c r="U236" i="31"/>
  <c r="C236" i="31"/>
  <c r="D236" i="31" s="1"/>
  <c r="B236" i="31"/>
  <c r="X229" i="31"/>
  <c r="Y229" i="31" s="1"/>
  <c r="V245" i="31"/>
  <c r="U245" i="31"/>
  <c r="C245" i="31"/>
  <c r="X228" i="31"/>
  <c r="Z228" i="31" s="1"/>
  <c r="V244" i="31"/>
  <c r="W244" i="31" s="1"/>
  <c r="U244" i="31"/>
  <c r="C244" i="31"/>
  <c r="D244" i="31" s="1"/>
  <c r="B244" i="31"/>
  <c r="X223" i="31"/>
  <c r="Y223" i="31" s="1"/>
  <c r="V243" i="31"/>
  <c r="U243" i="31"/>
  <c r="C243" i="31"/>
  <c r="X222" i="31"/>
  <c r="Z222" i="31" s="1"/>
  <c r="V242" i="31"/>
  <c r="W242" i="31" s="1"/>
  <c r="U242" i="31"/>
  <c r="C242" i="31"/>
  <c r="D242" i="31" s="1"/>
  <c r="B242" i="31"/>
  <c r="X27" i="31"/>
  <c r="Y27" i="31" s="1"/>
  <c r="V27" i="31"/>
  <c r="U27" i="31"/>
  <c r="C27" i="31"/>
  <c r="X26" i="31"/>
  <c r="Z26" i="31" s="1"/>
  <c r="V26" i="31"/>
  <c r="W26" i="31" s="1"/>
  <c r="U26" i="31"/>
  <c r="C26" i="31"/>
  <c r="D26" i="31" s="1"/>
  <c r="B26" i="31"/>
  <c r="X47" i="31"/>
  <c r="Y47" i="31" s="1"/>
  <c r="V47" i="31"/>
  <c r="U47" i="31"/>
  <c r="C47" i="31"/>
  <c r="X46" i="31"/>
  <c r="Z46" i="31" s="1"/>
  <c r="V46" i="31"/>
  <c r="W46" i="31" s="1"/>
  <c r="U46" i="31"/>
  <c r="C46" i="31"/>
  <c r="D46" i="31" s="1"/>
  <c r="B46" i="31"/>
  <c r="X45" i="31"/>
  <c r="Y45" i="31" s="1"/>
  <c r="V45" i="31"/>
  <c r="U45" i="31"/>
  <c r="C45" i="31"/>
  <c r="X44" i="31"/>
  <c r="Y44" i="31" s="1"/>
  <c r="AA44" i="31" s="1"/>
  <c r="V44" i="31"/>
  <c r="W44" i="31" s="1"/>
  <c r="U44" i="31"/>
  <c r="C44" i="31"/>
  <c r="D44" i="31" s="1"/>
  <c r="B44" i="31"/>
  <c r="X1141" i="31"/>
  <c r="Y1141" i="31" s="1"/>
  <c r="V1141" i="31"/>
  <c r="U1141" i="31"/>
  <c r="C1141" i="31"/>
  <c r="X1140" i="31"/>
  <c r="Y1140" i="31" s="1"/>
  <c r="AA1140" i="31" s="1"/>
  <c r="V1140" i="31"/>
  <c r="W1140" i="31" s="1"/>
  <c r="U1140" i="31"/>
  <c r="C1140" i="31"/>
  <c r="D1140" i="31" s="1"/>
  <c r="B1140" i="31"/>
  <c r="X35" i="31"/>
  <c r="Y35" i="31" s="1"/>
  <c r="V35" i="31"/>
  <c r="U35" i="31"/>
  <c r="C35" i="31"/>
  <c r="X34" i="31"/>
  <c r="Z34" i="31" s="1"/>
  <c r="V34" i="31"/>
  <c r="W34" i="31" s="1"/>
  <c r="U34" i="31"/>
  <c r="C34" i="31"/>
  <c r="D34" i="31" s="1"/>
  <c r="B34" i="31"/>
  <c r="X43" i="31"/>
  <c r="Y43" i="31" s="1"/>
  <c r="V43" i="31"/>
  <c r="U43" i="31"/>
  <c r="C43" i="31"/>
  <c r="X42" i="31"/>
  <c r="Z42" i="31" s="1"/>
  <c r="V42" i="31"/>
  <c r="W42" i="31" s="1"/>
  <c r="U42" i="31"/>
  <c r="C42" i="31"/>
  <c r="D42" i="31" s="1"/>
  <c r="B42" i="31"/>
  <c r="X41" i="31"/>
  <c r="Y41" i="31" s="1"/>
  <c r="V41" i="31"/>
  <c r="U41" i="31"/>
  <c r="C41" i="31"/>
  <c r="X40" i="31"/>
  <c r="Z40" i="31" s="1"/>
  <c r="V40" i="31"/>
  <c r="W40" i="31" s="1"/>
  <c r="U40" i="31"/>
  <c r="C40" i="31"/>
  <c r="D40" i="31" s="1"/>
  <c r="B40" i="31"/>
  <c r="X1135" i="31"/>
  <c r="Y1135" i="31" s="1"/>
  <c r="V1135" i="31"/>
  <c r="U1135" i="31"/>
  <c r="C1135" i="31"/>
  <c r="X1134" i="31"/>
  <c r="Z1134" i="31" s="1"/>
  <c r="V1134" i="31"/>
  <c r="W1134" i="31" s="1"/>
  <c r="U1134" i="31"/>
  <c r="C1134" i="31"/>
  <c r="D1134" i="31" s="1"/>
  <c r="B1134" i="31"/>
  <c r="X1139" i="31"/>
  <c r="Y1139" i="31" s="1"/>
  <c r="V1139" i="31"/>
  <c r="U1139" i="31"/>
  <c r="C1139" i="31"/>
  <c r="X1138" i="31"/>
  <c r="Y1138" i="31" s="1"/>
  <c r="AA1138" i="31" s="1"/>
  <c r="V1138" i="31"/>
  <c r="W1138" i="31" s="1"/>
  <c r="U1138" i="31"/>
  <c r="C1138" i="31"/>
  <c r="D1138" i="31" s="1"/>
  <c r="B1138" i="31"/>
  <c r="X39" i="31"/>
  <c r="Y39" i="31" s="1"/>
  <c r="V39" i="31"/>
  <c r="U39" i="31"/>
  <c r="C39" i="31"/>
  <c r="X38" i="31"/>
  <c r="Z38" i="31" s="1"/>
  <c r="V38" i="31"/>
  <c r="W38" i="31" s="1"/>
  <c r="U38" i="31"/>
  <c r="C38" i="31"/>
  <c r="D38" i="31" s="1"/>
  <c r="B38" i="31"/>
  <c r="X37" i="31"/>
  <c r="Y37" i="31" s="1"/>
  <c r="V37" i="31"/>
  <c r="U37" i="31"/>
  <c r="C37" i="31"/>
  <c r="X36" i="31"/>
  <c r="Y36" i="31" s="1"/>
  <c r="AA36" i="31" s="1"/>
  <c r="V36" i="31"/>
  <c r="W36" i="31" s="1"/>
  <c r="U36" i="31"/>
  <c r="C36" i="31"/>
  <c r="D36" i="31" s="1"/>
  <c r="B36" i="31"/>
  <c r="X379" i="31"/>
  <c r="Y379" i="31" s="1"/>
  <c r="V379" i="31"/>
  <c r="U379" i="31"/>
  <c r="C379" i="31"/>
  <c r="X378" i="31"/>
  <c r="Y378" i="31" s="1"/>
  <c r="AA378" i="31" s="1"/>
  <c r="V378" i="31"/>
  <c r="W378" i="31" s="1"/>
  <c r="U378" i="31"/>
  <c r="C378" i="31"/>
  <c r="D378" i="31" s="1"/>
  <c r="B378" i="31"/>
  <c r="X25" i="31"/>
  <c r="Y25" i="31" s="1"/>
  <c r="V25" i="31"/>
  <c r="U25" i="31"/>
  <c r="C25" i="31"/>
  <c r="X24" i="31"/>
  <c r="Y24" i="31" s="1"/>
  <c r="AA24" i="31" s="1"/>
  <c r="V24" i="31"/>
  <c r="W24" i="31" s="1"/>
  <c r="U24" i="31"/>
  <c r="C24" i="31"/>
  <c r="D24" i="31" s="1"/>
  <c r="B24" i="31"/>
  <c r="X23" i="31"/>
  <c r="Y23" i="31" s="1"/>
  <c r="V23" i="31"/>
  <c r="U23" i="31"/>
  <c r="C23" i="31"/>
  <c r="X22" i="31"/>
  <c r="Z22" i="31" s="1"/>
  <c r="V22" i="31"/>
  <c r="W22" i="31" s="1"/>
  <c r="U22" i="31"/>
  <c r="C22" i="31"/>
  <c r="D22" i="31" s="1"/>
  <c r="B22" i="31"/>
  <c r="X221" i="31"/>
  <c r="Y221" i="31" s="1"/>
  <c r="V233" i="31"/>
  <c r="U233" i="31"/>
  <c r="C233" i="31"/>
  <c r="X220" i="31"/>
  <c r="Z220" i="31" s="1"/>
  <c r="V232" i="31"/>
  <c r="W232" i="31" s="1"/>
  <c r="U232" i="31"/>
  <c r="C232" i="31"/>
  <c r="D232" i="31" s="1"/>
  <c r="B232" i="31"/>
  <c r="X1109" i="31"/>
  <c r="Y1109" i="31" s="1"/>
  <c r="V31" i="31"/>
  <c r="U31" i="31"/>
  <c r="C31" i="31"/>
  <c r="X1108" i="31"/>
  <c r="Z1108" i="31" s="1"/>
  <c r="V30" i="31"/>
  <c r="W30" i="31" s="1"/>
  <c r="U30" i="31"/>
  <c r="C30" i="31"/>
  <c r="D30" i="31" s="1"/>
  <c r="B30" i="31"/>
  <c r="V1125" i="31"/>
  <c r="U1125" i="31"/>
  <c r="C1125" i="31"/>
  <c r="AA1116" i="31"/>
  <c r="Z1116" i="31"/>
  <c r="V1124" i="31"/>
  <c r="W1124" i="31" s="1"/>
  <c r="U1124" i="31"/>
  <c r="C1124" i="31"/>
  <c r="D1124" i="31" s="1"/>
  <c r="V1137" i="31"/>
  <c r="U1137" i="31"/>
  <c r="C1137" i="31"/>
  <c r="AA1130" i="31"/>
  <c r="Z1130" i="31"/>
  <c r="V1136" i="31"/>
  <c r="W1136" i="31" s="1"/>
  <c r="U1136" i="31"/>
  <c r="C1136" i="31"/>
  <c r="D1136" i="31" s="1"/>
  <c r="X21" i="31"/>
  <c r="Y21" i="31" s="1"/>
  <c r="V21" i="31"/>
  <c r="U21" i="31"/>
  <c r="C21" i="31"/>
  <c r="X20" i="31"/>
  <c r="Z20" i="31" s="1"/>
  <c r="V20" i="31"/>
  <c r="W20" i="31" s="1"/>
  <c r="U20" i="31"/>
  <c r="C20" i="31"/>
  <c r="D20" i="31" s="1"/>
  <c r="B20" i="31"/>
  <c r="V1127" i="31"/>
  <c r="U1127" i="31"/>
  <c r="C1127" i="31"/>
  <c r="AA1118" i="31"/>
  <c r="Z1118" i="31"/>
  <c r="V1126" i="31"/>
  <c r="W1126" i="31" s="1"/>
  <c r="U1126" i="31"/>
  <c r="C1126" i="31"/>
  <c r="D1126" i="31" s="1"/>
  <c r="V1131" i="31"/>
  <c r="U1131" i="31"/>
  <c r="C1131" i="31"/>
  <c r="AA1126" i="31"/>
  <c r="Z1126" i="31"/>
  <c r="V1130" i="31"/>
  <c r="W1130" i="31" s="1"/>
  <c r="U1130" i="31"/>
  <c r="C1130" i="31"/>
  <c r="D1130" i="31" s="1"/>
  <c r="X271" i="31"/>
  <c r="Y271" i="31" s="1"/>
  <c r="V247" i="31"/>
  <c r="U247" i="31"/>
  <c r="C247" i="31"/>
  <c r="X270" i="31"/>
  <c r="Z270" i="31" s="1"/>
  <c r="V246" i="31"/>
  <c r="W246" i="31" s="1"/>
  <c r="U246" i="31"/>
  <c r="C246" i="31"/>
  <c r="D246" i="31" s="1"/>
  <c r="B246" i="31"/>
  <c r="Y1097" i="31"/>
  <c r="V1099" i="31"/>
  <c r="U1099" i="31"/>
  <c r="C1099" i="31"/>
  <c r="Y1096" i="31"/>
  <c r="AA1096" i="31" s="1"/>
  <c r="V1098" i="31"/>
  <c r="W1098" i="31" s="1"/>
  <c r="U1098" i="31"/>
  <c r="C1098" i="31"/>
  <c r="D1098" i="31" s="1"/>
  <c r="B1098" i="31"/>
  <c r="X351" i="31"/>
  <c r="Y351" i="31" s="1"/>
  <c r="V257" i="31"/>
  <c r="U257" i="31"/>
  <c r="C257" i="31"/>
  <c r="X350" i="31"/>
  <c r="Y350" i="31" s="1"/>
  <c r="AA350" i="31" s="1"/>
  <c r="V256" i="31"/>
  <c r="W256" i="31" s="1"/>
  <c r="U256" i="31"/>
  <c r="C256" i="31"/>
  <c r="D256" i="31" s="1"/>
  <c r="B256" i="31"/>
  <c r="X231" i="31"/>
  <c r="Y231" i="31" s="1"/>
  <c r="V239" i="31"/>
  <c r="U239" i="31"/>
  <c r="C239" i="31"/>
  <c r="X230" i="31"/>
  <c r="Z230" i="31" s="1"/>
  <c r="V238" i="31"/>
  <c r="W238" i="31" s="1"/>
  <c r="U238" i="31"/>
  <c r="C238" i="31"/>
  <c r="D238" i="31" s="1"/>
  <c r="B238" i="31"/>
  <c r="X261" i="31"/>
  <c r="Y261" i="31" s="1"/>
  <c r="V203" i="31"/>
  <c r="U203" i="31"/>
  <c r="C203" i="31"/>
  <c r="X260" i="31"/>
  <c r="Z260" i="31" s="1"/>
  <c r="V202" i="31"/>
  <c r="W202" i="31" s="1"/>
  <c r="U202" i="31"/>
  <c r="C202" i="31"/>
  <c r="D202" i="31" s="1"/>
  <c r="B202" i="31"/>
  <c r="X165" i="31"/>
  <c r="Y165" i="31" s="1"/>
  <c r="V261" i="31"/>
  <c r="U261" i="31"/>
  <c r="C261" i="31"/>
  <c r="X164" i="31"/>
  <c r="Z164" i="31" s="1"/>
  <c r="V260" i="31"/>
  <c r="W260" i="31" s="1"/>
  <c r="U260" i="31"/>
  <c r="C260" i="31"/>
  <c r="D260" i="31" s="1"/>
  <c r="X81" i="31"/>
  <c r="Y81" i="31" s="1"/>
  <c r="V81" i="31"/>
  <c r="U81" i="31"/>
  <c r="C81" i="31"/>
  <c r="X80" i="31"/>
  <c r="Z80" i="31" s="1"/>
  <c r="V80" i="31"/>
  <c r="W80" i="31" s="1"/>
  <c r="U80" i="31"/>
  <c r="C80" i="31"/>
  <c r="D80" i="31" s="1"/>
  <c r="X1065" i="31"/>
  <c r="Y1065" i="31" s="1"/>
  <c r="V1059" i="31"/>
  <c r="U1059" i="31"/>
  <c r="C1059" i="31"/>
  <c r="X1064" i="31"/>
  <c r="Z1064" i="31" s="1"/>
  <c r="V1058" i="31"/>
  <c r="W1058" i="31" s="1"/>
  <c r="U1058" i="31"/>
  <c r="C1058" i="31"/>
  <c r="D1058" i="31" s="1"/>
  <c r="B1058" i="31"/>
  <c r="X1083" i="31"/>
  <c r="Y1083" i="31" s="1"/>
  <c r="V1085" i="31"/>
  <c r="U1085" i="31"/>
  <c r="C1085" i="31"/>
  <c r="X1082" i="31"/>
  <c r="Z1082" i="31" s="1"/>
  <c r="V1084" i="31"/>
  <c r="W1084" i="31" s="1"/>
  <c r="U1084" i="31"/>
  <c r="C1084" i="31"/>
  <c r="D1084" i="31" s="1"/>
  <c r="X1079" i="31"/>
  <c r="Y1079" i="31" s="1"/>
  <c r="V1081" i="31"/>
  <c r="U1081" i="31"/>
  <c r="C1081" i="31"/>
  <c r="X1078" i="31"/>
  <c r="Y1078" i="31" s="1"/>
  <c r="AA1078" i="31" s="1"/>
  <c r="V1080" i="31"/>
  <c r="W1080" i="31" s="1"/>
  <c r="U1080" i="31"/>
  <c r="C1080" i="31"/>
  <c r="D1080" i="31" s="1"/>
  <c r="B1080" i="31"/>
  <c r="X149" i="31"/>
  <c r="Y149" i="31" s="1"/>
  <c r="V159" i="31"/>
  <c r="U159" i="31"/>
  <c r="C159" i="31"/>
  <c r="X148" i="31"/>
  <c r="Y148" i="31" s="1"/>
  <c r="AA148" i="31" s="1"/>
  <c r="V158" i="31"/>
  <c r="W158" i="31" s="1"/>
  <c r="U158" i="31"/>
  <c r="C158" i="31"/>
  <c r="D158" i="31" s="1"/>
  <c r="B158" i="31"/>
  <c r="X253" i="31"/>
  <c r="Y253" i="31" s="1"/>
  <c r="V277" i="31"/>
  <c r="U277" i="31"/>
  <c r="C277" i="31"/>
  <c r="X252" i="31"/>
  <c r="Z252" i="31" s="1"/>
  <c r="V276" i="31"/>
  <c r="W276" i="31" s="1"/>
  <c r="U276" i="31"/>
  <c r="C276" i="31"/>
  <c r="D276" i="31" s="1"/>
  <c r="B276" i="31"/>
  <c r="X289" i="31"/>
  <c r="Y289" i="31" s="1"/>
  <c r="V305" i="31"/>
  <c r="U305" i="31"/>
  <c r="C305" i="31"/>
  <c r="X288" i="31"/>
  <c r="Z288" i="31" s="1"/>
  <c r="V304" i="31"/>
  <c r="W304" i="31" s="1"/>
  <c r="U304" i="31"/>
  <c r="C304" i="31"/>
  <c r="D304" i="31" s="1"/>
  <c r="B304" i="31"/>
  <c r="X227" i="31"/>
  <c r="Y227" i="31" s="1"/>
  <c r="V255" i="31"/>
  <c r="U255" i="31"/>
  <c r="C255" i="31"/>
  <c r="X226" i="31"/>
  <c r="Z226" i="31" s="1"/>
  <c r="V254" i="31"/>
  <c r="W254" i="31" s="1"/>
  <c r="U254" i="31"/>
  <c r="C254" i="31"/>
  <c r="D254" i="31" s="1"/>
  <c r="B254" i="31"/>
  <c r="X83" i="31"/>
  <c r="Y83" i="31" s="1"/>
  <c r="V85" i="31"/>
  <c r="U85" i="31"/>
  <c r="C85" i="31"/>
  <c r="X82" i="31"/>
  <c r="Z82" i="31" s="1"/>
  <c r="V84" i="31"/>
  <c r="W84" i="31" s="1"/>
  <c r="U84" i="31"/>
  <c r="C84" i="31"/>
  <c r="D84" i="31" s="1"/>
  <c r="B84" i="31"/>
  <c r="X67" i="31"/>
  <c r="Y67" i="31" s="1"/>
  <c r="U67" i="31"/>
  <c r="C67" i="31"/>
  <c r="X66" i="31"/>
  <c r="Z66" i="31" s="1"/>
  <c r="W66" i="31"/>
  <c r="U66" i="31"/>
  <c r="C66" i="31"/>
  <c r="D66" i="31" s="1"/>
  <c r="X79" i="31"/>
  <c r="Y79" i="31" s="1"/>
  <c r="V1077" i="31"/>
  <c r="U1077" i="31"/>
  <c r="C1077" i="31"/>
  <c r="X78" i="31"/>
  <c r="Z78" i="31" s="1"/>
  <c r="V1076" i="31"/>
  <c r="W1076" i="31" s="1"/>
  <c r="U1076" i="31"/>
  <c r="C1076" i="31"/>
  <c r="D1076" i="31" s="1"/>
  <c r="B1076" i="31"/>
  <c r="X209" i="31"/>
  <c r="Y209" i="31" s="1"/>
  <c r="V231" i="31"/>
  <c r="U231" i="31"/>
  <c r="C231" i="31"/>
  <c r="X208" i="31"/>
  <c r="Y208" i="31" s="1"/>
  <c r="AA208" i="31" s="1"/>
  <c r="V230" i="31"/>
  <c r="W230" i="31" s="1"/>
  <c r="U230" i="31"/>
  <c r="C230" i="31"/>
  <c r="D230" i="31" s="1"/>
  <c r="B230" i="31"/>
  <c r="X77" i="31"/>
  <c r="Y77" i="31" s="1"/>
  <c r="V79" i="31"/>
  <c r="U79" i="31"/>
  <c r="C79" i="31"/>
  <c r="X76" i="31"/>
  <c r="Y76" i="31" s="1"/>
  <c r="AA76" i="31" s="1"/>
  <c r="V78" i="31"/>
  <c r="W78" i="31" s="1"/>
  <c r="U78" i="31"/>
  <c r="C78" i="31"/>
  <c r="D78" i="31" s="1"/>
  <c r="Y1121" i="31"/>
  <c r="V1121" i="31"/>
  <c r="U1121" i="31"/>
  <c r="C1121" i="31"/>
  <c r="Z1120" i="31"/>
  <c r="Y1120" i="31"/>
  <c r="AA1120" i="31" s="1"/>
  <c r="V1120" i="31"/>
  <c r="W1120" i="31" s="1"/>
  <c r="U1120" i="31"/>
  <c r="C1120" i="31"/>
  <c r="D1120" i="31" s="1"/>
  <c r="B1120" i="31"/>
  <c r="X91" i="31"/>
  <c r="Y91" i="31" s="1"/>
  <c r="V95" i="31"/>
  <c r="U95" i="31"/>
  <c r="C95" i="31"/>
  <c r="X90" i="31"/>
  <c r="Z90" i="31" s="1"/>
  <c r="V94" i="31"/>
  <c r="W94" i="31" s="1"/>
  <c r="U94" i="31"/>
  <c r="C94" i="31"/>
  <c r="D94" i="31" s="1"/>
  <c r="B94" i="31"/>
  <c r="Y129" i="31"/>
  <c r="V129" i="31"/>
  <c r="U129" i="31"/>
  <c r="C129" i="31"/>
  <c r="Z128" i="31"/>
  <c r="Y128" i="31"/>
  <c r="AA128" i="31" s="1"/>
  <c r="V128" i="31"/>
  <c r="W128" i="31" s="1"/>
  <c r="U128" i="31"/>
  <c r="C128" i="31"/>
  <c r="D128" i="31" s="1"/>
  <c r="B128" i="31"/>
  <c r="X1061" i="31"/>
  <c r="Y1061" i="31" s="1"/>
  <c r="V1061" i="31"/>
  <c r="U1061" i="31"/>
  <c r="C1061" i="31"/>
  <c r="X1060" i="31"/>
  <c r="Y1060" i="31" s="1"/>
  <c r="AA1060" i="31" s="1"/>
  <c r="V1060" i="31"/>
  <c r="W1060" i="31" s="1"/>
  <c r="U1060" i="31"/>
  <c r="C1060" i="31"/>
  <c r="D1060" i="31" s="1"/>
  <c r="B1060" i="31"/>
  <c r="X119" i="31"/>
  <c r="Y119" i="31" s="1"/>
  <c r="V119" i="31"/>
  <c r="U119" i="31"/>
  <c r="C119" i="31"/>
  <c r="X118" i="31"/>
  <c r="Z118" i="31" s="1"/>
  <c r="V118" i="31"/>
  <c r="W118" i="31" s="1"/>
  <c r="U118" i="31"/>
  <c r="C118" i="31"/>
  <c r="D118" i="31" s="1"/>
  <c r="B118" i="31"/>
  <c r="X117" i="31"/>
  <c r="Y117" i="31" s="1"/>
  <c r="V117" i="31"/>
  <c r="U117" i="31"/>
  <c r="C117" i="31"/>
  <c r="X116" i="31"/>
  <c r="Z116" i="31" s="1"/>
  <c r="V116" i="31"/>
  <c r="W116" i="31" s="1"/>
  <c r="U116" i="31"/>
  <c r="C116" i="31"/>
  <c r="D116" i="31" s="1"/>
  <c r="B116" i="31"/>
  <c r="X115" i="31"/>
  <c r="Y115" i="31" s="1"/>
  <c r="V115" i="31"/>
  <c r="U115" i="31"/>
  <c r="C115" i="31"/>
  <c r="X114" i="31"/>
  <c r="Z114" i="31" s="1"/>
  <c r="V114" i="31"/>
  <c r="W114" i="31" s="1"/>
  <c r="U114" i="31"/>
  <c r="C114" i="31"/>
  <c r="D114" i="31" s="1"/>
  <c r="B114" i="31"/>
  <c r="X113" i="31"/>
  <c r="Y113" i="31" s="1"/>
  <c r="V113" i="31"/>
  <c r="U113" i="31"/>
  <c r="C113" i="31"/>
  <c r="X112" i="31"/>
  <c r="Z112" i="31" s="1"/>
  <c r="V112" i="31"/>
  <c r="W112" i="31" s="1"/>
  <c r="U112" i="31"/>
  <c r="C112" i="31"/>
  <c r="D112" i="31" s="1"/>
  <c r="B112" i="31"/>
  <c r="X111" i="31"/>
  <c r="Y111" i="31" s="1"/>
  <c r="V111" i="31"/>
  <c r="U111" i="31"/>
  <c r="C111" i="31"/>
  <c r="X110" i="31"/>
  <c r="Z110" i="31" s="1"/>
  <c r="V110" i="31"/>
  <c r="W110" i="31" s="1"/>
  <c r="U110" i="31"/>
  <c r="C110" i="31"/>
  <c r="D110" i="31" s="1"/>
  <c r="B110" i="31"/>
  <c r="X109" i="31"/>
  <c r="Y109" i="31" s="1"/>
  <c r="V109" i="31"/>
  <c r="U109" i="31"/>
  <c r="C109" i="31"/>
  <c r="X108" i="31"/>
  <c r="Y108" i="31" s="1"/>
  <c r="AA108" i="31" s="1"/>
  <c r="V108" i="31"/>
  <c r="W108" i="31" s="1"/>
  <c r="U108" i="31"/>
  <c r="C108" i="31"/>
  <c r="D108" i="31" s="1"/>
  <c r="B108" i="31"/>
  <c r="X107" i="31"/>
  <c r="Y107" i="31" s="1"/>
  <c r="V107" i="31"/>
  <c r="U107" i="31"/>
  <c r="C107" i="31"/>
  <c r="X106" i="31"/>
  <c r="Y106" i="31" s="1"/>
  <c r="AA106" i="31" s="1"/>
  <c r="V106" i="31"/>
  <c r="W106" i="31" s="1"/>
  <c r="U106" i="31"/>
  <c r="C106" i="31"/>
  <c r="D106" i="31" s="1"/>
  <c r="B106" i="31"/>
  <c r="X1177" i="31"/>
  <c r="Y1177" i="31" s="1"/>
  <c r="V1177" i="31"/>
  <c r="U1177" i="31"/>
  <c r="C1177" i="31"/>
  <c r="X1176" i="31"/>
  <c r="Y1176" i="31" s="1"/>
  <c r="AA1176" i="31" s="1"/>
  <c r="V1176" i="31"/>
  <c r="W1176" i="31" s="1"/>
  <c r="U1176" i="31"/>
  <c r="C1176" i="31"/>
  <c r="D1176" i="31" s="1"/>
  <c r="B1176" i="31"/>
  <c r="X1175" i="31"/>
  <c r="Y1175" i="31" s="1"/>
  <c r="V1175" i="31"/>
  <c r="U1175" i="31"/>
  <c r="C1175" i="31"/>
  <c r="X1174" i="31"/>
  <c r="Z1174" i="31" s="1"/>
  <c r="V1174" i="31"/>
  <c r="W1174" i="31" s="1"/>
  <c r="U1174" i="31"/>
  <c r="C1174" i="31"/>
  <c r="D1174" i="31" s="1"/>
  <c r="B1174" i="31"/>
  <c r="X1173" i="31"/>
  <c r="Y1173" i="31" s="1"/>
  <c r="V1173" i="31"/>
  <c r="U1173" i="31"/>
  <c r="C1173" i="31"/>
  <c r="X1172" i="31"/>
  <c r="Z1172" i="31" s="1"/>
  <c r="V1172" i="31"/>
  <c r="W1172" i="31" s="1"/>
  <c r="U1172" i="31"/>
  <c r="C1172" i="31"/>
  <c r="D1172" i="31" s="1"/>
  <c r="B1172" i="31"/>
  <c r="X1143" i="31"/>
  <c r="Y1143" i="31" s="1"/>
  <c r="V1143" i="31"/>
  <c r="U1143" i="31"/>
  <c r="C1143" i="31"/>
  <c r="X1142" i="31"/>
  <c r="Z1142" i="31" s="1"/>
  <c r="V1142" i="31"/>
  <c r="W1142" i="31" s="1"/>
  <c r="U1142" i="31"/>
  <c r="C1142" i="31"/>
  <c r="D1142" i="31" s="1"/>
  <c r="B1142" i="31"/>
  <c r="X331" i="31"/>
  <c r="Y331" i="31" s="1"/>
  <c r="V331" i="31"/>
  <c r="U331" i="31"/>
  <c r="C331" i="31"/>
  <c r="X330" i="31"/>
  <c r="Z330" i="31" s="1"/>
  <c r="V330" i="31"/>
  <c r="W330" i="31" s="1"/>
  <c r="U330" i="31"/>
  <c r="C330" i="31"/>
  <c r="D330" i="31" s="1"/>
  <c r="B330" i="31"/>
  <c r="X355" i="31"/>
  <c r="Y355" i="31" s="1"/>
  <c r="V225" i="31"/>
  <c r="U225" i="31"/>
  <c r="C225" i="31"/>
  <c r="X354" i="31"/>
  <c r="Z354" i="31" s="1"/>
  <c r="V224" i="31"/>
  <c r="W224" i="31" s="1"/>
  <c r="U224" i="31"/>
  <c r="C224" i="31"/>
  <c r="D224" i="31" s="1"/>
  <c r="B224" i="31"/>
  <c r="X19" i="31"/>
  <c r="Y19" i="31" s="1"/>
  <c r="V19" i="31"/>
  <c r="U19" i="31"/>
  <c r="C19" i="31"/>
  <c r="X18" i="31"/>
  <c r="Z18" i="31" s="1"/>
  <c r="V18" i="31"/>
  <c r="W18" i="31" s="1"/>
  <c r="U18" i="31"/>
  <c r="C18" i="31"/>
  <c r="D18" i="31" s="1"/>
  <c r="B18" i="31"/>
  <c r="X329" i="31"/>
  <c r="Y329" i="31" s="1"/>
  <c r="V329" i="31"/>
  <c r="U329" i="31"/>
  <c r="C329" i="31"/>
  <c r="X328" i="31"/>
  <c r="Y328" i="31" s="1"/>
  <c r="AA328" i="31" s="1"/>
  <c r="V328" i="31"/>
  <c r="W328" i="31" s="1"/>
  <c r="U328" i="31"/>
  <c r="C328" i="31"/>
  <c r="D328" i="31" s="1"/>
  <c r="B328" i="31"/>
  <c r="X185" i="31"/>
  <c r="Y185" i="31" s="1"/>
  <c r="V185" i="31"/>
  <c r="U185" i="31"/>
  <c r="C185" i="31"/>
  <c r="X184" i="31"/>
  <c r="Y184" i="31" s="1"/>
  <c r="AA184" i="31" s="1"/>
  <c r="V184" i="31"/>
  <c r="W184" i="31" s="1"/>
  <c r="U184" i="31"/>
  <c r="C184" i="31"/>
  <c r="D184" i="31" s="1"/>
  <c r="B184" i="31"/>
  <c r="X325" i="31"/>
  <c r="Y325" i="31" s="1"/>
  <c r="V325" i="31"/>
  <c r="U325" i="31"/>
  <c r="C325" i="31"/>
  <c r="X324" i="31"/>
  <c r="Y324" i="31" s="1"/>
  <c r="AA324" i="31" s="1"/>
  <c r="V324" i="31"/>
  <c r="W324" i="31" s="1"/>
  <c r="U324" i="31"/>
  <c r="C324" i="31"/>
  <c r="D324" i="31" s="1"/>
  <c r="B324" i="31"/>
  <c r="X217" i="31"/>
  <c r="Y217" i="31" s="1"/>
  <c r="V217" i="31"/>
  <c r="U217" i="31"/>
  <c r="C217" i="31"/>
  <c r="X216" i="31"/>
  <c r="Z216" i="31" s="1"/>
  <c r="V216" i="31"/>
  <c r="W216" i="31" s="1"/>
  <c r="U216" i="31"/>
  <c r="C216" i="31"/>
  <c r="D216" i="31" s="1"/>
  <c r="B216" i="31"/>
  <c r="X295" i="31"/>
  <c r="Y295" i="31" s="1"/>
  <c r="V295" i="31"/>
  <c r="U295" i="31"/>
  <c r="C295" i="31"/>
  <c r="X294" i="31"/>
  <c r="Z294" i="31" s="1"/>
  <c r="V294" i="31"/>
  <c r="W294" i="31" s="1"/>
  <c r="U294" i="31"/>
  <c r="C294" i="31"/>
  <c r="D294" i="31" s="1"/>
  <c r="B294" i="31"/>
  <c r="X161" i="31"/>
  <c r="Y161" i="31" s="1"/>
  <c r="V175" i="31"/>
  <c r="U175" i="31"/>
  <c r="C175" i="31"/>
  <c r="X160" i="31"/>
  <c r="Z160" i="31" s="1"/>
  <c r="V174" i="31"/>
  <c r="W174" i="31" s="1"/>
  <c r="U174" i="31"/>
  <c r="C174" i="31"/>
  <c r="D174" i="31" s="1"/>
  <c r="B174" i="31"/>
  <c r="X163" i="31"/>
  <c r="Y163" i="31" s="1"/>
  <c r="V163" i="31"/>
  <c r="U163" i="31"/>
  <c r="C163" i="31"/>
  <c r="X162" i="31"/>
  <c r="Z162" i="31" s="1"/>
  <c r="V162" i="31"/>
  <c r="W162" i="31" s="1"/>
  <c r="U162" i="31"/>
  <c r="C162" i="31"/>
  <c r="D162" i="31" s="1"/>
  <c r="B162" i="31"/>
  <c r="X319" i="31"/>
  <c r="Y319" i="31" s="1"/>
  <c r="V319" i="31"/>
  <c r="U319" i="31"/>
  <c r="C319" i="31"/>
  <c r="X318" i="31"/>
  <c r="Z318" i="31" s="1"/>
  <c r="V318" i="31"/>
  <c r="W318" i="31" s="1"/>
  <c r="U318" i="31"/>
  <c r="C318" i="31"/>
  <c r="D318" i="31" s="1"/>
  <c r="B318" i="31"/>
  <c r="X145" i="31"/>
  <c r="Y145" i="31" s="1"/>
  <c r="V145" i="31"/>
  <c r="U145" i="31"/>
  <c r="C145" i="31"/>
  <c r="X144" i="31"/>
  <c r="Y144" i="31" s="1"/>
  <c r="AA144" i="31" s="1"/>
  <c r="V144" i="31"/>
  <c r="W144" i="31" s="1"/>
  <c r="U144" i="31"/>
  <c r="C144" i="31"/>
  <c r="D144" i="31" s="1"/>
  <c r="B144" i="31"/>
  <c r="X347" i="31"/>
  <c r="Y347" i="31" s="1"/>
  <c r="V347" i="31"/>
  <c r="U347" i="31"/>
  <c r="C347" i="31"/>
  <c r="X346" i="31"/>
  <c r="Y346" i="31" s="1"/>
  <c r="AA346" i="31" s="1"/>
  <c r="V346" i="31"/>
  <c r="W346" i="31" s="1"/>
  <c r="U346" i="31"/>
  <c r="C346" i="31"/>
  <c r="D346" i="31" s="1"/>
  <c r="B346" i="31"/>
  <c r="X315" i="31"/>
  <c r="Y315" i="31" s="1"/>
  <c r="V315" i="31"/>
  <c r="U315" i="31"/>
  <c r="C315" i="31"/>
  <c r="X314" i="31"/>
  <c r="Z314" i="31" s="1"/>
  <c r="V314" i="31"/>
  <c r="W314" i="31" s="1"/>
  <c r="U314" i="31"/>
  <c r="C314" i="31"/>
  <c r="D314" i="31" s="1"/>
  <c r="B314" i="31"/>
  <c r="X309" i="31"/>
  <c r="Y309" i="31" s="1"/>
  <c r="V309" i="31"/>
  <c r="U309" i="31"/>
  <c r="C309" i="31"/>
  <c r="X308" i="31"/>
  <c r="Z308" i="31" s="1"/>
  <c r="V308" i="31"/>
  <c r="W308" i="31" s="1"/>
  <c r="U308" i="31"/>
  <c r="C308" i="31"/>
  <c r="D308" i="31" s="1"/>
  <c r="B308" i="31"/>
  <c r="X1077" i="31"/>
  <c r="Y1077" i="31" s="1"/>
  <c r="V149" i="31"/>
  <c r="U149" i="31"/>
  <c r="C149" i="31"/>
  <c r="X1076" i="31"/>
  <c r="Z1076" i="31" s="1"/>
  <c r="V148" i="31"/>
  <c r="W148" i="31" s="1"/>
  <c r="U148" i="31"/>
  <c r="C148" i="31"/>
  <c r="D148" i="31" s="1"/>
  <c r="B148" i="31"/>
  <c r="X219" i="31"/>
  <c r="Y219" i="31" s="1"/>
  <c r="V219" i="31"/>
  <c r="U219" i="31"/>
  <c r="C219" i="31"/>
  <c r="X218" i="31"/>
  <c r="Z218" i="31" s="1"/>
  <c r="V218" i="31"/>
  <c r="W218" i="31" s="1"/>
  <c r="U218" i="31"/>
  <c r="C218" i="31"/>
  <c r="D218" i="31" s="1"/>
  <c r="B218" i="31"/>
  <c r="X321" i="31"/>
  <c r="Y321" i="31" s="1"/>
  <c r="V199" i="31"/>
  <c r="U199" i="31"/>
  <c r="C199" i="31"/>
  <c r="X320" i="31"/>
  <c r="Z320" i="31" s="1"/>
  <c r="V198" i="31"/>
  <c r="W198" i="31" s="1"/>
  <c r="U198" i="31"/>
  <c r="C198" i="31"/>
  <c r="D198" i="31" s="1"/>
  <c r="B198" i="31"/>
  <c r="Y1093" i="31"/>
  <c r="V1097" i="31"/>
  <c r="U1097" i="31"/>
  <c r="C1097" i="31"/>
  <c r="Z1092" i="31"/>
  <c r="Y1092" i="31"/>
  <c r="AA1092" i="31" s="1"/>
  <c r="V1096" i="31"/>
  <c r="W1096" i="31" s="1"/>
  <c r="U1096" i="31"/>
  <c r="C1096" i="31"/>
  <c r="D1096" i="31" s="1"/>
  <c r="B1096" i="31"/>
  <c r="X17" i="31"/>
  <c r="Y17" i="31" s="1"/>
  <c r="V17" i="31"/>
  <c r="U17" i="31"/>
  <c r="C17" i="31"/>
  <c r="X16" i="31"/>
  <c r="Z16" i="31" s="1"/>
  <c r="V16" i="31"/>
  <c r="W16" i="31" s="1"/>
  <c r="U16" i="31"/>
  <c r="C16" i="31"/>
  <c r="D16" i="31" s="1"/>
  <c r="B16" i="31"/>
  <c r="X349" i="31"/>
  <c r="Y349" i="31" s="1"/>
  <c r="V349" i="31"/>
  <c r="U349" i="31"/>
  <c r="C349" i="31"/>
  <c r="X348" i="31"/>
  <c r="Z348" i="31" s="1"/>
  <c r="V348" i="31"/>
  <c r="W348" i="31" s="1"/>
  <c r="U348" i="31"/>
  <c r="C348" i="31"/>
  <c r="D348" i="31" s="1"/>
  <c r="B348" i="31"/>
  <c r="Y335" i="31"/>
  <c r="V341" i="31"/>
  <c r="U341" i="31"/>
  <c r="C341" i="31"/>
  <c r="Z334" i="31"/>
  <c r="Y334" i="31"/>
  <c r="AA334" i="31" s="1"/>
  <c r="V340" i="31"/>
  <c r="W340" i="31" s="1"/>
  <c r="U340" i="31"/>
  <c r="C340" i="31"/>
  <c r="D340" i="31" s="1"/>
  <c r="B340" i="31"/>
  <c r="Y327" i="31"/>
  <c r="V335" i="31"/>
  <c r="U335" i="31"/>
  <c r="C335" i="31"/>
  <c r="Z326" i="31"/>
  <c r="Y326" i="31"/>
  <c r="AA326" i="31" s="1"/>
  <c r="V334" i="31"/>
  <c r="W334" i="31" s="1"/>
  <c r="U334" i="31"/>
  <c r="C334" i="31"/>
  <c r="D334" i="31" s="1"/>
  <c r="X141" i="31"/>
  <c r="Y141" i="31" s="1"/>
  <c r="V141" i="31"/>
  <c r="U141" i="31"/>
  <c r="C141" i="31"/>
  <c r="X140" i="31"/>
  <c r="Z140" i="31" s="1"/>
  <c r="V140" i="31"/>
  <c r="W140" i="31" s="1"/>
  <c r="U140" i="31"/>
  <c r="C140" i="31"/>
  <c r="D140" i="31" s="1"/>
  <c r="B140" i="31"/>
  <c r="X15" i="31"/>
  <c r="Y15" i="31" s="1"/>
  <c r="V15" i="31"/>
  <c r="U15" i="31"/>
  <c r="C15" i="31"/>
  <c r="X14" i="31"/>
  <c r="Z14" i="31" s="1"/>
  <c r="V14" i="31"/>
  <c r="W14" i="31" s="1"/>
  <c r="U14" i="31"/>
  <c r="C14" i="31"/>
  <c r="D14" i="31" s="1"/>
  <c r="B14" i="31"/>
  <c r="X297" i="31"/>
  <c r="Y297" i="31" s="1"/>
  <c r="V297" i="31"/>
  <c r="U297" i="31"/>
  <c r="C297" i="31"/>
  <c r="X296" i="31"/>
  <c r="Z296" i="31" s="1"/>
  <c r="V296" i="31"/>
  <c r="W296" i="31" s="1"/>
  <c r="U296" i="31"/>
  <c r="C296" i="31"/>
  <c r="D296" i="31" s="1"/>
  <c r="B296" i="31"/>
  <c r="X189" i="31"/>
  <c r="Y189" i="31" s="1"/>
  <c r="V189" i="31"/>
  <c r="U189" i="31"/>
  <c r="C189" i="31"/>
  <c r="X188" i="31"/>
  <c r="Z188" i="31" s="1"/>
  <c r="V188" i="31"/>
  <c r="W188" i="31" s="1"/>
  <c r="U188" i="31"/>
  <c r="C188" i="31"/>
  <c r="D188" i="31" s="1"/>
  <c r="B188" i="31"/>
  <c r="Y263" i="31"/>
  <c r="V263" i="31"/>
  <c r="U263" i="31"/>
  <c r="C263" i="31"/>
  <c r="Z262" i="31"/>
  <c r="Y262" i="31"/>
  <c r="AA262" i="31" s="1"/>
  <c r="V262" i="31"/>
  <c r="W262" i="31" s="1"/>
  <c r="U262" i="31"/>
  <c r="C262" i="31"/>
  <c r="D262" i="31" s="1"/>
  <c r="B262" i="31"/>
  <c r="X257" i="31"/>
  <c r="Y257" i="31" s="1"/>
  <c r="V165" i="31"/>
  <c r="U165" i="31"/>
  <c r="C165" i="31"/>
  <c r="X256" i="31"/>
  <c r="Y256" i="31" s="1"/>
  <c r="AA256" i="31" s="1"/>
  <c r="V164" i="31"/>
  <c r="W164" i="31" s="1"/>
  <c r="U164" i="31"/>
  <c r="C164" i="31"/>
  <c r="D164" i="31" s="1"/>
  <c r="B164" i="31"/>
  <c r="Y281" i="31"/>
  <c r="V299" i="31"/>
  <c r="U299" i="31"/>
  <c r="C299" i="31"/>
  <c r="Z280" i="31"/>
  <c r="Y280" i="31"/>
  <c r="AA280" i="31" s="1"/>
  <c r="V298" i="31"/>
  <c r="W298" i="31" s="1"/>
  <c r="U298" i="31"/>
  <c r="C298" i="31"/>
  <c r="D298" i="31" s="1"/>
  <c r="B298" i="31"/>
  <c r="X255" i="31"/>
  <c r="Y255" i="31" s="1"/>
  <c r="V259" i="31"/>
  <c r="U259" i="31"/>
  <c r="C259" i="31"/>
  <c r="X254" i="31"/>
  <c r="Z254" i="31" s="1"/>
  <c r="V258" i="31"/>
  <c r="W258" i="31" s="1"/>
  <c r="U258" i="31"/>
  <c r="C258" i="31"/>
  <c r="D258" i="31" s="1"/>
  <c r="B258" i="31"/>
  <c r="X179" i="31"/>
  <c r="Y179" i="31" s="1"/>
  <c r="V195" i="31"/>
  <c r="U195" i="31"/>
  <c r="C195" i="31"/>
  <c r="X178" i="31"/>
  <c r="Z178" i="31" s="1"/>
  <c r="V194" i="31"/>
  <c r="W194" i="31" s="1"/>
  <c r="U194" i="31"/>
  <c r="C194" i="31"/>
  <c r="D194" i="31" s="1"/>
  <c r="B194" i="31"/>
  <c r="X151" i="31"/>
  <c r="Y151" i="31" s="1"/>
  <c r="V153" i="31"/>
  <c r="U153" i="31"/>
  <c r="C153" i="31"/>
  <c r="X150" i="31"/>
  <c r="Y150" i="31" s="1"/>
  <c r="AA150" i="31" s="1"/>
  <c r="V152" i="31"/>
  <c r="W152" i="31" s="1"/>
  <c r="U152" i="31"/>
  <c r="C152" i="31"/>
  <c r="D152" i="31" s="1"/>
  <c r="X139" i="31"/>
  <c r="Y139" i="31" s="1"/>
  <c r="V139" i="31"/>
  <c r="U139" i="31"/>
  <c r="C139" i="31"/>
  <c r="X138" i="31"/>
  <c r="Z138" i="31" s="1"/>
  <c r="V138" i="31"/>
  <c r="W138" i="31" s="1"/>
  <c r="U138" i="31"/>
  <c r="C138" i="31"/>
  <c r="D138" i="31" s="1"/>
  <c r="B138" i="31"/>
  <c r="X287" i="31"/>
  <c r="Y287" i="31" s="1"/>
  <c r="V287" i="31"/>
  <c r="U287" i="31"/>
  <c r="C287" i="31"/>
  <c r="X286" i="31"/>
  <c r="Y286" i="31" s="1"/>
  <c r="AA286" i="31" s="1"/>
  <c r="V286" i="31"/>
  <c r="W286" i="31" s="1"/>
  <c r="U286" i="31"/>
  <c r="C286" i="31"/>
  <c r="D286" i="31" s="1"/>
  <c r="B286" i="31"/>
  <c r="X307" i="31"/>
  <c r="Y307" i="31" s="1"/>
  <c r="V307" i="31"/>
  <c r="U307" i="31"/>
  <c r="C307" i="31"/>
  <c r="X306" i="31"/>
  <c r="Z306" i="31" s="1"/>
  <c r="V306" i="31"/>
  <c r="W306" i="31" s="1"/>
  <c r="U306" i="31"/>
  <c r="C306" i="31"/>
  <c r="D306" i="31" s="1"/>
  <c r="B306" i="31"/>
  <c r="X203" i="31"/>
  <c r="Y203" i="31" s="1"/>
  <c r="V227" i="31"/>
  <c r="U227" i="31"/>
  <c r="C227" i="31"/>
  <c r="X202" i="31"/>
  <c r="Z202" i="31" s="1"/>
  <c r="V226" i="31"/>
  <c r="W226" i="31" s="1"/>
  <c r="U226" i="31"/>
  <c r="C226" i="31"/>
  <c r="D226" i="31" s="1"/>
  <c r="B226" i="31"/>
  <c r="X265" i="31"/>
  <c r="Y265" i="31" s="1"/>
  <c r="V281" i="31"/>
  <c r="U281" i="31"/>
  <c r="C281" i="31"/>
  <c r="X264" i="31"/>
  <c r="Z264" i="31" s="1"/>
  <c r="V280" i="31"/>
  <c r="W280" i="31" s="1"/>
  <c r="U280" i="31"/>
  <c r="C280" i="31"/>
  <c r="D280" i="31" s="1"/>
  <c r="B280" i="31"/>
  <c r="X259" i="31"/>
  <c r="Y259" i="31" s="1"/>
  <c r="V279" i="31"/>
  <c r="U279" i="31"/>
  <c r="C279" i="31"/>
  <c r="X258" i="31"/>
  <c r="Z258" i="31" s="1"/>
  <c r="V278" i="31"/>
  <c r="W278" i="31" s="1"/>
  <c r="U278" i="31"/>
  <c r="C278" i="31"/>
  <c r="D278" i="31" s="1"/>
  <c r="B278" i="31"/>
  <c r="X147" i="31"/>
  <c r="Y147" i="31" s="1"/>
  <c r="V147" i="31"/>
  <c r="U147" i="31"/>
  <c r="C147" i="31"/>
  <c r="X146" i="31"/>
  <c r="Z146" i="31" s="1"/>
  <c r="V146" i="31"/>
  <c r="W146" i="31" s="1"/>
  <c r="U146" i="31"/>
  <c r="C146" i="31"/>
  <c r="D146" i="31" s="1"/>
  <c r="B146" i="31"/>
  <c r="Y13" i="31"/>
  <c r="V13" i="31"/>
  <c r="U13" i="31"/>
  <c r="C13" i="31"/>
  <c r="Z12" i="31"/>
  <c r="Y12" i="31"/>
  <c r="AA12" i="31" s="1"/>
  <c r="V12" i="31"/>
  <c r="W12" i="31" s="1"/>
  <c r="U12" i="31"/>
  <c r="C12" i="31"/>
  <c r="D12" i="31" s="1"/>
  <c r="B12" i="31"/>
  <c r="X251" i="31"/>
  <c r="Y251" i="31" s="1"/>
  <c r="V251" i="31"/>
  <c r="U251" i="31"/>
  <c r="C251" i="31"/>
  <c r="X250" i="31"/>
  <c r="Z250" i="31" s="1"/>
  <c r="V250" i="31"/>
  <c r="W250" i="31" s="1"/>
  <c r="U250" i="31"/>
  <c r="C250" i="31"/>
  <c r="D250" i="31" s="1"/>
  <c r="B250" i="31"/>
  <c r="X75" i="31"/>
  <c r="Y75" i="31" s="1"/>
  <c r="V77" i="31"/>
  <c r="U77" i="31"/>
  <c r="C77" i="31"/>
  <c r="X74" i="31"/>
  <c r="Z74" i="31" s="1"/>
  <c r="V76" i="31"/>
  <c r="W76" i="31" s="1"/>
  <c r="U76" i="31"/>
  <c r="C76" i="31"/>
  <c r="D76" i="31" s="1"/>
  <c r="X695" i="31"/>
  <c r="Y695" i="31" s="1"/>
  <c r="V695" i="31"/>
  <c r="U695" i="31"/>
  <c r="C695" i="31"/>
  <c r="X694" i="31"/>
  <c r="Z694" i="31" s="1"/>
  <c r="V694" i="31"/>
  <c r="W694" i="31" s="1"/>
  <c r="U694" i="31"/>
  <c r="C694" i="31"/>
  <c r="D694" i="31" s="1"/>
  <c r="B694" i="31"/>
  <c r="X341" i="31"/>
  <c r="Y341" i="31" s="1"/>
  <c r="V343" i="31"/>
  <c r="U343" i="31"/>
  <c r="C343" i="31"/>
  <c r="X340" i="31"/>
  <c r="Z340" i="31" s="1"/>
  <c r="V342" i="31"/>
  <c r="W342" i="31" s="1"/>
  <c r="U342" i="31"/>
  <c r="C342" i="31"/>
  <c r="D342" i="31" s="1"/>
  <c r="B342" i="31"/>
  <c r="X201" i="31"/>
  <c r="Y201" i="31" s="1"/>
  <c r="V201" i="31"/>
  <c r="U201" i="31"/>
  <c r="C201" i="31"/>
  <c r="X200" i="31"/>
  <c r="Z200" i="31" s="1"/>
  <c r="V200" i="31"/>
  <c r="W200" i="31" s="1"/>
  <c r="U200" i="31"/>
  <c r="C200" i="31"/>
  <c r="D200" i="31" s="1"/>
  <c r="B200" i="31"/>
  <c r="X175" i="31"/>
  <c r="Y175" i="31" s="1"/>
  <c r="V193" i="31"/>
  <c r="U193" i="31"/>
  <c r="C193" i="31"/>
  <c r="X174" i="31"/>
  <c r="Y174" i="31" s="1"/>
  <c r="AA174" i="31" s="1"/>
  <c r="V192" i="31"/>
  <c r="W192" i="31" s="1"/>
  <c r="U192" i="31"/>
  <c r="C192" i="31"/>
  <c r="D192" i="31" s="1"/>
  <c r="B192" i="31"/>
  <c r="X1137" i="31"/>
  <c r="Y1137" i="31" s="1"/>
  <c r="V75" i="31"/>
  <c r="U75" i="31"/>
  <c r="C75" i="31"/>
  <c r="X1136" i="31"/>
  <c r="Z1136" i="31" s="1"/>
  <c r="V74" i="31"/>
  <c r="W74" i="31" s="1"/>
  <c r="U74" i="31"/>
  <c r="C74" i="31"/>
  <c r="D74" i="31" s="1"/>
  <c r="B74" i="31"/>
  <c r="X215" i="31"/>
  <c r="Y215" i="31" s="1"/>
  <c r="V283" i="31"/>
  <c r="U283" i="31"/>
  <c r="C283" i="31"/>
  <c r="X214" i="31"/>
  <c r="Y214" i="31" s="1"/>
  <c r="AA214" i="31" s="1"/>
  <c r="V282" i="31"/>
  <c r="W282" i="31" s="1"/>
  <c r="U282" i="31"/>
  <c r="C282" i="31"/>
  <c r="D282" i="31" s="1"/>
  <c r="B282" i="31"/>
  <c r="X171" i="31"/>
  <c r="Y171" i="31" s="1"/>
  <c r="V183" i="31"/>
  <c r="U183" i="31"/>
  <c r="C183" i="31"/>
  <c r="X170" i="31"/>
  <c r="Z170" i="31" s="1"/>
  <c r="V182" i="31"/>
  <c r="W182" i="31" s="1"/>
  <c r="U182" i="31"/>
  <c r="C182" i="31"/>
  <c r="D182" i="31" s="1"/>
  <c r="B182" i="31"/>
  <c r="X225" i="31"/>
  <c r="Y225" i="31" s="1"/>
  <c r="V253" i="31"/>
  <c r="U253" i="31"/>
  <c r="C253" i="31"/>
  <c r="X224" i="31"/>
  <c r="Z224" i="31" s="1"/>
  <c r="V252" i="31"/>
  <c r="W252" i="31" s="1"/>
  <c r="U252" i="31"/>
  <c r="C252" i="31"/>
  <c r="D252" i="31" s="1"/>
  <c r="B252" i="31"/>
  <c r="X73" i="31"/>
  <c r="Y73" i="31" s="1"/>
  <c r="V73" i="31"/>
  <c r="U73" i="31"/>
  <c r="C73" i="31"/>
  <c r="X72" i="31"/>
  <c r="Y72" i="31" s="1"/>
  <c r="AA72" i="31" s="1"/>
  <c r="V72" i="31"/>
  <c r="W72" i="31" s="1"/>
  <c r="U72" i="31"/>
  <c r="C72" i="31"/>
  <c r="D72" i="31" s="1"/>
  <c r="B72" i="31"/>
  <c r="X199" i="31"/>
  <c r="Y199" i="31" s="1"/>
  <c r="V223" i="31"/>
  <c r="U223" i="31"/>
  <c r="C223" i="31"/>
  <c r="X198" i="31"/>
  <c r="Z198" i="31" s="1"/>
  <c r="V222" i="31"/>
  <c r="W222" i="31" s="1"/>
  <c r="U222" i="31"/>
  <c r="C222" i="31"/>
  <c r="D222" i="31" s="1"/>
  <c r="Y1115" i="31"/>
  <c r="V1119" i="31"/>
  <c r="U1119" i="31"/>
  <c r="C1119" i="31"/>
  <c r="Z1114" i="31"/>
  <c r="Y1114" i="31"/>
  <c r="AA1114" i="31" s="1"/>
  <c r="V1118" i="31"/>
  <c r="W1118" i="31" s="1"/>
  <c r="U1118" i="31"/>
  <c r="C1118" i="31"/>
  <c r="D1118" i="31" s="1"/>
  <c r="B1118" i="31"/>
  <c r="X155" i="31"/>
  <c r="Y155" i="31" s="1"/>
  <c r="V169" i="31"/>
  <c r="U169" i="31"/>
  <c r="C169" i="31"/>
  <c r="X154" i="31"/>
  <c r="Y154" i="31" s="1"/>
  <c r="AA154" i="31" s="1"/>
  <c r="V168" i="31"/>
  <c r="W168" i="31" s="1"/>
  <c r="U168" i="31"/>
  <c r="C168" i="31"/>
  <c r="D168" i="31" s="1"/>
  <c r="B168" i="31"/>
  <c r="X169" i="31"/>
  <c r="Y169" i="31" s="1"/>
  <c r="V179" i="31"/>
  <c r="U179" i="31"/>
  <c r="C179" i="31"/>
  <c r="X168" i="31"/>
  <c r="Z168" i="31" s="1"/>
  <c r="V178" i="31"/>
  <c r="W178" i="31" s="1"/>
  <c r="U178" i="31"/>
  <c r="C178" i="31"/>
  <c r="D178" i="31" s="1"/>
  <c r="B178" i="31"/>
  <c r="X71" i="31"/>
  <c r="Y71" i="31" s="1"/>
  <c r="V71" i="31"/>
  <c r="U71" i="31"/>
  <c r="C71" i="31"/>
  <c r="X70" i="31"/>
  <c r="Z70" i="31" s="1"/>
  <c r="V70" i="31"/>
  <c r="W70" i="31" s="1"/>
  <c r="U70" i="31"/>
  <c r="C70" i="31"/>
  <c r="D70" i="31" s="1"/>
  <c r="B70" i="31"/>
  <c r="Y1133" i="31"/>
  <c r="V1133" i="31"/>
  <c r="U1133" i="31"/>
  <c r="C1133" i="31"/>
  <c r="Z1132" i="31"/>
  <c r="Y1132" i="31"/>
  <c r="AA1132" i="31" s="1"/>
  <c r="V1132" i="31"/>
  <c r="W1132" i="31" s="1"/>
  <c r="U1132" i="31"/>
  <c r="C1132" i="31"/>
  <c r="D1132" i="31" s="1"/>
  <c r="B1132" i="31"/>
  <c r="Y301" i="31"/>
  <c r="V313" i="31"/>
  <c r="U313" i="31"/>
  <c r="C313" i="31"/>
  <c r="Z300" i="31"/>
  <c r="Y300" i="31"/>
  <c r="AA300" i="31" s="1"/>
  <c r="V312" i="31"/>
  <c r="W312" i="31" s="1"/>
  <c r="U312" i="31"/>
  <c r="C312" i="31"/>
  <c r="D312" i="31" s="1"/>
  <c r="B312" i="31"/>
  <c r="Y1125" i="31"/>
  <c r="V69" i="31"/>
  <c r="U69" i="31"/>
  <c r="C69" i="31"/>
  <c r="Z1124" i="31"/>
  <c r="Y1124" i="31"/>
  <c r="AA1124" i="31" s="1"/>
  <c r="V68" i="31"/>
  <c r="W68" i="31" s="1"/>
  <c r="U68" i="31"/>
  <c r="C68" i="31"/>
  <c r="D68" i="31" s="1"/>
  <c r="B68" i="31"/>
  <c r="X167" i="31"/>
  <c r="Y167" i="31" s="1"/>
  <c r="V177" i="31"/>
  <c r="U177" i="31"/>
  <c r="C177" i="31"/>
  <c r="X166" i="31"/>
  <c r="Z166" i="31" s="1"/>
  <c r="V176" i="31"/>
  <c r="W176" i="31" s="1"/>
  <c r="U176" i="31"/>
  <c r="C176" i="31"/>
  <c r="D176" i="31" s="1"/>
  <c r="B176" i="31"/>
  <c r="X207" i="31"/>
  <c r="Y207" i="31" s="1"/>
  <c r="V207" i="31"/>
  <c r="U207" i="31"/>
  <c r="C207" i="31"/>
  <c r="X206" i="31"/>
  <c r="Z206" i="31" s="1"/>
  <c r="V206" i="31"/>
  <c r="W206" i="31" s="1"/>
  <c r="U206" i="31"/>
  <c r="C206" i="31"/>
  <c r="D206" i="31" s="1"/>
  <c r="B206" i="31"/>
  <c r="X159" i="31"/>
  <c r="Y159" i="31" s="1"/>
  <c r="V171" i="31"/>
  <c r="U171" i="31"/>
  <c r="C171" i="31"/>
  <c r="X158" i="31"/>
  <c r="Z158" i="31" s="1"/>
  <c r="V170" i="31"/>
  <c r="W170" i="31" s="1"/>
  <c r="U170" i="31"/>
  <c r="C170" i="31"/>
  <c r="D170" i="31" s="1"/>
  <c r="B170" i="31"/>
  <c r="X157" i="31"/>
  <c r="Y157" i="31" s="1"/>
  <c r="V289" i="31"/>
  <c r="U289" i="31"/>
  <c r="C289" i="31"/>
  <c r="X156" i="31"/>
  <c r="Y156" i="31" s="1"/>
  <c r="AA156" i="31" s="1"/>
  <c r="V288" i="31"/>
  <c r="W288" i="31" s="1"/>
  <c r="U288" i="31"/>
  <c r="C288" i="31"/>
  <c r="D288" i="31" s="1"/>
  <c r="B288" i="31"/>
  <c r="X65" i="31"/>
  <c r="Y65" i="31" s="1"/>
  <c r="V65" i="31"/>
  <c r="U65" i="31"/>
  <c r="C65" i="31"/>
  <c r="X64" i="31"/>
  <c r="Y64" i="31" s="1"/>
  <c r="AA64" i="31" s="1"/>
  <c r="V64" i="31"/>
  <c r="W64" i="31" s="1"/>
  <c r="U64" i="31"/>
  <c r="C64" i="31"/>
  <c r="D64" i="31" s="1"/>
  <c r="B64" i="31"/>
  <c r="X181" i="31"/>
  <c r="Y181" i="31" s="1"/>
  <c r="V197" i="31"/>
  <c r="U197" i="31"/>
  <c r="C197" i="31"/>
  <c r="X180" i="31"/>
  <c r="Z180" i="31" s="1"/>
  <c r="V196" i="31"/>
  <c r="W196" i="31" s="1"/>
  <c r="U196" i="31"/>
  <c r="C196" i="31"/>
  <c r="D196" i="31" s="1"/>
  <c r="B196" i="31"/>
  <c r="X323" i="31"/>
  <c r="Y323" i="31" s="1"/>
  <c r="V157" i="31"/>
  <c r="U157" i="31"/>
  <c r="C157" i="31"/>
  <c r="X322" i="31"/>
  <c r="Z322" i="31" s="1"/>
  <c r="V156" i="31"/>
  <c r="W156" i="31" s="1"/>
  <c r="U156" i="31"/>
  <c r="C156" i="31"/>
  <c r="D156" i="31" s="1"/>
  <c r="B156" i="31"/>
  <c r="X283" i="31"/>
  <c r="Y283" i="31" s="1"/>
  <c r="V303" i="31"/>
  <c r="U303" i="31"/>
  <c r="C303" i="31"/>
  <c r="X282" i="31"/>
  <c r="Z282" i="31" s="1"/>
  <c r="V302" i="31"/>
  <c r="W302" i="31" s="1"/>
  <c r="U302" i="31"/>
  <c r="C302" i="31"/>
  <c r="D302" i="31" s="1"/>
  <c r="B302" i="31"/>
  <c r="X277" i="31"/>
  <c r="Y277" i="31" s="1"/>
  <c r="V311" i="31"/>
  <c r="U311" i="31"/>
  <c r="C311" i="31"/>
  <c r="X276" i="31"/>
  <c r="Z276" i="31" s="1"/>
  <c r="V310" i="31"/>
  <c r="W310" i="31" s="1"/>
  <c r="U310" i="31"/>
  <c r="C310" i="31"/>
  <c r="D310" i="31" s="1"/>
  <c r="B310" i="31"/>
  <c r="X63" i="31"/>
  <c r="Y63" i="31" s="1"/>
  <c r="V63" i="31"/>
  <c r="U63" i="31"/>
  <c r="C63" i="31"/>
  <c r="X62" i="31"/>
  <c r="Y62" i="31" s="1"/>
  <c r="AA62" i="31" s="1"/>
  <c r="V62" i="31"/>
  <c r="W62" i="31" s="1"/>
  <c r="U62" i="31"/>
  <c r="C62" i="31"/>
  <c r="D62" i="31" s="1"/>
  <c r="X125" i="31"/>
  <c r="Y125" i="31" s="1"/>
  <c r="V125" i="31"/>
  <c r="U125" i="31"/>
  <c r="C125" i="31"/>
  <c r="X124" i="31"/>
  <c r="Z124" i="31" s="1"/>
  <c r="V124" i="31"/>
  <c r="W124" i="31" s="1"/>
  <c r="U124" i="31"/>
  <c r="C124" i="31"/>
  <c r="D124" i="31" s="1"/>
  <c r="B124" i="31"/>
  <c r="X771" i="31"/>
  <c r="Y771" i="31" s="1"/>
  <c r="V771" i="31"/>
  <c r="U771" i="31"/>
  <c r="C771" i="31"/>
  <c r="X770" i="31"/>
  <c r="Y770" i="31" s="1"/>
  <c r="AA770" i="31" s="1"/>
  <c r="V770" i="31"/>
  <c r="W770" i="31" s="1"/>
  <c r="U770" i="31"/>
  <c r="C770" i="31"/>
  <c r="D770" i="31" s="1"/>
  <c r="B770" i="31"/>
  <c r="X1099" i="31"/>
  <c r="Y1099" i="31" s="1"/>
  <c r="V1101" i="31"/>
  <c r="U1101" i="31"/>
  <c r="C1101" i="31"/>
  <c r="X1098" i="31"/>
  <c r="Y1098" i="31" s="1"/>
  <c r="AA1098" i="31" s="1"/>
  <c r="V1100" i="31"/>
  <c r="W1100" i="31" s="1"/>
  <c r="U1100" i="31"/>
  <c r="C1100" i="31"/>
  <c r="D1100" i="31" s="1"/>
  <c r="B1100" i="31"/>
  <c r="Y285" i="31"/>
  <c r="V285" i="31"/>
  <c r="U285" i="31"/>
  <c r="C285" i="31"/>
  <c r="Z284" i="31"/>
  <c r="V284" i="31"/>
  <c r="W284" i="31" s="1"/>
  <c r="U284" i="31"/>
  <c r="C284" i="31"/>
  <c r="D284" i="31" s="1"/>
  <c r="B284" i="31"/>
  <c r="X57" i="31"/>
  <c r="Y57" i="31" s="1"/>
  <c r="V1079" i="31"/>
  <c r="U1079" i="31"/>
  <c r="C1079" i="31"/>
  <c r="X56" i="31"/>
  <c r="Z56" i="31" s="1"/>
  <c r="V1078" i="31"/>
  <c r="W1078" i="31" s="1"/>
  <c r="U1078" i="31"/>
  <c r="C1078" i="31"/>
  <c r="D1078" i="31" s="1"/>
  <c r="B1078" i="31"/>
  <c r="X1081" i="31"/>
  <c r="Y1081" i="31" s="1"/>
  <c r="V1083" i="31"/>
  <c r="U1083" i="31"/>
  <c r="C1083" i="31"/>
  <c r="X1080" i="31"/>
  <c r="Z1080" i="31" s="1"/>
  <c r="V1082" i="31"/>
  <c r="W1082" i="31" s="1"/>
  <c r="U1082" i="31"/>
  <c r="C1082" i="31"/>
  <c r="D1082" i="31" s="1"/>
  <c r="B1082" i="31"/>
  <c r="X1085" i="31"/>
  <c r="Y1085" i="31" s="1"/>
  <c r="V1089" i="31"/>
  <c r="U1089" i="31"/>
  <c r="C1089" i="31"/>
  <c r="X1084" i="31"/>
  <c r="Z1084" i="31" s="1"/>
  <c r="V1088" i="31"/>
  <c r="W1088" i="31" s="1"/>
  <c r="U1088" i="31"/>
  <c r="C1088" i="31"/>
  <c r="D1088" i="31" s="1"/>
  <c r="X69" i="31"/>
  <c r="Y69" i="31" s="1"/>
  <c r="V389" i="31"/>
  <c r="U389" i="31"/>
  <c r="C389" i="31"/>
  <c r="X68" i="31"/>
  <c r="Z68" i="31" s="1"/>
  <c r="V388" i="31"/>
  <c r="W388" i="31" s="1"/>
  <c r="U388" i="31"/>
  <c r="C388" i="31"/>
  <c r="D388" i="31" s="1"/>
  <c r="B388" i="31"/>
  <c r="X243" i="31"/>
  <c r="Y243" i="31" s="1"/>
  <c r="V181" i="31"/>
  <c r="U181" i="31"/>
  <c r="C181" i="31"/>
  <c r="X242" i="31"/>
  <c r="Z242" i="31" s="1"/>
  <c r="V180" i="31"/>
  <c r="W180" i="31" s="1"/>
  <c r="U180" i="31"/>
  <c r="C180" i="31"/>
  <c r="D180" i="31" s="1"/>
  <c r="B180" i="31"/>
  <c r="X293" i="31"/>
  <c r="Y293" i="31" s="1"/>
  <c r="V187" i="31"/>
  <c r="U187" i="31"/>
  <c r="C187" i="31"/>
  <c r="X292" i="31"/>
  <c r="Y292" i="31" s="1"/>
  <c r="AA292" i="31" s="1"/>
  <c r="V186" i="31"/>
  <c r="W186" i="31" s="1"/>
  <c r="U186" i="31"/>
  <c r="C186" i="31"/>
  <c r="D186" i="31" s="1"/>
  <c r="B186" i="31"/>
  <c r="X245" i="31"/>
  <c r="Y245" i="31" s="1"/>
  <c r="V265" i="31"/>
  <c r="U265" i="31"/>
  <c r="C265" i="31"/>
  <c r="X244" i="31"/>
  <c r="Y244" i="31" s="1"/>
  <c r="AA244" i="31" s="1"/>
  <c r="V264" i="31"/>
  <c r="W264" i="31" s="1"/>
  <c r="U264" i="31"/>
  <c r="C264" i="31"/>
  <c r="D264" i="31" s="1"/>
  <c r="B264" i="31"/>
  <c r="X299" i="31"/>
  <c r="Y299" i="31" s="1"/>
  <c r="V301" i="31"/>
  <c r="U301" i="31"/>
  <c r="C301" i="31"/>
  <c r="X298" i="31"/>
  <c r="Z298" i="31" s="1"/>
  <c r="V300" i="31"/>
  <c r="W300" i="31" s="1"/>
  <c r="U300" i="31"/>
  <c r="C300" i="31"/>
  <c r="D300" i="31" s="1"/>
  <c r="B300" i="31"/>
  <c r="X241" i="31"/>
  <c r="Y241" i="31" s="1"/>
  <c r="V241" i="31"/>
  <c r="U241" i="31"/>
  <c r="C241" i="31"/>
  <c r="X240" i="31"/>
  <c r="Z240" i="31" s="1"/>
  <c r="V240" i="31"/>
  <c r="W240" i="31" s="1"/>
  <c r="U240" i="31"/>
  <c r="C240" i="31"/>
  <c r="D240" i="31" s="1"/>
  <c r="B240" i="31"/>
  <c r="X95" i="31"/>
  <c r="Y95" i="31" s="1"/>
  <c r="V97" i="31"/>
  <c r="U97" i="31"/>
  <c r="C97" i="31"/>
  <c r="X94" i="31"/>
  <c r="Z94" i="31" s="1"/>
  <c r="V96" i="31"/>
  <c r="W96" i="31" s="1"/>
  <c r="U96" i="31"/>
  <c r="C96" i="31"/>
  <c r="D96" i="31" s="1"/>
  <c r="X61" i="31"/>
  <c r="Y61" i="31" s="1"/>
  <c r="V61" i="31"/>
  <c r="U61" i="31"/>
  <c r="C61" i="31"/>
  <c r="X60" i="31"/>
  <c r="Y60" i="31" s="1"/>
  <c r="AA60" i="31" s="1"/>
  <c r="V60" i="31"/>
  <c r="W60" i="31" s="1"/>
  <c r="U60" i="31"/>
  <c r="C60" i="31"/>
  <c r="D60" i="31" s="1"/>
  <c r="X85" i="31"/>
  <c r="Y85" i="31" s="1"/>
  <c r="V1065" i="31"/>
  <c r="U1065" i="31"/>
  <c r="C1065" i="31"/>
  <c r="X84" i="31"/>
  <c r="Z84" i="31" s="1"/>
  <c r="V1064" i="31"/>
  <c r="W1064" i="31" s="1"/>
  <c r="U1064" i="31"/>
  <c r="C1064" i="31"/>
  <c r="D1064" i="31" s="1"/>
  <c r="B1064" i="31"/>
  <c r="X1089" i="31"/>
  <c r="Y1089" i="31" s="1"/>
  <c r="V1091" i="31"/>
  <c r="U1091" i="31"/>
  <c r="C1091" i="31"/>
  <c r="X1088" i="31"/>
  <c r="Z1088" i="31" s="1"/>
  <c r="V1090" i="31"/>
  <c r="W1090" i="31" s="1"/>
  <c r="U1090" i="31"/>
  <c r="C1090" i="31"/>
  <c r="D1090" i="31" s="1"/>
  <c r="B1090" i="31"/>
  <c r="X1091" i="31"/>
  <c r="Y1091" i="31" s="1"/>
  <c r="V1093" i="31"/>
  <c r="U1093" i="31"/>
  <c r="C1093" i="31"/>
  <c r="X1090" i="31"/>
  <c r="Y1090" i="31" s="1"/>
  <c r="AA1090" i="31" s="1"/>
  <c r="V1092" i="31"/>
  <c r="W1092" i="31" s="1"/>
  <c r="U1092" i="31"/>
  <c r="C1092" i="31"/>
  <c r="D1092" i="31" s="1"/>
  <c r="B1092" i="31"/>
  <c r="X153" i="31"/>
  <c r="Y153" i="31" s="1"/>
  <c r="V167" i="31"/>
  <c r="U167" i="31"/>
  <c r="C167" i="31"/>
  <c r="X152" i="31"/>
  <c r="Y152" i="31" s="1"/>
  <c r="AA152" i="31" s="1"/>
  <c r="V166" i="31"/>
  <c r="W166" i="31" s="1"/>
  <c r="U166" i="31"/>
  <c r="C166" i="31"/>
  <c r="D166" i="31" s="1"/>
  <c r="B166" i="31"/>
  <c r="X205" i="31"/>
  <c r="Y205" i="31" s="1"/>
  <c r="V229" i="31"/>
  <c r="U229" i="31"/>
  <c r="C229" i="31"/>
  <c r="X204" i="31"/>
  <c r="Z204" i="31" s="1"/>
  <c r="V228" i="31"/>
  <c r="W228" i="31" s="1"/>
  <c r="U228" i="31"/>
  <c r="C228" i="31"/>
  <c r="D228" i="31" s="1"/>
  <c r="B228" i="31"/>
  <c r="X195" i="31"/>
  <c r="Y195" i="31" s="1"/>
  <c r="V221" i="31"/>
  <c r="U221" i="31"/>
  <c r="C221" i="31"/>
  <c r="X194" i="31"/>
  <c r="Z194" i="31" s="1"/>
  <c r="V220" i="31"/>
  <c r="W220" i="31" s="1"/>
  <c r="U220" i="31"/>
  <c r="C220" i="31"/>
  <c r="D220" i="31" s="1"/>
  <c r="B220" i="31"/>
  <c r="X197" i="31"/>
  <c r="Y197" i="31" s="1"/>
  <c r="V155" i="31"/>
  <c r="U155" i="31"/>
  <c r="C155" i="31"/>
  <c r="X196" i="31"/>
  <c r="Z196" i="31" s="1"/>
  <c r="V154" i="31"/>
  <c r="W154" i="31" s="1"/>
  <c r="U154" i="31"/>
  <c r="C154" i="31"/>
  <c r="D154" i="31" s="1"/>
  <c r="B154" i="31"/>
  <c r="X339" i="31"/>
  <c r="Y339" i="31" s="1"/>
  <c r="V339" i="31"/>
  <c r="U339" i="31"/>
  <c r="C339" i="31"/>
  <c r="X338" i="31"/>
  <c r="Z338" i="31" s="1"/>
  <c r="V338" i="31"/>
  <c r="W338" i="31" s="1"/>
  <c r="U338" i="31"/>
  <c r="C338" i="31"/>
  <c r="D338" i="31" s="1"/>
  <c r="B338" i="31"/>
  <c r="X59" i="31"/>
  <c r="Y59" i="31" s="1"/>
  <c r="V59" i="31"/>
  <c r="U59" i="31"/>
  <c r="C59" i="31"/>
  <c r="X58" i="31"/>
  <c r="Y58" i="31" s="1"/>
  <c r="AA58" i="31" s="1"/>
  <c r="V58" i="31"/>
  <c r="W58" i="31" s="1"/>
  <c r="U58" i="31"/>
  <c r="C58" i="31"/>
  <c r="D58" i="31" s="1"/>
  <c r="X143" i="31"/>
  <c r="Y143" i="31" s="1"/>
  <c r="V143" i="31"/>
  <c r="U143" i="31"/>
  <c r="C143" i="31"/>
  <c r="X142" i="31"/>
  <c r="Z142" i="31" s="1"/>
  <c r="V142" i="31"/>
  <c r="W142" i="31" s="1"/>
  <c r="U142" i="31"/>
  <c r="C142" i="31"/>
  <c r="D142" i="31" s="1"/>
  <c r="X55" i="31"/>
  <c r="Y55" i="31" s="1"/>
  <c r="V57" i="31"/>
  <c r="U57" i="31"/>
  <c r="C57" i="31"/>
  <c r="X54" i="31"/>
  <c r="Z54" i="31" s="1"/>
  <c r="V56" i="31"/>
  <c r="W56" i="31" s="1"/>
  <c r="U56" i="31"/>
  <c r="C56" i="31"/>
  <c r="D56" i="31" s="1"/>
  <c r="B56" i="31"/>
  <c r="X345" i="31"/>
  <c r="Y345" i="31" s="1"/>
  <c r="V345" i="31"/>
  <c r="U345" i="31"/>
  <c r="C345" i="31"/>
  <c r="X344" i="31"/>
  <c r="Y344" i="31" s="1"/>
  <c r="AA344" i="31" s="1"/>
  <c r="V344" i="31"/>
  <c r="W344" i="31" s="1"/>
  <c r="U344" i="31"/>
  <c r="C344" i="31"/>
  <c r="D344" i="31" s="1"/>
  <c r="B344" i="31"/>
  <c r="Y353" i="31"/>
  <c r="V353" i="31"/>
  <c r="U353" i="31"/>
  <c r="C353" i="31"/>
  <c r="Z352" i="31"/>
  <c r="Y352" i="31"/>
  <c r="AA352" i="31" s="1"/>
  <c r="V352" i="31"/>
  <c r="W352" i="31" s="1"/>
  <c r="U352" i="31"/>
  <c r="C352" i="31"/>
  <c r="D352" i="31" s="1"/>
  <c r="B352" i="31"/>
  <c r="X333" i="31"/>
  <c r="Y333" i="31" s="1"/>
  <c r="V151" i="31"/>
  <c r="U151" i="31"/>
  <c r="C151" i="31"/>
  <c r="X332" i="31"/>
  <c r="Z332" i="31" s="1"/>
  <c r="V150" i="31"/>
  <c r="W150" i="31" s="1"/>
  <c r="U150" i="31"/>
  <c r="C150" i="31"/>
  <c r="D150" i="31" s="1"/>
  <c r="B150" i="31"/>
  <c r="X279" i="31"/>
  <c r="Y279" i="31" s="1"/>
  <c r="V293" i="31"/>
  <c r="U293" i="31"/>
  <c r="C293" i="31"/>
  <c r="X278" i="31"/>
  <c r="Z278" i="31" s="1"/>
  <c r="V292" i="31"/>
  <c r="W292" i="31" s="1"/>
  <c r="U292" i="31"/>
  <c r="C292" i="31"/>
  <c r="D292" i="31" s="1"/>
  <c r="B292" i="31"/>
  <c r="X291" i="31"/>
  <c r="Y291" i="31" s="1"/>
  <c r="V291" i="31"/>
  <c r="U291" i="31"/>
  <c r="C291" i="31"/>
  <c r="X290" i="31"/>
  <c r="Z290" i="31" s="1"/>
  <c r="V290" i="31"/>
  <c r="W290" i="31" s="1"/>
  <c r="U290" i="31"/>
  <c r="C290" i="31"/>
  <c r="D290" i="31" s="1"/>
  <c r="B290" i="31"/>
  <c r="Y11" i="31"/>
  <c r="V11" i="31"/>
  <c r="U11" i="31"/>
  <c r="C11" i="31"/>
  <c r="Z10" i="31"/>
  <c r="Y10" i="31"/>
  <c r="AA10" i="31" s="1"/>
  <c r="V10" i="31"/>
  <c r="W10" i="31" s="1"/>
  <c r="U10" i="31"/>
  <c r="C10" i="31"/>
  <c r="D10" i="31" s="1"/>
  <c r="B10" i="31"/>
  <c r="X53" i="31"/>
  <c r="Y53" i="31" s="1"/>
  <c r="V55" i="31"/>
  <c r="U55" i="31"/>
  <c r="C55" i="31"/>
  <c r="X52" i="31"/>
  <c r="Y52" i="31" s="1"/>
  <c r="AA52" i="31" s="1"/>
  <c r="V54" i="31"/>
  <c r="W54" i="31" s="1"/>
  <c r="U54" i="31"/>
  <c r="C54" i="31"/>
  <c r="D54" i="31" s="1"/>
  <c r="B54" i="31"/>
  <c r="X343" i="31"/>
  <c r="Y343" i="31" s="1"/>
  <c r="V351" i="31"/>
  <c r="U351" i="31"/>
  <c r="C351" i="31"/>
  <c r="X342" i="31"/>
  <c r="Z342" i="31" s="1"/>
  <c r="V350" i="31"/>
  <c r="W350" i="31" s="1"/>
  <c r="U350" i="31"/>
  <c r="C350" i="31"/>
  <c r="D350" i="31" s="1"/>
  <c r="X235" i="31"/>
  <c r="Y235" i="31" s="1"/>
  <c r="V235" i="31"/>
  <c r="U235" i="31"/>
  <c r="C235" i="31"/>
  <c r="X234" i="31"/>
  <c r="Z234" i="31" s="1"/>
  <c r="V234" i="31"/>
  <c r="W234" i="31" s="1"/>
  <c r="U234" i="31"/>
  <c r="C234" i="31"/>
  <c r="D234" i="31" s="1"/>
  <c r="B234" i="31"/>
  <c r="X51" i="31"/>
  <c r="Y51" i="31" s="1"/>
  <c r="V53" i="31"/>
  <c r="U53" i="31"/>
  <c r="C53" i="31"/>
  <c r="X50" i="31"/>
  <c r="Y50" i="31" s="1"/>
  <c r="AA50" i="31" s="1"/>
  <c r="V52" i="31"/>
  <c r="W52" i="31" s="1"/>
  <c r="U52" i="31"/>
  <c r="C52" i="31"/>
  <c r="D52" i="31" s="1"/>
  <c r="B52" i="31"/>
  <c r="X239" i="31"/>
  <c r="Y239" i="31" s="1"/>
  <c r="V271" i="31"/>
  <c r="U271" i="31"/>
  <c r="C271" i="31"/>
  <c r="X238" i="31"/>
  <c r="Z238" i="31" s="1"/>
  <c r="V270" i="31"/>
  <c r="W270" i="31" s="1"/>
  <c r="U270" i="31"/>
  <c r="C270" i="31"/>
  <c r="D270" i="31" s="1"/>
  <c r="X269" i="31"/>
  <c r="Y269" i="31" s="1"/>
  <c r="V269" i="31"/>
  <c r="U269" i="31"/>
  <c r="C269" i="31"/>
  <c r="X268" i="31"/>
  <c r="Y268" i="31" s="1"/>
  <c r="AA268" i="31" s="1"/>
  <c r="V268" i="31"/>
  <c r="W268" i="31" s="1"/>
  <c r="U268" i="31"/>
  <c r="C268" i="31"/>
  <c r="D268" i="31" s="1"/>
  <c r="B268" i="31"/>
  <c r="X173" i="31"/>
  <c r="Y173" i="31" s="1"/>
  <c r="V173" i="31"/>
  <c r="U173" i="31"/>
  <c r="C173" i="31"/>
  <c r="X172" i="31"/>
  <c r="Y172" i="31" s="1"/>
  <c r="AA172" i="31" s="1"/>
  <c r="V172" i="31"/>
  <c r="W172" i="31" s="1"/>
  <c r="U172" i="31"/>
  <c r="C172" i="31"/>
  <c r="D172" i="31" s="1"/>
  <c r="B172" i="31"/>
  <c r="X213" i="31"/>
  <c r="Y213" i="31" s="1"/>
  <c r="V213" i="31"/>
  <c r="U213" i="31"/>
  <c r="C213" i="31"/>
  <c r="X212" i="31"/>
  <c r="Z212" i="31" s="1"/>
  <c r="V212" i="31"/>
  <c r="W212" i="31" s="1"/>
  <c r="U212" i="31"/>
  <c r="C212" i="31"/>
  <c r="D212" i="31" s="1"/>
  <c r="B212" i="31"/>
  <c r="X191" i="31"/>
  <c r="Y191" i="31" s="1"/>
  <c r="V191" i="31"/>
  <c r="U191" i="31"/>
  <c r="C191" i="31"/>
  <c r="X190" i="31"/>
  <c r="V190" i="31"/>
  <c r="W190" i="31" s="1"/>
  <c r="U190" i="31"/>
  <c r="C190" i="31"/>
  <c r="D190" i="31" s="1"/>
  <c r="B190" i="31"/>
  <c r="X273" i="31"/>
  <c r="Y273" i="31" s="1"/>
  <c r="V273" i="31"/>
  <c r="U273" i="31"/>
  <c r="C273" i="31"/>
  <c r="X272" i="31"/>
  <c r="Z272" i="31" s="1"/>
  <c r="V272" i="31"/>
  <c r="W272" i="31" s="1"/>
  <c r="U272" i="31"/>
  <c r="C272" i="31"/>
  <c r="D272" i="31" s="1"/>
  <c r="B272" i="31"/>
  <c r="X377" i="31"/>
  <c r="Y377" i="31" s="1"/>
  <c r="V377" i="31"/>
  <c r="U377" i="31"/>
  <c r="C377" i="31"/>
  <c r="X376" i="31"/>
  <c r="Z376" i="31" s="1"/>
  <c r="V376" i="31"/>
  <c r="W376" i="31" s="1"/>
  <c r="U376" i="31"/>
  <c r="C376" i="31"/>
  <c r="D376" i="31" s="1"/>
  <c r="B376" i="31"/>
  <c r="X375" i="31"/>
  <c r="Y375" i="31" s="1"/>
  <c r="V375" i="31"/>
  <c r="U375" i="31"/>
  <c r="C375" i="31"/>
  <c r="X374" i="31"/>
  <c r="Z374" i="31" s="1"/>
  <c r="V374" i="31"/>
  <c r="W374" i="31" s="1"/>
  <c r="U374" i="31"/>
  <c r="C374" i="31"/>
  <c r="D374" i="31" s="1"/>
  <c r="B374" i="31"/>
  <c r="X373" i="31"/>
  <c r="Y373" i="31" s="1"/>
  <c r="V373" i="31"/>
  <c r="U373" i="31"/>
  <c r="C373" i="31"/>
  <c r="X372" i="31"/>
  <c r="Z372" i="31" s="1"/>
  <c r="V372" i="31"/>
  <c r="W372" i="31" s="1"/>
  <c r="U372" i="31"/>
  <c r="C372" i="31"/>
  <c r="D372" i="31" s="1"/>
  <c r="B372" i="31"/>
  <c r="X371" i="31"/>
  <c r="Y371" i="31" s="1"/>
  <c r="V371" i="31"/>
  <c r="U371" i="31"/>
  <c r="C371" i="31"/>
  <c r="X370" i="31"/>
  <c r="Y370" i="31" s="1"/>
  <c r="AA370" i="31" s="1"/>
  <c r="V370" i="31"/>
  <c r="W370" i="31" s="1"/>
  <c r="U370" i="31"/>
  <c r="C370" i="31"/>
  <c r="D370" i="31" s="1"/>
  <c r="B370" i="31"/>
  <c r="X369" i="31"/>
  <c r="Y369" i="31" s="1"/>
  <c r="V369" i="31"/>
  <c r="U369" i="31"/>
  <c r="C369" i="31"/>
  <c r="X368" i="31"/>
  <c r="Y368" i="31" s="1"/>
  <c r="AA368" i="31" s="1"/>
  <c r="V368" i="31"/>
  <c r="W368" i="31" s="1"/>
  <c r="U368" i="31"/>
  <c r="C368" i="31"/>
  <c r="D368" i="31" s="1"/>
  <c r="B368" i="31"/>
  <c r="X367" i="31"/>
  <c r="Y367" i="31" s="1"/>
  <c r="V367" i="31"/>
  <c r="U367" i="31"/>
  <c r="C367" i="31"/>
  <c r="X366" i="31"/>
  <c r="Z366" i="31" s="1"/>
  <c r="V366" i="31"/>
  <c r="W366" i="31" s="1"/>
  <c r="U366" i="31"/>
  <c r="C366" i="31"/>
  <c r="D366" i="31" s="1"/>
  <c r="B366" i="31"/>
  <c r="X365" i="31"/>
  <c r="Y365" i="31" s="1"/>
  <c r="V365" i="31"/>
  <c r="U365" i="31"/>
  <c r="C365" i="31"/>
  <c r="X364" i="31"/>
  <c r="V364" i="31"/>
  <c r="W364" i="31" s="1"/>
  <c r="U364" i="31"/>
  <c r="C364" i="31"/>
  <c r="D364" i="31" s="1"/>
  <c r="B364" i="31"/>
  <c r="X363" i="31"/>
  <c r="Y363" i="31" s="1"/>
  <c r="V363" i="31"/>
  <c r="U363" i="31"/>
  <c r="C363" i="31"/>
  <c r="X362" i="31"/>
  <c r="Z362" i="31" s="1"/>
  <c r="V362" i="31"/>
  <c r="W362" i="31" s="1"/>
  <c r="U362" i="31"/>
  <c r="C362" i="31"/>
  <c r="D362" i="31" s="1"/>
  <c r="B362" i="31"/>
  <c r="X361" i="31"/>
  <c r="Y361" i="31" s="1"/>
  <c r="V361" i="31"/>
  <c r="U361" i="31"/>
  <c r="C361" i="31"/>
  <c r="X360" i="31"/>
  <c r="Z360" i="31" s="1"/>
  <c r="V360" i="31"/>
  <c r="W360" i="31" s="1"/>
  <c r="U360" i="31"/>
  <c r="C360" i="31"/>
  <c r="D360" i="31" s="1"/>
  <c r="B360" i="31"/>
  <c r="X359" i="31"/>
  <c r="Y359" i="31" s="1"/>
  <c r="V359" i="31"/>
  <c r="U359" i="31"/>
  <c r="C359" i="31"/>
  <c r="X358" i="31"/>
  <c r="Z358" i="31" s="1"/>
  <c r="V358" i="31"/>
  <c r="W358" i="31" s="1"/>
  <c r="U358" i="31"/>
  <c r="C358" i="31"/>
  <c r="D358" i="31" s="1"/>
  <c r="B358" i="31"/>
  <c r="X317" i="31"/>
  <c r="Y317" i="31" s="1"/>
  <c r="V333" i="31"/>
  <c r="U333" i="31"/>
  <c r="C333" i="31"/>
  <c r="X316" i="31"/>
  <c r="Z316" i="31" s="1"/>
  <c r="V332" i="31"/>
  <c r="W332" i="31" s="1"/>
  <c r="U332" i="31"/>
  <c r="C332" i="31"/>
  <c r="D332" i="31" s="1"/>
  <c r="B332" i="31"/>
  <c r="X313" i="31"/>
  <c r="Y313" i="31" s="1"/>
  <c r="V327" i="31"/>
  <c r="U327" i="31"/>
  <c r="C327" i="31"/>
  <c r="X312" i="31"/>
  <c r="Y312" i="31" s="1"/>
  <c r="AA312" i="31" s="1"/>
  <c r="V326" i="31"/>
  <c r="W326" i="31" s="1"/>
  <c r="U326" i="31"/>
  <c r="C326" i="31"/>
  <c r="D326" i="31" s="1"/>
  <c r="B326" i="31"/>
  <c r="X311" i="31"/>
  <c r="Y311" i="31" s="1"/>
  <c r="V323" i="31"/>
  <c r="U323" i="31"/>
  <c r="C323" i="31"/>
  <c r="X310" i="31"/>
  <c r="Y310" i="31" s="1"/>
  <c r="AA310" i="31" s="1"/>
  <c r="V322" i="31"/>
  <c r="W322" i="31" s="1"/>
  <c r="U322" i="31"/>
  <c r="C322" i="31"/>
  <c r="D322" i="31" s="1"/>
  <c r="B322" i="31"/>
  <c r="X135" i="31"/>
  <c r="Y135" i="31" s="1"/>
  <c r="V135" i="31"/>
  <c r="U135" i="31"/>
  <c r="C135" i="31"/>
  <c r="X134" i="31"/>
  <c r="Z134" i="31" s="1"/>
  <c r="V134" i="31"/>
  <c r="W134" i="31" s="1"/>
  <c r="U134" i="31"/>
  <c r="C134" i="31"/>
  <c r="D134" i="31" s="1"/>
  <c r="B134" i="31"/>
  <c r="X305" i="31"/>
  <c r="Y305" i="31" s="1"/>
  <c r="V321" i="31"/>
  <c r="U321" i="31"/>
  <c r="C321" i="31"/>
  <c r="X304" i="31"/>
  <c r="V320" i="31"/>
  <c r="W320" i="31" s="1"/>
  <c r="U320" i="31"/>
  <c r="C320" i="31"/>
  <c r="D320" i="31" s="1"/>
  <c r="B320" i="31"/>
  <c r="X9" i="31"/>
  <c r="Y9" i="31" s="1"/>
  <c r="V9" i="31"/>
  <c r="U9" i="31"/>
  <c r="C9" i="31"/>
  <c r="X8" i="31"/>
  <c r="Z8" i="31" s="1"/>
  <c r="V8" i="31"/>
  <c r="W8" i="31" s="1"/>
  <c r="U8" i="31"/>
  <c r="C8" i="31"/>
  <c r="D8" i="31" s="1"/>
  <c r="B8" i="31"/>
  <c r="X1053" i="31"/>
  <c r="Y1053" i="31" s="1"/>
  <c r="V1053" i="31"/>
  <c r="U1053" i="31"/>
  <c r="C1053" i="31"/>
  <c r="X1052" i="31"/>
  <c r="Z1052" i="31" s="1"/>
  <c r="V1052" i="31"/>
  <c r="W1052" i="31" s="1"/>
  <c r="U1052" i="31"/>
  <c r="C1052" i="31"/>
  <c r="D1052" i="31" s="1"/>
  <c r="B1052" i="31"/>
  <c r="X1051" i="31"/>
  <c r="Y1051" i="31" s="1"/>
  <c r="V1051" i="31"/>
  <c r="U1051" i="31"/>
  <c r="C1051" i="31"/>
  <c r="X1050" i="31"/>
  <c r="Z1050" i="31" s="1"/>
  <c r="V1050" i="31"/>
  <c r="W1050" i="31" s="1"/>
  <c r="U1050" i="31"/>
  <c r="C1050" i="31"/>
  <c r="D1050" i="31" s="1"/>
  <c r="B1050" i="31"/>
  <c r="X1049" i="31"/>
  <c r="Y1049" i="31" s="1"/>
  <c r="V1049" i="31"/>
  <c r="U1049" i="31"/>
  <c r="C1049" i="31"/>
  <c r="X1048" i="31"/>
  <c r="Z1048" i="31" s="1"/>
  <c r="V1048" i="31"/>
  <c r="W1048" i="31" s="1"/>
  <c r="U1048" i="31"/>
  <c r="C1048" i="31"/>
  <c r="D1048" i="31" s="1"/>
  <c r="B1048" i="31"/>
  <c r="X1047" i="31"/>
  <c r="Y1047" i="31" s="1"/>
  <c r="V1047" i="31"/>
  <c r="U1047" i="31"/>
  <c r="C1047" i="31"/>
  <c r="X1046" i="31"/>
  <c r="Y1046" i="31" s="1"/>
  <c r="AA1046" i="31" s="1"/>
  <c r="V1046" i="31"/>
  <c r="W1046" i="31" s="1"/>
  <c r="U1046" i="31"/>
  <c r="C1046" i="31"/>
  <c r="D1046" i="31" s="1"/>
  <c r="B1046" i="31"/>
  <c r="X1045" i="31"/>
  <c r="Y1045" i="31" s="1"/>
  <c r="V1045" i="31"/>
  <c r="U1045" i="31"/>
  <c r="C1045" i="31"/>
  <c r="X1044" i="31"/>
  <c r="Y1044" i="31" s="1"/>
  <c r="AA1044" i="31" s="1"/>
  <c r="V1044" i="31"/>
  <c r="W1044" i="31" s="1"/>
  <c r="U1044" i="31"/>
  <c r="C1044" i="31"/>
  <c r="D1044" i="31" s="1"/>
  <c r="B1044" i="31"/>
  <c r="X1043" i="31"/>
  <c r="Y1043" i="31" s="1"/>
  <c r="V1043" i="31"/>
  <c r="U1043" i="31"/>
  <c r="C1043" i="31"/>
  <c r="X1042" i="31"/>
  <c r="Z1042" i="31" s="1"/>
  <c r="V1042" i="31"/>
  <c r="W1042" i="31" s="1"/>
  <c r="U1042" i="31"/>
  <c r="C1042" i="31"/>
  <c r="D1042" i="31" s="1"/>
  <c r="B1042" i="31"/>
  <c r="X1041" i="31"/>
  <c r="Y1041" i="31" s="1"/>
  <c r="V1041" i="31"/>
  <c r="U1041" i="31"/>
  <c r="C1041" i="31"/>
  <c r="X1040" i="31"/>
  <c r="V1040" i="31"/>
  <c r="W1040" i="31" s="1"/>
  <c r="U1040" i="31"/>
  <c r="C1040" i="31"/>
  <c r="D1040" i="31" s="1"/>
  <c r="B1040" i="31"/>
  <c r="X1039" i="31"/>
  <c r="Y1039" i="31" s="1"/>
  <c r="V1039" i="31"/>
  <c r="U1039" i="31"/>
  <c r="C1039" i="31"/>
  <c r="X1038" i="31"/>
  <c r="Z1038" i="31" s="1"/>
  <c r="V1038" i="31"/>
  <c r="W1038" i="31" s="1"/>
  <c r="U1038" i="31"/>
  <c r="C1038" i="31"/>
  <c r="D1038" i="31" s="1"/>
  <c r="B1038" i="31"/>
  <c r="X1037" i="31"/>
  <c r="Y1037" i="31" s="1"/>
  <c r="V1037" i="31"/>
  <c r="U1037" i="31"/>
  <c r="C1037" i="31"/>
  <c r="X1036" i="31"/>
  <c r="Y1036" i="31" s="1"/>
  <c r="AA1036" i="31" s="1"/>
  <c r="V1036" i="31"/>
  <c r="W1036" i="31" s="1"/>
  <c r="U1036" i="31"/>
  <c r="C1036" i="31"/>
  <c r="D1036" i="31" s="1"/>
  <c r="B1036" i="31"/>
  <c r="X1035" i="31"/>
  <c r="Y1035" i="31" s="1"/>
  <c r="V1035" i="31"/>
  <c r="U1035" i="31"/>
  <c r="C1035" i="31"/>
  <c r="X1034" i="31"/>
  <c r="Z1034" i="31" s="1"/>
  <c r="V1034" i="31"/>
  <c r="W1034" i="31" s="1"/>
  <c r="U1034" i="31"/>
  <c r="C1034" i="31"/>
  <c r="D1034" i="31" s="1"/>
  <c r="B1034" i="31"/>
  <c r="X1033" i="31"/>
  <c r="Y1033" i="31" s="1"/>
  <c r="V1033" i="31"/>
  <c r="U1033" i="31"/>
  <c r="C1033" i="31"/>
  <c r="X1032" i="31"/>
  <c r="Z1032" i="31" s="1"/>
  <c r="V1032" i="31"/>
  <c r="W1032" i="31" s="1"/>
  <c r="U1032" i="31"/>
  <c r="C1032" i="31"/>
  <c r="D1032" i="31" s="1"/>
  <c r="B1032" i="31"/>
  <c r="X1031" i="31"/>
  <c r="Y1031" i="31" s="1"/>
  <c r="V1031" i="31"/>
  <c r="U1031" i="31"/>
  <c r="C1031" i="31"/>
  <c r="X1030" i="31"/>
  <c r="Z1030" i="31" s="1"/>
  <c r="V1030" i="31"/>
  <c r="W1030" i="31" s="1"/>
  <c r="U1030" i="31"/>
  <c r="C1030" i="31"/>
  <c r="D1030" i="31" s="1"/>
  <c r="B1030" i="31"/>
  <c r="X1029" i="31"/>
  <c r="Y1029" i="31" s="1"/>
  <c r="V1029" i="31"/>
  <c r="U1029" i="31"/>
  <c r="C1029" i="31"/>
  <c r="X1028" i="31"/>
  <c r="Y1028" i="31" s="1"/>
  <c r="AA1028" i="31" s="1"/>
  <c r="V1028" i="31"/>
  <c r="W1028" i="31" s="1"/>
  <c r="U1028" i="31"/>
  <c r="C1028" i="31"/>
  <c r="D1028" i="31" s="1"/>
  <c r="B1028" i="31"/>
  <c r="X1027" i="31"/>
  <c r="Y1027" i="31" s="1"/>
  <c r="V1027" i="31"/>
  <c r="U1027" i="31"/>
  <c r="C1027" i="31"/>
  <c r="X1026" i="31"/>
  <c r="Z1026" i="31" s="1"/>
  <c r="V1026" i="31"/>
  <c r="W1026" i="31" s="1"/>
  <c r="U1026" i="31"/>
  <c r="C1026" i="31"/>
  <c r="D1026" i="31" s="1"/>
  <c r="B1026" i="31"/>
  <c r="X1025" i="31"/>
  <c r="Y1025" i="31" s="1"/>
  <c r="V1025" i="31"/>
  <c r="U1025" i="31"/>
  <c r="C1025" i="31"/>
  <c r="X1024" i="31"/>
  <c r="Z1024" i="31" s="1"/>
  <c r="V1024" i="31"/>
  <c r="W1024" i="31" s="1"/>
  <c r="U1024" i="31"/>
  <c r="C1024" i="31"/>
  <c r="D1024" i="31" s="1"/>
  <c r="B1024" i="31"/>
  <c r="X1023" i="31"/>
  <c r="Y1023" i="31" s="1"/>
  <c r="V1023" i="31"/>
  <c r="U1023" i="31"/>
  <c r="C1023" i="31"/>
  <c r="X1022" i="31"/>
  <c r="Z1022" i="31" s="1"/>
  <c r="V1022" i="31"/>
  <c r="W1022" i="31" s="1"/>
  <c r="U1022" i="31"/>
  <c r="C1022" i="31"/>
  <c r="D1022" i="31" s="1"/>
  <c r="B1022" i="31"/>
  <c r="X1021" i="31"/>
  <c r="Y1021" i="31" s="1"/>
  <c r="V1021" i="31"/>
  <c r="U1021" i="31"/>
  <c r="C1021" i="31"/>
  <c r="X1020" i="31"/>
  <c r="Y1020" i="31" s="1"/>
  <c r="AA1020" i="31" s="1"/>
  <c r="V1020" i="31"/>
  <c r="W1020" i="31" s="1"/>
  <c r="U1020" i="31"/>
  <c r="C1020" i="31"/>
  <c r="D1020" i="31" s="1"/>
  <c r="B1020" i="31"/>
  <c r="X1019" i="31"/>
  <c r="Y1019" i="31" s="1"/>
  <c r="V1019" i="31"/>
  <c r="U1019" i="31"/>
  <c r="C1019" i="31"/>
  <c r="X1018" i="31"/>
  <c r="Z1018" i="31" s="1"/>
  <c r="V1018" i="31"/>
  <c r="W1018" i="31" s="1"/>
  <c r="U1018" i="31"/>
  <c r="C1018" i="31"/>
  <c r="D1018" i="31" s="1"/>
  <c r="B1018" i="31"/>
  <c r="X1017" i="31"/>
  <c r="Y1017" i="31" s="1"/>
  <c r="V1017" i="31"/>
  <c r="U1017" i="31"/>
  <c r="C1017" i="31"/>
  <c r="X1016" i="31"/>
  <c r="Z1016" i="31" s="1"/>
  <c r="V1016" i="31"/>
  <c r="W1016" i="31" s="1"/>
  <c r="U1016" i="31"/>
  <c r="C1016" i="31"/>
  <c r="D1016" i="31" s="1"/>
  <c r="B1016" i="31"/>
  <c r="X1015" i="31"/>
  <c r="Y1015" i="31" s="1"/>
  <c r="V1015" i="31"/>
  <c r="U1015" i="31"/>
  <c r="C1015" i="31"/>
  <c r="X1014" i="31"/>
  <c r="Z1014" i="31" s="1"/>
  <c r="V1014" i="31"/>
  <c r="W1014" i="31" s="1"/>
  <c r="U1014" i="31"/>
  <c r="C1014" i="31"/>
  <c r="D1014" i="31" s="1"/>
  <c r="B1014" i="31"/>
  <c r="X1013" i="31"/>
  <c r="Y1013" i="31" s="1"/>
  <c r="V1013" i="31"/>
  <c r="U1013" i="31"/>
  <c r="C1013" i="31"/>
  <c r="X1012" i="31"/>
  <c r="Z1012" i="31" s="1"/>
  <c r="V1012" i="31"/>
  <c r="W1012" i="31" s="1"/>
  <c r="U1012" i="31"/>
  <c r="C1012" i="31"/>
  <c r="D1012" i="31" s="1"/>
  <c r="B1012" i="31"/>
  <c r="X1011" i="31"/>
  <c r="Y1011" i="31" s="1"/>
  <c r="V1011" i="31"/>
  <c r="U1011" i="31"/>
  <c r="C1011" i="31"/>
  <c r="X1010" i="31"/>
  <c r="Y1010" i="31" s="1"/>
  <c r="AA1010" i="31" s="1"/>
  <c r="V1010" i="31"/>
  <c r="W1010" i="31" s="1"/>
  <c r="U1010" i="31"/>
  <c r="C1010" i="31"/>
  <c r="D1010" i="31" s="1"/>
  <c r="B1010" i="31"/>
  <c r="X1009" i="31"/>
  <c r="Y1009" i="31" s="1"/>
  <c r="V1009" i="31"/>
  <c r="U1009" i="31"/>
  <c r="C1009" i="31"/>
  <c r="X1008" i="31"/>
  <c r="Z1008" i="31" s="1"/>
  <c r="V1008" i="31"/>
  <c r="W1008" i="31" s="1"/>
  <c r="U1008" i="31"/>
  <c r="C1008" i="31"/>
  <c r="D1008" i="31" s="1"/>
  <c r="B1008" i="31"/>
  <c r="X1007" i="31"/>
  <c r="Y1007" i="31" s="1"/>
  <c r="V1007" i="31"/>
  <c r="U1007" i="31"/>
  <c r="C1007" i="31"/>
  <c r="X1006" i="31"/>
  <c r="Z1006" i="31" s="1"/>
  <c r="V1006" i="31"/>
  <c r="W1006" i="31" s="1"/>
  <c r="U1006" i="31"/>
  <c r="C1006" i="31"/>
  <c r="D1006" i="31" s="1"/>
  <c r="B1006" i="31"/>
  <c r="X1005" i="31"/>
  <c r="Y1005" i="31" s="1"/>
  <c r="V1005" i="31"/>
  <c r="U1005" i="31"/>
  <c r="C1005" i="31"/>
  <c r="X1004" i="31"/>
  <c r="Y1004" i="31" s="1"/>
  <c r="AA1004" i="31" s="1"/>
  <c r="V1004" i="31"/>
  <c r="W1004" i="31" s="1"/>
  <c r="U1004" i="31"/>
  <c r="C1004" i="31"/>
  <c r="D1004" i="31" s="1"/>
  <c r="B1004" i="31"/>
  <c r="X1003" i="31"/>
  <c r="Y1003" i="31" s="1"/>
  <c r="V1003" i="31"/>
  <c r="U1003" i="31"/>
  <c r="C1003" i="31"/>
  <c r="X1002" i="31"/>
  <c r="Z1002" i="31" s="1"/>
  <c r="V1002" i="31"/>
  <c r="W1002" i="31" s="1"/>
  <c r="U1002" i="31"/>
  <c r="C1002" i="31"/>
  <c r="D1002" i="31" s="1"/>
  <c r="B1002" i="31"/>
  <c r="X1001" i="31"/>
  <c r="Y1001" i="31" s="1"/>
  <c r="V1001" i="31"/>
  <c r="U1001" i="31"/>
  <c r="C1001" i="31"/>
  <c r="X1000" i="31"/>
  <c r="Z1000" i="31" s="1"/>
  <c r="V1000" i="31"/>
  <c r="W1000" i="31" s="1"/>
  <c r="U1000" i="31"/>
  <c r="C1000" i="31"/>
  <c r="D1000" i="31" s="1"/>
  <c r="B1000" i="31"/>
  <c r="X999" i="31"/>
  <c r="Y999" i="31" s="1"/>
  <c r="V999" i="31"/>
  <c r="U999" i="31"/>
  <c r="C999" i="31"/>
  <c r="X998" i="31"/>
  <c r="Z998" i="31" s="1"/>
  <c r="V998" i="31"/>
  <c r="W998" i="31" s="1"/>
  <c r="U998" i="31"/>
  <c r="C998" i="31"/>
  <c r="D998" i="31" s="1"/>
  <c r="B998" i="31"/>
  <c r="X997" i="31"/>
  <c r="Y997" i="31" s="1"/>
  <c r="V997" i="31"/>
  <c r="U997" i="31"/>
  <c r="C997" i="31"/>
  <c r="X996" i="31"/>
  <c r="Z996" i="31" s="1"/>
  <c r="V996" i="31"/>
  <c r="W996" i="31" s="1"/>
  <c r="U996" i="31"/>
  <c r="C996" i="31"/>
  <c r="D996" i="31" s="1"/>
  <c r="B996" i="31"/>
  <c r="X995" i="31"/>
  <c r="Y995" i="31" s="1"/>
  <c r="V995" i="31"/>
  <c r="U995" i="31"/>
  <c r="C995" i="31"/>
  <c r="X994" i="31"/>
  <c r="Z994" i="31" s="1"/>
  <c r="V994" i="31"/>
  <c r="W994" i="31" s="1"/>
  <c r="U994" i="31"/>
  <c r="C994" i="31"/>
  <c r="D994" i="31" s="1"/>
  <c r="B994" i="31"/>
  <c r="X993" i="31"/>
  <c r="Y993" i="31" s="1"/>
  <c r="V993" i="31"/>
  <c r="U993" i="31"/>
  <c r="C993" i="31"/>
  <c r="X992" i="31"/>
  <c r="Z992" i="31" s="1"/>
  <c r="V992" i="31"/>
  <c r="W992" i="31" s="1"/>
  <c r="U992" i="31"/>
  <c r="C992" i="31"/>
  <c r="D992" i="31" s="1"/>
  <c r="B992" i="31"/>
  <c r="X991" i="31"/>
  <c r="Y991" i="31" s="1"/>
  <c r="V991" i="31"/>
  <c r="U991" i="31"/>
  <c r="C991" i="31"/>
  <c r="X990" i="31"/>
  <c r="Z990" i="31" s="1"/>
  <c r="V990" i="31"/>
  <c r="W990" i="31" s="1"/>
  <c r="U990" i="31"/>
  <c r="C990" i="31"/>
  <c r="D990" i="31" s="1"/>
  <c r="B990" i="31"/>
  <c r="X989" i="31"/>
  <c r="Y989" i="31" s="1"/>
  <c r="V989" i="31"/>
  <c r="U989" i="31"/>
  <c r="C989" i="31"/>
  <c r="X988" i="31"/>
  <c r="Y988" i="31" s="1"/>
  <c r="AA988" i="31" s="1"/>
  <c r="V988" i="31"/>
  <c r="W988" i="31" s="1"/>
  <c r="U988" i="31"/>
  <c r="C988" i="31"/>
  <c r="D988" i="31" s="1"/>
  <c r="B988" i="31"/>
  <c r="X987" i="31"/>
  <c r="Y987" i="31" s="1"/>
  <c r="V987" i="31"/>
  <c r="U987" i="31"/>
  <c r="C987" i="31"/>
  <c r="X986" i="31"/>
  <c r="Z986" i="31" s="1"/>
  <c r="V986" i="31"/>
  <c r="W986" i="31" s="1"/>
  <c r="U986" i="31"/>
  <c r="C986" i="31"/>
  <c r="D986" i="31" s="1"/>
  <c r="B986" i="31"/>
  <c r="X985" i="31"/>
  <c r="Y985" i="31" s="1"/>
  <c r="V985" i="31"/>
  <c r="U985" i="31"/>
  <c r="C985" i="31"/>
  <c r="X984" i="31"/>
  <c r="Z984" i="31" s="1"/>
  <c r="V984" i="31"/>
  <c r="W984" i="31" s="1"/>
  <c r="U984" i="31"/>
  <c r="C984" i="31"/>
  <c r="D984" i="31" s="1"/>
  <c r="B984" i="31"/>
  <c r="X983" i="31"/>
  <c r="Y983" i="31" s="1"/>
  <c r="V983" i="31"/>
  <c r="U983" i="31"/>
  <c r="C983" i="31"/>
  <c r="X982" i="31"/>
  <c r="Z982" i="31" s="1"/>
  <c r="V982" i="31"/>
  <c r="W982" i="31" s="1"/>
  <c r="U982" i="31"/>
  <c r="C982" i="31"/>
  <c r="D982" i="31" s="1"/>
  <c r="B982" i="31"/>
  <c r="X981" i="31"/>
  <c r="Y981" i="31" s="1"/>
  <c r="V981" i="31"/>
  <c r="U981" i="31"/>
  <c r="C981" i="31"/>
  <c r="X980" i="31"/>
  <c r="Y980" i="31" s="1"/>
  <c r="AA980" i="31" s="1"/>
  <c r="V980" i="31"/>
  <c r="W980" i="31" s="1"/>
  <c r="U980" i="31"/>
  <c r="C980" i="31"/>
  <c r="D980" i="31" s="1"/>
  <c r="B980" i="31"/>
  <c r="X979" i="31"/>
  <c r="Y979" i="31" s="1"/>
  <c r="V979" i="31"/>
  <c r="U979" i="31"/>
  <c r="C979" i="31"/>
  <c r="X978" i="31"/>
  <c r="Z978" i="31" s="1"/>
  <c r="V978" i="31"/>
  <c r="W978" i="31" s="1"/>
  <c r="U978" i="31"/>
  <c r="C978" i="31"/>
  <c r="D978" i="31" s="1"/>
  <c r="B978" i="31"/>
  <c r="X977" i="31"/>
  <c r="Y977" i="31" s="1"/>
  <c r="V977" i="31"/>
  <c r="U977" i="31"/>
  <c r="C977" i="31"/>
  <c r="X976" i="31"/>
  <c r="Z976" i="31" s="1"/>
  <c r="V976" i="31"/>
  <c r="W976" i="31" s="1"/>
  <c r="U976" i="31"/>
  <c r="C976" i="31"/>
  <c r="D976" i="31" s="1"/>
  <c r="B976" i="31"/>
  <c r="X975" i="31"/>
  <c r="Y975" i="31" s="1"/>
  <c r="V975" i="31"/>
  <c r="U975" i="31"/>
  <c r="C975" i="31"/>
  <c r="X974" i="31"/>
  <c r="Z974" i="31" s="1"/>
  <c r="V974" i="31"/>
  <c r="W974" i="31" s="1"/>
  <c r="U974" i="31"/>
  <c r="C974" i="31"/>
  <c r="D974" i="31" s="1"/>
  <c r="B974" i="31"/>
  <c r="X973" i="31"/>
  <c r="Y973" i="31" s="1"/>
  <c r="V973" i="31"/>
  <c r="U973" i="31"/>
  <c r="C973" i="31"/>
  <c r="X972" i="31"/>
  <c r="Y972" i="31" s="1"/>
  <c r="AA972" i="31" s="1"/>
  <c r="V972" i="31"/>
  <c r="W972" i="31" s="1"/>
  <c r="U972" i="31"/>
  <c r="C972" i="31"/>
  <c r="D972" i="31" s="1"/>
  <c r="B972" i="31"/>
  <c r="X971" i="31"/>
  <c r="Y971" i="31" s="1"/>
  <c r="V971" i="31"/>
  <c r="U971" i="31"/>
  <c r="C971" i="31"/>
  <c r="X970" i="31"/>
  <c r="Y970" i="31" s="1"/>
  <c r="AA970" i="31" s="1"/>
  <c r="V970" i="31"/>
  <c r="W970" i="31" s="1"/>
  <c r="U970" i="31"/>
  <c r="C970" i="31"/>
  <c r="D970" i="31" s="1"/>
  <c r="B970" i="31"/>
  <c r="X969" i="31"/>
  <c r="Y969" i="31" s="1"/>
  <c r="V969" i="31"/>
  <c r="U969" i="31"/>
  <c r="C969" i="31"/>
  <c r="X968" i="31"/>
  <c r="Z968" i="31" s="1"/>
  <c r="V968" i="31"/>
  <c r="W968" i="31" s="1"/>
  <c r="U968" i="31"/>
  <c r="C968" i="31"/>
  <c r="D968" i="31" s="1"/>
  <c r="B968" i="31"/>
  <c r="X967" i="31"/>
  <c r="Y967" i="31" s="1"/>
  <c r="V967" i="31"/>
  <c r="U967" i="31"/>
  <c r="C967" i="31"/>
  <c r="X966" i="31"/>
  <c r="Z966" i="31" s="1"/>
  <c r="V966" i="31"/>
  <c r="W966" i="31" s="1"/>
  <c r="U966" i="31"/>
  <c r="C966" i="31"/>
  <c r="D966" i="31" s="1"/>
  <c r="B966" i="31"/>
  <c r="X965" i="31"/>
  <c r="Y965" i="31" s="1"/>
  <c r="V965" i="31"/>
  <c r="U965" i="31"/>
  <c r="C965" i="31"/>
  <c r="X964" i="31"/>
  <c r="Z964" i="31" s="1"/>
  <c r="V964" i="31"/>
  <c r="W964" i="31" s="1"/>
  <c r="U964" i="31"/>
  <c r="C964" i="31"/>
  <c r="D964" i="31" s="1"/>
  <c r="B964" i="31"/>
  <c r="X963" i="31"/>
  <c r="Y963" i="31" s="1"/>
  <c r="V963" i="31"/>
  <c r="U963" i="31"/>
  <c r="C963" i="31"/>
  <c r="X962" i="31"/>
  <c r="Z962" i="31" s="1"/>
  <c r="V962" i="31"/>
  <c r="W962" i="31" s="1"/>
  <c r="U962" i="31"/>
  <c r="C962" i="31"/>
  <c r="D962" i="31" s="1"/>
  <c r="B962" i="31"/>
  <c r="X961" i="31"/>
  <c r="Y961" i="31" s="1"/>
  <c r="V961" i="31"/>
  <c r="U961" i="31"/>
  <c r="C961" i="31"/>
  <c r="X960" i="31"/>
  <c r="Z960" i="31" s="1"/>
  <c r="V960" i="31"/>
  <c r="W960" i="31" s="1"/>
  <c r="U960" i="31"/>
  <c r="C960" i="31"/>
  <c r="D960" i="31" s="1"/>
  <c r="B960" i="31"/>
  <c r="X959" i="31"/>
  <c r="Y959" i="31" s="1"/>
  <c r="V959" i="31"/>
  <c r="U959" i="31"/>
  <c r="C959" i="31"/>
  <c r="X958" i="31"/>
  <c r="Z958" i="31" s="1"/>
  <c r="V958" i="31"/>
  <c r="W958" i="31" s="1"/>
  <c r="U958" i="31"/>
  <c r="C958" i="31"/>
  <c r="D958" i="31" s="1"/>
  <c r="B958" i="31"/>
  <c r="X957" i="31"/>
  <c r="Y957" i="31" s="1"/>
  <c r="V957" i="31"/>
  <c r="U957" i="31"/>
  <c r="C957" i="31"/>
  <c r="X956" i="31"/>
  <c r="Y956" i="31" s="1"/>
  <c r="AA956" i="31" s="1"/>
  <c r="V956" i="31"/>
  <c r="W956" i="31" s="1"/>
  <c r="U956" i="31"/>
  <c r="C956" i="31"/>
  <c r="D956" i="31" s="1"/>
  <c r="B956" i="31"/>
  <c r="X955" i="31"/>
  <c r="Y955" i="31" s="1"/>
  <c r="V955" i="31"/>
  <c r="U955" i="31"/>
  <c r="C955" i="31"/>
  <c r="X954" i="31"/>
  <c r="Z954" i="31" s="1"/>
  <c r="V954" i="31"/>
  <c r="W954" i="31" s="1"/>
  <c r="U954" i="31"/>
  <c r="C954" i="31"/>
  <c r="D954" i="31" s="1"/>
  <c r="B954" i="31"/>
  <c r="X953" i="31"/>
  <c r="Y953" i="31" s="1"/>
  <c r="V953" i="31"/>
  <c r="U953" i="31"/>
  <c r="C953" i="31"/>
  <c r="X952" i="31"/>
  <c r="Z952" i="31" s="1"/>
  <c r="V952" i="31"/>
  <c r="W952" i="31" s="1"/>
  <c r="U952" i="31"/>
  <c r="C952" i="31"/>
  <c r="D952" i="31" s="1"/>
  <c r="B952" i="31"/>
  <c r="X951" i="31"/>
  <c r="Y951" i="31" s="1"/>
  <c r="V951" i="31"/>
  <c r="U951" i="31"/>
  <c r="C951" i="31"/>
  <c r="X950" i="31"/>
  <c r="Z950" i="31" s="1"/>
  <c r="V950" i="31"/>
  <c r="W950" i="31" s="1"/>
  <c r="U950" i="31"/>
  <c r="C950" i="31"/>
  <c r="D950" i="31" s="1"/>
  <c r="B950" i="31"/>
  <c r="X949" i="31"/>
  <c r="Y949" i="31" s="1"/>
  <c r="V949" i="31"/>
  <c r="U949" i="31"/>
  <c r="C949" i="31"/>
  <c r="X948" i="31"/>
  <c r="Y948" i="31" s="1"/>
  <c r="AA948" i="31" s="1"/>
  <c r="V948" i="31"/>
  <c r="W948" i="31" s="1"/>
  <c r="U948" i="31"/>
  <c r="C948" i="31"/>
  <c r="D948" i="31" s="1"/>
  <c r="B948" i="31"/>
  <c r="X947" i="31"/>
  <c r="Y947" i="31" s="1"/>
  <c r="V947" i="31"/>
  <c r="U947" i="31"/>
  <c r="C947" i="31"/>
  <c r="X946" i="31"/>
  <c r="Y946" i="31" s="1"/>
  <c r="AA946" i="31" s="1"/>
  <c r="V946" i="31"/>
  <c r="W946" i="31" s="1"/>
  <c r="U946" i="31"/>
  <c r="C946" i="31"/>
  <c r="D946" i="31" s="1"/>
  <c r="B946" i="31"/>
  <c r="X945" i="31"/>
  <c r="Y945" i="31" s="1"/>
  <c r="V945" i="31"/>
  <c r="U945" i="31"/>
  <c r="C945" i="31"/>
  <c r="X944" i="31"/>
  <c r="Z944" i="31" s="1"/>
  <c r="V944" i="31"/>
  <c r="W944" i="31" s="1"/>
  <c r="U944" i="31"/>
  <c r="C944" i="31"/>
  <c r="D944" i="31" s="1"/>
  <c r="B944" i="31"/>
  <c r="X943" i="31"/>
  <c r="Y943" i="31" s="1"/>
  <c r="V943" i="31"/>
  <c r="U943" i="31"/>
  <c r="C943" i="31"/>
  <c r="X942" i="31"/>
  <c r="Z942" i="31" s="1"/>
  <c r="V942" i="31"/>
  <c r="W942" i="31" s="1"/>
  <c r="U942" i="31"/>
  <c r="C942" i="31"/>
  <c r="D942" i="31" s="1"/>
  <c r="B942" i="31"/>
  <c r="X941" i="31"/>
  <c r="Y941" i="31" s="1"/>
  <c r="V941" i="31"/>
  <c r="U941" i="31"/>
  <c r="C941" i="31"/>
  <c r="X940" i="31"/>
  <c r="Y940" i="31" s="1"/>
  <c r="AA940" i="31" s="1"/>
  <c r="V940" i="31"/>
  <c r="W940" i="31" s="1"/>
  <c r="U940" i="31"/>
  <c r="C940" i="31"/>
  <c r="D940" i="31" s="1"/>
  <c r="B940" i="31"/>
  <c r="X939" i="31"/>
  <c r="Y939" i="31" s="1"/>
  <c r="V939" i="31"/>
  <c r="U939" i="31"/>
  <c r="C939" i="31"/>
  <c r="X938" i="31"/>
  <c r="Z938" i="31" s="1"/>
  <c r="V938" i="31"/>
  <c r="W938" i="31" s="1"/>
  <c r="U938" i="31"/>
  <c r="C938" i="31"/>
  <c r="D938" i="31" s="1"/>
  <c r="B938" i="31"/>
  <c r="X937" i="31"/>
  <c r="Y937" i="31" s="1"/>
  <c r="V937" i="31"/>
  <c r="U937" i="31"/>
  <c r="C937" i="31"/>
  <c r="X936" i="31"/>
  <c r="Z936" i="31" s="1"/>
  <c r="V936" i="31"/>
  <c r="W936" i="31" s="1"/>
  <c r="U936" i="31"/>
  <c r="C936" i="31"/>
  <c r="D936" i="31" s="1"/>
  <c r="B936" i="31"/>
  <c r="X935" i="31"/>
  <c r="Y935" i="31" s="1"/>
  <c r="V935" i="31"/>
  <c r="U935" i="31"/>
  <c r="C935" i="31"/>
  <c r="X934" i="31"/>
  <c r="Z934" i="31" s="1"/>
  <c r="V934" i="31"/>
  <c r="W934" i="31" s="1"/>
  <c r="U934" i="31"/>
  <c r="C934" i="31"/>
  <c r="D934" i="31" s="1"/>
  <c r="B934" i="31"/>
  <c r="X933" i="31"/>
  <c r="Y933" i="31" s="1"/>
  <c r="V933" i="31"/>
  <c r="U933" i="31"/>
  <c r="C933" i="31"/>
  <c r="X932" i="31"/>
  <c r="Z932" i="31" s="1"/>
  <c r="V932" i="31"/>
  <c r="W932" i="31" s="1"/>
  <c r="U932" i="31"/>
  <c r="C932" i="31"/>
  <c r="D932" i="31" s="1"/>
  <c r="B932" i="31"/>
  <c r="X931" i="31"/>
  <c r="Y931" i="31" s="1"/>
  <c r="V931" i="31"/>
  <c r="U931" i="31"/>
  <c r="C931" i="31"/>
  <c r="X930" i="31"/>
  <c r="Y930" i="31" s="1"/>
  <c r="AA930" i="31" s="1"/>
  <c r="V930" i="31"/>
  <c r="W930" i="31" s="1"/>
  <c r="U930" i="31"/>
  <c r="C930" i="31"/>
  <c r="D930" i="31" s="1"/>
  <c r="B930" i="31"/>
  <c r="X929" i="31"/>
  <c r="Y929" i="31" s="1"/>
  <c r="V929" i="31"/>
  <c r="U929" i="31"/>
  <c r="C929" i="31"/>
  <c r="X928" i="31"/>
  <c r="Z928" i="31" s="1"/>
  <c r="V928" i="31"/>
  <c r="W928" i="31" s="1"/>
  <c r="U928" i="31"/>
  <c r="C928" i="31"/>
  <c r="D928" i="31" s="1"/>
  <c r="B928" i="31"/>
  <c r="X927" i="31"/>
  <c r="Y927" i="31" s="1"/>
  <c r="V927" i="31"/>
  <c r="U927" i="31"/>
  <c r="C927" i="31"/>
  <c r="X926" i="31"/>
  <c r="Z926" i="31" s="1"/>
  <c r="V926" i="31"/>
  <c r="W926" i="31" s="1"/>
  <c r="U926" i="31"/>
  <c r="C926" i="31"/>
  <c r="D926" i="31" s="1"/>
  <c r="B926" i="31"/>
  <c r="X925" i="31"/>
  <c r="Y925" i="31" s="1"/>
  <c r="V925" i="31"/>
  <c r="U925" i="31"/>
  <c r="C925" i="31"/>
  <c r="X924" i="31"/>
  <c r="Y924" i="31" s="1"/>
  <c r="AA924" i="31" s="1"/>
  <c r="V924" i="31"/>
  <c r="W924" i="31" s="1"/>
  <c r="U924" i="31"/>
  <c r="C924" i="31"/>
  <c r="D924" i="31" s="1"/>
  <c r="B924" i="31"/>
  <c r="X923" i="31"/>
  <c r="Y923" i="31" s="1"/>
  <c r="V923" i="31"/>
  <c r="U923" i="31"/>
  <c r="C923" i="31"/>
  <c r="X922" i="31"/>
  <c r="Z922" i="31" s="1"/>
  <c r="V922" i="31"/>
  <c r="W922" i="31" s="1"/>
  <c r="U922" i="31"/>
  <c r="C922" i="31"/>
  <c r="D922" i="31" s="1"/>
  <c r="B922" i="31"/>
  <c r="X921" i="31"/>
  <c r="Y921" i="31" s="1"/>
  <c r="V921" i="31"/>
  <c r="U921" i="31"/>
  <c r="C921" i="31"/>
  <c r="X920" i="31"/>
  <c r="Z920" i="31" s="1"/>
  <c r="V920" i="31"/>
  <c r="W920" i="31" s="1"/>
  <c r="U920" i="31"/>
  <c r="C920" i="31"/>
  <c r="D920" i="31" s="1"/>
  <c r="B920" i="31"/>
  <c r="X919" i="31"/>
  <c r="Y919" i="31" s="1"/>
  <c r="V919" i="31"/>
  <c r="U919" i="31"/>
  <c r="C919" i="31"/>
  <c r="X918" i="31"/>
  <c r="Z918" i="31" s="1"/>
  <c r="V918" i="31"/>
  <c r="W918" i="31" s="1"/>
  <c r="U918" i="31"/>
  <c r="C918" i="31"/>
  <c r="D918" i="31" s="1"/>
  <c r="B918" i="31"/>
  <c r="X917" i="31"/>
  <c r="Y917" i="31" s="1"/>
  <c r="V917" i="31"/>
  <c r="U917" i="31"/>
  <c r="C917" i="31"/>
  <c r="X916" i="31"/>
  <c r="Z916" i="31" s="1"/>
  <c r="V916" i="31"/>
  <c r="W916" i="31" s="1"/>
  <c r="U916" i="31"/>
  <c r="C916" i="31"/>
  <c r="D916" i="31" s="1"/>
  <c r="B916" i="31"/>
  <c r="X915" i="31"/>
  <c r="Y915" i="31" s="1"/>
  <c r="V915" i="31"/>
  <c r="U915" i="31"/>
  <c r="C915" i="31"/>
  <c r="X914" i="31"/>
  <c r="Y914" i="31" s="1"/>
  <c r="AA914" i="31" s="1"/>
  <c r="V914" i="31"/>
  <c r="W914" i="31" s="1"/>
  <c r="U914" i="31"/>
  <c r="C914" i="31"/>
  <c r="D914" i="31" s="1"/>
  <c r="B914" i="31"/>
  <c r="X913" i="31"/>
  <c r="Y913" i="31" s="1"/>
  <c r="V913" i="31"/>
  <c r="U913" i="31"/>
  <c r="C913" i="31"/>
  <c r="X912" i="31"/>
  <c r="Z912" i="31" s="1"/>
  <c r="V912" i="31"/>
  <c r="W912" i="31" s="1"/>
  <c r="U912" i="31"/>
  <c r="C912" i="31"/>
  <c r="D912" i="31" s="1"/>
  <c r="B912" i="31"/>
  <c r="X911" i="31"/>
  <c r="Y911" i="31" s="1"/>
  <c r="V911" i="31"/>
  <c r="U911" i="31"/>
  <c r="C911" i="31"/>
  <c r="X910" i="31"/>
  <c r="Z910" i="31" s="1"/>
  <c r="V910" i="31"/>
  <c r="W910" i="31" s="1"/>
  <c r="U910" i="31"/>
  <c r="C910" i="31"/>
  <c r="D910" i="31" s="1"/>
  <c r="B910" i="31"/>
  <c r="X909" i="31"/>
  <c r="Y909" i="31" s="1"/>
  <c r="V909" i="31"/>
  <c r="U909" i="31"/>
  <c r="C909" i="31"/>
  <c r="X908" i="31"/>
  <c r="Y908" i="31" s="1"/>
  <c r="AA908" i="31" s="1"/>
  <c r="V908" i="31"/>
  <c r="W908" i="31" s="1"/>
  <c r="U908" i="31"/>
  <c r="C908" i="31"/>
  <c r="D908" i="31" s="1"/>
  <c r="B908" i="31"/>
  <c r="X907" i="31"/>
  <c r="Y907" i="31" s="1"/>
  <c r="V907" i="31"/>
  <c r="U907" i="31"/>
  <c r="C907" i="31"/>
  <c r="X906" i="31"/>
  <c r="Z906" i="31" s="1"/>
  <c r="V906" i="31"/>
  <c r="W906" i="31" s="1"/>
  <c r="U906" i="31"/>
  <c r="C906" i="31"/>
  <c r="D906" i="31" s="1"/>
  <c r="B906" i="31"/>
  <c r="X905" i="31"/>
  <c r="Y905" i="31" s="1"/>
  <c r="V905" i="31"/>
  <c r="U905" i="31"/>
  <c r="C905" i="31"/>
  <c r="X904" i="31"/>
  <c r="Z904" i="31" s="1"/>
  <c r="V904" i="31"/>
  <c r="W904" i="31" s="1"/>
  <c r="U904" i="31"/>
  <c r="C904" i="31"/>
  <c r="D904" i="31" s="1"/>
  <c r="B904" i="31"/>
  <c r="X903" i="31"/>
  <c r="Y903" i="31" s="1"/>
  <c r="V903" i="31"/>
  <c r="U903" i="31"/>
  <c r="C903" i="31"/>
  <c r="X902" i="31"/>
  <c r="Z902" i="31" s="1"/>
  <c r="V902" i="31"/>
  <c r="W902" i="31" s="1"/>
  <c r="U902" i="31"/>
  <c r="C902" i="31"/>
  <c r="D902" i="31" s="1"/>
  <c r="B902" i="31"/>
  <c r="X901" i="31"/>
  <c r="Y901" i="31" s="1"/>
  <c r="V901" i="31"/>
  <c r="U901" i="31"/>
  <c r="C901" i="31"/>
  <c r="X900" i="31"/>
  <c r="Y900" i="31" s="1"/>
  <c r="AA900" i="31" s="1"/>
  <c r="V900" i="31"/>
  <c r="W900" i="31" s="1"/>
  <c r="U900" i="31"/>
  <c r="C900" i="31"/>
  <c r="D900" i="31" s="1"/>
  <c r="B900" i="31"/>
  <c r="X899" i="31"/>
  <c r="Y899" i="31" s="1"/>
  <c r="V899" i="31"/>
  <c r="U899" i="31"/>
  <c r="C899" i="31"/>
  <c r="X898" i="31"/>
  <c r="Y898" i="31" s="1"/>
  <c r="AA898" i="31" s="1"/>
  <c r="V898" i="31"/>
  <c r="W898" i="31" s="1"/>
  <c r="U898" i="31"/>
  <c r="C898" i="31"/>
  <c r="D898" i="31" s="1"/>
  <c r="B898" i="31"/>
  <c r="X897" i="31"/>
  <c r="Y897" i="31" s="1"/>
  <c r="V897" i="31"/>
  <c r="U897" i="31"/>
  <c r="C897" i="31"/>
  <c r="X896" i="31"/>
  <c r="Z896" i="31" s="1"/>
  <c r="V896" i="31"/>
  <c r="W896" i="31" s="1"/>
  <c r="U896" i="31"/>
  <c r="C896" i="31"/>
  <c r="D896" i="31" s="1"/>
  <c r="B896" i="31"/>
  <c r="X895" i="31"/>
  <c r="Y895" i="31" s="1"/>
  <c r="V895" i="31"/>
  <c r="U895" i="31"/>
  <c r="C895" i="31"/>
  <c r="X894" i="31"/>
  <c r="Z894" i="31" s="1"/>
  <c r="V894" i="31"/>
  <c r="W894" i="31" s="1"/>
  <c r="U894" i="31"/>
  <c r="C894" i="31"/>
  <c r="D894" i="31" s="1"/>
  <c r="B894" i="31"/>
  <c r="X893" i="31"/>
  <c r="Y893" i="31" s="1"/>
  <c r="V893" i="31"/>
  <c r="U893" i="31"/>
  <c r="C893" i="31"/>
  <c r="X892" i="31"/>
  <c r="Y892" i="31" s="1"/>
  <c r="AA892" i="31" s="1"/>
  <c r="V892" i="31"/>
  <c r="W892" i="31" s="1"/>
  <c r="U892" i="31"/>
  <c r="C892" i="31"/>
  <c r="D892" i="31" s="1"/>
  <c r="B892" i="31"/>
  <c r="X891" i="31"/>
  <c r="Y891" i="31" s="1"/>
  <c r="V891" i="31"/>
  <c r="U891" i="31"/>
  <c r="C891" i="31"/>
  <c r="X890" i="31"/>
  <c r="Z890" i="31" s="1"/>
  <c r="V890" i="31"/>
  <c r="W890" i="31" s="1"/>
  <c r="U890" i="31"/>
  <c r="C890" i="31"/>
  <c r="D890" i="31" s="1"/>
  <c r="B890" i="31"/>
  <c r="X889" i="31"/>
  <c r="Y889" i="31" s="1"/>
  <c r="V889" i="31"/>
  <c r="U889" i="31"/>
  <c r="C889" i="31"/>
  <c r="X888" i="31"/>
  <c r="Z888" i="31" s="1"/>
  <c r="V888" i="31"/>
  <c r="W888" i="31" s="1"/>
  <c r="U888" i="31"/>
  <c r="C888" i="31"/>
  <c r="D888" i="31" s="1"/>
  <c r="B888" i="31"/>
  <c r="X887" i="31"/>
  <c r="Y887" i="31" s="1"/>
  <c r="V887" i="31"/>
  <c r="U887" i="31"/>
  <c r="C887" i="31"/>
  <c r="X886" i="31"/>
  <c r="Z886" i="31" s="1"/>
  <c r="V886" i="31"/>
  <c r="W886" i="31" s="1"/>
  <c r="U886" i="31"/>
  <c r="C886" i="31"/>
  <c r="D886" i="31" s="1"/>
  <c r="B886" i="31"/>
  <c r="X885" i="31"/>
  <c r="Y885" i="31" s="1"/>
  <c r="V885" i="31"/>
  <c r="U885" i="31"/>
  <c r="C885" i="31"/>
  <c r="X884" i="31"/>
  <c r="Z884" i="31" s="1"/>
  <c r="V884" i="31"/>
  <c r="W884" i="31" s="1"/>
  <c r="U884" i="31"/>
  <c r="C884" i="31"/>
  <c r="D884" i="31" s="1"/>
  <c r="B884" i="31"/>
  <c r="X883" i="31"/>
  <c r="Y883" i="31" s="1"/>
  <c r="V883" i="31"/>
  <c r="U883" i="31"/>
  <c r="C883" i="31"/>
  <c r="X882" i="31"/>
  <c r="Y882" i="31" s="1"/>
  <c r="AA882" i="31" s="1"/>
  <c r="V882" i="31"/>
  <c r="W882" i="31" s="1"/>
  <c r="U882" i="31"/>
  <c r="C882" i="31"/>
  <c r="D882" i="31" s="1"/>
  <c r="B882" i="31"/>
  <c r="X881" i="31"/>
  <c r="Y881" i="31" s="1"/>
  <c r="V881" i="31"/>
  <c r="U881" i="31"/>
  <c r="C881" i="31"/>
  <c r="X880" i="31"/>
  <c r="Z880" i="31" s="1"/>
  <c r="V880" i="31"/>
  <c r="W880" i="31" s="1"/>
  <c r="U880" i="31"/>
  <c r="C880" i="31"/>
  <c r="D880" i="31" s="1"/>
  <c r="B880" i="31"/>
  <c r="X879" i="31"/>
  <c r="Y879" i="31" s="1"/>
  <c r="V879" i="31"/>
  <c r="U879" i="31"/>
  <c r="C879" i="31"/>
  <c r="X878" i="31"/>
  <c r="Z878" i="31" s="1"/>
  <c r="V878" i="31"/>
  <c r="W878" i="31" s="1"/>
  <c r="U878" i="31"/>
  <c r="C878" i="31"/>
  <c r="D878" i="31" s="1"/>
  <c r="B878" i="31"/>
  <c r="X877" i="31"/>
  <c r="Y877" i="31" s="1"/>
  <c r="V877" i="31"/>
  <c r="U877" i="31"/>
  <c r="C877" i="31"/>
  <c r="X876" i="31"/>
  <c r="Y876" i="31" s="1"/>
  <c r="AA876" i="31" s="1"/>
  <c r="V876" i="31"/>
  <c r="W876" i="31" s="1"/>
  <c r="U876" i="31"/>
  <c r="C876" i="31"/>
  <c r="D876" i="31" s="1"/>
  <c r="B876" i="31"/>
  <c r="X875" i="31"/>
  <c r="Y875" i="31" s="1"/>
  <c r="V875" i="31"/>
  <c r="U875" i="31"/>
  <c r="C875" i="31"/>
  <c r="X874" i="31"/>
  <c r="Z874" i="31" s="1"/>
  <c r="V874" i="31"/>
  <c r="W874" i="31" s="1"/>
  <c r="U874" i="31"/>
  <c r="C874" i="31"/>
  <c r="D874" i="31" s="1"/>
  <c r="B874" i="31"/>
  <c r="X873" i="31"/>
  <c r="Y873" i="31" s="1"/>
  <c r="V873" i="31"/>
  <c r="U873" i="31"/>
  <c r="C873" i="31"/>
  <c r="X872" i="31"/>
  <c r="Z872" i="31" s="1"/>
  <c r="V872" i="31"/>
  <c r="W872" i="31" s="1"/>
  <c r="U872" i="31"/>
  <c r="C872" i="31"/>
  <c r="D872" i="31" s="1"/>
  <c r="B872" i="31"/>
  <c r="X871" i="31"/>
  <c r="Y871" i="31" s="1"/>
  <c r="V871" i="31"/>
  <c r="U871" i="31"/>
  <c r="C871" i="31"/>
  <c r="X870" i="31"/>
  <c r="Z870" i="31" s="1"/>
  <c r="V870" i="31"/>
  <c r="W870" i="31" s="1"/>
  <c r="U870" i="31"/>
  <c r="C870" i="31"/>
  <c r="D870" i="31" s="1"/>
  <c r="B870" i="31"/>
  <c r="X869" i="31"/>
  <c r="Y869" i="31" s="1"/>
  <c r="V869" i="31"/>
  <c r="U869" i="31"/>
  <c r="C869" i="31"/>
  <c r="X868" i="31"/>
  <c r="Z868" i="31" s="1"/>
  <c r="V868" i="31"/>
  <c r="W868" i="31" s="1"/>
  <c r="U868" i="31"/>
  <c r="C868" i="31"/>
  <c r="D868" i="31" s="1"/>
  <c r="B868" i="31"/>
  <c r="X867" i="31"/>
  <c r="Y867" i="31" s="1"/>
  <c r="V867" i="31"/>
  <c r="U867" i="31"/>
  <c r="C867" i="31"/>
  <c r="X866" i="31"/>
  <c r="Y866" i="31" s="1"/>
  <c r="AA866" i="31" s="1"/>
  <c r="V866" i="31"/>
  <c r="W866" i="31" s="1"/>
  <c r="U866" i="31"/>
  <c r="C866" i="31"/>
  <c r="D866" i="31" s="1"/>
  <c r="B866" i="31"/>
  <c r="X865" i="31"/>
  <c r="Y865" i="31" s="1"/>
  <c r="V865" i="31"/>
  <c r="U865" i="31"/>
  <c r="C865" i="31"/>
  <c r="X864" i="31"/>
  <c r="Z864" i="31" s="1"/>
  <c r="V864" i="31"/>
  <c r="W864" i="31" s="1"/>
  <c r="U864" i="31"/>
  <c r="C864" i="31"/>
  <c r="D864" i="31" s="1"/>
  <c r="B864" i="31"/>
  <c r="X863" i="31"/>
  <c r="Y863" i="31" s="1"/>
  <c r="V863" i="31"/>
  <c r="U863" i="31"/>
  <c r="C863" i="31"/>
  <c r="X862" i="31"/>
  <c r="Z862" i="31" s="1"/>
  <c r="V862" i="31"/>
  <c r="W862" i="31" s="1"/>
  <c r="U862" i="31"/>
  <c r="C862" i="31"/>
  <c r="D862" i="31" s="1"/>
  <c r="B862" i="31"/>
  <c r="X861" i="31"/>
  <c r="Y861" i="31" s="1"/>
  <c r="V861" i="31"/>
  <c r="U861" i="31"/>
  <c r="C861" i="31"/>
  <c r="X860" i="31"/>
  <c r="Y860" i="31" s="1"/>
  <c r="AA860" i="31" s="1"/>
  <c r="V860" i="31"/>
  <c r="W860" i="31" s="1"/>
  <c r="U860" i="31"/>
  <c r="C860" i="31"/>
  <c r="D860" i="31" s="1"/>
  <c r="B860" i="31"/>
  <c r="X859" i="31"/>
  <c r="Y859" i="31" s="1"/>
  <c r="V859" i="31"/>
  <c r="U859" i="31"/>
  <c r="C859" i="31"/>
  <c r="X858" i="31"/>
  <c r="Y858" i="31" s="1"/>
  <c r="AA858" i="31" s="1"/>
  <c r="V858" i="31"/>
  <c r="W858" i="31" s="1"/>
  <c r="U858" i="31"/>
  <c r="C858" i="31"/>
  <c r="D858" i="31" s="1"/>
  <c r="B858" i="31"/>
  <c r="X857" i="31"/>
  <c r="Y857" i="31" s="1"/>
  <c r="V857" i="31"/>
  <c r="U857" i="31"/>
  <c r="C857" i="31"/>
  <c r="X856" i="31"/>
  <c r="Z856" i="31" s="1"/>
  <c r="V856" i="31"/>
  <c r="W856" i="31" s="1"/>
  <c r="U856" i="31"/>
  <c r="C856" i="31"/>
  <c r="D856" i="31" s="1"/>
  <c r="B856" i="31"/>
  <c r="X855" i="31"/>
  <c r="Y855" i="31" s="1"/>
  <c r="V855" i="31"/>
  <c r="U855" i="31"/>
  <c r="C855" i="31"/>
  <c r="X854" i="31"/>
  <c r="Z854" i="31" s="1"/>
  <c r="V854" i="31"/>
  <c r="W854" i="31" s="1"/>
  <c r="U854" i="31"/>
  <c r="C854" i="31"/>
  <c r="D854" i="31" s="1"/>
  <c r="B854" i="31"/>
  <c r="X853" i="31"/>
  <c r="Y853" i="31" s="1"/>
  <c r="V853" i="31"/>
  <c r="U853" i="31"/>
  <c r="C853" i="31"/>
  <c r="X852" i="31"/>
  <c r="Z852" i="31" s="1"/>
  <c r="V852" i="31"/>
  <c r="W852" i="31" s="1"/>
  <c r="U852" i="31"/>
  <c r="C852" i="31"/>
  <c r="D852" i="31" s="1"/>
  <c r="B852" i="31"/>
  <c r="X851" i="31"/>
  <c r="Y851" i="31" s="1"/>
  <c r="V851" i="31"/>
  <c r="U851" i="31"/>
  <c r="C851" i="31"/>
  <c r="X850" i="31"/>
  <c r="Y850" i="31" s="1"/>
  <c r="AA850" i="31" s="1"/>
  <c r="V850" i="31"/>
  <c r="W850" i="31" s="1"/>
  <c r="U850" i="31"/>
  <c r="C850" i="31"/>
  <c r="D850" i="31" s="1"/>
  <c r="B850" i="31"/>
  <c r="X849" i="31"/>
  <c r="Y849" i="31" s="1"/>
  <c r="V849" i="31"/>
  <c r="U849" i="31"/>
  <c r="C849" i="31"/>
  <c r="X848" i="31"/>
  <c r="Z848" i="31" s="1"/>
  <c r="V848" i="31"/>
  <c r="W848" i="31" s="1"/>
  <c r="U848" i="31"/>
  <c r="C848" i="31"/>
  <c r="D848" i="31" s="1"/>
  <c r="B848" i="31"/>
  <c r="X847" i="31"/>
  <c r="Y847" i="31" s="1"/>
  <c r="V847" i="31"/>
  <c r="U847" i="31"/>
  <c r="C847" i="31"/>
  <c r="X846" i="31"/>
  <c r="Z846" i="31" s="1"/>
  <c r="V846" i="31"/>
  <c r="W846" i="31" s="1"/>
  <c r="U846" i="31"/>
  <c r="C846" i="31"/>
  <c r="D846" i="31" s="1"/>
  <c r="B846" i="31"/>
  <c r="X845" i="31"/>
  <c r="Y845" i="31" s="1"/>
  <c r="V845" i="31"/>
  <c r="U845" i="31"/>
  <c r="C845" i="31"/>
  <c r="X844" i="31"/>
  <c r="Y844" i="31" s="1"/>
  <c r="AA844" i="31" s="1"/>
  <c r="V844" i="31"/>
  <c r="W844" i="31" s="1"/>
  <c r="U844" i="31"/>
  <c r="C844" i="31"/>
  <c r="D844" i="31" s="1"/>
  <c r="B844" i="31"/>
  <c r="X843" i="31"/>
  <c r="Y843" i="31" s="1"/>
  <c r="V843" i="31"/>
  <c r="U843" i="31"/>
  <c r="C843" i="31"/>
  <c r="X842" i="31"/>
  <c r="Z842" i="31" s="1"/>
  <c r="V842" i="31"/>
  <c r="W842" i="31" s="1"/>
  <c r="U842" i="31"/>
  <c r="C842" i="31"/>
  <c r="D842" i="31" s="1"/>
  <c r="B842" i="31"/>
  <c r="X841" i="31"/>
  <c r="Y841" i="31" s="1"/>
  <c r="V841" i="31"/>
  <c r="U841" i="31"/>
  <c r="C841" i="31"/>
  <c r="X840" i="31"/>
  <c r="Z840" i="31" s="1"/>
  <c r="V840" i="31"/>
  <c r="W840" i="31" s="1"/>
  <c r="U840" i="31"/>
  <c r="C840" i="31"/>
  <c r="D840" i="31" s="1"/>
  <c r="B840" i="31"/>
  <c r="X839" i="31"/>
  <c r="Y839" i="31" s="1"/>
  <c r="V839" i="31"/>
  <c r="U839" i="31"/>
  <c r="C839" i="31"/>
  <c r="X838" i="31"/>
  <c r="Z838" i="31" s="1"/>
  <c r="V838" i="31"/>
  <c r="W838" i="31" s="1"/>
  <c r="U838" i="31"/>
  <c r="C838" i="31"/>
  <c r="D838" i="31" s="1"/>
  <c r="B838" i="31"/>
  <c r="X837" i="31"/>
  <c r="Y837" i="31" s="1"/>
  <c r="V837" i="31"/>
  <c r="U837" i="31"/>
  <c r="C837" i="31"/>
  <c r="X836" i="31"/>
  <c r="Z836" i="31" s="1"/>
  <c r="V836" i="31"/>
  <c r="W836" i="31" s="1"/>
  <c r="U836" i="31"/>
  <c r="C836" i="31"/>
  <c r="D836" i="31" s="1"/>
  <c r="B836" i="31"/>
  <c r="X835" i="31"/>
  <c r="Y835" i="31" s="1"/>
  <c r="V835" i="31"/>
  <c r="U835" i="31"/>
  <c r="C835" i="31"/>
  <c r="X834" i="31"/>
  <c r="Y834" i="31" s="1"/>
  <c r="AA834" i="31" s="1"/>
  <c r="V834" i="31"/>
  <c r="W834" i="31" s="1"/>
  <c r="U834" i="31"/>
  <c r="C834" i="31"/>
  <c r="D834" i="31" s="1"/>
  <c r="B834" i="31"/>
  <c r="X833" i="31"/>
  <c r="Y833" i="31" s="1"/>
  <c r="V833" i="31"/>
  <c r="U833" i="31"/>
  <c r="C833" i="31"/>
  <c r="X832" i="31"/>
  <c r="Z832" i="31" s="1"/>
  <c r="V832" i="31"/>
  <c r="W832" i="31" s="1"/>
  <c r="U832" i="31"/>
  <c r="C832" i="31"/>
  <c r="D832" i="31" s="1"/>
  <c r="B832" i="31"/>
  <c r="X831" i="31"/>
  <c r="Y831" i="31" s="1"/>
  <c r="V831" i="31"/>
  <c r="U831" i="31"/>
  <c r="C831" i="31"/>
  <c r="X830" i="31"/>
  <c r="Z830" i="31" s="1"/>
  <c r="V830" i="31"/>
  <c r="W830" i="31" s="1"/>
  <c r="U830" i="31"/>
  <c r="C830" i="31"/>
  <c r="D830" i="31" s="1"/>
  <c r="B830" i="31"/>
  <c r="X829" i="31"/>
  <c r="Y829" i="31" s="1"/>
  <c r="V829" i="31"/>
  <c r="U829" i="31"/>
  <c r="C829" i="31"/>
  <c r="X828" i="31"/>
  <c r="Y828" i="31" s="1"/>
  <c r="AA828" i="31" s="1"/>
  <c r="V828" i="31"/>
  <c r="W828" i="31" s="1"/>
  <c r="U828" i="31"/>
  <c r="C828" i="31"/>
  <c r="D828" i="31" s="1"/>
  <c r="B828" i="31"/>
  <c r="X827" i="31"/>
  <c r="Y827" i="31" s="1"/>
  <c r="V827" i="31"/>
  <c r="U827" i="31"/>
  <c r="C827" i="31"/>
  <c r="X826" i="31"/>
  <c r="Y826" i="31" s="1"/>
  <c r="AA826" i="31" s="1"/>
  <c r="V826" i="31"/>
  <c r="W826" i="31" s="1"/>
  <c r="U826" i="31"/>
  <c r="C826" i="31"/>
  <c r="D826" i="31" s="1"/>
  <c r="B826" i="31"/>
  <c r="X825" i="31"/>
  <c r="Y825" i="31" s="1"/>
  <c r="V825" i="31"/>
  <c r="U825" i="31"/>
  <c r="C825" i="31"/>
  <c r="X824" i="31"/>
  <c r="Z824" i="31" s="1"/>
  <c r="V824" i="31"/>
  <c r="W824" i="31" s="1"/>
  <c r="U824" i="31"/>
  <c r="C824" i="31"/>
  <c r="D824" i="31" s="1"/>
  <c r="B824" i="31"/>
  <c r="X823" i="31"/>
  <c r="Y823" i="31" s="1"/>
  <c r="V823" i="31"/>
  <c r="U823" i="31"/>
  <c r="C823" i="31"/>
  <c r="X822" i="31"/>
  <c r="Z822" i="31" s="1"/>
  <c r="V822" i="31"/>
  <c r="W822" i="31" s="1"/>
  <c r="U822" i="31"/>
  <c r="C822" i="31"/>
  <c r="D822" i="31" s="1"/>
  <c r="B822" i="31"/>
  <c r="X821" i="31"/>
  <c r="Y821" i="31" s="1"/>
  <c r="V821" i="31"/>
  <c r="U821" i="31"/>
  <c r="C821" i="31"/>
  <c r="X820" i="31"/>
  <c r="Z820" i="31" s="1"/>
  <c r="V820" i="31"/>
  <c r="W820" i="31" s="1"/>
  <c r="U820" i="31"/>
  <c r="C820" i="31"/>
  <c r="D820" i="31" s="1"/>
  <c r="B820" i="31"/>
  <c r="X819" i="31"/>
  <c r="Y819" i="31" s="1"/>
  <c r="V819" i="31"/>
  <c r="U819" i="31"/>
  <c r="C819" i="31"/>
  <c r="X818" i="31"/>
  <c r="Y818" i="31" s="1"/>
  <c r="AA818" i="31" s="1"/>
  <c r="V818" i="31"/>
  <c r="W818" i="31" s="1"/>
  <c r="U818" i="31"/>
  <c r="C818" i="31"/>
  <c r="D818" i="31" s="1"/>
  <c r="B818" i="31"/>
  <c r="X817" i="31"/>
  <c r="Y817" i="31" s="1"/>
  <c r="V817" i="31"/>
  <c r="U817" i="31"/>
  <c r="C817" i="31"/>
  <c r="X816" i="31"/>
  <c r="Z816" i="31" s="1"/>
  <c r="V816" i="31"/>
  <c r="W816" i="31" s="1"/>
  <c r="U816" i="31"/>
  <c r="C816" i="31"/>
  <c r="D816" i="31" s="1"/>
  <c r="B816" i="31"/>
  <c r="X815" i="31"/>
  <c r="Y815" i="31" s="1"/>
  <c r="V815" i="31"/>
  <c r="U815" i="31"/>
  <c r="C815" i="31"/>
  <c r="X814" i="31"/>
  <c r="Z814" i="31" s="1"/>
  <c r="V814" i="31"/>
  <c r="W814" i="31" s="1"/>
  <c r="U814" i="31"/>
  <c r="C814" i="31"/>
  <c r="D814" i="31" s="1"/>
  <c r="B814" i="31"/>
  <c r="X381" i="31"/>
  <c r="Y381" i="31" s="1"/>
  <c r="V381" i="31"/>
  <c r="U381" i="31"/>
  <c r="C381" i="31"/>
  <c r="X380" i="31"/>
  <c r="Y380" i="31" s="1"/>
  <c r="AA380" i="31" s="1"/>
  <c r="V380" i="31"/>
  <c r="W380" i="31" s="1"/>
  <c r="U380" i="31"/>
  <c r="C380" i="31"/>
  <c r="D380" i="31" s="1"/>
  <c r="B380" i="31"/>
  <c r="X813" i="31"/>
  <c r="Y813" i="31" s="1"/>
  <c r="V813" i="31"/>
  <c r="U813" i="31"/>
  <c r="C813" i="31"/>
  <c r="X812" i="31"/>
  <c r="Z812" i="31" s="1"/>
  <c r="V812" i="31"/>
  <c r="W812" i="31" s="1"/>
  <c r="U812" i="31"/>
  <c r="C812" i="31"/>
  <c r="D812" i="31" s="1"/>
  <c r="B812" i="31"/>
  <c r="X811" i="31"/>
  <c r="Y811" i="31" s="1"/>
  <c r="V811" i="31"/>
  <c r="U811" i="31"/>
  <c r="C811" i="31"/>
  <c r="X810" i="31"/>
  <c r="Z810" i="31" s="1"/>
  <c r="V810" i="31"/>
  <c r="W810" i="31" s="1"/>
  <c r="U810" i="31"/>
  <c r="C810" i="31"/>
  <c r="D810" i="31" s="1"/>
  <c r="B810" i="31"/>
  <c r="X809" i="31"/>
  <c r="Y809" i="31" s="1"/>
  <c r="V809" i="31"/>
  <c r="U809" i="31"/>
  <c r="C809" i="31"/>
  <c r="X808" i="31"/>
  <c r="Z808" i="31" s="1"/>
  <c r="V808" i="31"/>
  <c r="W808" i="31" s="1"/>
  <c r="U808" i="31"/>
  <c r="C808" i="31"/>
  <c r="D808" i="31" s="1"/>
  <c r="B808" i="31"/>
  <c r="X807" i="31"/>
  <c r="Y807" i="31" s="1"/>
  <c r="V807" i="31"/>
  <c r="U807" i="31"/>
  <c r="C807" i="31"/>
  <c r="X806" i="31"/>
  <c r="Z806" i="31" s="1"/>
  <c r="V806" i="31"/>
  <c r="W806" i="31" s="1"/>
  <c r="U806" i="31"/>
  <c r="C806" i="31"/>
  <c r="D806" i="31" s="1"/>
  <c r="B806" i="31"/>
  <c r="X805" i="31"/>
  <c r="Y805" i="31" s="1"/>
  <c r="V805" i="31"/>
  <c r="U805" i="31"/>
  <c r="C805" i="31"/>
  <c r="X804" i="31"/>
  <c r="Y804" i="31" s="1"/>
  <c r="AA804" i="31" s="1"/>
  <c r="V804" i="31"/>
  <c r="W804" i="31" s="1"/>
  <c r="U804" i="31"/>
  <c r="C804" i="31"/>
  <c r="D804" i="31" s="1"/>
  <c r="B804" i="31"/>
  <c r="X387" i="31"/>
  <c r="Y387" i="31" s="1"/>
  <c r="V387" i="31"/>
  <c r="U387" i="31"/>
  <c r="C387" i="31"/>
  <c r="X386" i="31"/>
  <c r="Z386" i="31" s="1"/>
  <c r="V386" i="31"/>
  <c r="W386" i="31" s="1"/>
  <c r="U386" i="31"/>
  <c r="C386" i="31"/>
  <c r="D386" i="31" s="1"/>
  <c r="B386" i="31"/>
  <c r="X803" i="31"/>
  <c r="Y803" i="31" s="1"/>
  <c r="V803" i="31"/>
  <c r="U803" i="31"/>
  <c r="C803" i="31"/>
  <c r="X802" i="31"/>
  <c r="Z802" i="31" s="1"/>
  <c r="V802" i="31"/>
  <c r="W802" i="31" s="1"/>
  <c r="U802" i="31"/>
  <c r="C802" i="31"/>
  <c r="D802" i="31" s="1"/>
  <c r="B802" i="31"/>
  <c r="X801" i="31"/>
  <c r="Y801" i="31" s="1"/>
  <c r="V801" i="31"/>
  <c r="U801" i="31"/>
  <c r="C801" i="31"/>
  <c r="X800" i="31"/>
  <c r="Y800" i="31" s="1"/>
  <c r="AA800" i="31" s="1"/>
  <c r="V800" i="31"/>
  <c r="W800" i="31" s="1"/>
  <c r="U800" i="31"/>
  <c r="C800" i="31"/>
  <c r="D800" i="31" s="1"/>
  <c r="B800" i="31"/>
  <c r="X799" i="31"/>
  <c r="Y799" i="31" s="1"/>
  <c r="V799" i="31"/>
  <c r="U799" i="31"/>
  <c r="C799" i="31"/>
  <c r="X798" i="31"/>
  <c r="Y798" i="31" s="1"/>
  <c r="AA798" i="31" s="1"/>
  <c r="V798" i="31"/>
  <c r="W798" i="31" s="1"/>
  <c r="U798" i="31"/>
  <c r="C798" i="31"/>
  <c r="D798" i="31" s="1"/>
  <c r="B798" i="31"/>
  <c r="X797" i="31"/>
  <c r="Y797" i="31" s="1"/>
  <c r="V797" i="31"/>
  <c r="U797" i="31"/>
  <c r="C797" i="31"/>
  <c r="X796" i="31"/>
  <c r="Z796" i="31" s="1"/>
  <c r="V796" i="31"/>
  <c r="W796" i="31" s="1"/>
  <c r="U796" i="31"/>
  <c r="C796" i="31"/>
  <c r="D796" i="31" s="1"/>
  <c r="B796" i="31"/>
  <c r="X795" i="31"/>
  <c r="Y795" i="31" s="1"/>
  <c r="V795" i="31"/>
  <c r="U795" i="31"/>
  <c r="C795" i="31"/>
  <c r="X794" i="31"/>
  <c r="Z794" i="31" s="1"/>
  <c r="V794" i="31"/>
  <c r="W794" i="31" s="1"/>
  <c r="U794" i="31"/>
  <c r="C794" i="31"/>
  <c r="D794" i="31" s="1"/>
  <c r="B794" i="31"/>
  <c r="X793" i="31"/>
  <c r="Y793" i="31" s="1"/>
  <c r="V793" i="31"/>
  <c r="U793" i="31"/>
  <c r="C793" i="31"/>
  <c r="X792" i="31"/>
  <c r="Z792" i="31" s="1"/>
  <c r="V792" i="31"/>
  <c r="W792" i="31" s="1"/>
  <c r="U792" i="31"/>
  <c r="C792" i="31"/>
  <c r="D792" i="31" s="1"/>
  <c r="B792" i="31"/>
  <c r="X791" i="31"/>
  <c r="Y791" i="31" s="1"/>
  <c r="V791" i="31"/>
  <c r="U791" i="31"/>
  <c r="C791" i="31"/>
  <c r="X790" i="31"/>
  <c r="Y790" i="31" s="1"/>
  <c r="AA790" i="31" s="1"/>
  <c r="V790" i="31"/>
  <c r="W790" i="31" s="1"/>
  <c r="U790" i="31"/>
  <c r="C790" i="31"/>
  <c r="D790" i="31" s="1"/>
  <c r="B790" i="31"/>
  <c r="X789" i="31"/>
  <c r="Y789" i="31" s="1"/>
  <c r="V789" i="31"/>
  <c r="U789" i="31"/>
  <c r="C789" i="31"/>
  <c r="X788" i="31"/>
  <c r="Z788" i="31" s="1"/>
  <c r="V788" i="31"/>
  <c r="W788" i="31" s="1"/>
  <c r="U788" i="31"/>
  <c r="C788" i="31"/>
  <c r="D788" i="31" s="1"/>
  <c r="B788" i="31"/>
  <c r="X787" i="31"/>
  <c r="Y787" i="31" s="1"/>
  <c r="V787" i="31"/>
  <c r="U787" i="31"/>
  <c r="C787" i="31"/>
  <c r="X786" i="31"/>
  <c r="Z786" i="31" s="1"/>
  <c r="V786" i="31"/>
  <c r="W786" i="31" s="1"/>
  <c r="U786" i="31"/>
  <c r="C786" i="31"/>
  <c r="D786" i="31" s="1"/>
  <c r="B786" i="31"/>
  <c r="X785" i="31"/>
  <c r="Y785" i="31" s="1"/>
  <c r="V785" i="31"/>
  <c r="U785" i="31"/>
  <c r="C785" i="31"/>
  <c r="X784" i="31"/>
  <c r="Y784" i="31" s="1"/>
  <c r="AA784" i="31" s="1"/>
  <c r="V784" i="31"/>
  <c r="W784" i="31" s="1"/>
  <c r="U784" i="31"/>
  <c r="C784" i="31"/>
  <c r="D784" i="31" s="1"/>
  <c r="B784" i="31"/>
  <c r="X783" i="31"/>
  <c r="Y783" i="31" s="1"/>
  <c r="V783" i="31"/>
  <c r="U783" i="31"/>
  <c r="C783" i="31"/>
  <c r="X782" i="31"/>
  <c r="Z782" i="31" s="1"/>
  <c r="V782" i="31"/>
  <c r="W782" i="31" s="1"/>
  <c r="U782" i="31"/>
  <c r="C782" i="31"/>
  <c r="D782" i="31" s="1"/>
  <c r="B782" i="31"/>
  <c r="X781" i="31"/>
  <c r="Y781" i="31" s="1"/>
  <c r="V781" i="31"/>
  <c r="U781" i="31"/>
  <c r="C781" i="31"/>
  <c r="X780" i="31"/>
  <c r="Z780" i="31" s="1"/>
  <c r="V780" i="31"/>
  <c r="W780" i="31" s="1"/>
  <c r="U780" i="31"/>
  <c r="C780" i="31"/>
  <c r="D780" i="31" s="1"/>
  <c r="B780" i="31"/>
  <c r="X779" i="31"/>
  <c r="Y779" i="31" s="1"/>
  <c r="V779" i="31"/>
  <c r="U779" i="31"/>
  <c r="C779" i="31"/>
  <c r="X778" i="31"/>
  <c r="V778" i="31"/>
  <c r="W778" i="31" s="1"/>
  <c r="U778" i="31"/>
  <c r="C778" i="31"/>
  <c r="D778" i="31" s="1"/>
  <c r="B778" i="31"/>
  <c r="X777" i="31"/>
  <c r="Y777" i="31" s="1"/>
  <c r="V777" i="31"/>
  <c r="U777" i="31"/>
  <c r="C777" i="31"/>
  <c r="X776" i="31"/>
  <c r="Z776" i="31" s="1"/>
  <c r="V776" i="31"/>
  <c r="W776" i="31" s="1"/>
  <c r="U776" i="31"/>
  <c r="C776" i="31"/>
  <c r="D776" i="31" s="1"/>
  <c r="B776" i="31"/>
  <c r="X7" i="31"/>
  <c r="Y7" i="31" s="1"/>
  <c r="V7" i="31"/>
  <c r="U7" i="31"/>
  <c r="C7" i="31"/>
  <c r="X6" i="31"/>
  <c r="Y6" i="31" s="1"/>
  <c r="AA6" i="31" s="1"/>
  <c r="V6" i="31"/>
  <c r="W6" i="31" s="1"/>
  <c r="U6" i="31"/>
  <c r="C6" i="31"/>
  <c r="D6" i="31" s="1"/>
  <c r="B6" i="31"/>
  <c r="X775" i="31"/>
  <c r="Y775" i="31" s="1"/>
  <c r="V775" i="31"/>
  <c r="U775" i="31"/>
  <c r="C775" i="31"/>
  <c r="X774" i="31"/>
  <c r="Z774" i="31" s="1"/>
  <c r="V774" i="31"/>
  <c r="W774" i="31" s="1"/>
  <c r="U774" i="31"/>
  <c r="C774" i="31"/>
  <c r="D774" i="31" s="1"/>
  <c r="B774" i="31"/>
  <c r="X773" i="31"/>
  <c r="Y773" i="31" s="1"/>
  <c r="V773" i="31"/>
  <c r="U773" i="31"/>
  <c r="C773" i="31"/>
  <c r="X772" i="31"/>
  <c r="V772" i="31"/>
  <c r="W772" i="31" s="1"/>
  <c r="U772" i="31"/>
  <c r="C772" i="31"/>
  <c r="D772" i="31" s="1"/>
  <c r="B772" i="31"/>
  <c r="X137" i="31"/>
  <c r="Y137" i="31" s="1"/>
  <c r="V137" i="31"/>
  <c r="U137" i="31"/>
  <c r="C137" i="31"/>
  <c r="X136" i="31"/>
  <c r="Y136" i="31" s="1"/>
  <c r="AA136" i="31" s="1"/>
  <c r="V136" i="31"/>
  <c r="W136" i="31" s="1"/>
  <c r="U136" i="31"/>
  <c r="C136" i="31"/>
  <c r="D136" i="31" s="1"/>
  <c r="B136" i="31"/>
  <c r="X769" i="31"/>
  <c r="Y769" i="31" s="1"/>
  <c r="V769" i="31"/>
  <c r="U769" i="31"/>
  <c r="C769" i="31"/>
  <c r="X768" i="31"/>
  <c r="Y768" i="31" s="1"/>
  <c r="AA768" i="31" s="1"/>
  <c r="V768" i="31"/>
  <c r="W768" i="31" s="1"/>
  <c r="U768" i="31"/>
  <c r="C768" i="31"/>
  <c r="D768" i="31" s="1"/>
  <c r="B768" i="31"/>
  <c r="X767" i="31"/>
  <c r="Y767" i="31" s="1"/>
  <c r="V767" i="31"/>
  <c r="U767" i="31"/>
  <c r="C767" i="31"/>
  <c r="X766" i="31"/>
  <c r="Z766" i="31" s="1"/>
  <c r="V766" i="31"/>
  <c r="W766" i="31" s="1"/>
  <c r="U766" i="31"/>
  <c r="C766" i="31"/>
  <c r="D766" i="31" s="1"/>
  <c r="B766" i="31"/>
  <c r="X765" i="31"/>
  <c r="Y765" i="31" s="1"/>
  <c r="V765" i="31"/>
  <c r="U765" i="31"/>
  <c r="C765" i="31"/>
  <c r="X764" i="31"/>
  <c r="V764" i="31"/>
  <c r="W764" i="31" s="1"/>
  <c r="U764" i="31"/>
  <c r="C764" i="31"/>
  <c r="D764" i="31" s="1"/>
  <c r="B764" i="31"/>
  <c r="X763" i="31"/>
  <c r="Y763" i="31" s="1"/>
  <c r="V763" i="31"/>
  <c r="U763" i="31"/>
  <c r="C763" i="31"/>
  <c r="X762" i="31"/>
  <c r="Z762" i="31" s="1"/>
  <c r="V762" i="31"/>
  <c r="W762" i="31" s="1"/>
  <c r="U762" i="31"/>
  <c r="C762" i="31"/>
  <c r="D762" i="31" s="1"/>
  <c r="B762" i="31"/>
  <c r="X761" i="31"/>
  <c r="Y761" i="31" s="1"/>
  <c r="V761" i="31"/>
  <c r="U761" i="31"/>
  <c r="C761" i="31"/>
  <c r="X760" i="31"/>
  <c r="Y760" i="31" s="1"/>
  <c r="AA760" i="31" s="1"/>
  <c r="V760" i="31"/>
  <c r="W760" i="31" s="1"/>
  <c r="U760" i="31"/>
  <c r="C760" i="31"/>
  <c r="D760" i="31" s="1"/>
  <c r="B760" i="31"/>
  <c r="X759" i="31"/>
  <c r="Y759" i="31" s="1"/>
  <c r="V759" i="31"/>
  <c r="U759" i="31"/>
  <c r="C759" i="31"/>
  <c r="X758" i="31"/>
  <c r="Z758" i="31" s="1"/>
  <c r="V758" i="31"/>
  <c r="W758" i="31" s="1"/>
  <c r="U758" i="31"/>
  <c r="C758" i="31"/>
  <c r="D758" i="31" s="1"/>
  <c r="B758" i="31"/>
  <c r="X757" i="31"/>
  <c r="Y757" i="31" s="1"/>
  <c r="V757" i="31"/>
  <c r="U757" i="31"/>
  <c r="C757" i="31"/>
  <c r="X756" i="31"/>
  <c r="V756" i="31"/>
  <c r="W756" i="31" s="1"/>
  <c r="U756" i="31"/>
  <c r="C756" i="31"/>
  <c r="D756" i="31" s="1"/>
  <c r="B756" i="31"/>
  <c r="X755" i="31"/>
  <c r="Y755" i="31" s="1"/>
  <c r="V755" i="31"/>
  <c r="U755" i="31"/>
  <c r="C755" i="31"/>
  <c r="X754" i="31"/>
  <c r="Y754" i="31" s="1"/>
  <c r="AA754" i="31" s="1"/>
  <c r="V754" i="31"/>
  <c r="W754" i="31" s="1"/>
  <c r="U754" i="31"/>
  <c r="C754" i="31"/>
  <c r="D754" i="31" s="1"/>
  <c r="B754" i="31"/>
  <c r="X753" i="31"/>
  <c r="Y753" i="31" s="1"/>
  <c r="V753" i="31"/>
  <c r="U753" i="31"/>
  <c r="C753" i="31"/>
  <c r="X752" i="31"/>
  <c r="Z752" i="31" s="1"/>
  <c r="V752" i="31"/>
  <c r="W752" i="31" s="1"/>
  <c r="U752" i="31"/>
  <c r="C752" i="31"/>
  <c r="D752" i="31" s="1"/>
  <c r="B752" i="31"/>
  <c r="X751" i="31"/>
  <c r="Y751" i="31" s="1"/>
  <c r="V751" i="31"/>
  <c r="U751" i="31"/>
  <c r="C751" i="31"/>
  <c r="X750" i="31"/>
  <c r="Z750" i="31" s="1"/>
  <c r="V750" i="31"/>
  <c r="W750" i="31" s="1"/>
  <c r="U750" i="31"/>
  <c r="C750" i="31"/>
  <c r="D750" i="31" s="1"/>
  <c r="B750" i="31"/>
  <c r="X749" i="31"/>
  <c r="Y749" i="31" s="1"/>
  <c r="V749" i="31"/>
  <c r="U749" i="31"/>
  <c r="C749" i="31"/>
  <c r="X748" i="31"/>
  <c r="V748" i="31"/>
  <c r="W748" i="31" s="1"/>
  <c r="U748" i="31"/>
  <c r="C748" i="31"/>
  <c r="D748" i="31" s="1"/>
  <c r="B748" i="31"/>
  <c r="X747" i="31"/>
  <c r="Y747" i="31" s="1"/>
  <c r="V747" i="31"/>
  <c r="U747" i="31"/>
  <c r="C747" i="31"/>
  <c r="X746" i="31"/>
  <c r="Z746" i="31" s="1"/>
  <c r="V746" i="31"/>
  <c r="W746" i="31" s="1"/>
  <c r="U746" i="31"/>
  <c r="C746" i="31"/>
  <c r="D746" i="31" s="1"/>
  <c r="B746" i="31"/>
  <c r="X745" i="31"/>
  <c r="Y745" i="31" s="1"/>
  <c r="V745" i="31"/>
  <c r="U745" i="31"/>
  <c r="C745" i="31"/>
  <c r="X744" i="31"/>
  <c r="Y744" i="31" s="1"/>
  <c r="AA744" i="31" s="1"/>
  <c r="V744" i="31"/>
  <c r="W744" i="31" s="1"/>
  <c r="U744" i="31"/>
  <c r="C744" i="31"/>
  <c r="D744" i="31" s="1"/>
  <c r="B744" i="31"/>
  <c r="X743" i="31"/>
  <c r="Y743" i="31" s="1"/>
  <c r="V743" i="31"/>
  <c r="U743" i="31"/>
  <c r="C743" i="31"/>
  <c r="X742" i="31"/>
  <c r="Z742" i="31" s="1"/>
  <c r="V742" i="31"/>
  <c r="W742" i="31" s="1"/>
  <c r="U742" i="31"/>
  <c r="C742" i="31"/>
  <c r="D742" i="31" s="1"/>
  <c r="B742" i="31"/>
  <c r="X741" i="31"/>
  <c r="Y741" i="31" s="1"/>
  <c r="V741" i="31"/>
  <c r="U741" i="31"/>
  <c r="C741" i="31"/>
  <c r="X740" i="31"/>
  <c r="V740" i="31"/>
  <c r="W740" i="31" s="1"/>
  <c r="U740" i="31"/>
  <c r="C740" i="31"/>
  <c r="D740" i="31" s="1"/>
  <c r="B740" i="31"/>
  <c r="X739" i="31"/>
  <c r="Y739" i="31" s="1"/>
  <c r="V739" i="31"/>
  <c r="U739" i="31"/>
  <c r="C739" i="31"/>
  <c r="X738" i="31"/>
  <c r="Y738" i="31" s="1"/>
  <c r="AA738" i="31" s="1"/>
  <c r="V738" i="31"/>
  <c r="W738" i="31" s="1"/>
  <c r="U738" i="31"/>
  <c r="C738" i="31"/>
  <c r="D738" i="31" s="1"/>
  <c r="B738" i="31"/>
  <c r="X737" i="31"/>
  <c r="Y737" i="31" s="1"/>
  <c r="V737" i="31"/>
  <c r="U737" i="31"/>
  <c r="C737" i="31"/>
  <c r="X736" i="31"/>
  <c r="Y736" i="31" s="1"/>
  <c r="AA736" i="31" s="1"/>
  <c r="V736" i="31"/>
  <c r="W736" i="31" s="1"/>
  <c r="U736" i="31"/>
  <c r="C736" i="31"/>
  <c r="D736" i="31" s="1"/>
  <c r="B736" i="31"/>
  <c r="X735" i="31"/>
  <c r="Y735" i="31" s="1"/>
  <c r="V735" i="31"/>
  <c r="U735" i="31"/>
  <c r="C735" i="31"/>
  <c r="X734" i="31"/>
  <c r="Z734" i="31" s="1"/>
  <c r="V734" i="31"/>
  <c r="W734" i="31" s="1"/>
  <c r="U734" i="31"/>
  <c r="C734" i="31"/>
  <c r="D734" i="31" s="1"/>
  <c r="B734" i="31"/>
  <c r="X733" i="31"/>
  <c r="Y733" i="31" s="1"/>
  <c r="V733" i="31"/>
  <c r="U733" i="31"/>
  <c r="C733" i="31"/>
  <c r="X732" i="31"/>
  <c r="V732" i="31"/>
  <c r="W732" i="31" s="1"/>
  <c r="U732" i="31"/>
  <c r="C732" i="31"/>
  <c r="D732" i="31" s="1"/>
  <c r="B732" i="31"/>
  <c r="X731" i="31"/>
  <c r="Y731" i="31" s="1"/>
  <c r="V731" i="31"/>
  <c r="U731" i="31"/>
  <c r="C731" i="31"/>
  <c r="X730" i="31"/>
  <c r="Z730" i="31" s="1"/>
  <c r="V730" i="31"/>
  <c r="W730" i="31" s="1"/>
  <c r="U730" i="31"/>
  <c r="C730" i="31"/>
  <c r="D730" i="31" s="1"/>
  <c r="B730" i="31"/>
  <c r="X729" i="31"/>
  <c r="Y729" i="31" s="1"/>
  <c r="V729" i="31"/>
  <c r="U729" i="31"/>
  <c r="C729" i="31"/>
  <c r="X728" i="31"/>
  <c r="Y728" i="31" s="1"/>
  <c r="AA728" i="31" s="1"/>
  <c r="V728" i="31"/>
  <c r="W728" i="31" s="1"/>
  <c r="U728" i="31"/>
  <c r="C728" i="31"/>
  <c r="D728" i="31" s="1"/>
  <c r="B728" i="31"/>
  <c r="X727" i="31"/>
  <c r="Y727" i="31" s="1"/>
  <c r="V727" i="31"/>
  <c r="U727" i="31"/>
  <c r="C727" i="31"/>
  <c r="X726" i="31"/>
  <c r="Z726" i="31" s="1"/>
  <c r="V726" i="31"/>
  <c r="W726" i="31" s="1"/>
  <c r="U726" i="31"/>
  <c r="C726" i="31"/>
  <c r="D726" i="31" s="1"/>
  <c r="B726" i="31"/>
  <c r="X725" i="31"/>
  <c r="Y725" i="31" s="1"/>
  <c r="V725" i="31"/>
  <c r="U725" i="31"/>
  <c r="C725" i="31"/>
  <c r="X724" i="31"/>
  <c r="V724" i="31"/>
  <c r="W724" i="31" s="1"/>
  <c r="U724" i="31"/>
  <c r="C724" i="31"/>
  <c r="D724" i="31" s="1"/>
  <c r="B724" i="31"/>
  <c r="X723" i="31"/>
  <c r="Y723" i="31" s="1"/>
  <c r="V723" i="31"/>
  <c r="U723" i="31"/>
  <c r="C723" i="31"/>
  <c r="X722" i="31"/>
  <c r="Y722" i="31" s="1"/>
  <c r="AA722" i="31" s="1"/>
  <c r="V722" i="31"/>
  <c r="W722" i="31" s="1"/>
  <c r="U722" i="31"/>
  <c r="C722" i="31"/>
  <c r="D722" i="31" s="1"/>
  <c r="B722" i="31"/>
  <c r="X721" i="31"/>
  <c r="Y721" i="31" s="1"/>
  <c r="V721" i="31"/>
  <c r="U721" i="31"/>
  <c r="C721" i="31"/>
  <c r="X720" i="31"/>
  <c r="Z720" i="31" s="1"/>
  <c r="V720" i="31"/>
  <c r="W720" i="31" s="1"/>
  <c r="U720" i="31"/>
  <c r="C720" i="31"/>
  <c r="D720" i="31" s="1"/>
  <c r="B720" i="31"/>
  <c r="X719" i="31"/>
  <c r="Y719" i="31" s="1"/>
  <c r="V719" i="31"/>
  <c r="U719" i="31"/>
  <c r="C719" i="31"/>
  <c r="X718" i="31"/>
  <c r="Z718" i="31" s="1"/>
  <c r="V718" i="31"/>
  <c r="W718" i="31" s="1"/>
  <c r="U718" i="31"/>
  <c r="C718" i="31"/>
  <c r="D718" i="31" s="1"/>
  <c r="B718" i="31"/>
  <c r="X717" i="31"/>
  <c r="Y717" i="31" s="1"/>
  <c r="V717" i="31"/>
  <c r="U717" i="31"/>
  <c r="C717" i="31"/>
  <c r="X716" i="31"/>
  <c r="Y716" i="31" s="1"/>
  <c r="AA716" i="31" s="1"/>
  <c r="V716" i="31"/>
  <c r="W716" i="31" s="1"/>
  <c r="U716" i="31"/>
  <c r="C716" i="31"/>
  <c r="D716" i="31" s="1"/>
  <c r="B716" i="31"/>
  <c r="X715" i="31"/>
  <c r="Y715" i="31" s="1"/>
  <c r="V715" i="31"/>
  <c r="U715" i="31"/>
  <c r="C715" i="31"/>
  <c r="X714" i="31"/>
  <c r="Z714" i="31" s="1"/>
  <c r="V714" i="31"/>
  <c r="W714" i="31" s="1"/>
  <c r="U714" i="31"/>
  <c r="C714" i="31"/>
  <c r="D714" i="31" s="1"/>
  <c r="B714" i="31"/>
  <c r="X713" i="31"/>
  <c r="Y713" i="31" s="1"/>
  <c r="V713" i="31"/>
  <c r="U713" i="31"/>
  <c r="C713" i="31"/>
  <c r="X712" i="31"/>
  <c r="Y712" i="31" s="1"/>
  <c r="AA712" i="31" s="1"/>
  <c r="V712" i="31"/>
  <c r="W712" i="31" s="1"/>
  <c r="U712" i="31"/>
  <c r="C712" i="31"/>
  <c r="D712" i="31" s="1"/>
  <c r="B712" i="31"/>
  <c r="X711" i="31"/>
  <c r="Y711" i="31" s="1"/>
  <c r="V711" i="31"/>
  <c r="U711" i="31"/>
  <c r="C711" i="31"/>
  <c r="X710" i="31"/>
  <c r="Z710" i="31" s="1"/>
  <c r="V710" i="31"/>
  <c r="W710" i="31" s="1"/>
  <c r="U710" i="31"/>
  <c r="C710" i="31"/>
  <c r="D710" i="31" s="1"/>
  <c r="B710" i="31"/>
  <c r="X709" i="31"/>
  <c r="Y709" i="31" s="1"/>
  <c r="V709" i="31"/>
  <c r="U709" i="31"/>
  <c r="C709" i="31"/>
  <c r="X708" i="31"/>
  <c r="V708" i="31"/>
  <c r="W708" i="31" s="1"/>
  <c r="U708" i="31"/>
  <c r="C708" i="31"/>
  <c r="D708" i="31" s="1"/>
  <c r="B708" i="31"/>
  <c r="X707" i="31"/>
  <c r="Y707" i="31" s="1"/>
  <c r="V707" i="31"/>
  <c r="U707" i="31"/>
  <c r="C707" i="31"/>
  <c r="X706" i="31"/>
  <c r="Z706" i="31" s="1"/>
  <c r="V706" i="31"/>
  <c r="W706" i="31" s="1"/>
  <c r="U706" i="31"/>
  <c r="C706" i="31"/>
  <c r="D706" i="31" s="1"/>
  <c r="B706" i="31"/>
  <c r="X705" i="31"/>
  <c r="Y705" i="31" s="1"/>
  <c r="V705" i="31"/>
  <c r="U705" i="31"/>
  <c r="C705" i="31"/>
  <c r="X704" i="31"/>
  <c r="Z704" i="31" s="1"/>
  <c r="V704" i="31"/>
  <c r="W704" i="31" s="1"/>
  <c r="U704" i="31"/>
  <c r="C704" i="31"/>
  <c r="D704" i="31" s="1"/>
  <c r="B704" i="31"/>
  <c r="X703" i="31"/>
  <c r="Y703" i="31" s="1"/>
  <c r="V703" i="31"/>
  <c r="U703" i="31"/>
  <c r="C703" i="31"/>
  <c r="X702" i="31"/>
  <c r="Z702" i="31" s="1"/>
  <c r="V702" i="31"/>
  <c r="W702" i="31" s="1"/>
  <c r="U702" i="31"/>
  <c r="C702" i="31"/>
  <c r="D702" i="31" s="1"/>
  <c r="B702" i="31"/>
  <c r="X701" i="31"/>
  <c r="Y701" i="31" s="1"/>
  <c r="V701" i="31"/>
  <c r="U701" i="31"/>
  <c r="C701" i="31"/>
  <c r="X700" i="31"/>
  <c r="Z700" i="31" s="1"/>
  <c r="V700" i="31"/>
  <c r="W700" i="31" s="1"/>
  <c r="U700" i="31"/>
  <c r="C700" i="31"/>
  <c r="D700" i="31" s="1"/>
  <c r="B700" i="31"/>
  <c r="X699" i="31"/>
  <c r="Y699" i="31" s="1"/>
  <c r="V699" i="31"/>
  <c r="U699" i="31"/>
  <c r="C699" i="31"/>
  <c r="X698" i="31"/>
  <c r="Z698" i="31" s="1"/>
  <c r="V698" i="31"/>
  <c r="W698" i="31" s="1"/>
  <c r="U698" i="31"/>
  <c r="C698" i="31"/>
  <c r="D698" i="31" s="1"/>
  <c r="B698" i="31"/>
  <c r="X697" i="31"/>
  <c r="Y697" i="31" s="1"/>
  <c r="V697" i="31"/>
  <c r="U697" i="31"/>
  <c r="C697" i="31"/>
  <c r="X696" i="31"/>
  <c r="Z696" i="31" s="1"/>
  <c r="V696" i="31"/>
  <c r="W696" i="31" s="1"/>
  <c r="U696" i="31"/>
  <c r="C696" i="31"/>
  <c r="D696" i="31" s="1"/>
  <c r="B696" i="31"/>
  <c r="X131" i="31"/>
  <c r="Y131" i="31" s="1"/>
  <c r="V131" i="31"/>
  <c r="U131" i="31"/>
  <c r="C131" i="31"/>
  <c r="X130" i="31"/>
  <c r="Z130" i="31" s="1"/>
  <c r="V130" i="31"/>
  <c r="W130" i="31" s="1"/>
  <c r="U130" i="31"/>
  <c r="C130" i="31"/>
  <c r="D130" i="31" s="1"/>
  <c r="B130" i="31"/>
  <c r="X693" i="31"/>
  <c r="Y693" i="31" s="1"/>
  <c r="V693" i="31"/>
  <c r="U693" i="31"/>
  <c r="C693" i="31"/>
  <c r="X692" i="31"/>
  <c r="Y692" i="31" s="1"/>
  <c r="AA692" i="31" s="1"/>
  <c r="V692" i="31"/>
  <c r="W692" i="31" s="1"/>
  <c r="U692" i="31"/>
  <c r="C692" i="31"/>
  <c r="D692" i="31" s="1"/>
  <c r="B692" i="31"/>
  <c r="X691" i="31"/>
  <c r="Y691" i="31" s="1"/>
  <c r="V691" i="31"/>
  <c r="U691" i="31"/>
  <c r="C691" i="31"/>
  <c r="X690" i="31"/>
  <c r="Z690" i="31" s="1"/>
  <c r="V690" i="31"/>
  <c r="W690" i="31" s="1"/>
  <c r="U690" i="31"/>
  <c r="C690" i="31"/>
  <c r="D690" i="31" s="1"/>
  <c r="B690" i="31"/>
  <c r="X689" i="31"/>
  <c r="Y689" i="31" s="1"/>
  <c r="V689" i="31"/>
  <c r="U689" i="31"/>
  <c r="C689" i="31"/>
  <c r="X688" i="31"/>
  <c r="Z688" i="31" s="1"/>
  <c r="V688" i="31"/>
  <c r="W688" i="31" s="1"/>
  <c r="U688" i="31"/>
  <c r="C688" i="31"/>
  <c r="D688" i="31" s="1"/>
  <c r="B688" i="31"/>
  <c r="X687" i="31"/>
  <c r="Y687" i="31" s="1"/>
  <c r="V687" i="31"/>
  <c r="U687" i="31"/>
  <c r="C687" i="31"/>
  <c r="X686" i="31"/>
  <c r="Z686" i="31" s="1"/>
  <c r="V686" i="31"/>
  <c r="W686" i="31" s="1"/>
  <c r="U686" i="31"/>
  <c r="C686" i="31"/>
  <c r="D686" i="31" s="1"/>
  <c r="B686" i="31"/>
  <c r="X685" i="31"/>
  <c r="Y685" i="31" s="1"/>
  <c r="V685" i="31"/>
  <c r="U685" i="31"/>
  <c r="C685" i="31"/>
  <c r="X684" i="31"/>
  <c r="Y684" i="31" s="1"/>
  <c r="AA684" i="31" s="1"/>
  <c r="V684" i="31"/>
  <c r="W684" i="31" s="1"/>
  <c r="U684" i="31"/>
  <c r="C684" i="31"/>
  <c r="D684" i="31" s="1"/>
  <c r="B684" i="31"/>
  <c r="X683" i="31"/>
  <c r="Y683" i="31" s="1"/>
  <c r="V683" i="31"/>
  <c r="U683" i="31"/>
  <c r="C683" i="31"/>
  <c r="X682" i="31"/>
  <c r="Z682" i="31" s="1"/>
  <c r="V682" i="31"/>
  <c r="W682" i="31" s="1"/>
  <c r="U682" i="31"/>
  <c r="C682" i="31"/>
  <c r="D682" i="31" s="1"/>
  <c r="B682" i="31"/>
  <c r="X681" i="31"/>
  <c r="Y681" i="31" s="1"/>
  <c r="V681" i="31"/>
  <c r="U681" i="31"/>
  <c r="C681" i="31"/>
  <c r="X680" i="31"/>
  <c r="Z680" i="31" s="1"/>
  <c r="V680" i="31"/>
  <c r="W680" i="31" s="1"/>
  <c r="U680" i="31"/>
  <c r="C680" i="31"/>
  <c r="D680" i="31" s="1"/>
  <c r="B680" i="31"/>
  <c r="X679" i="31"/>
  <c r="Y679" i="31" s="1"/>
  <c r="V679" i="31"/>
  <c r="U679" i="31"/>
  <c r="C679" i="31"/>
  <c r="X678" i="31"/>
  <c r="Z678" i="31" s="1"/>
  <c r="V678" i="31"/>
  <c r="W678" i="31" s="1"/>
  <c r="U678" i="31"/>
  <c r="C678" i="31"/>
  <c r="D678" i="31" s="1"/>
  <c r="B678" i="31"/>
  <c r="X677" i="31"/>
  <c r="Y677" i="31" s="1"/>
  <c r="V677" i="31"/>
  <c r="U677" i="31"/>
  <c r="C677" i="31"/>
  <c r="X676" i="31"/>
  <c r="Y676" i="31" s="1"/>
  <c r="AA676" i="31" s="1"/>
  <c r="V676" i="31"/>
  <c r="W676" i="31" s="1"/>
  <c r="U676" i="31"/>
  <c r="C676" i="31"/>
  <c r="D676" i="31" s="1"/>
  <c r="B676" i="31"/>
  <c r="X675" i="31"/>
  <c r="Y675" i="31" s="1"/>
  <c r="V675" i="31"/>
  <c r="U675" i="31"/>
  <c r="C675" i="31"/>
  <c r="X674" i="31"/>
  <c r="Z674" i="31" s="1"/>
  <c r="V674" i="31"/>
  <c r="W674" i="31" s="1"/>
  <c r="U674" i="31"/>
  <c r="C674" i="31"/>
  <c r="D674" i="31" s="1"/>
  <c r="B674" i="31"/>
  <c r="X673" i="31"/>
  <c r="Y673" i="31" s="1"/>
  <c r="V673" i="31"/>
  <c r="U673" i="31"/>
  <c r="C673" i="31"/>
  <c r="X672" i="31"/>
  <c r="Z672" i="31" s="1"/>
  <c r="V672" i="31"/>
  <c r="W672" i="31" s="1"/>
  <c r="U672" i="31"/>
  <c r="C672" i="31"/>
  <c r="D672" i="31" s="1"/>
  <c r="B672" i="31"/>
  <c r="X671" i="31"/>
  <c r="Y671" i="31" s="1"/>
  <c r="V671" i="31"/>
  <c r="U671" i="31"/>
  <c r="C671" i="31"/>
  <c r="X670" i="31"/>
  <c r="Z670" i="31" s="1"/>
  <c r="V670" i="31"/>
  <c r="W670" i="31" s="1"/>
  <c r="U670" i="31"/>
  <c r="C670" i="31"/>
  <c r="D670" i="31" s="1"/>
  <c r="B670" i="31"/>
  <c r="X669" i="31"/>
  <c r="Y669" i="31" s="1"/>
  <c r="V669" i="31"/>
  <c r="U669" i="31"/>
  <c r="C669" i="31"/>
  <c r="X668" i="31"/>
  <c r="Y668" i="31" s="1"/>
  <c r="AA668" i="31" s="1"/>
  <c r="V668" i="31"/>
  <c r="W668" i="31" s="1"/>
  <c r="U668" i="31"/>
  <c r="C668" i="31"/>
  <c r="D668" i="31" s="1"/>
  <c r="B668" i="31"/>
  <c r="X667" i="31"/>
  <c r="Y667" i="31" s="1"/>
  <c r="V667" i="31"/>
  <c r="U667" i="31"/>
  <c r="C667" i="31"/>
  <c r="X666" i="31"/>
  <c r="Z666" i="31" s="1"/>
  <c r="V666" i="31"/>
  <c r="W666" i="31" s="1"/>
  <c r="U666" i="31"/>
  <c r="C666" i="31"/>
  <c r="D666" i="31" s="1"/>
  <c r="B666" i="31"/>
  <c r="X665" i="31"/>
  <c r="Y665" i="31" s="1"/>
  <c r="V665" i="31"/>
  <c r="U665" i="31"/>
  <c r="C665" i="31"/>
  <c r="X664" i="31"/>
  <c r="Z664" i="31" s="1"/>
  <c r="V664" i="31"/>
  <c r="W664" i="31" s="1"/>
  <c r="U664" i="31"/>
  <c r="C664" i="31"/>
  <c r="D664" i="31" s="1"/>
  <c r="B664" i="31"/>
  <c r="X663" i="31"/>
  <c r="Y663" i="31" s="1"/>
  <c r="V663" i="31"/>
  <c r="U663" i="31"/>
  <c r="C663" i="31"/>
  <c r="X662" i="31"/>
  <c r="Z662" i="31" s="1"/>
  <c r="V662" i="31"/>
  <c r="W662" i="31" s="1"/>
  <c r="U662" i="31"/>
  <c r="C662" i="31"/>
  <c r="D662" i="31" s="1"/>
  <c r="B662" i="31"/>
  <c r="X661" i="31"/>
  <c r="Y661" i="31" s="1"/>
  <c r="V661" i="31"/>
  <c r="U661" i="31"/>
  <c r="C661" i="31"/>
  <c r="X660" i="31"/>
  <c r="Y660" i="31" s="1"/>
  <c r="AA660" i="31" s="1"/>
  <c r="V660" i="31"/>
  <c r="W660" i="31" s="1"/>
  <c r="U660" i="31"/>
  <c r="C660" i="31"/>
  <c r="D660" i="31" s="1"/>
  <c r="B660" i="31"/>
  <c r="X659" i="31"/>
  <c r="Y659" i="31" s="1"/>
  <c r="V659" i="31"/>
  <c r="U659" i="31"/>
  <c r="C659" i="31"/>
  <c r="X658" i="31"/>
  <c r="Y658" i="31" s="1"/>
  <c r="AA658" i="31" s="1"/>
  <c r="V658" i="31"/>
  <c r="W658" i="31" s="1"/>
  <c r="U658" i="31"/>
  <c r="C658" i="31"/>
  <c r="D658" i="31" s="1"/>
  <c r="B658" i="31"/>
  <c r="X657" i="31"/>
  <c r="Y657" i="31" s="1"/>
  <c r="V657" i="31"/>
  <c r="U657" i="31"/>
  <c r="C657" i="31"/>
  <c r="X656" i="31"/>
  <c r="Z656" i="31" s="1"/>
  <c r="V656" i="31"/>
  <c r="W656" i="31" s="1"/>
  <c r="U656" i="31"/>
  <c r="C656" i="31"/>
  <c r="D656" i="31" s="1"/>
  <c r="B656" i="31"/>
  <c r="X655" i="31"/>
  <c r="Y655" i="31" s="1"/>
  <c r="V655" i="31"/>
  <c r="U655" i="31"/>
  <c r="C655" i="31"/>
  <c r="X654" i="31"/>
  <c r="Z654" i="31" s="1"/>
  <c r="V654" i="31"/>
  <c r="W654" i="31" s="1"/>
  <c r="U654" i="31"/>
  <c r="C654" i="31"/>
  <c r="D654" i="31" s="1"/>
  <c r="B654" i="31"/>
  <c r="X653" i="31"/>
  <c r="Y653" i="31" s="1"/>
  <c r="V653" i="31"/>
  <c r="U653" i="31"/>
  <c r="C653" i="31"/>
  <c r="X652" i="31"/>
  <c r="Y652" i="31" s="1"/>
  <c r="AA652" i="31" s="1"/>
  <c r="V652" i="31"/>
  <c r="W652" i="31" s="1"/>
  <c r="U652" i="31"/>
  <c r="C652" i="31"/>
  <c r="D652" i="31" s="1"/>
  <c r="B652" i="31"/>
  <c r="X651" i="31"/>
  <c r="Y651" i="31" s="1"/>
  <c r="V651" i="31"/>
  <c r="U651" i="31"/>
  <c r="C651" i="31"/>
  <c r="X650" i="31"/>
  <c r="Y650" i="31" s="1"/>
  <c r="AA650" i="31" s="1"/>
  <c r="V650" i="31"/>
  <c r="W650" i="31" s="1"/>
  <c r="U650" i="31"/>
  <c r="C650" i="31"/>
  <c r="D650" i="31" s="1"/>
  <c r="B650" i="31"/>
  <c r="X649" i="31"/>
  <c r="Y649" i="31" s="1"/>
  <c r="V649" i="31"/>
  <c r="U649" i="31"/>
  <c r="C649" i="31"/>
  <c r="X648" i="31"/>
  <c r="Z648" i="31" s="1"/>
  <c r="V648" i="31"/>
  <c r="W648" i="31" s="1"/>
  <c r="U648" i="31"/>
  <c r="C648" i="31"/>
  <c r="D648" i="31" s="1"/>
  <c r="B648" i="31"/>
  <c r="X647" i="31"/>
  <c r="Y647" i="31" s="1"/>
  <c r="V647" i="31"/>
  <c r="U647" i="31"/>
  <c r="C647" i="31"/>
  <c r="X646" i="31"/>
  <c r="Z646" i="31" s="1"/>
  <c r="V646" i="31"/>
  <c r="W646" i="31" s="1"/>
  <c r="U646" i="31"/>
  <c r="C646" i="31"/>
  <c r="D646" i="31" s="1"/>
  <c r="B646" i="31"/>
  <c r="X645" i="31"/>
  <c r="Y645" i="31" s="1"/>
  <c r="V645" i="31"/>
  <c r="U645" i="31"/>
  <c r="C645" i="31"/>
  <c r="X644" i="31"/>
  <c r="Y644" i="31" s="1"/>
  <c r="AA644" i="31" s="1"/>
  <c r="V644" i="31"/>
  <c r="W644" i="31" s="1"/>
  <c r="U644" i="31"/>
  <c r="C644" i="31"/>
  <c r="D644" i="31" s="1"/>
  <c r="B644" i="31"/>
  <c r="X643" i="31"/>
  <c r="Y643" i="31" s="1"/>
  <c r="V643" i="31"/>
  <c r="U643" i="31"/>
  <c r="C643" i="31"/>
  <c r="X642" i="31"/>
  <c r="Z642" i="31" s="1"/>
  <c r="V642" i="31"/>
  <c r="W642" i="31" s="1"/>
  <c r="U642" i="31"/>
  <c r="C642" i="31"/>
  <c r="D642" i="31" s="1"/>
  <c r="B642" i="31"/>
  <c r="X641" i="31"/>
  <c r="Y641" i="31" s="1"/>
  <c r="V641" i="31"/>
  <c r="U641" i="31"/>
  <c r="C641" i="31"/>
  <c r="X640" i="31"/>
  <c r="Z640" i="31" s="1"/>
  <c r="V640" i="31"/>
  <c r="W640" i="31" s="1"/>
  <c r="U640" i="31"/>
  <c r="C640" i="31"/>
  <c r="D640" i="31" s="1"/>
  <c r="B640" i="31"/>
  <c r="X639" i="31"/>
  <c r="Y639" i="31" s="1"/>
  <c r="V639" i="31"/>
  <c r="U639" i="31"/>
  <c r="C639" i="31"/>
  <c r="X638" i="31"/>
  <c r="Z638" i="31" s="1"/>
  <c r="V638" i="31"/>
  <c r="W638" i="31" s="1"/>
  <c r="U638" i="31"/>
  <c r="C638" i="31"/>
  <c r="D638" i="31" s="1"/>
  <c r="B638" i="31"/>
  <c r="X637" i="31"/>
  <c r="Y637" i="31" s="1"/>
  <c r="V637" i="31"/>
  <c r="U637" i="31"/>
  <c r="C637" i="31"/>
  <c r="X636" i="31"/>
  <c r="Y636" i="31" s="1"/>
  <c r="AA636" i="31" s="1"/>
  <c r="V636" i="31"/>
  <c r="W636" i="31" s="1"/>
  <c r="U636" i="31"/>
  <c r="C636" i="31"/>
  <c r="D636" i="31" s="1"/>
  <c r="B636" i="31"/>
  <c r="X635" i="31"/>
  <c r="Y635" i="31" s="1"/>
  <c r="V635" i="31"/>
  <c r="U635" i="31"/>
  <c r="C635" i="31"/>
  <c r="X634" i="31"/>
  <c r="Z634" i="31" s="1"/>
  <c r="V634" i="31"/>
  <c r="W634" i="31" s="1"/>
  <c r="U634" i="31"/>
  <c r="C634" i="31"/>
  <c r="D634" i="31" s="1"/>
  <c r="B634" i="31"/>
  <c r="X633" i="31"/>
  <c r="Y633" i="31" s="1"/>
  <c r="V633" i="31"/>
  <c r="U633" i="31"/>
  <c r="C633" i="31"/>
  <c r="X632" i="31"/>
  <c r="Z632" i="31" s="1"/>
  <c r="V632" i="31"/>
  <c r="W632" i="31" s="1"/>
  <c r="U632" i="31"/>
  <c r="C632" i="31"/>
  <c r="D632" i="31" s="1"/>
  <c r="B632" i="31"/>
  <c r="X631" i="31"/>
  <c r="Y631" i="31" s="1"/>
  <c r="V631" i="31"/>
  <c r="U631" i="31"/>
  <c r="C631" i="31"/>
  <c r="X630" i="31"/>
  <c r="Z630" i="31" s="1"/>
  <c r="V630" i="31"/>
  <c r="W630" i="31" s="1"/>
  <c r="U630" i="31"/>
  <c r="C630" i="31"/>
  <c r="D630" i="31" s="1"/>
  <c r="B630" i="31"/>
  <c r="X629" i="31"/>
  <c r="Y629" i="31" s="1"/>
  <c r="V629" i="31"/>
  <c r="U629" i="31"/>
  <c r="C629" i="31"/>
  <c r="X628" i="31"/>
  <c r="Y628" i="31" s="1"/>
  <c r="AA628" i="31" s="1"/>
  <c r="V628" i="31"/>
  <c r="W628" i="31" s="1"/>
  <c r="U628" i="31"/>
  <c r="C628" i="31"/>
  <c r="D628" i="31" s="1"/>
  <c r="B628" i="31"/>
  <c r="X627" i="31"/>
  <c r="Y627" i="31" s="1"/>
  <c r="V627" i="31"/>
  <c r="U627" i="31"/>
  <c r="C627" i="31"/>
  <c r="X626" i="31"/>
  <c r="Z626" i="31" s="1"/>
  <c r="V626" i="31"/>
  <c r="W626" i="31" s="1"/>
  <c r="U626" i="31"/>
  <c r="C626" i="31"/>
  <c r="D626" i="31" s="1"/>
  <c r="B626" i="31"/>
  <c r="X625" i="31"/>
  <c r="Y625" i="31" s="1"/>
  <c r="V625" i="31"/>
  <c r="U625" i="31"/>
  <c r="C625" i="31"/>
  <c r="X624" i="31"/>
  <c r="Z624" i="31" s="1"/>
  <c r="V624" i="31"/>
  <c r="W624" i="31" s="1"/>
  <c r="U624" i="31"/>
  <c r="C624" i="31"/>
  <c r="D624" i="31" s="1"/>
  <c r="B624" i="31"/>
  <c r="X623" i="31"/>
  <c r="Y623" i="31" s="1"/>
  <c r="V623" i="31"/>
  <c r="U623" i="31"/>
  <c r="C623" i="31"/>
  <c r="X622" i="31"/>
  <c r="Z622" i="31" s="1"/>
  <c r="V622" i="31"/>
  <c r="W622" i="31" s="1"/>
  <c r="U622" i="31"/>
  <c r="C622" i="31"/>
  <c r="D622" i="31" s="1"/>
  <c r="B622" i="31"/>
  <c r="X391" i="31"/>
  <c r="Y391" i="31" s="1"/>
  <c r="V391" i="31"/>
  <c r="U391" i="31"/>
  <c r="C391" i="31"/>
  <c r="X390" i="31"/>
  <c r="Y390" i="31" s="1"/>
  <c r="AA390" i="31" s="1"/>
  <c r="V390" i="31"/>
  <c r="W390" i="31" s="1"/>
  <c r="U390" i="31"/>
  <c r="C390" i="31"/>
  <c r="D390" i="31" s="1"/>
  <c r="B390" i="31"/>
  <c r="X393" i="31"/>
  <c r="Y393" i="31" s="1"/>
  <c r="V393" i="31"/>
  <c r="U393" i="31"/>
  <c r="C393" i="31"/>
  <c r="X392" i="31"/>
  <c r="Z392" i="31" s="1"/>
  <c r="V392" i="31"/>
  <c r="W392" i="31" s="1"/>
  <c r="U392" i="31"/>
  <c r="C392" i="31"/>
  <c r="D392" i="31" s="1"/>
  <c r="B392" i="31"/>
  <c r="X621" i="31"/>
  <c r="Y621" i="31" s="1"/>
  <c r="V621" i="31"/>
  <c r="U621" i="31"/>
  <c r="C621" i="31"/>
  <c r="X620" i="31"/>
  <c r="Z620" i="31" s="1"/>
  <c r="V620" i="31"/>
  <c r="W620" i="31" s="1"/>
  <c r="U620" i="31"/>
  <c r="C620" i="31"/>
  <c r="D620" i="31" s="1"/>
  <c r="B620" i="31"/>
  <c r="X619" i="31"/>
  <c r="Y619" i="31" s="1"/>
  <c r="V619" i="31"/>
  <c r="U619" i="31"/>
  <c r="C619" i="31"/>
  <c r="X618" i="31"/>
  <c r="Z618" i="31" s="1"/>
  <c r="V618" i="31"/>
  <c r="W618" i="31" s="1"/>
  <c r="U618" i="31"/>
  <c r="C618" i="31"/>
  <c r="D618" i="31" s="1"/>
  <c r="B618" i="31"/>
  <c r="X617" i="31"/>
  <c r="Y617" i="31" s="1"/>
  <c r="V617" i="31"/>
  <c r="U617" i="31"/>
  <c r="C617" i="31"/>
  <c r="X616" i="31"/>
  <c r="Y616" i="31" s="1"/>
  <c r="AA616" i="31" s="1"/>
  <c r="V616" i="31"/>
  <c r="W616" i="31" s="1"/>
  <c r="U616" i="31"/>
  <c r="C616" i="31"/>
  <c r="D616" i="31" s="1"/>
  <c r="B616" i="31"/>
  <c r="X615" i="31"/>
  <c r="Y615" i="31" s="1"/>
  <c r="V615" i="31"/>
  <c r="U615" i="31"/>
  <c r="C615" i="31"/>
  <c r="X614" i="31"/>
  <c r="Z614" i="31" s="1"/>
  <c r="V614" i="31"/>
  <c r="W614" i="31" s="1"/>
  <c r="U614" i="31"/>
  <c r="C614" i="31"/>
  <c r="D614" i="31" s="1"/>
  <c r="B614" i="31"/>
  <c r="X613" i="31"/>
  <c r="Y613" i="31" s="1"/>
  <c r="V613" i="31"/>
  <c r="U613" i="31"/>
  <c r="C613" i="31"/>
  <c r="X612" i="31"/>
  <c r="Z612" i="31" s="1"/>
  <c r="V612" i="31"/>
  <c r="W612" i="31" s="1"/>
  <c r="U612" i="31"/>
  <c r="C612" i="31"/>
  <c r="D612" i="31" s="1"/>
  <c r="B612" i="31"/>
  <c r="X611" i="31"/>
  <c r="Y611" i="31" s="1"/>
  <c r="V611" i="31"/>
  <c r="U611" i="31"/>
  <c r="C611" i="31"/>
  <c r="X610" i="31"/>
  <c r="Z610" i="31" s="1"/>
  <c r="V610" i="31"/>
  <c r="W610" i="31" s="1"/>
  <c r="U610" i="31"/>
  <c r="C610" i="31"/>
  <c r="D610" i="31" s="1"/>
  <c r="B610" i="31"/>
  <c r="X609" i="31"/>
  <c r="Y609" i="31" s="1"/>
  <c r="V609" i="31"/>
  <c r="U609" i="31"/>
  <c r="C609" i="31"/>
  <c r="X608" i="31"/>
  <c r="Y608" i="31" s="1"/>
  <c r="AA608" i="31" s="1"/>
  <c r="V608" i="31"/>
  <c r="W608" i="31" s="1"/>
  <c r="U608" i="31"/>
  <c r="C608" i="31"/>
  <c r="D608" i="31" s="1"/>
  <c r="B608" i="31"/>
  <c r="X607" i="31"/>
  <c r="Y607" i="31" s="1"/>
  <c r="V607" i="31"/>
  <c r="U607" i="31"/>
  <c r="C607" i="31"/>
  <c r="X606" i="31"/>
  <c r="Z606" i="31" s="1"/>
  <c r="V606" i="31"/>
  <c r="W606" i="31" s="1"/>
  <c r="U606" i="31"/>
  <c r="C606" i="31"/>
  <c r="D606" i="31" s="1"/>
  <c r="B606" i="31"/>
  <c r="X605" i="31"/>
  <c r="Y605" i="31" s="1"/>
  <c r="V605" i="31"/>
  <c r="U605" i="31"/>
  <c r="C605" i="31"/>
  <c r="X604" i="31"/>
  <c r="Z604" i="31" s="1"/>
  <c r="V604" i="31"/>
  <c r="W604" i="31" s="1"/>
  <c r="U604" i="31"/>
  <c r="C604" i="31"/>
  <c r="D604" i="31" s="1"/>
  <c r="B604" i="31"/>
  <c r="X603" i="31"/>
  <c r="Y603" i="31" s="1"/>
  <c r="V603" i="31"/>
  <c r="U603" i="31"/>
  <c r="C603" i="31"/>
  <c r="X602" i="31"/>
  <c r="Z602" i="31" s="1"/>
  <c r="V602" i="31"/>
  <c r="W602" i="31" s="1"/>
  <c r="U602" i="31"/>
  <c r="C602" i="31"/>
  <c r="D602" i="31" s="1"/>
  <c r="B602" i="31"/>
  <c r="X601" i="31"/>
  <c r="Y601" i="31" s="1"/>
  <c r="V601" i="31"/>
  <c r="U601" i="31"/>
  <c r="C601" i="31"/>
  <c r="X600" i="31"/>
  <c r="Y600" i="31" s="1"/>
  <c r="AA600" i="31" s="1"/>
  <c r="V600" i="31"/>
  <c r="W600" i="31" s="1"/>
  <c r="U600" i="31"/>
  <c r="C600" i="31"/>
  <c r="D600" i="31" s="1"/>
  <c r="B600" i="31"/>
  <c r="X599" i="31"/>
  <c r="Y599" i="31" s="1"/>
  <c r="V599" i="31"/>
  <c r="U599" i="31"/>
  <c r="C599" i="31"/>
  <c r="X598" i="31"/>
  <c r="Z598" i="31" s="1"/>
  <c r="V598" i="31"/>
  <c r="W598" i="31" s="1"/>
  <c r="U598" i="31"/>
  <c r="C598" i="31"/>
  <c r="D598" i="31" s="1"/>
  <c r="B598" i="31"/>
  <c r="X597" i="31"/>
  <c r="Y597" i="31" s="1"/>
  <c r="V597" i="31"/>
  <c r="U597" i="31"/>
  <c r="C597" i="31"/>
  <c r="X596" i="31"/>
  <c r="Z596" i="31" s="1"/>
  <c r="V596" i="31"/>
  <c r="W596" i="31" s="1"/>
  <c r="U596" i="31"/>
  <c r="C596" i="31"/>
  <c r="D596" i="31" s="1"/>
  <c r="B596" i="31"/>
  <c r="X595" i="31"/>
  <c r="Y595" i="31" s="1"/>
  <c r="V595" i="31"/>
  <c r="U595" i="31"/>
  <c r="C595" i="31"/>
  <c r="X594" i="31"/>
  <c r="Z594" i="31" s="1"/>
  <c r="V594" i="31"/>
  <c r="W594" i="31" s="1"/>
  <c r="U594" i="31"/>
  <c r="C594" i="31"/>
  <c r="D594" i="31" s="1"/>
  <c r="B594" i="31"/>
  <c r="X593" i="31"/>
  <c r="Y593" i="31" s="1"/>
  <c r="V593" i="31"/>
  <c r="U593" i="31"/>
  <c r="C593" i="31"/>
  <c r="X592" i="31"/>
  <c r="Y592" i="31" s="1"/>
  <c r="AA592" i="31" s="1"/>
  <c r="V592" i="31"/>
  <c r="W592" i="31" s="1"/>
  <c r="U592" i="31"/>
  <c r="C592" i="31"/>
  <c r="D592" i="31" s="1"/>
  <c r="B592" i="31"/>
  <c r="X591" i="31"/>
  <c r="Y591" i="31" s="1"/>
  <c r="V591" i="31"/>
  <c r="U591" i="31"/>
  <c r="C591" i="31"/>
  <c r="X590" i="31"/>
  <c r="Z590" i="31" s="1"/>
  <c r="V590" i="31"/>
  <c r="W590" i="31" s="1"/>
  <c r="U590" i="31"/>
  <c r="C590" i="31"/>
  <c r="D590" i="31" s="1"/>
  <c r="B590" i="31"/>
  <c r="X589" i="31"/>
  <c r="Y589" i="31" s="1"/>
  <c r="V589" i="31"/>
  <c r="U589" i="31"/>
  <c r="C589" i="31"/>
  <c r="X588" i="31"/>
  <c r="Z588" i="31" s="1"/>
  <c r="V588" i="31"/>
  <c r="W588" i="31" s="1"/>
  <c r="U588" i="31"/>
  <c r="C588" i="31"/>
  <c r="D588" i="31" s="1"/>
  <c r="B588" i="31"/>
  <c r="X587" i="31"/>
  <c r="Y587" i="31" s="1"/>
  <c r="V587" i="31"/>
  <c r="U587" i="31"/>
  <c r="C587" i="31"/>
  <c r="X586" i="31"/>
  <c r="Z586" i="31" s="1"/>
  <c r="V586" i="31"/>
  <c r="W586" i="31" s="1"/>
  <c r="U586" i="31"/>
  <c r="C586" i="31"/>
  <c r="D586" i="31" s="1"/>
  <c r="B586" i="31"/>
  <c r="X585" i="31"/>
  <c r="Y585" i="31" s="1"/>
  <c r="V585" i="31"/>
  <c r="U585" i="31"/>
  <c r="C585" i="31"/>
  <c r="X584" i="31"/>
  <c r="Y584" i="31" s="1"/>
  <c r="AA584" i="31" s="1"/>
  <c r="V584" i="31"/>
  <c r="W584" i="31" s="1"/>
  <c r="U584" i="31"/>
  <c r="C584" i="31"/>
  <c r="D584" i="31" s="1"/>
  <c r="B584" i="31"/>
  <c r="X583" i="31"/>
  <c r="Y583" i="31" s="1"/>
  <c r="V583" i="31"/>
  <c r="U583" i="31"/>
  <c r="C583" i="31"/>
  <c r="X582" i="31"/>
  <c r="Z582" i="31" s="1"/>
  <c r="V582" i="31"/>
  <c r="W582" i="31" s="1"/>
  <c r="U582" i="31"/>
  <c r="C582" i="31"/>
  <c r="D582" i="31" s="1"/>
  <c r="B582" i="31"/>
  <c r="X581" i="31"/>
  <c r="Y581" i="31" s="1"/>
  <c r="V581" i="31"/>
  <c r="U581" i="31"/>
  <c r="C581" i="31"/>
  <c r="X580" i="31"/>
  <c r="Z580" i="31" s="1"/>
  <c r="V580" i="31"/>
  <c r="W580" i="31" s="1"/>
  <c r="U580" i="31"/>
  <c r="C580" i="31"/>
  <c r="D580" i="31" s="1"/>
  <c r="B580" i="31"/>
  <c r="X579" i="31"/>
  <c r="Y579" i="31" s="1"/>
  <c r="V579" i="31"/>
  <c r="U579" i="31"/>
  <c r="C579" i="31"/>
  <c r="X578" i="31"/>
  <c r="Z578" i="31" s="1"/>
  <c r="V578" i="31"/>
  <c r="W578" i="31" s="1"/>
  <c r="U578" i="31"/>
  <c r="C578" i="31"/>
  <c r="D578" i="31" s="1"/>
  <c r="B578" i="31"/>
  <c r="X577" i="31"/>
  <c r="Y577" i="31" s="1"/>
  <c r="V577" i="31"/>
  <c r="U577" i="31"/>
  <c r="C577" i="31"/>
  <c r="X576" i="31"/>
  <c r="Y576" i="31" s="1"/>
  <c r="AA576" i="31" s="1"/>
  <c r="V576" i="31"/>
  <c r="W576" i="31" s="1"/>
  <c r="U576" i="31"/>
  <c r="C576" i="31"/>
  <c r="D576" i="31" s="1"/>
  <c r="B576" i="31"/>
  <c r="X575" i="31"/>
  <c r="Y575" i="31" s="1"/>
  <c r="V575" i="31"/>
  <c r="U575" i="31"/>
  <c r="C575" i="31"/>
  <c r="X574" i="31"/>
  <c r="Z574" i="31" s="1"/>
  <c r="V574" i="31"/>
  <c r="W574" i="31" s="1"/>
  <c r="U574" i="31"/>
  <c r="C574" i="31"/>
  <c r="D574" i="31" s="1"/>
  <c r="B574" i="31"/>
  <c r="X573" i="31"/>
  <c r="Y573" i="31" s="1"/>
  <c r="V573" i="31"/>
  <c r="U573" i="31"/>
  <c r="C573" i="31"/>
  <c r="X572" i="31"/>
  <c r="Z572" i="31" s="1"/>
  <c r="V572" i="31"/>
  <c r="W572" i="31" s="1"/>
  <c r="U572" i="31"/>
  <c r="C572" i="31"/>
  <c r="D572" i="31" s="1"/>
  <c r="B572" i="31"/>
  <c r="X571" i="31"/>
  <c r="Y571" i="31" s="1"/>
  <c r="V571" i="31"/>
  <c r="U571" i="31"/>
  <c r="C571" i="31"/>
  <c r="X570" i="31"/>
  <c r="Z570" i="31" s="1"/>
  <c r="V570" i="31"/>
  <c r="W570" i="31" s="1"/>
  <c r="U570" i="31"/>
  <c r="C570" i="31"/>
  <c r="D570" i="31" s="1"/>
  <c r="B570" i="31"/>
  <c r="X569" i="31"/>
  <c r="Y569" i="31" s="1"/>
  <c r="V569" i="31"/>
  <c r="U569" i="31"/>
  <c r="C569" i="31"/>
  <c r="X568" i="31"/>
  <c r="Y568" i="31" s="1"/>
  <c r="AA568" i="31" s="1"/>
  <c r="V568" i="31"/>
  <c r="W568" i="31" s="1"/>
  <c r="U568" i="31"/>
  <c r="C568" i="31"/>
  <c r="D568" i="31" s="1"/>
  <c r="B568" i="31"/>
  <c r="X567" i="31"/>
  <c r="Y567" i="31" s="1"/>
  <c r="V567" i="31"/>
  <c r="U567" i="31"/>
  <c r="C567" i="31"/>
  <c r="X566" i="31"/>
  <c r="Z566" i="31" s="1"/>
  <c r="V566" i="31"/>
  <c r="W566" i="31" s="1"/>
  <c r="U566" i="31"/>
  <c r="C566" i="31"/>
  <c r="D566" i="31" s="1"/>
  <c r="B566" i="31"/>
  <c r="X565" i="31"/>
  <c r="Y565" i="31" s="1"/>
  <c r="V565" i="31"/>
  <c r="U565" i="31"/>
  <c r="C565" i="31"/>
  <c r="X564" i="31"/>
  <c r="Z564" i="31" s="1"/>
  <c r="V564" i="31"/>
  <c r="W564" i="31" s="1"/>
  <c r="U564" i="31"/>
  <c r="C564" i="31"/>
  <c r="D564" i="31" s="1"/>
  <c r="B564" i="31"/>
  <c r="X563" i="31"/>
  <c r="Y563" i="31" s="1"/>
  <c r="V563" i="31"/>
  <c r="U563" i="31"/>
  <c r="C563" i="31"/>
  <c r="X562" i="31"/>
  <c r="Z562" i="31" s="1"/>
  <c r="V562" i="31"/>
  <c r="W562" i="31" s="1"/>
  <c r="U562" i="31"/>
  <c r="C562" i="31"/>
  <c r="D562" i="31" s="1"/>
  <c r="B562" i="31"/>
  <c r="X561" i="31"/>
  <c r="Y561" i="31" s="1"/>
  <c r="V561" i="31"/>
  <c r="U561" i="31"/>
  <c r="C561" i="31"/>
  <c r="X560" i="31"/>
  <c r="Y560" i="31" s="1"/>
  <c r="AA560" i="31" s="1"/>
  <c r="V560" i="31"/>
  <c r="W560" i="31" s="1"/>
  <c r="U560" i="31"/>
  <c r="C560" i="31"/>
  <c r="D560" i="31" s="1"/>
  <c r="B560" i="31"/>
  <c r="X559" i="31"/>
  <c r="Y559" i="31" s="1"/>
  <c r="V559" i="31"/>
  <c r="U559" i="31"/>
  <c r="C559" i="31"/>
  <c r="X558" i="31"/>
  <c r="Z558" i="31" s="1"/>
  <c r="V558" i="31"/>
  <c r="W558" i="31" s="1"/>
  <c r="U558" i="31"/>
  <c r="C558" i="31"/>
  <c r="D558" i="31" s="1"/>
  <c r="B558" i="31"/>
  <c r="X557" i="31"/>
  <c r="Y557" i="31" s="1"/>
  <c r="V557" i="31"/>
  <c r="U557" i="31"/>
  <c r="C557" i="31"/>
  <c r="X556" i="31"/>
  <c r="Z556" i="31" s="1"/>
  <c r="V556" i="31"/>
  <c r="W556" i="31" s="1"/>
  <c r="U556" i="31"/>
  <c r="C556" i="31"/>
  <c r="D556" i="31" s="1"/>
  <c r="B556" i="31"/>
  <c r="X555" i="31"/>
  <c r="Y555" i="31" s="1"/>
  <c r="V555" i="31"/>
  <c r="U555" i="31"/>
  <c r="C555" i="31"/>
  <c r="X554" i="31"/>
  <c r="Z554" i="31" s="1"/>
  <c r="V554" i="31"/>
  <c r="W554" i="31" s="1"/>
  <c r="U554" i="31"/>
  <c r="C554" i="31"/>
  <c r="D554" i="31" s="1"/>
  <c r="B554" i="31"/>
  <c r="X553" i="31"/>
  <c r="Y553" i="31" s="1"/>
  <c r="V553" i="31"/>
  <c r="U553" i="31"/>
  <c r="C553" i="31"/>
  <c r="X552" i="31"/>
  <c r="Y552" i="31" s="1"/>
  <c r="AA552" i="31" s="1"/>
  <c r="V552" i="31"/>
  <c r="W552" i="31" s="1"/>
  <c r="U552" i="31"/>
  <c r="C552" i="31"/>
  <c r="D552" i="31" s="1"/>
  <c r="B552" i="31"/>
  <c r="X551" i="31"/>
  <c r="Y551" i="31" s="1"/>
  <c r="V551" i="31"/>
  <c r="U551" i="31"/>
  <c r="C551" i="31"/>
  <c r="X550" i="31"/>
  <c r="Z550" i="31" s="1"/>
  <c r="V550" i="31"/>
  <c r="W550" i="31" s="1"/>
  <c r="U550" i="31"/>
  <c r="C550" i="31"/>
  <c r="D550" i="31" s="1"/>
  <c r="B550" i="31"/>
  <c r="X549" i="31"/>
  <c r="Y549" i="31" s="1"/>
  <c r="V549" i="31"/>
  <c r="U549" i="31"/>
  <c r="C549" i="31"/>
  <c r="X548" i="31"/>
  <c r="Z548" i="31" s="1"/>
  <c r="V548" i="31"/>
  <c r="W548" i="31" s="1"/>
  <c r="U548" i="31"/>
  <c r="C548" i="31"/>
  <c r="D548" i="31" s="1"/>
  <c r="B548" i="31"/>
  <c r="X385" i="31"/>
  <c r="Y385" i="31" s="1"/>
  <c r="V385" i="31"/>
  <c r="U385" i="31"/>
  <c r="C385" i="31"/>
  <c r="X384" i="31"/>
  <c r="Z384" i="31" s="1"/>
  <c r="V384" i="31"/>
  <c r="W384" i="31" s="1"/>
  <c r="U384" i="31"/>
  <c r="C384" i="31"/>
  <c r="D384" i="31" s="1"/>
  <c r="B384" i="31"/>
  <c r="X547" i="31"/>
  <c r="Y547" i="31" s="1"/>
  <c r="V547" i="31"/>
  <c r="U547" i="31"/>
  <c r="C547" i="31"/>
  <c r="X546" i="31"/>
  <c r="Y546" i="31" s="1"/>
  <c r="AA546" i="31" s="1"/>
  <c r="V546" i="31"/>
  <c r="W546" i="31" s="1"/>
  <c r="U546" i="31"/>
  <c r="C546" i="31"/>
  <c r="D546" i="31" s="1"/>
  <c r="B546" i="31"/>
  <c r="X545" i="31"/>
  <c r="Y545" i="31" s="1"/>
  <c r="V545" i="31"/>
  <c r="U545" i="31"/>
  <c r="C545" i="31"/>
  <c r="X544" i="31"/>
  <c r="Z544" i="31" s="1"/>
  <c r="V544" i="31"/>
  <c r="W544" i="31" s="1"/>
  <c r="U544" i="31"/>
  <c r="C544" i="31"/>
  <c r="D544" i="31" s="1"/>
  <c r="B544" i="31"/>
  <c r="X543" i="31"/>
  <c r="Y543" i="31" s="1"/>
  <c r="V543" i="31"/>
  <c r="U543" i="31"/>
  <c r="C543" i="31"/>
  <c r="X542" i="31"/>
  <c r="Z542" i="31" s="1"/>
  <c r="V542" i="31"/>
  <c r="W542" i="31" s="1"/>
  <c r="U542" i="31"/>
  <c r="C542" i="31"/>
  <c r="D542" i="31" s="1"/>
  <c r="B542" i="31"/>
  <c r="X541" i="31"/>
  <c r="Y541" i="31" s="1"/>
  <c r="V541" i="31"/>
  <c r="U541" i="31"/>
  <c r="C541" i="31"/>
  <c r="X540" i="31"/>
  <c r="Z540" i="31" s="1"/>
  <c r="V540" i="31"/>
  <c r="W540" i="31" s="1"/>
  <c r="U540" i="31"/>
  <c r="C540" i="31"/>
  <c r="D540" i="31" s="1"/>
  <c r="B540" i="31"/>
  <c r="X539" i="31"/>
  <c r="Y539" i="31" s="1"/>
  <c r="V539" i="31"/>
  <c r="U539" i="31"/>
  <c r="C539" i="31"/>
  <c r="X538" i="31"/>
  <c r="Y538" i="31" s="1"/>
  <c r="AA538" i="31" s="1"/>
  <c r="V538" i="31"/>
  <c r="W538" i="31" s="1"/>
  <c r="U538" i="31"/>
  <c r="C538" i="31"/>
  <c r="D538" i="31" s="1"/>
  <c r="B538" i="31"/>
  <c r="X537" i="31"/>
  <c r="Y537" i="31" s="1"/>
  <c r="V537" i="31"/>
  <c r="U537" i="31"/>
  <c r="C537" i="31"/>
  <c r="X536" i="31"/>
  <c r="Z536" i="31" s="1"/>
  <c r="V536" i="31"/>
  <c r="W536" i="31" s="1"/>
  <c r="U536" i="31"/>
  <c r="C536" i="31"/>
  <c r="D536" i="31" s="1"/>
  <c r="B536" i="31"/>
  <c r="X535" i="31"/>
  <c r="Y535" i="31" s="1"/>
  <c r="V535" i="31"/>
  <c r="U535" i="31"/>
  <c r="C535" i="31"/>
  <c r="X534" i="31"/>
  <c r="Z534" i="31" s="1"/>
  <c r="V534" i="31"/>
  <c r="W534" i="31" s="1"/>
  <c r="U534" i="31"/>
  <c r="C534" i="31"/>
  <c r="D534" i="31" s="1"/>
  <c r="B534" i="31"/>
  <c r="X533" i="31"/>
  <c r="Y533" i="31" s="1"/>
  <c r="V533" i="31"/>
  <c r="U533" i="31"/>
  <c r="C533" i="31"/>
  <c r="X532" i="31"/>
  <c r="Z532" i="31" s="1"/>
  <c r="V532" i="31"/>
  <c r="W532" i="31" s="1"/>
  <c r="U532" i="31"/>
  <c r="C532" i="31"/>
  <c r="D532" i="31" s="1"/>
  <c r="B532" i="31"/>
  <c r="X531" i="31"/>
  <c r="Y531" i="31" s="1"/>
  <c r="V531" i="31"/>
  <c r="U531" i="31"/>
  <c r="C531" i="31"/>
  <c r="X530" i="31"/>
  <c r="Y530" i="31" s="1"/>
  <c r="AA530" i="31" s="1"/>
  <c r="V530" i="31"/>
  <c r="W530" i="31" s="1"/>
  <c r="U530" i="31"/>
  <c r="C530" i="31"/>
  <c r="D530" i="31" s="1"/>
  <c r="B530" i="31"/>
  <c r="X529" i="31"/>
  <c r="Y529" i="31" s="1"/>
  <c r="V529" i="31"/>
  <c r="U529" i="31"/>
  <c r="C529" i="31"/>
  <c r="X528" i="31"/>
  <c r="Z528" i="31" s="1"/>
  <c r="V528" i="31"/>
  <c r="W528" i="31" s="1"/>
  <c r="U528" i="31"/>
  <c r="C528" i="31"/>
  <c r="D528" i="31" s="1"/>
  <c r="B528" i="31"/>
  <c r="X527" i="31"/>
  <c r="Y527" i="31" s="1"/>
  <c r="V527" i="31"/>
  <c r="U527" i="31"/>
  <c r="C527" i="31"/>
  <c r="X526" i="31"/>
  <c r="Z526" i="31" s="1"/>
  <c r="V526" i="31"/>
  <c r="W526" i="31" s="1"/>
  <c r="U526" i="31"/>
  <c r="C526" i="31"/>
  <c r="D526" i="31" s="1"/>
  <c r="B526" i="31"/>
  <c r="X525" i="31"/>
  <c r="Y525" i="31" s="1"/>
  <c r="V525" i="31"/>
  <c r="U525" i="31"/>
  <c r="C525" i="31"/>
  <c r="X524" i="31"/>
  <c r="Z524" i="31" s="1"/>
  <c r="V524" i="31"/>
  <c r="W524" i="31" s="1"/>
  <c r="U524" i="31"/>
  <c r="C524" i="31"/>
  <c r="D524" i="31" s="1"/>
  <c r="B524" i="31"/>
  <c r="X523" i="31"/>
  <c r="Y523" i="31" s="1"/>
  <c r="V523" i="31"/>
  <c r="U523" i="31"/>
  <c r="C523" i="31"/>
  <c r="X522" i="31"/>
  <c r="Y522" i="31" s="1"/>
  <c r="AA522" i="31" s="1"/>
  <c r="V522" i="31"/>
  <c r="W522" i="31" s="1"/>
  <c r="U522" i="31"/>
  <c r="C522" i="31"/>
  <c r="D522" i="31" s="1"/>
  <c r="B522" i="31"/>
  <c r="X383" i="31"/>
  <c r="Y383" i="31" s="1"/>
  <c r="V383" i="31"/>
  <c r="U383" i="31"/>
  <c r="C383" i="31"/>
  <c r="X382" i="31"/>
  <c r="Z382" i="31" s="1"/>
  <c r="V382" i="31"/>
  <c r="W382" i="31" s="1"/>
  <c r="U382" i="31"/>
  <c r="C382" i="31"/>
  <c r="D382" i="31" s="1"/>
  <c r="B382" i="31"/>
  <c r="X521" i="31"/>
  <c r="Y521" i="31" s="1"/>
  <c r="V521" i="31"/>
  <c r="U521" i="31"/>
  <c r="C521" i="31"/>
  <c r="X520" i="31"/>
  <c r="Z520" i="31" s="1"/>
  <c r="V520" i="31"/>
  <c r="W520" i="31" s="1"/>
  <c r="U520" i="31"/>
  <c r="C520" i="31"/>
  <c r="D520" i="31" s="1"/>
  <c r="B520" i="31"/>
  <c r="X519" i="31"/>
  <c r="Y519" i="31" s="1"/>
  <c r="V519" i="31"/>
  <c r="U519" i="31"/>
  <c r="C519" i="31"/>
  <c r="X518" i="31"/>
  <c r="Z518" i="31" s="1"/>
  <c r="V518" i="31"/>
  <c r="W518" i="31" s="1"/>
  <c r="U518" i="31"/>
  <c r="C518" i="31"/>
  <c r="D518" i="31" s="1"/>
  <c r="B518" i="31"/>
  <c r="X517" i="31"/>
  <c r="Y517" i="31" s="1"/>
  <c r="V517" i="31"/>
  <c r="U517" i="31"/>
  <c r="C517" i="31"/>
  <c r="X516" i="31"/>
  <c r="Y516" i="31" s="1"/>
  <c r="AA516" i="31" s="1"/>
  <c r="V516" i="31"/>
  <c r="W516" i="31" s="1"/>
  <c r="U516" i="31"/>
  <c r="C516" i="31"/>
  <c r="D516" i="31" s="1"/>
  <c r="B516" i="31"/>
  <c r="X515" i="31"/>
  <c r="Y515" i="31" s="1"/>
  <c r="V515" i="31"/>
  <c r="U515" i="31"/>
  <c r="C515" i="31"/>
  <c r="X514" i="31"/>
  <c r="Z514" i="31" s="1"/>
  <c r="V514" i="31"/>
  <c r="W514" i="31" s="1"/>
  <c r="U514" i="31"/>
  <c r="C514" i="31"/>
  <c r="D514" i="31" s="1"/>
  <c r="B514" i="31"/>
  <c r="X513" i="31"/>
  <c r="Y513" i="31" s="1"/>
  <c r="V513" i="31"/>
  <c r="U513" i="31"/>
  <c r="C513" i="31"/>
  <c r="X512" i="31"/>
  <c r="Z512" i="31" s="1"/>
  <c r="V512" i="31"/>
  <c r="W512" i="31" s="1"/>
  <c r="U512" i="31"/>
  <c r="C512" i="31"/>
  <c r="D512" i="31" s="1"/>
  <c r="B512" i="31"/>
  <c r="X511" i="31"/>
  <c r="Y511" i="31" s="1"/>
  <c r="V511" i="31"/>
  <c r="U511" i="31"/>
  <c r="C511" i="31"/>
  <c r="X510" i="31"/>
  <c r="Z510" i="31" s="1"/>
  <c r="V510" i="31"/>
  <c r="W510" i="31" s="1"/>
  <c r="U510" i="31"/>
  <c r="C510" i="31"/>
  <c r="D510" i="31" s="1"/>
  <c r="B510" i="31"/>
  <c r="X509" i="31"/>
  <c r="Y509" i="31" s="1"/>
  <c r="V509" i="31"/>
  <c r="U509" i="31"/>
  <c r="C509" i="31"/>
  <c r="X508" i="31"/>
  <c r="Y508" i="31" s="1"/>
  <c r="AA508" i="31" s="1"/>
  <c r="V508" i="31"/>
  <c r="W508" i="31" s="1"/>
  <c r="U508" i="31"/>
  <c r="C508" i="31"/>
  <c r="D508" i="31" s="1"/>
  <c r="B508" i="31"/>
  <c r="X507" i="31"/>
  <c r="Y507" i="31" s="1"/>
  <c r="V507" i="31"/>
  <c r="U507" i="31"/>
  <c r="C507" i="31"/>
  <c r="X506" i="31"/>
  <c r="Z506" i="31" s="1"/>
  <c r="V506" i="31"/>
  <c r="W506" i="31" s="1"/>
  <c r="U506" i="31"/>
  <c r="C506" i="31"/>
  <c r="D506" i="31" s="1"/>
  <c r="B506" i="31"/>
  <c r="X505" i="31"/>
  <c r="Y505" i="31" s="1"/>
  <c r="V505" i="31"/>
  <c r="U505" i="31"/>
  <c r="C505" i="31"/>
  <c r="X504" i="31"/>
  <c r="Z504" i="31" s="1"/>
  <c r="V504" i="31"/>
  <c r="W504" i="31" s="1"/>
  <c r="U504" i="31"/>
  <c r="C504" i="31"/>
  <c r="D504" i="31" s="1"/>
  <c r="B504" i="31"/>
  <c r="X503" i="31"/>
  <c r="Y503" i="31" s="1"/>
  <c r="V503" i="31"/>
  <c r="U503" i="31"/>
  <c r="C503" i="31"/>
  <c r="X502" i="31"/>
  <c r="Z502" i="31" s="1"/>
  <c r="V502" i="31"/>
  <c r="W502" i="31" s="1"/>
  <c r="U502" i="31"/>
  <c r="C502" i="31"/>
  <c r="D502" i="31" s="1"/>
  <c r="B502" i="31"/>
  <c r="X501" i="31"/>
  <c r="Y501" i="31" s="1"/>
  <c r="V501" i="31"/>
  <c r="U501" i="31"/>
  <c r="C501" i="31"/>
  <c r="X500" i="31"/>
  <c r="Y500" i="31" s="1"/>
  <c r="AA500" i="31" s="1"/>
  <c r="V500" i="31"/>
  <c r="W500" i="31" s="1"/>
  <c r="U500" i="31"/>
  <c r="C500" i="31"/>
  <c r="D500" i="31" s="1"/>
  <c r="B500" i="31"/>
  <c r="X499" i="31"/>
  <c r="Y499" i="31" s="1"/>
  <c r="V499" i="31"/>
  <c r="U499" i="31"/>
  <c r="C499" i="31"/>
  <c r="X498" i="31"/>
  <c r="Z498" i="31" s="1"/>
  <c r="V498" i="31"/>
  <c r="W498" i="31" s="1"/>
  <c r="U498" i="31"/>
  <c r="C498" i="31"/>
  <c r="D498" i="31" s="1"/>
  <c r="B498" i="31"/>
  <c r="X497" i="31"/>
  <c r="Y497" i="31" s="1"/>
  <c r="V497" i="31"/>
  <c r="U497" i="31"/>
  <c r="C497" i="31"/>
  <c r="X496" i="31"/>
  <c r="Z496" i="31" s="1"/>
  <c r="V496" i="31"/>
  <c r="W496" i="31" s="1"/>
  <c r="U496" i="31"/>
  <c r="C496" i="31"/>
  <c r="D496" i="31" s="1"/>
  <c r="B496" i="31"/>
  <c r="X495" i="31"/>
  <c r="Y495" i="31" s="1"/>
  <c r="V495" i="31"/>
  <c r="U495" i="31"/>
  <c r="C495" i="31"/>
  <c r="X494" i="31"/>
  <c r="Z494" i="31" s="1"/>
  <c r="V494" i="31"/>
  <c r="W494" i="31" s="1"/>
  <c r="U494" i="31"/>
  <c r="C494" i="31"/>
  <c r="D494" i="31" s="1"/>
  <c r="B494" i="31"/>
  <c r="X493" i="31"/>
  <c r="Y493" i="31" s="1"/>
  <c r="V493" i="31"/>
  <c r="U493" i="31"/>
  <c r="C493" i="31"/>
  <c r="X492" i="31"/>
  <c r="Y492" i="31" s="1"/>
  <c r="AA492" i="31" s="1"/>
  <c r="V492" i="31"/>
  <c r="W492" i="31" s="1"/>
  <c r="U492" i="31"/>
  <c r="C492" i="31"/>
  <c r="D492" i="31" s="1"/>
  <c r="B492" i="31"/>
  <c r="X491" i="31"/>
  <c r="Y491" i="31" s="1"/>
  <c r="V491" i="31"/>
  <c r="U491" i="31"/>
  <c r="C491" i="31"/>
  <c r="X490" i="31"/>
  <c r="Z490" i="31" s="1"/>
  <c r="V490" i="31"/>
  <c r="W490" i="31" s="1"/>
  <c r="U490" i="31"/>
  <c r="C490" i="31"/>
  <c r="D490" i="31" s="1"/>
  <c r="B490" i="31"/>
  <c r="X489" i="31"/>
  <c r="Y489" i="31" s="1"/>
  <c r="V489" i="31"/>
  <c r="U489" i="31"/>
  <c r="C489" i="31"/>
  <c r="X488" i="31"/>
  <c r="Z488" i="31" s="1"/>
  <c r="V488" i="31"/>
  <c r="W488" i="31" s="1"/>
  <c r="U488" i="31"/>
  <c r="C488" i="31"/>
  <c r="D488" i="31" s="1"/>
  <c r="B488" i="31"/>
  <c r="X487" i="31"/>
  <c r="Y487" i="31" s="1"/>
  <c r="V487" i="31"/>
  <c r="U487" i="31"/>
  <c r="C487" i="31"/>
  <c r="X486" i="31"/>
  <c r="Z486" i="31" s="1"/>
  <c r="V486" i="31"/>
  <c r="W486" i="31" s="1"/>
  <c r="U486" i="31"/>
  <c r="C486" i="31"/>
  <c r="D486" i="31" s="1"/>
  <c r="B486" i="31"/>
  <c r="X485" i="31"/>
  <c r="Y485" i="31" s="1"/>
  <c r="V485" i="31"/>
  <c r="U485" i="31"/>
  <c r="C485" i="31"/>
  <c r="X484" i="31"/>
  <c r="Y484" i="31" s="1"/>
  <c r="AA484" i="31" s="1"/>
  <c r="V484" i="31"/>
  <c r="W484" i="31" s="1"/>
  <c r="U484" i="31"/>
  <c r="C484" i="31"/>
  <c r="D484" i="31" s="1"/>
  <c r="B484" i="31"/>
  <c r="X483" i="31"/>
  <c r="Y483" i="31" s="1"/>
  <c r="V483" i="31"/>
  <c r="U483" i="31"/>
  <c r="C483" i="31"/>
  <c r="X482" i="31"/>
  <c r="Y482" i="31" s="1"/>
  <c r="AA482" i="31" s="1"/>
  <c r="V482" i="31"/>
  <c r="W482" i="31" s="1"/>
  <c r="U482" i="31"/>
  <c r="C482" i="31"/>
  <c r="D482" i="31" s="1"/>
  <c r="B482" i="31"/>
  <c r="X481" i="31"/>
  <c r="Y481" i="31" s="1"/>
  <c r="V481" i="31"/>
  <c r="U481" i="31"/>
  <c r="C481" i="31"/>
  <c r="X480" i="31"/>
  <c r="Z480" i="31" s="1"/>
  <c r="V480" i="31"/>
  <c r="W480" i="31" s="1"/>
  <c r="U480" i="31"/>
  <c r="C480" i="31"/>
  <c r="D480" i="31" s="1"/>
  <c r="B480" i="31"/>
  <c r="X479" i="31"/>
  <c r="Y479" i="31" s="1"/>
  <c r="V479" i="31"/>
  <c r="U479" i="31"/>
  <c r="C479" i="31"/>
  <c r="X478" i="31"/>
  <c r="Z478" i="31" s="1"/>
  <c r="V478" i="31"/>
  <c r="W478" i="31" s="1"/>
  <c r="U478" i="31"/>
  <c r="C478" i="31"/>
  <c r="D478" i="31" s="1"/>
  <c r="B478" i="31"/>
  <c r="X477" i="31"/>
  <c r="Y477" i="31" s="1"/>
  <c r="V477" i="31"/>
  <c r="U477" i="31"/>
  <c r="C477" i="31"/>
  <c r="X476" i="31"/>
  <c r="Y476" i="31" s="1"/>
  <c r="AA476" i="31" s="1"/>
  <c r="V476" i="31"/>
  <c r="W476" i="31" s="1"/>
  <c r="U476" i="31"/>
  <c r="C476" i="31"/>
  <c r="D476" i="31" s="1"/>
  <c r="B476" i="31"/>
  <c r="X475" i="31"/>
  <c r="Y475" i="31" s="1"/>
  <c r="V475" i="31"/>
  <c r="U475" i="31"/>
  <c r="C475" i="31"/>
  <c r="X474" i="31"/>
  <c r="Z474" i="31" s="1"/>
  <c r="V474" i="31"/>
  <c r="W474" i="31" s="1"/>
  <c r="U474" i="31"/>
  <c r="C474" i="31"/>
  <c r="D474" i="31" s="1"/>
  <c r="B474" i="31"/>
  <c r="X473" i="31"/>
  <c r="Y473" i="31" s="1"/>
  <c r="V473" i="31"/>
  <c r="U473" i="31"/>
  <c r="C473" i="31"/>
  <c r="X472" i="31"/>
  <c r="Z472" i="31" s="1"/>
  <c r="V472" i="31"/>
  <c r="W472" i="31" s="1"/>
  <c r="U472" i="31"/>
  <c r="C472" i="31"/>
  <c r="D472" i="31" s="1"/>
  <c r="B472" i="31"/>
  <c r="X471" i="31"/>
  <c r="Y471" i="31" s="1"/>
  <c r="V471" i="31"/>
  <c r="U471" i="31"/>
  <c r="C471" i="31"/>
  <c r="X470" i="31"/>
  <c r="Z470" i="31" s="1"/>
  <c r="V470" i="31"/>
  <c r="W470" i="31" s="1"/>
  <c r="U470" i="31"/>
  <c r="C470" i="31"/>
  <c r="D470" i="31" s="1"/>
  <c r="B470" i="31"/>
  <c r="X469" i="31"/>
  <c r="Y469" i="31" s="1"/>
  <c r="V469" i="31"/>
  <c r="U469" i="31"/>
  <c r="C469" i="31"/>
  <c r="X468" i="31"/>
  <c r="Y468" i="31" s="1"/>
  <c r="AA468" i="31" s="1"/>
  <c r="V468" i="31"/>
  <c r="W468" i="31" s="1"/>
  <c r="U468" i="31"/>
  <c r="C468" i="31"/>
  <c r="D468" i="31" s="1"/>
  <c r="B468" i="31"/>
  <c r="X467" i="31"/>
  <c r="Y467" i="31" s="1"/>
  <c r="V467" i="31"/>
  <c r="U467" i="31"/>
  <c r="C467" i="31"/>
  <c r="X466" i="31"/>
  <c r="Z466" i="31" s="1"/>
  <c r="V466" i="31"/>
  <c r="W466" i="31" s="1"/>
  <c r="U466" i="31"/>
  <c r="C466" i="31"/>
  <c r="D466" i="31" s="1"/>
  <c r="B466" i="31"/>
  <c r="X465" i="31"/>
  <c r="Y465" i="31" s="1"/>
  <c r="V465" i="31"/>
  <c r="U465" i="31"/>
  <c r="C465" i="31"/>
  <c r="X464" i="31"/>
  <c r="Z464" i="31" s="1"/>
  <c r="V464" i="31"/>
  <c r="W464" i="31" s="1"/>
  <c r="U464" i="31"/>
  <c r="C464" i="31"/>
  <c r="D464" i="31" s="1"/>
  <c r="B464" i="31"/>
  <c r="X463" i="31"/>
  <c r="Y463" i="31" s="1"/>
  <c r="V463" i="31"/>
  <c r="U463" i="31"/>
  <c r="C463" i="31"/>
  <c r="X462" i="31"/>
  <c r="Z462" i="31" s="1"/>
  <c r="V462" i="31"/>
  <c r="W462" i="31" s="1"/>
  <c r="U462" i="31"/>
  <c r="C462" i="31"/>
  <c r="D462" i="31" s="1"/>
  <c r="B462" i="31"/>
  <c r="X461" i="31"/>
  <c r="Y461" i="31" s="1"/>
  <c r="V461" i="31"/>
  <c r="U461" i="31"/>
  <c r="C461" i="31"/>
  <c r="X460" i="31"/>
  <c r="Y460" i="31" s="1"/>
  <c r="AA460" i="31" s="1"/>
  <c r="V460" i="31"/>
  <c r="W460" i="31" s="1"/>
  <c r="U460" i="31"/>
  <c r="C460" i="31"/>
  <c r="D460" i="31" s="1"/>
  <c r="B460" i="31"/>
  <c r="X459" i="31"/>
  <c r="Y459" i="31" s="1"/>
  <c r="V459" i="31"/>
  <c r="U459" i="31"/>
  <c r="C459" i="31"/>
  <c r="X458" i="31"/>
  <c r="Z458" i="31" s="1"/>
  <c r="V458" i="31"/>
  <c r="W458" i="31" s="1"/>
  <c r="U458" i="31"/>
  <c r="C458" i="31"/>
  <c r="D458" i="31" s="1"/>
  <c r="B458" i="31"/>
  <c r="X457" i="31"/>
  <c r="Y457" i="31" s="1"/>
  <c r="V457" i="31"/>
  <c r="U457" i="31"/>
  <c r="C457" i="31"/>
  <c r="X456" i="31"/>
  <c r="Z456" i="31" s="1"/>
  <c r="V456" i="31"/>
  <c r="W456" i="31" s="1"/>
  <c r="U456" i="31"/>
  <c r="C456" i="31"/>
  <c r="D456" i="31" s="1"/>
  <c r="B456" i="31"/>
  <c r="X455" i="31"/>
  <c r="Y455" i="31" s="1"/>
  <c r="V455" i="31"/>
  <c r="U455" i="31"/>
  <c r="C455" i="31"/>
  <c r="X454" i="31"/>
  <c r="Z454" i="31" s="1"/>
  <c r="V454" i="31"/>
  <c r="W454" i="31" s="1"/>
  <c r="U454" i="31"/>
  <c r="C454" i="31"/>
  <c r="D454" i="31" s="1"/>
  <c r="B454" i="31"/>
  <c r="X453" i="31"/>
  <c r="Y453" i="31" s="1"/>
  <c r="V453" i="31"/>
  <c r="U453" i="31"/>
  <c r="C453" i="31"/>
  <c r="X452" i="31"/>
  <c r="Y452" i="31" s="1"/>
  <c r="AA452" i="31" s="1"/>
  <c r="V452" i="31"/>
  <c r="W452" i="31" s="1"/>
  <c r="U452" i="31"/>
  <c r="C452" i="31"/>
  <c r="D452" i="31" s="1"/>
  <c r="B452" i="31"/>
  <c r="X451" i="31"/>
  <c r="Y451" i="31" s="1"/>
  <c r="V451" i="31"/>
  <c r="U451" i="31"/>
  <c r="C451" i="31"/>
  <c r="X450" i="31"/>
  <c r="Z450" i="31" s="1"/>
  <c r="V450" i="31"/>
  <c r="W450" i="31" s="1"/>
  <c r="U450" i="31"/>
  <c r="C450" i="31"/>
  <c r="D450" i="31" s="1"/>
  <c r="B450" i="31"/>
  <c r="X449" i="31"/>
  <c r="Y449" i="31" s="1"/>
  <c r="V449" i="31"/>
  <c r="U449" i="31"/>
  <c r="C449" i="31"/>
  <c r="X448" i="31"/>
  <c r="Z448" i="31" s="1"/>
  <c r="V448" i="31"/>
  <c r="W448" i="31" s="1"/>
  <c r="U448" i="31"/>
  <c r="C448" i="31"/>
  <c r="D448" i="31" s="1"/>
  <c r="B448" i="31"/>
  <c r="X447" i="31"/>
  <c r="Y447" i="31" s="1"/>
  <c r="V447" i="31"/>
  <c r="U447" i="31"/>
  <c r="C447" i="31"/>
  <c r="X446" i="31"/>
  <c r="V446" i="31"/>
  <c r="W446" i="31" s="1"/>
  <c r="U446" i="31"/>
  <c r="C446" i="31"/>
  <c r="D446" i="31" s="1"/>
  <c r="B446" i="31"/>
  <c r="X445" i="31"/>
  <c r="Y445" i="31" s="1"/>
  <c r="V445" i="31"/>
  <c r="U445" i="31"/>
  <c r="C445" i="31"/>
  <c r="X444" i="31"/>
  <c r="Y444" i="31" s="1"/>
  <c r="AA444" i="31" s="1"/>
  <c r="V444" i="31"/>
  <c r="W444" i="31" s="1"/>
  <c r="U444" i="31"/>
  <c r="C444" i="31"/>
  <c r="D444" i="31" s="1"/>
  <c r="B444" i="31"/>
  <c r="X443" i="31"/>
  <c r="Y443" i="31" s="1"/>
  <c r="V443" i="31"/>
  <c r="U443" i="31"/>
  <c r="C443" i="31"/>
  <c r="X442" i="31"/>
  <c r="Z442" i="31" s="1"/>
  <c r="V442" i="31"/>
  <c r="W442" i="31" s="1"/>
  <c r="U442" i="31"/>
  <c r="C442" i="31"/>
  <c r="D442" i="31" s="1"/>
  <c r="B442" i="31"/>
  <c r="X441" i="31"/>
  <c r="Y441" i="31" s="1"/>
  <c r="V441" i="31"/>
  <c r="U441" i="31"/>
  <c r="C441" i="31"/>
  <c r="X440" i="31"/>
  <c r="Z440" i="31" s="1"/>
  <c r="V440" i="31"/>
  <c r="W440" i="31" s="1"/>
  <c r="U440" i="31"/>
  <c r="C440" i="31"/>
  <c r="D440" i="31" s="1"/>
  <c r="B440" i="31"/>
  <c r="X439" i="31"/>
  <c r="Y439" i="31" s="1"/>
  <c r="V439" i="31"/>
  <c r="U439" i="31"/>
  <c r="C439" i="31"/>
  <c r="X438" i="31"/>
  <c r="Z438" i="31" s="1"/>
  <c r="V438" i="31"/>
  <c r="W438" i="31" s="1"/>
  <c r="U438" i="31"/>
  <c r="C438" i="31"/>
  <c r="D438" i="31" s="1"/>
  <c r="B438" i="31"/>
  <c r="X437" i="31"/>
  <c r="Y437" i="31" s="1"/>
  <c r="V437" i="31"/>
  <c r="U437" i="31"/>
  <c r="C437" i="31"/>
  <c r="X436" i="31"/>
  <c r="Y436" i="31" s="1"/>
  <c r="AA436" i="31" s="1"/>
  <c r="V436" i="31"/>
  <c r="W436" i="31" s="1"/>
  <c r="U436" i="31"/>
  <c r="C436" i="31"/>
  <c r="D436" i="31" s="1"/>
  <c r="B436" i="31"/>
  <c r="X435" i="31"/>
  <c r="Y435" i="31" s="1"/>
  <c r="V435" i="31"/>
  <c r="U435" i="31"/>
  <c r="C435" i="31"/>
  <c r="X434" i="31"/>
  <c r="Y434" i="31" s="1"/>
  <c r="AA434" i="31" s="1"/>
  <c r="V434" i="31"/>
  <c r="W434" i="31" s="1"/>
  <c r="U434" i="31"/>
  <c r="C434" i="31"/>
  <c r="D434" i="31" s="1"/>
  <c r="B434" i="31"/>
  <c r="X433" i="31"/>
  <c r="Y433" i="31" s="1"/>
  <c r="V433" i="31"/>
  <c r="U433" i="31"/>
  <c r="C433" i="31"/>
  <c r="X432" i="31"/>
  <c r="Z432" i="31" s="1"/>
  <c r="V432" i="31"/>
  <c r="W432" i="31" s="1"/>
  <c r="U432" i="31"/>
  <c r="C432" i="31"/>
  <c r="D432" i="31" s="1"/>
  <c r="B432" i="31"/>
  <c r="X431" i="31"/>
  <c r="Y431" i="31" s="1"/>
  <c r="V431" i="31"/>
  <c r="U431" i="31"/>
  <c r="C431" i="31"/>
  <c r="X430" i="31"/>
  <c r="V430" i="31"/>
  <c r="W430" i="31" s="1"/>
  <c r="U430" i="31"/>
  <c r="C430" i="31"/>
  <c r="D430" i="31" s="1"/>
  <c r="B430" i="31"/>
  <c r="X429" i="31"/>
  <c r="Y429" i="31" s="1"/>
  <c r="V429" i="31"/>
  <c r="U429" i="31"/>
  <c r="C429" i="31"/>
  <c r="X428" i="31"/>
  <c r="Y428" i="31" s="1"/>
  <c r="AA428" i="31" s="1"/>
  <c r="V428" i="31"/>
  <c r="W428" i="31" s="1"/>
  <c r="U428" i="31"/>
  <c r="C428" i="31"/>
  <c r="D428" i="31" s="1"/>
  <c r="B428" i="31"/>
  <c r="X427" i="31"/>
  <c r="Y427" i="31" s="1"/>
  <c r="V427" i="31"/>
  <c r="U427" i="31"/>
  <c r="C427" i="31"/>
  <c r="X426" i="31"/>
  <c r="Z426" i="31" s="1"/>
  <c r="V426" i="31"/>
  <c r="W426" i="31" s="1"/>
  <c r="U426" i="31"/>
  <c r="C426" i="31"/>
  <c r="D426" i="31" s="1"/>
  <c r="B426" i="31"/>
  <c r="X425" i="31"/>
  <c r="Y425" i="31" s="1"/>
  <c r="V425" i="31"/>
  <c r="U425" i="31"/>
  <c r="C425" i="31"/>
  <c r="X424" i="31"/>
  <c r="V424" i="31"/>
  <c r="W424" i="31" s="1"/>
  <c r="U424" i="31"/>
  <c r="C424" i="31"/>
  <c r="D424" i="31" s="1"/>
  <c r="B424" i="31"/>
  <c r="X423" i="31"/>
  <c r="Y423" i="31" s="1"/>
  <c r="V423" i="31"/>
  <c r="U423" i="31"/>
  <c r="C423" i="31"/>
  <c r="X422" i="31"/>
  <c r="Z422" i="31" s="1"/>
  <c r="V422" i="31"/>
  <c r="W422" i="31" s="1"/>
  <c r="U422" i="31"/>
  <c r="C422" i="31"/>
  <c r="D422" i="31" s="1"/>
  <c r="B422" i="31"/>
  <c r="X421" i="31"/>
  <c r="Y421" i="31" s="1"/>
  <c r="V421" i="31"/>
  <c r="U421" i="31"/>
  <c r="C421" i="31"/>
  <c r="X420" i="31"/>
  <c r="Y420" i="31" s="1"/>
  <c r="AA420" i="31" s="1"/>
  <c r="V420" i="31"/>
  <c r="W420" i="31" s="1"/>
  <c r="U420" i="31"/>
  <c r="C420" i="31"/>
  <c r="D420" i="31" s="1"/>
  <c r="B420" i="31"/>
  <c r="X419" i="31"/>
  <c r="Y419" i="31" s="1"/>
  <c r="V419" i="31"/>
  <c r="U419" i="31"/>
  <c r="C419" i="31"/>
  <c r="X418" i="31"/>
  <c r="Y418" i="31" s="1"/>
  <c r="AA418" i="31" s="1"/>
  <c r="V418" i="31"/>
  <c r="W418" i="31" s="1"/>
  <c r="U418" i="31"/>
  <c r="C418" i="31"/>
  <c r="D418" i="31" s="1"/>
  <c r="B418" i="31"/>
  <c r="X417" i="31"/>
  <c r="Y417" i="31" s="1"/>
  <c r="V417" i="31"/>
  <c r="U417" i="31"/>
  <c r="C417" i="31"/>
  <c r="X416" i="31"/>
  <c r="Z416" i="31" s="1"/>
  <c r="V416" i="31"/>
  <c r="W416" i="31" s="1"/>
  <c r="U416" i="31"/>
  <c r="C416" i="31"/>
  <c r="D416" i="31" s="1"/>
  <c r="B416" i="31"/>
  <c r="X415" i="31"/>
  <c r="Y415" i="31" s="1"/>
  <c r="V415" i="31"/>
  <c r="U415" i="31"/>
  <c r="C415" i="31"/>
  <c r="X414" i="31"/>
  <c r="V414" i="31"/>
  <c r="W414" i="31" s="1"/>
  <c r="U414" i="31"/>
  <c r="C414" i="31"/>
  <c r="D414" i="31" s="1"/>
  <c r="B414" i="31"/>
  <c r="X413" i="31"/>
  <c r="Y413" i="31" s="1"/>
  <c r="V413" i="31"/>
  <c r="U413" i="31"/>
  <c r="C413" i="31"/>
  <c r="X412" i="31"/>
  <c r="Y412" i="31" s="1"/>
  <c r="AA412" i="31" s="1"/>
  <c r="V412" i="31"/>
  <c r="W412" i="31" s="1"/>
  <c r="U412" i="31"/>
  <c r="C412" i="31"/>
  <c r="D412" i="31" s="1"/>
  <c r="B412" i="31"/>
  <c r="X411" i="31"/>
  <c r="Y411" i="31" s="1"/>
  <c r="V411" i="31"/>
  <c r="U411" i="31"/>
  <c r="C411" i="31"/>
  <c r="X410" i="31"/>
  <c r="Z410" i="31" s="1"/>
  <c r="V410" i="31"/>
  <c r="W410" i="31" s="1"/>
  <c r="U410" i="31"/>
  <c r="C410" i="31"/>
  <c r="D410" i="31" s="1"/>
  <c r="B410" i="31"/>
  <c r="X409" i="31"/>
  <c r="Y409" i="31" s="1"/>
  <c r="V409" i="31"/>
  <c r="U409" i="31"/>
  <c r="C409" i="31"/>
  <c r="X408" i="31"/>
  <c r="V408" i="31"/>
  <c r="W408" i="31" s="1"/>
  <c r="U408" i="31"/>
  <c r="C408" i="31"/>
  <c r="D408" i="31" s="1"/>
  <c r="B408" i="31"/>
  <c r="X407" i="31"/>
  <c r="Y407" i="31" s="1"/>
  <c r="V407" i="31"/>
  <c r="U407" i="31"/>
  <c r="C407" i="31"/>
  <c r="X406" i="31"/>
  <c r="Z406" i="31" s="1"/>
  <c r="V406" i="31"/>
  <c r="W406" i="31" s="1"/>
  <c r="U406" i="31"/>
  <c r="C406" i="31"/>
  <c r="D406" i="31" s="1"/>
  <c r="B406" i="31"/>
  <c r="X405" i="31"/>
  <c r="Y405" i="31" s="1"/>
  <c r="V405" i="31"/>
  <c r="U405" i="31"/>
  <c r="C405" i="31"/>
  <c r="X404" i="31"/>
  <c r="Y404" i="31" s="1"/>
  <c r="AA404" i="31" s="1"/>
  <c r="V404" i="31"/>
  <c r="W404" i="31" s="1"/>
  <c r="U404" i="31"/>
  <c r="C404" i="31"/>
  <c r="D404" i="31" s="1"/>
  <c r="B404" i="31"/>
  <c r="X403" i="31"/>
  <c r="Y403" i="31" s="1"/>
  <c r="V403" i="31"/>
  <c r="U403" i="31"/>
  <c r="C403" i="31"/>
  <c r="X402" i="31"/>
  <c r="Z402" i="31" s="1"/>
  <c r="V402" i="31"/>
  <c r="W402" i="31" s="1"/>
  <c r="U402" i="31"/>
  <c r="C402" i="31"/>
  <c r="D402" i="31" s="1"/>
  <c r="B402" i="31"/>
  <c r="X401" i="31"/>
  <c r="Y401" i="31" s="1"/>
  <c r="V401" i="31"/>
  <c r="U401" i="31"/>
  <c r="C401" i="31"/>
  <c r="X400" i="31"/>
  <c r="Z400" i="31" s="1"/>
  <c r="V400" i="31"/>
  <c r="W400" i="31" s="1"/>
  <c r="U400" i="31"/>
  <c r="C400" i="31"/>
  <c r="D400" i="31" s="1"/>
  <c r="B400" i="31"/>
  <c r="X399" i="31"/>
  <c r="Y399" i="31" s="1"/>
  <c r="V399" i="31"/>
  <c r="U399" i="31"/>
  <c r="C399" i="31"/>
  <c r="X398" i="31"/>
  <c r="V398" i="31"/>
  <c r="W398" i="31" s="1"/>
  <c r="U398" i="31"/>
  <c r="C398" i="31"/>
  <c r="D398" i="31" s="1"/>
  <c r="B398" i="31"/>
  <c r="X397" i="31"/>
  <c r="Y397" i="31" s="1"/>
  <c r="V397" i="31"/>
  <c r="U397" i="31"/>
  <c r="C397" i="31"/>
  <c r="X396" i="31"/>
  <c r="Y396" i="31" s="1"/>
  <c r="AA396" i="31" s="1"/>
  <c r="V396" i="31"/>
  <c r="W396" i="31" s="1"/>
  <c r="U396" i="31"/>
  <c r="C396" i="31"/>
  <c r="D396" i="31" s="1"/>
  <c r="B396" i="31"/>
  <c r="X133" i="31"/>
  <c r="Y133" i="31" s="1"/>
  <c r="V133" i="31"/>
  <c r="U133" i="31"/>
  <c r="C133" i="31"/>
  <c r="X132" i="31"/>
  <c r="Y132" i="31" s="1"/>
  <c r="AA132" i="31" s="1"/>
  <c r="V132" i="31"/>
  <c r="W132" i="31" s="1"/>
  <c r="U132" i="31"/>
  <c r="C132" i="31"/>
  <c r="D132" i="31" s="1"/>
  <c r="B132" i="31"/>
  <c r="X1057" i="31"/>
  <c r="Y1057" i="31" s="1"/>
  <c r="V1057" i="31"/>
  <c r="U1057" i="31"/>
  <c r="C1057" i="31"/>
  <c r="X1056" i="31"/>
  <c r="Z1056" i="31" s="1"/>
  <c r="V1056" i="31"/>
  <c r="W1056" i="31" s="1"/>
  <c r="U1056" i="31"/>
  <c r="C1056" i="31"/>
  <c r="D1056" i="31" s="1"/>
  <c r="B1056" i="31"/>
  <c r="X1055" i="31"/>
  <c r="Y1055" i="31" s="1"/>
  <c r="V1055" i="31"/>
  <c r="U1055" i="31"/>
  <c r="C1055" i="31"/>
  <c r="X1054" i="31"/>
  <c r="Z1054" i="31" s="1"/>
  <c r="V1054" i="31"/>
  <c r="W1054" i="31" s="1"/>
  <c r="U1054" i="31"/>
  <c r="C1054" i="31"/>
  <c r="D1054" i="31" s="1"/>
  <c r="B1054" i="31"/>
  <c r="X1179" i="31"/>
  <c r="Y1179" i="31" s="1"/>
  <c r="V1179" i="31"/>
  <c r="U1179" i="31"/>
  <c r="C1179" i="31"/>
  <c r="X1178" i="31"/>
  <c r="Z1178" i="31" s="1"/>
  <c r="V1178" i="31"/>
  <c r="W1178" i="31" s="1"/>
  <c r="U1178" i="31"/>
  <c r="C1178" i="31"/>
  <c r="D1178" i="31" s="1"/>
  <c r="B1178" i="31"/>
  <c r="X1067" i="31"/>
  <c r="Y1067" i="31" s="1"/>
  <c r="V1067" i="31"/>
  <c r="U1067" i="31"/>
  <c r="C1067" i="31"/>
  <c r="X1066" i="31"/>
  <c r="Z1066" i="31" s="1"/>
  <c r="V1066" i="31"/>
  <c r="W1066" i="31" s="1"/>
  <c r="U1066" i="31"/>
  <c r="C1066" i="31"/>
  <c r="D1066" i="31" s="1"/>
  <c r="B1066" i="31"/>
  <c r="X1071" i="31"/>
  <c r="Y1071" i="31" s="1"/>
  <c r="V1071" i="31"/>
  <c r="U1071" i="31"/>
  <c r="C1071" i="31"/>
  <c r="X1070" i="31"/>
  <c r="Z1070" i="31" s="1"/>
  <c r="V1070" i="31"/>
  <c r="W1070" i="31" s="1"/>
  <c r="U1070" i="31"/>
  <c r="C1070" i="31"/>
  <c r="D1070" i="31" s="1"/>
  <c r="B1070" i="31"/>
  <c r="X1075" i="31"/>
  <c r="Y1075" i="31" s="1"/>
  <c r="V1075" i="31"/>
  <c r="U1075" i="31"/>
  <c r="C1075" i="31"/>
  <c r="X1074" i="31"/>
  <c r="Y1074" i="31" s="1"/>
  <c r="AA1074" i="31" s="1"/>
  <c r="V1074" i="31"/>
  <c r="W1074" i="31" s="1"/>
  <c r="U1074" i="31"/>
  <c r="C1074" i="31"/>
  <c r="D1074" i="31" s="1"/>
  <c r="B1074" i="31"/>
  <c r="X1073" i="31"/>
  <c r="Y1073" i="31" s="1"/>
  <c r="V1073" i="31"/>
  <c r="U1073" i="31"/>
  <c r="C1073" i="31"/>
  <c r="X1072" i="31"/>
  <c r="Z1072" i="31" s="1"/>
  <c r="V1072" i="31"/>
  <c r="W1072" i="31" s="1"/>
  <c r="U1072" i="31"/>
  <c r="C1072" i="31"/>
  <c r="D1072" i="31" s="1"/>
  <c r="B1072" i="31"/>
  <c r="X1063" i="31"/>
  <c r="Y1063" i="31" s="1"/>
  <c r="V1063" i="31"/>
  <c r="U1063" i="31"/>
  <c r="C1063" i="31"/>
  <c r="X1062" i="31"/>
  <c r="Y1062" i="31" s="1"/>
  <c r="AA1062" i="31" s="1"/>
  <c r="V1062" i="31"/>
  <c r="W1062" i="31" s="1"/>
  <c r="U1062" i="31"/>
  <c r="C1062" i="31"/>
  <c r="D1062" i="31" s="1"/>
  <c r="B1062" i="31"/>
  <c r="X123" i="31"/>
  <c r="Y123" i="31" s="1"/>
  <c r="V123" i="31"/>
  <c r="U123" i="31"/>
  <c r="C123" i="31"/>
  <c r="X122" i="31"/>
  <c r="Z122" i="31" s="1"/>
  <c r="V122" i="31"/>
  <c r="W122" i="31" s="1"/>
  <c r="U122" i="31"/>
  <c r="C122" i="31"/>
  <c r="D122" i="31" s="1"/>
  <c r="B122" i="31"/>
  <c r="X127" i="31"/>
  <c r="Y127" i="31" s="1"/>
  <c r="V127" i="31"/>
  <c r="U127" i="31"/>
  <c r="C127" i="31"/>
  <c r="X126" i="31"/>
  <c r="Z126" i="31" s="1"/>
  <c r="V126" i="31"/>
  <c r="W126" i="31" s="1"/>
  <c r="U126" i="31"/>
  <c r="C126" i="31"/>
  <c r="D126" i="31" s="1"/>
  <c r="B126" i="31"/>
  <c r="X1069" i="31"/>
  <c r="Y1069" i="31" s="1"/>
  <c r="V1069" i="31"/>
  <c r="U1069" i="31"/>
  <c r="C1069" i="31"/>
  <c r="X1068" i="31"/>
  <c r="Z1068" i="31" s="1"/>
  <c r="V1068" i="31"/>
  <c r="W1068" i="31" s="1"/>
  <c r="U1068" i="31"/>
  <c r="C1068" i="31"/>
  <c r="D1068" i="31" s="1"/>
  <c r="B1068" i="31"/>
  <c r="X99" i="31"/>
  <c r="Y99" i="31" s="1"/>
  <c r="V99" i="31"/>
  <c r="U99" i="31"/>
  <c r="C99" i="31"/>
  <c r="X98" i="31"/>
  <c r="Z98" i="31" s="1"/>
  <c r="V98" i="31"/>
  <c r="W98" i="31" s="1"/>
  <c r="U98" i="31"/>
  <c r="C98" i="31"/>
  <c r="D98" i="31" s="1"/>
  <c r="B98" i="31"/>
  <c r="X1171" i="31"/>
  <c r="Y1171" i="31" s="1"/>
  <c r="V1171" i="31"/>
  <c r="U1171" i="31"/>
  <c r="C1171" i="31"/>
  <c r="X1170" i="31"/>
  <c r="Z1170" i="31" s="1"/>
  <c r="V1170" i="31"/>
  <c r="W1170" i="31" s="1"/>
  <c r="U1170" i="31"/>
  <c r="C1170" i="31"/>
  <c r="D1170" i="31" s="1"/>
  <c r="B1170" i="31"/>
  <c r="X1129" i="31"/>
  <c r="Y1129" i="31" s="1"/>
  <c r="V1129" i="31"/>
  <c r="U1129" i="31"/>
  <c r="C1129" i="31"/>
  <c r="X1128" i="31"/>
  <c r="Y1128" i="31" s="1"/>
  <c r="AA1128" i="31" s="1"/>
  <c r="V1128" i="31"/>
  <c r="W1128" i="31" s="1"/>
  <c r="U1128" i="31"/>
  <c r="C1128" i="31"/>
  <c r="D1128" i="31" s="1"/>
  <c r="B1128" i="31"/>
  <c r="X89" i="31"/>
  <c r="Y89" i="31" s="1"/>
  <c r="V89" i="31"/>
  <c r="U89" i="31"/>
  <c r="C89" i="31"/>
  <c r="X88" i="31"/>
  <c r="Z88" i="31" s="1"/>
  <c r="V88" i="31"/>
  <c r="W88" i="31" s="1"/>
  <c r="U88" i="31"/>
  <c r="C88" i="31"/>
  <c r="D88" i="31" s="1"/>
  <c r="B88" i="31"/>
  <c r="X389" i="31"/>
  <c r="Y389" i="31" s="1"/>
  <c r="V355" i="31"/>
  <c r="U355" i="31"/>
  <c r="C355" i="31"/>
  <c r="X388" i="31"/>
  <c r="Y388" i="31" s="1"/>
  <c r="AA388" i="31" s="1"/>
  <c r="V354" i="31"/>
  <c r="W354" i="31" s="1"/>
  <c r="U354" i="31"/>
  <c r="C354" i="31"/>
  <c r="D354" i="31" s="1"/>
  <c r="B354" i="31"/>
  <c r="X1059" i="31"/>
  <c r="Y1059" i="31" s="1"/>
  <c r="V91" i="31"/>
  <c r="U91" i="31"/>
  <c r="C91" i="31"/>
  <c r="X1058" i="31"/>
  <c r="Z1058" i="31" s="1"/>
  <c r="V90" i="31"/>
  <c r="W90" i="31" s="1"/>
  <c r="U90" i="31"/>
  <c r="C90" i="31"/>
  <c r="D90" i="31" s="1"/>
  <c r="B90" i="31"/>
  <c r="X97" i="31"/>
  <c r="Y97" i="31" s="1"/>
  <c r="V337" i="31"/>
  <c r="U337" i="31"/>
  <c r="C337" i="31"/>
  <c r="X96" i="31"/>
  <c r="Z96" i="31" s="1"/>
  <c r="V336" i="31"/>
  <c r="W336" i="31" s="1"/>
  <c r="U336" i="31"/>
  <c r="C336" i="31"/>
  <c r="D336" i="31" s="1"/>
  <c r="B336" i="31"/>
  <c r="X233" i="31"/>
  <c r="Y233" i="31" s="1"/>
  <c r="V205" i="31"/>
  <c r="U205" i="31"/>
  <c r="C205" i="31"/>
  <c r="X232" i="31"/>
  <c r="Z232" i="31" s="1"/>
  <c r="V204" i="31"/>
  <c r="W204" i="31" s="1"/>
  <c r="U204" i="31"/>
  <c r="C204" i="31"/>
  <c r="D204" i="31" s="1"/>
  <c r="B204" i="31"/>
  <c r="X1095" i="31"/>
  <c r="Y1095" i="31" s="1"/>
  <c r="V1095" i="31"/>
  <c r="U1095" i="31"/>
  <c r="C1095" i="31"/>
  <c r="X1094" i="31"/>
  <c r="Z1094" i="31" s="1"/>
  <c r="V1094" i="31"/>
  <c r="W1094" i="31" s="1"/>
  <c r="U1094" i="31"/>
  <c r="C1094" i="31"/>
  <c r="D1094" i="31" s="1"/>
  <c r="B1094" i="31"/>
  <c r="X93" i="31"/>
  <c r="Y93" i="31" s="1"/>
  <c r="V93" i="31"/>
  <c r="U93" i="31"/>
  <c r="C93" i="31"/>
  <c r="X92" i="31"/>
  <c r="Y92" i="31" s="1"/>
  <c r="AA92" i="31" s="1"/>
  <c r="V92" i="31"/>
  <c r="W92" i="31" s="1"/>
  <c r="U92" i="31"/>
  <c r="C92" i="31"/>
  <c r="D92" i="31" s="1"/>
  <c r="B92" i="31"/>
  <c r="X211" i="31"/>
  <c r="Y211" i="31" s="1"/>
  <c r="V211" i="31"/>
  <c r="U211" i="31"/>
  <c r="C211" i="31"/>
  <c r="X210" i="31"/>
  <c r="Z210" i="31" s="1"/>
  <c r="V210" i="31"/>
  <c r="W210" i="31" s="1"/>
  <c r="U210" i="31"/>
  <c r="C210" i="31"/>
  <c r="D210" i="31" s="1"/>
  <c r="B210" i="31"/>
  <c r="X275" i="31"/>
  <c r="Y275" i="31" s="1"/>
  <c r="V83" i="31"/>
  <c r="U83" i="31"/>
  <c r="C83" i="31"/>
  <c r="X274" i="31"/>
  <c r="Z274" i="31" s="1"/>
  <c r="V82" i="31"/>
  <c r="W82" i="31" s="1"/>
  <c r="U82" i="31"/>
  <c r="C82" i="31"/>
  <c r="D82" i="31" s="1"/>
  <c r="B82" i="31"/>
  <c r="X193" i="31"/>
  <c r="Y193" i="31" s="1"/>
  <c r="V215" i="31"/>
  <c r="U215" i="31"/>
  <c r="C215" i="31"/>
  <c r="X192" i="31"/>
  <c r="Y192" i="31" s="1"/>
  <c r="AA192" i="31" s="1"/>
  <c r="V214" i="31"/>
  <c r="W214" i="31" s="1"/>
  <c r="U214" i="31"/>
  <c r="C214" i="31"/>
  <c r="D214" i="31" s="1"/>
  <c r="B214" i="31"/>
  <c r="X357" i="31"/>
  <c r="Y357" i="31" s="1"/>
  <c r="V357" i="31"/>
  <c r="U357" i="31"/>
  <c r="C357" i="31"/>
  <c r="X356" i="31"/>
  <c r="Z356" i="31" s="1"/>
  <c r="V356" i="31"/>
  <c r="W356" i="31" s="1"/>
  <c r="U356" i="31"/>
  <c r="C356" i="31"/>
  <c r="D356" i="31" s="1"/>
  <c r="B356" i="31"/>
  <c r="X183" i="31"/>
  <c r="Y183" i="31" s="1"/>
  <c r="V209" i="31"/>
  <c r="U209" i="31"/>
  <c r="C209" i="31"/>
  <c r="X182" i="31"/>
  <c r="Z182" i="31" s="1"/>
  <c r="V208" i="31"/>
  <c r="W208" i="31" s="1"/>
  <c r="U208" i="31"/>
  <c r="C208" i="31"/>
  <c r="D208" i="31" s="1"/>
  <c r="B208" i="31"/>
  <c r="X249" i="31"/>
  <c r="Y249" i="31" s="1"/>
  <c r="V249" i="31"/>
  <c r="U249" i="31"/>
  <c r="C249" i="31"/>
  <c r="X248" i="31"/>
  <c r="Z248" i="31" s="1"/>
  <c r="V248" i="31"/>
  <c r="W248" i="31" s="1"/>
  <c r="U248" i="31"/>
  <c r="C248" i="31"/>
  <c r="D248" i="31" s="1"/>
  <c r="B248" i="31"/>
  <c r="X49" i="31"/>
  <c r="Y49" i="31" s="1"/>
  <c r="V51" i="31"/>
  <c r="U51" i="31"/>
  <c r="C51" i="31"/>
  <c r="X48" i="31"/>
  <c r="Z48" i="31" s="1"/>
  <c r="V50" i="31"/>
  <c r="W50" i="31" s="1"/>
  <c r="U50" i="31"/>
  <c r="C50" i="31"/>
  <c r="D50" i="31" s="1"/>
  <c r="X247" i="31"/>
  <c r="Y247" i="31" s="1"/>
  <c r="V275" i="31"/>
  <c r="U275" i="31"/>
  <c r="C275" i="31"/>
  <c r="X246" i="31"/>
  <c r="Z246" i="31" s="1"/>
  <c r="V274" i="31"/>
  <c r="W274" i="31" s="1"/>
  <c r="U274" i="31"/>
  <c r="C274" i="31"/>
  <c r="D274" i="31" s="1"/>
  <c r="B274" i="31"/>
  <c r="X267" i="31"/>
  <c r="Y267" i="31" s="1"/>
  <c r="V267" i="31"/>
  <c r="U267" i="31"/>
  <c r="C267" i="31"/>
  <c r="X266" i="31"/>
  <c r="Z266" i="31" s="1"/>
  <c r="V266" i="31"/>
  <c r="W266" i="31" s="1"/>
  <c r="U266" i="31"/>
  <c r="C266" i="31"/>
  <c r="D266" i="31" s="1"/>
  <c r="B266" i="31"/>
  <c r="X33" i="31"/>
  <c r="Y33" i="31" s="1"/>
  <c r="V49" i="31"/>
  <c r="U49" i="31"/>
  <c r="C49" i="31"/>
  <c r="X32" i="31"/>
  <c r="Y32" i="31" s="1"/>
  <c r="AA32" i="31" s="1"/>
  <c r="V48" i="31"/>
  <c r="W48" i="31" s="1"/>
  <c r="U48" i="31"/>
  <c r="C48" i="31"/>
  <c r="D48" i="31" s="1"/>
  <c r="X337" i="31"/>
  <c r="Y337" i="31" s="1"/>
  <c r="V161" i="31"/>
  <c r="U161" i="31"/>
  <c r="C161" i="31"/>
  <c r="X336" i="31"/>
  <c r="Y336" i="31" s="1"/>
  <c r="AA336" i="31" s="1"/>
  <c r="V160" i="31"/>
  <c r="W160" i="31" s="1"/>
  <c r="U160" i="31"/>
  <c r="C160" i="31"/>
  <c r="D160" i="31" s="1"/>
  <c r="B160" i="31"/>
  <c r="X31" i="31"/>
  <c r="Y31" i="31" s="1"/>
  <c r="V33" i="31"/>
  <c r="U33" i="31"/>
  <c r="C33" i="31"/>
  <c r="X30" i="31"/>
  <c r="Y30" i="31" s="1"/>
  <c r="AA30" i="31" s="1"/>
  <c r="V32" i="31"/>
  <c r="W32" i="31" s="1"/>
  <c r="U32" i="31"/>
  <c r="C32" i="31"/>
  <c r="D32" i="31" s="1"/>
  <c r="X87" i="31"/>
  <c r="Y87" i="31" s="1"/>
  <c r="V87" i="31"/>
  <c r="U87" i="31"/>
  <c r="C87" i="31"/>
  <c r="X86" i="31"/>
  <c r="Z86" i="31" s="1"/>
  <c r="V86" i="31"/>
  <c r="W86" i="31" s="1"/>
  <c r="U86" i="31"/>
  <c r="C86" i="31"/>
  <c r="D86" i="31" s="1"/>
  <c r="B86" i="31"/>
  <c r="Y1103" i="31"/>
  <c r="V1113" i="31"/>
  <c r="U1113" i="31"/>
  <c r="C1113" i="31"/>
  <c r="Z1102" i="31"/>
  <c r="Y1102" i="31"/>
  <c r="AA1102" i="31" s="1"/>
  <c r="V1112" i="31"/>
  <c r="W1112" i="31" s="1"/>
  <c r="U1112" i="31"/>
  <c r="C1112" i="31"/>
  <c r="D1112" i="31" s="1"/>
  <c r="B1112" i="31"/>
  <c r="X1113" i="31"/>
  <c r="Y1113" i="31" s="1"/>
  <c r="V1117" i="31"/>
  <c r="U1117" i="31"/>
  <c r="C1117" i="31"/>
  <c r="X1112" i="31"/>
  <c r="Z1112" i="31" s="1"/>
  <c r="V1116" i="31"/>
  <c r="W1116" i="31" s="1"/>
  <c r="U1116" i="31"/>
  <c r="C1116" i="31"/>
  <c r="D1116" i="31" s="1"/>
  <c r="B1116" i="31"/>
  <c r="X1111" i="31"/>
  <c r="Y1111" i="31" s="1"/>
  <c r="V1111" i="31"/>
  <c r="U1111" i="31"/>
  <c r="C1111" i="31"/>
  <c r="X1110" i="31"/>
  <c r="Z1110" i="31" s="1"/>
  <c r="V1110" i="31"/>
  <c r="W1110" i="31" s="1"/>
  <c r="U1110" i="31"/>
  <c r="C1110" i="31"/>
  <c r="D1110" i="31" s="1"/>
  <c r="B1110" i="31"/>
  <c r="Y1105" i="31"/>
  <c r="V1115" i="31"/>
  <c r="U1115" i="31"/>
  <c r="C1115" i="31"/>
  <c r="Z1104" i="31"/>
  <c r="Y1104" i="31"/>
  <c r="AA1104" i="31" s="1"/>
  <c r="V1114" i="31"/>
  <c r="W1114" i="31" s="1"/>
  <c r="U1114" i="31"/>
  <c r="C1114" i="31"/>
  <c r="D1114" i="31" s="1"/>
  <c r="B1114" i="31"/>
  <c r="X1107" i="31"/>
  <c r="Y1107" i="31" s="1"/>
  <c r="V1107" i="31"/>
  <c r="U1107" i="31"/>
  <c r="C1107" i="31"/>
  <c r="X1106" i="31"/>
  <c r="Z1106" i="31" s="1"/>
  <c r="V1106" i="31"/>
  <c r="W1106" i="31" s="1"/>
  <c r="U1106" i="31"/>
  <c r="C1106" i="31"/>
  <c r="D1106" i="31" s="1"/>
  <c r="B1106" i="31"/>
  <c r="Y1101" i="31"/>
  <c r="V1103" i="31"/>
  <c r="U1103" i="31"/>
  <c r="C1103" i="31"/>
  <c r="Z1100" i="31"/>
  <c r="Y1100" i="31"/>
  <c r="AA1100" i="31" s="1"/>
  <c r="V1102" i="31"/>
  <c r="W1102" i="31" s="1"/>
  <c r="U1102" i="31"/>
  <c r="C1102" i="31"/>
  <c r="D1102" i="31" s="1"/>
  <c r="B1102" i="31"/>
  <c r="X177" i="31"/>
  <c r="Y177" i="31" s="1"/>
  <c r="V1105" i="31"/>
  <c r="U1105" i="31"/>
  <c r="C1105" i="31"/>
  <c r="X176" i="31"/>
  <c r="Z176" i="31" s="1"/>
  <c r="V1104" i="31"/>
  <c r="W1104" i="31" s="1"/>
  <c r="U1104" i="31"/>
  <c r="C1104" i="31"/>
  <c r="D1104" i="31" s="1"/>
  <c r="B1104" i="31"/>
  <c r="X187" i="31"/>
  <c r="Y187" i="31" s="1"/>
  <c r="V1109" i="31"/>
  <c r="U1109" i="31"/>
  <c r="C1109" i="31"/>
  <c r="X186" i="31"/>
  <c r="Y186" i="31" s="1"/>
  <c r="AA186" i="31" s="1"/>
  <c r="V1108" i="31"/>
  <c r="W1108" i="31" s="1"/>
  <c r="U1108" i="31"/>
  <c r="C1108" i="31"/>
  <c r="D1108" i="31" s="1"/>
  <c r="Y1087" i="31"/>
  <c r="V1087" i="31"/>
  <c r="U1087" i="31"/>
  <c r="C1087" i="31"/>
  <c r="Z1086" i="31"/>
  <c r="Y1086" i="31"/>
  <c r="AA1086" i="31" s="1"/>
  <c r="V1086" i="31"/>
  <c r="W1086" i="31" s="1"/>
  <c r="U1086" i="31"/>
  <c r="C1086" i="31"/>
  <c r="D1086" i="31" s="1"/>
  <c r="B1086" i="31"/>
  <c r="X105" i="31"/>
  <c r="Y105" i="31" s="1"/>
  <c r="V105" i="31"/>
  <c r="U105" i="31"/>
  <c r="C105" i="31"/>
  <c r="X104" i="31"/>
  <c r="Z104" i="31" s="1"/>
  <c r="V104" i="31"/>
  <c r="W104" i="31" s="1"/>
  <c r="U104" i="31"/>
  <c r="C104" i="31"/>
  <c r="D104" i="31" s="1"/>
  <c r="B104" i="31"/>
  <c r="X103" i="31"/>
  <c r="Y103" i="31" s="1"/>
  <c r="V103" i="31"/>
  <c r="U103" i="31"/>
  <c r="C103" i="31"/>
  <c r="X102" i="31"/>
  <c r="Z102" i="31" s="1"/>
  <c r="V102" i="31"/>
  <c r="W102" i="31" s="1"/>
  <c r="U102" i="31"/>
  <c r="C102" i="31"/>
  <c r="D102" i="31" s="1"/>
  <c r="B102" i="31"/>
  <c r="X1169" i="31"/>
  <c r="Y1169" i="31" s="1"/>
  <c r="V1169" i="31"/>
  <c r="U1169" i="31"/>
  <c r="C1169" i="31"/>
  <c r="X1168" i="31"/>
  <c r="Z1168" i="31" s="1"/>
  <c r="V1168" i="31"/>
  <c r="W1168" i="31" s="1"/>
  <c r="U1168" i="31"/>
  <c r="C1168" i="31"/>
  <c r="D1168" i="31" s="1"/>
  <c r="B1168" i="31"/>
  <c r="X1167" i="31"/>
  <c r="Y1167" i="31" s="1"/>
  <c r="V1167" i="31"/>
  <c r="U1167" i="31"/>
  <c r="C1167" i="31"/>
  <c r="X1166" i="31"/>
  <c r="Z1166" i="31" s="1"/>
  <c r="V1166" i="31"/>
  <c r="W1166" i="31" s="1"/>
  <c r="U1166" i="31"/>
  <c r="C1166" i="31"/>
  <c r="D1166" i="31" s="1"/>
  <c r="B1166" i="31"/>
  <c r="X1165" i="31"/>
  <c r="Y1165" i="31" s="1"/>
  <c r="V1165" i="31"/>
  <c r="U1165" i="31"/>
  <c r="C1165" i="31"/>
  <c r="X1164" i="31"/>
  <c r="Y1164" i="31" s="1"/>
  <c r="AA1164" i="31" s="1"/>
  <c r="V1164" i="31"/>
  <c r="W1164" i="31" s="1"/>
  <c r="U1164" i="31"/>
  <c r="C1164" i="31"/>
  <c r="D1164" i="31" s="1"/>
  <c r="B1164" i="31"/>
  <c r="X1163" i="31"/>
  <c r="Y1163" i="31" s="1"/>
  <c r="V1163" i="31"/>
  <c r="U1163" i="31"/>
  <c r="C1163" i="31"/>
  <c r="X1162" i="31"/>
  <c r="Z1162" i="31" s="1"/>
  <c r="V1162" i="31"/>
  <c r="W1162" i="31" s="1"/>
  <c r="U1162" i="31"/>
  <c r="C1162" i="31"/>
  <c r="D1162" i="31" s="1"/>
  <c r="B1162" i="31"/>
  <c r="X1161" i="31"/>
  <c r="Y1161" i="31" s="1"/>
  <c r="V1161" i="31"/>
  <c r="U1161" i="31"/>
  <c r="C1161" i="31"/>
  <c r="X1160" i="31"/>
  <c r="Z1160" i="31" s="1"/>
  <c r="V1160" i="31"/>
  <c r="W1160" i="31" s="1"/>
  <c r="U1160" i="31"/>
  <c r="C1160" i="31"/>
  <c r="D1160" i="31" s="1"/>
  <c r="B1160" i="31"/>
  <c r="X121" i="31"/>
  <c r="Y121" i="31" s="1"/>
  <c r="V121" i="31"/>
  <c r="U121" i="31"/>
  <c r="C121" i="31"/>
  <c r="X120" i="31"/>
  <c r="Z120" i="31" s="1"/>
  <c r="V120" i="31"/>
  <c r="W120" i="31" s="1"/>
  <c r="U120" i="31"/>
  <c r="C120" i="31"/>
  <c r="D120" i="31" s="1"/>
  <c r="B120" i="31"/>
  <c r="X1159" i="31"/>
  <c r="Y1159" i="31" s="1"/>
  <c r="V1159" i="31"/>
  <c r="U1159" i="31"/>
  <c r="C1159" i="31"/>
  <c r="X1158" i="31"/>
  <c r="Z1158" i="31" s="1"/>
  <c r="V1158" i="31"/>
  <c r="W1158" i="31" s="1"/>
  <c r="U1158" i="31"/>
  <c r="C1158" i="31"/>
  <c r="D1158" i="31" s="1"/>
  <c r="B1158" i="31"/>
  <c r="X1157" i="31"/>
  <c r="Y1157" i="31" s="1"/>
  <c r="V1157" i="31"/>
  <c r="U1157" i="31"/>
  <c r="C1157" i="31"/>
  <c r="X1156" i="31"/>
  <c r="Z1156" i="31" s="1"/>
  <c r="V1156" i="31"/>
  <c r="W1156" i="31" s="1"/>
  <c r="U1156" i="31"/>
  <c r="C1156" i="31"/>
  <c r="D1156" i="31" s="1"/>
  <c r="B1156" i="31"/>
  <c r="X395" i="31"/>
  <c r="Y395" i="31" s="1"/>
  <c r="V395" i="31"/>
  <c r="U395" i="31"/>
  <c r="C395" i="31"/>
  <c r="X394" i="31"/>
  <c r="Z394" i="31" s="1"/>
  <c r="V394" i="31"/>
  <c r="W394" i="31" s="1"/>
  <c r="U394" i="31"/>
  <c r="C394" i="31"/>
  <c r="D394" i="31" s="1"/>
  <c r="B394" i="31"/>
  <c r="X1155" i="31"/>
  <c r="Y1155" i="31" s="1"/>
  <c r="V1155" i="31"/>
  <c r="U1155" i="31"/>
  <c r="C1155" i="31"/>
  <c r="X1154" i="31"/>
  <c r="Z1154" i="31" s="1"/>
  <c r="V1154" i="31"/>
  <c r="W1154" i="31" s="1"/>
  <c r="U1154" i="31"/>
  <c r="C1154" i="31"/>
  <c r="D1154" i="31" s="1"/>
  <c r="B1154" i="31"/>
  <c r="X1153" i="31"/>
  <c r="Y1153" i="31" s="1"/>
  <c r="V1153" i="31"/>
  <c r="U1153" i="31"/>
  <c r="C1153" i="31"/>
  <c r="X1152" i="31"/>
  <c r="Y1152" i="31" s="1"/>
  <c r="AA1152" i="31" s="1"/>
  <c r="V1152" i="31"/>
  <c r="W1152" i="31" s="1"/>
  <c r="U1152" i="31"/>
  <c r="C1152" i="31"/>
  <c r="D1152" i="31" s="1"/>
  <c r="B1152" i="31"/>
  <c r="X29" i="31"/>
  <c r="Y29" i="31" s="1"/>
  <c r="V29" i="31"/>
  <c r="U29" i="31"/>
  <c r="C29" i="31"/>
  <c r="X28" i="31"/>
  <c r="Z28" i="31" s="1"/>
  <c r="V28" i="31"/>
  <c r="W28" i="31" s="1"/>
  <c r="U28" i="31"/>
  <c r="C28" i="31"/>
  <c r="D28" i="31" s="1"/>
  <c r="B28" i="31"/>
  <c r="X1151" i="31"/>
  <c r="Y1151" i="31" s="1"/>
  <c r="V1151" i="31"/>
  <c r="U1151" i="31"/>
  <c r="C1151" i="31"/>
  <c r="X1150" i="31"/>
  <c r="Z1150" i="31" s="1"/>
  <c r="V1150" i="31"/>
  <c r="W1150" i="31" s="1"/>
  <c r="U1150" i="31"/>
  <c r="C1150" i="31"/>
  <c r="D1150" i="31" s="1"/>
  <c r="B1150" i="31"/>
  <c r="X1149" i="31"/>
  <c r="Y1149" i="31" s="1"/>
  <c r="V1149" i="31"/>
  <c r="U1149" i="31"/>
  <c r="C1149" i="31"/>
  <c r="X1148" i="31"/>
  <c r="Z1148" i="31" s="1"/>
  <c r="V1148" i="31"/>
  <c r="W1148" i="31" s="1"/>
  <c r="U1148" i="31"/>
  <c r="C1148" i="31"/>
  <c r="D1148" i="31" s="1"/>
  <c r="B1148" i="31"/>
  <c r="X1147" i="31"/>
  <c r="Y1147" i="31" s="1"/>
  <c r="V1147" i="31"/>
  <c r="U1147" i="31"/>
  <c r="C1147" i="31"/>
  <c r="X1146" i="31"/>
  <c r="Z1146" i="31" s="1"/>
  <c r="V1146" i="31"/>
  <c r="W1146" i="31" s="1"/>
  <c r="U1146" i="31"/>
  <c r="C1146" i="31"/>
  <c r="D1146" i="31" s="1"/>
  <c r="B1146" i="31"/>
  <c r="X101" i="31"/>
  <c r="Y101" i="31" s="1"/>
  <c r="V101" i="31"/>
  <c r="U101" i="31"/>
  <c r="C101" i="31"/>
  <c r="X100" i="31"/>
  <c r="Z100" i="31" s="1"/>
  <c r="V100" i="31"/>
  <c r="W100" i="31" s="1"/>
  <c r="U100" i="31"/>
  <c r="C100" i="31"/>
  <c r="D100" i="31" s="1"/>
  <c r="B100" i="31"/>
  <c r="X1145" i="31"/>
  <c r="Y1145" i="31" s="1"/>
  <c r="V1145" i="31"/>
  <c r="U1145" i="31"/>
  <c r="C1145" i="31"/>
  <c r="X1144" i="31"/>
  <c r="Z1144" i="31" s="1"/>
  <c r="V1144" i="31"/>
  <c r="W1144" i="31" s="1"/>
  <c r="U1144" i="31"/>
  <c r="C1144" i="31"/>
  <c r="D1144" i="31" s="1"/>
  <c r="B1144" i="31"/>
  <c r="X1123" i="31"/>
  <c r="Y1123" i="31" s="1"/>
  <c r="V1123" i="31"/>
  <c r="U1123" i="31"/>
  <c r="C1123" i="31"/>
  <c r="X1122" i="31"/>
  <c r="Z1122" i="31" s="1"/>
  <c r="V1122" i="31"/>
  <c r="W1122" i="31" s="1"/>
  <c r="U1122" i="31"/>
  <c r="C1122" i="31"/>
  <c r="D1122" i="31" s="1"/>
  <c r="B1122" i="31"/>
  <c r="C591" i="32"/>
  <c r="B2" i="32"/>
  <c r="CY2" i="30" l="1"/>
  <c r="CY151" i="30" s="1"/>
  <c r="CY154" i="30" s="1"/>
  <c r="CP151" i="30"/>
  <c r="CP154" i="30" s="1"/>
  <c r="CO2" i="30"/>
  <c r="CO151" i="30" s="1"/>
  <c r="CO154" i="30" s="1"/>
  <c r="CV151" i="30"/>
  <c r="CV154" i="30" s="1"/>
  <c r="CB2" i="30"/>
  <c r="CB151" i="30" s="1"/>
  <c r="CB154" i="30" s="1"/>
  <c r="J623"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52" i="31"/>
  <c r="Z58" i="31"/>
  <c r="Z76" i="31"/>
  <c r="Y48" i="31"/>
  <c r="AA48" i="31" s="1"/>
  <c r="Z32"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38" i="31"/>
  <c r="Z50" i="31"/>
  <c r="Y70" i="31"/>
  <c r="AA70" i="31" s="1"/>
  <c r="Z72" i="31"/>
  <c r="Y138" i="31"/>
  <c r="AA138" i="31" s="1"/>
  <c r="Z62" i="31"/>
  <c r="Y1136" i="31"/>
  <c r="AA1136" i="31" s="1"/>
  <c r="Y1108" i="31"/>
  <c r="AA1108" i="31" s="1"/>
  <c r="Z64" i="31"/>
  <c r="Y80" i="31"/>
  <c r="AA80" i="31" s="1"/>
  <c r="Y906" i="31"/>
  <c r="AA906" i="31" s="1"/>
  <c r="Z30" i="31"/>
  <c r="Z60" i="31"/>
  <c r="Y170" i="31"/>
  <c r="AA170" i="31" s="1"/>
  <c r="Y542" i="31"/>
  <c r="AA542" i="31" s="1"/>
  <c r="Z798" i="31"/>
  <c r="Y648" i="31"/>
  <c r="AA648" i="31" s="1"/>
  <c r="Y706" i="31"/>
  <c r="AA706" i="31" s="1"/>
  <c r="Y544" i="31"/>
  <c r="AA544" i="31" s="1"/>
  <c r="Y598" i="31"/>
  <c r="AA598" i="31" s="1"/>
  <c r="Y474" i="31"/>
  <c r="AA474" i="31" s="1"/>
  <c r="Y54" i="31"/>
  <c r="AA54" i="31" s="1"/>
  <c r="Z154" i="31"/>
  <c r="Y74" i="31"/>
  <c r="AA74" i="31" s="1"/>
  <c r="Y20" i="31"/>
  <c r="AA20" i="31" s="1"/>
  <c r="Z468" i="31"/>
  <c r="Z482" i="31"/>
  <c r="Z800" i="31"/>
  <c r="Y386" i="31"/>
  <c r="AA386" i="31" s="1"/>
  <c r="Z826" i="31"/>
  <c r="Y230" i="31"/>
  <c r="AA230" i="31" s="1"/>
  <c r="Y450" i="31"/>
  <c r="AA450" i="31" s="1"/>
  <c r="Y774" i="31"/>
  <c r="AA774" i="31" s="1"/>
  <c r="Y134" i="31"/>
  <c r="AA134" i="31" s="1"/>
  <c r="Z568" i="31"/>
  <c r="Y572" i="31"/>
  <c r="AA572" i="31" s="1"/>
  <c r="Z650" i="31"/>
  <c r="Z676" i="31"/>
  <c r="Y680" i="31"/>
  <c r="AA680" i="31" s="1"/>
  <c r="Z908" i="31"/>
  <c r="Y912" i="31"/>
  <c r="AA912" i="31" s="1"/>
  <c r="Z946" i="31"/>
  <c r="Z972" i="31"/>
  <c r="Y976" i="31"/>
  <c r="AA976" i="31" s="1"/>
  <c r="Y1012" i="31"/>
  <c r="AA1012" i="31" s="1"/>
  <c r="Y250" i="31"/>
  <c r="AA250" i="31" s="1"/>
  <c r="Y140" i="31"/>
  <c r="AA140" i="31" s="1"/>
  <c r="Y590" i="31"/>
  <c r="AA590" i="31" s="1"/>
  <c r="Y614" i="31"/>
  <c r="AA614" i="31" s="1"/>
  <c r="Z858" i="31"/>
  <c r="Y466" i="31"/>
  <c r="AA466" i="31" s="1"/>
  <c r="Y528" i="31"/>
  <c r="AA528" i="31" s="1"/>
  <c r="Y922" i="31"/>
  <c r="AA922" i="31" s="1"/>
  <c r="Y1162" i="31"/>
  <c r="AA1162" i="31" s="1"/>
  <c r="Z186" i="31"/>
  <c r="Z1128" i="31"/>
  <c r="Y402" i="31"/>
  <c r="AA402" i="31" s="1"/>
  <c r="Z546" i="31"/>
  <c r="Y582" i="31"/>
  <c r="AA582" i="31" s="1"/>
  <c r="Y752" i="31"/>
  <c r="AA752" i="31" s="1"/>
  <c r="Z790" i="31"/>
  <c r="Z418" i="31"/>
  <c r="Z914" i="31"/>
  <c r="Z92" i="31"/>
  <c r="Z434" i="31"/>
  <c r="Y526" i="31"/>
  <c r="AA526" i="31" s="1"/>
  <c r="Y574" i="31"/>
  <c r="AA574" i="31" s="1"/>
  <c r="Z744" i="31"/>
  <c r="Y856" i="31"/>
  <c r="AA856" i="31" s="1"/>
  <c r="Z1164" i="31"/>
  <c r="Z1074" i="31"/>
  <c r="Z404" i="31"/>
  <c r="Y426" i="31"/>
  <c r="AA426" i="31" s="1"/>
  <c r="Z444" i="31"/>
  <c r="Y448" i="31"/>
  <c r="AA448" i="31" s="1"/>
  <c r="Y536" i="31"/>
  <c r="AA536" i="31" s="1"/>
  <c r="Y550" i="31"/>
  <c r="AA550" i="31" s="1"/>
  <c r="Y606" i="31"/>
  <c r="AA606" i="31" s="1"/>
  <c r="Y392" i="31"/>
  <c r="AA392" i="31" s="1"/>
  <c r="Y796" i="31"/>
  <c r="AA796" i="31" s="1"/>
  <c r="Y888" i="31"/>
  <c r="AA888" i="31" s="1"/>
  <c r="Y916" i="31"/>
  <c r="AA916" i="31" s="1"/>
  <c r="Z924" i="31"/>
  <c r="Y928" i="31"/>
  <c r="AA928" i="31" s="1"/>
  <c r="Y964" i="31"/>
  <c r="AA964" i="31" s="1"/>
  <c r="Y1000" i="31"/>
  <c r="AA1000" i="31" s="1"/>
  <c r="Z1044" i="31"/>
  <c r="Y284" i="31"/>
  <c r="AA284" i="31" s="1"/>
  <c r="Z214" i="31"/>
  <c r="Z350" i="31"/>
  <c r="Y1056" i="31"/>
  <c r="AA1056" i="31" s="1"/>
  <c r="Z396" i="31"/>
  <c r="Y506" i="31"/>
  <c r="AA506" i="31" s="1"/>
  <c r="Y824" i="31"/>
  <c r="AA824" i="31" s="1"/>
  <c r="Y932" i="31"/>
  <c r="AA932" i="31" s="1"/>
  <c r="Y1174" i="31"/>
  <c r="AA1174" i="31" s="1"/>
  <c r="Z148" i="31"/>
  <c r="Y490" i="31"/>
  <c r="AA490" i="31" s="1"/>
  <c r="Y556" i="31"/>
  <c r="AA556" i="31" s="1"/>
  <c r="Z658" i="31"/>
  <c r="Y698" i="31"/>
  <c r="AA698" i="31" s="1"/>
  <c r="Y710" i="31"/>
  <c r="AA710" i="31" s="1"/>
  <c r="Y864" i="31"/>
  <c r="AA864" i="31" s="1"/>
  <c r="Z1010" i="31"/>
  <c r="Y1018" i="31"/>
  <c r="AA1018" i="31" s="1"/>
  <c r="Z1036" i="31"/>
  <c r="Z184" i="31"/>
  <c r="Z1060" i="31"/>
  <c r="Y410" i="31"/>
  <c r="AA410" i="31" s="1"/>
  <c r="Z436" i="31"/>
  <c r="Y498" i="31"/>
  <c r="AA498" i="31" s="1"/>
  <c r="Z600" i="31"/>
  <c r="Y604" i="31"/>
  <c r="AA604" i="31" s="1"/>
  <c r="Z616" i="31"/>
  <c r="Y620" i="31"/>
  <c r="AA620" i="31" s="1"/>
  <c r="Z828" i="31"/>
  <c r="Y832" i="31"/>
  <c r="AA832" i="31" s="1"/>
  <c r="Z970" i="31"/>
  <c r="Y458" i="31"/>
  <c r="AA458" i="31" s="1"/>
  <c r="Z592" i="31"/>
  <c r="Y690" i="31"/>
  <c r="AA690" i="31" s="1"/>
  <c r="Z930" i="31"/>
  <c r="Y938" i="31"/>
  <c r="AA938" i="31" s="1"/>
  <c r="Y890" i="31"/>
  <c r="AA890" i="31" s="1"/>
  <c r="Y904" i="31"/>
  <c r="AA904" i="31" s="1"/>
  <c r="Y994" i="31"/>
  <c r="AA994" i="31" s="1"/>
  <c r="Y1002" i="31"/>
  <c r="AA1002" i="31" s="1"/>
  <c r="Y1034" i="31"/>
  <c r="AA1034" i="31" s="1"/>
  <c r="Y314" i="31"/>
  <c r="AA314" i="31" s="1"/>
  <c r="Y118" i="31"/>
  <c r="AA118" i="31" s="1"/>
  <c r="Y252" i="31"/>
  <c r="AA252" i="31" s="1"/>
  <c r="Z1152" i="31"/>
  <c r="Y122" i="31"/>
  <c r="AA122" i="31" s="1"/>
  <c r="Z476" i="31"/>
  <c r="Y480" i="31"/>
  <c r="AA480" i="31" s="1"/>
  <c r="Z492" i="31"/>
  <c r="Y496" i="31"/>
  <c r="AA496" i="31" s="1"/>
  <c r="Y626" i="31"/>
  <c r="AA626" i="31" s="1"/>
  <c r="Z660" i="31"/>
  <c r="Y664" i="31"/>
  <c r="AA664" i="31" s="1"/>
  <c r="Y682" i="31"/>
  <c r="AA682" i="31" s="1"/>
  <c r="Z728" i="31"/>
  <c r="Z738" i="31"/>
  <c r="Y746" i="31"/>
  <c r="AA746" i="31" s="1"/>
  <c r="Z754" i="31"/>
  <c r="Y758" i="31"/>
  <c r="AA758" i="31" s="1"/>
  <c r="Z768" i="31"/>
  <c r="Z818" i="31"/>
  <c r="Z948" i="31"/>
  <c r="Z980" i="31"/>
  <c r="Y298" i="31"/>
  <c r="AA298" i="31" s="1"/>
  <c r="Z324" i="31"/>
  <c r="Z1176" i="31"/>
  <c r="Z24" i="31"/>
  <c r="AQ602" i="8"/>
  <c r="Y28" i="31"/>
  <c r="AA28" i="31" s="1"/>
  <c r="Z412" i="31"/>
  <c r="Z420" i="31"/>
  <c r="Z530" i="31"/>
  <c r="Z552" i="31"/>
  <c r="Z652" i="31"/>
  <c r="Z736" i="31"/>
  <c r="Y780" i="31"/>
  <c r="AA780" i="31" s="1"/>
  <c r="Y810" i="31"/>
  <c r="AA810" i="31" s="1"/>
  <c r="Y840" i="31"/>
  <c r="AA840" i="31" s="1"/>
  <c r="Y872" i="31"/>
  <c r="AA872" i="31" s="1"/>
  <c r="Z900" i="31"/>
  <c r="Y952" i="31"/>
  <c r="AA952" i="31" s="1"/>
  <c r="Z244" i="31"/>
  <c r="Z174" i="31"/>
  <c r="Z286" i="31"/>
  <c r="Z1138" i="31"/>
  <c r="Z368" i="31"/>
  <c r="Y212" i="31"/>
  <c r="AA212" i="31" s="1"/>
  <c r="Z152" i="31"/>
  <c r="Y16" i="31"/>
  <c r="AA16" i="31" s="1"/>
  <c r="Z192" i="31"/>
  <c r="Y1058" i="31"/>
  <c r="AA1058" i="31" s="1"/>
  <c r="Z460" i="31"/>
  <c r="Y464" i="31"/>
  <c r="AA464" i="31" s="1"/>
  <c r="Y514" i="31"/>
  <c r="AA514" i="31" s="1"/>
  <c r="Y382" i="31"/>
  <c r="AA382" i="31" s="1"/>
  <c r="Z560" i="31"/>
  <c r="Z584" i="31"/>
  <c r="Y588" i="31"/>
  <c r="AA588" i="31" s="1"/>
  <c r="Y634" i="31"/>
  <c r="AA634" i="31" s="1"/>
  <c r="Y642" i="31"/>
  <c r="AA642" i="31" s="1"/>
  <c r="Z668" i="31"/>
  <c r="Y714" i="31"/>
  <c r="AA714" i="31" s="1"/>
  <c r="Z722" i="31"/>
  <c r="Y726" i="31"/>
  <c r="AA726" i="31" s="1"/>
  <c r="Y762" i="31"/>
  <c r="AA762" i="31" s="1"/>
  <c r="Z6" i="31"/>
  <c r="Z784" i="31"/>
  <c r="Y788" i="31"/>
  <c r="AA788" i="31" s="1"/>
  <c r="Z804" i="31"/>
  <c r="Z380" i="31"/>
  <c r="Y816" i="31"/>
  <c r="AA816" i="31" s="1"/>
  <c r="Z834" i="31"/>
  <c r="Z844" i="31"/>
  <c r="Y848" i="31"/>
  <c r="AA848" i="31" s="1"/>
  <c r="Z866" i="31"/>
  <c r="Z876" i="31"/>
  <c r="Y880" i="31"/>
  <c r="AA880" i="31" s="1"/>
  <c r="Z898" i="31"/>
  <c r="Z956" i="31"/>
  <c r="Y960" i="31"/>
  <c r="AA960" i="31" s="1"/>
  <c r="Y986" i="31"/>
  <c r="AA986" i="31" s="1"/>
  <c r="Y996" i="31"/>
  <c r="AA996" i="31" s="1"/>
  <c r="Y1026" i="31"/>
  <c r="AA1026" i="31" s="1"/>
  <c r="Z256" i="31"/>
  <c r="Z452" i="31"/>
  <c r="Z576" i="31"/>
  <c r="Z684" i="31"/>
  <c r="Z692" i="31"/>
  <c r="Y696" i="31"/>
  <c r="AA696" i="31" s="1"/>
  <c r="Y730" i="31"/>
  <c r="AA730" i="31" s="1"/>
  <c r="Y766" i="31"/>
  <c r="AA766" i="31" s="1"/>
  <c r="Y792" i="31"/>
  <c r="AA792" i="31" s="1"/>
  <c r="Y820" i="31"/>
  <c r="AA820" i="31" s="1"/>
  <c r="Y852" i="31"/>
  <c r="AA852" i="31" s="1"/>
  <c r="Y884" i="31"/>
  <c r="AA884" i="31" s="1"/>
  <c r="Y936" i="31"/>
  <c r="AA936" i="31" s="1"/>
  <c r="Y1016" i="31"/>
  <c r="AA1016" i="31" s="1"/>
  <c r="Z1098" i="31"/>
  <c r="Y168" i="31"/>
  <c r="AA168" i="31" s="1"/>
  <c r="Y306" i="31"/>
  <c r="AA306" i="31" s="1"/>
  <c r="Z150" i="31"/>
  <c r="Z1140" i="31"/>
  <c r="Z108" i="31"/>
  <c r="Y356" i="31"/>
  <c r="AA356" i="31" s="1"/>
  <c r="Z132" i="31"/>
  <c r="Y442" i="31"/>
  <c r="AA442" i="31" s="1"/>
  <c r="Z484" i="31"/>
  <c r="Z508" i="31"/>
  <c r="Y512" i="31"/>
  <c r="AA512" i="31" s="1"/>
  <c r="Y558" i="31"/>
  <c r="AA558" i="31" s="1"/>
  <c r="Y566" i="31"/>
  <c r="AA566" i="31" s="1"/>
  <c r="Z608" i="31"/>
  <c r="Z628" i="31"/>
  <c r="Y632" i="31"/>
  <c r="AA632" i="31" s="1"/>
  <c r="Y666" i="31"/>
  <c r="AA666" i="31" s="1"/>
  <c r="Y674" i="31"/>
  <c r="AA674" i="31" s="1"/>
  <c r="Z712" i="31"/>
  <c r="Y720" i="31"/>
  <c r="AA720" i="31" s="1"/>
  <c r="Y742" i="31"/>
  <c r="AA742" i="31" s="1"/>
  <c r="Z760" i="31"/>
  <c r="Z136" i="31"/>
  <c r="Y782" i="31"/>
  <c r="AA782" i="31" s="1"/>
  <c r="Y812" i="31"/>
  <c r="AA812" i="31" s="1"/>
  <c r="Y842" i="31"/>
  <c r="AA842" i="31" s="1"/>
  <c r="Y874" i="31"/>
  <c r="AA874" i="31" s="1"/>
  <c r="Z940" i="31"/>
  <c r="Y944" i="31"/>
  <c r="AA944" i="31" s="1"/>
  <c r="Y954" i="31"/>
  <c r="AA954" i="31" s="1"/>
  <c r="Y978" i="31"/>
  <c r="AA978" i="31" s="1"/>
  <c r="Y984" i="31"/>
  <c r="AA984" i="31" s="1"/>
  <c r="Z1020" i="31"/>
  <c r="Y1024" i="31"/>
  <c r="AA1024" i="31" s="1"/>
  <c r="Y1042" i="31"/>
  <c r="AA1042" i="31" s="1"/>
  <c r="Z310" i="31"/>
  <c r="Y366" i="31"/>
  <c r="AA366" i="31" s="1"/>
  <c r="Z172" i="31"/>
  <c r="Y204" i="31"/>
  <c r="AA204" i="31" s="1"/>
  <c r="Z346" i="31"/>
  <c r="Z336" i="31"/>
  <c r="Z1062" i="31"/>
  <c r="Z500" i="31"/>
  <c r="Z522" i="31"/>
  <c r="Z390" i="31"/>
  <c r="Z644" i="31"/>
  <c r="Z850" i="31"/>
  <c r="Z860" i="31"/>
  <c r="Z882" i="31"/>
  <c r="Z892" i="31"/>
  <c r="Y896" i="31"/>
  <c r="AA896" i="31" s="1"/>
  <c r="Y920" i="31"/>
  <c r="AA920" i="31" s="1"/>
  <c r="Y962" i="31"/>
  <c r="AA962" i="31" s="1"/>
  <c r="Y968" i="31"/>
  <c r="AA968" i="31" s="1"/>
  <c r="Z1004" i="31"/>
  <c r="Y1008" i="31"/>
  <c r="AA1008" i="31" s="1"/>
  <c r="Z344" i="31"/>
  <c r="Y180" i="31"/>
  <c r="AA180" i="31" s="1"/>
  <c r="Z378" i="31"/>
  <c r="Y34" i="31"/>
  <c r="AA34" i="31" s="1"/>
  <c r="Z388" i="31"/>
  <c r="Z428" i="31"/>
  <c r="Y432" i="31"/>
  <c r="AA432" i="31" s="1"/>
  <c r="Z516" i="31"/>
  <c r="Z636" i="31"/>
  <c r="Y750" i="31"/>
  <c r="AA750" i="31" s="1"/>
  <c r="Y776" i="31"/>
  <c r="AA776" i="31" s="1"/>
  <c r="Y806" i="31"/>
  <c r="AA806" i="31" s="1"/>
  <c r="Y836" i="31"/>
  <c r="AA836" i="31" s="1"/>
  <c r="Y868" i="31"/>
  <c r="AA868" i="31" s="1"/>
  <c r="Z988" i="31"/>
  <c r="Y992" i="31"/>
  <c r="AA992" i="31" s="1"/>
  <c r="Z1028" i="31"/>
  <c r="Y1032" i="31"/>
  <c r="AA1032" i="31" s="1"/>
  <c r="Y1150" i="31"/>
  <c r="AA1150" i="31" s="1"/>
  <c r="Y1160" i="31"/>
  <c r="AA1160" i="31" s="1"/>
  <c r="Y86" i="31"/>
  <c r="AA86" i="31" s="1"/>
  <c r="Y182" i="31"/>
  <c r="AA182" i="31" s="1"/>
  <c r="Y96" i="31"/>
  <c r="AA96" i="31" s="1"/>
  <c r="Y126" i="31"/>
  <c r="AA126" i="31" s="1"/>
  <c r="Y1054" i="31"/>
  <c r="AA1054" i="31" s="1"/>
  <c r="Z398" i="31"/>
  <c r="Y398" i="31"/>
  <c r="AA398" i="31" s="1"/>
  <c r="Z408" i="31"/>
  <c r="Y408" i="31"/>
  <c r="AA408" i="31" s="1"/>
  <c r="Z430" i="31"/>
  <c r="Y430" i="31"/>
  <c r="AA430" i="31" s="1"/>
  <c r="Y1148" i="31"/>
  <c r="AA1148" i="31" s="1"/>
  <c r="Y120" i="31"/>
  <c r="AA120" i="31" s="1"/>
  <c r="Y1106" i="31"/>
  <c r="AA1106" i="31" s="1"/>
  <c r="Y248" i="31"/>
  <c r="AA248" i="31" s="1"/>
  <c r="Y232" i="31"/>
  <c r="AA232" i="31" s="1"/>
  <c r="Y1068" i="31"/>
  <c r="AA1068" i="31" s="1"/>
  <c r="Y1178" i="31"/>
  <c r="AA1178" i="31" s="1"/>
  <c r="Y1146" i="31"/>
  <c r="AA1146" i="31" s="1"/>
  <c r="Y1158" i="31"/>
  <c r="AA1158" i="31" s="1"/>
  <c r="Y104" i="31"/>
  <c r="AA104" i="31" s="1"/>
  <c r="Y1094" i="31"/>
  <c r="AA1094" i="31" s="1"/>
  <c r="Y98" i="31"/>
  <c r="AA98" i="31" s="1"/>
  <c r="Y1066" i="31"/>
  <c r="AA1066" i="31" s="1"/>
  <c r="Y416" i="31"/>
  <c r="AA416" i="31" s="1"/>
  <c r="Z446" i="31"/>
  <c r="Y446" i="31"/>
  <c r="AA446" i="31" s="1"/>
  <c r="Y100" i="31"/>
  <c r="AA100" i="31" s="1"/>
  <c r="Y1156" i="31"/>
  <c r="AA1156" i="31" s="1"/>
  <c r="Y102" i="31"/>
  <c r="AA102" i="31" s="1"/>
  <c r="Y246" i="31"/>
  <c r="AA246" i="31" s="1"/>
  <c r="Y1170" i="31"/>
  <c r="AA1170" i="31" s="1"/>
  <c r="Y1070" i="31"/>
  <c r="AA1070" i="31" s="1"/>
  <c r="Y1144" i="31"/>
  <c r="AA1144" i="31" s="1"/>
  <c r="Y394" i="31"/>
  <c r="AA394" i="31" s="1"/>
  <c r="Y1168" i="31"/>
  <c r="AA1168" i="31" s="1"/>
  <c r="Y1112" i="31"/>
  <c r="AA1112" i="31" s="1"/>
  <c r="Y266" i="31"/>
  <c r="AA266" i="31" s="1"/>
  <c r="Y210" i="31"/>
  <c r="AA210" i="31" s="1"/>
  <c r="Z414" i="31"/>
  <c r="Y414" i="31"/>
  <c r="AA414" i="31" s="1"/>
  <c r="Z424" i="31"/>
  <c r="Y424" i="31"/>
  <c r="AA424" i="31" s="1"/>
  <c r="Y1122" i="31"/>
  <c r="AA1122" i="31" s="1"/>
  <c r="Y1154" i="31"/>
  <c r="AA1154" i="31" s="1"/>
  <c r="Y1166" i="31"/>
  <c r="AA1166" i="31" s="1"/>
  <c r="Y176" i="31"/>
  <c r="AA176" i="31" s="1"/>
  <c r="Y1110" i="31"/>
  <c r="AA1110" i="31" s="1"/>
  <c r="Y274" i="31"/>
  <c r="AA274" i="31" s="1"/>
  <c r="Y88" i="31"/>
  <c r="AA88" i="31" s="1"/>
  <c r="Y1072" i="31"/>
  <c r="AA1072" i="31" s="1"/>
  <c r="Y400" i="31"/>
  <c r="AA400" i="31" s="1"/>
  <c r="Y440" i="31"/>
  <c r="AA440" i="31" s="1"/>
  <c r="Y456" i="31"/>
  <c r="AA456" i="31" s="1"/>
  <c r="Y472" i="31"/>
  <c r="AA472" i="31" s="1"/>
  <c r="Y488" i="31"/>
  <c r="AA488" i="31" s="1"/>
  <c r="Y504" i="31"/>
  <c r="AA504" i="31" s="1"/>
  <c r="Y520" i="31"/>
  <c r="AA520" i="31" s="1"/>
  <c r="Y534" i="31"/>
  <c r="AA534" i="31" s="1"/>
  <c r="Y548" i="31"/>
  <c r="AA548" i="31" s="1"/>
  <c r="Y564" i="31"/>
  <c r="AA564" i="31" s="1"/>
  <c r="Y580" i="31"/>
  <c r="AA580" i="31" s="1"/>
  <c r="Y596" i="31"/>
  <c r="AA596" i="31" s="1"/>
  <c r="Y612" i="31"/>
  <c r="AA612" i="31" s="1"/>
  <c r="Y624" i="31"/>
  <c r="AA624" i="31" s="1"/>
  <c r="Y640" i="31"/>
  <c r="AA640" i="31" s="1"/>
  <c r="Y656" i="31"/>
  <c r="AA656" i="31" s="1"/>
  <c r="Y672" i="31"/>
  <c r="AA672" i="31" s="1"/>
  <c r="Y688" i="31"/>
  <c r="AA688" i="31" s="1"/>
  <c r="Y704" i="31"/>
  <c r="AA704" i="31" s="1"/>
  <c r="Z732" i="31"/>
  <c r="Y732" i="31"/>
  <c r="AA732" i="31" s="1"/>
  <c r="Y406" i="31"/>
  <c r="AA406" i="31" s="1"/>
  <c r="Y422" i="31"/>
  <c r="AA422" i="31" s="1"/>
  <c r="Y438" i="31"/>
  <c r="AA438" i="31" s="1"/>
  <c r="Y454" i="31"/>
  <c r="AA454" i="31" s="1"/>
  <c r="Y470" i="31"/>
  <c r="AA470" i="31" s="1"/>
  <c r="Y486" i="31"/>
  <c r="AA486" i="31" s="1"/>
  <c r="Y502" i="31"/>
  <c r="AA502" i="31" s="1"/>
  <c r="Y518" i="31"/>
  <c r="AA518" i="31" s="1"/>
  <c r="Y532" i="31"/>
  <c r="AA532" i="31" s="1"/>
  <c r="Y384" i="31"/>
  <c r="AA384" i="31" s="1"/>
  <c r="Y562" i="31"/>
  <c r="AA562" i="31" s="1"/>
  <c r="Y578" i="31"/>
  <c r="AA578" i="31" s="1"/>
  <c r="Y594" i="31"/>
  <c r="AA594" i="31" s="1"/>
  <c r="Y610" i="31"/>
  <c r="AA610" i="31" s="1"/>
  <c r="Y622" i="31"/>
  <c r="AA622" i="31" s="1"/>
  <c r="Y638" i="31"/>
  <c r="AA638" i="31" s="1"/>
  <c r="Y654" i="31"/>
  <c r="AA654" i="31" s="1"/>
  <c r="Y670" i="31"/>
  <c r="AA670" i="31" s="1"/>
  <c r="Y686" i="31"/>
  <c r="AA686" i="31" s="1"/>
  <c r="Y702" i="31"/>
  <c r="AA702" i="31" s="1"/>
  <c r="Z716" i="31"/>
  <c r="Z756" i="31"/>
  <c r="Y756" i="31"/>
  <c r="AA756" i="31" s="1"/>
  <c r="Z778" i="31"/>
  <c r="Y778" i="31"/>
  <c r="AA778" i="31" s="1"/>
  <c r="Y700" i="31"/>
  <c r="AA700" i="31" s="1"/>
  <c r="Z740" i="31"/>
  <c r="Y740" i="31"/>
  <c r="AA740" i="31" s="1"/>
  <c r="Z764" i="31"/>
  <c r="Y764" i="31"/>
  <c r="AA764" i="31" s="1"/>
  <c r="Y462" i="31"/>
  <c r="AA462" i="31" s="1"/>
  <c r="Y478" i="31"/>
  <c r="AA478" i="31" s="1"/>
  <c r="Y494" i="31"/>
  <c r="AA494" i="31" s="1"/>
  <c r="Y510" i="31"/>
  <c r="AA510" i="31" s="1"/>
  <c r="Y524" i="31"/>
  <c r="AA524" i="31" s="1"/>
  <c r="Y540" i="31"/>
  <c r="AA540" i="31" s="1"/>
  <c r="Y554" i="31"/>
  <c r="AA554" i="31" s="1"/>
  <c r="Y570" i="31"/>
  <c r="AA570" i="31" s="1"/>
  <c r="Y586" i="31"/>
  <c r="AA586" i="31" s="1"/>
  <c r="Y602" i="31"/>
  <c r="AA602" i="31" s="1"/>
  <c r="Y618" i="31"/>
  <c r="AA618" i="31" s="1"/>
  <c r="Y630" i="31"/>
  <c r="AA630" i="31" s="1"/>
  <c r="Y646" i="31"/>
  <c r="AA646" i="31" s="1"/>
  <c r="Y662" i="31"/>
  <c r="AA662" i="31" s="1"/>
  <c r="Y678" i="31"/>
  <c r="AA678" i="31" s="1"/>
  <c r="Y130" i="31"/>
  <c r="AA130" i="31" s="1"/>
  <c r="Z708" i="31"/>
  <c r="Y708" i="31"/>
  <c r="AA708" i="31" s="1"/>
  <c r="Z724" i="31"/>
  <c r="Y724" i="31"/>
  <c r="AA724" i="31" s="1"/>
  <c r="Y734" i="31"/>
  <c r="AA734" i="31" s="1"/>
  <c r="Y718" i="31"/>
  <c r="AA718" i="31" s="1"/>
  <c r="Z748" i="31"/>
  <c r="Y748" i="31"/>
  <c r="AA748" i="31" s="1"/>
  <c r="Z772" i="31"/>
  <c r="Y772" i="31"/>
  <c r="AA772" i="31" s="1"/>
  <c r="Y786" i="31"/>
  <c r="AA786" i="31" s="1"/>
  <c r="Y802" i="31"/>
  <c r="AA802" i="31" s="1"/>
  <c r="Y814" i="31"/>
  <c r="AA814" i="31" s="1"/>
  <c r="Y830" i="31"/>
  <c r="AA830" i="31" s="1"/>
  <c r="Y846" i="31"/>
  <c r="AA846" i="31" s="1"/>
  <c r="Y862" i="31"/>
  <c r="AA862" i="31" s="1"/>
  <c r="Y878" i="31"/>
  <c r="AA878" i="31" s="1"/>
  <c r="Y894" i="31"/>
  <c r="AA894" i="31" s="1"/>
  <c r="Y910" i="31"/>
  <c r="AA910" i="31" s="1"/>
  <c r="Y926" i="31"/>
  <c r="AA926" i="31" s="1"/>
  <c r="Y942" i="31"/>
  <c r="AA942" i="31" s="1"/>
  <c r="Y958" i="31"/>
  <c r="AA958" i="31" s="1"/>
  <c r="Y974" i="31"/>
  <c r="AA974" i="31" s="1"/>
  <c r="Y990" i="31"/>
  <c r="AA990" i="31" s="1"/>
  <c r="Y1006" i="31"/>
  <c r="AA1006" i="31" s="1"/>
  <c r="Y1022" i="31"/>
  <c r="AA1022" i="31" s="1"/>
  <c r="Y1038" i="31"/>
  <c r="AA1038" i="31" s="1"/>
  <c r="Z304" i="31"/>
  <c r="Y304" i="31"/>
  <c r="AA304" i="31" s="1"/>
  <c r="Z190" i="31"/>
  <c r="Y190" i="31"/>
  <c r="AA190" i="31" s="1"/>
  <c r="Y794" i="31"/>
  <c r="AA794" i="31" s="1"/>
  <c r="Y808" i="31"/>
  <c r="AA808" i="31" s="1"/>
  <c r="Y822" i="31"/>
  <c r="AA822" i="31" s="1"/>
  <c r="Y838" i="31"/>
  <c r="AA838" i="31" s="1"/>
  <c r="Y854" i="31"/>
  <c r="AA854" i="31" s="1"/>
  <c r="Y870" i="31"/>
  <c r="AA870" i="31" s="1"/>
  <c r="Y886" i="31"/>
  <c r="AA886" i="31" s="1"/>
  <c r="Y902" i="31"/>
  <c r="AA902" i="31" s="1"/>
  <c r="Y918" i="31"/>
  <c r="AA918" i="31" s="1"/>
  <c r="Y934" i="31"/>
  <c r="AA934" i="31" s="1"/>
  <c r="Y950" i="31"/>
  <c r="AA950" i="31" s="1"/>
  <c r="Y966" i="31"/>
  <c r="AA966" i="31" s="1"/>
  <c r="Y982" i="31"/>
  <c r="AA982" i="31" s="1"/>
  <c r="Y998" i="31"/>
  <c r="AA998" i="31" s="1"/>
  <c r="Y1014" i="31"/>
  <c r="AA1014" i="31" s="1"/>
  <c r="Y1030" i="31"/>
  <c r="AA1030" i="31" s="1"/>
  <c r="Z1040" i="31"/>
  <c r="Y1040" i="31"/>
  <c r="AA1040" i="31" s="1"/>
  <c r="Z364" i="31"/>
  <c r="Y364" i="31"/>
  <c r="AA364" i="31" s="1"/>
  <c r="Z1046" i="31"/>
  <c r="Z312" i="31"/>
  <c r="Z370" i="31"/>
  <c r="Z268" i="31"/>
  <c r="Z1090" i="31"/>
  <c r="Z292" i="31"/>
  <c r="Z770" i="31"/>
  <c r="Z156" i="31"/>
  <c r="Z144" i="31"/>
  <c r="Z328" i="31"/>
  <c r="Z106" i="31"/>
  <c r="Z208" i="31"/>
  <c r="Z1078" i="31"/>
  <c r="Z1096" i="31"/>
  <c r="Z36" i="31"/>
  <c r="Z44" i="31"/>
  <c r="Y194" i="31"/>
  <c r="AA194" i="31" s="1"/>
  <c r="Y240" i="31"/>
  <c r="AA240" i="31" s="1"/>
  <c r="Y56" i="31"/>
  <c r="AA56" i="31" s="1"/>
  <c r="Y322" i="31"/>
  <c r="AA322" i="31" s="1"/>
  <c r="Y224" i="31"/>
  <c r="AA224" i="31" s="1"/>
  <c r="Y202" i="31"/>
  <c r="AA202" i="31" s="1"/>
  <c r="Y14" i="31"/>
  <c r="AA14" i="31" s="1"/>
  <c r="Y348" i="31"/>
  <c r="AA348" i="31" s="1"/>
  <c r="Y308" i="31"/>
  <c r="AA308" i="31" s="1"/>
  <c r="Y216" i="31"/>
  <c r="AA216" i="31" s="1"/>
  <c r="Y1172" i="31"/>
  <c r="AA1172" i="31" s="1"/>
  <c r="Y116" i="31"/>
  <c r="AA116" i="31" s="1"/>
  <c r="Y288" i="31"/>
  <c r="AA288" i="31" s="1"/>
  <c r="Y260" i="31"/>
  <c r="AA260" i="31" s="1"/>
  <c r="Y22" i="31"/>
  <c r="AA22" i="31" s="1"/>
  <c r="Y42" i="31"/>
  <c r="AA42" i="31" s="1"/>
  <c r="Y236" i="31"/>
  <c r="AA236" i="31" s="1"/>
  <c r="Y8" i="31"/>
  <c r="AA8" i="31" s="1"/>
  <c r="Y362" i="31"/>
  <c r="AA362" i="31" s="1"/>
  <c r="Y272" i="31"/>
  <c r="AA272" i="31" s="1"/>
  <c r="Y342" i="31"/>
  <c r="AA342" i="31" s="1"/>
  <c r="Y196" i="31"/>
  <c r="AA196" i="31" s="1"/>
  <c r="Y94" i="31"/>
  <c r="AA94" i="31" s="1"/>
  <c r="Y1080" i="31"/>
  <c r="AA1080" i="31" s="1"/>
  <c r="Y282" i="31"/>
  <c r="AA282" i="31" s="1"/>
  <c r="Y694" i="31"/>
  <c r="AA694" i="31" s="1"/>
  <c r="Y264" i="31"/>
  <c r="AA264" i="31" s="1"/>
  <c r="Y296" i="31"/>
  <c r="AA296" i="31" s="1"/>
  <c r="Y1076" i="31"/>
  <c r="AA1076" i="31" s="1"/>
  <c r="Y294" i="31"/>
  <c r="AA294" i="31" s="1"/>
  <c r="Y1142" i="31"/>
  <c r="AA1142" i="31" s="1"/>
  <c r="Y114" i="31"/>
  <c r="AA114" i="31" s="1"/>
  <c r="Y226" i="31"/>
  <c r="AA226" i="31" s="1"/>
  <c r="Y164" i="31"/>
  <c r="AA164" i="31" s="1"/>
  <c r="Y220" i="31"/>
  <c r="AA220" i="31" s="1"/>
  <c r="Y40" i="31"/>
  <c r="AA40" i="31" s="1"/>
  <c r="Y228" i="31"/>
  <c r="AA228" i="31" s="1"/>
  <c r="Y1052" i="31"/>
  <c r="AA1052" i="31" s="1"/>
  <c r="Y360" i="31"/>
  <c r="AA360" i="31" s="1"/>
  <c r="Y376" i="31"/>
  <c r="AA376" i="31" s="1"/>
  <c r="Y234" i="31"/>
  <c r="AA234" i="31" s="1"/>
  <c r="Y332" i="31"/>
  <c r="AA332" i="31" s="1"/>
  <c r="Y338" i="31"/>
  <c r="AA338" i="31" s="1"/>
  <c r="Y1084" i="31"/>
  <c r="AA1084" i="31" s="1"/>
  <c r="Y276" i="31"/>
  <c r="AA276" i="31" s="1"/>
  <c r="Y166" i="31"/>
  <c r="AA166" i="31" s="1"/>
  <c r="Y198" i="31"/>
  <c r="AA198" i="31" s="1"/>
  <c r="Y340" i="31"/>
  <c r="AA340" i="31" s="1"/>
  <c r="Y258" i="31"/>
  <c r="AA258" i="31" s="1"/>
  <c r="Y254" i="31"/>
  <c r="AA254" i="31" s="1"/>
  <c r="Y188" i="31"/>
  <c r="AA188" i="31" s="1"/>
  <c r="Y218" i="31"/>
  <c r="AA218" i="31" s="1"/>
  <c r="Y160" i="31"/>
  <c r="AA160" i="31" s="1"/>
  <c r="Y330" i="31"/>
  <c r="AA330" i="31" s="1"/>
  <c r="Y112" i="31"/>
  <c r="AA112" i="31" s="1"/>
  <c r="Y90" i="31"/>
  <c r="AA90" i="31" s="1"/>
  <c r="Y82" i="31"/>
  <c r="AA82" i="31" s="1"/>
  <c r="Y1134" i="31"/>
  <c r="AA1134" i="31" s="1"/>
  <c r="Y222" i="31"/>
  <c r="AA222" i="31" s="1"/>
  <c r="Y1050" i="31"/>
  <c r="AA1050" i="31" s="1"/>
  <c r="Y358" i="31"/>
  <c r="AA358" i="31" s="1"/>
  <c r="Y374" i="31"/>
  <c r="AA374" i="31" s="1"/>
  <c r="Y278" i="31"/>
  <c r="AA278" i="31" s="1"/>
  <c r="Y84" i="31"/>
  <c r="AA84" i="31" s="1"/>
  <c r="Y68" i="31"/>
  <c r="AA68" i="31" s="1"/>
  <c r="Y206" i="31"/>
  <c r="AA206" i="31" s="1"/>
  <c r="Y200" i="31"/>
  <c r="AA200" i="31" s="1"/>
  <c r="Y146" i="31"/>
  <c r="AA146" i="31" s="1"/>
  <c r="Y178" i="31"/>
  <c r="AA178" i="31" s="1"/>
  <c r="Y320" i="31"/>
  <c r="AA320" i="31" s="1"/>
  <c r="Y162" i="31"/>
  <c r="AA162" i="31" s="1"/>
  <c r="Y354" i="31"/>
  <c r="AA354" i="31" s="1"/>
  <c r="Y110" i="31"/>
  <c r="AA110" i="31" s="1"/>
  <c r="Y66" i="31"/>
  <c r="AA66" i="31" s="1"/>
  <c r="Y1064" i="31"/>
  <c r="AA1064" i="31" s="1"/>
  <c r="Y26" i="31"/>
  <c r="AA26" i="31" s="1"/>
  <c r="Y1048" i="31"/>
  <c r="AA1048" i="31" s="1"/>
  <c r="Y316" i="31"/>
  <c r="AA316" i="31" s="1"/>
  <c r="Y372" i="31"/>
  <c r="AA372" i="31" s="1"/>
  <c r="Y238" i="31"/>
  <c r="AA238" i="31" s="1"/>
  <c r="Y290" i="31"/>
  <c r="AA290" i="31" s="1"/>
  <c r="Y142" i="31"/>
  <c r="AA142" i="31" s="1"/>
  <c r="Y1088" i="31"/>
  <c r="AA1088" i="31" s="1"/>
  <c r="Y242" i="31"/>
  <c r="AA242" i="31" s="1"/>
  <c r="Y124" i="31"/>
  <c r="AA124" i="31" s="1"/>
  <c r="Y158" i="31"/>
  <c r="AA158" i="31" s="1"/>
  <c r="Y318" i="31"/>
  <c r="AA318" i="31" s="1"/>
  <c r="Y18" i="31"/>
  <c r="AA18" i="31" s="1"/>
  <c r="Y78" i="31"/>
  <c r="AA78" i="31" s="1"/>
  <c r="Y1082" i="31"/>
  <c r="AA1082" i="31" s="1"/>
  <c r="Y270" i="31"/>
  <c r="AA270" i="31" s="1"/>
  <c r="Y38" i="31"/>
  <c r="AA38" i="31" s="1"/>
  <c r="Y46" i="31"/>
  <c r="AA46" i="31" s="1"/>
  <c r="DG2" i="30"/>
  <c r="DH151" i="30" s="1"/>
  <c r="H622" i="8" l="1"/>
  <c r="J622" i="8"/>
  <c r="DK155" i="30"/>
  <c r="DG151" i="30"/>
  <c r="L334" i="31" l="1"/>
  <c r="G335" i="31"/>
  <c r="O335" i="31"/>
  <c r="F66" i="31"/>
  <c r="N66" i="31"/>
  <c r="I67" i="31"/>
  <c r="Q67" i="31"/>
  <c r="G1088" i="31"/>
  <c r="O1088" i="31"/>
  <c r="J1089" i="31"/>
  <c r="K350" i="31"/>
  <c r="F351" i="31"/>
  <c r="N351" i="31"/>
  <c r="L1084" i="31"/>
  <c r="G1085" i="31"/>
  <c r="O1085" i="31"/>
  <c r="F260" i="31"/>
  <c r="N260" i="31"/>
  <c r="I261" i="31"/>
  <c r="Q261" i="31"/>
  <c r="H316" i="31"/>
  <c r="P316" i="31"/>
  <c r="K317" i="31"/>
  <c r="J222" i="31"/>
  <c r="M223" i="31"/>
  <c r="L142" i="31"/>
  <c r="G143" i="31"/>
  <c r="O143" i="31"/>
  <c r="F152" i="31"/>
  <c r="N152" i="31"/>
  <c r="I153" i="31"/>
  <c r="Q153" i="31"/>
  <c r="H270" i="31"/>
  <c r="P270" i="31"/>
  <c r="K271" i="31"/>
  <c r="J96" i="31"/>
  <c r="M97" i="31"/>
  <c r="L1108" i="31"/>
  <c r="G1109" i="31"/>
  <c r="O1109" i="31"/>
  <c r="L1126" i="31"/>
  <c r="G1127" i="31"/>
  <c r="O1127" i="31"/>
  <c r="H58" i="31"/>
  <c r="P58" i="31"/>
  <c r="K59" i="31"/>
  <c r="L1124" i="31"/>
  <c r="G1125" i="31"/>
  <c r="O1125" i="31"/>
  <c r="H62" i="31"/>
  <c r="P62" i="31"/>
  <c r="K63" i="31"/>
  <c r="L1136" i="31"/>
  <c r="G1137" i="31"/>
  <c r="O1137" i="31"/>
  <c r="H80" i="31"/>
  <c r="P80" i="31"/>
  <c r="K81" i="31"/>
  <c r="J60" i="31"/>
  <c r="M61" i="31"/>
  <c r="F48" i="31"/>
  <c r="N48" i="31"/>
  <c r="I49" i="31"/>
  <c r="Q49" i="31"/>
  <c r="J78" i="31"/>
  <c r="M79" i="31"/>
  <c r="F32" i="31"/>
  <c r="N32" i="31"/>
  <c r="I33" i="31"/>
  <c r="Q33" i="31"/>
  <c r="M76" i="31"/>
  <c r="H77" i="31"/>
  <c r="P77" i="31"/>
  <c r="G50" i="31"/>
  <c r="O50" i="31"/>
  <c r="M334" i="31"/>
  <c r="H335" i="31"/>
  <c r="P335" i="31"/>
  <c r="G66" i="31"/>
  <c r="O66" i="31"/>
  <c r="J67" i="31"/>
  <c r="H1088" i="31"/>
  <c r="P1088" i="31"/>
  <c r="K1089" i="31"/>
  <c r="L350" i="31"/>
  <c r="G351" i="31"/>
  <c r="O351" i="31"/>
  <c r="M1084" i="31"/>
  <c r="H1085" i="31"/>
  <c r="P1085" i="31"/>
  <c r="G260" i="31"/>
  <c r="F334" i="31"/>
  <c r="N334" i="31"/>
  <c r="I335" i="31"/>
  <c r="Q335" i="31"/>
  <c r="H66" i="31"/>
  <c r="P66" i="31"/>
  <c r="K67" i="31"/>
  <c r="I1088" i="31"/>
  <c r="Q1088" i="31"/>
  <c r="L1089" i="31"/>
  <c r="M350" i="31"/>
  <c r="H351" i="31"/>
  <c r="P351" i="31"/>
  <c r="F1084" i="31"/>
  <c r="N1084" i="31"/>
  <c r="I1085" i="31"/>
  <c r="Q1085" i="31"/>
  <c r="H260" i="31"/>
  <c r="P260" i="31"/>
  <c r="K261" i="31"/>
  <c r="J316" i="31"/>
  <c r="M317" i="31"/>
  <c r="L222" i="31"/>
  <c r="G223" i="31"/>
  <c r="O223" i="31"/>
  <c r="F142" i="31"/>
  <c r="N142" i="31"/>
  <c r="I143" i="31"/>
  <c r="Q143" i="31"/>
  <c r="H152" i="31"/>
  <c r="P152" i="31"/>
  <c r="K153" i="31"/>
  <c r="J270" i="31"/>
  <c r="M271" i="31"/>
  <c r="L96" i="31"/>
  <c r="G97" i="31"/>
  <c r="O97" i="31"/>
  <c r="F1108" i="31"/>
  <c r="N1108" i="31"/>
  <c r="I1109" i="31"/>
  <c r="Q1109" i="31"/>
  <c r="F1126" i="31"/>
  <c r="N1126" i="31"/>
  <c r="I1127" i="31"/>
  <c r="Q1127" i="31"/>
  <c r="J58" i="31"/>
  <c r="G334" i="31"/>
  <c r="O334" i="31"/>
  <c r="J335" i="31"/>
  <c r="I66" i="31"/>
  <c r="Q66" i="31"/>
  <c r="L67" i="31"/>
  <c r="J1088" i="31"/>
  <c r="M1089" i="31"/>
  <c r="F350" i="31"/>
  <c r="N350" i="31"/>
  <c r="I351" i="31"/>
  <c r="Q351" i="31"/>
  <c r="G1084" i="31"/>
  <c r="O1084" i="31"/>
  <c r="J1085" i="31"/>
  <c r="I260" i="31"/>
  <c r="H334" i="31"/>
  <c r="P334" i="31"/>
  <c r="K335" i="31"/>
  <c r="J66" i="31"/>
  <c r="M67" i="31"/>
  <c r="K1088" i="31"/>
  <c r="F1089" i="31"/>
  <c r="N1089" i="31"/>
  <c r="G350" i="31"/>
  <c r="O350" i="31"/>
  <c r="J351" i="31"/>
  <c r="H1084" i="31"/>
  <c r="P1084" i="31"/>
  <c r="K1085" i="31"/>
  <c r="J260" i="31"/>
  <c r="M261" i="31"/>
  <c r="I334" i="31"/>
  <c r="Q334" i="31"/>
  <c r="L335" i="31"/>
  <c r="K66" i="31"/>
  <c r="F67" i="31"/>
  <c r="N67" i="31"/>
  <c r="L1088" i="31"/>
  <c r="G1089" i="31"/>
  <c r="O1089" i="31"/>
  <c r="H350" i="31"/>
  <c r="P350" i="31"/>
  <c r="K351" i="31"/>
  <c r="I1084" i="31"/>
  <c r="Q1084" i="31"/>
  <c r="L1085" i="31"/>
  <c r="K260" i="31"/>
  <c r="J334" i="31"/>
  <c r="M335" i="31"/>
  <c r="L66" i="31"/>
  <c r="G67" i="31"/>
  <c r="O67" i="31"/>
  <c r="M1088" i="31"/>
  <c r="H1089" i="31"/>
  <c r="P1089" i="31"/>
  <c r="I350" i="31"/>
  <c r="Q350" i="31"/>
  <c r="L351" i="31"/>
  <c r="J1084" i="31"/>
  <c r="M1085" i="31"/>
  <c r="L260" i="31"/>
  <c r="G261" i="31"/>
  <c r="O261" i="31"/>
  <c r="K334" i="31"/>
  <c r="F335" i="31"/>
  <c r="N335" i="31"/>
  <c r="M66" i="31"/>
  <c r="H67" i="31"/>
  <c r="P67" i="31"/>
  <c r="F1088" i="31"/>
  <c r="N1088" i="31"/>
  <c r="I1089" i="31"/>
  <c r="Q1089" i="31"/>
  <c r="J350" i="31"/>
  <c r="M351" i="31"/>
  <c r="K1084" i="31"/>
  <c r="F1085" i="31"/>
  <c r="N1085" i="31"/>
  <c r="M260" i="31"/>
  <c r="P261" i="31"/>
  <c r="K316" i="31"/>
  <c r="H317" i="31"/>
  <c r="K222" i="31"/>
  <c r="I223" i="31"/>
  <c r="K142" i="31"/>
  <c r="J143" i="31"/>
  <c r="M152" i="31"/>
  <c r="L153" i="31"/>
  <c r="O270" i="31"/>
  <c r="N271" i="31"/>
  <c r="F96" i="31"/>
  <c r="P96" i="31"/>
  <c r="N97" i="31"/>
  <c r="G1108" i="31"/>
  <c r="Q1108" i="31"/>
  <c r="N1109" i="31"/>
  <c r="P1126" i="31"/>
  <c r="M1127" i="31"/>
  <c r="I58" i="31"/>
  <c r="F59" i="31"/>
  <c r="O59" i="31"/>
  <c r="I1124" i="31"/>
  <c r="N1125" i="31"/>
  <c r="I62" i="31"/>
  <c r="N63" i="31"/>
  <c r="H1136" i="31"/>
  <c r="Q1136" i="31"/>
  <c r="M1137" i="31"/>
  <c r="G80" i="31"/>
  <c r="Q80" i="31"/>
  <c r="M81" i="31"/>
  <c r="N60" i="31"/>
  <c r="J61" i="31"/>
  <c r="M48" i="31"/>
  <c r="J49" i="31"/>
  <c r="M78" i="31"/>
  <c r="I79" i="31"/>
  <c r="L32" i="31"/>
  <c r="H33" i="31"/>
  <c r="F76" i="31"/>
  <c r="O76" i="31"/>
  <c r="K77" i="31"/>
  <c r="L50" i="31"/>
  <c r="H51" i="31"/>
  <c r="P51" i="31"/>
  <c r="M1125" i="31"/>
  <c r="L81" i="31"/>
  <c r="G33" i="31"/>
  <c r="O51" i="31"/>
  <c r="O260" i="31"/>
  <c r="L316" i="31"/>
  <c r="I317" i="31"/>
  <c r="M222" i="31"/>
  <c r="J223" i="31"/>
  <c r="M142" i="31"/>
  <c r="K143" i="31"/>
  <c r="O152" i="31"/>
  <c r="M153" i="31"/>
  <c r="F270" i="31"/>
  <c r="Q270" i="31"/>
  <c r="O271" i="31"/>
  <c r="G96" i="31"/>
  <c r="Q96" i="31"/>
  <c r="P97" i="31"/>
  <c r="H1108" i="31"/>
  <c r="P1109" i="31"/>
  <c r="G1126" i="31"/>
  <c r="Q1126" i="31"/>
  <c r="N1127" i="31"/>
  <c r="K58" i="31"/>
  <c r="G59" i="31"/>
  <c r="P59" i="31"/>
  <c r="J1124" i="31"/>
  <c r="F1125" i="31"/>
  <c r="P1125" i="31"/>
  <c r="J62" i="31"/>
  <c r="F63" i="31"/>
  <c r="O63" i="31"/>
  <c r="I1136" i="31"/>
  <c r="N1137" i="31"/>
  <c r="I80" i="31"/>
  <c r="N81" i="31"/>
  <c r="F60" i="31"/>
  <c r="O60" i="31"/>
  <c r="K61" i="31"/>
  <c r="O48" i="31"/>
  <c r="K49" i="31"/>
  <c r="N78" i="31"/>
  <c r="J79" i="31"/>
  <c r="M32" i="31"/>
  <c r="J33" i="31"/>
  <c r="G76" i="31"/>
  <c r="P76" i="31"/>
  <c r="L77" i="31"/>
  <c r="M50" i="31"/>
  <c r="I51" i="31"/>
  <c r="Q51" i="31"/>
  <c r="N51" i="31"/>
  <c r="G1136" i="31"/>
  <c r="L48" i="31"/>
  <c r="K50" i="31"/>
  <c r="Q260" i="31"/>
  <c r="M316" i="31"/>
  <c r="J317" i="31"/>
  <c r="N222" i="31"/>
  <c r="K223" i="31"/>
  <c r="O142" i="31"/>
  <c r="L143" i="31"/>
  <c r="Q152" i="31"/>
  <c r="N153" i="31"/>
  <c r="G270" i="31"/>
  <c r="F271" i="31"/>
  <c r="P271" i="31"/>
  <c r="H96" i="31"/>
  <c r="F97" i="31"/>
  <c r="Q97" i="31"/>
  <c r="I1108" i="31"/>
  <c r="F1109" i="31"/>
  <c r="H1126" i="31"/>
  <c r="P1127" i="31"/>
  <c r="L58" i="31"/>
  <c r="H59" i="31"/>
  <c r="Q59" i="31"/>
  <c r="K1124" i="31"/>
  <c r="H1125" i="31"/>
  <c r="Q1125" i="31"/>
  <c r="K62" i="31"/>
  <c r="G63" i="31"/>
  <c r="P63" i="31"/>
  <c r="J1136" i="31"/>
  <c r="F1137" i="31"/>
  <c r="P1137" i="31"/>
  <c r="J80" i="31"/>
  <c r="F81" i="31"/>
  <c r="O81" i="31"/>
  <c r="G60" i="31"/>
  <c r="P60" i="31"/>
  <c r="L61" i="31"/>
  <c r="G48" i="31"/>
  <c r="P48" i="31"/>
  <c r="L49" i="31"/>
  <c r="F78" i="31"/>
  <c r="O78" i="31"/>
  <c r="K79" i="31"/>
  <c r="O32" i="31"/>
  <c r="K33" i="31"/>
  <c r="H76" i="31"/>
  <c r="Q76" i="31"/>
  <c r="M77" i="31"/>
  <c r="N50" i="31"/>
  <c r="J51" i="31"/>
  <c r="F51" i="31"/>
  <c r="M63" i="31"/>
  <c r="H49" i="31"/>
  <c r="P33" i="31"/>
  <c r="F261" i="31"/>
  <c r="N316" i="31"/>
  <c r="L317" i="31"/>
  <c r="O222" i="31"/>
  <c r="L223" i="31"/>
  <c r="P142" i="31"/>
  <c r="M143" i="31"/>
  <c r="G152" i="31"/>
  <c r="O153" i="31"/>
  <c r="I270" i="31"/>
  <c r="G271" i="31"/>
  <c r="Q271" i="31"/>
  <c r="I96" i="31"/>
  <c r="H97" i="31"/>
  <c r="J1108" i="31"/>
  <c r="H1109" i="31"/>
  <c r="I1126" i="31"/>
  <c r="F1127" i="31"/>
  <c r="M58" i="31"/>
  <c r="I59" i="31"/>
  <c r="M1124" i="31"/>
  <c r="I1125" i="31"/>
  <c r="L62" i="31"/>
  <c r="H63" i="31"/>
  <c r="Q63" i="31"/>
  <c r="K1136" i="31"/>
  <c r="H1137" i="31"/>
  <c r="Q1137" i="31"/>
  <c r="K80" i="31"/>
  <c r="G81" i="31"/>
  <c r="P81" i="31"/>
  <c r="H60" i="31"/>
  <c r="Q60" i="31"/>
  <c r="N61" i="31"/>
  <c r="H48" i="31"/>
  <c r="Q48" i="31"/>
  <c r="M49" i="31"/>
  <c r="G78" i="31"/>
  <c r="P78" i="31"/>
  <c r="L79" i="31"/>
  <c r="G32" i="31"/>
  <c r="P32" i="31"/>
  <c r="L33" i="31"/>
  <c r="I76" i="31"/>
  <c r="N77" i="31"/>
  <c r="F50" i="31"/>
  <c r="P50" i="31"/>
  <c r="K51" i="31"/>
  <c r="J50" i="31"/>
  <c r="O80" i="31"/>
  <c r="H79" i="31"/>
  <c r="J77" i="31"/>
  <c r="H261" i="31"/>
  <c r="O316" i="31"/>
  <c r="N317" i="31"/>
  <c r="F222" i="31"/>
  <c r="P222" i="31"/>
  <c r="N223" i="31"/>
  <c r="G142" i="31"/>
  <c r="Q142" i="31"/>
  <c r="N143" i="31"/>
  <c r="I152" i="31"/>
  <c r="F153" i="31"/>
  <c r="P153" i="31"/>
  <c r="K270" i="31"/>
  <c r="H271" i="31"/>
  <c r="K96" i="31"/>
  <c r="I97" i="31"/>
  <c r="K1108" i="31"/>
  <c r="J1109" i="31"/>
  <c r="J1126" i="31"/>
  <c r="H1127" i="31"/>
  <c r="N58" i="31"/>
  <c r="J59" i="31"/>
  <c r="N1124" i="31"/>
  <c r="J1125" i="31"/>
  <c r="M62" i="31"/>
  <c r="I63" i="31"/>
  <c r="M1136" i="31"/>
  <c r="I1137" i="31"/>
  <c r="L80" i="31"/>
  <c r="H81" i="31"/>
  <c r="Q81" i="31"/>
  <c r="I60" i="31"/>
  <c r="F61" i="31"/>
  <c r="O61" i="31"/>
  <c r="I48" i="31"/>
  <c r="N49" i="31"/>
  <c r="H78" i="31"/>
  <c r="Q78" i="31"/>
  <c r="N79" i="31"/>
  <c r="H32" i="31"/>
  <c r="Q32" i="31"/>
  <c r="M33" i="31"/>
  <c r="J76" i="31"/>
  <c r="F77" i="31"/>
  <c r="O77" i="31"/>
  <c r="H50" i="31"/>
  <c r="Q50" i="31"/>
  <c r="L51" i="31"/>
  <c r="G62" i="31"/>
  <c r="F80" i="31"/>
  <c r="M60" i="31"/>
  <c r="N76" i="31"/>
  <c r="J261" i="31"/>
  <c r="F316" i="31"/>
  <c r="Q316" i="31"/>
  <c r="O317" i="31"/>
  <c r="G222" i="31"/>
  <c r="Q222" i="31"/>
  <c r="P223" i="31"/>
  <c r="H142" i="31"/>
  <c r="P143" i="31"/>
  <c r="J152" i="31"/>
  <c r="G153" i="31"/>
  <c r="L270" i="31"/>
  <c r="I271" i="31"/>
  <c r="M96" i="31"/>
  <c r="J97" i="31"/>
  <c r="M1108" i="31"/>
  <c r="K1109" i="31"/>
  <c r="K1126" i="31"/>
  <c r="J1127" i="31"/>
  <c r="O58" i="31"/>
  <c r="L59" i="31"/>
  <c r="F1124" i="31"/>
  <c r="O1124" i="31"/>
  <c r="K1125" i="31"/>
  <c r="N62" i="31"/>
  <c r="J63" i="31"/>
  <c r="N1136" i="31"/>
  <c r="J1137" i="31"/>
  <c r="M80" i="31"/>
  <c r="I81" i="31"/>
  <c r="K60" i="31"/>
  <c r="G61" i="31"/>
  <c r="P61" i="31"/>
  <c r="J48" i="31"/>
  <c r="F49" i="31"/>
  <c r="O49" i="31"/>
  <c r="I78" i="31"/>
  <c r="F79" i="31"/>
  <c r="O79" i="31"/>
  <c r="I32" i="31"/>
  <c r="N33" i="31"/>
  <c r="K76" i="31"/>
  <c r="G77" i="31"/>
  <c r="Q77" i="31"/>
  <c r="I50" i="31"/>
  <c r="M51" i="31"/>
  <c r="I77" i="31"/>
  <c r="Q62" i="31"/>
  <c r="I61" i="31"/>
  <c r="K32" i="31"/>
  <c r="L261" i="31"/>
  <c r="G316" i="31"/>
  <c r="F317" i="31"/>
  <c r="P317" i="31"/>
  <c r="H222" i="31"/>
  <c r="F223" i="31"/>
  <c r="Q223" i="31"/>
  <c r="I142" i="31"/>
  <c r="F143" i="31"/>
  <c r="K152" i="31"/>
  <c r="H153" i="31"/>
  <c r="M270" i="31"/>
  <c r="J271" i="31"/>
  <c r="N96" i="31"/>
  <c r="K97" i="31"/>
  <c r="O1108" i="31"/>
  <c r="L1109" i="31"/>
  <c r="M1126" i="31"/>
  <c r="K1127" i="31"/>
  <c r="F58" i="31"/>
  <c r="Q58" i="31"/>
  <c r="M59" i="31"/>
  <c r="G1124" i="31"/>
  <c r="P1124" i="31"/>
  <c r="L1125" i="31"/>
  <c r="F62" i="31"/>
  <c r="O62" i="31"/>
  <c r="L63" i="31"/>
  <c r="F1136" i="31"/>
  <c r="O1136" i="31"/>
  <c r="K1137" i="31"/>
  <c r="N80" i="31"/>
  <c r="J81" i="31"/>
  <c r="L60" i="31"/>
  <c r="H61" i="31"/>
  <c r="Q61" i="31"/>
  <c r="K48" i="31"/>
  <c r="G49" i="31"/>
  <c r="P49" i="31"/>
  <c r="K78" i="31"/>
  <c r="G79" i="31"/>
  <c r="P79" i="31"/>
  <c r="J32" i="31"/>
  <c r="F33" i="31"/>
  <c r="O33" i="31"/>
  <c r="L76" i="31"/>
  <c r="L1137" i="31"/>
  <c r="Q79" i="31"/>
  <c r="G51" i="31"/>
  <c r="N261" i="31"/>
  <c r="I316" i="31"/>
  <c r="G317" i="31"/>
  <c r="Q317" i="31"/>
  <c r="I222" i="31"/>
  <c r="H223" i="31"/>
  <c r="J142" i="31"/>
  <c r="H143" i="31"/>
  <c r="L152" i="31"/>
  <c r="J153" i="31"/>
  <c r="N270" i="31"/>
  <c r="L271" i="31"/>
  <c r="O96" i="31"/>
  <c r="L97" i="31"/>
  <c r="P1108" i="31"/>
  <c r="M1109" i="31"/>
  <c r="O1126" i="31"/>
  <c r="L1127" i="31"/>
  <c r="G58" i="31"/>
  <c r="N59" i="31"/>
  <c r="H1124" i="31"/>
  <c r="Q1124" i="31"/>
  <c r="P1136" i="31"/>
  <c r="L78" i="31"/>
  <c r="O237" i="31"/>
  <c r="G237" i="31"/>
  <c r="M236" i="31"/>
  <c r="K245" i="31"/>
  <c r="Q244" i="31"/>
  <c r="I244" i="31"/>
  <c r="O243" i="31"/>
  <c r="G243" i="31"/>
  <c r="M242" i="31"/>
  <c r="K27" i="31"/>
  <c r="Q26" i="31"/>
  <c r="I26" i="31"/>
  <c r="O47" i="31"/>
  <c r="G47" i="31"/>
  <c r="M46" i="31"/>
  <c r="K45" i="31"/>
  <c r="N237" i="31"/>
  <c r="F237" i="31"/>
  <c r="L236" i="31"/>
  <c r="J245" i="31"/>
  <c r="P244" i="31"/>
  <c r="H244" i="31"/>
  <c r="N243" i="31"/>
  <c r="F243" i="31"/>
  <c r="L242" i="31"/>
  <c r="J27" i="31"/>
  <c r="P26" i="31"/>
  <c r="H26" i="31"/>
  <c r="N47" i="31"/>
  <c r="F47" i="31"/>
  <c r="L46" i="31"/>
  <c r="J45" i="31"/>
  <c r="P44" i="31"/>
  <c r="H44" i="31"/>
  <c r="N1141" i="31"/>
  <c r="F1141" i="31"/>
  <c r="L1140" i="31"/>
  <c r="J35" i="31"/>
  <c r="P34" i="31"/>
  <c r="H34" i="31"/>
  <c r="N43" i="31"/>
  <c r="F43" i="31"/>
  <c r="L42" i="31"/>
  <c r="J41" i="31"/>
  <c r="P40" i="31"/>
  <c r="H40" i="31"/>
  <c r="N1135" i="31"/>
  <c r="F1135" i="31"/>
  <c r="L1134" i="31"/>
  <c r="J1139" i="31"/>
  <c r="P1138" i="31"/>
  <c r="H1138" i="31"/>
  <c r="N39" i="31"/>
  <c r="F39" i="31"/>
  <c r="L38" i="31"/>
  <c r="J37" i="31"/>
  <c r="P36" i="31"/>
  <c r="H36" i="31"/>
  <c r="N379" i="31"/>
  <c r="F379" i="31"/>
  <c r="L378" i="31"/>
  <c r="J25" i="31"/>
  <c r="P24" i="31"/>
  <c r="H24" i="31"/>
  <c r="N23" i="31"/>
  <c r="F23" i="31"/>
  <c r="L22" i="31"/>
  <c r="J233" i="31"/>
  <c r="P232" i="31"/>
  <c r="H232" i="31"/>
  <c r="N31" i="31"/>
  <c r="F31" i="31"/>
  <c r="L30" i="31"/>
  <c r="P21" i="31"/>
  <c r="H21" i="31"/>
  <c r="N20" i="31"/>
  <c r="F20" i="31"/>
  <c r="Q1131" i="31"/>
  <c r="I1131" i="31"/>
  <c r="M1130" i="31"/>
  <c r="M237" i="31"/>
  <c r="K236" i="31"/>
  <c r="Q245" i="31"/>
  <c r="I245" i="31"/>
  <c r="O244" i="31"/>
  <c r="G244" i="31"/>
  <c r="M243" i="31"/>
  <c r="K242" i="31"/>
  <c r="Q27" i="31"/>
  <c r="I27" i="31"/>
  <c r="O26" i="31"/>
  <c r="G26" i="31"/>
  <c r="M47" i="31"/>
  <c r="K46" i="31"/>
  <c r="Q45" i="31"/>
  <c r="I45" i="31"/>
  <c r="L237" i="31"/>
  <c r="J236" i="31"/>
  <c r="P245" i="31"/>
  <c r="H245" i="31"/>
  <c r="N244" i="31"/>
  <c r="F244" i="31"/>
  <c r="L243" i="31"/>
  <c r="J242" i="31"/>
  <c r="P27" i="31"/>
  <c r="H27" i="31"/>
  <c r="N26" i="31"/>
  <c r="F26" i="31"/>
  <c r="L47" i="31"/>
  <c r="J46" i="31"/>
  <c r="P45" i="31"/>
  <c r="H45" i="31"/>
  <c r="K237" i="31"/>
  <c r="Q236" i="31"/>
  <c r="I236" i="31"/>
  <c r="O245" i="31"/>
  <c r="G245" i="31"/>
  <c r="M244" i="31"/>
  <c r="K243" i="31"/>
  <c r="Q242" i="31"/>
  <c r="I242" i="31"/>
  <c r="O27" i="31"/>
  <c r="G27" i="31"/>
  <c r="M26" i="31"/>
  <c r="K47" i="31"/>
  <c r="Q46" i="31"/>
  <c r="I46" i="31"/>
  <c r="O45" i="31"/>
  <c r="J237" i="31"/>
  <c r="Q237" i="31"/>
  <c r="I237" i="31"/>
  <c r="O236" i="31"/>
  <c r="G236" i="31"/>
  <c r="M245" i="31"/>
  <c r="K244" i="31"/>
  <c r="Q243" i="31"/>
  <c r="I243" i="31"/>
  <c r="O242" i="31"/>
  <c r="G242" i="31"/>
  <c r="M27" i="31"/>
  <c r="K26" i="31"/>
  <c r="Q47" i="31"/>
  <c r="I47" i="31"/>
  <c r="O46" i="31"/>
  <c r="G46" i="31"/>
  <c r="P237" i="31"/>
  <c r="H237" i="31"/>
  <c r="N236" i="31"/>
  <c r="F236" i="31"/>
  <c r="L245" i="31"/>
  <c r="J244" i="31"/>
  <c r="P243" i="31"/>
  <c r="H243" i="31"/>
  <c r="N242" i="31"/>
  <c r="F242" i="31"/>
  <c r="L27" i="31"/>
  <c r="J26" i="31"/>
  <c r="P47" i="31"/>
  <c r="H47" i="31"/>
  <c r="N46" i="31"/>
  <c r="F46" i="31"/>
  <c r="L45" i="31"/>
  <c r="J44" i="31"/>
  <c r="P1141" i="31"/>
  <c r="H1141" i="31"/>
  <c r="N1140" i="31"/>
  <c r="F1140" i="31"/>
  <c r="L35" i="31"/>
  <c r="J34" i="31"/>
  <c r="P43" i="31"/>
  <c r="H43" i="31"/>
  <c r="N42" i="31"/>
  <c r="F42" i="31"/>
  <c r="L41" i="31"/>
  <c r="J40" i="31"/>
  <c r="P1135" i="31"/>
  <c r="H1135" i="31"/>
  <c r="N1134" i="31"/>
  <c r="F1134" i="31"/>
  <c r="L1139" i="31"/>
  <c r="J1138" i="31"/>
  <c r="F245" i="31"/>
  <c r="P46" i="31"/>
  <c r="N44" i="31"/>
  <c r="G1141" i="31"/>
  <c r="J1140" i="31"/>
  <c r="M35" i="31"/>
  <c r="O34" i="31"/>
  <c r="I43" i="31"/>
  <c r="K42" i="31"/>
  <c r="N41" i="31"/>
  <c r="Q40" i="31"/>
  <c r="F40" i="31"/>
  <c r="J1135" i="31"/>
  <c r="M1134" i="31"/>
  <c r="O1139" i="31"/>
  <c r="G1138" i="31"/>
  <c r="L39" i="31"/>
  <c r="Q38" i="31"/>
  <c r="H38" i="31"/>
  <c r="M37" i="31"/>
  <c r="I36" i="31"/>
  <c r="M379" i="31"/>
  <c r="I378" i="31"/>
  <c r="N25" i="31"/>
  <c r="J24" i="31"/>
  <c r="O23" i="31"/>
  <c r="J22" i="31"/>
  <c r="O233" i="31"/>
  <c r="F233" i="31"/>
  <c r="K232" i="31"/>
  <c r="P31" i="31"/>
  <c r="G31" i="31"/>
  <c r="K30" i="31"/>
  <c r="O21" i="31"/>
  <c r="F21" i="31"/>
  <c r="K20" i="31"/>
  <c r="P1131" i="31"/>
  <c r="G1131" i="31"/>
  <c r="J1130" i="31"/>
  <c r="N247" i="31"/>
  <c r="F247" i="31"/>
  <c r="L246" i="31"/>
  <c r="J1099" i="31"/>
  <c r="P1098" i="31"/>
  <c r="H1098" i="31"/>
  <c r="N257" i="31"/>
  <c r="F257" i="31"/>
  <c r="L256" i="31"/>
  <c r="J239" i="31"/>
  <c r="P238" i="31"/>
  <c r="H238" i="31"/>
  <c r="N203" i="31"/>
  <c r="F203" i="31"/>
  <c r="L202" i="31"/>
  <c r="J1059" i="31"/>
  <c r="L244" i="31"/>
  <c r="H46" i="31"/>
  <c r="N45" i="31"/>
  <c r="M44" i="31"/>
  <c r="Q1141" i="31"/>
  <c r="I1140" i="31"/>
  <c r="K35" i="31"/>
  <c r="N34" i="31"/>
  <c r="G43" i="31"/>
  <c r="J42" i="31"/>
  <c r="M41" i="31"/>
  <c r="O40" i="31"/>
  <c r="I1135" i="31"/>
  <c r="K1134" i="31"/>
  <c r="N1139" i="31"/>
  <c r="Q1138" i="31"/>
  <c r="F1138" i="31"/>
  <c r="K39" i="31"/>
  <c r="P38" i="31"/>
  <c r="G38" i="31"/>
  <c r="L37" i="31"/>
  <c r="Q36" i="31"/>
  <c r="G36" i="31"/>
  <c r="L379" i="31"/>
  <c r="Q378" i="31"/>
  <c r="H378" i="31"/>
  <c r="M25" i="31"/>
  <c r="I24" i="31"/>
  <c r="M23" i="31"/>
  <c r="I22" i="31"/>
  <c r="N233" i="31"/>
  <c r="J232" i="31"/>
  <c r="O31" i="31"/>
  <c r="J30" i="31"/>
  <c r="N21" i="31"/>
  <c r="J20" i="31"/>
  <c r="O1131" i="31"/>
  <c r="F1131" i="31"/>
  <c r="I1130" i="31"/>
  <c r="M247" i="31"/>
  <c r="K246" i="31"/>
  <c r="Q1099" i="31"/>
  <c r="I1099" i="31"/>
  <c r="O1098" i="31"/>
  <c r="G1098" i="31"/>
  <c r="M257" i="31"/>
  <c r="K256" i="31"/>
  <c r="Q239" i="31"/>
  <c r="I239" i="31"/>
  <c r="O238" i="31"/>
  <c r="G238" i="31"/>
  <c r="M203" i="31"/>
  <c r="K202" i="31"/>
  <c r="Q1059" i="31"/>
  <c r="I1059" i="31"/>
  <c r="J243" i="31"/>
  <c r="M45" i="31"/>
  <c r="L44" i="31"/>
  <c r="O1141" i="31"/>
  <c r="H1140" i="31"/>
  <c r="I35" i="31"/>
  <c r="M34" i="31"/>
  <c r="Q43" i="31"/>
  <c r="I42" i="31"/>
  <c r="K41" i="31"/>
  <c r="N40" i="31"/>
  <c r="G1135" i="31"/>
  <c r="J1134" i="31"/>
  <c r="M1139" i="31"/>
  <c r="O1138" i="31"/>
  <c r="J39" i="31"/>
  <c r="O38" i="31"/>
  <c r="F38" i="31"/>
  <c r="K37" i="31"/>
  <c r="O36" i="31"/>
  <c r="F36" i="31"/>
  <c r="K379" i="31"/>
  <c r="P378" i="31"/>
  <c r="G378" i="31"/>
  <c r="L25" i="31"/>
  <c r="Q24" i="31"/>
  <c r="G24" i="31"/>
  <c r="L23" i="31"/>
  <c r="Q22" i="31"/>
  <c r="H22" i="31"/>
  <c r="M233" i="31"/>
  <c r="I232" i="31"/>
  <c r="M31" i="31"/>
  <c r="I30" i="31"/>
  <c r="M21" i="31"/>
  <c r="I20" i="31"/>
  <c r="N1131" i="31"/>
  <c r="Q1130" i="31"/>
  <c r="H1130" i="31"/>
  <c r="L247" i="31"/>
  <c r="J246" i="31"/>
  <c r="P1099" i="31"/>
  <c r="H1099" i="31"/>
  <c r="N1098" i="31"/>
  <c r="F1098" i="31"/>
  <c r="L257" i="31"/>
  <c r="J256" i="31"/>
  <c r="P239" i="31"/>
  <c r="H239" i="31"/>
  <c r="N238" i="31"/>
  <c r="F238" i="31"/>
  <c r="L203" i="31"/>
  <c r="J202" i="31"/>
  <c r="P242" i="31"/>
  <c r="G45" i="31"/>
  <c r="K44" i="31"/>
  <c r="M1141" i="31"/>
  <c r="Q1140" i="31"/>
  <c r="G1140" i="31"/>
  <c r="H35" i="31"/>
  <c r="L34" i="31"/>
  <c r="O43" i="31"/>
  <c r="H42" i="31"/>
  <c r="I41" i="31"/>
  <c r="M40" i="31"/>
  <c r="Q1135" i="31"/>
  <c r="I1134" i="31"/>
  <c r="K1139" i="31"/>
  <c r="N1138" i="31"/>
  <c r="I39" i="31"/>
  <c r="N38" i="31"/>
  <c r="I37" i="31"/>
  <c r="N36" i="31"/>
  <c r="J379" i="31"/>
  <c r="O378" i="31"/>
  <c r="F378" i="31"/>
  <c r="K25" i="31"/>
  <c r="O24" i="31"/>
  <c r="F24" i="31"/>
  <c r="K23" i="31"/>
  <c r="P22" i="31"/>
  <c r="G22" i="31"/>
  <c r="L233" i="31"/>
  <c r="Q232" i="31"/>
  <c r="G232" i="31"/>
  <c r="L31" i="31"/>
  <c r="Q30" i="31"/>
  <c r="H30" i="31"/>
  <c r="L21" i="31"/>
  <c r="Q20" i="31"/>
  <c r="H20" i="31"/>
  <c r="M1131" i="31"/>
  <c r="P1130" i="31"/>
  <c r="G1130" i="31"/>
  <c r="K247" i="31"/>
  <c r="Q246" i="31"/>
  <c r="I246" i="31"/>
  <c r="O1099" i="31"/>
  <c r="G1099" i="31"/>
  <c r="M1098" i="31"/>
  <c r="K257" i="31"/>
  <c r="Q256" i="31"/>
  <c r="I256" i="31"/>
  <c r="O239" i="31"/>
  <c r="G239" i="31"/>
  <c r="M238" i="31"/>
  <c r="K203" i="31"/>
  <c r="Q202" i="31"/>
  <c r="I202" i="31"/>
  <c r="H242" i="31"/>
  <c r="N27" i="31"/>
  <c r="F45" i="31"/>
  <c r="I44" i="31"/>
  <c r="L1141" i="31"/>
  <c r="P1140" i="31"/>
  <c r="Q35" i="31"/>
  <c r="G35" i="31"/>
  <c r="K34" i="31"/>
  <c r="M43" i="31"/>
  <c r="Q42" i="31"/>
  <c r="G42" i="31"/>
  <c r="H41" i="31"/>
  <c r="L40" i="31"/>
  <c r="O1135" i="31"/>
  <c r="H1134" i="31"/>
  <c r="I1139" i="31"/>
  <c r="M1138" i="31"/>
  <c r="Q39" i="31"/>
  <c r="H39" i="31"/>
  <c r="M38" i="31"/>
  <c r="Q37" i="31"/>
  <c r="H37" i="31"/>
  <c r="M36" i="31"/>
  <c r="I379" i="31"/>
  <c r="N378" i="31"/>
  <c r="I25" i="31"/>
  <c r="N24" i="31"/>
  <c r="J23" i="31"/>
  <c r="O22" i="31"/>
  <c r="F22" i="31"/>
  <c r="K233" i="31"/>
  <c r="O232" i="31"/>
  <c r="F232" i="31"/>
  <c r="K31" i="31"/>
  <c r="P30" i="31"/>
  <c r="G30" i="31"/>
  <c r="K21" i="31"/>
  <c r="P20" i="31"/>
  <c r="G20" i="31"/>
  <c r="L1131" i="31"/>
  <c r="O1130" i="31"/>
  <c r="F1130" i="31"/>
  <c r="J247" i="31"/>
  <c r="P246" i="31"/>
  <c r="H246" i="31"/>
  <c r="N1099" i="31"/>
  <c r="F1099" i="31"/>
  <c r="L1098" i="31"/>
  <c r="J257" i="31"/>
  <c r="P256" i="31"/>
  <c r="H256" i="31"/>
  <c r="N239" i="31"/>
  <c r="F239" i="31"/>
  <c r="L238" i="31"/>
  <c r="J203" i="31"/>
  <c r="P202" i="31"/>
  <c r="H202" i="31"/>
  <c r="F27" i="31"/>
  <c r="G44" i="31"/>
  <c r="K1141" i="31"/>
  <c r="O1140" i="31"/>
  <c r="P35" i="31"/>
  <c r="F35" i="31"/>
  <c r="I34" i="31"/>
  <c r="L43" i="31"/>
  <c r="P42" i="31"/>
  <c r="Q41" i="31"/>
  <c r="G41" i="31"/>
  <c r="K40" i="31"/>
  <c r="M1135" i="31"/>
  <c r="Q1134" i="31"/>
  <c r="G1134" i="31"/>
  <c r="P236" i="31"/>
  <c r="L26" i="31"/>
  <c r="Q44" i="31"/>
  <c r="F44" i="31"/>
  <c r="J1141" i="31"/>
  <c r="M1140" i="31"/>
  <c r="O35" i="31"/>
  <c r="G34" i="31"/>
  <c r="K43" i="31"/>
  <c r="O42" i="31"/>
  <c r="P41" i="31"/>
  <c r="F41" i="31"/>
  <c r="I40" i="31"/>
  <c r="L1135" i="31"/>
  <c r="P1134" i="31"/>
  <c r="Q1139" i="31"/>
  <c r="G1139" i="31"/>
  <c r="K1138" i="31"/>
  <c r="O39" i="31"/>
  <c r="J38" i="31"/>
  <c r="O37" i="31"/>
  <c r="F37" i="31"/>
  <c r="K36" i="31"/>
  <c r="P379" i="31"/>
  <c r="G379" i="31"/>
  <c r="K378" i="31"/>
  <c r="P25" i="31"/>
  <c r="G25" i="31"/>
  <c r="L24" i="31"/>
  <c r="Q23" i="31"/>
  <c r="H23" i="31"/>
  <c r="M22" i="31"/>
  <c r="Q233" i="31"/>
  <c r="H233" i="31"/>
  <c r="M232" i="31"/>
  <c r="I31" i="31"/>
  <c r="N30" i="31"/>
  <c r="I21" i="31"/>
  <c r="M20" i="31"/>
  <c r="J1131" i="31"/>
  <c r="L1130" i="31"/>
  <c r="P247" i="31"/>
  <c r="H247" i="31"/>
  <c r="N246" i="31"/>
  <c r="F246" i="31"/>
  <c r="L1099" i="31"/>
  <c r="J1098" i="31"/>
  <c r="P257" i="31"/>
  <c r="H257" i="31"/>
  <c r="N256" i="31"/>
  <c r="F256" i="31"/>
  <c r="L239" i="31"/>
  <c r="J238" i="31"/>
  <c r="P203" i="31"/>
  <c r="H203" i="31"/>
  <c r="N202" i="31"/>
  <c r="F202" i="31"/>
  <c r="F34" i="31"/>
  <c r="F1139" i="31"/>
  <c r="N37" i="31"/>
  <c r="M378" i="31"/>
  <c r="I23" i="31"/>
  <c r="L232" i="31"/>
  <c r="Q21" i="31"/>
  <c r="G247" i="31"/>
  <c r="K1098" i="31"/>
  <c r="M239" i="31"/>
  <c r="G203" i="31"/>
  <c r="O1059" i="31"/>
  <c r="K1058" i="31"/>
  <c r="M1081" i="31"/>
  <c r="K1080" i="31"/>
  <c r="Q159" i="31"/>
  <c r="I159" i="31"/>
  <c r="O158" i="31"/>
  <c r="G158" i="31"/>
  <c r="M277" i="31"/>
  <c r="K276" i="31"/>
  <c r="Q305" i="31"/>
  <c r="I305" i="31"/>
  <c r="O304" i="31"/>
  <c r="G304" i="31"/>
  <c r="M255" i="31"/>
  <c r="K254" i="31"/>
  <c r="Q85" i="31"/>
  <c r="I85" i="31"/>
  <c r="O84" i="31"/>
  <c r="G84" i="31"/>
  <c r="Q1077" i="31"/>
  <c r="I1077" i="31"/>
  <c r="O1076" i="31"/>
  <c r="G1076" i="31"/>
  <c r="M231" i="31"/>
  <c r="K230" i="31"/>
  <c r="L1121" i="31"/>
  <c r="Q1120" i="31"/>
  <c r="I1120" i="31"/>
  <c r="O95" i="31"/>
  <c r="G95" i="31"/>
  <c r="M94" i="31"/>
  <c r="J129" i="31"/>
  <c r="O128" i="31"/>
  <c r="G128" i="31"/>
  <c r="M1061" i="31"/>
  <c r="K1060" i="31"/>
  <c r="Q119" i="31"/>
  <c r="I119" i="31"/>
  <c r="O118" i="31"/>
  <c r="G118" i="31"/>
  <c r="J43" i="31"/>
  <c r="L1138" i="31"/>
  <c r="G37" i="31"/>
  <c r="J378" i="31"/>
  <c r="Q25" i="31"/>
  <c r="G23" i="31"/>
  <c r="Q31" i="31"/>
  <c r="J21" i="31"/>
  <c r="O246" i="31"/>
  <c r="I1098" i="31"/>
  <c r="Q257" i="31"/>
  <c r="K239" i="31"/>
  <c r="O202" i="31"/>
  <c r="N1059" i="31"/>
  <c r="J1058" i="31"/>
  <c r="L1081" i="31"/>
  <c r="J1080" i="31"/>
  <c r="P159" i="31"/>
  <c r="H159" i="31"/>
  <c r="N158" i="31"/>
  <c r="F158" i="31"/>
  <c r="L277" i="31"/>
  <c r="J276" i="31"/>
  <c r="P305" i="31"/>
  <c r="H305" i="31"/>
  <c r="N304" i="31"/>
  <c r="F304" i="31"/>
  <c r="L255" i="31"/>
  <c r="J254" i="31"/>
  <c r="P85" i="31"/>
  <c r="H85" i="31"/>
  <c r="N84" i="31"/>
  <c r="F84" i="31"/>
  <c r="P1077" i="31"/>
  <c r="H1077" i="31"/>
  <c r="N1076" i="31"/>
  <c r="F1076" i="31"/>
  <c r="L231" i="31"/>
  <c r="J230" i="31"/>
  <c r="K1121" i="31"/>
  <c r="P1120" i="31"/>
  <c r="H1120" i="31"/>
  <c r="N95" i="31"/>
  <c r="F95" i="31"/>
  <c r="L94" i="31"/>
  <c r="Q129" i="31"/>
  <c r="I129" i="31"/>
  <c r="N128" i="31"/>
  <c r="F128" i="31"/>
  <c r="L1061" i="31"/>
  <c r="M42" i="31"/>
  <c r="O41" i="31"/>
  <c r="I1138" i="31"/>
  <c r="P39" i="31"/>
  <c r="O25" i="31"/>
  <c r="N22" i="31"/>
  <c r="J31" i="31"/>
  <c r="G21" i="31"/>
  <c r="M246" i="31"/>
  <c r="O257" i="31"/>
  <c r="M202" i="31"/>
  <c r="M1059" i="31"/>
  <c r="Q1058" i="31"/>
  <c r="I1058" i="31"/>
  <c r="K1081" i="31"/>
  <c r="Q1080" i="31"/>
  <c r="I1080" i="31"/>
  <c r="O159" i="31"/>
  <c r="G159" i="31"/>
  <c r="M158" i="31"/>
  <c r="K277" i="31"/>
  <c r="Q276" i="31"/>
  <c r="I276" i="31"/>
  <c r="O305" i="31"/>
  <c r="G305" i="31"/>
  <c r="M304" i="31"/>
  <c r="K255" i="31"/>
  <c r="Q254" i="31"/>
  <c r="I254" i="31"/>
  <c r="O85" i="31"/>
  <c r="G85" i="31"/>
  <c r="M84" i="31"/>
  <c r="O1077" i="31"/>
  <c r="G1077" i="31"/>
  <c r="M1076" i="31"/>
  <c r="K231" i="31"/>
  <c r="Q230" i="31"/>
  <c r="I230" i="31"/>
  <c r="J1121" i="31"/>
  <c r="O1120" i="31"/>
  <c r="G1120" i="31"/>
  <c r="M95" i="31"/>
  <c r="K94" i="31"/>
  <c r="P129" i="31"/>
  <c r="H129" i="31"/>
  <c r="M128" i="31"/>
  <c r="K1061" i="31"/>
  <c r="Q1060" i="31"/>
  <c r="I1060" i="31"/>
  <c r="O119" i="31"/>
  <c r="G119" i="31"/>
  <c r="M39" i="31"/>
  <c r="L36" i="31"/>
  <c r="H25" i="31"/>
  <c r="K22" i="31"/>
  <c r="H31" i="31"/>
  <c r="O20" i="31"/>
  <c r="G246" i="31"/>
  <c r="I257" i="31"/>
  <c r="Q238" i="31"/>
  <c r="G202" i="31"/>
  <c r="L1059" i="31"/>
  <c r="P1058" i="31"/>
  <c r="H1058" i="31"/>
  <c r="J1081" i="31"/>
  <c r="P1080" i="31"/>
  <c r="H1080" i="31"/>
  <c r="N159" i="31"/>
  <c r="F159" i="31"/>
  <c r="L158" i="31"/>
  <c r="J277" i="31"/>
  <c r="P276" i="31"/>
  <c r="H276" i="31"/>
  <c r="N305" i="31"/>
  <c r="F305" i="31"/>
  <c r="L304" i="31"/>
  <c r="J255" i="31"/>
  <c r="P254" i="31"/>
  <c r="H254" i="31"/>
  <c r="N85" i="31"/>
  <c r="F85" i="31"/>
  <c r="L84" i="31"/>
  <c r="N1077" i="31"/>
  <c r="F1077" i="31"/>
  <c r="L1076" i="31"/>
  <c r="J231" i="31"/>
  <c r="P230" i="31"/>
  <c r="H230" i="31"/>
  <c r="Q1121" i="31"/>
  <c r="I1121" i="31"/>
  <c r="N1120" i="31"/>
  <c r="F1120" i="31"/>
  <c r="L95" i="31"/>
  <c r="J94" i="31"/>
  <c r="O129" i="31"/>
  <c r="G129" i="31"/>
  <c r="L128" i="31"/>
  <c r="J1061" i="31"/>
  <c r="P1060" i="31"/>
  <c r="H1060" i="31"/>
  <c r="N119" i="31"/>
  <c r="F119" i="31"/>
  <c r="J47" i="31"/>
  <c r="O44" i="31"/>
  <c r="G40" i="31"/>
  <c r="K1135" i="31"/>
  <c r="G39" i="31"/>
  <c r="J36" i="31"/>
  <c r="Q379" i="31"/>
  <c r="F25" i="31"/>
  <c r="P233" i="31"/>
  <c r="O30" i="31"/>
  <c r="L20" i="31"/>
  <c r="M1099" i="31"/>
  <c r="G257" i="31"/>
  <c r="K238" i="31"/>
  <c r="K1059" i="31"/>
  <c r="O1058" i="31"/>
  <c r="G1058" i="31"/>
  <c r="Q1081" i="31"/>
  <c r="I1081" i="31"/>
  <c r="O1080" i="31"/>
  <c r="G1080" i="31"/>
  <c r="M159" i="31"/>
  <c r="K158" i="31"/>
  <c r="Q277" i="31"/>
  <c r="I277" i="31"/>
  <c r="O276" i="31"/>
  <c r="G276" i="31"/>
  <c r="M305" i="31"/>
  <c r="K304" i="31"/>
  <c r="Q255" i="31"/>
  <c r="I255" i="31"/>
  <c r="O254" i="31"/>
  <c r="G254" i="31"/>
  <c r="M85" i="31"/>
  <c r="K84" i="31"/>
  <c r="M1077" i="31"/>
  <c r="K1076" i="31"/>
  <c r="Q231" i="31"/>
  <c r="I231" i="31"/>
  <c r="O230" i="31"/>
  <c r="G230" i="31"/>
  <c r="P1121" i="31"/>
  <c r="H1121" i="31"/>
  <c r="M1120" i="31"/>
  <c r="K95" i="31"/>
  <c r="Q94" i="31"/>
  <c r="I94" i="31"/>
  <c r="N129" i="31"/>
  <c r="F129" i="31"/>
  <c r="K128" i="31"/>
  <c r="Q1061" i="31"/>
  <c r="I1061" i="31"/>
  <c r="O1060" i="31"/>
  <c r="G1060" i="31"/>
  <c r="M119" i="31"/>
  <c r="I1141" i="31"/>
  <c r="O1134" i="31"/>
  <c r="O379" i="31"/>
  <c r="M24" i="31"/>
  <c r="I233" i="31"/>
  <c r="M30" i="31"/>
  <c r="K1131" i="31"/>
  <c r="N1130" i="31"/>
  <c r="Q247" i="31"/>
  <c r="K1099" i="31"/>
  <c r="O256" i="31"/>
  <c r="I238" i="31"/>
  <c r="Q203" i="31"/>
  <c r="H1059" i="31"/>
  <c r="N1058" i="31"/>
  <c r="F1058" i="31"/>
  <c r="P1081" i="31"/>
  <c r="H1081" i="31"/>
  <c r="N1080" i="31"/>
  <c r="F1080" i="31"/>
  <c r="L159" i="31"/>
  <c r="J158" i="31"/>
  <c r="P277" i="31"/>
  <c r="H277" i="31"/>
  <c r="N276" i="31"/>
  <c r="F276" i="31"/>
  <c r="L305" i="31"/>
  <c r="J304" i="31"/>
  <c r="P255" i="31"/>
  <c r="H255" i="31"/>
  <c r="N254" i="31"/>
  <c r="F254" i="31"/>
  <c r="L85" i="31"/>
  <c r="J84" i="31"/>
  <c r="L1077" i="31"/>
  <c r="J1076" i="31"/>
  <c r="P231" i="31"/>
  <c r="H231" i="31"/>
  <c r="N230" i="31"/>
  <c r="F230" i="31"/>
  <c r="O1121" i="31"/>
  <c r="G1121" i="31"/>
  <c r="L1120" i="31"/>
  <c r="J95" i="31"/>
  <c r="P94" i="31"/>
  <c r="H94" i="31"/>
  <c r="M129" i="31"/>
  <c r="J128" i="31"/>
  <c r="P1061" i="31"/>
  <c r="H1061" i="31"/>
  <c r="N1060" i="31"/>
  <c r="F1060" i="31"/>
  <c r="L119" i="31"/>
  <c r="H236" i="31"/>
  <c r="N245" i="31"/>
  <c r="K1140" i="31"/>
  <c r="N35" i="31"/>
  <c r="P1139" i="31"/>
  <c r="K38" i="31"/>
  <c r="H379" i="31"/>
  <c r="K24" i="31"/>
  <c r="G233" i="31"/>
  <c r="F30" i="31"/>
  <c r="H1131" i="31"/>
  <c r="K1130" i="31"/>
  <c r="O247" i="31"/>
  <c r="M256" i="31"/>
  <c r="O203" i="31"/>
  <c r="G1059" i="31"/>
  <c r="M1058" i="31"/>
  <c r="O1081" i="31"/>
  <c r="G1081" i="31"/>
  <c r="M1080" i="31"/>
  <c r="K159" i="31"/>
  <c r="Q158" i="31"/>
  <c r="I158" i="31"/>
  <c r="O277" i="31"/>
  <c r="G277" i="31"/>
  <c r="M276" i="31"/>
  <c r="K305" i="31"/>
  <c r="Q304" i="31"/>
  <c r="I304" i="31"/>
  <c r="O255" i="31"/>
  <c r="G255" i="31"/>
  <c r="M254" i="31"/>
  <c r="K85" i="31"/>
  <c r="Q84" i="31"/>
  <c r="I84" i="31"/>
  <c r="K1077" i="31"/>
  <c r="Q1076" i="31"/>
  <c r="I1076" i="31"/>
  <c r="O231" i="31"/>
  <c r="G231" i="31"/>
  <c r="M230" i="31"/>
  <c r="N1121" i="31"/>
  <c r="F1121" i="31"/>
  <c r="K1120" i="31"/>
  <c r="Q95" i="31"/>
  <c r="I95" i="31"/>
  <c r="O94" i="31"/>
  <c r="G94" i="31"/>
  <c r="L129" i="31"/>
  <c r="Q128" i="31"/>
  <c r="I128" i="31"/>
  <c r="O1061" i="31"/>
  <c r="G1061" i="31"/>
  <c r="Q34" i="31"/>
  <c r="H1139" i="31"/>
  <c r="I38" i="31"/>
  <c r="P37" i="31"/>
  <c r="P23" i="31"/>
  <c r="N232" i="31"/>
  <c r="I247" i="31"/>
  <c r="Q1098" i="31"/>
  <c r="G256" i="31"/>
  <c r="I203" i="31"/>
  <c r="P1059" i="31"/>
  <c r="F1059" i="31"/>
  <c r="L1058" i="31"/>
  <c r="N1081" i="31"/>
  <c r="F1081" i="31"/>
  <c r="L1080" i="31"/>
  <c r="J159" i="31"/>
  <c r="P158" i="31"/>
  <c r="H158" i="31"/>
  <c r="N277" i="31"/>
  <c r="F277" i="31"/>
  <c r="L276" i="31"/>
  <c r="J305" i="31"/>
  <c r="P304" i="31"/>
  <c r="H304" i="31"/>
  <c r="N255" i="31"/>
  <c r="F255" i="31"/>
  <c r="L254" i="31"/>
  <c r="J85" i="31"/>
  <c r="P84" i="31"/>
  <c r="H84" i="31"/>
  <c r="J1077" i="31"/>
  <c r="P1076" i="31"/>
  <c r="H1076" i="31"/>
  <c r="N231" i="31"/>
  <c r="F231" i="31"/>
  <c r="L230" i="31"/>
  <c r="M1121" i="31"/>
  <c r="J1120" i="31"/>
  <c r="P95" i="31"/>
  <c r="H95" i="31"/>
  <c r="N94" i="31"/>
  <c r="F94" i="31"/>
  <c r="K129" i="31"/>
  <c r="P128" i="31"/>
  <c r="H128" i="31"/>
  <c r="N1061" i="31"/>
  <c r="F1061" i="31"/>
  <c r="L1060" i="31"/>
  <c r="J119" i="31"/>
  <c r="P118" i="31"/>
  <c r="Q118" i="31"/>
  <c r="F118" i="31"/>
  <c r="L117" i="31"/>
  <c r="J116" i="31"/>
  <c r="P115" i="31"/>
  <c r="H115" i="31"/>
  <c r="N114" i="31"/>
  <c r="F114" i="31"/>
  <c r="L113" i="31"/>
  <c r="J112" i="31"/>
  <c r="P111" i="31"/>
  <c r="H111" i="31"/>
  <c r="N110" i="31"/>
  <c r="F110" i="31"/>
  <c r="L109" i="31"/>
  <c r="J108" i="31"/>
  <c r="P107" i="31"/>
  <c r="H107" i="31"/>
  <c r="N106" i="31"/>
  <c r="F106" i="31"/>
  <c r="L1177" i="31"/>
  <c r="J1176" i="31"/>
  <c r="P1175" i="31"/>
  <c r="H1175" i="31"/>
  <c r="N1174" i="31"/>
  <c r="F1174" i="31"/>
  <c r="L1173" i="31"/>
  <c r="J1172" i="31"/>
  <c r="P1143" i="31"/>
  <c r="H1143" i="31"/>
  <c r="N1142" i="31"/>
  <c r="F1142" i="31"/>
  <c r="L331" i="31"/>
  <c r="J330" i="31"/>
  <c r="P225" i="31"/>
  <c r="H225" i="31"/>
  <c r="N224" i="31"/>
  <c r="F224" i="31"/>
  <c r="L19" i="31"/>
  <c r="J18" i="31"/>
  <c r="P329" i="31"/>
  <c r="H329" i="31"/>
  <c r="N328" i="31"/>
  <c r="F328" i="31"/>
  <c r="L185" i="31"/>
  <c r="J184" i="31"/>
  <c r="P325" i="31"/>
  <c r="H325" i="31"/>
  <c r="N324" i="31"/>
  <c r="F324" i="31"/>
  <c r="L217" i="31"/>
  <c r="J216" i="31"/>
  <c r="P295" i="31"/>
  <c r="H295" i="31"/>
  <c r="N294" i="31"/>
  <c r="F294" i="31"/>
  <c r="L175" i="31"/>
  <c r="J174" i="31"/>
  <c r="P163" i="31"/>
  <c r="H163" i="31"/>
  <c r="N162" i="31"/>
  <c r="F162" i="31"/>
  <c r="L319" i="31"/>
  <c r="M1060" i="31"/>
  <c r="N118" i="31"/>
  <c r="K117" i="31"/>
  <c r="Q116" i="31"/>
  <c r="I116" i="31"/>
  <c r="O115" i="31"/>
  <c r="G115" i="31"/>
  <c r="M114" i="31"/>
  <c r="K113" i="31"/>
  <c r="Q112" i="31"/>
  <c r="I112" i="31"/>
  <c r="O111" i="31"/>
  <c r="G111" i="31"/>
  <c r="M110" i="31"/>
  <c r="K109" i="31"/>
  <c r="Q108" i="31"/>
  <c r="I108" i="31"/>
  <c r="O107" i="31"/>
  <c r="G107" i="31"/>
  <c r="M106" i="31"/>
  <c r="K1177" i="31"/>
  <c r="Q1176" i="31"/>
  <c r="I1176" i="31"/>
  <c r="O1175" i="31"/>
  <c r="G1175" i="31"/>
  <c r="M1174" i="31"/>
  <c r="K1173" i="31"/>
  <c r="Q1172" i="31"/>
  <c r="I1172" i="31"/>
  <c r="O1143" i="31"/>
  <c r="G1143" i="31"/>
  <c r="M1142" i="31"/>
  <c r="K331" i="31"/>
  <c r="Q330" i="31"/>
  <c r="I330" i="31"/>
  <c r="O225" i="31"/>
  <c r="G225" i="31"/>
  <c r="M224" i="31"/>
  <c r="K19" i="31"/>
  <c r="Q18" i="31"/>
  <c r="I18" i="31"/>
  <c r="O329" i="31"/>
  <c r="G329" i="31"/>
  <c r="M328" i="31"/>
  <c r="K185" i="31"/>
  <c r="Q184" i="31"/>
  <c r="I184" i="31"/>
  <c r="O325" i="31"/>
  <c r="G325" i="31"/>
  <c r="M324" i="31"/>
  <c r="K217" i="31"/>
  <c r="Q216" i="31"/>
  <c r="I216" i="31"/>
  <c r="O295" i="31"/>
  <c r="G295" i="31"/>
  <c r="M294" i="31"/>
  <c r="K175" i="31"/>
  <c r="Q174" i="31"/>
  <c r="I174" i="31"/>
  <c r="O163" i="31"/>
  <c r="G163" i="31"/>
  <c r="M162" i="31"/>
  <c r="K319" i="31"/>
  <c r="Q318" i="31"/>
  <c r="I318" i="31"/>
  <c r="J1060" i="31"/>
  <c r="M118" i="31"/>
  <c r="J117" i="31"/>
  <c r="P116" i="31"/>
  <c r="H116" i="31"/>
  <c r="N115" i="31"/>
  <c r="F115" i="31"/>
  <c r="L114" i="31"/>
  <c r="J113" i="31"/>
  <c r="P112" i="31"/>
  <c r="H112" i="31"/>
  <c r="N111" i="31"/>
  <c r="F111" i="31"/>
  <c r="L110" i="31"/>
  <c r="J109" i="31"/>
  <c r="P108" i="31"/>
  <c r="H108" i="31"/>
  <c r="N107" i="31"/>
  <c r="F107" i="31"/>
  <c r="L106" i="31"/>
  <c r="J1177" i="31"/>
  <c r="P1176" i="31"/>
  <c r="H1176" i="31"/>
  <c r="N1175" i="31"/>
  <c r="F1175" i="31"/>
  <c r="L1174" i="31"/>
  <c r="J1173" i="31"/>
  <c r="P1172" i="31"/>
  <c r="H1172" i="31"/>
  <c r="N1143" i="31"/>
  <c r="F1143" i="31"/>
  <c r="L1142" i="31"/>
  <c r="J331" i="31"/>
  <c r="P330" i="31"/>
  <c r="H330" i="31"/>
  <c r="N225" i="31"/>
  <c r="F225" i="31"/>
  <c r="L224" i="31"/>
  <c r="J19" i="31"/>
  <c r="P18" i="31"/>
  <c r="H18" i="31"/>
  <c r="N329" i="31"/>
  <c r="F329" i="31"/>
  <c r="L328" i="31"/>
  <c r="J185" i="31"/>
  <c r="P184" i="31"/>
  <c r="H184" i="31"/>
  <c r="N325" i="31"/>
  <c r="F325" i="31"/>
  <c r="L324" i="31"/>
  <c r="J217" i="31"/>
  <c r="P216" i="31"/>
  <c r="H216" i="31"/>
  <c r="N295" i="31"/>
  <c r="F295" i="31"/>
  <c r="L294" i="31"/>
  <c r="J175" i="31"/>
  <c r="P174" i="31"/>
  <c r="H174" i="31"/>
  <c r="P119" i="31"/>
  <c r="L118" i="31"/>
  <c r="Q117" i="31"/>
  <c r="I117" i="31"/>
  <c r="O116" i="31"/>
  <c r="G116" i="31"/>
  <c r="M115" i="31"/>
  <c r="K114" i="31"/>
  <c r="Q113" i="31"/>
  <c r="I113" i="31"/>
  <c r="O112" i="31"/>
  <c r="G112" i="31"/>
  <c r="M111" i="31"/>
  <c r="K110" i="31"/>
  <c r="Q109" i="31"/>
  <c r="I109" i="31"/>
  <c r="O108" i="31"/>
  <c r="G108" i="31"/>
  <c r="M107" i="31"/>
  <c r="K106" i="31"/>
  <c r="Q1177" i="31"/>
  <c r="I1177" i="31"/>
  <c r="O1176" i="31"/>
  <c r="G1176" i="31"/>
  <c r="M1175" i="31"/>
  <c r="K1174" i="31"/>
  <c r="Q1173" i="31"/>
  <c r="I1173" i="31"/>
  <c r="O1172" i="31"/>
  <c r="G1172" i="31"/>
  <c r="M1143" i="31"/>
  <c r="K1142" i="31"/>
  <c r="Q331" i="31"/>
  <c r="I331" i="31"/>
  <c r="O330" i="31"/>
  <c r="G330" i="31"/>
  <c r="M225" i="31"/>
  <c r="K224" i="31"/>
  <c r="Q19" i="31"/>
  <c r="I19" i="31"/>
  <c r="O18" i="31"/>
  <c r="G18" i="31"/>
  <c r="M329" i="31"/>
  <c r="K328" i="31"/>
  <c r="Q185" i="31"/>
  <c r="I185" i="31"/>
  <c r="O184" i="31"/>
  <c r="G184" i="31"/>
  <c r="M325" i="31"/>
  <c r="K324" i="31"/>
  <c r="Q217" i="31"/>
  <c r="I217" i="31"/>
  <c r="O216" i="31"/>
  <c r="G216" i="31"/>
  <c r="M295" i="31"/>
  <c r="K294" i="31"/>
  <c r="Q175" i="31"/>
  <c r="I175" i="31"/>
  <c r="O174" i="31"/>
  <c r="G174" i="31"/>
  <c r="M163" i="31"/>
  <c r="K119" i="31"/>
  <c r="K118" i="31"/>
  <c r="P117" i="31"/>
  <c r="H117" i="31"/>
  <c r="N116" i="31"/>
  <c r="F116" i="31"/>
  <c r="L115" i="31"/>
  <c r="J114" i="31"/>
  <c r="P113" i="31"/>
  <c r="H113" i="31"/>
  <c r="N112" i="31"/>
  <c r="F112" i="31"/>
  <c r="L111" i="31"/>
  <c r="J110" i="31"/>
  <c r="P109" i="31"/>
  <c r="H109" i="31"/>
  <c r="N108" i="31"/>
  <c r="F108" i="31"/>
  <c r="L107" i="31"/>
  <c r="J106" i="31"/>
  <c r="P1177" i="31"/>
  <c r="H1177" i="31"/>
  <c r="N1176" i="31"/>
  <c r="F1176" i="31"/>
  <c r="L1175" i="31"/>
  <c r="J1174" i="31"/>
  <c r="P1173" i="31"/>
  <c r="H1173" i="31"/>
  <c r="N1172" i="31"/>
  <c r="F1172" i="31"/>
  <c r="L1143" i="31"/>
  <c r="J1142" i="31"/>
  <c r="P331" i="31"/>
  <c r="H331" i="31"/>
  <c r="N330" i="31"/>
  <c r="F330" i="31"/>
  <c r="L225" i="31"/>
  <c r="J224" i="31"/>
  <c r="P19" i="31"/>
  <c r="H19" i="31"/>
  <c r="N18" i="31"/>
  <c r="F18" i="31"/>
  <c r="L329" i="31"/>
  <c r="J328" i="31"/>
  <c r="P185" i="31"/>
  <c r="H185" i="31"/>
  <c r="N184" i="31"/>
  <c r="F184" i="31"/>
  <c r="L325" i="31"/>
  <c r="J324" i="31"/>
  <c r="P217" i="31"/>
  <c r="H217" i="31"/>
  <c r="N216" i="31"/>
  <c r="F216" i="31"/>
  <c r="L295" i="31"/>
  <c r="J294" i="31"/>
  <c r="P175" i="31"/>
  <c r="H175" i="31"/>
  <c r="N174" i="31"/>
  <c r="F174" i="31"/>
  <c r="L163" i="31"/>
  <c r="J162" i="31"/>
  <c r="P319" i="31"/>
  <c r="H319" i="31"/>
  <c r="N318" i="31"/>
  <c r="H119" i="31"/>
  <c r="J118" i="31"/>
  <c r="O117" i="31"/>
  <c r="G117" i="31"/>
  <c r="M116" i="31"/>
  <c r="K115" i="31"/>
  <c r="Q114" i="31"/>
  <c r="I114" i="31"/>
  <c r="O113" i="31"/>
  <c r="G113" i="31"/>
  <c r="M112" i="31"/>
  <c r="K111" i="31"/>
  <c r="Q110" i="31"/>
  <c r="I110" i="31"/>
  <c r="O109" i="31"/>
  <c r="G109" i="31"/>
  <c r="M108" i="31"/>
  <c r="K107" i="31"/>
  <c r="Q106" i="31"/>
  <c r="I106" i="31"/>
  <c r="O1177" i="31"/>
  <c r="G1177" i="31"/>
  <c r="M1176" i="31"/>
  <c r="K1175" i="31"/>
  <c r="Q1174" i="31"/>
  <c r="I1174" i="31"/>
  <c r="O1173" i="31"/>
  <c r="G1173" i="31"/>
  <c r="M1172" i="31"/>
  <c r="K1143" i="31"/>
  <c r="Q1142" i="31"/>
  <c r="I1142" i="31"/>
  <c r="O331" i="31"/>
  <c r="G331" i="31"/>
  <c r="M330" i="31"/>
  <c r="K225" i="31"/>
  <c r="Q224" i="31"/>
  <c r="I224" i="31"/>
  <c r="O19" i="31"/>
  <c r="G19" i="31"/>
  <c r="M18" i="31"/>
  <c r="K329" i="31"/>
  <c r="Q328" i="31"/>
  <c r="I328" i="31"/>
  <c r="O185" i="31"/>
  <c r="G185" i="31"/>
  <c r="M184" i="31"/>
  <c r="K325" i="31"/>
  <c r="Q324" i="31"/>
  <c r="I324" i="31"/>
  <c r="O217" i="31"/>
  <c r="G217" i="31"/>
  <c r="M216" i="31"/>
  <c r="K295" i="31"/>
  <c r="Q294" i="31"/>
  <c r="I294" i="31"/>
  <c r="O175" i="31"/>
  <c r="G175" i="31"/>
  <c r="M174" i="31"/>
  <c r="K163" i="31"/>
  <c r="Q162" i="31"/>
  <c r="I162" i="31"/>
  <c r="I118" i="31"/>
  <c r="N117" i="31"/>
  <c r="F117" i="31"/>
  <c r="L116" i="31"/>
  <c r="J115" i="31"/>
  <c r="P114" i="31"/>
  <c r="H114" i="31"/>
  <c r="N113" i="31"/>
  <c r="F113" i="31"/>
  <c r="L112" i="31"/>
  <c r="J111" i="31"/>
  <c r="P110" i="31"/>
  <c r="H110" i="31"/>
  <c r="N109" i="31"/>
  <c r="F109" i="31"/>
  <c r="L108" i="31"/>
  <c r="J107" i="31"/>
  <c r="P106" i="31"/>
  <c r="H106" i="31"/>
  <c r="N1177" i="31"/>
  <c r="F1177" i="31"/>
  <c r="L1176" i="31"/>
  <c r="J1175" i="31"/>
  <c r="P1174" i="31"/>
  <c r="H1174" i="31"/>
  <c r="N1173" i="31"/>
  <c r="F1173" i="31"/>
  <c r="L1172" i="31"/>
  <c r="J1143" i="31"/>
  <c r="P1142" i="31"/>
  <c r="H1142" i="31"/>
  <c r="N331" i="31"/>
  <c r="F331" i="31"/>
  <c r="L330" i="31"/>
  <c r="J225" i="31"/>
  <c r="P224" i="31"/>
  <c r="H224" i="31"/>
  <c r="N19" i="31"/>
  <c r="F19" i="31"/>
  <c r="L18" i="31"/>
  <c r="J329" i="31"/>
  <c r="P328" i="31"/>
  <c r="H328" i="31"/>
  <c r="N185" i="31"/>
  <c r="F185" i="31"/>
  <c r="L184" i="31"/>
  <c r="J325" i="31"/>
  <c r="P324" i="31"/>
  <c r="H324" i="31"/>
  <c r="N217" i="31"/>
  <c r="F217" i="31"/>
  <c r="L216" i="31"/>
  <c r="J295" i="31"/>
  <c r="P294" i="31"/>
  <c r="H294" i="31"/>
  <c r="N175" i="31"/>
  <c r="F175" i="31"/>
  <c r="L174" i="31"/>
  <c r="J163" i="31"/>
  <c r="P162" i="31"/>
  <c r="H162" i="31"/>
  <c r="N319" i="31"/>
  <c r="H118" i="31"/>
  <c r="M117" i="31"/>
  <c r="K116" i="31"/>
  <c r="Q115" i="31"/>
  <c r="I115" i="31"/>
  <c r="O114" i="31"/>
  <c r="G114" i="31"/>
  <c r="M113" i="31"/>
  <c r="K112" i="31"/>
  <c r="Q111" i="31"/>
  <c r="I111" i="31"/>
  <c r="O110" i="31"/>
  <c r="G110" i="31"/>
  <c r="M109" i="31"/>
  <c r="K108" i="31"/>
  <c r="Q107" i="31"/>
  <c r="I107" i="31"/>
  <c r="O106" i="31"/>
  <c r="G106" i="31"/>
  <c r="M1177" i="31"/>
  <c r="K1176" i="31"/>
  <c r="Q1175" i="31"/>
  <c r="I1175" i="31"/>
  <c r="O1174" i="31"/>
  <c r="G1174" i="31"/>
  <c r="M1173" i="31"/>
  <c r="K1172" i="31"/>
  <c r="Q1143" i="31"/>
  <c r="I1143" i="31"/>
  <c r="O1142" i="31"/>
  <c r="G1142" i="31"/>
  <c r="M331" i="31"/>
  <c r="K330" i="31"/>
  <c r="Q225" i="31"/>
  <c r="I225" i="31"/>
  <c r="O224" i="31"/>
  <c r="G224" i="31"/>
  <c r="M19" i="31"/>
  <c r="K18" i="31"/>
  <c r="Q329" i="31"/>
  <c r="I329" i="31"/>
  <c r="O328" i="31"/>
  <c r="G328" i="31"/>
  <c r="M185" i="31"/>
  <c r="K184" i="31"/>
  <c r="Q325" i="31"/>
  <c r="I325" i="31"/>
  <c r="O324" i="31"/>
  <c r="G324" i="31"/>
  <c r="M217" i="31"/>
  <c r="K216" i="31"/>
  <c r="Q295" i="31"/>
  <c r="I295" i="31"/>
  <c r="O294" i="31"/>
  <c r="G294" i="31"/>
  <c r="M175" i="31"/>
  <c r="K174" i="31"/>
  <c r="Q163" i="31"/>
  <c r="I163" i="31"/>
  <c r="O162" i="31"/>
  <c r="G162" i="31"/>
  <c r="M319" i="31"/>
  <c r="K318" i="31"/>
  <c r="Q145" i="31"/>
  <c r="I145" i="31"/>
  <c r="O144" i="31"/>
  <c r="G144" i="31"/>
  <c r="M347" i="31"/>
  <c r="Q319" i="31"/>
  <c r="O318" i="31"/>
  <c r="H145" i="31"/>
  <c r="M144" i="31"/>
  <c r="I347" i="31"/>
  <c r="O346" i="31"/>
  <c r="G346" i="31"/>
  <c r="M315" i="31"/>
  <c r="K314" i="31"/>
  <c r="Q309" i="31"/>
  <c r="I309" i="31"/>
  <c r="O308" i="31"/>
  <c r="G308" i="31"/>
  <c r="M149" i="31"/>
  <c r="K148" i="31"/>
  <c r="Q219" i="31"/>
  <c r="I219" i="31"/>
  <c r="O218" i="31"/>
  <c r="G218" i="31"/>
  <c r="M199" i="31"/>
  <c r="K198" i="31"/>
  <c r="P1097" i="31"/>
  <c r="H1097" i="31"/>
  <c r="M1096" i="31"/>
  <c r="K17" i="31"/>
  <c r="Q16" i="31"/>
  <c r="I16" i="31"/>
  <c r="O349" i="31"/>
  <c r="G349" i="31"/>
  <c r="M348" i="31"/>
  <c r="J341" i="31"/>
  <c r="O340" i="31"/>
  <c r="G340" i="31"/>
  <c r="O141" i="31"/>
  <c r="G141" i="31"/>
  <c r="M140" i="31"/>
  <c r="K15" i="31"/>
  <c r="Q14" i="31"/>
  <c r="I14" i="31"/>
  <c r="O297" i="31"/>
  <c r="G297" i="31"/>
  <c r="M296" i="31"/>
  <c r="K189" i="31"/>
  <c r="Q188" i="31"/>
  <c r="I188" i="31"/>
  <c r="N263" i="31"/>
  <c r="F263" i="31"/>
  <c r="K262" i="31"/>
  <c r="Q165" i="31"/>
  <c r="I165" i="31"/>
  <c r="O164" i="31"/>
  <c r="G164" i="31"/>
  <c r="L299" i="31"/>
  <c r="Q298" i="31"/>
  <c r="I298" i="31"/>
  <c r="O259" i="31"/>
  <c r="G259" i="31"/>
  <c r="M258" i="31"/>
  <c r="K195" i="31"/>
  <c r="Q194" i="31"/>
  <c r="I194" i="31"/>
  <c r="K139" i="31"/>
  <c r="Q138" i="31"/>
  <c r="I138" i="31"/>
  <c r="O287" i="31"/>
  <c r="G287" i="31"/>
  <c r="M286" i="31"/>
  <c r="O319" i="31"/>
  <c r="M318" i="31"/>
  <c r="P145" i="31"/>
  <c r="G145" i="31"/>
  <c r="L144" i="31"/>
  <c r="Q347" i="31"/>
  <c r="H347" i="31"/>
  <c r="N346" i="31"/>
  <c r="F346" i="31"/>
  <c r="L315" i="31"/>
  <c r="J314" i="31"/>
  <c r="P309" i="31"/>
  <c r="H309" i="31"/>
  <c r="N308" i="31"/>
  <c r="F308" i="31"/>
  <c r="L149" i="31"/>
  <c r="J148" i="31"/>
  <c r="P219" i="31"/>
  <c r="H219" i="31"/>
  <c r="N218" i="31"/>
  <c r="F218" i="31"/>
  <c r="L199" i="31"/>
  <c r="J198" i="31"/>
  <c r="O1097" i="31"/>
  <c r="G1097" i="31"/>
  <c r="L1096" i="31"/>
  <c r="J17" i="31"/>
  <c r="P16" i="31"/>
  <c r="H16" i="31"/>
  <c r="N349" i="31"/>
  <c r="F349" i="31"/>
  <c r="L348" i="31"/>
  <c r="Q341" i="31"/>
  <c r="I341" i="31"/>
  <c r="N340" i="31"/>
  <c r="F340" i="31"/>
  <c r="N141" i="31"/>
  <c r="F141" i="31"/>
  <c r="L140" i="31"/>
  <c r="J15" i="31"/>
  <c r="P14" i="31"/>
  <c r="H14" i="31"/>
  <c r="N297" i="31"/>
  <c r="F297" i="31"/>
  <c r="L296" i="31"/>
  <c r="J189" i="31"/>
  <c r="P188" i="31"/>
  <c r="H188" i="31"/>
  <c r="M263" i="31"/>
  <c r="J262" i="31"/>
  <c r="P165" i="31"/>
  <c r="H165" i="31"/>
  <c r="N164" i="31"/>
  <c r="F164" i="31"/>
  <c r="K299" i="31"/>
  <c r="P298" i="31"/>
  <c r="H298" i="31"/>
  <c r="N259" i="31"/>
  <c r="F259" i="31"/>
  <c r="L258" i="31"/>
  <c r="J195" i="31"/>
  <c r="P194" i="31"/>
  <c r="H194" i="31"/>
  <c r="J139" i="31"/>
  <c r="P138" i="31"/>
  <c r="H138" i="31"/>
  <c r="N287" i="31"/>
  <c r="F287" i="31"/>
  <c r="L286" i="31"/>
  <c r="J307" i="31"/>
  <c r="J319" i="31"/>
  <c r="L318" i="31"/>
  <c r="O145" i="31"/>
  <c r="F145" i="31"/>
  <c r="K144" i="31"/>
  <c r="P347" i="31"/>
  <c r="G347" i="31"/>
  <c r="M346" i="31"/>
  <c r="K315" i="31"/>
  <c r="Q314" i="31"/>
  <c r="I314" i="31"/>
  <c r="O309" i="31"/>
  <c r="G309" i="31"/>
  <c r="M308" i="31"/>
  <c r="K149" i="31"/>
  <c r="Q148" i="31"/>
  <c r="I148" i="31"/>
  <c r="O219" i="31"/>
  <c r="G219" i="31"/>
  <c r="M218" i="31"/>
  <c r="K199" i="31"/>
  <c r="Q198" i="31"/>
  <c r="I198" i="31"/>
  <c r="N1097" i="31"/>
  <c r="F1097" i="31"/>
  <c r="K1096" i="31"/>
  <c r="Q17" i="31"/>
  <c r="I17" i="31"/>
  <c r="O16" i="31"/>
  <c r="G16" i="31"/>
  <c r="M349" i="31"/>
  <c r="K348" i="31"/>
  <c r="P341" i="31"/>
  <c r="H341" i="31"/>
  <c r="M340" i="31"/>
  <c r="M141" i="31"/>
  <c r="K140" i="31"/>
  <c r="Q15" i="31"/>
  <c r="I15" i="31"/>
  <c r="O14" i="31"/>
  <c r="G14" i="31"/>
  <c r="M297" i="31"/>
  <c r="K296" i="31"/>
  <c r="Q189" i="31"/>
  <c r="I189" i="31"/>
  <c r="O188" i="31"/>
  <c r="G188" i="31"/>
  <c r="L263" i="31"/>
  <c r="Q262" i="31"/>
  <c r="I262" i="31"/>
  <c r="O165" i="31"/>
  <c r="G165" i="31"/>
  <c r="M164" i="31"/>
  <c r="J299" i="31"/>
  <c r="O298" i="31"/>
  <c r="G298" i="31"/>
  <c r="M259" i="31"/>
  <c r="K258" i="31"/>
  <c r="Q195" i="31"/>
  <c r="I195" i="31"/>
  <c r="O194" i="31"/>
  <c r="G194" i="31"/>
  <c r="N163" i="31"/>
  <c r="I319" i="31"/>
  <c r="J318" i="31"/>
  <c r="N145" i="31"/>
  <c r="J144" i="31"/>
  <c r="O347" i="31"/>
  <c r="F347" i="31"/>
  <c r="L346" i="31"/>
  <c r="J315" i="31"/>
  <c r="P314" i="31"/>
  <c r="H314" i="31"/>
  <c r="N309" i="31"/>
  <c r="F309" i="31"/>
  <c r="L308" i="31"/>
  <c r="J149" i="31"/>
  <c r="P148" i="31"/>
  <c r="H148" i="31"/>
  <c r="N219" i="31"/>
  <c r="F219" i="31"/>
  <c r="L218" i="31"/>
  <c r="J199" i="31"/>
  <c r="P198" i="31"/>
  <c r="H198" i="31"/>
  <c r="M1097" i="31"/>
  <c r="J1096" i="31"/>
  <c r="P17" i="31"/>
  <c r="H17" i="31"/>
  <c r="N16" i="31"/>
  <c r="F16" i="31"/>
  <c r="L349" i="31"/>
  <c r="J348" i="31"/>
  <c r="O341" i="31"/>
  <c r="G341" i="31"/>
  <c r="L340" i="31"/>
  <c r="L141" i="31"/>
  <c r="J140" i="31"/>
  <c r="P15" i="31"/>
  <c r="H15" i="31"/>
  <c r="N14" i="31"/>
  <c r="F14" i="31"/>
  <c r="L297" i="31"/>
  <c r="J296" i="31"/>
  <c r="P189" i="31"/>
  <c r="H189" i="31"/>
  <c r="N188" i="31"/>
  <c r="F188" i="31"/>
  <c r="K263" i="31"/>
  <c r="P262" i="31"/>
  <c r="H262" i="31"/>
  <c r="N165" i="31"/>
  <c r="F165" i="31"/>
  <c r="L164" i="31"/>
  <c r="Q299" i="31"/>
  <c r="I299" i="31"/>
  <c r="N298" i="31"/>
  <c r="F298" i="31"/>
  <c r="L259" i="31"/>
  <c r="J258" i="31"/>
  <c r="P195" i="31"/>
  <c r="H195" i="31"/>
  <c r="N194" i="31"/>
  <c r="F194" i="31"/>
  <c r="F163" i="31"/>
  <c r="G319" i="31"/>
  <c r="H318" i="31"/>
  <c r="M145" i="31"/>
  <c r="I144" i="31"/>
  <c r="N347" i="31"/>
  <c r="K346" i="31"/>
  <c r="Q315" i="31"/>
  <c r="I315" i="31"/>
  <c r="O314" i="31"/>
  <c r="G314" i="31"/>
  <c r="M309" i="31"/>
  <c r="K308" i="31"/>
  <c r="Q149" i="31"/>
  <c r="I149" i="31"/>
  <c r="O148" i="31"/>
  <c r="G148" i="31"/>
  <c r="M219" i="31"/>
  <c r="K218" i="31"/>
  <c r="Q199" i="31"/>
  <c r="I199" i="31"/>
  <c r="O198" i="31"/>
  <c r="G198" i="31"/>
  <c r="L1097" i="31"/>
  <c r="Q1096" i="31"/>
  <c r="I1096" i="31"/>
  <c r="O17" i="31"/>
  <c r="G17" i="31"/>
  <c r="M16" i="31"/>
  <c r="K349" i="31"/>
  <c r="Q348" i="31"/>
  <c r="I348" i="31"/>
  <c r="N341" i="31"/>
  <c r="F341" i="31"/>
  <c r="K340" i="31"/>
  <c r="K141" i="31"/>
  <c r="Q140" i="31"/>
  <c r="I140" i="31"/>
  <c r="O15" i="31"/>
  <c r="G15" i="31"/>
  <c r="M14" i="31"/>
  <c r="K297" i="31"/>
  <c r="Q296" i="31"/>
  <c r="I296" i="31"/>
  <c r="O189" i="31"/>
  <c r="G189" i="31"/>
  <c r="M188" i="31"/>
  <c r="J263" i="31"/>
  <c r="O262" i="31"/>
  <c r="G262" i="31"/>
  <c r="M165" i="31"/>
  <c r="K164" i="31"/>
  <c r="P299" i="31"/>
  <c r="H299" i="31"/>
  <c r="M298" i="31"/>
  <c r="K259" i="31"/>
  <c r="Q258" i="31"/>
  <c r="I258" i="31"/>
  <c r="O195" i="31"/>
  <c r="G195" i="31"/>
  <c r="M194" i="31"/>
  <c r="O139" i="31"/>
  <c r="G139" i="31"/>
  <c r="M138" i="31"/>
  <c r="K287" i="31"/>
  <c r="F319" i="31"/>
  <c r="G318" i="31"/>
  <c r="L145" i="31"/>
  <c r="Q144" i="31"/>
  <c r="H144" i="31"/>
  <c r="L347" i="31"/>
  <c r="J346" i="31"/>
  <c r="P315" i="31"/>
  <c r="H315" i="31"/>
  <c r="N314" i="31"/>
  <c r="F314" i="31"/>
  <c r="L309" i="31"/>
  <c r="J308" i="31"/>
  <c r="P149" i="31"/>
  <c r="H149" i="31"/>
  <c r="N148" i="31"/>
  <c r="F148" i="31"/>
  <c r="L219" i="31"/>
  <c r="J218" i="31"/>
  <c r="P199" i="31"/>
  <c r="H199" i="31"/>
  <c r="N198" i="31"/>
  <c r="F198" i="31"/>
  <c r="K1097" i="31"/>
  <c r="P1096" i="31"/>
  <c r="H1096" i="31"/>
  <c r="N17" i="31"/>
  <c r="F17" i="31"/>
  <c r="L16" i="31"/>
  <c r="J349" i="31"/>
  <c r="P348" i="31"/>
  <c r="H348" i="31"/>
  <c r="M341" i="31"/>
  <c r="J340" i="31"/>
  <c r="J141" i="31"/>
  <c r="P140" i="31"/>
  <c r="H140" i="31"/>
  <c r="N15" i="31"/>
  <c r="F15" i="31"/>
  <c r="L14" i="31"/>
  <c r="J297" i="31"/>
  <c r="P296" i="31"/>
  <c r="H296" i="31"/>
  <c r="N189" i="31"/>
  <c r="F189" i="31"/>
  <c r="L188" i="31"/>
  <c r="Q263" i="31"/>
  <c r="I263" i="31"/>
  <c r="N262" i="31"/>
  <c r="F262" i="31"/>
  <c r="L165" i="31"/>
  <c r="J164" i="31"/>
  <c r="O299" i="31"/>
  <c r="G299" i="31"/>
  <c r="L298" i="31"/>
  <c r="J259" i="31"/>
  <c r="P258" i="31"/>
  <c r="H258" i="31"/>
  <c r="N195" i="31"/>
  <c r="F195" i="31"/>
  <c r="L194" i="31"/>
  <c r="N139" i="31"/>
  <c r="F139" i="31"/>
  <c r="L138" i="31"/>
  <c r="J287" i="31"/>
  <c r="L162" i="31"/>
  <c r="F318" i="31"/>
  <c r="K145" i="31"/>
  <c r="P144" i="31"/>
  <c r="F144" i="31"/>
  <c r="K347" i="31"/>
  <c r="Q346" i="31"/>
  <c r="I346" i="31"/>
  <c r="O315" i="31"/>
  <c r="G315" i="31"/>
  <c r="M314" i="31"/>
  <c r="K309" i="31"/>
  <c r="Q308" i="31"/>
  <c r="I308" i="31"/>
  <c r="O149" i="31"/>
  <c r="G149" i="31"/>
  <c r="M148" i="31"/>
  <c r="K219" i="31"/>
  <c r="Q218" i="31"/>
  <c r="I218" i="31"/>
  <c r="O199" i="31"/>
  <c r="G199" i="31"/>
  <c r="M198" i="31"/>
  <c r="J1097" i="31"/>
  <c r="O1096" i="31"/>
  <c r="G1096" i="31"/>
  <c r="M17" i="31"/>
  <c r="K16" i="31"/>
  <c r="Q349" i="31"/>
  <c r="I349" i="31"/>
  <c r="O348" i="31"/>
  <c r="G348" i="31"/>
  <c r="L341" i="31"/>
  <c r="Q340" i="31"/>
  <c r="I340" i="31"/>
  <c r="Q141" i="31"/>
  <c r="I141" i="31"/>
  <c r="O140" i="31"/>
  <c r="G140" i="31"/>
  <c r="M15" i="31"/>
  <c r="K14" i="31"/>
  <c r="Q297" i="31"/>
  <c r="I297" i="31"/>
  <c r="O296" i="31"/>
  <c r="G296" i="31"/>
  <c r="M189" i="31"/>
  <c r="K188" i="31"/>
  <c r="P263" i="31"/>
  <c r="H263" i="31"/>
  <c r="M262" i="31"/>
  <c r="K165" i="31"/>
  <c r="Q164" i="31"/>
  <c r="I164" i="31"/>
  <c r="N299" i="31"/>
  <c r="F299" i="31"/>
  <c r="K298" i="31"/>
  <c r="Q259" i="31"/>
  <c r="I259" i="31"/>
  <c r="O258" i="31"/>
  <c r="G258" i="31"/>
  <c r="M195" i="31"/>
  <c r="K194" i="31"/>
  <c r="M139" i="31"/>
  <c r="K138" i="31"/>
  <c r="Q287" i="31"/>
  <c r="K162" i="31"/>
  <c r="P318" i="31"/>
  <c r="J145" i="31"/>
  <c r="N144" i="31"/>
  <c r="J347" i="31"/>
  <c r="P346" i="31"/>
  <c r="H346" i="31"/>
  <c r="N315" i="31"/>
  <c r="F315" i="31"/>
  <c r="L314" i="31"/>
  <c r="J309" i="31"/>
  <c r="P308" i="31"/>
  <c r="H308" i="31"/>
  <c r="N149" i="31"/>
  <c r="F149" i="31"/>
  <c r="L148" i="31"/>
  <c r="J219" i="31"/>
  <c r="P218" i="31"/>
  <c r="H218" i="31"/>
  <c r="N199" i="31"/>
  <c r="F199" i="31"/>
  <c r="L198" i="31"/>
  <c r="Q1097" i="31"/>
  <c r="I1097" i="31"/>
  <c r="N1096" i="31"/>
  <c r="F1096" i="31"/>
  <c r="L17" i="31"/>
  <c r="J16" i="31"/>
  <c r="P349" i="31"/>
  <c r="H349" i="31"/>
  <c r="N348" i="31"/>
  <c r="F348" i="31"/>
  <c r="K341" i="31"/>
  <c r="P340" i="31"/>
  <c r="H340" i="31"/>
  <c r="P141" i="31"/>
  <c r="H141" i="31"/>
  <c r="N140" i="31"/>
  <c r="F140" i="31"/>
  <c r="L15" i="31"/>
  <c r="J14" i="31"/>
  <c r="P297" i="31"/>
  <c r="H297" i="31"/>
  <c r="N296" i="31"/>
  <c r="F296" i="31"/>
  <c r="L189" i="31"/>
  <c r="J188" i="31"/>
  <c r="O263" i="31"/>
  <c r="G263" i="31"/>
  <c r="L262" i="31"/>
  <c r="J165" i="31"/>
  <c r="P164" i="31"/>
  <c r="M299" i="31"/>
  <c r="L287" i="31"/>
  <c r="N286" i="31"/>
  <c r="Q307" i="31"/>
  <c r="H307" i="31"/>
  <c r="N306" i="31"/>
  <c r="F306" i="31"/>
  <c r="L227" i="31"/>
  <c r="J226" i="31"/>
  <c r="P281" i="31"/>
  <c r="H281" i="31"/>
  <c r="N280" i="31"/>
  <c r="F280" i="31"/>
  <c r="L279" i="31"/>
  <c r="J278" i="31"/>
  <c r="P147" i="31"/>
  <c r="H147" i="31"/>
  <c r="N146" i="31"/>
  <c r="F146" i="31"/>
  <c r="K13" i="31"/>
  <c r="P12" i="31"/>
  <c r="H12" i="31"/>
  <c r="N251" i="31"/>
  <c r="F251" i="31"/>
  <c r="L250" i="31"/>
  <c r="N695" i="31"/>
  <c r="F695" i="31"/>
  <c r="L694" i="31"/>
  <c r="J343" i="31"/>
  <c r="P342" i="31"/>
  <c r="H342" i="31"/>
  <c r="N201" i="31"/>
  <c r="F201" i="31"/>
  <c r="L200" i="31"/>
  <c r="J193" i="31"/>
  <c r="P192" i="31"/>
  <c r="H192" i="31"/>
  <c r="N75" i="31"/>
  <c r="F75" i="31"/>
  <c r="L74" i="31"/>
  <c r="J283" i="31"/>
  <c r="P282" i="31"/>
  <c r="H282" i="31"/>
  <c r="N183" i="31"/>
  <c r="F183" i="31"/>
  <c r="L182" i="31"/>
  <c r="J253" i="31"/>
  <c r="P252" i="31"/>
  <c r="H252" i="31"/>
  <c r="N73" i="31"/>
  <c r="F73" i="31"/>
  <c r="L72" i="31"/>
  <c r="M1119" i="31"/>
  <c r="J1118" i="31"/>
  <c r="P169" i="31"/>
  <c r="H169" i="31"/>
  <c r="N168" i="31"/>
  <c r="F168" i="31"/>
  <c r="L179" i="31"/>
  <c r="J178" i="31"/>
  <c r="P71" i="31"/>
  <c r="H71" i="31"/>
  <c r="N70" i="31"/>
  <c r="F70" i="31"/>
  <c r="K1133" i="31"/>
  <c r="P1132" i="31"/>
  <c r="H164" i="31"/>
  <c r="J298" i="31"/>
  <c r="P259" i="31"/>
  <c r="O138" i="31"/>
  <c r="I287" i="31"/>
  <c r="K286" i="31"/>
  <c r="P307" i="31"/>
  <c r="G307" i="31"/>
  <c r="M306" i="31"/>
  <c r="K227" i="31"/>
  <c r="Q226" i="31"/>
  <c r="I226" i="31"/>
  <c r="O281" i="31"/>
  <c r="G281" i="31"/>
  <c r="M280" i="31"/>
  <c r="K279" i="31"/>
  <c r="Q278" i="31"/>
  <c r="I278" i="31"/>
  <c r="O147" i="31"/>
  <c r="G147" i="31"/>
  <c r="M146" i="31"/>
  <c r="J13" i="31"/>
  <c r="O12" i="31"/>
  <c r="G12" i="31"/>
  <c r="M251" i="31"/>
  <c r="K250" i="31"/>
  <c r="M695" i="31"/>
  <c r="K694" i="31"/>
  <c r="Q343" i="31"/>
  <c r="I343" i="31"/>
  <c r="O342" i="31"/>
  <c r="G342" i="31"/>
  <c r="M201" i="31"/>
  <c r="K200" i="31"/>
  <c r="Q193" i="31"/>
  <c r="I193" i="31"/>
  <c r="O192" i="31"/>
  <c r="G192" i="31"/>
  <c r="M75" i="31"/>
  <c r="K74" i="31"/>
  <c r="Q283" i="31"/>
  <c r="I283" i="31"/>
  <c r="O282" i="31"/>
  <c r="G282" i="31"/>
  <c r="M183" i="31"/>
  <c r="K182" i="31"/>
  <c r="Q253" i="31"/>
  <c r="I253" i="31"/>
  <c r="O252" i="31"/>
  <c r="G252" i="31"/>
  <c r="M73" i="31"/>
  <c r="K72" i="31"/>
  <c r="L1119" i="31"/>
  <c r="Q1118" i="31"/>
  <c r="I1118" i="31"/>
  <c r="O169" i="31"/>
  <c r="G169" i="31"/>
  <c r="M168" i="31"/>
  <c r="K179" i="31"/>
  <c r="Q178" i="31"/>
  <c r="I178" i="31"/>
  <c r="O71" i="31"/>
  <c r="H259" i="31"/>
  <c r="N138" i="31"/>
  <c r="H287" i="31"/>
  <c r="J286" i="31"/>
  <c r="O307" i="31"/>
  <c r="F307" i="31"/>
  <c r="L306" i="31"/>
  <c r="J227" i="31"/>
  <c r="P226" i="31"/>
  <c r="H226" i="31"/>
  <c r="N281" i="31"/>
  <c r="F281" i="31"/>
  <c r="L280" i="31"/>
  <c r="J279" i="31"/>
  <c r="P278" i="31"/>
  <c r="H278" i="31"/>
  <c r="N147" i="31"/>
  <c r="F147" i="31"/>
  <c r="L146" i="31"/>
  <c r="Q13" i="31"/>
  <c r="I13" i="31"/>
  <c r="N12" i="31"/>
  <c r="F12" i="31"/>
  <c r="L251" i="31"/>
  <c r="J250" i="31"/>
  <c r="L695" i="31"/>
  <c r="J694" i="31"/>
  <c r="P343" i="31"/>
  <c r="H343" i="31"/>
  <c r="N342" i="31"/>
  <c r="F342" i="31"/>
  <c r="L201" i="31"/>
  <c r="J200" i="31"/>
  <c r="P193" i="31"/>
  <c r="H193" i="31"/>
  <c r="N192" i="31"/>
  <c r="F192" i="31"/>
  <c r="L75" i="31"/>
  <c r="J74" i="31"/>
  <c r="P283" i="31"/>
  <c r="H283" i="31"/>
  <c r="N282" i="31"/>
  <c r="F282" i="31"/>
  <c r="L183" i="31"/>
  <c r="J182" i="31"/>
  <c r="P253" i="31"/>
  <c r="H253" i="31"/>
  <c r="N252" i="31"/>
  <c r="F252" i="31"/>
  <c r="L73" i="31"/>
  <c r="J72" i="31"/>
  <c r="K1119" i="31"/>
  <c r="P1118" i="31"/>
  <c r="H1118" i="31"/>
  <c r="N169" i="31"/>
  <c r="F169" i="31"/>
  <c r="L168" i="31"/>
  <c r="J179" i="31"/>
  <c r="P178" i="31"/>
  <c r="N258" i="31"/>
  <c r="Q139" i="31"/>
  <c r="J138" i="31"/>
  <c r="I286" i="31"/>
  <c r="N307" i="31"/>
  <c r="K306" i="31"/>
  <c r="Q227" i="31"/>
  <c r="I227" i="31"/>
  <c r="O226" i="31"/>
  <c r="G226" i="31"/>
  <c r="M281" i="31"/>
  <c r="K280" i="31"/>
  <c r="Q279" i="31"/>
  <c r="I279" i="31"/>
  <c r="O278" i="31"/>
  <c r="G278" i="31"/>
  <c r="M147" i="31"/>
  <c r="K146" i="31"/>
  <c r="P13" i="31"/>
  <c r="H13" i="31"/>
  <c r="M12" i="31"/>
  <c r="K251" i="31"/>
  <c r="Q250" i="31"/>
  <c r="I250" i="31"/>
  <c r="K695" i="31"/>
  <c r="Q694" i="31"/>
  <c r="I694" i="31"/>
  <c r="O343" i="31"/>
  <c r="G343" i="31"/>
  <c r="M342" i="31"/>
  <c r="K201" i="31"/>
  <c r="Q200" i="31"/>
  <c r="I200" i="31"/>
  <c r="O193" i="31"/>
  <c r="G193" i="31"/>
  <c r="M192" i="31"/>
  <c r="K75" i="31"/>
  <c r="Q74" i="31"/>
  <c r="I74" i="31"/>
  <c r="O283" i="31"/>
  <c r="G283" i="31"/>
  <c r="M282" i="31"/>
  <c r="K183" i="31"/>
  <c r="Q182" i="31"/>
  <c r="I182" i="31"/>
  <c r="O253" i="31"/>
  <c r="G253" i="31"/>
  <c r="M252" i="31"/>
  <c r="K73" i="31"/>
  <c r="Q72" i="31"/>
  <c r="I72" i="31"/>
  <c r="J1119" i="31"/>
  <c r="O1118" i="31"/>
  <c r="G1118" i="31"/>
  <c r="M169" i="31"/>
  <c r="K168" i="31"/>
  <c r="Q179" i="31"/>
  <c r="I179" i="31"/>
  <c r="O178" i="31"/>
  <c r="G178" i="31"/>
  <c r="M71" i="31"/>
  <c r="K70" i="31"/>
  <c r="F258" i="31"/>
  <c r="P139" i="31"/>
  <c r="G138" i="31"/>
  <c r="H286" i="31"/>
  <c r="M307" i="31"/>
  <c r="J306" i="31"/>
  <c r="P227" i="31"/>
  <c r="H227" i="31"/>
  <c r="N226" i="31"/>
  <c r="F226" i="31"/>
  <c r="L281" i="31"/>
  <c r="J280" i="31"/>
  <c r="P279" i="31"/>
  <c r="H279" i="31"/>
  <c r="N278" i="31"/>
  <c r="F278" i="31"/>
  <c r="L147" i="31"/>
  <c r="J146" i="31"/>
  <c r="O13" i="31"/>
  <c r="G13" i="31"/>
  <c r="L12" i="31"/>
  <c r="J251" i="31"/>
  <c r="P250" i="31"/>
  <c r="H250" i="31"/>
  <c r="J695" i="31"/>
  <c r="P694" i="31"/>
  <c r="H694" i="31"/>
  <c r="N343" i="31"/>
  <c r="F343" i="31"/>
  <c r="L342" i="31"/>
  <c r="J201" i="31"/>
  <c r="P200" i="31"/>
  <c r="H200" i="31"/>
  <c r="N193" i="31"/>
  <c r="F193" i="31"/>
  <c r="L192" i="31"/>
  <c r="J75" i="31"/>
  <c r="P74" i="31"/>
  <c r="H74" i="31"/>
  <c r="N283" i="31"/>
  <c r="F283" i="31"/>
  <c r="L282" i="31"/>
  <c r="J183" i="31"/>
  <c r="P182" i="31"/>
  <c r="H182" i="31"/>
  <c r="N253" i="31"/>
  <c r="F253" i="31"/>
  <c r="L252" i="31"/>
  <c r="J73" i="31"/>
  <c r="P72" i="31"/>
  <c r="H72" i="31"/>
  <c r="Q1119" i="31"/>
  <c r="I1119" i="31"/>
  <c r="N1118" i="31"/>
  <c r="F1118" i="31"/>
  <c r="L169" i="31"/>
  <c r="J168" i="31"/>
  <c r="P179" i="31"/>
  <c r="H179" i="31"/>
  <c r="N178" i="31"/>
  <c r="F178" i="31"/>
  <c r="L71" i="31"/>
  <c r="J70" i="31"/>
  <c r="O1133" i="31"/>
  <c r="G1133" i="31"/>
  <c r="L195" i="31"/>
  <c r="L139" i="31"/>
  <c r="F138" i="31"/>
  <c r="Q286" i="31"/>
  <c r="G286" i="31"/>
  <c r="L307" i="31"/>
  <c r="Q306" i="31"/>
  <c r="I306" i="31"/>
  <c r="O227" i="31"/>
  <c r="G227" i="31"/>
  <c r="M226" i="31"/>
  <c r="K281" i="31"/>
  <c r="Q280" i="31"/>
  <c r="I280" i="31"/>
  <c r="O279" i="31"/>
  <c r="G279" i="31"/>
  <c r="M278" i="31"/>
  <c r="K147" i="31"/>
  <c r="Q146" i="31"/>
  <c r="I146" i="31"/>
  <c r="N13" i="31"/>
  <c r="F13" i="31"/>
  <c r="K12" i="31"/>
  <c r="Q251" i="31"/>
  <c r="I251" i="31"/>
  <c r="O250" i="31"/>
  <c r="G250" i="31"/>
  <c r="Q695" i="31"/>
  <c r="I695" i="31"/>
  <c r="O694" i="31"/>
  <c r="G694" i="31"/>
  <c r="M343" i="31"/>
  <c r="K342" i="31"/>
  <c r="Q201" i="31"/>
  <c r="I201" i="31"/>
  <c r="O200" i="31"/>
  <c r="G200" i="31"/>
  <c r="M193" i="31"/>
  <c r="K192" i="31"/>
  <c r="Q75" i="31"/>
  <c r="I75" i="31"/>
  <c r="O74" i="31"/>
  <c r="G74" i="31"/>
  <c r="M283" i="31"/>
  <c r="K282" i="31"/>
  <c r="Q183" i="31"/>
  <c r="I183" i="31"/>
  <c r="O182" i="31"/>
  <c r="G182" i="31"/>
  <c r="M253" i="31"/>
  <c r="K252" i="31"/>
  <c r="Q73" i="31"/>
  <c r="I73" i="31"/>
  <c r="O72" i="31"/>
  <c r="G72" i="31"/>
  <c r="P1119" i="31"/>
  <c r="H1119" i="31"/>
  <c r="M1118" i="31"/>
  <c r="K169" i="31"/>
  <c r="Q168" i="31"/>
  <c r="I168" i="31"/>
  <c r="O179" i="31"/>
  <c r="G179" i="31"/>
  <c r="M178" i="31"/>
  <c r="K71" i="31"/>
  <c r="Q70" i="31"/>
  <c r="I70" i="31"/>
  <c r="N1133" i="31"/>
  <c r="F1133" i="31"/>
  <c r="I139" i="31"/>
  <c r="P287" i="31"/>
  <c r="P286" i="31"/>
  <c r="F286" i="31"/>
  <c r="K307" i="31"/>
  <c r="P306" i="31"/>
  <c r="H306" i="31"/>
  <c r="N227" i="31"/>
  <c r="F227" i="31"/>
  <c r="L226" i="31"/>
  <c r="J281" i="31"/>
  <c r="P280" i="31"/>
  <c r="H280" i="31"/>
  <c r="N279" i="31"/>
  <c r="F279" i="31"/>
  <c r="L278" i="31"/>
  <c r="J147" i="31"/>
  <c r="P146" i="31"/>
  <c r="H146" i="31"/>
  <c r="M13" i="31"/>
  <c r="J12" i="31"/>
  <c r="P251" i="31"/>
  <c r="H251" i="31"/>
  <c r="N250" i="31"/>
  <c r="F250" i="31"/>
  <c r="P695" i="31"/>
  <c r="H695" i="31"/>
  <c r="N694" i="31"/>
  <c r="F694" i="31"/>
  <c r="L343" i="31"/>
  <c r="J342" i="31"/>
  <c r="P201" i="31"/>
  <c r="H201" i="31"/>
  <c r="N200" i="31"/>
  <c r="F200" i="31"/>
  <c r="L193" i="31"/>
  <c r="J192" i="31"/>
  <c r="P75" i="31"/>
  <c r="H75" i="31"/>
  <c r="N74" i="31"/>
  <c r="F74" i="31"/>
  <c r="L283" i="31"/>
  <c r="J282" i="31"/>
  <c r="P183" i="31"/>
  <c r="H183" i="31"/>
  <c r="N182" i="31"/>
  <c r="F182" i="31"/>
  <c r="L253" i="31"/>
  <c r="J252" i="31"/>
  <c r="P73" i="31"/>
  <c r="H73" i="31"/>
  <c r="N72" i="31"/>
  <c r="F72" i="31"/>
  <c r="O1119" i="31"/>
  <c r="G1119" i="31"/>
  <c r="L1118" i="31"/>
  <c r="J169" i="31"/>
  <c r="P168" i="31"/>
  <c r="H168" i="31"/>
  <c r="N179" i="31"/>
  <c r="F179" i="31"/>
  <c r="L178" i="31"/>
  <c r="J71" i="31"/>
  <c r="P70" i="31"/>
  <c r="H70" i="31"/>
  <c r="M1133" i="31"/>
  <c r="J1132" i="31"/>
  <c r="O313" i="31"/>
  <c r="G313" i="31"/>
  <c r="L312" i="31"/>
  <c r="Q69" i="31"/>
  <c r="J194" i="31"/>
  <c r="H139" i="31"/>
  <c r="M287" i="31"/>
  <c r="O286" i="31"/>
  <c r="I307" i="31"/>
  <c r="O306" i="31"/>
  <c r="G306" i="31"/>
  <c r="M227" i="31"/>
  <c r="K226" i="31"/>
  <c r="Q281" i="31"/>
  <c r="I281" i="31"/>
  <c r="O280" i="31"/>
  <c r="G280" i="31"/>
  <c r="M279" i="31"/>
  <c r="K278" i="31"/>
  <c r="Q147" i="31"/>
  <c r="I147" i="31"/>
  <c r="O146" i="31"/>
  <c r="G146" i="31"/>
  <c r="L13" i="31"/>
  <c r="Q12" i="31"/>
  <c r="I12" i="31"/>
  <c r="O251" i="31"/>
  <c r="G251" i="31"/>
  <c r="M250" i="31"/>
  <c r="O695" i="31"/>
  <c r="G695" i="31"/>
  <c r="M694" i="31"/>
  <c r="K343" i="31"/>
  <c r="Q342" i="31"/>
  <c r="I342" i="31"/>
  <c r="O201" i="31"/>
  <c r="G201" i="31"/>
  <c r="M200" i="31"/>
  <c r="K193" i="31"/>
  <c r="Q192" i="31"/>
  <c r="I192" i="31"/>
  <c r="O75" i="31"/>
  <c r="G75" i="31"/>
  <c r="M74" i="31"/>
  <c r="K283" i="31"/>
  <c r="Q282" i="31"/>
  <c r="I282" i="31"/>
  <c r="O183" i="31"/>
  <c r="G183" i="31"/>
  <c r="M182" i="31"/>
  <c r="K253" i="31"/>
  <c r="Q252" i="31"/>
  <c r="I252" i="31"/>
  <c r="O73" i="31"/>
  <c r="G73" i="31"/>
  <c r="M72" i="31"/>
  <c r="N1119" i="31"/>
  <c r="F1119" i="31"/>
  <c r="K1118" i="31"/>
  <c r="Q169" i="31"/>
  <c r="I169" i="31"/>
  <c r="O168" i="31"/>
  <c r="G168" i="31"/>
  <c r="M179" i="31"/>
  <c r="K178" i="31"/>
  <c r="Q71" i="31"/>
  <c r="I71" i="31"/>
  <c r="P1133" i="31"/>
  <c r="M1132" i="31"/>
  <c r="Q313" i="31"/>
  <c r="H313" i="31"/>
  <c r="K312" i="31"/>
  <c r="O69" i="31"/>
  <c r="G69" i="31"/>
  <c r="L68" i="31"/>
  <c r="J177" i="31"/>
  <c r="P176" i="31"/>
  <c r="H176" i="31"/>
  <c r="N207" i="31"/>
  <c r="F207" i="31"/>
  <c r="L206" i="31"/>
  <c r="J171" i="31"/>
  <c r="P170" i="31"/>
  <c r="H170" i="31"/>
  <c r="N289" i="31"/>
  <c r="F289" i="31"/>
  <c r="L288" i="31"/>
  <c r="J65" i="31"/>
  <c r="P64" i="31"/>
  <c r="H64" i="31"/>
  <c r="N197" i="31"/>
  <c r="F197" i="31"/>
  <c r="L196" i="31"/>
  <c r="J157" i="31"/>
  <c r="P156" i="31"/>
  <c r="H156" i="31"/>
  <c r="N303" i="31"/>
  <c r="F303" i="31"/>
  <c r="L302" i="31"/>
  <c r="J311" i="31"/>
  <c r="P310" i="31"/>
  <c r="H310" i="31"/>
  <c r="J125" i="31"/>
  <c r="P124" i="31"/>
  <c r="H124" i="31"/>
  <c r="N771" i="31"/>
  <c r="F771" i="31"/>
  <c r="L770" i="31"/>
  <c r="J1101" i="31"/>
  <c r="P1100" i="31"/>
  <c r="H1100" i="31"/>
  <c r="N285" i="31"/>
  <c r="F285" i="31"/>
  <c r="L284" i="31"/>
  <c r="J1079" i="31"/>
  <c r="P1078" i="31"/>
  <c r="H1078" i="31"/>
  <c r="N1083" i="31"/>
  <c r="F1083" i="31"/>
  <c r="L1082" i="31"/>
  <c r="N389" i="31"/>
  <c r="F389" i="31"/>
  <c r="L388" i="31"/>
  <c r="J181" i="31"/>
  <c r="P180" i="31"/>
  <c r="H180" i="31"/>
  <c r="N187" i="31"/>
  <c r="G71" i="31"/>
  <c r="L1133" i="31"/>
  <c r="L1132" i="31"/>
  <c r="P313" i="31"/>
  <c r="F313" i="31"/>
  <c r="J312" i="31"/>
  <c r="N69" i="31"/>
  <c r="F69" i="31"/>
  <c r="K68" i="31"/>
  <c r="Q177" i="31"/>
  <c r="I177" i="31"/>
  <c r="O176" i="31"/>
  <c r="G176" i="31"/>
  <c r="M207" i="31"/>
  <c r="K206" i="31"/>
  <c r="Q171" i="31"/>
  <c r="I171" i="31"/>
  <c r="O170" i="31"/>
  <c r="G170" i="31"/>
  <c r="M289" i="31"/>
  <c r="K288" i="31"/>
  <c r="Q65" i="31"/>
  <c r="I65" i="31"/>
  <c r="O64" i="31"/>
  <c r="G64" i="31"/>
  <c r="M197" i="31"/>
  <c r="K196" i="31"/>
  <c r="Q157" i="31"/>
  <c r="I157" i="31"/>
  <c r="O156" i="31"/>
  <c r="G156" i="31"/>
  <c r="M303" i="31"/>
  <c r="K302" i="31"/>
  <c r="Q311" i="31"/>
  <c r="I311" i="31"/>
  <c r="O310" i="31"/>
  <c r="G310" i="31"/>
  <c r="Q125" i="31"/>
  <c r="I125" i="31"/>
  <c r="O124" i="31"/>
  <c r="G124" i="31"/>
  <c r="M771" i="31"/>
  <c r="K770" i="31"/>
  <c r="Q1101" i="31"/>
  <c r="I1101" i="31"/>
  <c r="O1100" i="31"/>
  <c r="G1100" i="31"/>
  <c r="M285" i="31"/>
  <c r="K284" i="31"/>
  <c r="Q1079" i="31"/>
  <c r="I1079" i="31"/>
  <c r="O1078" i="31"/>
  <c r="G1078" i="31"/>
  <c r="M1083" i="31"/>
  <c r="K1082" i="31"/>
  <c r="M389" i="31"/>
  <c r="K388" i="31"/>
  <c r="Q181" i="31"/>
  <c r="I181" i="31"/>
  <c r="O180" i="31"/>
  <c r="G180" i="31"/>
  <c r="F71" i="31"/>
  <c r="J1133" i="31"/>
  <c r="K1132" i="31"/>
  <c r="N313" i="31"/>
  <c r="I312" i="31"/>
  <c r="M69" i="31"/>
  <c r="J68" i="31"/>
  <c r="P177" i="31"/>
  <c r="H177" i="31"/>
  <c r="N176" i="31"/>
  <c r="F176" i="31"/>
  <c r="L207" i="31"/>
  <c r="J206" i="31"/>
  <c r="P171" i="31"/>
  <c r="H171" i="31"/>
  <c r="N170" i="31"/>
  <c r="F170" i="31"/>
  <c r="L289" i="31"/>
  <c r="J288" i="31"/>
  <c r="P65" i="31"/>
  <c r="H65" i="31"/>
  <c r="N64" i="31"/>
  <c r="F64" i="31"/>
  <c r="L197" i="31"/>
  <c r="J196" i="31"/>
  <c r="P157" i="31"/>
  <c r="H157" i="31"/>
  <c r="N156" i="31"/>
  <c r="F156" i="31"/>
  <c r="L303" i="31"/>
  <c r="J302" i="31"/>
  <c r="P311" i="31"/>
  <c r="H311" i="31"/>
  <c r="N310" i="31"/>
  <c r="F310" i="31"/>
  <c r="P125" i="31"/>
  <c r="H125" i="31"/>
  <c r="N124" i="31"/>
  <c r="F124" i="31"/>
  <c r="L771" i="31"/>
  <c r="J770" i="31"/>
  <c r="P1101" i="31"/>
  <c r="H1101" i="31"/>
  <c r="N1100" i="31"/>
  <c r="F1100" i="31"/>
  <c r="L285" i="31"/>
  <c r="J284" i="31"/>
  <c r="P1079" i="31"/>
  <c r="H1079" i="31"/>
  <c r="N1078" i="31"/>
  <c r="F1078" i="31"/>
  <c r="L1083" i="31"/>
  <c r="J1082" i="31"/>
  <c r="L389" i="31"/>
  <c r="J388" i="31"/>
  <c r="P181" i="31"/>
  <c r="H181" i="31"/>
  <c r="O70" i="31"/>
  <c r="I1133" i="31"/>
  <c r="I1132" i="31"/>
  <c r="M313" i="31"/>
  <c r="Q312" i="31"/>
  <c r="H312" i="31"/>
  <c r="L69" i="31"/>
  <c r="Q68" i="31"/>
  <c r="I68" i="31"/>
  <c r="O177" i="31"/>
  <c r="G177" i="31"/>
  <c r="M176" i="31"/>
  <c r="K207" i="31"/>
  <c r="Q206" i="31"/>
  <c r="I206" i="31"/>
  <c r="O171" i="31"/>
  <c r="G171" i="31"/>
  <c r="M170" i="31"/>
  <c r="K289" i="31"/>
  <c r="Q288" i="31"/>
  <c r="I288" i="31"/>
  <c r="O65" i="31"/>
  <c r="G65" i="31"/>
  <c r="M64" i="31"/>
  <c r="K197" i="31"/>
  <c r="Q196" i="31"/>
  <c r="I196" i="31"/>
  <c r="O157" i="31"/>
  <c r="G157" i="31"/>
  <c r="M156" i="31"/>
  <c r="K303" i="31"/>
  <c r="Q302" i="31"/>
  <c r="I302" i="31"/>
  <c r="O311" i="31"/>
  <c r="G311" i="31"/>
  <c r="M310" i="31"/>
  <c r="O125" i="31"/>
  <c r="G125" i="31"/>
  <c r="M124" i="31"/>
  <c r="K771" i="31"/>
  <c r="Q770" i="31"/>
  <c r="I770" i="31"/>
  <c r="O1101" i="31"/>
  <c r="G1101" i="31"/>
  <c r="M1100" i="31"/>
  <c r="K285" i="31"/>
  <c r="Q284" i="31"/>
  <c r="I284" i="31"/>
  <c r="O1079" i="31"/>
  <c r="G1079" i="31"/>
  <c r="M1078" i="31"/>
  <c r="K1083" i="31"/>
  <c r="Q1082" i="31"/>
  <c r="I1082" i="31"/>
  <c r="K389" i="31"/>
  <c r="Q388" i="31"/>
  <c r="I388" i="31"/>
  <c r="O181" i="31"/>
  <c r="M70" i="31"/>
  <c r="H1133" i="31"/>
  <c r="H1132" i="31"/>
  <c r="L313" i="31"/>
  <c r="P312" i="31"/>
  <c r="G312" i="31"/>
  <c r="K69" i="31"/>
  <c r="P68" i="31"/>
  <c r="H68" i="31"/>
  <c r="N177" i="31"/>
  <c r="F177" i="31"/>
  <c r="L176" i="31"/>
  <c r="J207" i="31"/>
  <c r="P206" i="31"/>
  <c r="H206" i="31"/>
  <c r="N171" i="31"/>
  <c r="F171" i="31"/>
  <c r="L170" i="31"/>
  <c r="J289" i="31"/>
  <c r="P288" i="31"/>
  <c r="H288" i="31"/>
  <c r="N65" i="31"/>
  <c r="F65" i="31"/>
  <c r="L64" i="31"/>
  <c r="J197" i="31"/>
  <c r="P196" i="31"/>
  <c r="H196" i="31"/>
  <c r="N157" i="31"/>
  <c r="F157" i="31"/>
  <c r="L156" i="31"/>
  <c r="J303" i="31"/>
  <c r="P302" i="31"/>
  <c r="H302" i="31"/>
  <c r="N311" i="31"/>
  <c r="F311" i="31"/>
  <c r="L310" i="31"/>
  <c r="N125" i="31"/>
  <c r="F125" i="31"/>
  <c r="L124" i="31"/>
  <c r="J771" i="31"/>
  <c r="P770" i="31"/>
  <c r="H770" i="31"/>
  <c r="N1101" i="31"/>
  <c r="F1101" i="31"/>
  <c r="L1100" i="31"/>
  <c r="J285" i="31"/>
  <c r="P284" i="31"/>
  <c r="H284" i="31"/>
  <c r="N1079" i="31"/>
  <c r="F1079" i="31"/>
  <c r="L1078" i="31"/>
  <c r="J1083" i="31"/>
  <c r="P1082" i="31"/>
  <c r="H1082" i="31"/>
  <c r="J389" i="31"/>
  <c r="P388" i="31"/>
  <c r="H388" i="31"/>
  <c r="N181" i="31"/>
  <c r="F181" i="31"/>
  <c r="L180" i="31"/>
  <c r="J187" i="31"/>
  <c r="L70" i="31"/>
  <c r="Q1132" i="31"/>
  <c r="G1132" i="31"/>
  <c r="K313" i="31"/>
  <c r="O312" i="31"/>
  <c r="F312" i="31"/>
  <c r="J69" i="31"/>
  <c r="O68" i="31"/>
  <c r="G68" i="31"/>
  <c r="M177" i="31"/>
  <c r="K176" i="31"/>
  <c r="Q207" i="31"/>
  <c r="I207" i="31"/>
  <c r="O206" i="31"/>
  <c r="G206" i="31"/>
  <c r="M171" i="31"/>
  <c r="K170" i="31"/>
  <c r="Q289" i="31"/>
  <c r="I289" i="31"/>
  <c r="O288" i="31"/>
  <c r="G288" i="31"/>
  <c r="M65" i="31"/>
  <c r="K64" i="31"/>
  <c r="Q197" i="31"/>
  <c r="I197" i="31"/>
  <c r="O196" i="31"/>
  <c r="G196" i="31"/>
  <c r="M157" i="31"/>
  <c r="K156" i="31"/>
  <c r="Q303" i="31"/>
  <c r="I303" i="31"/>
  <c r="O302" i="31"/>
  <c r="G302" i="31"/>
  <c r="M311" i="31"/>
  <c r="K310" i="31"/>
  <c r="M125" i="31"/>
  <c r="K124" i="31"/>
  <c r="Q771" i="31"/>
  <c r="I771" i="31"/>
  <c r="O770" i="31"/>
  <c r="G770" i="31"/>
  <c r="M1101" i="31"/>
  <c r="K1100" i="31"/>
  <c r="Q285" i="31"/>
  <c r="I285" i="31"/>
  <c r="O284" i="31"/>
  <c r="G284" i="31"/>
  <c r="M1079" i="31"/>
  <c r="K1078" i="31"/>
  <c r="Q1083" i="31"/>
  <c r="I1083" i="31"/>
  <c r="O1082" i="31"/>
  <c r="G1082" i="31"/>
  <c r="Q389" i="31"/>
  <c r="I389" i="31"/>
  <c r="O388" i="31"/>
  <c r="G388" i="31"/>
  <c r="M181" i="31"/>
  <c r="K180" i="31"/>
  <c r="Q187" i="31"/>
  <c r="I187" i="31"/>
  <c r="O186" i="31"/>
  <c r="G186" i="31"/>
  <c r="M265" i="31"/>
  <c r="G70" i="31"/>
  <c r="O1132" i="31"/>
  <c r="F1132" i="31"/>
  <c r="J313" i="31"/>
  <c r="N312" i="31"/>
  <c r="I69" i="31"/>
  <c r="N68" i="31"/>
  <c r="F68" i="31"/>
  <c r="L177" i="31"/>
  <c r="J176" i="31"/>
  <c r="P207" i="31"/>
  <c r="H207" i="31"/>
  <c r="N206" i="31"/>
  <c r="F206" i="31"/>
  <c r="L171" i="31"/>
  <c r="J170" i="31"/>
  <c r="P289" i="31"/>
  <c r="H289" i="31"/>
  <c r="N288" i="31"/>
  <c r="F288" i="31"/>
  <c r="L65" i="31"/>
  <c r="J64" i="31"/>
  <c r="P197" i="31"/>
  <c r="H197" i="31"/>
  <c r="N196" i="31"/>
  <c r="F196" i="31"/>
  <c r="L157" i="31"/>
  <c r="J156" i="31"/>
  <c r="P303" i="31"/>
  <c r="H303" i="31"/>
  <c r="N302" i="31"/>
  <c r="F302" i="31"/>
  <c r="L311" i="31"/>
  <c r="J310" i="31"/>
  <c r="L125" i="31"/>
  <c r="J124" i="31"/>
  <c r="P771" i="31"/>
  <c r="H771" i="31"/>
  <c r="N770" i="31"/>
  <c r="F770" i="31"/>
  <c r="L1101" i="31"/>
  <c r="J1100" i="31"/>
  <c r="P285" i="31"/>
  <c r="H285" i="31"/>
  <c r="N284" i="31"/>
  <c r="F284" i="31"/>
  <c r="L1079" i="31"/>
  <c r="J1078" i="31"/>
  <c r="P1083" i="31"/>
  <c r="H1083" i="31"/>
  <c r="N1082" i="31"/>
  <c r="F1082" i="31"/>
  <c r="P389" i="31"/>
  <c r="H389" i="31"/>
  <c r="N388" i="31"/>
  <c r="F388" i="31"/>
  <c r="L181" i="31"/>
  <c r="J180" i="31"/>
  <c r="P187" i="31"/>
  <c r="H187" i="31"/>
  <c r="N186" i="31"/>
  <c r="F186" i="31"/>
  <c r="H178" i="31"/>
  <c r="N71" i="31"/>
  <c r="Q1133" i="31"/>
  <c r="N1132" i="31"/>
  <c r="I313" i="31"/>
  <c r="M312" i="31"/>
  <c r="P69" i="31"/>
  <c r="H69" i="31"/>
  <c r="M68" i="31"/>
  <c r="K177" i="31"/>
  <c r="Q176" i="31"/>
  <c r="I176" i="31"/>
  <c r="O207" i="31"/>
  <c r="G207" i="31"/>
  <c r="M206" i="31"/>
  <c r="K171" i="31"/>
  <c r="Q170" i="31"/>
  <c r="I170" i="31"/>
  <c r="O289" i="31"/>
  <c r="G289" i="31"/>
  <c r="M288" i="31"/>
  <c r="K65" i="31"/>
  <c r="Q64" i="31"/>
  <c r="I64" i="31"/>
  <c r="O197" i="31"/>
  <c r="G197" i="31"/>
  <c r="M196" i="31"/>
  <c r="K157" i="31"/>
  <c r="Q156" i="31"/>
  <c r="I156" i="31"/>
  <c r="O303" i="31"/>
  <c r="G303" i="31"/>
  <c r="M302" i="31"/>
  <c r="K311" i="31"/>
  <c r="Q310" i="31"/>
  <c r="I310" i="31"/>
  <c r="K125" i="31"/>
  <c r="Q124" i="31"/>
  <c r="I124" i="31"/>
  <c r="O771" i="31"/>
  <c r="G771" i="31"/>
  <c r="M770" i="31"/>
  <c r="K1101" i="31"/>
  <c r="Q1100" i="31"/>
  <c r="I1100" i="31"/>
  <c r="O285" i="31"/>
  <c r="G285" i="31"/>
  <c r="M284" i="31"/>
  <c r="K1079" i="31"/>
  <c r="Q1078" i="31"/>
  <c r="I1078" i="31"/>
  <c r="O1083" i="31"/>
  <c r="G1083" i="31"/>
  <c r="M1082" i="31"/>
  <c r="O389" i="31"/>
  <c r="G389" i="31"/>
  <c r="M388" i="31"/>
  <c r="K181" i="31"/>
  <c r="Q180" i="31"/>
  <c r="I180" i="31"/>
  <c r="O187" i="31"/>
  <c r="G187" i="31"/>
  <c r="M186" i="31"/>
  <c r="K265" i="31"/>
  <c r="Q264" i="31"/>
  <c r="I264" i="31"/>
  <c r="O301" i="31"/>
  <c r="L187" i="31"/>
  <c r="K186" i="31"/>
  <c r="N265" i="31"/>
  <c r="H264" i="31"/>
  <c r="M301" i="31"/>
  <c r="K300" i="31"/>
  <c r="Q241" i="31"/>
  <c r="I241" i="31"/>
  <c r="O240" i="31"/>
  <c r="G240" i="31"/>
  <c r="M1065" i="31"/>
  <c r="K1064" i="31"/>
  <c r="Q1091" i="31"/>
  <c r="I1091" i="31"/>
  <c r="O1090" i="31"/>
  <c r="G1090" i="31"/>
  <c r="M1093" i="31"/>
  <c r="K1092" i="31"/>
  <c r="Q167" i="31"/>
  <c r="I167" i="31"/>
  <c r="O166" i="31"/>
  <c r="G166" i="31"/>
  <c r="M229" i="31"/>
  <c r="K228" i="31"/>
  <c r="Q221" i="31"/>
  <c r="I221" i="31"/>
  <c r="O220" i="31"/>
  <c r="G220" i="31"/>
  <c r="M155" i="31"/>
  <c r="K154" i="31"/>
  <c r="Q339" i="31"/>
  <c r="I339" i="31"/>
  <c r="O338" i="31"/>
  <c r="G338" i="31"/>
  <c r="M57" i="31"/>
  <c r="K56" i="31"/>
  <c r="Q345" i="31"/>
  <c r="I345" i="31"/>
  <c r="O344" i="31"/>
  <c r="G344" i="31"/>
  <c r="L353" i="31"/>
  <c r="Q352" i="31"/>
  <c r="I352" i="31"/>
  <c r="O151" i="31"/>
  <c r="G151" i="31"/>
  <c r="M150" i="31"/>
  <c r="K293" i="31"/>
  <c r="Q292" i="31"/>
  <c r="I292" i="31"/>
  <c r="O291" i="31"/>
  <c r="G291" i="31"/>
  <c r="M290" i="31"/>
  <c r="J11" i="31"/>
  <c r="O10" i="31"/>
  <c r="G10" i="31"/>
  <c r="M55" i="31"/>
  <c r="K54" i="31"/>
  <c r="M235" i="31"/>
  <c r="K234" i="31"/>
  <c r="Q53" i="31"/>
  <c r="I53" i="31"/>
  <c r="K187" i="31"/>
  <c r="J186" i="31"/>
  <c r="L265" i="31"/>
  <c r="P264" i="31"/>
  <c r="G264" i="31"/>
  <c r="L301" i="31"/>
  <c r="J300" i="31"/>
  <c r="P241" i="31"/>
  <c r="H241" i="31"/>
  <c r="N240" i="31"/>
  <c r="F240" i="31"/>
  <c r="L1065" i="31"/>
  <c r="J1064" i="31"/>
  <c r="P1091" i="31"/>
  <c r="H1091" i="31"/>
  <c r="N1090" i="31"/>
  <c r="F1090" i="31"/>
  <c r="L1093" i="31"/>
  <c r="J1092" i="31"/>
  <c r="P167" i="31"/>
  <c r="H167" i="31"/>
  <c r="N166" i="31"/>
  <c r="F166" i="31"/>
  <c r="L229" i="31"/>
  <c r="J228" i="31"/>
  <c r="P221" i="31"/>
  <c r="H221" i="31"/>
  <c r="N220" i="31"/>
  <c r="F220" i="31"/>
  <c r="L155" i="31"/>
  <c r="J154" i="31"/>
  <c r="P339" i="31"/>
  <c r="H339" i="31"/>
  <c r="N338" i="31"/>
  <c r="F338" i="31"/>
  <c r="L57" i="31"/>
  <c r="J56" i="31"/>
  <c r="P345" i="31"/>
  <c r="H345" i="31"/>
  <c r="N344" i="31"/>
  <c r="F344" i="31"/>
  <c r="K353" i="31"/>
  <c r="P352" i="31"/>
  <c r="H352" i="31"/>
  <c r="N151" i="31"/>
  <c r="F151" i="31"/>
  <c r="L150" i="31"/>
  <c r="J293" i="31"/>
  <c r="P292" i="31"/>
  <c r="H292" i="31"/>
  <c r="N291" i="31"/>
  <c r="F291" i="31"/>
  <c r="L290" i="31"/>
  <c r="Q11" i="31"/>
  <c r="I11" i="31"/>
  <c r="N10" i="31"/>
  <c r="F10" i="31"/>
  <c r="L55" i="31"/>
  <c r="J54" i="31"/>
  <c r="G181" i="31"/>
  <c r="F187" i="31"/>
  <c r="I186" i="31"/>
  <c r="J265" i="31"/>
  <c r="O264" i="31"/>
  <c r="F264" i="31"/>
  <c r="K301" i="31"/>
  <c r="Q300" i="31"/>
  <c r="I300" i="31"/>
  <c r="O241" i="31"/>
  <c r="G241" i="31"/>
  <c r="M240" i="31"/>
  <c r="K1065" i="31"/>
  <c r="Q1064" i="31"/>
  <c r="I1064" i="31"/>
  <c r="O1091" i="31"/>
  <c r="G1091" i="31"/>
  <c r="M1090" i="31"/>
  <c r="K1093" i="31"/>
  <c r="Q1092" i="31"/>
  <c r="I1092" i="31"/>
  <c r="O167" i="31"/>
  <c r="G167" i="31"/>
  <c r="M166" i="31"/>
  <c r="K229" i="31"/>
  <c r="Q228" i="31"/>
  <c r="I228" i="31"/>
  <c r="O221" i="31"/>
  <c r="G221" i="31"/>
  <c r="M220" i="31"/>
  <c r="K155" i="31"/>
  <c r="Q154" i="31"/>
  <c r="I154" i="31"/>
  <c r="O339" i="31"/>
  <c r="G339" i="31"/>
  <c r="M338" i="31"/>
  <c r="K57" i="31"/>
  <c r="Q56" i="31"/>
  <c r="I56" i="31"/>
  <c r="O345" i="31"/>
  <c r="G345" i="31"/>
  <c r="M344" i="31"/>
  <c r="J353" i="31"/>
  <c r="O352" i="31"/>
  <c r="G352" i="31"/>
  <c r="M151" i="31"/>
  <c r="K150" i="31"/>
  <c r="Q293" i="31"/>
  <c r="I293" i="31"/>
  <c r="O292" i="31"/>
  <c r="G292" i="31"/>
  <c r="M291" i="31"/>
  <c r="K290" i="31"/>
  <c r="P11" i="31"/>
  <c r="H11" i="31"/>
  <c r="M10" i="31"/>
  <c r="K55" i="31"/>
  <c r="Q54" i="31"/>
  <c r="I54" i="31"/>
  <c r="N180" i="31"/>
  <c r="H186" i="31"/>
  <c r="I265" i="31"/>
  <c r="N264" i="31"/>
  <c r="J301" i="31"/>
  <c r="P300" i="31"/>
  <c r="H300" i="31"/>
  <c r="N241" i="31"/>
  <c r="F241" i="31"/>
  <c r="L240" i="31"/>
  <c r="J1065" i="31"/>
  <c r="P1064" i="31"/>
  <c r="H1064" i="31"/>
  <c r="N1091" i="31"/>
  <c r="F1091" i="31"/>
  <c r="L1090" i="31"/>
  <c r="J1093" i="31"/>
  <c r="P1092" i="31"/>
  <c r="H1092" i="31"/>
  <c r="N167" i="31"/>
  <c r="F167" i="31"/>
  <c r="L166" i="31"/>
  <c r="J229" i="31"/>
  <c r="P228" i="31"/>
  <c r="H228" i="31"/>
  <c r="N221" i="31"/>
  <c r="F221" i="31"/>
  <c r="L220" i="31"/>
  <c r="J155" i="31"/>
  <c r="P154" i="31"/>
  <c r="H154" i="31"/>
  <c r="N339" i="31"/>
  <c r="F339" i="31"/>
  <c r="L338" i="31"/>
  <c r="J57" i="31"/>
  <c r="P56" i="31"/>
  <c r="H56" i="31"/>
  <c r="N345" i="31"/>
  <c r="F345" i="31"/>
  <c r="L344" i="31"/>
  <c r="Q353" i="31"/>
  <c r="I353" i="31"/>
  <c r="N352" i="31"/>
  <c r="F352" i="31"/>
  <c r="L151" i="31"/>
  <c r="J150" i="31"/>
  <c r="P293" i="31"/>
  <c r="H293" i="31"/>
  <c r="N292" i="31"/>
  <c r="F292" i="31"/>
  <c r="L291" i="31"/>
  <c r="J290" i="31"/>
  <c r="O11" i="31"/>
  <c r="G11" i="31"/>
  <c r="L10" i="31"/>
  <c r="J55" i="31"/>
  <c r="P54" i="31"/>
  <c r="H54" i="31"/>
  <c r="M180" i="31"/>
  <c r="H265" i="31"/>
  <c r="M264" i="31"/>
  <c r="I301" i="31"/>
  <c r="O300" i="31"/>
  <c r="G300" i="31"/>
  <c r="M241" i="31"/>
  <c r="K240" i="31"/>
  <c r="Q1065" i="31"/>
  <c r="I1065" i="31"/>
  <c r="O1064" i="31"/>
  <c r="G1064" i="31"/>
  <c r="M1091" i="31"/>
  <c r="K1090" i="31"/>
  <c r="Q1093" i="31"/>
  <c r="I1093" i="31"/>
  <c r="O1092" i="31"/>
  <c r="G1092" i="31"/>
  <c r="M167" i="31"/>
  <c r="K166" i="31"/>
  <c r="Q229" i="31"/>
  <c r="I229" i="31"/>
  <c r="O228" i="31"/>
  <c r="G228" i="31"/>
  <c r="M221" i="31"/>
  <c r="K220" i="31"/>
  <c r="Q155" i="31"/>
  <c r="I155" i="31"/>
  <c r="O154" i="31"/>
  <c r="G154" i="31"/>
  <c r="M339" i="31"/>
  <c r="K338" i="31"/>
  <c r="Q57" i="31"/>
  <c r="I57" i="31"/>
  <c r="O56" i="31"/>
  <c r="G56" i="31"/>
  <c r="M345" i="31"/>
  <c r="K344" i="31"/>
  <c r="P353" i="31"/>
  <c r="H353" i="31"/>
  <c r="M352" i="31"/>
  <c r="K151" i="31"/>
  <c r="Q150" i="31"/>
  <c r="I150" i="31"/>
  <c r="O293" i="31"/>
  <c r="G293" i="31"/>
  <c r="M292" i="31"/>
  <c r="K291" i="31"/>
  <c r="Q290" i="31"/>
  <c r="I290" i="31"/>
  <c r="N11" i="31"/>
  <c r="F11" i="31"/>
  <c r="K10" i="31"/>
  <c r="Q55" i="31"/>
  <c r="I55" i="31"/>
  <c r="O54" i="31"/>
  <c r="G54" i="31"/>
  <c r="Q235" i="31"/>
  <c r="I235" i="31"/>
  <c r="O234" i="31"/>
  <c r="G234" i="31"/>
  <c r="M53" i="31"/>
  <c r="F180" i="31"/>
  <c r="Q186" i="31"/>
  <c r="Q265" i="31"/>
  <c r="G265" i="31"/>
  <c r="L264" i="31"/>
  <c r="Q301" i="31"/>
  <c r="H301" i="31"/>
  <c r="N300" i="31"/>
  <c r="F300" i="31"/>
  <c r="L241" i="31"/>
  <c r="J240" i="31"/>
  <c r="P1065" i="31"/>
  <c r="H1065" i="31"/>
  <c r="N1064" i="31"/>
  <c r="F1064" i="31"/>
  <c r="L1091" i="31"/>
  <c r="J1090" i="31"/>
  <c r="P1093" i="31"/>
  <c r="H1093" i="31"/>
  <c r="N1092" i="31"/>
  <c r="F1092" i="31"/>
  <c r="L167" i="31"/>
  <c r="J166" i="31"/>
  <c r="P229" i="31"/>
  <c r="H229" i="31"/>
  <c r="N228" i="31"/>
  <c r="F228" i="31"/>
  <c r="L221" i="31"/>
  <c r="J220" i="31"/>
  <c r="P155" i="31"/>
  <c r="H155" i="31"/>
  <c r="N154" i="31"/>
  <c r="F154" i="31"/>
  <c r="L339" i="31"/>
  <c r="J338" i="31"/>
  <c r="P57" i="31"/>
  <c r="H57" i="31"/>
  <c r="N56" i="31"/>
  <c r="F56" i="31"/>
  <c r="L345" i="31"/>
  <c r="J344" i="31"/>
  <c r="O353" i="31"/>
  <c r="G353" i="31"/>
  <c r="L352" i="31"/>
  <c r="J151" i="31"/>
  <c r="P150" i="31"/>
  <c r="H150" i="31"/>
  <c r="N293" i="31"/>
  <c r="F293" i="31"/>
  <c r="L292" i="31"/>
  <c r="J291" i="31"/>
  <c r="P290" i="31"/>
  <c r="H290" i="31"/>
  <c r="M11" i="31"/>
  <c r="J10" i="31"/>
  <c r="P55" i="31"/>
  <c r="H55" i="31"/>
  <c r="N54" i="31"/>
  <c r="F54" i="31"/>
  <c r="P235" i="31"/>
  <c r="H235" i="31"/>
  <c r="N234" i="31"/>
  <c r="P186" i="31"/>
  <c r="P265" i="31"/>
  <c r="F265" i="31"/>
  <c r="K264" i="31"/>
  <c r="P301" i="31"/>
  <c r="G301" i="31"/>
  <c r="M300" i="31"/>
  <c r="K241" i="31"/>
  <c r="Q240" i="31"/>
  <c r="I240" i="31"/>
  <c r="O1065" i="31"/>
  <c r="G1065" i="31"/>
  <c r="M1064" i="31"/>
  <c r="K1091" i="31"/>
  <c r="Q1090" i="31"/>
  <c r="I1090" i="31"/>
  <c r="O1093" i="31"/>
  <c r="G1093" i="31"/>
  <c r="M1092" i="31"/>
  <c r="K167" i="31"/>
  <c r="Q166" i="31"/>
  <c r="I166" i="31"/>
  <c r="O229" i="31"/>
  <c r="G229" i="31"/>
  <c r="M228" i="31"/>
  <c r="K221" i="31"/>
  <c r="Q220" i="31"/>
  <c r="I220" i="31"/>
  <c r="O155" i="31"/>
  <c r="G155" i="31"/>
  <c r="M154" i="31"/>
  <c r="K339" i="31"/>
  <c r="Q338" i="31"/>
  <c r="I338" i="31"/>
  <c r="O57" i="31"/>
  <c r="G57" i="31"/>
  <c r="M56" i="31"/>
  <c r="K345" i="31"/>
  <c r="Q344" i="31"/>
  <c r="I344" i="31"/>
  <c r="N353" i="31"/>
  <c r="F353" i="31"/>
  <c r="K352" i="31"/>
  <c r="Q151" i="31"/>
  <c r="I151" i="31"/>
  <c r="O150" i="31"/>
  <c r="G150" i="31"/>
  <c r="M293" i="31"/>
  <c r="K292" i="31"/>
  <c r="Q291" i="31"/>
  <c r="I291" i="31"/>
  <c r="O290" i="31"/>
  <c r="G290" i="31"/>
  <c r="L11" i="31"/>
  <c r="Q10" i="31"/>
  <c r="I10" i="31"/>
  <c r="O55" i="31"/>
  <c r="G55" i="31"/>
  <c r="M54" i="31"/>
  <c r="O235" i="31"/>
  <c r="G235" i="31"/>
  <c r="M187" i="31"/>
  <c r="L186" i="31"/>
  <c r="O265" i="31"/>
  <c r="J264" i="31"/>
  <c r="N301" i="31"/>
  <c r="F301" i="31"/>
  <c r="L300" i="31"/>
  <c r="J241" i="31"/>
  <c r="P240" i="31"/>
  <c r="H240" i="31"/>
  <c r="N1065" i="31"/>
  <c r="F1065" i="31"/>
  <c r="L1064" i="31"/>
  <c r="J1091" i="31"/>
  <c r="P1090" i="31"/>
  <c r="H1090" i="31"/>
  <c r="N1093" i="31"/>
  <c r="F1093" i="31"/>
  <c r="L1092" i="31"/>
  <c r="J167" i="31"/>
  <c r="P166" i="31"/>
  <c r="H166" i="31"/>
  <c r="N229" i="31"/>
  <c r="F229" i="31"/>
  <c r="L228" i="31"/>
  <c r="J221" i="31"/>
  <c r="P220" i="31"/>
  <c r="H220" i="31"/>
  <c r="N155" i="31"/>
  <c r="F155" i="31"/>
  <c r="L154" i="31"/>
  <c r="J339" i="31"/>
  <c r="P338" i="31"/>
  <c r="H338" i="31"/>
  <c r="N57" i="31"/>
  <c r="F57" i="31"/>
  <c r="L56" i="31"/>
  <c r="J345" i="31"/>
  <c r="P344" i="31"/>
  <c r="H344" i="31"/>
  <c r="M353" i="31"/>
  <c r="J352" i="31"/>
  <c r="P151" i="31"/>
  <c r="H151" i="31"/>
  <c r="N150" i="31"/>
  <c r="F150" i="31"/>
  <c r="L293" i="31"/>
  <c r="J292" i="31"/>
  <c r="P291" i="31"/>
  <c r="H291" i="31"/>
  <c r="N290" i="31"/>
  <c r="F290" i="31"/>
  <c r="K11" i="31"/>
  <c r="P10" i="31"/>
  <c r="H10" i="31"/>
  <c r="N55" i="31"/>
  <c r="F55" i="31"/>
  <c r="L54" i="31"/>
  <c r="N235" i="31"/>
  <c r="F235" i="31"/>
  <c r="L234" i="31"/>
  <c r="J53" i="31"/>
  <c r="P52" i="31"/>
  <c r="H52" i="31"/>
  <c r="Q234" i="31"/>
  <c r="P53" i="31"/>
  <c r="J52" i="31"/>
  <c r="J269" i="31"/>
  <c r="P268" i="31"/>
  <c r="H268" i="31"/>
  <c r="N173" i="31"/>
  <c r="F173" i="31"/>
  <c r="L172" i="31"/>
  <c r="J213" i="31"/>
  <c r="P212" i="31"/>
  <c r="H212" i="31"/>
  <c r="N191" i="31"/>
  <c r="F191" i="31"/>
  <c r="L190" i="31"/>
  <c r="J273" i="31"/>
  <c r="P272" i="31"/>
  <c r="H272" i="31"/>
  <c r="N377" i="31"/>
  <c r="F377" i="31"/>
  <c r="L376" i="31"/>
  <c r="J375" i="31"/>
  <c r="P374" i="31"/>
  <c r="H374" i="31"/>
  <c r="N373" i="31"/>
  <c r="F373" i="31"/>
  <c r="L372" i="31"/>
  <c r="J371" i="31"/>
  <c r="P370" i="31"/>
  <c r="H370" i="31"/>
  <c r="N369" i="31"/>
  <c r="F369" i="31"/>
  <c r="L368" i="31"/>
  <c r="J367" i="31"/>
  <c r="P366" i="31"/>
  <c r="H366" i="31"/>
  <c r="N365" i="31"/>
  <c r="F365" i="31"/>
  <c r="L364" i="31"/>
  <c r="J363" i="31"/>
  <c r="P362" i="31"/>
  <c r="H362" i="31"/>
  <c r="N361" i="31"/>
  <c r="F361" i="31"/>
  <c r="L360" i="31"/>
  <c r="J359" i="31"/>
  <c r="P358" i="31"/>
  <c r="H358" i="31"/>
  <c r="N333" i="31"/>
  <c r="F333" i="31"/>
  <c r="L332" i="31"/>
  <c r="J327" i="31"/>
  <c r="P326" i="31"/>
  <c r="H326" i="31"/>
  <c r="N323" i="31"/>
  <c r="F323" i="31"/>
  <c r="L322" i="31"/>
  <c r="J135" i="31"/>
  <c r="P134" i="31"/>
  <c r="H134" i="31"/>
  <c r="N321" i="31"/>
  <c r="F321" i="31"/>
  <c r="L320" i="31"/>
  <c r="J9" i="31"/>
  <c r="P8" i="31"/>
  <c r="H8" i="31"/>
  <c r="N1053" i="31"/>
  <c r="F1053" i="31"/>
  <c r="L1052" i="31"/>
  <c r="J1051" i="31"/>
  <c r="P1050" i="31"/>
  <c r="H1050" i="31"/>
  <c r="N1049" i="31"/>
  <c r="F1049" i="31"/>
  <c r="L1048" i="31"/>
  <c r="J1047" i="31"/>
  <c r="P1046" i="31"/>
  <c r="H1046" i="31"/>
  <c r="N1045" i="31"/>
  <c r="F1045" i="31"/>
  <c r="L1044" i="31"/>
  <c r="J1043" i="31"/>
  <c r="P1042" i="31"/>
  <c r="H1042" i="31"/>
  <c r="N1041" i="31"/>
  <c r="F1041" i="31"/>
  <c r="L1040" i="31"/>
  <c r="J1039" i="31"/>
  <c r="P1038" i="31"/>
  <c r="H1038" i="31"/>
  <c r="N1037" i="31"/>
  <c r="F1037" i="31"/>
  <c r="L1036" i="31"/>
  <c r="J1035" i="31"/>
  <c r="P1034" i="31"/>
  <c r="H1034" i="31"/>
  <c r="N1033" i="31"/>
  <c r="F1033" i="31"/>
  <c r="L1032" i="31"/>
  <c r="J1031" i="31"/>
  <c r="P1030" i="31"/>
  <c r="H1030" i="31"/>
  <c r="N1029" i="31"/>
  <c r="F1029" i="31"/>
  <c r="L1028" i="31"/>
  <c r="J1027" i="31"/>
  <c r="P1026" i="31"/>
  <c r="H1026" i="31"/>
  <c r="N1025" i="31"/>
  <c r="F1025" i="31"/>
  <c r="L1024" i="31"/>
  <c r="J1023" i="31"/>
  <c r="P1022" i="31"/>
  <c r="H1022" i="31"/>
  <c r="N1021" i="31"/>
  <c r="P234" i="31"/>
  <c r="O53" i="31"/>
  <c r="I52" i="31"/>
  <c r="Q269" i="31"/>
  <c r="I269" i="31"/>
  <c r="O268" i="31"/>
  <c r="G268" i="31"/>
  <c r="M173" i="31"/>
  <c r="K172" i="31"/>
  <c r="Q213" i="31"/>
  <c r="I213" i="31"/>
  <c r="O212" i="31"/>
  <c r="G212" i="31"/>
  <c r="M191" i="31"/>
  <c r="K190" i="31"/>
  <c r="Q273" i="31"/>
  <c r="I273" i="31"/>
  <c r="O272" i="31"/>
  <c r="G272" i="31"/>
  <c r="M377" i="31"/>
  <c r="K376" i="31"/>
  <c r="Q375" i="31"/>
  <c r="I375" i="31"/>
  <c r="O374" i="31"/>
  <c r="G374" i="31"/>
  <c r="M373" i="31"/>
  <c r="K372" i="31"/>
  <c r="Q371" i="31"/>
  <c r="I371" i="31"/>
  <c r="O370" i="31"/>
  <c r="G370" i="31"/>
  <c r="M369" i="31"/>
  <c r="K368" i="31"/>
  <c r="Q367" i="31"/>
  <c r="I367" i="31"/>
  <c r="O366" i="31"/>
  <c r="G366" i="31"/>
  <c r="M365" i="31"/>
  <c r="K364" i="31"/>
  <c r="Q363" i="31"/>
  <c r="I363" i="31"/>
  <c r="O362" i="31"/>
  <c r="G362" i="31"/>
  <c r="M361" i="31"/>
  <c r="K360" i="31"/>
  <c r="Q359" i="31"/>
  <c r="I359" i="31"/>
  <c r="O358" i="31"/>
  <c r="G358" i="31"/>
  <c r="M333" i="31"/>
  <c r="K332" i="31"/>
  <c r="Q327" i="31"/>
  <c r="I327" i="31"/>
  <c r="O326" i="31"/>
  <c r="G326" i="31"/>
  <c r="M323" i="31"/>
  <c r="K322" i="31"/>
  <c r="Q135" i="31"/>
  <c r="I135" i="31"/>
  <c r="O134" i="31"/>
  <c r="G134" i="31"/>
  <c r="M321" i="31"/>
  <c r="K320" i="31"/>
  <c r="Q9" i="31"/>
  <c r="I9" i="31"/>
  <c r="O8" i="31"/>
  <c r="G8"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M234" i="31"/>
  <c r="N53" i="31"/>
  <c r="Q52" i="31"/>
  <c r="G52" i="31"/>
  <c r="P269" i="31"/>
  <c r="H269" i="31"/>
  <c r="N268" i="31"/>
  <c r="F268" i="31"/>
  <c r="L173" i="31"/>
  <c r="J172" i="31"/>
  <c r="P213" i="31"/>
  <c r="H213" i="31"/>
  <c r="N212" i="31"/>
  <c r="F212" i="31"/>
  <c r="L191" i="31"/>
  <c r="J190" i="31"/>
  <c r="P273" i="31"/>
  <c r="H273" i="31"/>
  <c r="N272" i="31"/>
  <c r="F272" i="31"/>
  <c r="L377" i="31"/>
  <c r="J376" i="31"/>
  <c r="P375" i="31"/>
  <c r="H375" i="31"/>
  <c r="N374" i="31"/>
  <c r="F374" i="31"/>
  <c r="L373" i="31"/>
  <c r="J372" i="31"/>
  <c r="P371" i="31"/>
  <c r="H371" i="31"/>
  <c r="N370" i="31"/>
  <c r="F370" i="31"/>
  <c r="L369" i="31"/>
  <c r="J368" i="31"/>
  <c r="P367" i="31"/>
  <c r="H367" i="31"/>
  <c r="N366" i="31"/>
  <c r="F366" i="31"/>
  <c r="L365" i="31"/>
  <c r="J364" i="31"/>
  <c r="P363" i="31"/>
  <c r="H363" i="31"/>
  <c r="N362" i="31"/>
  <c r="F362" i="31"/>
  <c r="L361" i="31"/>
  <c r="J360" i="31"/>
  <c r="P359" i="31"/>
  <c r="H359" i="31"/>
  <c r="N358" i="31"/>
  <c r="F358" i="31"/>
  <c r="L333" i="31"/>
  <c r="J332" i="31"/>
  <c r="P327" i="31"/>
  <c r="H327" i="31"/>
  <c r="N326" i="31"/>
  <c r="F326" i="31"/>
  <c r="L323" i="31"/>
  <c r="J322" i="31"/>
  <c r="P135" i="31"/>
  <c r="H135" i="31"/>
  <c r="N134" i="31"/>
  <c r="F134" i="31"/>
  <c r="L321" i="31"/>
  <c r="J320" i="31"/>
  <c r="P9" i="31"/>
  <c r="H9" i="31"/>
  <c r="N8" i="31"/>
  <c r="F8"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J234" i="31"/>
  <c r="L53" i="31"/>
  <c r="O52" i="31"/>
  <c r="F52" i="31"/>
  <c r="O269" i="31"/>
  <c r="G269" i="31"/>
  <c r="M268" i="31"/>
  <c r="K173" i="31"/>
  <c r="Q172" i="31"/>
  <c r="I172" i="31"/>
  <c r="O213" i="31"/>
  <c r="G213" i="31"/>
  <c r="M212" i="31"/>
  <c r="K191" i="31"/>
  <c r="Q190" i="31"/>
  <c r="I190" i="31"/>
  <c r="O273" i="31"/>
  <c r="G273" i="31"/>
  <c r="M272" i="31"/>
  <c r="K377" i="31"/>
  <c r="Q376" i="31"/>
  <c r="I376" i="31"/>
  <c r="O375" i="31"/>
  <c r="G375" i="31"/>
  <c r="M374" i="31"/>
  <c r="K373" i="31"/>
  <c r="Q372" i="31"/>
  <c r="I372" i="31"/>
  <c r="O371" i="31"/>
  <c r="G371" i="31"/>
  <c r="M370" i="31"/>
  <c r="K369" i="31"/>
  <c r="Q368" i="31"/>
  <c r="I368" i="31"/>
  <c r="O367" i="31"/>
  <c r="G367" i="31"/>
  <c r="M366" i="31"/>
  <c r="K365" i="31"/>
  <c r="Q364" i="31"/>
  <c r="I364" i="31"/>
  <c r="O363" i="31"/>
  <c r="G363" i="31"/>
  <c r="M362" i="31"/>
  <c r="K361" i="31"/>
  <c r="Q360" i="31"/>
  <c r="I360" i="31"/>
  <c r="O359" i="31"/>
  <c r="G359" i="31"/>
  <c r="M358" i="31"/>
  <c r="K333" i="31"/>
  <c r="Q332" i="31"/>
  <c r="I332" i="31"/>
  <c r="O327" i="31"/>
  <c r="G327" i="31"/>
  <c r="M326" i="31"/>
  <c r="K323" i="31"/>
  <c r="Q322" i="31"/>
  <c r="I322" i="31"/>
  <c r="O135" i="31"/>
  <c r="G135" i="31"/>
  <c r="M134" i="31"/>
  <c r="K321" i="31"/>
  <c r="Q320" i="31"/>
  <c r="I320" i="31"/>
  <c r="O9" i="31"/>
  <c r="G9" i="31"/>
  <c r="M8" i="31"/>
  <c r="K1053" i="31"/>
  <c r="Q1052" i="31"/>
  <c r="I1052" i="31"/>
  <c r="O1051" i="31"/>
  <c r="G1051" i="31"/>
  <c r="M1050" i="31"/>
  <c r="K1049" i="31"/>
  <c r="Q1048" i="31"/>
  <c r="I1048" i="31"/>
  <c r="O1047" i="31"/>
  <c r="G1047" i="31"/>
  <c r="M1046" i="31"/>
  <c r="K1045" i="31"/>
  <c r="Q1044" i="31"/>
  <c r="I1044" i="31"/>
  <c r="O1043" i="31"/>
  <c r="G1043" i="31"/>
  <c r="M1042" i="31"/>
  <c r="K1041" i="31"/>
  <c r="Q1040" i="31"/>
  <c r="I1040" i="31"/>
  <c r="O1039" i="31"/>
  <c r="G1039" i="31"/>
  <c r="M1038" i="31"/>
  <c r="K1037" i="31"/>
  <c r="Q1036" i="31"/>
  <c r="I1036" i="31"/>
  <c r="O1035" i="31"/>
  <c r="G1035" i="31"/>
  <c r="M1034" i="31"/>
  <c r="K1033" i="31"/>
  <c r="Q1032" i="31"/>
  <c r="I1032" i="31"/>
  <c r="O1031" i="31"/>
  <c r="G1031" i="31"/>
  <c r="M1030" i="31"/>
  <c r="K1029" i="31"/>
  <c r="Q1028" i="31"/>
  <c r="I1028" i="31"/>
  <c r="O1027" i="31"/>
  <c r="G1027" i="31"/>
  <c r="M1026" i="31"/>
  <c r="K1025" i="31"/>
  <c r="Q1024" i="31"/>
  <c r="I1024" i="31"/>
  <c r="O1023" i="31"/>
  <c r="G1023" i="31"/>
  <c r="M1022" i="31"/>
  <c r="K1021" i="31"/>
  <c r="Q1020" i="31"/>
  <c r="I1020" i="31"/>
  <c r="O1019" i="31"/>
  <c r="L235" i="31"/>
  <c r="I234" i="31"/>
  <c r="K53" i="31"/>
  <c r="N52" i="31"/>
  <c r="N269" i="31"/>
  <c r="F269" i="31"/>
  <c r="L268" i="31"/>
  <c r="J173" i="31"/>
  <c r="P172" i="31"/>
  <c r="H172" i="31"/>
  <c r="N213" i="31"/>
  <c r="F213" i="31"/>
  <c r="L212" i="31"/>
  <c r="J191" i="31"/>
  <c r="P190" i="31"/>
  <c r="H190" i="31"/>
  <c r="N273" i="31"/>
  <c r="F273" i="31"/>
  <c r="L272" i="31"/>
  <c r="J377" i="31"/>
  <c r="P376" i="31"/>
  <c r="H376" i="31"/>
  <c r="N375" i="31"/>
  <c r="F375" i="31"/>
  <c r="L374" i="31"/>
  <c r="J373" i="31"/>
  <c r="P372" i="31"/>
  <c r="H372" i="31"/>
  <c r="N371" i="31"/>
  <c r="F371" i="31"/>
  <c r="L370" i="31"/>
  <c r="J369" i="31"/>
  <c r="P368" i="31"/>
  <c r="H368" i="31"/>
  <c r="N367" i="31"/>
  <c r="F367" i="31"/>
  <c r="L366" i="31"/>
  <c r="J365" i="31"/>
  <c r="P364" i="31"/>
  <c r="H364" i="31"/>
  <c r="N363" i="31"/>
  <c r="F363" i="31"/>
  <c r="L362" i="31"/>
  <c r="J361" i="31"/>
  <c r="P360" i="31"/>
  <c r="H360" i="31"/>
  <c r="N359" i="31"/>
  <c r="F359" i="31"/>
  <c r="L358" i="31"/>
  <c r="J333" i="31"/>
  <c r="P332" i="31"/>
  <c r="H332" i="31"/>
  <c r="N327" i="31"/>
  <c r="F327" i="31"/>
  <c r="L326" i="31"/>
  <c r="J323" i="31"/>
  <c r="P322" i="31"/>
  <c r="H322" i="31"/>
  <c r="N135" i="31"/>
  <c r="F135" i="31"/>
  <c r="L134" i="31"/>
  <c r="J321" i="31"/>
  <c r="P320" i="31"/>
  <c r="H320" i="31"/>
  <c r="N9" i="31"/>
  <c r="F9" i="31"/>
  <c r="L8"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K235" i="31"/>
  <c r="H234" i="31"/>
  <c r="H53" i="31"/>
  <c r="M52" i="31"/>
  <c r="M269" i="31"/>
  <c r="K268" i="31"/>
  <c r="Q173" i="31"/>
  <c r="I173" i="31"/>
  <c r="O172" i="31"/>
  <c r="G172" i="31"/>
  <c r="M213" i="31"/>
  <c r="K212" i="31"/>
  <c r="Q191" i="31"/>
  <c r="I191" i="31"/>
  <c r="O190" i="31"/>
  <c r="G190" i="31"/>
  <c r="M273" i="31"/>
  <c r="K272" i="31"/>
  <c r="Q377" i="31"/>
  <c r="I377" i="31"/>
  <c r="O376" i="31"/>
  <c r="G376" i="31"/>
  <c r="M375" i="31"/>
  <c r="K374" i="31"/>
  <c r="Q373" i="31"/>
  <c r="I373" i="31"/>
  <c r="O372" i="31"/>
  <c r="G372" i="31"/>
  <c r="M371" i="31"/>
  <c r="K370" i="31"/>
  <c r="Q369" i="31"/>
  <c r="I369" i="31"/>
  <c r="O368" i="31"/>
  <c r="G368" i="31"/>
  <c r="M367" i="31"/>
  <c r="K366" i="31"/>
  <c r="Q365" i="31"/>
  <c r="I365" i="31"/>
  <c r="O364" i="31"/>
  <c r="G364" i="31"/>
  <c r="M363" i="31"/>
  <c r="K362" i="31"/>
  <c r="Q361" i="31"/>
  <c r="I361" i="31"/>
  <c r="O360" i="31"/>
  <c r="G360" i="31"/>
  <c r="M359" i="31"/>
  <c r="K358" i="31"/>
  <c r="Q333" i="31"/>
  <c r="I333" i="31"/>
  <c r="O332" i="31"/>
  <c r="G332" i="31"/>
  <c r="M327" i="31"/>
  <c r="K326" i="31"/>
  <c r="Q323" i="31"/>
  <c r="I323" i="31"/>
  <c r="O322" i="31"/>
  <c r="G322" i="31"/>
  <c r="M135" i="31"/>
  <c r="K134" i="31"/>
  <c r="Q321" i="31"/>
  <c r="I321" i="31"/>
  <c r="O320" i="31"/>
  <c r="G320" i="31"/>
  <c r="M9" i="31"/>
  <c r="K8" i="31"/>
  <c r="Q1053" i="31"/>
  <c r="I1053" i="31"/>
  <c r="O1052" i="31"/>
  <c r="G1052" i="31"/>
  <c r="M1051" i="31"/>
  <c r="K1050" i="31"/>
  <c r="Q1049" i="31"/>
  <c r="I1049" i="31"/>
  <c r="O1048" i="31"/>
  <c r="G1048" i="31"/>
  <c r="M1047" i="31"/>
  <c r="K1046" i="31"/>
  <c r="Q1045" i="31"/>
  <c r="I1045" i="31"/>
  <c r="O1044" i="31"/>
  <c r="G1044" i="31"/>
  <c r="M1043" i="31"/>
  <c r="K1042" i="31"/>
  <c r="Q1041" i="31"/>
  <c r="I1041" i="31"/>
  <c r="O1040" i="31"/>
  <c r="G1040" i="31"/>
  <c r="M1039" i="31"/>
  <c r="K1038" i="31"/>
  <c r="Q1037" i="31"/>
  <c r="I1037" i="31"/>
  <c r="O1036" i="31"/>
  <c r="G1036" i="31"/>
  <c r="M1035" i="31"/>
  <c r="K1034" i="31"/>
  <c r="Q1033" i="31"/>
  <c r="I1033" i="31"/>
  <c r="O1032" i="31"/>
  <c r="G1032" i="31"/>
  <c r="M1031" i="31"/>
  <c r="K1030" i="31"/>
  <c r="Q1029" i="31"/>
  <c r="I1029" i="31"/>
  <c r="O1028" i="31"/>
  <c r="G1028" i="31"/>
  <c r="M1027" i="31"/>
  <c r="K1026" i="31"/>
  <c r="Q1025" i="31"/>
  <c r="I1025" i="31"/>
  <c r="O1024" i="31"/>
  <c r="G1024" i="31"/>
  <c r="M1023" i="31"/>
  <c r="K1022" i="31"/>
  <c r="Q1021" i="31"/>
  <c r="I1021" i="31"/>
  <c r="O1020" i="31"/>
  <c r="G1020" i="31"/>
  <c r="M1019" i="31"/>
  <c r="K1018" i="31"/>
  <c r="Q1017" i="31"/>
  <c r="I1017" i="31"/>
  <c r="O1016" i="31"/>
  <c r="G1016" i="31"/>
  <c r="M1015" i="31"/>
  <c r="K1014" i="31"/>
  <c r="Q1013" i="31"/>
  <c r="I1013" i="31"/>
  <c r="J235" i="31"/>
  <c r="F234" i="31"/>
  <c r="G53" i="31"/>
  <c r="L52" i="31"/>
  <c r="L269" i="31"/>
  <c r="J268" i="31"/>
  <c r="P173" i="31"/>
  <c r="H173" i="31"/>
  <c r="N172" i="31"/>
  <c r="F172" i="31"/>
  <c r="L213" i="31"/>
  <c r="J212" i="31"/>
  <c r="P191" i="31"/>
  <c r="H191" i="31"/>
  <c r="N190" i="31"/>
  <c r="F190" i="31"/>
  <c r="L273" i="31"/>
  <c r="J272" i="31"/>
  <c r="P377" i="31"/>
  <c r="H377" i="31"/>
  <c r="N376" i="31"/>
  <c r="F376" i="31"/>
  <c r="L375" i="31"/>
  <c r="J374" i="31"/>
  <c r="P373" i="31"/>
  <c r="H373" i="31"/>
  <c r="N372" i="31"/>
  <c r="F372" i="31"/>
  <c r="L371" i="31"/>
  <c r="J370" i="31"/>
  <c r="P369" i="31"/>
  <c r="H369" i="31"/>
  <c r="N368" i="31"/>
  <c r="F368" i="31"/>
  <c r="L367" i="31"/>
  <c r="J366" i="31"/>
  <c r="P365" i="31"/>
  <c r="H365" i="31"/>
  <c r="N364" i="31"/>
  <c r="F364" i="31"/>
  <c r="L363" i="31"/>
  <c r="J362" i="31"/>
  <c r="P361" i="31"/>
  <c r="H361" i="31"/>
  <c r="N360" i="31"/>
  <c r="F360" i="31"/>
  <c r="L359" i="31"/>
  <c r="J358" i="31"/>
  <c r="P333" i="31"/>
  <c r="H333" i="31"/>
  <c r="N332" i="31"/>
  <c r="F332" i="31"/>
  <c r="L327" i="31"/>
  <c r="J326" i="31"/>
  <c r="P323" i="31"/>
  <c r="H323" i="31"/>
  <c r="N322" i="31"/>
  <c r="F322" i="31"/>
  <c r="L135" i="31"/>
  <c r="J134" i="31"/>
  <c r="P321" i="31"/>
  <c r="H321" i="31"/>
  <c r="N320" i="31"/>
  <c r="F320" i="31"/>
  <c r="L9" i="31"/>
  <c r="J8" i="31"/>
  <c r="P1053" i="31"/>
  <c r="H1053" i="31"/>
  <c r="N1052" i="31"/>
  <c r="F1052" i="31"/>
  <c r="L1051" i="31"/>
  <c r="J1050" i="31"/>
  <c r="P1049" i="31"/>
  <c r="H1049" i="31"/>
  <c r="N1048" i="31"/>
  <c r="F1048" i="31"/>
  <c r="L1047" i="31"/>
  <c r="J1046" i="31"/>
  <c r="P1045" i="31"/>
  <c r="H1045" i="31"/>
  <c r="N1044" i="31"/>
  <c r="F1044" i="31"/>
  <c r="L1043" i="31"/>
  <c r="J1042" i="31"/>
  <c r="P1041" i="31"/>
  <c r="H1041" i="31"/>
  <c r="N1040" i="31"/>
  <c r="F1040" i="31"/>
  <c r="L1039" i="31"/>
  <c r="J1038" i="31"/>
  <c r="P1037" i="31"/>
  <c r="H1037" i="31"/>
  <c r="N1036" i="31"/>
  <c r="F1036" i="31"/>
  <c r="L1035" i="31"/>
  <c r="J1034" i="31"/>
  <c r="P1033" i="31"/>
  <c r="H1033" i="31"/>
  <c r="N1032" i="31"/>
  <c r="F1032" i="31"/>
  <c r="L1031" i="31"/>
  <c r="J1030" i="31"/>
  <c r="P1029" i="31"/>
  <c r="H1029" i="31"/>
  <c r="N1028" i="31"/>
  <c r="F1028" i="31"/>
  <c r="L1027" i="31"/>
  <c r="J1026" i="31"/>
  <c r="P1025" i="31"/>
  <c r="H1025" i="31"/>
  <c r="N1024" i="31"/>
  <c r="F1024" i="31"/>
  <c r="L1023" i="31"/>
  <c r="J1022" i="31"/>
  <c r="P1021" i="31"/>
  <c r="H1021" i="31"/>
  <c r="N1020" i="31"/>
  <c r="F1020" i="31"/>
  <c r="L1019" i="31"/>
  <c r="J1018" i="31"/>
  <c r="P1017" i="31"/>
  <c r="H1017" i="31"/>
  <c r="N1016" i="31"/>
  <c r="F1016" i="31"/>
  <c r="F53" i="31"/>
  <c r="K52" i="31"/>
  <c r="K269" i="31"/>
  <c r="Q268" i="31"/>
  <c r="I268" i="31"/>
  <c r="O173" i="31"/>
  <c r="G173" i="31"/>
  <c r="M172" i="31"/>
  <c r="K213" i="31"/>
  <c r="Q212" i="31"/>
  <c r="I212" i="31"/>
  <c r="O191" i="31"/>
  <c r="G191" i="31"/>
  <c r="M190" i="31"/>
  <c r="K273" i="31"/>
  <c r="Q272" i="31"/>
  <c r="I272" i="31"/>
  <c r="O377" i="31"/>
  <c r="G377" i="31"/>
  <c r="M376" i="31"/>
  <c r="K375" i="31"/>
  <c r="Q374" i="31"/>
  <c r="I374" i="31"/>
  <c r="O373" i="31"/>
  <c r="G373" i="31"/>
  <c r="M372" i="31"/>
  <c r="K371" i="31"/>
  <c r="Q370" i="31"/>
  <c r="I370" i="31"/>
  <c r="O369" i="31"/>
  <c r="G369" i="31"/>
  <c r="M368" i="31"/>
  <c r="K367" i="31"/>
  <c r="Q366" i="31"/>
  <c r="I366" i="31"/>
  <c r="O365" i="31"/>
  <c r="G365" i="31"/>
  <c r="M364" i="31"/>
  <c r="K363" i="31"/>
  <c r="Q362" i="31"/>
  <c r="I362" i="31"/>
  <c r="O361" i="31"/>
  <c r="G361" i="31"/>
  <c r="M360" i="31"/>
  <c r="K359" i="31"/>
  <c r="Q358" i="31"/>
  <c r="I358" i="31"/>
  <c r="O333" i="31"/>
  <c r="G333" i="31"/>
  <c r="M332" i="31"/>
  <c r="K327" i="31"/>
  <c r="Q326" i="31"/>
  <c r="I326" i="31"/>
  <c r="O323" i="31"/>
  <c r="G323" i="31"/>
  <c r="M322" i="31"/>
  <c r="K135" i="31"/>
  <c r="Q134" i="31"/>
  <c r="I134" i="31"/>
  <c r="O321" i="31"/>
  <c r="G321" i="31"/>
  <c r="M320" i="31"/>
  <c r="K9" i="31"/>
  <c r="Q8" i="31"/>
  <c r="I8"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P1018" i="31"/>
  <c r="K1017" i="31"/>
  <c r="J1016" i="31"/>
  <c r="L1015" i="31"/>
  <c r="O1014" i="31"/>
  <c r="H1013" i="31"/>
  <c r="L1012" i="31"/>
  <c r="Q1011" i="31"/>
  <c r="H1011" i="31"/>
  <c r="M1010" i="31"/>
  <c r="I1009" i="31"/>
  <c r="N1008" i="31"/>
  <c r="F1008" i="31"/>
  <c r="L1007" i="31"/>
  <c r="J1006" i="31"/>
  <c r="P1005" i="31"/>
  <c r="H1005" i="31"/>
  <c r="N1004" i="31"/>
  <c r="F1004" i="31"/>
  <c r="L1003" i="31"/>
  <c r="J1002" i="31"/>
  <c r="P1001" i="31"/>
  <c r="H1001" i="31"/>
  <c r="N1000" i="31"/>
  <c r="F1000" i="31"/>
  <c r="L999" i="31"/>
  <c r="J998" i="31"/>
  <c r="P997" i="31"/>
  <c r="H997" i="31"/>
  <c r="N996" i="31"/>
  <c r="F996" i="31"/>
  <c r="L995" i="31"/>
  <c r="J994" i="31"/>
  <c r="P993" i="31"/>
  <c r="H993" i="31"/>
  <c r="N992" i="31"/>
  <c r="F992" i="31"/>
  <c r="L991" i="31"/>
  <c r="J990" i="31"/>
  <c r="P989" i="31"/>
  <c r="H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N1018" i="31"/>
  <c r="F1017" i="31"/>
  <c r="I1016" i="31"/>
  <c r="J1015" i="31"/>
  <c r="N1014" i="31"/>
  <c r="F1013" i="31"/>
  <c r="K1012" i="31"/>
  <c r="P1011" i="31"/>
  <c r="G1011" i="31"/>
  <c r="L1010" i="31"/>
  <c r="Q1009" i="31"/>
  <c r="H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991" i="31"/>
  <c r="Q990" i="31"/>
  <c r="I990" i="31"/>
  <c r="O989" i="31"/>
  <c r="G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M1018" i="31"/>
  <c r="H1016" i="31"/>
  <c r="I1015" i="31"/>
  <c r="M1014" i="31"/>
  <c r="P1013" i="31"/>
  <c r="J1012" i="31"/>
  <c r="O1011" i="31"/>
  <c r="F1011" i="31"/>
  <c r="K1010" i="31"/>
  <c r="P1009" i="31"/>
  <c r="F1009" i="31"/>
  <c r="L1008" i="31"/>
  <c r="J1007" i="31"/>
  <c r="P1006" i="31"/>
  <c r="H1006" i="31"/>
  <c r="N1005" i="31"/>
  <c r="F1005" i="31"/>
  <c r="L1004" i="31"/>
  <c r="J1003" i="31"/>
  <c r="P1002" i="31"/>
  <c r="H1002" i="31"/>
  <c r="N1001" i="31"/>
  <c r="F1001" i="31"/>
  <c r="L1000" i="31"/>
  <c r="J999" i="31"/>
  <c r="P998" i="31"/>
  <c r="H998" i="31"/>
  <c r="N997" i="31"/>
  <c r="F997" i="31"/>
  <c r="L996" i="31"/>
  <c r="J995" i="31"/>
  <c r="P994" i="31"/>
  <c r="H994" i="31"/>
  <c r="N993" i="31"/>
  <c r="F993" i="31"/>
  <c r="L992" i="31"/>
  <c r="J991" i="31"/>
  <c r="P990" i="31"/>
  <c r="H990" i="31"/>
  <c r="N989" i="31"/>
  <c r="F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F1021" i="31"/>
  <c r="F1018" i="31"/>
  <c r="Q1016" i="31"/>
  <c r="Q1015" i="31"/>
  <c r="G1015" i="31"/>
  <c r="J1014" i="31"/>
  <c r="M1013" i="31"/>
  <c r="Q1012" i="31"/>
  <c r="H1012" i="31"/>
  <c r="M1011" i="31"/>
  <c r="H1010" i="31"/>
  <c r="M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L993" i="31"/>
  <c r="J992" i="31"/>
  <c r="P991" i="31"/>
  <c r="H991" i="31"/>
  <c r="N990" i="31"/>
  <c r="F990" i="31"/>
  <c r="L989"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L1020" i="31"/>
  <c r="P1016" i="31"/>
  <c r="P1015" i="31"/>
  <c r="F1015" i="31"/>
  <c r="H1014" i="31"/>
  <c r="L1013" i="31"/>
  <c r="P1012" i="31"/>
  <c r="G1012" i="31"/>
  <c r="L1011" i="31"/>
  <c r="P1010" i="31"/>
  <c r="G1010" i="31"/>
  <c r="L1009" i="31"/>
  <c r="Q1008" i="31"/>
  <c r="I1008" i="31"/>
  <c r="O1007" i="31"/>
  <c r="G1007" i="31"/>
  <c r="M1006" i="31"/>
  <c r="K1005" i="31"/>
  <c r="Q1004" i="31"/>
  <c r="I1004" i="31"/>
  <c r="O1003" i="31"/>
  <c r="G1003" i="31"/>
  <c r="M1002" i="31"/>
  <c r="K1001" i="31"/>
  <c r="Q1000" i="31"/>
  <c r="I1000" i="31"/>
  <c r="O999" i="31"/>
  <c r="G999" i="31"/>
  <c r="M998" i="31"/>
  <c r="K997" i="31"/>
  <c r="Q996" i="31"/>
  <c r="I996" i="31"/>
  <c r="O995" i="31"/>
  <c r="G995" i="31"/>
  <c r="M994" i="31"/>
  <c r="K993" i="31"/>
  <c r="Q992" i="31"/>
  <c r="I992" i="31"/>
  <c r="O991" i="31"/>
  <c r="G991" i="31"/>
  <c r="M990" i="31"/>
  <c r="K989" i="31"/>
  <c r="Q988" i="31"/>
  <c r="I988" i="31"/>
  <c r="O987" i="31"/>
  <c r="G987" i="31"/>
  <c r="M986" i="31"/>
  <c r="K985" i="31"/>
  <c r="Q984" i="31"/>
  <c r="I984" i="31"/>
  <c r="O983" i="31"/>
  <c r="G983" i="31"/>
  <c r="M982" i="31"/>
  <c r="K981" i="31"/>
  <c r="Q980" i="31"/>
  <c r="I980" i="31"/>
  <c r="O979" i="31"/>
  <c r="G979" i="31"/>
  <c r="M978" i="31"/>
  <c r="K977" i="31"/>
  <c r="Q976" i="31"/>
  <c r="I976" i="31"/>
  <c r="O975" i="31"/>
  <c r="G975" i="31"/>
  <c r="M974" i="31"/>
  <c r="K973" i="31"/>
  <c r="Q972" i="31"/>
  <c r="I972" i="31"/>
  <c r="O971" i="31"/>
  <c r="G971" i="31"/>
  <c r="M970" i="31"/>
  <c r="K969" i="31"/>
  <c r="Q968" i="31"/>
  <c r="I968" i="31"/>
  <c r="O967" i="31"/>
  <c r="G967" i="31"/>
  <c r="M966" i="31"/>
  <c r="K965" i="31"/>
  <c r="Q964" i="31"/>
  <c r="I964" i="31"/>
  <c r="O963" i="31"/>
  <c r="G963" i="31"/>
  <c r="M962" i="31"/>
  <c r="K961" i="31"/>
  <c r="Q960" i="31"/>
  <c r="I960" i="31"/>
  <c r="O959" i="31"/>
  <c r="G959" i="31"/>
  <c r="M958" i="31"/>
  <c r="K957" i="31"/>
  <c r="Q956" i="31"/>
  <c r="I956" i="31"/>
  <c r="O955" i="31"/>
  <c r="G955" i="31"/>
  <c r="M954" i="31"/>
  <c r="K953" i="31"/>
  <c r="Q952" i="31"/>
  <c r="I952" i="31"/>
  <c r="O951" i="31"/>
  <c r="G951" i="31"/>
  <c r="M950" i="31"/>
  <c r="K949" i="31"/>
  <c r="Q948" i="31"/>
  <c r="I948" i="31"/>
  <c r="O947" i="31"/>
  <c r="G947" i="31"/>
  <c r="M946" i="31"/>
  <c r="K945" i="31"/>
  <c r="Q944" i="31"/>
  <c r="I944" i="31"/>
  <c r="O943" i="31"/>
  <c r="G943" i="31"/>
  <c r="M942" i="31"/>
  <c r="K941" i="31"/>
  <c r="Q940" i="31"/>
  <c r="I940" i="31"/>
  <c r="O939" i="31"/>
  <c r="G939" i="31"/>
  <c r="M938" i="31"/>
  <c r="K937" i="31"/>
  <c r="Q936" i="31"/>
  <c r="I936" i="31"/>
  <c r="O935" i="31"/>
  <c r="G935" i="31"/>
  <c r="M934" i="31"/>
  <c r="K933" i="31"/>
  <c r="Q932" i="31"/>
  <c r="I932" i="31"/>
  <c r="O931" i="31"/>
  <c r="G931" i="31"/>
  <c r="J1019" i="31"/>
  <c r="N1017" i="31"/>
  <c r="L1016" i="31"/>
  <c r="O1015" i="31"/>
  <c r="G1014" i="31"/>
  <c r="K1013" i="31"/>
  <c r="O1012" i="31"/>
  <c r="F1012" i="31"/>
  <c r="J1011" i="31"/>
  <c r="O1010" i="31"/>
  <c r="F1010" i="31"/>
  <c r="K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N991" i="31"/>
  <c r="F991" i="31"/>
  <c r="L990" i="31"/>
  <c r="J989" i="31"/>
  <c r="P988" i="31"/>
  <c r="H988" i="31"/>
  <c r="N987" i="31"/>
  <c r="F987" i="31"/>
  <c r="L986" i="31"/>
  <c r="J985" i="31"/>
  <c r="P984" i="31"/>
  <c r="H984" i="31"/>
  <c r="G1019" i="31"/>
  <c r="L1017" i="31"/>
  <c r="K1016" i="31"/>
  <c r="N1015" i="31"/>
  <c r="P1014" i="31"/>
  <c r="F1014" i="31"/>
  <c r="J1013" i="31"/>
  <c r="N1012" i="31"/>
  <c r="I1011" i="31"/>
  <c r="N1010" i="31"/>
  <c r="J1009" i="31"/>
  <c r="O1008" i="31"/>
  <c r="G1008" i="31"/>
  <c r="M1007" i="31"/>
  <c r="K1006" i="31"/>
  <c r="Q1005" i="31"/>
  <c r="I1005" i="31"/>
  <c r="O1004" i="31"/>
  <c r="G1004" i="31"/>
  <c r="M1003" i="31"/>
  <c r="K1002" i="31"/>
  <c r="Q1001" i="31"/>
  <c r="I1001" i="31"/>
  <c r="O1000" i="31"/>
  <c r="G1000" i="31"/>
  <c r="M999" i="31"/>
  <c r="K998" i="31"/>
  <c r="Q997" i="31"/>
  <c r="I997" i="31"/>
  <c r="O996" i="31"/>
  <c r="G996" i="31"/>
  <c r="M995" i="31"/>
  <c r="K994" i="31"/>
  <c r="Q993" i="31"/>
  <c r="I993" i="31"/>
  <c r="O992" i="31"/>
  <c r="G992" i="31"/>
  <c r="M991" i="31"/>
  <c r="K990" i="31"/>
  <c r="Q989" i="31"/>
  <c r="I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1004" i="31"/>
  <c r="Q1003" i="31"/>
  <c r="G998" i="31"/>
  <c r="M997" i="31"/>
  <c r="I991" i="31"/>
  <c r="M981" i="31"/>
  <c r="F979" i="31"/>
  <c r="K976" i="31"/>
  <c r="M973" i="31"/>
  <c r="F971" i="31"/>
  <c r="K968" i="31"/>
  <c r="M965" i="31"/>
  <c r="F963" i="31"/>
  <c r="K960" i="31"/>
  <c r="M957" i="31"/>
  <c r="F955" i="31"/>
  <c r="K952" i="31"/>
  <c r="M949" i="31"/>
  <c r="F947" i="31"/>
  <c r="K944" i="31"/>
  <c r="M941" i="31"/>
  <c r="F939" i="31"/>
  <c r="K936" i="31"/>
  <c r="M933" i="31"/>
  <c r="Q931" i="31"/>
  <c r="P930" i="31"/>
  <c r="H930" i="31"/>
  <c r="N929" i="31"/>
  <c r="F929" i="31"/>
  <c r="L928" i="31"/>
  <c r="J927" i="31"/>
  <c r="P926" i="31"/>
  <c r="H926" i="31"/>
  <c r="N925" i="31"/>
  <c r="F925" i="31"/>
  <c r="L924" i="31"/>
  <c r="J923" i="31"/>
  <c r="P922" i="31"/>
  <c r="H922" i="31"/>
  <c r="N921" i="31"/>
  <c r="F921" i="31"/>
  <c r="L920" i="31"/>
  <c r="J919" i="31"/>
  <c r="P918" i="31"/>
  <c r="H918" i="31"/>
  <c r="N917" i="31"/>
  <c r="F917" i="31"/>
  <c r="L916" i="31"/>
  <c r="J915" i="31"/>
  <c r="P914" i="31"/>
  <c r="H914" i="31"/>
  <c r="N913" i="31"/>
  <c r="F913" i="31"/>
  <c r="L912" i="31"/>
  <c r="J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N865" i="31"/>
  <c r="F865" i="31"/>
  <c r="L864" i="31"/>
  <c r="J863" i="31"/>
  <c r="P862" i="31"/>
  <c r="H862" i="31"/>
  <c r="N861" i="31"/>
  <c r="F861" i="31"/>
  <c r="L860" i="31"/>
  <c r="J859" i="31"/>
  <c r="P858" i="31"/>
  <c r="H858" i="31"/>
  <c r="N857" i="31"/>
  <c r="F857" i="31"/>
  <c r="L856" i="31"/>
  <c r="J855" i="31"/>
  <c r="J1010" i="31"/>
  <c r="N1009" i="31"/>
  <c r="I1003" i="31"/>
  <c r="O990" i="31"/>
  <c r="K984" i="31"/>
  <c r="Q983" i="31"/>
  <c r="J981" i="31"/>
  <c r="O978" i="31"/>
  <c r="H976" i="31"/>
  <c r="Q975" i="31"/>
  <c r="J973" i="31"/>
  <c r="O970" i="31"/>
  <c r="H968" i="31"/>
  <c r="Q967" i="31"/>
  <c r="J965" i="31"/>
  <c r="O962" i="31"/>
  <c r="H960" i="31"/>
  <c r="Q959" i="31"/>
  <c r="J957" i="31"/>
  <c r="O954" i="31"/>
  <c r="H952" i="31"/>
  <c r="Q951" i="31"/>
  <c r="J949" i="31"/>
  <c r="O946" i="31"/>
  <c r="H944" i="31"/>
  <c r="Q943" i="31"/>
  <c r="J941" i="31"/>
  <c r="O938" i="31"/>
  <c r="H936" i="31"/>
  <c r="Q935" i="31"/>
  <c r="J933" i="31"/>
  <c r="N931" i="31"/>
  <c r="O930" i="31"/>
  <c r="G930" i="31"/>
  <c r="M929" i="31"/>
  <c r="K928" i="31"/>
  <c r="Q927" i="31"/>
  <c r="I927" i="31"/>
  <c r="O926" i="31"/>
  <c r="G926" i="31"/>
  <c r="M925" i="31"/>
  <c r="K924" i="31"/>
  <c r="Q923" i="31"/>
  <c r="I923" i="31"/>
  <c r="O922" i="31"/>
  <c r="G922" i="31"/>
  <c r="M921" i="31"/>
  <c r="K920" i="31"/>
  <c r="Q919" i="31"/>
  <c r="I919" i="31"/>
  <c r="O918" i="31"/>
  <c r="G918" i="31"/>
  <c r="M917" i="31"/>
  <c r="K916" i="31"/>
  <c r="Q915" i="31"/>
  <c r="I915" i="31"/>
  <c r="O914" i="31"/>
  <c r="G914" i="31"/>
  <c r="M913" i="31"/>
  <c r="K912" i="31"/>
  <c r="Q911" i="31"/>
  <c r="I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O1002" i="31"/>
  <c r="K996" i="31"/>
  <c r="Q995" i="31"/>
  <c r="G990" i="31"/>
  <c r="M989" i="31"/>
  <c r="N983" i="31"/>
  <c r="L978" i="31"/>
  <c r="N975" i="31"/>
  <c r="L970" i="31"/>
  <c r="N967" i="31"/>
  <c r="L962" i="31"/>
  <c r="N959" i="31"/>
  <c r="L954" i="31"/>
  <c r="N951" i="31"/>
  <c r="L946" i="31"/>
  <c r="N943" i="31"/>
  <c r="L938" i="31"/>
  <c r="N935" i="31"/>
  <c r="K931" i="31"/>
  <c r="N930" i="31"/>
  <c r="F930" i="31"/>
  <c r="L929" i="31"/>
  <c r="J928" i="31"/>
  <c r="P927" i="31"/>
  <c r="H927" i="31"/>
  <c r="N926" i="31"/>
  <c r="F926" i="31"/>
  <c r="L925" i="31"/>
  <c r="J924" i="31"/>
  <c r="P923" i="31"/>
  <c r="H923" i="31"/>
  <c r="N922" i="31"/>
  <c r="F922" i="31"/>
  <c r="L921" i="31"/>
  <c r="J920" i="31"/>
  <c r="P919" i="31"/>
  <c r="H919" i="31"/>
  <c r="N918" i="31"/>
  <c r="F918" i="31"/>
  <c r="L917" i="31"/>
  <c r="J916" i="31"/>
  <c r="P915" i="31"/>
  <c r="H915" i="31"/>
  <c r="N914" i="31"/>
  <c r="F914" i="31"/>
  <c r="L913" i="31"/>
  <c r="J912" i="31"/>
  <c r="P911" i="31"/>
  <c r="H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N862" i="31"/>
  <c r="F862" i="31"/>
  <c r="L861" i="31"/>
  <c r="J860" i="31"/>
  <c r="P859" i="31"/>
  <c r="H1018" i="31"/>
  <c r="K1008" i="31"/>
  <c r="Q1007" i="31"/>
  <c r="G1002" i="31"/>
  <c r="M1001" i="31"/>
  <c r="I995" i="31"/>
  <c r="I983" i="31"/>
  <c r="P980" i="31"/>
  <c r="G978" i="31"/>
  <c r="I975" i="31"/>
  <c r="P972" i="31"/>
  <c r="G970" i="31"/>
  <c r="I967" i="31"/>
  <c r="P964" i="31"/>
  <c r="G962" i="31"/>
  <c r="I959" i="31"/>
  <c r="P956" i="31"/>
  <c r="G954" i="31"/>
  <c r="I951" i="31"/>
  <c r="P948" i="31"/>
  <c r="G946" i="31"/>
  <c r="I943" i="31"/>
  <c r="P940" i="31"/>
  <c r="G938" i="31"/>
  <c r="I935" i="31"/>
  <c r="P932" i="31"/>
  <c r="J931" i="31"/>
  <c r="M930" i="31"/>
  <c r="K929" i="31"/>
  <c r="Q928" i="31"/>
  <c r="I928" i="31"/>
  <c r="O927" i="31"/>
  <c r="G927" i="31"/>
  <c r="M926" i="31"/>
  <c r="K925" i="31"/>
  <c r="Q924" i="31"/>
  <c r="I924" i="31"/>
  <c r="O923" i="31"/>
  <c r="G923" i="31"/>
  <c r="M922" i="31"/>
  <c r="K921" i="31"/>
  <c r="Q920" i="31"/>
  <c r="I920" i="31"/>
  <c r="O919" i="31"/>
  <c r="G919" i="31"/>
  <c r="M918" i="31"/>
  <c r="K917" i="31"/>
  <c r="Q916" i="31"/>
  <c r="I916" i="31"/>
  <c r="O915" i="31"/>
  <c r="G915" i="31"/>
  <c r="M914" i="31"/>
  <c r="K913" i="31"/>
  <c r="Q912" i="31"/>
  <c r="I912" i="31"/>
  <c r="O911" i="31"/>
  <c r="G911" i="31"/>
  <c r="M910" i="31"/>
  <c r="K909" i="31"/>
  <c r="Q908" i="31"/>
  <c r="I908" i="31"/>
  <c r="O907" i="31"/>
  <c r="G907" i="31"/>
  <c r="M906" i="31"/>
  <c r="K905" i="31"/>
  <c r="Q904" i="31"/>
  <c r="I904" i="31"/>
  <c r="O903" i="31"/>
  <c r="G903" i="31"/>
  <c r="M902" i="31"/>
  <c r="K901" i="31"/>
  <c r="Q900" i="31"/>
  <c r="I900" i="31"/>
  <c r="O899" i="31"/>
  <c r="G899" i="31"/>
  <c r="M898" i="31"/>
  <c r="K897" i="31"/>
  <c r="Q896" i="31"/>
  <c r="I896" i="31"/>
  <c r="O895" i="31"/>
  <c r="G895" i="31"/>
  <c r="M894" i="31"/>
  <c r="K893" i="31"/>
  <c r="Q892" i="31"/>
  <c r="I892" i="31"/>
  <c r="O891" i="31"/>
  <c r="G891" i="31"/>
  <c r="M890" i="31"/>
  <c r="K889" i="31"/>
  <c r="Q888" i="31"/>
  <c r="I888" i="31"/>
  <c r="O887" i="31"/>
  <c r="G887" i="31"/>
  <c r="M886" i="31"/>
  <c r="K885" i="31"/>
  <c r="Q884" i="31"/>
  <c r="I884" i="31"/>
  <c r="O883" i="31"/>
  <c r="G883" i="31"/>
  <c r="M882" i="31"/>
  <c r="K881" i="31"/>
  <c r="Q880" i="31"/>
  <c r="I880" i="31"/>
  <c r="O879" i="31"/>
  <c r="G879" i="31"/>
  <c r="M878" i="31"/>
  <c r="K877" i="31"/>
  <c r="Q876" i="31"/>
  <c r="I876" i="31"/>
  <c r="O875" i="31"/>
  <c r="G875" i="31"/>
  <c r="M874" i="31"/>
  <c r="K873" i="31"/>
  <c r="Q872" i="31"/>
  <c r="I872" i="31"/>
  <c r="O871" i="31"/>
  <c r="G871" i="31"/>
  <c r="M870" i="31"/>
  <c r="K869" i="31"/>
  <c r="Q868" i="31"/>
  <c r="I868" i="31"/>
  <c r="O867" i="31"/>
  <c r="G867" i="31"/>
  <c r="H1015" i="31"/>
  <c r="I1007" i="31"/>
  <c r="O994" i="31"/>
  <c r="K988" i="31"/>
  <c r="Q987" i="31"/>
  <c r="F983" i="31"/>
  <c r="K980" i="31"/>
  <c r="M977" i="31"/>
  <c r="F975" i="31"/>
  <c r="K972" i="31"/>
  <c r="M969" i="31"/>
  <c r="F967" i="31"/>
  <c r="K964" i="31"/>
  <c r="M961" i="31"/>
  <c r="F959" i="31"/>
  <c r="K956" i="31"/>
  <c r="M953" i="31"/>
  <c r="F951" i="31"/>
  <c r="K948" i="31"/>
  <c r="M945" i="31"/>
  <c r="F943" i="31"/>
  <c r="K940" i="31"/>
  <c r="M937" i="31"/>
  <c r="F935" i="31"/>
  <c r="L932" i="31"/>
  <c r="I931" i="31"/>
  <c r="L930" i="31"/>
  <c r="J929" i="31"/>
  <c r="P928" i="31"/>
  <c r="H928" i="31"/>
  <c r="N927" i="31"/>
  <c r="F927" i="31"/>
  <c r="L926" i="31"/>
  <c r="J925" i="31"/>
  <c r="P924" i="31"/>
  <c r="H924" i="31"/>
  <c r="N923" i="31"/>
  <c r="F923" i="31"/>
  <c r="L922" i="31"/>
  <c r="J921" i="31"/>
  <c r="P920" i="31"/>
  <c r="H920" i="31"/>
  <c r="N919" i="31"/>
  <c r="F919" i="31"/>
  <c r="L918" i="31"/>
  <c r="J917" i="31"/>
  <c r="P916" i="31"/>
  <c r="H916" i="31"/>
  <c r="N915" i="31"/>
  <c r="F915" i="31"/>
  <c r="L914" i="31"/>
  <c r="J913" i="31"/>
  <c r="P912" i="31"/>
  <c r="H912" i="31"/>
  <c r="N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1014" i="31"/>
  <c r="N1013" i="31"/>
  <c r="O1006" i="31"/>
  <c r="K1000" i="31"/>
  <c r="Q999" i="31"/>
  <c r="G994" i="31"/>
  <c r="M993" i="31"/>
  <c r="I987" i="31"/>
  <c r="O982" i="31"/>
  <c r="H980" i="31"/>
  <c r="Q979" i="31"/>
  <c r="J977" i="31"/>
  <c r="O974" i="31"/>
  <c r="H972" i="31"/>
  <c r="Q971" i="31"/>
  <c r="J969" i="31"/>
  <c r="O966" i="31"/>
  <c r="H964" i="31"/>
  <c r="Q963" i="31"/>
  <c r="J961" i="31"/>
  <c r="O958" i="31"/>
  <c r="H956" i="31"/>
  <c r="Q955" i="31"/>
  <c r="J953" i="31"/>
  <c r="O950" i="31"/>
  <c r="H948" i="31"/>
  <c r="Q947" i="31"/>
  <c r="J945" i="31"/>
  <c r="O942" i="31"/>
  <c r="H940" i="31"/>
  <c r="Q939" i="31"/>
  <c r="J937" i="31"/>
  <c r="O934" i="31"/>
  <c r="K932" i="31"/>
  <c r="F931" i="31"/>
  <c r="K930" i="31"/>
  <c r="Q929" i="31"/>
  <c r="I929" i="31"/>
  <c r="O928" i="31"/>
  <c r="G928" i="31"/>
  <c r="M927" i="31"/>
  <c r="K926" i="31"/>
  <c r="Q925" i="31"/>
  <c r="I925" i="31"/>
  <c r="O924" i="31"/>
  <c r="G924" i="31"/>
  <c r="M923" i="31"/>
  <c r="K922" i="31"/>
  <c r="Q921" i="31"/>
  <c r="I921" i="31"/>
  <c r="O920" i="31"/>
  <c r="G920" i="31"/>
  <c r="M919" i="31"/>
  <c r="K918" i="31"/>
  <c r="Q917" i="31"/>
  <c r="I917" i="31"/>
  <c r="O916" i="31"/>
  <c r="G916" i="31"/>
  <c r="M915" i="31"/>
  <c r="K914" i="31"/>
  <c r="Q913" i="31"/>
  <c r="I913" i="31"/>
  <c r="O912" i="31"/>
  <c r="G912" i="31"/>
  <c r="M911" i="31"/>
  <c r="K910" i="31"/>
  <c r="Q909" i="31"/>
  <c r="I909" i="31"/>
  <c r="O908" i="31"/>
  <c r="G908" i="31"/>
  <c r="M907" i="31"/>
  <c r="K906" i="31"/>
  <c r="Q905" i="31"/>
  <c r="I905" i="31"/>
  <c r="O904" i="31"/>
  <c r="G904" i="31"/>
  <c r="M903" i="31"/>
  <c r="K902" i="31"/>
  <c r="Q901" i="31"/>
  <c r="I901" i="31"/>
  <c r="O900" i="31"/>
  <c r="G900" i="31"/>
  <c r="M899" i="31"/>
  <c r="K898" i="31"/>
  <c r="Q897" i="31"/>
  <c r="I897" i="31"/>
  <c r="O896" i="31"/>
  <c r="G896" i="31"/>
  <c r="M895" i="31"/>
  <c r="K894" i="31"/>
  <c r="Q893" i="31"/>
  <c r="I893" i="31"/>
  <c r="O892" i="31"/>
  <c r="G892" i="31"/>
  <c r="M891" i="31"/>
  <c r="K890" i="31"/>
  <c r="Q889" i="31"/>
  <c r="I889" i="31"/>
  <c r="O888" i="31"/>
  <c r="G888" i="31"/>
  <c r="M887" i="31"/>
  <c r="K886" i="31"/>
  <c r="Q885" i="31"/>
  <c r="I885" i="31"/>
  <c r="O884" i="31"/>
  <c r="G884" i="31"/>
  <c r="M883" i="31"/>
  <c r="K882" i="31"/>
  <c r="Q881" i="31"/>
  <c r="I881" i="31"/>
  <c r="O880" i="31"/>
  <c r="G880" i="31"/>
  <c r="M879" i="31"/>
  <c r="K878" i="31"/>
  <c r="Q877" i="31"/>
  <c r="I877" i="31"/>
  <c r="O876" i="31"/>
  <c r="G876" i="31"/>
  <c r="M875" i="31"/>
  <c r="K874" i="31"/>
  <c r="Q873" i="31"/>
  <c r="I873" i="31"/>
  <c r="O872" i="31"/>
  <c r="G872" i="31"/>
  <c r="M871" i="31"/>
  <c r="K870" i="31"/>
  <c r="Q869" i="31"/>
  <c r="I869" i="31"/>
  <c r="O868" i="31"/>
  <c r="G868" i="31"/>
  <c r="M867" i="31"/>
  <c r="K866" i="31"/>
  <c r="Q865" i="31"/>
  <c r="I865" i="31"/>
  <c r="G1006" i="31"/>
  <c r="M1005" i="31"/>
  <c r="I999" i="31"/>
  <c r="O986" i="31"/>
  <c r="L982" i="31"/>
  <c r="N979" i="31"/>
  <c r="L974" i="31"/>
  <c r="N971" i="31"/>
  <c r="L966" i="31"/>
  <c r="N963" i="31"/>
  <c r="L958" i="31"/>
  <c r="N955" i="31"/>
  <c r="L950" i="31"/>
  <c r="N947" i="31"/>
  <c r="L942" i="31"/>
  <c r="N939" i="31"/>
  <c r="L934" i="31"/>
  <c r="H932" i="31"/>
  <c r="J930" i="31"/>
  <c r="P929" i="31"/>
  <c r="H929" i="31"/>
  <c r="N928" i="31"/>
  <c r="F928" i="31"/>
  <c r="L927" i="31"/>
  <c r="J926" i="31"/>
  <c r="P925" i="31"/>
  <c r="H925" i="31"/>
  <c r="N924" i="31"/>
  <c r="F924" i="31"/>
  <c r="L923" i="31"/>
  <c r="J922" i="31"/>
  <c r="P921" i="31"/>
  <c r="H921" i="31"/>
  <c r="N920" i="31"/>
  <c r="F920" i="31"/>
  <c r="L919" i="31"/>
  <c r="J918" i="31"/>
  <c r="P917" i="31"/>
  <c r="H917" i="31"/>
  <c r="N916" i="31"/>
  <c r="F916" i="31"/>
  <c r="L915" i="31"/>
  <c r="J914" i="31"/>
  <c r="P913" i="31"/>
  <c r="H913" i="31"/>
  <c r="N912" i="31"/>
  <c r="F912" i="31"/>
  <c r="L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I1012" i="31"/>
  <c r="N1011" i="31"/>
  <c r="I926" i="31"/>
  <c r="O925" i="31"/>
  <c r="K919" i="31"/>
  <c r="G913" i="31"/>
  <c r="Q906" i="31"/>
  <c r="M900" i="31"/>
  <c r="I894" i="31"/>
  <c r="O893" i="31"/>
  <c r="K887" i="31"/>
  <c r="G881" i="31"/>
  <c r="Q874" i="31"/>
  <c r="M868" i="31"/>
  <c r="Q864" i="31"/>
  <c r="K863" i="31"/>
  <c r="I862" i="31"/>
  <c r="O859" i="31"/>
  <c r="O858" i="31"/>
  <c r="I857" i="31"/>
  <c r="K856" i="31"/>
  <c r="N855" i="31"/>
  <c r="Q854" i="31"/>
  <c r="H854" i="31"/>
  <c r="M853" i="31"/>
  <c r="J852" i="31"/>
  <c r="P851" i="31"/>
  <c r="H851" i="31"/>
  <c r="N850" i="31"/>
  <c r="F850" i="31"/>
  <c r="L849" i="31"/>
  <c r="J848" i="31"/>
  <c r="P847" i="31"/>
  <c r="H847" i="31"/>
  <c r="N846" i="31"/>
  <c r="F846" i="31"/>
  <c r="L845" i="31"/>
  <c r="J844" i="31"/>
  <c r="P843" i="31"/>
  <c r="H843" i="31"/>
  <c r="N842" i="31"/>
  <c r="F842" i="31"/>
  <c r="L841" i="31"/>
  <c r="J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381" i="31"/>
  <c r="J380" i="31"/>
  <c r="P813" i="31"/>
  <c r="H813" i="31"/>
  <c r="N812" i="31"/>
  <c r="F812" i="31"/>
  <c r="L811" i="31"/>
  <c r="J810" i="31"/>
  <c r="P809" i="31"/>
  <c r="H809" i="31"/>
  <c r="N808" i="31"/>
  <c r="F808" i="31"/>
  <c r="L807" i="31"/>
  <c r="J806" i="31"/>
  <c r="P805" i="31"/>
  <c r="H805" i="31"/>
  <c r="N804" i="31"/>
  <c r="F804" i="31"/>
  <c r="L387" i="31"/>
  <c r="J386"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G986" i="31"/>
  <c r="M985" i="31"/>
  <c r="G982" i="31"/>
  <c r="I979" i="31"/>
  <c r="P976" i="31"/>
  <c r="G974" i="31"/>
  <c r="I971" i="31"/>
  <c r="P968" i="31"/>
  <c r="G966" i="31"/>
  <c r="I963" i="31"/>
  <c r="P960" i="31"/>
  <c r="G958" i="31"/>
  <c r="I955" i="31"/>
  <c r="P952" i="31"/>
  <c r="G950" i="31"/>
  <c r="I947" i="31"/>
  <c r="P944" i="31"/>
  <c r="G942" i="31"/>
  <c r="I939" i="31"/>
  <c r="P936" i="31"/>
  <c r="G934" i="31"/>
  <c r="G925" i="31"/>
  <c r="Q918" i="31"/>
  <c r="M912" i="31"/>
  <c r="I906" i="31"/>
  <c r="O905" i="31"/>
  <c r="K899" i="31"/>
  <c r="G893" i="31"/>
  <c r="Q886" i="31"/>
  <c r="M880" i="31"/>
  <c r="I874" i="31"/>
  <c r="O873" i="31"/>
  <c r="K867" i="31"/>
  <c r="O864" i="31"/>
  <c r="I863" i="31"/>
  <c r="G862" i="31"/>
  <c r="Q860" i="31"/>
  <c r="M859" i="31"/>
  <c r="N858" i="31"/>
  <c r="G857" i="31"/>
  <c r="J856" i="31"/>
  <c r="M855" i="31"/>
  <c r="P854" i="31"/>
  <c r="G854" i="31"/>
  <c r="L853" i="31"/>
  <c r="Q852" i="31"/>
  <c r="I852" i="31"/>
  <c r="O851" i="31"/>
  <c r="G851" i="31"/>
  <c r="M850" i="31"/>
  <c r="K849" i="31"/>
  <c r="Q848" i="31"/>
  <c r="I848" i="31"/>
  <c r="O847" i="31"/>
  <c r="G847" i="31"/>
  <c r="M846" i="31"/>
  <c r="K845" i="31"/>
  <c r="Q844" i="31"/>
  <c r="I844" i="31"/>
  <c r="O843" i="31"/>
  <c r="G843" i="31"/>
  <c r="M842" i="31"/>
  <c r="K841" i="31"/>
  <c r="Q840" i="31"/>
  <c r="I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381" i="31"/>
  <c r="Q380" i="31"/>
  <c r="I380" i="31"/>
  <c r="O813" i="31"/>
  <c r="G813" i="31"/>
  <c r="M812" i="31"/>
  <c r="K811" i="31"/>
  <c r="Q810" i="31"/>
  <c r="I810" i="31"/>
  <c r="O809" i="31"/>
  <c r="G809" i="31"/>
  <c r="M808" i="31"/>
  <c r="K807" i="31"/>
  <c r="Q806" i="31"/>
  <c r="I806" i="31"/>
  <c r="O805" i="31"/>
  <c r="G805" i="31"/>
  <c r="M804" i="31"/>
  <c r="K387" i="31"/>
  <c r="Q386" i="31"/>
  <c r="I386" i="31"/>
  <c r="O803" i="31"/>
  <c r="G803" i="31"/>
  <c r="M802" i="31"/>
  <c r="K801" i="31"/>
  <c r="Q800" i="31"/>
  <c r="I800" i="31"/>
  <c r="O799" i="31"/>
  <c r="G799" i="31"/>
  <c r="M798" i="31"/>
  <c r="K797" i="31"/>
  <c r="Q796" i="31"/>
  <c r="I796" i="31"/>
  <c r="O795" i="31"/>
  <c r="G795" i="31"/>
  <c r="M794" i="31"/>
  <c r="K793" i="31"/>
  <c r="K992" i="31"/>
  <c r="Q991" i="31"/>
  <c r="Q930" i="31"/>
  <c r="M924" i="31"/>
  <c r="I918" i="31"/>
  <c r="O917" i="31"/>
  <c r="K911" i="31"/>
  <c r="G905" i="31"/>
  <c r="Q898" i="31"/>
  <c r="M892" i="31"/>
  <c r="I886" i="31"/>
  <c r="O885" i="31"/>
  <c r="K879" i="31"/>
  <c r="G873" i="31"/>
  <c r="Q866" i="31"/>
  <c r="M864" i="31"/>
  <c r="G863" i="31"/>
  <c r="Q861" i="31"/>
  <c r="O860" i="31"/>
  <c r="K859" i="31"/>
  <c r="M858" i="31"/>
  <c r="Q857" i="31"/>
  <c r="I856" i="31"/>
  <c r="K855" i="31"/>
  <c r="O854" i="31"/>
  <c r="F854" i="31"/>
  <c r="K853" i="31"/>
  <c r="P852" i="31"/>
  <c r="H852" i="31"/>
  <c r="N851" i="31"/>
  <c r="F851" i="31"/>
  <c r="L850" i="31"/>
  <c r="J849" i="31"/>
  <c r="P848" i="31"/>
  <c r="H848" i="31"/>
  <c r="N847" i="31"/>
  <c r="F847" i="31"/>
  <c r="L846" i="31"/>
  <c r="J845" i="31"/>
  <c r="P844" i="31"/>
  <c r="H844" i="31"/>
  <c r="N843" i="31"/>
  <c r="F843" i="31"/>
  <c r="L842" i="31"/>
  <c r="J841" i="31"/>
  <c r="P840"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381" i="31"/>
  <c r="P380" i="31"/>
  <c r="H380" i="31"/>
  <c r="N813" i="31"/>
  <c r="F813" i="31"/>
  <c r="L812" i="31"/>
  <c r="J811" i="31"/>
  <c r="P810" i="31"/>
  <c r="H810" i="31"/>
  <c r="N809" i="31"/>
  <c r="F809" i="31"/>
  <c r="L808" i="31"/>
  <c r="J807" i="31"/>
  <c r="P806" i="31"/>
  <c r="H806" i="31"/>
  <c r="N805" i="31"/>
  <c r="F805" i="31"/>
  <c r="L804" i="31"/>
  <c r="J387" i="31"/>
  <c r="P386" i="31"/>
  <c r="H386" i="31"/>
  <c r="N803" i="31"/>
  <c r="F803" i="31"/>
  <c r="L802" i="31"/>
  <c r="J801" i="31"/>
  <c r="P800" i="31"/>
  <c r="H800" i="31"/>
  <c r="N799" i="31"/>
  <c r="F799" i="31"/>
  <c r="L798" i="31"/>
  <c r="J797" i="31"/>
  <c r="P796" i="31"/>
  <c r="H796" i="31"/>
  <c r="N795" i="31"/>
  <c r="F795" i="31"/>
  <c r="L794" i="31"/>
  <c r="J793" i="31"/>
  <c r="P792" i="31"/>
  <c r="H792" i="31"/>
  <c r="N791" i="31"/>
  <c r="F791" i="31"/>
  <c r="L790" i="31"/>
  <c r="J789" i="31"/>
  <c r="I930" i="31"/>
  <c r="O929" i="31"/>
  <c r="K923" i="31"/>
  <c r="G917" i="31"/>
  <c r="Q910" i="31"/>
  <c r="M904" i="31"/>
  <c r="I898" i="31"/>
  <c r="O897" i="31"/>
  <c r="K891" i="31"/>
  <c r="G885" i="31"/>
  <c r="Q878" i="31"/>
  <c r="M872" i="31"/>
  <c r="M866" i="31"/>
  <c r="I864" i="31"/>
  <c r="O861" i="31"/>
  <c r="M860" i="31"/>
  <c r="I859" i="31"/>
  <c r="L858" i="31"/>
  <c r="O857" i="31"/>
  <c r="H856" i="31"/>
  <c r="I855" i="31"/>
  <c r="N854" i="31"/>
  <c r="J853" i="31"/>
  <c r="O852" i="31"/>
  <c r="G852" i="31"/>
  <c r="M851" i="31"/>
  <c r="K850" i="31"/>
  <c r="Q849" i="31"/>
  <c r="I849" i="31"/>
  <c r="O848" i="31"/>
  <c r="G848" i="31"/>
  <c r="M847" i="31"/>
  <c r="K846" i="31"/>
  <c r="Q845" i="31"/>
  <c r="I845" i="31"/>
  <c r="O844" i="31"/>
  <c r="G844" i="31"/>
  <c r="M843" i="31"/>
  <c r="K842" i="31"/>
  <c r="Q841" i="31"/>
  <c r="I841" i="31"/>
  <c r="O840"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381" i="31"/>
  <c r="I381" i="31"/>
  <c r="O380" i="31"/>
  <c r="G380" i="31"/>
  <c r="M813" i="31"/>
  <c r="K812" i="31"/>
  <c r="Q811" i="31"/>
  <c r="I811" i="31"/>
  <c r="O810" i="31"/>
  <c r="G810" i="31"/>
  <c r="M809" i="31"/>
  <c r="K808" i="31"/>
  <c r="Q807" i="31"/>
  <c r="I807" i="31"/>
  <c r="O806" i="31"/>
  <c r="G806" i="31"/>
  <c r="M805" i="31"/>
  <c r="K804" i="31"/>
  <c r="Q387" i="31"/>
  <c r="I387" i="31"/>
  <c r="O386" i="31"/>
  <c r="G386"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O998" i="31"/>
  <c r="G929" i="31"/>
  <c r="Q922" i="31"/>
  <c r="M916" i="31"/>
  <c r="I910" i="31"/>
  <c r="O909" i="31"/>
  <c r="K903" i="31"/>
  <c r="G897" i="31"/>
  <c r="Q890" i="31"/>
  <c r="M884" i="31"/>
  <c r="I878" i="31"/>
  <c r="O877" i="31"/>
  <c r="K871" i="31"/>
  <c r="I866" i="31"/>
  <c r="G864" i="31"/>
  <c r="Q862" i="31"/>
  <c r="M861" i="31"/>
  <c r="K860" i="31"/>
  <c r="H859" i="31"/>
  <c r="K858" i="31"/>
  <c r="M857" i="31"/>
  <c r="Q856" i="31"/>
  <c r="G856" i="31"/>
  <c r="H855" i="31"/>
  <c r="M854" i="31"/>
  <c r="I853" i="31"/>
  <c r="N852" i="31"/>
  <c r="F852" i="31"/>
  <c r="L851" i="31"/>
  <c r="J850" i="31"/>
  <c r="P849" i="31"/>
  <c r="H849" i="31"/>
  <c r="N848" i="31"/>
  <c r="F848" i="31"/>
  <c r="L847" i="31"/>
  <c r="J846" i="31"/>
  <c r="P845" i="31"/>
  <c r="H845" i="31"/>
  <c r="N844" i="31"/>
  <c r="F844" i="31"/>
  <c r="L843" i="31"/>
  <c r="J842" i="31"/>
  <c r="P841" i="31"/>
  <c r="H841" i="31"/>
  <c r="N840"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381" i="31"/>
  <c r="H381" i="31"/>
  <c r="N380" i="31"/>
  <c r="F380" i="31"/>
  <c r="L813" i="31"/>
  <c r="J812" i="31"/>
  <c r="P811" i="31"/>
  <c r="H811" i="31"/>
  <c r="N810" i="31"/>
  <c r="F810" i="31"/>
  <c r="L809" i="31"/>
  <c r="J808" i="31"/>
  <c r="P807" i="31"/>
  <c r="H807" i="31"/>
  <c r="M928" i="31"/>
  <c r="I922" i="31"/>
  <c r="O921" i="31"/>
  <c r="K915" i="31"/>
  <c r="G909" i="31"/>
  <c r="Q902" i="31"/>
  <c r="M896" i="31"/>
  <c r="I890" i="31"/>
  <c r="O889" i="31"/>
  <c r="K883" i="31"/>
  <c r="G877" i="31"/>
  <c r="Q870" i="31"/>
  <c r="O865" i="31"/>
  <c r="Q863" i="31"/>
  <c r="O862" i="31"/>
  <c r="K861" i="31"/>
  <c r="I860" i="31"/>
  <c r="G859" i="31"/>
  <c r="I858" i="31"/>
  <c r="L857" i="31"/>
  <c r="P856" i="31"/>
  <c r="Q855" i="31"/>
  <c r="G855" i="31"/>
  <c r="L854" i="31"/>
  <c r="Q853" i="31"/>
  <c r="G853" i="31"/>
  <c r="M852" i="31"/>
  <c r="K851" i="31"/>
  <c r="Q850" i="31"/>
  <c r="I850" i="31"/>
  <c r="O849" i="31"/>
  <c r="G849" i="31"/>
  <c r="M848" i="31"/>
  <c r="K847" i="31"/>
  <c r="Q846" i="31"/>
  <c r="I846" i="31"/>
  <c r="O845" i="31"/>
  <c r="G845" i="31"/>
  <c r="M844" i="31"/>
  <c r="K843" i="31"/>
  <c r="Q842" i="31"/>
  <c r="I842" i="31"/>
  <c r="O841" i="31"/>
  <c r="G841" i="31"/>
  <c r="M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381" i="31"/>
  <c r="G381" i="31"/>
  <c r="M380" i="31"/>
  <c r="K813" i="31"/>
  <c r="Q812" i="31"/>
  <c r="I812" i="31"/>
  <c r="O811" i="31"/>
  <c r="G811" i="31"/>
  <c r="M810" i="31"/>
  <c r="K809" i="31"/>
  <c r="Q808" i="31"/>
  <c r="I808" i="31"/>
  <c r="O807" i="31"/>
  <c r="G807" i="31"/>
  <c r="M806" i="31"/>
  <c r="K805" i="31"/>
  <c r="Q804" i="31"/>
  <c r="I804" i="31"/>
  <c r="O387" i="31"/>
  <c r="G387" i="31"/>
  <c r="M386"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K927" i="31"/>
  <c r="G921" i="31"/>
  <c r="Q914" i="31"/>
  <c r="M908" i="31"/>
  <c r="I902" i="31"/>
  <c r="O901" i="31"/>
  <c r="K895" i="31"/>
  <c r="G889" i="31"/>
  <c r="Q882" i="31"/>
  <c r="M876" i="31"/>
  <c r="I870" i="31"/>
  <c r="O869" i="31"/>
  <c r="K865" i="31"/>
  <c r="O863" i="31"/>
  <c r="M862" i="31"/>
  <c r="I861" i="31"/>
  <c r="G860" i="31"/>
  <c r="G858" i="31"/>
  <c r="K857" i="31"/>
  <c r="O856" i="31"/>
  <c r="P855" i="31"/>
  <c r="F855" i="31"/>
  <c r="K854" i="31"/>
  <c r="O853" i="31"/>
  <c r="F853" i="31"/>
  <c r="L852" i="31"/>
  <c r="J851" i="31"/>
  <c r="P850" i="31"/>
  <c r="H850" i="31"/>
  <c r="N849" i="31"/>
  <c r="F849" i="31"/>
  <c r="L848" i="31"/>
  <c r="J847" i="31"/>
  <c r="P846" i="31"/>
  <c r="H846" i="31"/>
  <c r="N845" i="31"/>
  <c r="F845" i="31"/>
  <c r="L844" i="31"/>
  <c r="J843" i="31"/>
  <c r="P842" i="31"/>
  <c r="H842" i="31"/>
  <c r="N841" i="31"/>
  <c r="F841" i="31"/>
  <c r="L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381" i="31"/>
  <c r="F381" i="31"/>
  <c r="L380" i="31"/>
  <c r="J813" i="31"/>
  <c r="P812" i="31"/>
  <c r="H812" i="31"/>
  <c r="N811" i="31"/>
  <c r="F811" i="31"/>
  <c r="L810" i="31"/>
  <c r="J809" i="31"/>
  <c r="P808" i="31"/>
  <c r="H808" i="31"/>
  <c r="N807" i="31"/>
  <c r="F807" i="31"/>
  <c r="L806" i="31"/>
  <c r="J805" i="31"/>
  <c r="P804" i="31"/>
  <c r="H804" i="31"/>
  <c r="N387" i="31"/>
  <c r="F387" i="31"/>
  <c r="L386"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K907" i="31"/>
  <c r="J857" i="31"/>
  <c r="G850" i="31"/>
  <c r="M849" i="31"/>
  <c r="I843" i="31"/>
  <c r="O830" i="31"/>
  <c r="K824" i="31"/>
  <c r="Q823" i="31"/>
  <c r="G818" i="31"/>
  <c r="M817" i="31"/>
  <c r="I813" i="31"/>
  <c r="O804" i="31"/>
  <c r="F386" i="31"/>
  <c r="M801" i="31"/>
  <c r="I799" i="31"/>
  <c r="N796" i="31"/>
  <c r="J794" i="31"/>
  <c r="I792" i="31"/>
  <c r="O790" i="31"/>
  <c r="Q787" i="31"/>
  <c r="P786" i="31"/>
  <c r="K785" i="31"/>
  <c r="Q784" i="31"/>
  <c r="I784" i="31"/>
  <c r="O783" i="31"/>
  <c r="G783" i="31"/>
  <c r="M782" i="31"/>
  <c r="K781" i="31"/>
  <c r="Q780" i="31"/>
  <c r="I780" i="31"/>
  <c r="O779" i="31"/>
  <c r="G779" i="31"/>
  <c r="M778" i="31"/>
  <c r="K777" i="31"/>
  <c r="Q776" i="31"/>
  <c r="I776" i="31"/>
  <c r="O7" i="31"/>
  <c r="G7" i="31"/>
  <c r="M6" i="31"/>
  <c r="K775" i="31"/>
  <c r="Q774" i="31"/>
  <c r="I774" i="31"/>
  <c r="O773" i="31"/>
  <c r="G773" i="31"/>
  <c r="M772" i="31"/>
  <c r="K137" i="31"/>
  <c r="Q136" i="31"/>
  <c r="I136" i="31"/>
  <c r="O769" i="31"/>
  <c r="G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I882" i="31"/>
  <c r="O881" i="31"/>
  <c r="M856" i="31"/>
  <c r="O855" i="31"/>
  <c r="O842" i="31"/>
  <c r="K836" i="31"/>
  <c r="Q835" i="31"/>
  <c r="G830" i="31"/>
  <c r="M829" i="31"/>
  <c r="I823" i="31"/>
  <c r="O812" i="31"/>
  <c r="N806" i="31"/>
  <c r="J804" i="31"/>
  <c r="Q803" i="31"/>
  <c r="H801" i="31"/>
  <c r="K796" i="31"/>
  <c r="G794" i="31"/>
  <c r="P793" i="31"/>
  <c r="F792" i="31"/>
  <c r="M790" i="31"/>
  <c r="Q788" i="31"/>
  <c r="O787" i="31"/>
  <c r="O786" i="31"/>
  <c r="J785" i="31"/>
  <c r="P784" i="31"/>
  <c r="H784" i="31"/>
  <c r="N783" i="31"/>
  <c r="F783" i="31"/>
  <c r="L782" i="31"/>
  <c r="J781" i="31"/>
  <c r="P780" i="31"/>
  <c r="H780" i="31"/>
  <c r="N779" i="31"/>
  <c r="F779" i="31"/>
  <c r="L778" i="31"/>
  <c r="J777" i="31"/>
  <c r="P776" i="31"/>
  <c r="H776" i="31"/>
  <c r="N7" i="31"/>
  <c r="F7" i="31"/>
  <c r="L6" i="31"/>
  <c r="J775" i="31"/>
  <c r="P774" i="31"/>
  <c r="H774" i="31"/>
  <c r="N773" i="31"/>
  <c r="F773" i="31"/>
  <c r="L772" i="31"/>
  <c r="J137" i="31"/>
  <c r="P136" i="31"/>
  <c r="H136" i="31"/>
  <c r="N769" i="31"/>
  <c r="F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I914" i="31"/>
  <c r="O913" i="31"/>
  <c r="M888" i="31"/>
  <c r="K848" i="31"/>
  <c r="Q847" i="31"/>
  <c r="G842" i="31"/>
  <c r="M841" i="31"/>
  <c r="I835" i="31"/>
  <c r="O822" i="31"/>
  <c r="K816" i="31"/>
  <c r="Q815" i="31"/>
  <c r="G812" i="31"/>
  <c r="M811" i="31"/>
  <c r="K806" i="31"/>
  <c r="G804" i="31"/>
  <c r="P387" i="31"/>
  <c r="L803" i="31"/>
  <c r="O798" i="31"/>
  <c r="F796" i="31"/>
  <c r="M793" i="31"/>
  <c r="Q791" i="31"/>
  <c r="J790" i="31"/>
  <c r="P788" i="31"/>
  <c r="N787" i="31"/>
  <c r="M786" i="31"/>
  <c r="Q785" i="31"/>
  <c r="I785" i="31"/>
  <c r="O784" i="31"/>
  <c r="G784" i="31"/>
  <c r="M783" i="31"/>
  <c r="K782" i="31"/>
  <c r="Q781" i="31"/>
  <c r="I781" i="31"/>
  <c r="O780" i="31"/>
  <c r="G780" i="31"/>
  <c r="M779" i="31"/>
  <c r="K778" i="31"/>
  <c r="Q777" i="31"/>
  <c r="I777" i="31"/>
  <c r="O776" i="31"/>
  <c r="G776" i="31"/>
  <c r="M7" i="31"/>
  <c r="K6" i="31"/>
  <c r="Q775" i="31"/>
  <c r="I775" i="31"/>
  <c r="O774" i="31"/>
  <c r="G774" i="31"/>
  <c r="M773" i="31"/>
  <c r="K772" i="31"/>
  <c r="Q137" i="31"/>
  <c r="I137" i="31"/>
  <c r="O136" i="31"/>
  <c r="G136" i="31"/>
  <c r="M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920" i="31"/>
  <c r="I854" i="31"/>
  <c r="N853" i="31"/>
  <c r="I847" i="31"/>
  <c r="O834" i="31"/>
  <c r="K828" i="31"/>
  <c r="Q827" i="31"/>
  <c r="G822" i="31"/>
  <c r="M821" i="31"/>
  <c r="I815" i="31"/>
  <c r="F806" i="31"/>
  <c r="M387" i="31"/>
  <c r="I803" i="31"/>
  <c r="N800" i="31"/>
  <c r="J798" i="31"/>
  <c r="Q795" i="31"/>
  <c r="H793" i="31"/>
  <c r="O791" i="31"/>
  <c r="G790" i="31"/>
  <c r="N788" i="31"/>
  <c r="L787" i="31"/>
  <c r="L786" i="31"/>
  <c r="P785" i="31"/>
  <c r="H785" i="31"/>
  <c r="N784" i="31"/>
  <c r="F784" i="31"/>
  <c r="L783" i="31"/>
  <c r="J782" i="31"/>
  <c r="P781" i="31"/>
  <c r="H781" i="31"/>
  <c r="N780" i="31"/>
  <c r="F780" i="31"/>
  <c r="L779" i="31"/>
  <c r="J778" i="31"/>
  <c r="P777" i="31"/>
  <c r="H777" i="31"/>
  <c r="N776" i="31"/>
  <c r="F776" i="31"/>
  <c r="L7" i="31"/>
  <c r="J6" i="31"/>
  <c r="P775" i="31"/>
  <c r="H775" i="31"/>
  <c r="N774" i="31"/>
  <c r="F774" i="31"/>
  <c r="L773" i="31"/>
  <c r="J772" i="31"/>
  <c r="P137" i="31"/>
  <c r="H137" i="31"/>
  <c r="N136" i="31"/>
  <c r="F136" i="31"/>
  <c r="L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Q894" i="31"/>
  <c r="G865" i="31"/>
  <c r="M863" i="31"/>
  <c r="O846" i="31"/>
  <c r="K840" i="31"/>
  <c r="Q839" i="31"/>
  <c r="G834" i="31"/>
  <c r="M833" i="31"/>
  <c r="I827" i="31"/>
  <c r="O814" i="31"/>
  <c r="K810" i="31"/>
  <c r="Q809" i="31"/>
  <c r="Q805" i="31"/>
  <c r="H387" i="31"/>
  <c r="K800" i="31"/>
  <c r="G798" i="31"/>
  <c r="P797" i="31"/>
  <c r="L795" i="31"/>
  <c r="L791" i="31"/>
  <c r="P789" i="31"/>
  <c r="K788" i="31"/>
  <c r="I787" i="31"/>
  <c r="J786" i="31"/>
  <c r="O785" i="31"/>
  <c r="G785" i="31"/>
  <c r="M784" i="31"/>
  <c r="K783" i="31"/>
  <c r="Q782" i="31"/>
  <c r="I782" i="31"/>
  <c r="O781" i="31"/>
  <c r="G781" i="31"/>
  <c r="M780" i="31"/>
  <c r="K779" i="31"/>
  <c r="Q778" i="31"/>
  <c r="I778" i="31"/>
  <c r="O777" i="31"/>
  <c r="G777" i="31"/>
  <c r="M776" i="31"/>
  <c r="K7" i="31"/>
  <c r="Q6" i="31"/>
  <c r="I6" i="31"/>
  <c r="O775" i="31"/>
  <c r="G775" i="31"/>
  <c r="M774" i="31"/>
  <c r="K773" i="31"/>
  <c r="Q772" i="31"/>
  <c r="I772" i="31"/>
  <c r="O137" i="31"/>
  <c r="G137" i="31"/>
  <c r="M136" i="31"/>
  <c r="K769" i="31"/>
  <c r="Q768"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Q926" i="31"/>
  <c r="G869" i="31"/>
  <c r="K862" i="31"/>
  <c r="G861" i="31"/>
  <c r="Q859" i="31"/>
  <c r="K852" i="31"/>
  <c r="Q851" i="31"/>
  <c r="G846" i="31"/>
  <c r="M845" i="31"/>
  <c r="I839" i="31"/>
  <c r="O826" i="31"/>
  <c r="K820" i="31"/>
  <c r="Q819" i="31"/>
  <c r="G814" i="31"/>
  <c r="M381" i="31"/>
  <c r="I809" i="31"/>
  <c r="L805" i="31"/>
  <c r="O802" i="31"/>
  <c r="F800" i="31"/>
  <c r="M797" i="31"/>
  <c r="I795" i="31"/>
  <c r="Q792" i="31"/>
  <c r="I791" i="31"/>
  <c r="M789" i="31"/>
  <c r="I788" i="31"/>
  <c r="G787" i="31"/>
  <c r="H786" i="31"/>
  <c r="N785" i="31"/>
  <c r="F785" i="31"/>
  <c r="L784" i="31"/>
  <c r="J783" i="31"/>
  <c r="P782" i="31"/>
  <c r="H782" i="31"/>
  <c r="N781" i="31"/>
  <c r="F781" i="31"/>
  <c r="L780" i="31"/>
  <c r="J779" i="31"/>
  <c r="P778" i="31"/>
  <c r="H778" i="31"/>
  <c r="N777" i="31"/>
  <c r="F777" i="31"/>
  <c r="L776" i="31"/>
  <c r="J7" i="31"/>
  <c r="P6" i="31"/>
  <c r="H6" i="31"/>
  <c r="N775" i="31"/>
  <c r="F775" i="31"/>
  <c r="L774" i="31"/>
  <c r="J773" i="31"/>
  <c r="P772" i="31"/>
  <c r="H772" i="31"/>
  <c r="N137" i="31"/>
  <c r="F137" i="31"/>
  <c r="L136" i="31"/>
  <c r="J769" i="31"/>
  <c r="P768"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G901" i="31"/>
  <c r="Q858" i="31"/>
  <c r="I851" i="31"/>
  <c r="O838" i="31"/>
  <c r="K832" i="31"/>
  <c r="Q831" i="31"/>
  <c r="G826" i="31"/>
  <c r="M825" i="31"/>
  <c r="I819" i="31"/>
  <c r="O808" i="31"/>
  <c r="I805" i="31"/>
  <c r="N386" i="31"/>
  <c r="J802" i="31"/>
  <c r="Q799" i="31"/>
  <c r="H797" i="31"/>
  <c r="N792" i="31"/>
  <c r="G791" i="31"/>
  <c r="K789" i="31"/>
  <c r="H788" i="31"/>
  <c r="F787" i="31"/>
  <c r="G786" i="31"/>
  <c r="M785" i="31"/>
  <c r="K784" i="31"/>
  <c r="Q783" i="31"/>
  <c r="I783" i="31"/>
  <c r="O782" i="31"/>
  <c r="G782" i="31"/>
  <c r="M781" i="31"/>
  <c r="K780" i="31"/>
  <c r="Q779" i="31"/>
  <c r="I779" i="31"/>
  <c r="O778" i="31"/>
  <c r="G778" i="31"/>
  <c r="M777" i="31"/>
  <c r="K776" i="31"/>
  <c r="Q7" i="31"/>
  <c r="I7" i="31"/>
  <c r="O6" i="31"/>
  <c r="G6" i="31"/>
  <c r="M775" i="31"/>
  <c r="K774" i="31"/>
  <c r="Q773" i="31"/>
  <c r="I773" i="31"/>
  <c r="O772" i="31"/>
  <c r="G772" i="31"/>
  <c r="M137" i="31"/>
  <c r="K136" i="31"/>
  <c r="Q769" i="31"/>
  <c r="I769" i="31"/>
  <c r="O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K875" i="31"/>
  <c r="F858" i="31"/>
  <c r="O850" i="31"/>
  <c r="K844" i="31"/>
  <c r="Q843" i="31"/>
  <c r="G838" i="31"/>
  <c r="M837" i="31"/>
  <c r="I831" i="31"/>
  <c r="O818" i="31"/>
  <c r="K380" i="31"/>
  <c r="Q813" i="31"/>
  <c r="G808" i="31"/>
  <c r="M807" i="31"/>
  <c r="K386" i="31"/>
  <c r="G802" i="31"/>
  <c r="P801" i="31"/>
  <c r="L799" i="31"/>
  <c r="O794" i="31"/>
  <c r="K792" i="31"/>
  <c r="H789" i="31"/>
  <c r="F788" i="31"/>
  <c r="F786" i="31"/>
  <c r="L785" i="31"/>
  <c r="J784" i="31"/>
  <c r="P783" i="31"/>
  <c r="H783" i="31"/>
  <c r="N782" i="31"/>
  <c r="F782" i="31"/>
  <c r="L781" i="31"/>
  <c r="J780" i="31"/>
  <c r="P779" i="31"/>
  <c r="H779" i="31"/>
  <c r="N778" i="31"/>
  <c r="F778" i="31"/>
  <c r="L777" i="31"/>
  <c r="J776" i="31"/>
  <c r="P7" i="31"/>
  <c r="H7" i="31"/>
  <c r="N6" i="31"/>
  <c r="F6" i="31"/>
  <c r="L775" i="31"/>
  <c r="J774" i="31"/>
  <c r="P773" i="31"/>
  <c r="H773" i="31"/>
  <c r="N772" i="31"/>
  <c r="F772" i="31"/>
  <c r="L137" i="31"/>
  <c r="J136" i="31"/>
  <c r="P769" i="31"/>
  <c r="H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27" i="31"/>
  <c r="H722" i="31"/>
  <c r="L720" i="31"/>
  <c r="P718" i="31"/>
  <c r="N717"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131" i="31"/>
  <c r="F131" i="31"/>
  <c r="L130" i="31"/>
  <c r="J693" i="31"/>
  <c r="P692" i="31"/>
  <c r="H692" i="31"/>
  <c r="N691" i="31"/>
  <c r="F691" i="31"/>
  <c r="L690" i="31"/>
  <c r="J689" i="31"/>
  <c r="P688" i="31"/>
  <c r="H688" i="31"/>
  <c r="N687" i="31"/>
  <c r="F687" i="31"/>
  <c r="L686" i="31"/>
  <c r="J685" i="31"/>
  <c r="P684" i="31"/>
  <c r="H684" i="31"/>
  <c r="N683" i="31"/>
  <c r="F683" i="31"/>
  <c r="L682" i="31"/>
  <c r="J681" i="31"/>
  <c r="P680" i="31"/>
  <c r="H680" i="31"/>
  <c r="N679" i="31"/>
  <c r="F679" i="31"/>
  <c r="L678" i="31"/>
  <c r="J677" i="31"/>
  <c r="P676" i="31"/>
  <c r="H676" i="31"/>
  <c r="N675" i="31"/>
  <c r="F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L732" i="31"/>
  <c r="P726" i="31"/>
  <c r="L724" i="31"/>
  <c r="F722" i="31"/>
  <c r="K720" i="31"/>
  <c r="O718" i="31"/>
  <c r="M717" i="31"/>
  <c r="P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131" i="31"/>
  <c r="K130" i="31"/>
  <c r="Q693" i="31"/>
  <c r="I693" i="31"/>
  <c r="O692" i="31"/>
  <c r="G692" i="31"/>
  <c r="M691" i="31"/>
  <c r="K690" i="31"/>
  <c r="Q689" i="31"/>
  <c r="I689" i="31"/>
  <c r="O688" i="31"/>
  <c r="G688" i="31"/>
  <c r="M687" i="31"/>
  <c r="K686" i="31"/>
  <c r="Q685" i="31"/>
  <c r="I685" i="31"/>
  <c r="O684" i="31"/>
  <c r="G684" i="31"/>
  <c r="M683" i="31"/>
  <c r="K682" i="31"/>
  <c r="Q681" i="31"/>
  <c r="I681" i="31"/>
  <c r="O680" i="31"/>
  <c r="G680" i="31"/>
  <c r="M679" i="31"/>
  <c r="K678" i="31"/>
  <c r="Q677" i="31"/>
  <c r="I677" i="31"/>
  <c r="O676" i="31"/>
  <c r="G676" i="31"/>
  <c r="M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J731" i="31"/>
  <c r="N726" i="31"/>
  <c r="J724" i="31"/>
  <c r="N721" i="31"/>
  <c r="J720" i="31"/>
  <c r="N718" i="31"/>
  <c r="L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131" i="31"/>
  <c r="J130" i="31"/>
  <c r="P693" i="31"/>
  <c r="H693" i="31"/>
  <c r="N692" i="31"/>
  <c r="F692" i="31"/>
  <c r="L691" i="31"/>
  <c r="J690" i="31"/>
  <c r="P689" i="31"/>
  <c r="H689" i="31"/>
  <c r="N688" i="31"/>
  <c r="F688" i="31"/>
  <c r="L687" i="31"/>
  <c r="J686" i="31"/>
  <c r="P685" i="31"/>
  <c r="H685" i="31"/>
  <c r="N684" i="31"/>
  <c r="F684" i="31"/>
  <c r="L683" i="31"/>
  <c r="J682" i="31"/>
  <c r="P681" i="31"/>
  <c r="H681" i="31"/>
  <c r="N680" i="31"/>
  <c r="F680" i="31"/>
  <c r="L679" i="31"/>
  <c r="J678" i="31"/>
  <c r="P677" i="31"/>
  <c r="H677" i="31"/>
  <c r="N676" i="31"/>
  <c r="F676" i="31"/>
  <c r="L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P730" i="31"/>
  <c r="H726" i="31"/>
  <c r="P723" i="31"/>
  <c r="M721" i="31"/>
  <c r="Q719" i="31"/>
  <c r="L718" i="31"/>
  <c r="J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131" i="31"/>
  <c r="Q130" i="31"/>
  <c r="I130" i="31"/>
  <c r="O693" i="31"/>
  <c r="G693" i="31"/>
  <c r="M692" i="31"/>
  <c r="K691" i="31"/>
  <c r="Q690" i="31"/>
  <c r="I690" i="31"/>
  <c r="O689" i="31"/>
  <c r="G689" i="31"/>
  <c r="M688" i="31"/>
  <c r="K687" i="31"/>
  <c r="Q686" i="31"/>
  <c r="I686" i="31"/>
  <c r="O685" i="31"/>
  <c r="G685" i="31"/>
  <c r="M684" i="31"/>
  <c r="K683" i="31"/>
  <c r="Q682" i="31"/>
  <c r="I682" i="31"/>
  <c r="O681" i="31"/>
  <c r="G681" i="31"/>
  <c r="M680" i="31"/>
  <c r="K679" i="31"/>
  <c r="Q678" i="31"/>
  <c r="I678" i="31"/>
  <c r="O677" i="31"/>
  <c r="G677" i="31"/>
  <c r="M676" i="31"/>
  <c r="K675" i="31"/>
  <c r="Q674"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H730" i="31"/>
  <c r="N729" i="31"/>
  <c r="F726" i="31"/>
  <c r="J723" i="31"/>
  <c r="L721" i="31"/>
  <c r="P719" i="31"/>
  <c r="H718" i="31"/>
  <c r="H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131" i="31"/>
  <c r="P130" i="31"/>
  <c r="H130" i="31"/>
  <c r="N693" i="31"/>
  <c r="F693" i="31"/>
  <c r="L692" i="31"/>
  <c r="J691" i="31"/>
  <c r="P690" i="31"/>
  <c r="H690" i="31"/>
  <c r="N689" i="31"/>
  <c r="F689" i="31"/>
  <c r="L688" i="31"/>
  <c r="J687" i="31"/>
  <c r="P686" i="31"/>
  <c r="H686" i="31"/>
  <c r="N685" i="31"/>
  <c r="F685" i="31"/>
  <c r="L684" i="31"/>
  <c r="J683" i="31"/>
  <c r="P682" i="31"/>
  <c r="H682" i="31"/>
  <c r="N681" i="31"/>
  <c r="F681" i="31"/>
  <c r="L680" i="31"/>
  <c r="J679" i="31"/>
  <c r="P678" i="31"/>
  <c r="H678" i="31"/>
  <c r="N677" i="31"/>
  <c r="F677" i="31"/>
  <c r="L676" i="31"/>
  <c r="J675" i="31"/>
  <c r="P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729" i="31"/>
  <c r="N725" i="31"/>
  <c r="H723" i="31"/>
  <c r="F721" i="31"/>
  <c r="J719" i="31"/>
  <c r="G718" i="31"/>
  <c r="G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131" i="31"/>
  <c r="I131" i="31"/>
  <c r="O130" i="31"/>
  <c r="G130"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G678" i="31"/>
  <c r="M677" i="31"/>
  <c r="K676" i="31"/>
  <c r="Q675" i="31"/>
  <c r="I675" i="31"/>
  <c r="O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L728" i="31"/>
  <c r="L725" i="31"/>
  <c r="P722" i="31"/>
  <c r="I719" i="31"/>
  <c r="F718" i="31"/>
  <c r="F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131" i="31"/>
  <c r="H131" i="31"/>
  <c r="N130" i="31"/>
  <c r="F130" i="31"/>
  <c r="L693" i="31"/>
  <c r="J692" i="31"/>
  <c r="P691" i="31"/>
  <c r="H691" i="31"/>
  <c r="N690" i="31"/>
  <c r="F690" i="31"/>
  <c r="L689" i="31"/>
  <c r="J688" i="31"/>
  <c r="P687" i="31"/>
  <c r="H687" i="31"/>
  <c r="N686" i="31"/>
  <c r="F686" i="31"/>
  <c r="L685" i="31"/>
  <c r="J684" i="31"/>
  <c r="P683" i="31"/>
  <c r="H683" i="31"/>
  <c r="N682" i="31"/>
  <c r="F682" i="31"/>
  <c r="L681" i="31"/>
  <c r="J680" i="31"/>
  <c r="P679" i="31"/>
  <c r="H679" i="31"/>
  <c r="N678" i="31"/>
  <c r="F678" i="31"/>
  <c r="L677" i="31"/>
  <c r="J676" i="31"/>
  <c r="P675" i="31"/>
  <c r="H675" i="31"/>
  <c r="N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J727" i="31"/>
  <c r="F725" i="31"/>
  <c r="N722" i="31"/>
  <c r="H719"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131" i="31"/>
  <c r="G131" i="31"/>
  <c r="M130" i="31"/>
  <c r="K693" i="31"/>
  <c r="Q692" i="31"/>
  <c r="I692" i="31"/>
  <c r="O691" i="31"/>
  <c r="G691" i="31"/>
  <c r="M690" i="31"/>
  <c r="K689" i="31"/>
  <c r="Q688" i="31"/>
  <c r="I688" i="31"/>
  <c r="O687" i="31"/>
  <c r="G687" i="31"/>
  <c r="M686" i="31"/>
  <c r="K685" i="31"/>
  <c r="Q684" i="31"/>
  <c r="I684" i="31"/>
  <c r="O683" i="31"/>
  <c r="G683" i="31"/>
  <c r="M682" i="31"/>
  <c r="K681" i="31"/>
  <c r="Q680" i="31"/>
  <c r="I680" i="31"/>
  <c r="O679" i="31"/>
  <c r="G679" i="31"/>
  <c r="M678" i="31"/>
  <c r="K677" i="31"/>
  <c r="Q676" i="31"/>
  <c r="I676" i="31"/>
  <c r="O675" i="31"/>
  <c r="G675" i="31"/>
  <c r="M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N636" i="31"/>
  <c r="L631" i="31"/>
  <c r="Q626" i="31"/>
  <c r="F626" i="31"/>
  <c r="H625" i="31"/>
  <c r="M624" i="31"/>
  <c r="I623" i="31"/>
  <c r="N622" i="31"/>
  <c r="K391" i="31"/>
  <c r="Q390" i="31"/>
  <c r="I390" i="31"/>
  <c r="O393" i="31"/>
  <c r="G393" i="31"/>
  <c r="M39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Q592" i="31"/>
  <c r="I592" i="31"/>
  <c r="O591" i="31"/>
  <c r="G591" i="31"/>
  <c r="M590" i="31"/>
  <c r="K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385" i="31"/>
  <c r="G385" i="31"/>
  <c r="M384" i="31"/>
  <c r="K547" i="31"/>
  <c r="Q546" i="31"/>
  <c r="I546" i="31"/>
  <c r="O545" i="31"/>
  <c r="G545" i="31"/>
  <c r="M544" i="31"/>
  <c r="K543" i="31"/>
  <c r="F636" i="31"/>
  <c r="P627" i="31"/>
  <c r="P626" i="31"/>
  <c r="G625" i="31"/>
  <c r="L624" i="31"/>
  <c r="Q623" i="31"/>
  <c r="H623" i="31"/>
  <c r="L622" i="31"/>
  <c r="J391" i="31"/>
  <c r="P390" i="31"/>
  <c r="H390" i="31"/>
  <c r="N393" i="31"/>
  <c r="F393" i="31"/>
  <c r="L39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J597" i="31"/>
  <c r="P596" i="31"/>
  <c r="H596" i="31"/>
  <c r="N595" i="31"/>
  <c r="F595" i="31"/>
  <c r="L594" i="31"/>
  <c r="J593" i="31"/>
  <c r="P592" i="31"/>
  <c r="H592" i="31"/>
  <c r="N591" i="31"/>
  <c r="F591" i="31"/>
  <c r="L590"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385" i="31"/>
  <c r="F385" i="31"/>
  <c r="L384" i="31"/>
  <c r="J547" i="31"/>
  <c r="P546" i="31"/>
  <c r="H546" i="31"/>
  <c r="N545" i="31"/>
  <c r="F545" i="31"/>
  <c r="L635" i="31"/>
  <c r="J630" i="31"/>
  <c r="P629" i="31"/>
  <c r="N627" i="31"/>
  <c r="N626" i="31"/>
  <c r="P625" i="31"/>
  <c r="F625" i="31"/>
  <c r="K624" i="31"/>
  <c r="P623" i="31"/>
  <c r="F623" i="31"/>
  <c r="K622" i="31"/>
  <c r="Q391" i="31"/>
  <c r="I391" i="31"/>
  <c r="O390" i="31"/>
  <c r="G390" i="31"/>
  <c r="M393" i="31"/>
  <c r="K39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G592" i="31"/>
  <c r="M591" i="31"/>
  <c r="K590" i="31"/>
  <c r="Q589"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385" i="31"/>
  <c r="K384" i="31"/>
  <c r="Q547" i="31"/>
  <c r="I547" i="31"/>
  <c r="O546" i="31"/>
  <c r="G546" i="31"/>
  <c r="M545" i="31"/>
  <c r="K544" i="31"/>
  <c r="F640" i="31"/>
  <c r="H629" i="31"/>
  <c r="L627" i="31"/>
  <c r="L626" i="31"/>
  <c r="O625" i="31"/>
  <c r="J624" i="31"/>
  <c r="N623" i="31"/>
  <c r="J622" i="31"/>
  <c r="P391" i="31"/>
  <c r="H391" i="31"/>
  <c r="N390" i="31"/>
  <c r="F390" i="31"/>
  <c r="L393" i="31"/>
  <c r="J39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J594" i="31"/>
  <c r="P593" i="31"/>
  <c r="H593" i="31"/>
  <c r="N592" i="31"/>
  <c r="F592" i="31"/>
  <c r="L591" i="31"/>
  <c r="J590" i="31"/>
  <c r="P589"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385" i="31"/>
  <c r="L639" i="31"/>
  <c r="J634" i="31"/>
  <c r="P633" i="31"/>
  <c r="F629" i="31"/>
  <c r="J627" i="31"/>
  <c r="J626" i="31"/>
  <c r="N625" i="31"/>
  <c r="H624" i="31"/>
  <c r="M623" i="31"/>
  <c r="I622" i="31"/>
  <c r="O391" i="31"/>
  <c r="G391" i="31"/>
  <c r="M390" i="31"/>
  <c r="K393" i="31"/>
  <c r="Q392" i="31"/>
  <c r="I39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K591" i="31"/>
  <c r="Q590" i="31"/>
  <c r="I590" i="31"/>
  <c r="O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385" i="31"/>
  <c r="Q384" i="31"/>
  <c r="I384" i="31"/>
  <c r="O547" i="31"/>
  <c r="G547" i="31"/>
  <c r="M546" i="31"/>
  <c r="K545" i="31"/>
  <c r="Q544" i="31"/>
  <c r="I544" i="31"/>
  <c r="O543" i="31"/>
  <c r="H633" i="31"/>
  <c r="N628" i="31"/>
  <c r="H627" i="31"/>
  <c r="I626" i="31"/>
  <c r="M625" i="31"/>
  <c r="P624" i="31"/>
  <c r="G624" i="31"/>
  <c r="L623" i="31"/>
  <c r="Q622" i="31"/>
  <c r="H622" i="31"/>
  <c r="N391" i="31"/>
  <c r="F391" i="31"/>
  <c r="L390" i="31"/>
  <c r="J393" i="31"/>
  <c r="P392" i="31"/>
  <c r="H39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J591" i="31"/>
  <c r="P590" i="31"/>
  <c r="H590" i="31"/>
  <c r="N589"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385" i="31"/>
  <c r="P384" i="31"/>
  <c r="H384" i="31"/>
  <c r="N547" i="31"/>
  <c r="F547" i="31"/>
  <c r="L546" i="31"/>
  <c r="J545" i="31"/>
  <c r="P544" i="31"/>
  <c r="H544" i="31"/>
  <c r="N543" i="31"/>
  <c r="J638" i="31"/>
  <c r="P637" i="31"/>
  <c r="N632" i="31"/>
  <c r="L628" i="31"/>
  <c r="F627" i="31"/>
  <c r="H626" i="31"/>
  <c r="L625" i="31"/>
  <c r="O624" i="31"/>
  <c r="F624" i="31"/>
  <c r="K623" i="31"/>
  <c r="P622" i="31"/>
  <c r="G622" i="31"/>
  <c r="M391" i="31"/>
  <c r="K390" i="31"/>
  <c r="Q393" i="31"/>
  <c r="I393" i="31"/>
  <c r="O392" i="31"/>
  <c r="G39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Q591" i="31"/>
  <c r="I591" i="31"/>
  <c r="O590" i="31"/>
  <c r="G590" i="31"/>
  <c r="M589"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385" i="31"/>
  <c r="I385" i="31"/>
  <c r="O384" i="31"/>
  <c r="G384" i="31"/>
  <c r="M547" i="31"/>
  <c r="K546" i="31"/>
  <c r="Q545" i="31"/>
  <c r="I545" i="31"/>
  <c r="O544" i="31"/>
  <c r="G544" i="31"/>
  <c r="M543" i="31"/>
  <c r="H637" i="31"/>
  <c r="F632" i="31"/>
  <c r="F628" i="31"/>
  <c r="G626" i="31"/>
  <c r="J625" i="31"/>
  <c r="N624" i="31"/>
  <c r="J623" i="31"/>
  <c r="O622" i="31"/>
  <c r="F622" i="31"/>
  <c r="L391" i="31"/>
  <c r="J390" i="31"/>
  <c r="P393" i="31"/>
  <c r="H393" i="31"/>
  <c r="N392" i="31"/>
  <c r="F39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593" i="31"/>
  <c r="J592" i="31"/>
  <c r="P591" i="31"/>
  <c r="H591" i="31"/>
  <c r="N590" i="31"/>
  <c r="F590" i="31"/>
  <c r="L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385" i="31"/>
  <c r="H385" i="31"/>
  <c r="N384" i="31"/>
  <c r="F384" i="31"/>
  <c r="L547" i="31"/>
  <c r="J546" i="31"/>
  <c r="P545" i="31"/>
  <c r="H545" i="31"/>
  <c r="N544" i="31"/>
  <c r="F544" i="31"/>
  <c r="L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383" i="31"/>
  <c r="Q382" i="31"/>
  <c r="I38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500" i="31"/>
  <c r="K499" i="31"/>
  <c r="Q498" i="31"/>
  <c r="I498" i="31"/>
  <c r="O497" i="31"/>
  <c r="G497" i="31"/>
  <c r="M496" i="31"/>
  <c r="K495" i="31"/>
  <c r="Q494" i="31"/>
  <c r="I494" i="31"/>
  <c r="O493" i="31"/>
  <c r="G493" i="31"/>
  <c r="M492" i="31"/>
  <c r="K491" i="31"/>
  <c r="Q490" i="31"/>
  <c r="I490" i="31"/>
  <c r="O489" i="31"/>
  <c r="G489" i="31"/>
  <c r="M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L544"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J383" i="31"/>
  <c r="P382" i="31"/>
  <c r="H38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500" i="31"/>
  <c r="J499" i="31"/>
  <c r="P498" i="31"/>
  <c r="H498" i="31"/>
  <c r="N497" i="31"/>
  <c r="F497" i="31"/>
  <c r="L496" i="31"/>
  <c r="J495" i="31"/>
  <c r="P494" i="31"/>
  <c r="H494" i="31"/>
  <c r="N493" i="31"/>
  <c r="F493" i="31"/>
  <c r="L492" i="31"/>
  <c r="J491" i="31"/>
  <c r="P490" i="31"/>
  <c r="H490" i="31"/>
  <c r="N489" i="31"/>
  <c r="F489" i="31"/>
  <c r="L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544"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383" i="31"/>
  <c r="I383" i="31"/>
  <c r="O382" i="31"/>
  <c r="G38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500" i="31"/>
  <c r="Q499" i="31"/>
  <c r="I499" i="31"/>
  <c r="O498" i="31"/>
  <c r="G498" i="31"/>
  <c r="M497" i="31"/>
  <c r="K496" i="31"/>
  <c r="Q495" i="31"/>
  <c r="I495" i="31"/>
  <c r="O494" i="31"/>
  <c r="G494" i="31"/>
  <c r="M493" i="31"/>
  <c r="K492" i="31"/>
  <c r="Q491" i="31"/>
  <c r="I491" i="31"/>
  <c r="O490" i="31"/>
  <c r="G490" i="31"/>
  <c r="M489" i="31"/>
  <c r="K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J384" i="31"/>
  <c r="P547" i="31"/>
  <c r="Q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383" i="31"/>
  <c r="H383" i="31"/>
  <c r="N382" i="31"/>
  <c r="F38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500" i="31"/>
  <c r="P499" i="31"/>
  <c r="H499" i="31"/>
  <c r="N498" i="31"/>
  <c r="F498" i="31"/>
  <c r="L497" i="31"/>
  <c r="J496" i="31"/>
  <c r="P495" i="31"/>
  <c r="H495" i="31"/>
  <c r="N494" i="31"/>
  <c r="F494" i="31"/>
  <c r="L493" i="31"/>
  <c r="J492" i="31"/>
  <c r="P491" i="31"/>
  <c r="H491" i="31"/>
  <c r="N490" i="31"/>
  <c r="F490" i="31"/>
  <c r="L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H547" i="31"/>
  <c r="P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383" i="31"/>
  <c r="G383" i="31"/>
  <c r="M38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500" i="31"/>
  <c r="I500" i="31"/>
  <c r="O499" i="31"/>
  <c r="G499" i="31"/>
  <c r="M498" i="31"/>
  <c r="K497" i="31"/>
  <c r="Q496" i="31"/>
  <c r="I496" i="31"/>
  <c r="O495" i="31"/>
  <c r="G495" i="31"/>
  <c r="M494" i="31"/>
  <c r="K493" i="31"/>
  <c r="Q492" i="31"/>
  <c r="I492" i="31"/>
  <c r="O491" i="31"/>
  <c r="G491" i="31"/>
  <c r="M490" i="31"/>
  <c r="K489" i="31"/>
  <c r="Q488"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N546"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383" i="31"/>
  <c r="F383" i="31"/>
  <c r="L382" i="31"/>
  <c r="J521" i="31"/>
  <c r="P520" i="31"/>
  <c r="H520" i="31"/>
  <c r="N519" i="31"/>
  <c r="F519" i="31"/>
  <c r="L518" i="31"/>
  <c r="J517" i="31"/>
  <c r="P516" i="31"/>
  <c r="H516" i="31"/>
  <c r="N515" i="31"/>
  <c r="F515" i="31"/>
  <c r="L514" i="31"/>
  <c r="J513" i="31"/>
  <c r="P512" i="31"/>
  <c r="H512" i="31"/>
  <c r="N511" i="31"/>
  <c r="F511" i="31"/>
  <c r="L510" i="31"/>
  <c r="J509" i="31"/>
  <c r="P508" i="31"/>
  <c r="H508" i="31"/>
  <c r="N507" i="31"/>
  <c r="F507" i="31"/>
  <c r="L506" i="31"/>
  <c r="J505" i="31"/>
  <c r="P504" i="31"/>
  <c r="H504" i="31"/>
  <c r="N503" i="31"/>
  <c r="F503" i="31"/>
  <c r="L502" i="31"/>
  <c r="J501" i="31"/>
  <c r="P500" i="31"/>
  <c r="H500" i="31"/>
  <c r="N499" i="31"/>
  <c r="F499" i="31"/>
  <c r="L498" i="31"/>
  <c r="J497" i="31"/>
  <c r="P496" i="31"/>
  <c r="H496" i="31"/>
  <c r="N495" i="31"/>
  <c r="F495" i="31"/>
  <c r="L494" i="31"/>
  <c r="J493" i="31"/>
  <c r="P492" i="31"/>
  <c r="H492" i="31"/>
  <c r="N491" i="31"/>
  <c r="F491" i="31"/>
  <c r="L490" i="31"/>
  <c r="J489" i="31"/>
  <c r="P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F546"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383" i="31"/>
  <c r="K38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500" i="31"/>
  <c r="G500" i="31"/>
  <c r="M499" i="31"/>
  <c r="K498" i="31"/>
  <c r="Q497" i="31"/>
  <c r="I497" i="31"/>
  <c r="O496" i="31"/>
  <c r="G496" i="31"/>
  <c r="M495" i="31"/>
  <c r="K494" i="31"/>
  <c r="Q493" i="31"/>
  <c r="I493" i="31"/>
  <c r="O492" i="31"/>
  <c r="G492" i="31"/>
  <c r="M491" i="31"/>
  <c r="K490" i="31"/>
  <c r="Q489" i="31"/>
  <c r="I489" i="31"/>
  <c r="O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L545"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383" i="31"/>
  <c r="J382" i="31"/>
  <c r="P521" i="31"/>
  <c r="H521" i="31"/>
  <c r="N520" i="31"/>
  <c r="F520" i="31"/>
  <c r="L519" i="31"/>
  <c r="J518" i="31"/>
  <c r="P517" i="31"/>
  <c r="H517" i="31"/>
  <c r="N516" i="31"/>
  <c r="F516" i="31"/>
  <c r="L515" i="31"/>
  <c r="J514" i="31"/>
  <c r="P513" i="31"/>
  <c r="H513" i="31"/>
  <c r="N512" i="31"/>
  <c r="F512" i="31"/>
  <c r="L511" i="31"/>
  <c r="J510" i="31"/>
  <c r="P509" i="31"/>
  <c r="H509" i="31"/>
  <c r="N508" i="31"/>
  <c r="F508" i="31"/>
  <c r="L507" i="31"/>
  <c r="J506" i="31"/>
  <c r="P505" i="31"/>
  <c r="H505" i="31"/>
  <c r="N504" i="31"/>
  <c r="F504" i="31"/>
  <c r="L503" i="31"/>
  <c r="J502" i="31"/>
  <c r="P501" i="31"/>
  <c r="H501" i="31"/>
  <c r="N500" i="31"/>
  <c r="F500" i="31"/>
  <c r="L499" i="31"/>
  <c r="J498" i="31"/>
  <c r="P497" i="31"/>
  <c r="H497" i="31"/>
  <c r="N496" i="31"/>
  <c r="F496" i="31"/>
  <c r="L495" i="31"/>
  <c r="J494" i="31"/>
  <c r="P493" i="31"/>
  <c r="H493" i="31"/>
  <c r="N492" i="31"/>
  <c r="F492" i="31"/>
  <c r="L491" i="31"/>
  <c r="J490" i="31"/>
  <c r="P489" i="31"/>
  <c r="H489" i="31"/>
  <c r="N488" i="31"/>
  <c r="F488" i="31"/>
  <c r="L487" i="31"/>
  <c r="J486" i="31"/>
  <c r="P485" i="31"/>
  <c r="H485" i="31"/>
  <c r="N484" i="31"/>
  <c r="F484" i="31"/>
  <c r="L483" i="31"/>
  <c r="J482" i="31"/>
  <c r="P481" i="31"/>
  <c r="H481" i="31"/>
  <c r="N480" i="31"/>
  <c r="F480" i="31"/>
  <c r="L479" i="31"/>
  <c r="J478" i="31"/>
  <c r="P477" i="31"/>
  <c r="H477" i="31"/>
  <c r="N476" i="31"/>
  <c r="F476" i="31"/>
  <c r="L475" i="31"/>
  <c r="F472" i="31"/>
  <c r="H461" i="31"/>
  <c r="F456" i="31"/>
  <c r="Q451" i="31"/>
  <c r="O450" i="31"/>
  <c r="M449" i="31"/>
  <c r="L448" i="31"/>
  <c r="P447" i="31"/>
  <c r="G447" i="31"/>
  <c r="L446" i="31"/>
  <c r="Q445" i="31"/>
  <c r="I445" i="31"/>
  <c r="O444" i="31"/>
  <c r="G444" i="31"/>
  <c r="M443" i="31"/>
  <c r="K442" i="31"/>
  <c r="Q441" i="31"/>
  <c r="I441" i="31"/>
  <c r="O440" i="31"/>
  <c r="G440" i="31"/>
  <c r="M439" i="31"/>
  <c r="K438" i="31"/>
  <c r="Q437" i="31"/>
  <c r="I437" i="31"/>
  <c r="O436" i="31"/>
  <c r="G436" i="31"/>
  <c r="M435" i="31"/>
  <c r="K434" i="31"/>
  <c r="Q433" i="31"/>
  <c r="I433" i="31"/>
  <c r="O432" i="31"/>
  <c r="G432" i="31"/>
  <c r="M431" i="31"/>
  <c r="K430" i="31"/>
  <c r="Q429" i="31"/>
  <c r="I429" i="31"/>
  <c r="O428" i="31"/>
  <c r="G428" i="31"/>
  <c r="M427" i="31"/>
  <c r="K426" i="31"/>
  <c r="Q425" i="31"/>
  <c r="I425" i="31"/>
  <c r="O424" i="31"/>
  <c r="G424" i="31"/>
  <c r="M423" i="31"/>
  <c r="K422" i="31"/>
  <c r="Q421" i="31"/>
  <c r="I421" i="31"/>
  <c r="O420" i="31"/>
  <c r="G420" i="31"/>
  <c r="M419" i="31"/>
  <c r="K418" i="31"/>
  <c r="Q417" i="31"/>
  <c r="I417" i="31"/>
  <c r="O416" i="31"/>
  <c r="G416" i="31"/>
  <c r="M415" i="31"/>
  <c r="K414" i="31"/>
  <c r="Q413" i="31"/>
  <c r="I413" i="31"/>
  <c r="O412" i="31"/>
  <c r="G412" i="31"/>
  <c r="M411" i="31"/>
  <c r="K410" i="31"/>
  <c r="Q409" i="31"/>
  <c r="I409" i="31"/>
  <c r="O408" i="31"/>
  <c r="G408" i="31"/>
  <c r="M407" i="31"/>
  <c r="K406" i="31"/>
  <c r="Q405" i="31"/>
  <c r="I405" i="31"/>
  <c r="O404" i="31"/>
  <c r="G404" i="31"/>
  <c r="M403" i="31"/>
  <c r="K402" i="31"/>
  <c r="Q401" i="31"/>
  <c r="I401" i="31"/>
  <c r="O400" i="31"/>
  <c r="G400" i="31"/>
  <c r="M399" i="31"/>
  <c r="K398" i="31"/>
  <c r="Q397" i="31"/>
  <c r="I397" i="31"/>
  <c r="O396" i="31"/>
  <c r="G396" i="31"/>
  <c r="M133" i="31"/>
  <c r="K132" i="31"/>
  <c r="Q1057" i="31"/>
  <c r="I1057" i="31"/>
  <c r="O1056" i="31"/>
  <c r="G1056" i="31"/>
  <c r="M1055" i="31"/>
  <c r="K1054" i="31"/>
  <c r="Q1179" i="31"/>
  <c r="I1179" i="31"/>
  <c r="O1178" i="31"/>
  <c r="G1178" i="31"/>
  <c r="M1067" i="31"/>
  <c r="K1066" i="31"/>
  <c r="Q1071" i="31"/>
  <c r="I1071" i="31"/>
  <c r="O1070" i="31"/>
  <c r="G1070" i="31"/>
  <c r="M1075" i="31"/>
  <c r="K1074" i="31"/>
  <c r="Q1073" i="31"/>
  <c r="I1073" i="31"/>
  <c r="O1072" i="31"/>
  <c r="G1072" i="31"/>
  <c r="M1063" i="31"/>
  <c r="K1062" i="31"/>
  <c r="Q123" i="31"/>
  <c r="I123" i="31"/>
  <c r="O122" i="31"/>
  <c r="G122" i="31"/>
  <c r="M127" i="31"/>
  <c r="K126" i="31"/>
  <c r="Q1069" i="31"/>
  <c r="I1069" i="31"/>
  <c r="O1068" i="31"/>
  <c r="G1068" i="31"/>
  <c r="M99" i="31"/>
  <c r="K98" i="31"/>
  <c r="Q1171" i="31"/>
  <c r="I1171" i="31"/>
  <c r="O1170" i="31"/>
  <c r="G1170" i="31"/>
  <c r="M1129" i="31"/>
  <c r="K1128" i="31"/>
  <c r="Q89" i="31"/>
  <c r="I89" i="31"/>
  <c r="O88" i="31"/>
  <c r="G88" i="31"/>
  <c r="M355" i="31"/>
  <c r="K354" i="31"/>
  <c r="Q91" i="31"/>
  <c r="I91" i="31"/>
  <c r="O90" i="31"/>
  <c r="G90" i="31"/>
  <c r="M337" i="31"/>
  <c r="K336" i="31"/>
  <c r="Q205" i="31"/>
  <c r="I205" i="31"/>
  <c r="O204" i="31"/>
  <c r="G204" i="31"/>
  <c r="M1095" i="31"/>
  <c r="K1094" i="31"/>
  <c r="Q93" i="31"/>
  <c r="I93" i="31"/>
  <c r="O92" i="31"/>
  <c r="G92" i="31"/>
  <c r="M211" i="31"/>
  <c r="K210" i="31"/>
  <c r="Q83" i="31"/>
  <c r="I83" i="31"/>
  <c r="O82" i="31"/>
  <c r="G82" i="31"/>
  <c r="M215" i="31"/>
  <c r="K214" i="31"/>
  <c r="Q357" i="31"/>
  <c r="I357" i="31"/>
  <c r="O356" i="31"/>
  <c r="G356" i="31"/>
  <c r="M209" i="31"/>
  <c r="K208" i="31"/>
  <c r="Q249" i="31"/>
  <c r="I249" i="31"/>
  <c r="O248" i="31"/>
  <c r="G248" i="31"/>
  <c r="Q275" i="31"/>
  <c r="I275" i="31"/>
  <c r="O274" i="31"/>
  <c r="G274" i="31"/>
  <c r="M267" i="31"/>
  <c r="K266" i="31"/>
  <c r="M161" i="31"/>
  <c r="K160" i="31"/>
  <c r="M87" i="31"/>
  <c r="K86" i="31"/>
  <c r="P1113" i="31"/>
  <c r="H1113" i="31"/>
  <c r="M1112" i="31"/>
  <c r="K1117" i="31"/>
  <c r="Q1116" i="31"/>
  <c r="I1116" i="31"/>
  <c r="O1111" i="31"/>
  <c r="G1111" i="31"/>
  <c r="M1110" i="31"/>
  <c r="J1115" i="31"/>
  <c r="O1114" i="31"/>
  <c r="G1114" i="31"/>
  <c r="M1107" i="31"/>
  <c r="K1106" i="31"/>
  <c r="P1103" i="31"/>
  <c r="H1103" i="31"/>
  <c r="M1102" i="31"/>
  <c r="K1105" i="31"/>
  <c r="Q1104" i="31"/>
  <c r="I1104" i="31"/>
  <c r="J1087" i="31"/>
  <c r="O1086" i="31"/>
  <c r="G1086" i="31"/>
  <c r="M105" i="31"/>
  <c r="K104" i="31"/>
  <c r="Q103" i="31"/>
  <c r="I103" i="31"/>
  <c r="O102" i="31"/>
  <c r="G102" i="31"/>
  <c r="M1169" i="31"/>
  <c r="K1168" i="31"/>
  <c r="Q1167" i="31"/>
  <c r="I1167" i="31"/>
  <c r="O1166" i="31"/>
  <c r="G1166" i="31"/>
  <c r="M1165" i="31"/>
  <c r="K1164" i="31"/>
  <c r="Q1163" i="31"/>
  <c r="I1163" i="31"/>
  <c r="O1162" i="31"/>
  <c r="G1162" i="31"/>
  <c r="M1161" i="31"/>
  <c r="K1160" i="31"/>
  <c r="Q121" i="31"/>
  <c r="I121" i="31"/>
  <c r="O120" i="31"/>
  <c r="G120" i="31"/>
  <c r="M1159" i="31"/>
  <c r="K1158" i="31"/>
  <c r="Q1157" i="31"/>
  <c r="I1157" i="31"/>
  <c r="O1156" i="31"/>
  <c r="G1156" i="31"/>
  <c r="M395" i="31"/>
  <c r="K394" i="31"/>
  <c r="Q1155" i="31"/>
  <c r="I1155" i="31"/>
  <c r="O1154" i="31"/>
  <c r="G1154" i="31"/>
  <c r="M1153" i="31"/>
  <c r="K1152" i="31"/>
  <c r="Q29" i="31"/>
  <c r="I29" i="31"/>
  <c r="O28" i="31"/>
  <c r="G28" i="31"/>
  <c r="M1151" i="31"/>
  <c r="K1150" i="31"/>
  <c r="Q1149" i="31"/>
  <c r="I1149" i="31"/>
  <c r="L471" i="31"/>
  <c r="J466" i="31"/>
  <c r="P465" i="31"/>
  <c r="N460" i="31"/>
  <c r="L455" i="31"/>
  <c r="P451" i="31"/>
  <c r="N450" i="31"/>
  <c r="L449" i="31"/>
  <c r="K448" i="31"/>
  <c r="O447" i="31"/>
  <c r="F447" i="31"/>
  <c r="J446" i="31"/>
  <c r="P445" i="31"/>
  <c r="H445" i="31"/>
  <c r="N444" i="31"/>
  <c r="F444" i="31"/>
  <c r="L443" i="31"/>
  <c r="J442" i="31"/>
  <c r="P441" i="31"/>
  <c r="H441" i="31"/>
  <c r="N440" i="31"/>
  <c r="F440" i="31"/>
  <c r="L439" i="31"/>
  <c r="J438" i="31"/>
  <c r="P437" i="31"/>
  <c r="H437" i="31"/>
  <c r="N436" i="31"/>
  <c r="F436" i="31"/>
  <c r="L435" i="31"/>
  <c r="J434" i="31"/>
  <c r="P433" i="31"/>
  <c r="H433" i="31"/>
  <c r="N432" i="31"/>
  <c r="F432" i="31"/>
  <c r="L431" i="31"/>
  <c r="J430" i="31"/>
  <c r="P429" i="31"/>
  <c r="H429" i="31"/>
  <c r="N428" i="31"/>
  <c r="F428" i="31"/>
  <c r="L427" i="31"/>
  <c r="J426" i="31"/>
  <c r="P425" i="31"/>
  <c r="H425" i="31"/>
  <c r="N424" i="31"/>
  <c r="F424" i="31"/>
  <c r="L423" i="31"/>
  <c r="J422" i="31"/>
  <c r="P421" i="31"/>
  <c r="H421" i="31"/>
  <c r="N420" i="31"/>
  <c r="F420" i="31"/>
  <c r="L419" i="31"/>
  <c r="J418" i="31"/>
  <c r="P417" i="31"/>
  <c r="H417" i="31"/>
  <c r="N416" i="31"/>
  <c r="F416" i="31"/>
  <c r="L415" i="31"/>
  <c r="J414" i="31"/>
  <c r="P413" i="31"/>
  <c r="H413" i="31"/>
  <c r="N412" i="31"/>
  <c r="F412" i="31"/>
  <c r="L411" i="31"/>
  <c r="J410" i="31"/>
  <c r="P409" i="31"/>
  <c r="H409" i="31"/>
  <c r="N408" i="31"/>
  <c r="F408" i="31"/>
  <c r="L407" i="31"/>
  <c r="J406" i="31"/>
  <c r="P405" i="31"/>
  <c r="H405" i="31"/>
  <c r="N404" i="31"/>
  <c r="F404" i="31"/>
  <c r="L403" i="31"/>
  <c r="J402" i="31"/>
  <c r="P401" i="31"/>
  <c r="H401" i="31"/>
  <c r="N400" i="31"/>
  <c r="F400" i="31"/>
  <c r="L399" i="31"/>
  <c r="J398" i="31"/>
  <c r="P397" i="31"/>
  <c r="H397" i="31"/>
  <c r="N396" i="31"/>
  <c r="F396" i="31"/>
  <c r="L133" i="31"/>
  <c r="J132" i="31"/>
  <c r="P1057" i="31"/>
  <c r="H1057" i="31"/>
  <c r="N1056" i="31"/>
  <c r="F1056" i="31"/>
  <c r="L1055" i="31"/>
  <c r="J1054" i="31"/>
  <c r="P1179" i="31"/>
  <c r="H1179" i="31"/>
  <c r="N1178" i="31"/>
  <c r="F1178" i="31"/>
  <c r="L1067" i="31"/>
  <c r="J1066" i="31"/>
  <c r="P1071" i="31"/>
  <c r="H1071" i="31"/>
  <c r="N1070" i="31"/>
  <c r="F1070" i="31"/>
  <c r="L1075" i="31"/>
  <c r="J1074" i="31"/>
  <c r="P1073" i="31"/>
  <c r="H1073" i="31"/>
  <c r="N1072" i="31"/>
  <c r="F1072" i="31"/>
  <c r="L1063" i="31"/>
  <c r="J1062" i="31"/>
  <c r="P123" i="31"/>
  <c r="H123" i="31"/>
  <c r="N122" i="31"/>
  <c r="F122" i="31"/>
  <c r="L127" i="31"/>
  <c r="J126" i="31"/>
  <c r="P1069" i="31"/>
  <c r="H1069" i="31"/>
  <c r="N1068" i="31"/>
  <c r="F1068" i="31"/>
  <c r="L99" i="31"/>
  <c r="J98" i="31"/>
  <c r="P1171" i="31"/>
  <c r="H1171" i="31"/>
  <c r="N1170" i="31"/>
  <c r="F1170" i="31"/>
  <c r="L1129" i="31"/>
  <c r="J1128" i="31"/>
  <c r="P89" i="31"/>
  <c r="H89" i="31"/>
  <c r="N88" i="31"/>
  <c r="F88" i="31"/>
  <c r="L355" i="31"/>
  <c r="J354" i="31"/>
  <c r="P91" i="31"/>
  <c r="H91" i="31"/>
  <c r="N90" i="31"/>
  <c r="F90" i="31"/>
  <c r="L337" i="31"/>
  <c r="J336" i="31"/>
  <c r="P205" i="31"/>
  <c r="H205" i="31"/>
  <c r="N204" i="31"/>
  <c r="F204" i="31"/>
  <c r="L1095" i="31"/>
  <c r="J1094" i="31"/>
  <c r="P93" i="31"/>
  <c r="H93" i="31"/>
  <c r="N92" i="31"/>
  <c r="F92" i="31"/>
  <c r="L211" i="31"/>
  <c r="J210" i="31"/>
  <c r="P83" i="31"/>
  <c r="H83" i="31"/>
  <c r="N82" i="31"/>
  <c r="F82" i="31"/>
  <c r="L215" i="31"/>
  <c r="J214" i="31"/>
  <c r="P357" i="31"/>
  <c r="H357" i="31"/>
  <c r="N356" i="31"/>
  <c r="F356" i="31"/>
  <c r="L209" i="31"/>
  <c r="J208" i="31"/>
  <c r="P249" i="31"/>
  <c r="H249" i="31"/>
  <c r="N248" i="31"/>
  <c r="F248" i="31"/>
  <c r="P275" i="31"/>
  <c r="H275" i="31"/>
  <c r="N274" i="31"/>
  <c r="F274" i="31"/>
  <c r="L267" i="31"/>
  <c r="J266" i="31"/>
  <c r="L161" i="31"/>
  <c r="J160" i="31"/>
  <c r="L87" i="31"/>
  <c r="J86" i="31"/>
  <c r="O1113" i="31"/>
  <c r="G1113" i="31"/>
  <c r="L1112" i="31"/>
  <c r="J1117" i="31"/>
  <c r="P1116" i="31"/>
  <c r="H1116" i="31"/>
  <c r="N1111" i="31"/>
  <c r="F1111" i="31"/>
  <c r="L1110" i="31"/>
  <c r="Q1115" i="31"/>
  <c r="I1115" i="31"/>
  <c r="N1114" i="31"/>
  <c r="F1114" i="31"/>
  <c r="L1107" i="31"/>
  <c r="J1106" i="31"/>
  <c r="O1103" i="31"/>
  <c r="G1103" i="31"/>
  <c r="L1102" i="31"/>
  <c r="J1105" i="31"/>
  <c r="P1104" i="31"/>
  <c r="H1104" i="31"/>
  <c r="Q1087" i="31"/>
  <c r="I1087" i="31"/>
  <c r="N1086" i="31"/>
  <c r="F1086" i="31"/>
  <c r="L105" i="31"/>
  <c r="J104" i="31"/>
  <c r="P103" i="31"/>
  <c r="H103" i="31"/>
  <c r="N102" i="31"/>
  <c r="F102" i="31"/>
  <c r="L1169" i="31"/>
  <c r="J1168" i="31"/>
  <c r="P1167" i="31"/>
  <c r="H1167" i="31"/>
  <c r="N1166" i="31"/>
  <c r="F1166" i="31"/>
  <c r="L1165" i="31"/>
  <c r="J1164" i="31"/>
  <c r="P1163" i="31"/>
  <c r="H1163" i="31"/>
  <c r="N1162" i="31"/>
  <c r="F1162" i="31"/>
  <c r="L1161" i="31"/>
  <c r="J1160" i="31"/>
  <c r="P121" i="31"/>
  <c r="H121" i="31"/>
  <c r="N120" i="31"/>
  <c r="F120" i="31"/>
  <c r="L1159" i="31"/>
  <c r="J1158" i="31"/>
  <c r="P1157" i="31"/>
  <c r="H1157" i="31"/>
  <c r="N1156" i="31"/>
  <c r="F1156" i="31"/>
  <c r="L395" i="31"/>
  <c r="J394" i="31"/>
  <c r="P1155" i="31"/>
  <c r="H1155" i="31"/>
  <c r="N1154" i="31"/>
  <c r="F1154" i="31"/>
  <c r="H465" i="31"/>
  <c r="F460" i="31"/>
  <c r="L451" i="31"/>
  <c r="J450" i="31"/>
  <c r="H449" i="31"/>
  <c r="J448" i="31"/>
  <c r="N447" i="31"/>
  <c r="I446" i="31"/>
  <c r="O445" i="31"/>
  <c r="G445" i="31"/>
  <c r="M444" i="31"/>
  <c r="K443" i="31"/>
  <c r="Q442" i="31"/>
  <c r="I442" i="31"/>
  <c r="O441" i="31"/>
  <c r="G441" i="31"/>
  <c r="M440" i="31"/>
  <c r="K439" i="31"/>
  <c r="Q438" i="31"/>
  <c r="I438" i="31"/>
  <c r="O437" i="31"/>
  <c r="G437" i="31"/>
  <c r="M436" i="31"/>
  <c r="K435" i="31"/>
  <c r="Q434" i="31"/>
  <c r="I434" i="31"/>
  <c r="O433" i="31"/>
  <c r="G433" i="31"/>
  <c r="M432" i="31"/>
  <c r="K431" i="31"/>
  <c r="Q430" i="31"/>
  <c r="I430" i="31"/>
  <c r="O429" i="31"/>
  <c r="G429" i="31"/>
  <c r="M428" i="31"/>
  <c r="K427" i="31"/>
  <c r="Q426" i="31"/>
  <c r="I426" i="31"/>
  <c r="O425" i="31"/>
  <c r="G425" i="31"/>
  <c r="M424" i="31"/>
  <c r="K423" i="31"/>
  <c r="Q422" i="31"/>
  <c r="I422" i="31"/>
  <c r="O421" i="31"/>
  <c r="G421" i="31"/>
  <c r="M420" i="31"/>
  <c r="K419" i="31"/>
  <c r="Q418" i="31"/>
  <c r="I418" i="31"/>
  <c r="O417" i="31"/>
  <c r="G417" i="31"/>
  <c r="M416" i="31"/>
  <c r="K415" i="31"/>
  <c r="Q414" i="31"/>
  <c r="I414" i="31"/>
  <c r="O413" i="31"/>
  <c r="G413" i="31"/>
  <c r="M412" i="31"/>
  <c r="K411" i="31"/>
  <c r="Q410" i="31"/>
  <c r="I410" i="31"/>
  <c r="O409" i="31"/>
  <c r="G409" i="31"/>
  <c r="M408" i="31"/>
  <c r="K407" i="31"/>
  <c r="Q406" i="31"/>
  <c r="I406" i="31"/>
  <c r="O405" i="31"/>
  <c r="G405" i="31"/>
  <c r="M404" i="31"/>
  <c r="K403" i="31"/>
  <c r="Q402" i="31"/>
  <c r="I402" i="31"/>
  <c r="O401" i="31"/>
  <c r="G401" i="31"/>
  <c r="M400" i="31"/>
  <c r="K399" i="31"/>
  <c r="Q398" i="31"/>
  <c r="I398" i="31"/>
  <c r="O397" i="31"/>
  <c r="G397" i="31"/>
  <c r="M396" i="31"/>
  <c r="K133" i="31"/>
  <c r="Q132" i="31"/>
  <c r="I132" i="31"/>
  <c r="O1057" i="31"/>
  <c r="G1057" i="31"/>
  <c r="M1056" i="31"/>
  <c r="K1055" i="31"/>
  <c r="Q1054" i="31"/>
  <c r="I1054" i="31"/>
  <c r="O1179" i="31"/>
  <c r="G1179" i="31"/>
  <c r="M1178" i="31"/>
  <c r="K1067" i="31"/>
  <c r="Q1066" i="31"/>
  <c r="I1066" i="31"/>
  <c r="O1071" i="31"/>
  <c r="G1071" i="31"/>
  <c r="M1070" i="31"/>
  <c r="K1075" i="31"/>
  <c r="Q1074" i="31"/>
  <c r="I1074" i="31"/>
  <c r="O1073" i="31"/>
  <c r="G1073" i="31"/>
  <c r="M1072" i="31"/>
  <c r="K1063" i="31"/>
  <c r="Q1062" i="31"/>
  <c r="I1062" i="31"/>
  <c r="O123" i="31"/>
  <c r="G123" i="31"/>
  <c r="M122" i="31"/>
  <c r="K127" i="31"/>
  <c r="Q126" i="31"/>
  <c r="I126" i="31"/>
  <c r="O1069" i="31"/>
  <c r="G1069" i="31"/>
  <c r="M1068" i="31"/>
  <c r="K99" i="31"/>
  <c r="Q98" i="31"/>
  <c r="I98" i="31"/>
  <c r="O1171" i="31"/>
  <c r="G1171" i="31"/>
  <c r="M1170" i="31"/>
  <c r="K1129" i="31"/>
  <c r="Q1128" i="31"/>
  <c r="I1128" i="31"/>
  <c r="O89" i="31"/>
  <c r="G89" i="31"/>
  <c r="M88" i="31"/>
  <c r="K355" i="31"/>
  <c r="Q354" i="31"/>
  <c r="I354" i="31"/>
  <c r="O91" i="31"/>
  <c r="G91" i="31"/>
  <c r="M90" i="31"/>
  <c r="K337" i="31"/>
  <c r="Q336" i="31"/>
  <c r="I336" i="31"/>
  <c r="O205" i="31"/>
  <c r="G205" i="31"/>
  <c r="M204" i="31"/>
  <c r="K1095" i="31"/>
  <c r="Q1094" i="31"/>
  <c r="I1094" i="31"/>
  <c r="O93" i="31"/>
  <c r="G93" i="31"/>
  <c r="M92" i="31"/>
  <c r="K211" i="31"/>
  <c r="Q210" i="31"/>
  <c r="I210" i="31"/>
  <c r="O83" i="31"/>
  <c r="G83" i="31"/>
  <c r="M82" i="31"/>
  <c r="K215" i="31"/>
  <c r="Q214" i="31"/>
  <c r="I214" i="31"/>
  <c r="O357" i="31"/>
  <c r="G357" i="31"/>
  <c r="M356" i="31"/>
  <c r="K209" i="31"/>
  <c r="Q208" i="31"/>
  <c r="I208" i="31"/>
  <c r="O249" i="31"/>
  <c r="G249" i="31"/>
  <c r="M248" i="31"/>
  <c r="O275" i="31"/>
  <c r="G275" i="31"/>
  <c r="M274" i="31"/>
  <c r="K267" i="31"/>
  <c r="Q266" i="31"/>
  <c r="I266" i="31"/>
  <c r="K161" i="31"/>
  <c r="Q160" i="31"/>
  <c r="I160" i="31"/>
  <c r="K87" i="31"/>
  <c r="Q86" i="31"/>
  <c r="I86" i="31"/>
  <c r="N1113" i="31"/>
  <c r="F1113" i="31"/>
  <c r="K1112" i="31"/>
  <c r="Q1117" i="31"/>
  <c r="I1117" i="31"/>
  <c r="O1116" i="31"/>
  <c r="G1116" i="31"/>
  <c r="M1111" i="31"/>
  <c r="K1110" i="31"/>
  <c r="P1115" i="31"/>
  <c r="H1115" i="31"/>
  <c r="M1114" i="31"/>
  <c r="K1107" i="31"/>
  <c r="Q1106" i="31"/>
  <c r="I1106" i="31"/>
  <c r="N1103" i="31"/>
  <c r="F1103" i="31"/>
  <c r="K1102" i="31"/>
  <c r="Q1105" i="31"/>
  <c r="I1105" i="31"/>
  <c r="O1104" i="31"/>
  <c r="G1104" i="31"/>
  <c r="P1087" i="31"/>
  <c r="H1087" i="31"/>
  <c r="M1086" i="31"/>
  <c r="K105" i="31"/>
  <c r="Q104" i="31"/>
  <c r="I104" i="31"/>
  <c r="O103" i="31"/>
  <c r="G103" i="31"/>
  <c r="M102" i="31"/>
  <c r="K1169" i="31"/>
  <c r="Q1168" i="31"/>
  <c r="I1168" i="31"/>
  <c r="O1167" i="31"/>
  <c r="G1167" i="31"/>
  <c r="M1166" i="31"/>
  <c r="K1165" i="31"/>
  <c r="Q1164" i="31"/>
  <c r="I1164" i="31"/>
  <c r="O1163" i="31"/>
  <c r="G1163" i="31"/>
  <c r="M1162" i="31"/>
  <c r="K1161" i="31"/>
  <c r="Q1160" i="31"/>
  <c r="I1160" i="31"/>
  <c r="O121" i="31"/>
  <c r="G121" i="31"/>
  <c r="M120" i="31"/>
  <c r="K1159" i="31"/>
  <c r="Q1158" i="31"/>
  <c r="I1158" i="31"/>
  <c r="J470" i="31"/>
  <c r="P469" i="31"/>
  <c r="N464" i="31"/>
  <c r="L459" i="31"/>
  <c r="J454" i="31"/>
  <c r="P453" i="31"/>
  <c r="J451" i="31"/>
  <c r="H450" i="31"/>
  <c r="F449" i="31"/>
  <c r="H448" i="31"/>
  <c r="L447" i="31"/>
  <c r="Q446" i="31"/>
  <c r="H446" i="31"/>
  <c r="N445" i="31"/>
  <c r="F445" i="31"/>
  <c r="L444" i="31"/>
  <c r="J443" i="31"/>
  <c r="P442" i="31"/>
  <c r="H442" i="31"/>
  <c r="N441" i="31"/>
  <c r="F441" i="31"/>
  <c r="L440" i="31"/>
  <c r="J439" i="31"/>
  <c r="P438" i="31"/>
  <c r="H438" i="31"/>
  <c r="N437" i="31"/>
  <c r="F437" i="31"/>
  <c r="L436" i="31"/>
  <c r="J435" i="31"/>
  <c r="P434" i="31"/>
  <c r="H434" i="31"/>
  <c r="N433" i="31"/>
  <c r="F433" i="31"/>
  <c r="L432" i="31"/>
  <c r="J431" i="31"/>
  <c r="P430" i="31"/>
  <c r="H430" i="31"/>
  <c r="N429" i="31"/>
  <c r="F429" i="31"/>
  <c r="L428" i="31"/>
  <c r="J427" i="31"/>
  <c r="P426" i="31"/>
  <c r="H426" i="31"/>
  <c r="N425" i="31"/>
  <c r="F425" i="31"/>
  <c r="L424" i="31"/>
  <c r="J423" i="31"/>
  <c r="P422" i="31"/>
  <c r="H422" i="31"/>
  <c r="N421" i="31"/>
  <c r="F421" i="31"/>
  <c r="L420" i="31"/>
  <c r="J419" i="31"/>
  <c r="P418" i="31"/>
  <c r="H418" i="31"/>
  <c r="N417" i="31"/>
  <c r="F417" i="31"/>
  <c r="L416" i="31"/>
  <c r="J415" i="31"/>
  <c r="P414" i="31"/>
  <c r="H414" i="31"/>
  <c r="N413" i="31"/>
  <c r="F413" i="31"/>
  <c r="L412" i="31"/>
  <c r="J411" i="31"/>
  <c r="P410" i="31"/>
  <c r="H410" i="31"/>
  <c r="N409" i="31"/>
  <c r="F409" i="31"/>
  <c r="L408" i="31"/>
  <c r="J407" i="31"/>
  <c r="P406" i="31"/>
  <c r="H406" i="31"/>
  <c r="N405" i="31"/>
  <c r="F405" i="31"/>
  <c r="L404" i="31"/>
  <c r="J403" i="31"/>
  <c r="P402" i="31"/>
  <c r="H402" i="31"/>
  <c r="N401" i="31"/>
  <c r="F401" i="31"/>
  <c r="L400" i="31"/>
  <c r="J399" i="31"/>
  <c r="P398" i="31"/>
  <c r="H398" i="31"/>
  <c r="N397" i="31"/>
  <c r="F397" i="31"/>
  <c r="L396" i="31"/>
  <c r="J133" i="31"/>
  <c r="P132" i="31"/>
  <c r="H132" i="31"/>
  <c r="N1057" i="31"/>
  <c r="F1057" i="31"/>
  <c r="L1056" i="31"/>
  <c r="J1055" i="31"/>
  <c r="P1054" i="31"/>
  <c r="H1054" i="31"/>
  <c r="N1179" i="31"/>
  <c r="F1179" i="31"/>
  <c r="L1178" i="31"/>
  <c r="J1067" i="31"/>
  <c r="P1066" i="31"/>
  <c r="H1066" i="31"/>
  <c r="N1071" i="31"/>
  <c r="F1071" i="31"/>
  <c r="L1070" i="31"/>
  <c r="J1075" i="31"/>
  <c r="P1074" i="31"/>
  <c r="H1074" i="31"/>
  <c r="N1073" i="31"/>
  <c r="F1073" i="31"/>
  <c r="L1072" i="31"/>
  <c r="J1063" i="31"/>
  <c r="P1062" i="31"/>
  <c r="H1062" i="31"/>
  <c r="N123" i="31"/>
  <c r="F123" i="31"/>
  <c r="L122" i="31"/>
  <c r="J127" i="31"/>
  <c r="P126" i="31"/>
  <c r="H126" i="31"/>
  <c r="N1069" i="31"/>
  <c r="F1069" i="31"/>
  <c r="L1068" i="31"/>
  <c r="J99" i="31"/>
  <c r="P98" i="31"/>
  <c r="H98" i="31"/>
  <c r="N1171" i="31"/>
  <c r="F1171" i="31"/>
  <c r="L1170" i="31"/>
  <c r="J1129" i="31"/>
  <c r="P1128" i="31"/>
  <c r="H1128" i="31"/>
  <c r="N89" i="31"/>
  <c r="F89" i="31"/>
  <c r="L88" i="31"/>
  <c r="J355" i="31"/>
  <c r="P354" i="31"/>
  <c r="H354" i="31"/>
  <c r="N91" i="31"/>
  <c r="F91" i="31"/>
  <c r="L90" i="31"/>
  <c r="J337" i="31"/>
  <c r="P336" i="31"/>
  <c r="H336" i="31"/>
  <c r="N205" i="31"/>
  <c r="F205" i="31"/>
  <c r="L204" i="31"/>
  <c r="J1095" i="31"/>
  <c r="P1094" i="31"/>
  <c r="H1094" i="31"/>
  <c r="N93" i="31"/>
  <c r="F93" i="31"/>
  <c r="L92" i="31"/>
  <c r="J211" i="31"/>
  <c r="P210" i="31"/>
  <c r="H210" i="31"/>
  <c r="N83" i="31"/>
  <c r="F83" i="31"/>
  <c r="L82" i="31"/>
  <c r="J215" i="31"/>
  <c r="P214" i="31"/>
  <c r="H214" i="31"/>
  <c r="N357" i="31"/>
  <c r="F357" i="31"/>
  <c r="L356" i="31"/>
  <c r="J209" i="31"/>
  <c r="P208" i="31"/>
  <c r="H208" i="31"/>
  <c r="N249" i="31"/>
  <c r="F249" i="31"/>
  <c r="L248" i="31"/>
  <c r="N275" i="31"/>
  <c r="F275" i="31"/>
  <c r="L274" i="31"/>
  <c r="J267" i="31"/>
  <c r="P266" i="31"/>
  <c r="H266" i="31"/>
  <c r="J161" i="31"/>
  <c r="P160" i="31"/>
  <c r="H160" i="31"/>
  <c r="J87" i="31"/>
  <c r="P86" i="31"/>
  <c r="H86" i="31"/>
  <c r="M1113" i="31"/>
  <c r="J1112" i="31"/>
  <c r="P1117" i="31"/>
  <c r="H1117" i="31"/>
  <c r="N1116" i="31"/>
  <c r="F1116" i="31"/>
  <c r="L1111" i="31"/>
  <c r="J1110" i="31"/>
  <c r="O1115" i="31"/>
  <c r="G1115" i="31"/>
  <c r="L1114" i="31"/>
  <c r="J1107" i="31"/>
  <c r="P1106" i="31"/>
  <c r="H1106" i="31"/>
  <c r="M1103" i="31"/>
  <c r="J1102" i="31"/>
  <c r="P1105" i="31"/>
  <c r="H1105" i="31"/>
  <c r="N1104" i="31"/>
  <c r="F1104" i="31"/>
  <c r="O1087" i="31"/>
  <c r="G1087" i="31"/>
  <c r="L1086" i="31"/>
  <c r="J105" i="31"/>
  <c r="P104" i="31"/>
  <c r="H104" i="31"/>
  <c r="N103" i="31"/>
  <c r="F103" i="31"/>
  <c r="L102" i="31"/>
  <c r="J1169" i="31"/>
  <c r="P1168" i="31"/>
  <c r="H1168" i="31"/>
  <c r="N1167" i="31"/>
  <c r="F1167" i="31"/>
  <c r="L1166" i="31"/>
  <c r="J1165" i="31"/>
  <c r="P1164" i="31"/>
  <c r="H1164" i="31"/>
  <c r="N1163" i="31"/>
  <c r="F1163" i="31"/>
  <c r="L1162" i="31"/>
  <c r="J1161" i="31"/>
  <c r="P1160" i="31"/>
  <c r="H1160" i="31"/>
  <c r="N121" i="31"/>
  <c r="F121" i="31"/>
  <c r="L120" i="31"/>
  <c r="J1159" i="31"/>
  <c r="P1158" i="31"/>
  <c r="H469" i="31"/>
  <c r="F464" i="31"/>
  <c r="H453" i="31"/>
  <c r="I451" i="31"/>
  <c r="G450" i="31"/>
  <c r="F448" i="31"/>
  <c r="K447" i="31"/>
  <c r="P446" i="31"/>
  <c r="G446" i="31"/>
  <c r="M445" i="31"/>
  <c r="K444" i="31"/>
  <c r="Q443" i="31"/>
  <c r="I443" i="31"/>
  <c r="O442" i="31"/>
  <c r="G442" i="31"/>
  <c r="M441" i="31"/>
  <c r="K440" i="31"/>
  <c r="Q439" i="31"/>
  <c r="I439" i="31"/>
  <c r="O438" i="31"/>
  <c r="G438" i="31"/>
  <c r="M437" i="31"/>
  <c r="K436" i="31"/>
  <c r="Q435" i="31"/>
  <c r="I435" i="31"/>
  <c r="O434" i="31"/>
  <c r="G434" i="31"/>
  <c r="M433" i="31"/>
  <c r="K432" i="31"/>
  <c r="Q431" i="31"/>
  <c r="I431" i="31"/>
  <c r="O430" i="31"/>
  <c r="G430" i="31"/>
  <c r="M429" i="31"/>
  <c r="K428" i="31"/>
  <c r="Q427" i="31"/>
  <c r="I427" i="31"/>
  <c r="O426" i="31"/>
  <c r="G426" i="31"/>
  <c r="M425" i="31"/>
  <c r="K424" i="31"/>
  <c r="Q423" i="31"/>
  <c r="I423" i="31"/>
  <c r="O422" i="31"/>
  <c r="G422" i="31"/>
  <c r="M421" i="31"/>
  <c r="K420" i="31"/>
  <c r="Q419" i="31"/>
  <c r="I419" i="31"/>
  <c r="O418" i="31"/>
  <c r="G418" i="31"/>
  <c r="M417" i="31"/>
  <c r="K416" i="31"/>
  <c r="Q415" i="31"/>
  <c r="I415" i="31"/>
  <c r="O414" i="31"/>
  <c r="G414" i="31"/>
  <c r="M413" i="31"/>
  <c r="K412" i="31"/>
  <c r="Q411" i="31"/>
  <c r="I411" i="31"/>
  <c r="O410" i="31"/>
  <c r="G410" i="31"/>
  <c r="M409" i="31"/>
  <c r="K408" i="31"/>
  <c r="Q407" i="31"/>
  <c r="I407" i="31"/>
  <c r="O406" i="31"/>
  <c r="G406" i="31"/>
  <c r="M405" i="31"/>
  <c r="K404" i="31"/>
  <c r="Q403" i="31"/>
  <c r="I403" i="31"/>
  <c r="O402" i="31"/>
  <c r="G402" i="31"/>
  <c r="M401" i="31"/>
  <c r="K400" i="31"/>
  <c r="Q399" i="31"/>
  <c r="I399" i="31"/>
  <c r="O398" i="31"/>
  <c r="G398" i="31"/>
  <c r="M397" i="31"/>
  <c r="K396" i="31"/>
  <c r="Q133" i="31"/>
  <c r="I133" i="31"/>
  <c r="O132" i="31"/>
  <c r="G132" i="31"/>
  <c r="M1057" i="31"/>
  <c r="K1056" i="31"/>
  <c r="Q1055" i="31"/>
  <c r="I1055" i="31"/>
  <c r="O1054" i="31"/>
  <c r="G1054" i="31"/>
  <c r="M1179" i="31"/>
  <c r="K1178" i="31"/>
  <c r="Q1067" i="31"/>
  <c r="I1067" i="31"/>
  <c r="O1066" i="31"/>
  <c r="G1066" i="31"/>
  <c r="M1071" i="31"/>
  <c r="K1070" i="31"/>
  <c r="Q1075" i="31"/>
  <c r="I1075" i="31"/>
  <c r="O1074" i="31"/>
  <c r="G1074" i="31"/>
  <c r="M1073" i="31"/>
  <c r="K1072" i="31"/>
  <c r="Q1063" i="31"/>
  <c r="I1063" i="31"/>
  <c r="O1062" i="31"/>
  <c r="G1062" i="31"/>
  <c r="M123" i="31"/>
  <c r="K122" i="31"/>
  <c r="Q127" i="31"/>
  <c r="I127" i="31"/>
  <c r="O126" i="31"/>
  <c r="G126" i="31"/>
  <c r="M1069" i="31"/>
  <c r="K1068" i="31"/>
  <c r="Q99" i="31"/>
  <c r="I99" i="31"/>
  <c r="O98" i="31"/>
  <c r="G98" i="31"/>
  <c r="M1171" i="31"/>
  <c r="K1170" i="31"/>
  <c r="Q1129" i="31"/>
  <c r="I1129" i="31"/>
  <c r="O1128" i="31"/>
  <c r="G1128" i="31"/>
  <c r="M89" i="31"/>
  <c r="K88" i="31"/>
  <c r="Q355" i="31"/>
  <c r="I355" i="31"/>
  <c r="O354" i="31"/>
  <c r="G354" i="31"/>
  <c r="M91" i="31"/>
  <c r="K90" i="31"/>
  <c r="Q337" i="31"/>
  <c r="I337" i="31"/>
  <c r="O336" i="31"/>
  <c r="G336" i="31"/>
  <c r="M205" i="31"/>
  <c r="K204" i="31"/>
  <c r="Q1095" i="31"/>
  <c r="I1095" i="31"/>
  <c r="O1094" i="31"/>
  <c r="G1094" i="31"/>
  <c r="M93" i="31"/>
  <c r="K92" i="31"/>
  <c r="Q211" i="31"/>
  <c r="I211" i="31"/>
  <c r="O210" i="31"/>
  <c r="G210" i="31"/>
  <c r="M83" i="31"/>
  <c r="K82" i="31"/>
  <c r="Q215" i="31"/>
  <c r="I215" i="31"/>
  <c r="O214" i="31"/>
  <c r="G214" i="31"/>
  <c r="M357" i="31"/>
  <c r="K356" i="31"/>
  <c r="Q209" i="31"/>
  <c r="I209" i="31"/>
  <c r="O208" i="31"/>
  <c r="G208" i="31"/>
  <c r="M249" i="31"/>
  <c r="K248" i="31"/>
  <c r="M275" i="31"/>
  <c r="K274" i="31"/>
  <c r="Q267" i="31"/>
  <c r="I267" i="31"/>
  <c r="O266" i="31"/>
  <c r="G266" i="31"/>
  <c r="Q161" i="31"/>
  <c r="I161" i="31"/>
  <c r="O160" i="31"/>
  <c r="G160" i="31"/>
  <c r="Q87" i="31"/>
  <c r="I87" i="31"/>
  <c r="O86" i="31"/>
  <c r="G86" i="31"/>
  <c r="L1113" i="31"/>
  <c r="Q1112" i="31"/>
  <c r="I1112" i="31"/>
  <c r="O1117" i="31"/>
  <c r="G1117" i="31"/>
  <c r="M1116" i="31"/>
  <c r="K1111" i="31"/>
  <c r="Q1110" i="31"/>
  <c r="I1110" i="31"/>
  <c r="N1115" i="31"/>
  <c r="F1115" i="31"/>
  <c r="K1114" i="31"/>
  <c r="Q1107" i="31"/>
  <c r="I1107" i="31"/>
  <c r="O1106" i="31"/>
  <c r="G1106" i="31"/>
  <c r="L1103" i="31"/>
  <c r="Q1102" i="31"/>
  <c r="I1102" i="31"/>
  <c r="O1105" i="31"/>
  <c r="G1105" i="31"/>
  <c r="M1104" i="31"/>
  <c r="N1087" i="31"/>
  <c r="F1087" i="31"/>
  <c r="K1086" i="31"/>
  <c r="Q105" i="31"/>
  <c r="I105" i="31"/>
  <c r="O104" i="31"/>
  <c r="G104" i="31"/>
  <c r="M103" i="31"/>
  <c r="K102" i="31"/>
  <c r="Q1169" i="31"/>
  <c r="I1169" i="31"/>
  <c r="O1168" i="31"/>
  <c r="G1168" i="31"/>
  <c r="M1167" i="31"/>
  <c r="K1166" i="31"/>
  <c r="Q1165" i="31"/>
  <c r="I1165" i="31"/>
  <c r="O1164" i="31"/>
  <c r="G1164" i="31"/>
  <c r="M1163" i="31"/>
  <c r="K1162" i="31"/>
  <c r="Q1161" i="31"/>
  <c r="I1161" i="31"/>
  <c r="O1160" i="31"/>
  <c r="G1160" i="31"/>
  <c r="M121" i="31"/>
  <c r="K120" i="31"/>
  <c r="Q1159" i="31"/>
  <c r="I1159" i="31"/>
  <c r="O1158" i="31"/>
  <c r="G1158" i="31"/>
  <c r="M1157" i="31"/>
  <c r="K1156" i="31"/>
  <c r="Q395" i="31"/>
  <c r="I395" i="31"/>
  <c r="O394" i="31"/>
  <c r="G394" i="31"/>
  <c r="M1155" i="31"/>
  <c r="K1154" i="31"/>
  <c r="Q1153" i="31"/>
  <c r="I1153" i="31"/>
  <c r="O1152" i="31"/>
  <c r="G1152" i="31"/>
  <c r="M29" i="31"/>
  <c r="K28" i="31"/>
  <c r="Q1151" i="31"/>
  <c r="I1151" i="31"/>
  <c r="O1150" i="31"/>
  <c r="J474" i="31"/>
  <c r="P473" i="31"/>
  <c r="N468" i="31"/>
  <c r="L463" i="31"/>
  <c r="J458" i="31"/>
  <c r="P457" i="31"/>
  <c r="N452" i="31"/>
  <c r="H451" i="31"/>
  <c r="F450" i="31"/>
  <c r="J447" i="31"/>
  <c r="O446" i="31"/>
  <c r="F446" i="31"/>
  <c r="L445" i="31"/>
  <c r="J444" i="31"/>
  <c r="P443" i="31"/>
  <c r="H443" i="31"/>
  <c r="N442" i="31"/>
  <c r="F442" i="31"/>
  <c r="L441" i="31"/>
  <c r="J440" i="31"/>
  <c r="P439" i="31"/>
  <c r="H439" i="31"/>
  <c r="N438" i="31"/>
  <c r="F438" i="31"/>
  <c r="L437" i="31"/>
  <c r="J436" i="31"/>
  <c r="P435" i="31"/>
  <c r="H435" i="31"/>
  <c r="N434" i="31"/>
  <c r="F434" i="31"/>
  <c r="L433" i="31"/>
  <c r="J432" i="31"/>
  <c r="P431" i="31"/>
  <c r="H431" i="31"/>
  <c r="N430" i="31"/>
  <c r="F430" i="31"/>
  <c r="L429" i="31"/>
  <c r="J428" i="31"/>
  <c r="P427" i="31"/>
  <c r="H427" i="31"/>
  <c r="N426" i="31"/>
  <c r="F426" i="31"/>
  <c r="L425" i="31"/>
  <c r="J424" i="31"/>
  <c r="P423" i="31"/>
  <c r="H423" i="31"/>
  <c r="N422" i="31"/>
  <c r="F422" i="31"/>
  <c r="L421" i="31"/>
  <c r="J420" i="31"/>
  <c r="P419" i="31"/>
  <c r="H419" i="31"/>
  <c r="N418" i="31"/>
  <c r="F418" i="31"/>
  <c r="L417" i="31"/>
  <c r="J416" i="31"/>
  <c r="P415" i="31"/>
  <c r="H415" i="31"/>
  <c r="N414" i="31"/>
  <c r="F414" i="31"/>
  <c r="L413" i="31"/>
  <c r="J412" i="31"/>
  <c r="P411" i="31"/>
  <c r="H411" i="31"/>
  <c r="N410" i="31"/>
  <c r="F410" i="31"/>
  <c r="L409" i="31"/>
  <c r="J408" i="31"/>
  <c r="P407" i="31"/>
  <c r="H407" i="31"/>
  <c r="N406" i="31"/>
  <c r="F406" i="31"/>
  <c r="L405" i="31"/>
  <c r="J404" i="31"/>
  <c r="P403" i="31"/>
  <c r="H403" i="31"/>
  <c r="N402" i="31"/>
  <c r="F402" i="31"/>
  <c r="L401" i="31"/>
  <c r="J400" i="31"/>
  <c r="P399" i="31"/>
  <c r="H399" i="31"/>
  <c r="N398" i="31"/>
  <c r="F398" i="31"/>
  <c r="L397" i="31"/>
  <c r="J396" i="31"/>
  <c r="P133" i="31"/>
  <c r="H133" i="31"/>
  <c r="N132" i="31"/>
  <c r="F132" i="31"/>
  <c r="L1057" i="31"/>
  <c r="J1056" i="31"/>
  <c r="P1055" i="31"/>
  <c r="H1055" i="31"/>
  <c r="N1054" i="31"/>
  <c r="F1054" i="31"/>
  <c r="L1179" i="31"/>
  <c r="J1178" i="31"/>
  <c r="P1067" i="31"/>
  <c r="H1067" i="31"/>
  <c r="N1066" i="31"/>
  <c r="F1066" i="31"/>
  <c r="L1071" i="31"/>
  <c r="J1070" i="31"/>
  <c r="P1075" i="31"/>
  <c r="H1075" i="31"/>
  <c r="N1074" i="31"/>
  <c r="F1074" i="31"/>
  <c r="L1073" i="31"/>
  <c r="J1072" i="31"/>
  <c r="P1063" i="31"/>
  <c r="H1063" i="31"/>
  <c r="N1062" i="31"/>
  <c r="F1062" i="31"/>
  <c r="L123" i="31"/>
  <c r="J122" i="31"/>
  <c r="P127" i="31"/>
  <c r="H127" i="31"/>
  <c r="N126" i="31"/>
  <c r="F126" i="31"/>
  <c r="L1069" i="31"/>
  <c r="J1068" i="31"/>
  <c r="P99" i="31"/>
  <c r="H99" i="31"/>
  <c r="N98" i="31"/>
  <c r="F98" i="31"/>
  <c r="L1171" i="31"/>
  <c r="J1170" i="31"/>
  <c r="P1129" i="31"/>
  <c r="H1129" i="31"/>
  <c r="N1128" i="31"/>
  <c r="F1128" i="31"/>
  <c r="L89" i="31"/>
  <c r="J88" i="31"/>
  <c r="P355" i="31"/>
  <c r="H355" i="31"/>
  <c r="N354" i="31"/>
  <c r="F354" i="31"/>
  <c r="L91" i="31"/>
  <c r="J90" i="31"/>
  <c r="P337" i="31"/>
  <c r="H337" i="31"/>
  <c r="N336" i="31"/>
  <c r="F336" i="31"/>
  <c r="L205" i="31"/>
  <c r="J204" i="31"/>
  <c r="P1095" i="31"/>
  <c r="H1095" i="31"/>
  <c r="N1094" i="31"/>
  <c r="F1094" i="31"/>
  <c r="L93" i="31"/>
  <c r="J92" i="31"/>
  <c r="P211" i="31"/>
  <c r="H211" i="31"/>
  <c r="N210" i="31"/>
  <c r="F210" i="31"/>
  <c r="L83" i="31"/>
  <c r="J82" i="31"/>
  <c r="P215" i="31"/>
  <c r="H215" i="31"/>
  <c r="N214" i="31"/>
  <c r="F214" i="31"/>
  <c r="L357" i="31"/>
  <c r="J356" i="31"/>
  <c r="P209" i="31"/>
  <c r="H209" i="31"/>
  <c r="N208" i="31"/>
  <c r="F208" i="31"/>
  <c r="L249" i="31"/>
  <c r="J248" i="31"/>
  <c r="L275" i="31"/>
  <c r="J274" i="31"/>
  <c r="P267" i="31"/>
  <c r="H267" i="31"/>
  <c r="N266" i="31"/>
  <c r="F266" i="31"/>
  <c r="P161" i="31"/>
  <c r="H161" i="31"/>
  <c r="N160" i="31"/>
  <c r="F160" i="31"/>
  <c r="P87" i="31"/>
  <c r="H87" i="31"/>
  <c r="N86" i="31"/>
  <c r="F86" i="31"/>
  <c r="K1113" i="31"/>
  <c r="P1112" i="31"/>
  <c r="H1112" i="31"/>
  <c r="N1117" i="31"/>
  <c r="F1117" i="31"/>
  <c r="L1116" i="31"/>
  <c r="J1111" i="31"/>
  <c r="P1110" i="31"/>
  <c r="H1110" i="31"/>
  <c r="M1115" i="31"/>
  <c r="J1114" i="31"/>
  <c r="P1107" i="31"/>
  <c r="H1107" i="31"/>
  <c r="N1106" i="31"/>
  <c r="F1106" i="31"/>
  <c r="K1103" i="31"/>
  <c r="P1102" i="31"/>
  <c r="H1102" i="31"/>
  <c r="N1105" i="31"/>
  <c r="F1105" i="31"/>
  <c r="L1104" i="31"/>
  <c r="M1087" i="31"/>
  <c r="J1086" i="31"/>
  <c r="P105" i="31"/>
  <c r="H105" i="31"/>
  <c r="N104" i="31"/>
  <c r="F104" i="31"/>
  <c r="L103" i="31"/>
  <c r="J102" i="31"/>
  <c r="P1169" i="31"/>
  <c r="H1169" i="31"/>
  <c r="N1168" i="31"/>
  <c r="F1168" i="31"/>
  <c r="L1167" i="31"/>
  <c r="J1166" i="31"/>
  <c r="P1165" i="31"/>
  <c r="H1165" i="31"/>
  <c r="N1164" i="31"/>
  <c r="F1164" i="31"/>
  <c r="L1163" i="31"/>
  <c r="J1162" i="31"/>
  <c r="P1161" i="31"/>
  <c r="H1161" i="31"/>
  <c r="N1160" i="31"/>
  <c r="F1160" i="31"/>
  <c r="L121" i="31"/>
  <c r="J120" i="31"/>
  <c r="P1159" i="31"/>
  <c r="H1159" i="31"/>
  <c r="N1158" i="31"/>
  <c r="F1158" i="31"/>
  <c r="L1157" i="31"/>
  <c r="J1156" i="31"/>
  <c r="P395" i="31"/>
  <c r="H395" i="31"/>
  <c r="N394" i="31"/>
  <c r="F394" i="31"/>
  <c r="L1155" i="31"/>
  <c r="J1154" i="31"/>
  <c r="P1153" i="31"/>
  <c r="H1153" i="31"/>
  <c r="N1152" i="31"/>
  <c r="F1152" i="31"/>
  <c r="L29" i="31"/>
  <c r="H473" i="31"/>
  <c r="F468" i="31"/>
  <c r="H457" i="31"/>
  <c r="F452" i="31"/>
  <c r="P449" i="31"/>
  <c r="P448" i="31"/>
  <c r="I447" i="31"/>
  <c r="N446" i="31"/>
  <c r="K445" i="31"/>
  <c r="Q444" i="31"/>
  <c r="I444" i="31"/>
  <c r="O443" i="31"/>
  <c r="G443" i="31"/>
  <c r="M442" i="31"/>
  <c r="K441" i="31"/>
  <c r="Q440" i="31"/>
  <c r="I440" i="31"/>
  <c r="O439" i="31"/>
  <c r="G439" i="31"/>
  <c r="M438" i="31"/>
  <c r="K437" i="31"/>
  <c r="Q436" i="31"/>
  <c r="I436" i="31"/>
  <c r="O435" i="31"/>
  <c r="G435" i="31"/>
  <c r="M434" i="31"/>
  <c r="K433" i="31"/>
  <c r="Q432" i="31"/>
  <c r="I432" i="31"/>
  <c r="O431" i="31"/>
  <c r="G431" i="31"/>
  <c r="M430" i="31"/>
  <c r="K429" i="31"/>
  <c r="Q428" i="31"/>
  <c r="I428" i="31"/>
  <c r="O427" i="31"/>
  <c r="G427" i="31"/>
  <c r="M426" i="31"/>
  <c r="K425" i="31"/>
  <c r="Q424" i="31"/>
  <c r="I424" i="31"/>
  <c r="O423" i="31"/>
  <c r="G423" i="31"/>
  <c r="M422" i="31"/>
  <c r="K421" i="31"/>
  <c r="Q420" i="31"/>
  <c r="I420" i="31"/>
  <c r="O419" i="31"/>
  <c r="G419" i="31"/>
  <c r="M418" i="31"/>
  <c r="K417" i="31"/>
  <c r="Q416" i="31"/>
  <c r="I416" i="31"/>
  <c r="O415" i="31"/>
  <c r="G415" i="31"/>
  <c r="M414" i="31"/>
  <c r="K413" i="31"/>
  <c r="Q412" i="31"/>
  <c r="I412" i="31"/>
  <c r="O411" i="31"/>
  <c r="G411" i="31"/>
  <c r="M410" i="31"/>
  <c r="K409" i="31"/>
  <c r="Q408" i="31"/>
  <c r="I408" i="31"/>
  <c r="O407" i="31"/>
  <c r="G407" i="31"/>
  <c r="M406" i="31"/>
  <c r="K405" i="31"/>
  <c r="Q404" i="31"/>
  <c r="I404" i="31"/>
  <c r="O403" i="31"/>
  <c r="G403" i="31"/>
  <c r="M402" i="31"/>
  <c r="K401" i="31"/>
  <c r="Q400" i="31"/>
  <c r="I400" i="31"/>
  <c r="O399" i="31"/>
  <c r="G399" i="31"/>
  <c r="M398" i="31"/>
  <c r="K397" i="31"/>
  <c r="Q396" i="31"/>
  <c r="I396" i="31"/>
  <c r="O133" i="31"/>
  <c r="G133" i="31"/>
  <c r="M132" i="31"/>
  <c r="K1057" i="31"/>
  <c r="Q1056" i="31"/>
  <c r="I1056" i="31"/>
  <c r="O1055" i="31"/>
  <c r="G1055" i="31"/>
  <c r="M1054" i="31"/>
  <c r="K1179" i="31"/>
  <c r="Q1178" i="31"/>
  <c r="I1178" i="31"/>
  <c r="O1067" i="31"/>
  <c r="G1067" i="31"/>
  <c r="M1066" i="31"/>
  <c r="K1071" i="31"/>
  <c r="Q1070" i="31"/>
  <c r="I1070" i="31"/>
  <c r="O1075" i="31"/>
  <c r="G1075" i="31"/>
  <c r="M1074" i="31"/>
  <c r="K1073" i="31"/>
  <c r="Q1072" i="31"/>
  <c r="I1072" i="31"/>
  <c r="O1063" i="31"/>
  <c r="G1063" i="31"/>
  <c r="M1062" i="31"/>
  <c r="K123" i="31"/>
  <c r="Q122" i="31"/>
  <c r="I122" i="31"/>
  <c r="O127" i="31"/>
  <c r="G127" i="31"/>
  <c r="M126" i="31"/>
  <c r="K1069" i="31"/>
  <c r="Q1068" i="31"/>
  <c r="I1068" i="31"/>
  <c r="O99" i="31"/>
  <c r="G99" i="31"/>
  <c r="M98" i="31"/>
  <c r="K1171" i="31"/>
  <c r="Q1170" i="31"/>
  <c r="I1170" i="31"/>
  <c r="O1129" i="31"/>
  <c r="G1129" i="31"/>
  <c r="M1128" i="31"/>
  <c r="K89" i="31"/>
  <c r="Q88" i="31"/>
  <c r="I88" i="31"/>
  <c r="O355" i="31"/>
  <c r="G355" i="31"/>
  <c r="M354" i="31"/>
  <c r="K91" i="31"/>
  <c r="Q90" i="31"/>
  <c r="I90" i="31"/>
  <c r="O337" i="31"/>
  <c r="G337" i="31"/>
  <c r="M336" i="31"/>
  <c r="K205" i="31"/>
  <c r="Q204" i="31"/>
  <c r="I204" i="31"/>
  <c r="O1095" i="31"/>
  <c r="G1095" i="31"/>
  <c r="M1094" i="31"/>
  <c r="K93" i="31"/>
  <c r="Q92" i="31"/>
  <c r="I92" i="31"/>
  <c r="O211" i="31"/>
  <c r="G211" i="31"/>
  <c r="M210" i="31"/>
  <c r="K83" i="31"/>
  <c r="Q82" i="31"/>
  <c r="I82" i="31"/>
  <c r="O215" i="31"/>
  <c r="G215" i="31"/>
  <c r="M214" i="31"/>
  <c r="K357" i="31"/>
  <c r="Q356" i="31"/>
  <c r="I356" i="31"/>
  <c r="O209" i="31"/>
  <c r="G209" i="31"/>
  <c r="M208" i="31"/>
  <c r="K249" i="31"/>
  <c r="Q248" i="31"/>
  <c r="I248" i="31"/>
  <c r="K275" i="31"/>
  <c r="Q274" i="31"/>
  <c r="I274" i="31"/>
  <c r="O267" i="31"/>
  <c r="G267" i="31"/>
  <c r="M266" i="31"/>
  <c r="O161" i="31"/>
  <c r="G161" i="31"/>
  <c r="M160" i="31"/>
  <c r="O87" i="31"/>
  <c r="G87" i="31"/>
  <c r="M86" i="31"/>
  <c r="J1113" i="31"/>
  <c r="O1112" i="31"/>
  <c r="G1112" i="31"/>
  <c r="M1117" i="31"/>
  <c r="K1116" i="31"/>
  <c r="Q1111" i="31"/>
  <c r="I1111" i="31"/>
  <c r="O1110" i="31"/>
  <c r="G1110" i="31"/>
  <c r="L1115" i="31"/>
  <c r="Q1114" i="31"/>
  <c r="I1114" i="31"/>
  <c r="O1107" i="31"/>
  <c r="G1107" i="31"/>
  <c r="M1106" i="31"/>
  <c r="J1103" i="31"/>
  <c r="O1102" i="31"/>
  <c r="G1102" i="31"/>
  <c r="M1105" i="31"/>
  <c r="K1104" i="31"/>
  <c r="L1087" i="31"/>
  <c r="Q1086" i="31"/>
  <c r="I1086" i="31"/>
  <c r="O105" i="31"/>
  <c r="G105" i="31"/>
  <c r="M104" i="31"/>
  <c r="K103" i="31"/>
  <c r="Q102" i="31"/>
  <c r="I102" i="31"/>
  <c r="O1169" i="31"/>
  <c r="G1169" i="31"/>
  <c r="M1168" i="31"/>
  <c r="K1167" i="31"/>
  <c r="Q1166" i="31"/>
  <c r="I1166" i="31"/>
  <c r="O1165" i="31"/>
  <c r="G1165" i="31"/>
  <c r="M1164" i="31"/>
  <c r="K1163" i="31"/>
  <c r="Q1162" i="31"/>
  <c r="I1162" i="31"/>
  <c r="O1161" i="31"/>
  <c r="G1161" i="31"/>
  <c r="M1160" i="31"/>
  <c r="K121" i="31"/>
  <c r="Q120" i="31"/>
  <c r="I120" i="31"/>
  <c r="O1159" i="31"/>
  <c r="G1159" i="31"/>
  <c r="M1158" i="31"/>
  <c r="K1157" i="31"/>
  <c r="Q1156" i="31"/>
  <c r="I1156" i="31"/>
  <c r="O395" i="31"/>
  <c r="G395" i="31"/>
  <c r="M394" i="31"/>
  <c r="K1155" i="31"/>
  <c r="Q1154" i="31"/>
  <c r="I1154" i="31"/>
  <c r="O1153" i="31"/>
  <c r="G1153" i="31"/>
  <c r="M1152" i="31"/>
  <c r="K29" i="31"/>
  <c r="Q28" i="31"/>
  <c r="I28" i="31"/>
  <c r="O1151" i="31"/>
  <c r="G1151" i="31"/>
  <c r="M1150" i="31"/>
  <c r="N472" i="31"/>
  <c r="L467" i="31"/>
  <c r="J462" i="31"/>
  <c r="P461" i="31"/>
  <c r="N456" i="31"/>
  <c r="P450" i="31"/>
  <c r="N449" i="31"/>
  <c r="N448" i="31"/>
  <c r="Q447" i="31"/>
  <c r="H447" i="31"/>
  <c r="M446" i="31"/>
  <c r="J445" i="31"/>
  <c r="P444" i="31"/>
  <c r="H444" i="31"/>
  <c r="N443" i="31"/>
  <c r="F443" i="31"/>
  <c r="L442" i="31"/>
  <c r="J441" i="31"/>
  <c r="P440" i="31"/>
  <c r="H440" i="31"/>
  <c r="N439" i="31"/>
  <c r="F439" i="31"/>
  <c r="L438" i="31"/>
  <c r="J437" i="31"/>
  <c r="P436" i="31"/>
  <c r="H436" i="31"/>
  <c r="N435" i="31"/>
  <c r="F435" i="31"/>
  <c r="L434" i="31"/>
  <c r="J433" i="31"/>
  <c r="P432" i="31"/>
  <c r="H432" i="31"/>
  <c r="N431" i="31"/>
  <c r="F431" i="31"/>
  <c r="L430" i="31"/>
  <c r="J429" i="31"/>
  <c r="P428" i="31"/>
  <c r="H428" i="31"/>
  <c r="N427" i="31"/>
  <c r="F427" i="31"/>
  <c r="L426" i="31"/>
  <c r="J425" i="31"/>
  <c r="P424" i="31"/>
  <c r="H424" i="31"/>
  <c r="N423" i="31"/>
  <c r="F423" i="31"/>
  <c r="L422" i="31"/>
  <c r="J421" i="31"/>
  <c r="P420" i="31"/>
  <c r="H420" i="31"/>
  <c r="N419" i="31"/>
  <c r="F419" i="31"/>
  <c r="L418" i="31"/>
  <c r="J417" i="31"/>
  <c r="P416" i="31"/>
  <c r="H416" i="31"/>
  <c r="N415" i="31"/>
  <c r="F415" i="31"/>
  <c r="L414" i="31"/>
  <c r="J413" i="31"/>
  <c r="P412" i="31"/>
  <c r="H412" i="31"/>
  <c r="N411" i="31"/>
  <c r="F411" i="31"/>
  <c r="L410" i="31"/>
  <c r="J409" i="31"/>
  <c r="P408" i="31"/>
  <c r="H408" i="31"/>
  <c r="N407" i="31"/>
  <c r="F407" i="31"/>
  <c r="L406" i="31"/>
  <c r="J405" i="31"/>
  <c r="P404" i="31"/>
  <c r="H404" i="31"/>
  <c r="N403" i="31"/>
  <c r="F403" i="31"/>
  <c r="L402" i="31"/>
  <c r="J401" i="31"/>
  <c r="P400" i="31"/>
  <c r="H400" i="31"/>
  <c r="N399" i="31"/>
  <c r="F399" i="31"/>
  <c r="L398" i="31"/>
  <c r="J397" i="31"/>
  <c r="P396" i="31"/>
  <c r="H396" i="31"/>
  <c r="N133" i="31"/>
  <c r="F133" i="31"/>
  <c r="L132" i="31"/>
  <c r="J1057" i="31"/>
  <c r="P1056" i="31"/>
  <c r="H1056" i="31"/>
  <c r="N1055" i="31"/>
  <c r="F1055" i="31"/>
  <c r="L1054" i="31"/>
  <c r="J1179" i="31"/>
  <c r="P1178" i="31"/>
  <c r="H1178" i="31"/>
  <c r="N1067" i="31"/>
  <c r="F1067" i="31"/>
  <c r="L1066" i="31"/>
  <c r="J1071" i="31"/>
  <c r="P1070" i="31"/>
  <c r="H1070" i="31"/>
  <c r="N1075" i="31"/>
  <c r="F1075" i="31"/>
  <c r="L1074" i="31"/>
  <c r="J1073" i="31"/>
  <c r="P1072" i="31"/>
  <c r="H1072" i="31"/>
  <c r="N1063" i="31"/>
  <c r="F1063" i="31"/>
  <c r="L1062" i="31"/>
  <c r="J123" i="31"/>
  <c r="P122" i="31"/>
  <c r="H122" i="31"/>
  <c r="N127" i="31"/>
  <c r="F127" i="31"/>
  <c r="L126" i="31"/>
  <c r="J1069" i="31"/>
  <c r="P1068" i="31"/>
  <c r="H1068" i="31"/>
  <c r="N99" i="31"/>
  <c r="F99" i="31"/>
  <c r="L98" i="31"/>
  <c r="J1171" i="31"/>
  <c r="P1170" i="31"/>
  <c r="H1170" i="31"/>
  <c r="N1129" i="31"/>
  <c r="F1129" i="31"/>
  <c r="L1128" i="31"/>
  <c r="J89" i="31"/>
  <c r="P88" i="31"/>
  <c r="H88" i="31"/>
  <c r="N355" i="31"/>
  <c r="F355" i="31"/>
  <c r="L354" i="31"/>
  <c r="J91" i="31"/>
  <c r="P90" i="31"/>
  <c r="H90" i="31"/>
  <c r="N337" i="31"/>
  <c r="F337" i="31"/>
  <c r="L336" i="31"/>
  <c r="J205" i="31"/>
  <c r="P204" i="31"/>
  <c r="H204" i="31"/>
  <c r="N1095" i="31"/>
  <c r="F1095" i="31"/>
  <c r="L1094" i="31"/>
  <c r="J93" i="31"/>
  <c r="P92" i="31"/>
  <c r="H92" i="31"/>
  <c r="N211" i="31"/>
  <c r="F211" i="31"/>
  <c r="L210" i="31"/>
  <c r="J83" i="31"/>
  <c r="P82" i="31"/>
  <c r="H82" i="31"/>
  <c r="N215" i="31"/>
  <c r="F215" i="31"/>
  <c r="L214" i="31"/>
  <c r="J357" i="31"/>
  <c r="P356" i="31"/>
  <c r="H356" i="31"/>
  <c r="N209" i="31"/>
  <c r="F209" i="31"/>
  <c r="L208" i="31"/>
  <c r="J249" i="31"/>
  <c r="P248" i="31"/>
  <c r="H248" i="31"/>
  <c r="J275" i="31"/>
  <c r="P274" i="31"/>
  <c r="H274" i="31"/>
  <c r="N267" i="31"/>
  <c r="F267" i="31"/>
  <c r="L266" i="31"/>
  <c r="N161" i="31"/>
  <c r="F161" i="31"/>
  <c r="L160" i="31"/>
  <c r="N87" i="31"/>
  <c r="F87" i="31"/>
  <c r="L86" i="31"/>
  <c r="Q1113" i="31"/>
  <c r="I1113" i="31"/>
  <c r="N1112" i="31"/>
  <c r="F1112" i="31"/>
  <c r="L1117" i="31"/>
  <c r="J1116" i="31"/>
  <c r="P1111" i="31"/>
  <c r="H1111" i="31"/>
  <c r="N1110" i="31"/>
  <c r="F1110" i="31"/>
  <c r="K1115" i="31"/>
  <c r="P1114" i="31"/>
  <c r="H1114" i="31"/>
  <c r="N1107" i="31"/>
  <c r="F1107" i="31"/>
  <c r="L1106" i="31"/>
  <c r="Q1103" i="31"/>
  <c r="I1103" i="31"/>
  <c r="N1102" i="31"/>
  <c r="F1102" i="31"/>
  <c r="L1105" i="31"/>
  <c r="J1104" i="31"/>
  <c r="K1087" i="31"/>
  <c r="P1086" i="31"/>
  <c r="H1086" i="31"/>
  <c r="N105" i="31"/>
  <c r="F105" i="31"/>
  <c r="L104" i="31"/>
  <c r="J103" i="31"/>
  <c r="P102" i="31"/>
  <c r="H102" i="31"/>
  <c r="N1169" i="31"/>
  <c r="F1169" i="31"/>
  <c r="L1168" i="31"/>
  <c r="J1167" i="31"/>
  <c r="P1166" i="31"/>
  <c r="H1166" i="31"/>
  <c r="N1165" i="31"/>
  <c r="F1165" i="31"/>
  <c r="L1164" i="31"/>
  <c r="J1163" i="31"/>
  <c r="P1162" i="31"/>
  <c r="H1162" i="31"/>
  <c r="N1161" i="31"/>
  <c r="F1161" i="31"/>
  <c r="L1160" i="31"/>
  <c r="J121" i="31"/>
  <c r="P120" i="31"/>
  <c r="H120" i="31"/>
  <c r="N1159" i="31"/>
  <c r="F1159" i="31"/>
  <c r="L1158" i="31"/>
  <c r="M1156" i="31"/>
  <c r="Q394" i="31"/>
  <c r="G1155" i="31"/>
  <c r="N1153" i="31"/>
  <c r="L1152" i="31"/>
  <c r="H29" i="31"/>
  <c r="J28" i="31"/>
  <c r="K1151" i="31"/>
  <c r="L1150" i="31"/>
  <c r="P1149" i="31"/>
  <c r="G1149" i="31"/>
  <c r="M1148" i="31"/>
  <c r="K1147" i="31"/>
  <c r="Q1146" i="31"/>
  <c r="I1146" i="31"/>
  <c r="O101" i="31"/>
  <c r="M100" i="31"/>
  <c r="Q1144" i="31"/>
  <c r="O1123" i="31"/>
  <c r="M1122" i="31"/>
  <c r="O1144" i="31"/>
  <c r="H1158" i="31"/>
  <c r="L1156" i="31"/>
  <c r="P394" i="31"/>
  <c r="F1155" i="31"/>
  <c r="L1153" i="31"/>
  <c r="J1152" i="31"/>
  <c r="G29" i="31"/>
  <c r="H28" i="31"/>
  <c r="J1151" i="31"/>
  <c r="J1150" i="31"/>
  <c r="O1149" i="31"/>
  <c r="F1149" i="31"/>
  <c r="L1148" i="31"/>
  <c r="J1147" i="31"/>
  <c r="P1146" i="31"/>
  <c r="H1146" i="31"/>
  <c r="N101" i="31"/>
  <c r="F101" i="31"/>
  <c r="L100" i="31"/>
  <c r="J1145" i="31"/>
  <c r="P1144" i="31"/>
  <c r="H1144" i="31"/>
  <c r="N1123" i="31"/>
  <c r="F1123" i="31"/>
  <c r="L1122" i="31"/>
  <c r="K100" i="31"/>
  <c r="G1144" i="31"/>
  <c r="L1123" i="31"/>
  <c r="O1157" i="31"/>
  <c r="H1156" i="31"/>
  <c r="L394" i="31"/>
  <c r="P1154" i="31"/>
  <c r="K1153" i="31"/>
  <c r="I1152" i="31"/>
  <c r="F29" i="31"/>
  <c r="F28" i="31"/>
  <c r="H1151" i="31"/>
  <c r="I1150" i="31"/>
  <c r="N1149" i="31"/>
  <c r="K1148" i="31"/>
  <c r="Q1147" i="31"/>
  <c r="I1147" i="31"/>
  <c r="O1146" i="31"/>
  <c r="G1146" i="31"/>
  <c r="M101" i="31"/>
  <c r="I1145" i="31"/>
  <c r="K1122" i="31"/>
  <c r="N1157" i="31"/>
  <c r="I394" i="31"/>
  <c r="M1154" i="31"/>
  <c r="J1153" i="31"/>
  <c r="H1152" i="31"/>
  <c r="F1151" i="31"/>
  <c r="H1150" i="31"/>
  <c r="M1149" i="31"/>
  <c r="J1148" i="31"/>
  <c r="P1147" i="31"/>
  <c r="H1147" i="31"/>
  <c r="N1146" i="31"/>
  <c r="F1146" i="31"/>
  <c r="L101" i="31"/>
  <c r="J100" i="31"/>
  <c r="P1145" i="31"/>
  <c r="H1145" i="31"/>
  <c r="N1144" i="31"/>
  <c r="F1144" i="31"/>
  <c r="J1157" i="31"/>
  <c r="N395" i="31"/>
  <c r="H394" i="31"/>
  <c r="L1154" i="31"/>
  <c r="F1153" i="31"/>
  <c r="P29" i="31"/>
  <c r="P28" i="31"/>
  <c r="G1150" i="31"/>
  <c r="L1149" i="31"/>
  <c r="Q1148" i="31"/>
  <c r="I1148" i="31"/>
  <c r="O1147" i="31"/>
  <c r="G1147" i="31"/>
  <c r="M1146" i="31"/>
  <c r="K101" i="31"/>
  <c r="Q100" i="31"/>
  <c r="I100" i="31"/>
  <c r="O1145" i="31"/>
  <c r="G1145" i="31"/>
  <c r="M1144" i="31"/>
  <c r="K1123" i="31"/>
  <c r="Q1122" i="31"/>
  <c r="I1122" i="31"/>
  <c r="P100" i="31"/>
  <c r="N1145" i="31"/>
  <c r="L1144" i="31"/>
  <c r="P1122" i="31"/>
  <c r="Q1123" i="31"/>
  <c r="G1122" i="31"/>
  <c r="G1157" i="31"/>
  <c r="K395" i="31"/>
  <c r="O1155" i="31"/>
  <c r="H1154" i="31"/>
  <c r="O29" i="31"/>
  <c r="N28" i="31"/>
  <c r="P1151" i="31"/>
  <c r="Q1150" i="31"/>
  <c r="F1150" i="31"/>
  <c r="K1149" i="31"/>
  <c r="P1148" i="31"/>
  <c r="H1148" i="31"/>
  <c r="N1147" i="31"/>
  <c r="F1147" i="31"/>
  <c r="L1146" i="31"/>
  <c r="J101" i="31"/>
  <c r="H100" i="31"/>
  <c r="F1145" i="31"/>
  <c r="J1123" i="31"/>
  <c r="H1122" i="31"/>
  <c r="O1122" i="31"/>
  <c r="F1157" i="31"/>
  <c r="J395" i="31"/>
  <c r="N1155" i="31"/>
  <c r="Q1152" i="31"/>
  <c r="N29" i="31"/>
  <c r="M28" i="31"/>
  <c r="N1151" i="31"/>
  <c r="P1150" i="31"/>
  <c r="J1149" i="31"/>
  <c r="O1148" i="31"/>
  <c r="G1148" i="31"/>
  <c r="M1147" i="31"/>
  <c r="K1146" i="31"/>
  <c r="Q101" i="31"/>
  <c r="I101" i="31"/>
  <c r="O100" i="31"/>
  <c r="G100" i="31"/>
  <c r="M1145" i="31"/>
  <c r="K1144" i="31"/>
  <c r="I1123" i="31"/>
  <c r="P1156" i="31"/>
  <c r="F395" i="31"/>
  <c r="J1155" i="31"/>
  <c r="P1152" i="31"/>
  <c r="J29" i="31"/>
  <c r="L28" i="31"/>
  <c r="L1151" i="31"/>
  <c r="N1150" i="31"/>
  <c r="H1149" i="31"/>
  <c r="N1148" i="31"/>
  <c r="F1148" i="31"/>
  <c r="L1147" i="31"/>
  <c r="J1146" i="31"/>
  <c r="P101" i="31"/>
  <c r="H101" i="31"/>
  <c r="N100" i="31"/>
  <c r="F100" i="31"/>
  <c r="L1145" i="31"/>
  <c r="J1144" i="31"/>
  <c r="P1123" i="31"/>
  <c r="H1123" i="31"/>
  <c r="N1122" i="31"/>
  <c r="F1122" i="31"/>
  <c r="G101" i="31"/>
  <c r="K1145" i="31"/>
  <c r="I1144" i="31"/>
  <c r="G1123" i="31"/>
  <c r="Q1145" i="31"/>
  <c r="M1123" i="31"/>
  <c r="J1122" i="31"/>
  <c r="R59" i="31" l="1"/>
  <c r="R1136" i="31"/>
  <c r="R1125" i="31"/>
  <c r="R143" i="31"/>
  <c r="R49" i="31"/>
  <c r="R78" i="31"/>
  <c r="R81" i="31"/>
  <c r="R1109" i="31"/>
  <c r="R1088" i="31"/>
  <c r="R1089" i="31"/>
  <c r="R316" i="31"/>
  <c r="R1127" i="31"/>
  <c r="R63" i="31"/>
  <c r="R1085" i="31"/>
  <c r="R261" i="31"/>
  <c r="R67" i="31"/>
  <c r="R223" i="31"/>
  <c r="R77" i="31"/>
  <c r="R222" i="31"/>
  <c r="R1137" i="31"/>
  <c r="R97" i="31"/>
  <c r="R60" i="31"/>
  <c r="R270" i="31"/>
  <c r="R96" i="31"/>
  <c r="R1126" i="31"/>
  <c r="R142" i="31"/>
  <c r="R48" i="31"/>
  <c r="R152" i="31"/>
  <c r="R153" i="31"/>
  <c r="R334" i="31"/>
  <c r="R351" i="31"/>
  <c r="R66" i="31"/>
  <c r="R33" i="31"/>
  <c r="R58" i="31"/>
  <c r="R79" i="31"/>
  <c r="R1124" i="31"/>
  <c r="R80" i="31"/>
  <c r="R50" i="31"/>
  <c r="R335" i="31"/>
  <c r="R32" i="31"/>
  <c r="R317" i="31"/>
  <c r="R61" i="31"/>
  <c r="R51" i="31"/>
  <c r="R271" i="31"/>
  <c r="R76" i="31"/>
  <c r="R350" i="31"/>
  <c r="R62" i="31"/>
  <c r="R1108" i="31"/>
  <c r="R1084" i="31"/>
  <c r="R260" i="31"/>
  <c r="R931" i="31"/>
  <c r="R55" i="31"/>
  <c r="R138" i="31"/>
  <c r="R348" i="31"/>
  <c r="R1112" i="31"/>
  <c r="R452" i="31"/>
  <c r="R1148" i="31"/>
  <c r="R29" i="31"/>
  <c r="R1094" i="31"/>
  <c r="R98" i="31"/>
  <c r="R1066" i="31"/>
  <c r="R402" i="31"/>
  <c r="R418" i="31"/>
  <c r="R434" i="31"/>
  <c r="R460" i="31"/>
  <c r="R546" i="31"/>
  <c r="R547" i="31"/>
  <c r="R561" i="31"/>
  <c r="R577" i="31"/>
  <c r="R593" i="31"/>
  <c r="R609" i="31"/>
  <c r="R391" i="31"/>
  <c r="R717" i="31"/>
  <c r="R741" i="31"/>
  <c r="R757" i="31"/>
  <c r="R773" i="31"/>
  <c r="R855" i="31"/>
  <c r="R852" i="31"/>
  <c r="R804" i="31"/>
  <c r="R860" i="31"/>
  <c r="R876" i="31"/>
  <c r="R892" i="31"/>
  <c r="R908" i="31"/>
  <c r="R924" i="31"/>
  <c r="R975" i="31"/>
  <c r="R1010" i="31"/>
  <c r="R945" i="31"/>
  <c r="R977" i="31"/>
  <c r="R1009" i="31"/>
  <c r="R1017" i="31"/>
  <c r="R293" i="31"/>
  <c r="R1064" i="31"/>
  <c r="R339" i="31"/>
  <c r="R770" i="31"/>
  <c r="R288" i="31"/>
  <c r="R1079" i="31"/>
  <c r="R157" i="31"/>
  <c r="R285" i="31"/>
  <c r="R197" i="31"/>
  <c r="R192" i="31"/>
  <c r="R198" i="31"/>
  <c r="R194" i="31"/>
  <c r="R188" i="31"/>
  <c r="R263" i="31"/>
  <c r="R85" i="31"/>
  <c r="R304" i="31"/>
  <c r="R27" i="31"/>
  <c r="R395" i="31"/>
  <c r="R1159" i="31"/>
  <c r="R105" i="31"/>
  <c r="R1107" i="31"/>
  <c r="R468" i="31"/>
  <c r="R725" i="31"/>
  <c r="R718" i="31"/>
  <c r="R464" i="31"/>
  <c r="R1169" i="31"/>
  <c r="R1067" i="31"/>
  <c r="R403" i="31"/>
  <c r="R419" i="31"/>
  <c r="R435" i="31"/>
  <c r="R640" i="31"/>
  <c r="R786" i="31"/>
  <c r="R747" i="31"/>
  <c r="R763" i="31"/>
  <c r="R777" i="31"/>
  <c r="R150" i="31"/>
  <c r="R71" i="31"/>
  <c r="R1059" i="31"/>
  <c r="R729" i="31"/>
  <c r="R806" i="31"/>
  <c r="R1082" i="31"/>
  <c r="R302" i="31"/>
  <c r="R68" i="31"/>
  <c r="R45" i="31"/>
  <c r="R100" i="31"/>
  <c r="R1123" i="31"/>
  <c r="R1153" i="31"/>
  <c r="R1165" i="31"/>
  <c r="R267" i="31"/>
  <c r="R211" i="31"/>
  <c r="R1129" i="31"/>
  <c r="R1075" i="31"/>
  <c r="R399" i="31"/>
  <c r="R415" i="31"/>
  <c r="R431" i="31"/>
  <c r="R450" i="31"/>
  <c r="R1163" i="31"/>
  <c r="R249" i="31"/>
  <c r="R205" i="31"/>
  <c r="R1069" i="31"/>
  <c r="R1179" i="31"/>
  <c r="R405" i="31"/>
  <c r="R421" i="31"/>
  <c r="R437" i="31"/>
  <c r="R1103" i="31"/>
  <c r="R1114" i="31"/>
  <c r="R456" i="31"/>
  <c r="R484" i="31"/>
  <c r="R500" i="31"/>
  <c r="R516" i="31"/>
  <c r="R530" i="31"/>
  <c r="R463" i="31"/>
  <c r="R479" i="31"/>
  <c r="R495" i="31"/>
  <c r="R511" i="31"/>
  <c r="R525" i="31"/>
  <c r="R541" i="31"/>
  <c r="R462" i="31"/>
  <c r="R478" i="31"/>
  <c r="R494" i="31"/>
  <c r="R510" i="31"/>
  <c r="R524" i="31"/>
  <c r="R540" i="31"/>
  <c r="R550" i="31"/>
  <c r="R566" i="31"/>
  <c r="R582" i="31"/>
  <c r="R598" i="31"/>
  <c r="R614" i="31"/>
  <c r="R628" i="31"/>
  <c r="R545" i="31"/>
  <c r="R559" i="31"/>
  <c r="R575" i="31"/>
  <c r="R591" i="31"/>
  <c r="R607" i="31"/>
  <c r="R393" i="31"/>
  <c r="R626" i="31"/>
  <c r="R630" i="31"/>
  <c r="R646" i="31"/>
  <c r="R662" i="31"/>
  <c r="R678" i="31"/>
  <c r="R130" i="31"/>
  <c r="R710" i="31"/>
  <c r="R726" i="31"/>
  <c r="R720" i="31"/>
  <c r="R736" i="31"/>
  <c r="R752" i="31"/>
  <c r="R768" i="31"/>
  <c r="R782" i="31"/>
  <c r="R787" i="31"/>
  <c r="R727" i="31"/>
  <c r="R743" i="31"/>
  <c r="R759" i="31"/>
  <c r="R775" i="31"/>
  <c r="R738" i="31"/>
  <c r="R754" i="31"/>
  <c r="R136" i="31"/>
  <c r="R784" i="31"/>
  <c r="R793" i="31"/>
  <c r="R807" i="31"/>
  <c r="R821" i="31"/>
  <c r="R837" i="31"/>
  <c r="R853" i="31"/>
  <c r="R795" i="31"/>
  <c r="R809" i="31"/>
  <c r="R823" i="31"/>
  <c r="R839" i="31"/>
  <c r="R871" i="31"/>
  <c r="R887" i="31"/>
  <c r="R903" i="31"/>
  <c r="R919" i="31"/>
  <c r="R967" i="31"/>
  <c r="R866" i="31"/>
  <c r="R882" i="31"/>
  <c r="R898" i="31"/>
  <c r="R914" i="31"/>
  <c r="R930" i="31"/>
  <c r="R987" i="31"/>
  <c r="R1003" i="31"/>
  <c r="R942" i="31"/>
  <c r="R958" i="31"/>
  <c r="R974" i="31"/>
  <c r="R990" i="31"/>
  <c r="R1006" i="31"/>
  <c r="R1021" i="31"/>
  <c r="R944" i="31"/>
  <c r="R960" i="31"/>
  <c r="R976" i="31"/>
  <c r="R992" i="31"/>
  <c r="R1008" i="31"/>
  <c r="R1028" i="31"/>
  <c r="R1044" i="31"/>
  <c r="R322" i="31"/>
  <c r="R368" i="31"/>
  <c r="R172" i="31"/>
  <c r="R1034" i="31"/>
  <c r="R1050" i="31"/>
  <c r="R358" i="31"/>
  <c r="R374" i="31"/>
  <c r="R1037" i="31"/>
  <c r="R1053" i="31"/>
  <c r="R361" i="31"/>
  <c r="R377" i="31"/>
  <c r="R290" i="31"/>
  <c r="R57" i="31"/>
  <c r="R1093" i="31"/>
  <c r="R10" i="31"/>
  <c r="R344" i="31"/>
  <c r="R166" i="31"/>
  <c r="R1100" i="31"/>
  <c r="R64" i="31"/>
  <c r="R200" i="31"/>
  <c r="R13" i="31"/>
  <c r="R1118" i="31"/>
  <c r="R281" i="31"/>
  <c r="R201" i="31"/>
  <c r="R15" i="31"/>
  <c r="R163" i="31"/>
  <c r="R16" i="31"/>
  <c r="R309" i="31"/>
  <c r="R340" i="31"/>
  <c r="R19" i="31"/>
  <c r="R109" i="31"/>
  <c r="R216" i="31"/>
  <c r="R1172" i="31"/>
  <c r="R116" i="31"/>
  <c r="R162" i="31"/>
  <c r="R224" i="31"/>
  <c r="R110" i="31"/>
  <c r="R231" i="31"/>
  <c r="R1081" i="31"/>
  <c r="R1058" i="31"/>
  <c r="R25" i="31"/>
  <c r="R119" i="31"/>
  <c r="R246" i="31"/>
  <c r="R232" i="31"/>
  <c r="R378" i="31"/>
  <c r="R1131" i="31"/>
  <c r="R1140" i="31"/>
  <c r="R31" i="31"/>
  <c r="R1135" i="31"/>
  <c r="R243" i="31"/>
  <c r="R1157" i="31"/>
  <c r="R1147" i="31"/>
  <c r="R1151" i="31"/>
  <c r="R1110" i="31"/>
  <c r="R1160" i="31"/>
  <c r="R86" i="31"/>
  <c r="R208" i="31"/>
  <c r="R336" i="31"/>
  <c r="R126" i="31"/>
  <c r="R1054" i="31"/>
  <c r="R406" i="31"/>
  <c r="R422" i="31"/>
  <c r="R438" i="31"/>
  <c r="R448" i="31"/>
  <c r="R120" i="31"/>
  <c r="R1086" i="31"/>
  <c r="R248" i="31"/>
  <c r="R204" i="31"/>
  <c r="R1068" i="31"/>
  <c r="R1178" i="31"/>
  <c r="R404" i="31"/>
  <c r="R420" i="31"/>
  <c r="R436" i="31"/>
  <c r="R461" i="31"/>
  <c r="R477" i="31"/>
  <c r="R493" i="31"/>
  <c r="R509" i="31"/>
  <c r="R523" i="31"/>
  <c r="R539" i="31"/>
  <c r="R632" i="31"/>
  <c r="R627" i="31"/>
  <c r="R549" i="31"/>
  <c r="R565" i="31"/>
  <c r="R581" i="31"/>
  <c r="R597" i="31"/>
  <c r="R613" i="31"/>
  <c r="R548" i="31"/>
  <c r="R564" i="31"/>
  <c r="R580" i="31"/>
  <c r="R596" i="31"/>
  <c r="R612" i="31"/>
  <c r="R625" i="31"/>
  <c r="R641" i="31"/>
  <c r="R657" i="31"/>
  <c r="R673" i="31"/>
  <c r="R689" i="31"/>
  <c r="R705" i="31"/>
  <c r="R652" i="31"/>
  <c r="R668" i="31"/>
  <c r="R684" i="31"/>
  <c r="R700" i="31"/>
  <c r="R716" i="31"/>
  <c r="R643" i="31"/>
  <c r="R659" i="31"/>
  <c r="R675" i="31"/>
  <c r="R691" i="31"/>
  <c r="R707" i="31"/>
  <c r="R745" i="31"/>
  <c r="R761" i="31"/>
  <c r="R7" i="31"/>
  <c r="R810" i="31"/>
  <c r="R824" i="31"/>
  <c r="R840" i="31"/>
  <c r="R794" i="31"/>
  <c r="R808" i="31"/>
  <c r="R822" i="31"/>
  <c r="R838" i="31"/>
  <c r="R864" i="31"/>
  <c r="R880" i="31"/>
  <c r="R896" i="31"/>
  <c r="R912" i="31"/>
  <c r="R928" i="31"/>
  <c r="R861" i="31"/>
  <c r="R877" i="31"/>
  <c r="R893" i="31"/>
  <c r="R909" i="31"/>
  <c r="R925" i="31"/>
  <c r="R947" i="31"/>
  <c r="R933" i="31"/>
  <c r="R949" i="31"/>
  <c r="R965" i="31"/>
  <c r="R981" i="31"/>
  <c r="R997" i="31"/>
  <c r="R1027" i="31"/>
  <c r="R1043" i="31"/>
  <c r="R135" i="31"/>
  <c r="R367" i="31"/>
  <c r="R213" i="31"/>
  <c r="R265" i="31"/>
  <c r="R54" i="31"/>
  <c r="R154" i="31"/>
  <c r="R221" i="31"/>
  <c r="R241" i="31"/>
  <c r="R187" i="31"/>
  <c r="R388" i="31"/>
  <c r="R206" i="31"/>
  <c r="R1101" i="31"/>
  <c r="R65" i="31"/>
  <c r="R771" i="31"/>
  <c r="R289" i="31"/>
  <c r="R286" i="31"/>
  <c r="R283" i="31"/>
  <c r="R342" i="31"/>
  <c r="R146" i="31"/>
  <c r="R1096" i="31"/>
  <c r="R299" i="31"/>
  <c r="R318" i="31"/>
  <c r="R148" i="31"/>
  <c r="R319" i="31"/>
  <c r="R298" i="31"/>
  <c r="R14" i="31"/>
  <c r="R225" i="31"/>
  <c r="R111" i="31"/>
  <c r="R1061" i="31"/>
  <c r="R30" i="31"/>
  <c r="R305" i="31"/>
  <c r="R158" i="31"/>
  <c r="R41" i="31"/>
  <c r="R44" i="31"/>
  <c r="R247" i="31"/>
  <c r="R245" i="31"/>
  <c r="R244" i="31"/>
  <c r="R1146" i="31"/>
  <c r="R28" i="31"/>
  <c r="R1149" i="31"/>
  <c r="R1155" i="31"/>
  <c r="R1161" i="31"/>
  <c r="R161" i="31"/>
  <c r="R215" i="31"/>
  <c r="R355" i="31"/>
  <c r="R1063" i="31"/>
  <c r="R133" i="31"/>
  <c r="R411" i="31"/>
  <c r="R427" i="31"/>
  <c r="R443" i="31"/>
  <c r="R1106" i="31"/>
  <c r="R121" i="31"/>
  <c r="R275" i="31"/>
  <c r="R93" i="31"/>
  <c r="R1171" i="31"/>
  <c r="R1071" i="31"/>
  <c r="R401" i="31"/>
  <c r="R417" i="31"/>
  <c r="R433" i="31"/>
  <c r="R449" i="31"/>
  <c r="R447" i="31"/>
  <c r="R472" i="31"/>
  <c r="R480" i="31"/>
  <c r="R496" i="31"/>
  <c r="R512" i="31"/>
  <c r="R526" i="31"/>
  <c r="R542" i="31"/>
  <c r="R459" i="31"/>
  <c r="R475" i="31"/>
  <c r="R491" i="31"/>
  <c r="R507" i="31"/>
  <c r="R383" i="31"/>
  <c r="R537" i="31"/>
  <c r="R458" i="31"/>
  <c r="R474" i="31"/>
  <c r="R490" i="31"/>
  <c r="R506" i="31"/>
  <c r="R382" i="31"/>
  <c r="R536" i="31"/>
  <c r="R384" i="31"/>
  <c r="R562" i="31"/>
  <c r="R578" i="31"/>
  <c r="R594" i="31"/>
  <c r="R610" i="31"/>
  <c r="R622" i="31"/>
  <c r="R555" i="31"/>
  <c r="R571" i="31"/>
  <c r="R587" i="31"/>
  <c r="R603" i="31"/>
  <c r="R619" i="31"/>
  <c r="R642" i="31"/>
  <c r="R658" i="31"/>
  <c r="R674" i="31"/>
  <c r="R690" i="31"/>
  <c r="R706" i="31"/>
  <c r="R732" i="31"/>
  <c r="R748" i="31"/>
  <c r="R764" i="31"/>
  <c r="R778" i="31"/>
  <c r="R858" i="31"/>
  <c r="R723" i="31"/>
  <c r="R739" i="31"/>
  <c r="R755" i="31"/>
  <c r="R137" i="31"/>
  <c r="R785" i="31"/>
  <c r="R734" i="31"/>
  <c r="R750" i="31"/>
  <c r="R766" i="31"/>
  <c r="R780" i="31"/>
  <c r="R789" i="31"/>
  <c r="R387" i="31"/>
  <c r="R817" i="31"/>
  <c r="R833" i="31"/>
  <c r="R849" i="31"/>
  <c r="R791" i="31"/>
  <c r="R805" i="31"/>
  <c r="R819" i="31"/>
  <c r="R835" i="31"/>
  <c r="R851" i="31"/>
  <c r="R867" i="31"/>
  <c r="R883" i="31"/>
  <c r="R899" i="31"/>
  <c r="R915" i="31"/>
  <c r="R951" i="31"/>
  <c r="R862" i="31"/>
  <c r="R878" i="31"/>
  <c r="R894" i="31"/>
  <c r="R910" i="31"/>
  <c r="R926" i="31"/>
  <c r="R971" i="31"/>
  <c r="R999" i="31"/>
  <c r="R938" i="31"/>
  <c r="R954" i="31"/>
  <c r="R970" i="31"/>
  <c r="R986" i="31"/>
  <c r="R1002" i="31"/>
  <c r="R940" i="31"/>
  <c r="R956" i="31"/>
  <c r="R972" i="31"/>
  <c r="R988" i="31"/>
  <c r="R1004" i="31"/>
  <c r="R1024" i="31"/>
  <c r="R1040" i="31"/>
  <c r="R320" i="31"/>
  <c r="R364" i="31"/>
  <c r="R190" i="31"/>
  <c r="R1030" i="31"/>
  <c r="R1046" i="31"/>
  <c r="R326" i="31"/>
  <c r="R370" i="31"/>
  <c r="R268" i="31"/>
  <c r="R1033" i="31"/>
  <c r="R1049" i="31"/>
  <c r="R333" i="31"/>
  <c r="R373" i="31"/>
  <c r="R229" i="31"/>
  <c r="R301" i="31"/>
  <c r="R352" i="31"/>
  <c r="R220" i="31"/>
  <c r="R240" i="31"/>
  <c r="R1078" i="31"/>
  <c r="R156" i="31"/>
  <c r="R69" i="31"/>
  <c r="R74" i="31"/>
  <c r="R178" i="31"/>
  <c r="R147" i="31"/>
  <c r="R75" i="31"/>
  <c r="R140" i="31"/>
  <c r="R315" i="31"/>
  <c r="R189" i="31"/>
  <c r="R219" i="31"/>
  <c r="R287" i="31"/>
  <c r="R185" i="31"/>
  <c r="R1177" i="31"/>
  <c r="R174" i="31"/>
  <c r="R330" i="31"/>
  <c r="R112" i="31"/>
  <c r="R328" i="31"/>
  <c r="R106" i="31"/>
  <c r="R277" i="31"/>
  <c r="R1121" i="31"/>
  <c r="R230" i="31"/>
  <c r="R1080" i="31"/>
  <c r="R129" i="31"/>
  <c r="R1120" i="31"/>
  <c r="R256" i="31"/>
  <c r="R1099" i="31"/>
  <c r="R21" i="31"/>
  <c r="R42" i="31"/>
  <c r="R236" i="31"/>
  <c r="R39" i="31"/>
  <c r="R47" i="31"/>
  <c r="R104" i="31"/>
  <c r="R1156" i="31"/>
  <c r="R102" i="31"/>
  <c r="R274" i="31"/>
  <c r="R92" i="31"/>
  <c r="R1170" i="31"/>
  <c r="R1070" i="31"/>
  <c r="R400" i="31"/>
  <c r="R416" i="31"/>
  <c r="R432" i="31"/>
  <c r="R457" i="31"/>
  <c r="R473" i="31"/>
  <c r="R489" i="31"/>
  <c r="R505" i="31"/>
  <c r="R521" i="31"/>
  <c r="R535" i="31"/>
  <c r="R560" i="31"/>
  <c r="R576" i="31"/>
  <c r="R592" i="31"/>
  <c r="R608" i="31"/>
  <c r="R390" i="31"/>
  <c r="R637" i="31"/>
  <c r="R653" i="31"/>
  <c r="R669" i="31"/>
  <c r="R685" i="31"/>
  <c r="R701" i="31"/>
  <c r="R648" i="31"/>
  <c r="R664" i="31"/>
  <c r="R680" i="31"/>
  <c r="R696" i="31"/>
  <c r="R712" i="31"/>
  <c r="R639" i="31"/>
  <c r="R655" i="31"/>
  <c r="R671" i="31"/>
  <c r="R687" i="31"/>
  <c r="R703" i="31"/>
  <c r="R386" i="31"/>
  <c r="R820" i="31"/>
  <c r="R836" i="31"/>
  <c r="R790" i="31"/>
  <c r="R818" i="31"/>
  <c r="R834" i="31"/>
  <c r="R850" i="31"/>
  <c r="R857" i="31"/>
  <c r="R873" i="31"/>
  <c r="R889" i="31"/>
  <c r="R905" i="31"/>
  <c r="R921" i="31"/>
  <c r="R961" i="31"/>
  <c r="R993" i="31"/>
  <c r="R1023" i="31"/>
  <c r="R1039" i="31"/>
  <c r="R9" i="31"/>
  <c r="R363" i="31"/>
  <c r="R273" i="31"/>
  <c r="R151" i="31"/>
  <c r="R186" i="31"/>
  <c r="R253" i="31"/>
  <c r="R226" i="31"/>
  <c r="R195" i="31"/>
  <c r="R164" i="31"/>
  <c r="R141" i="31"/>
  <c r="R346" i="31"/>
  <c r="R329" i="31"/>
  <c r="R107" i="31"/>
  <c r="R22" i="31"/>
  <c r="R257" i="31"/>
  <c r="R26" i="31"/>
  <c r="R1158" i="31"/>
  <c r="R87" i="31"/>
  <c r="R209" i="31"/>
  <c r="R337" i="31"/>
  <c r="R127" i="31"/>
  <c r="R1055" i="31"/>
  <c r="R407" i="31"/>
  <c r="R423" i="31"/>
  <c r="R439" i="31"/>
  <c r="R1117" i="31"/>
  <c r="R103" i="31"/>
  <c r="R1116" i="31"/>
  <c r="R83" i="31"/>
  <c r="R89" i="31"/>
  <c r="R1073" i="31"/>
  <c r="R397" i="31"/>
  <c r="R413" i="31"/>
  <c r="R429" i="31"/>
  <c r="R445" i="31"/>
  <c r="R476" i="31"/>
  <c r="R492" i="31"/>
  <c r="R508" i="31"/>
  <c r="R522" i="31"/>
  <c r="R538" i="31"/>
  <c r="R455" i="31"/>
  <c r="R471" i="31"/>
  <c r="R487" i="31"/>
  <c r="R503" i="31"/>
  <c r="R519" i="31"/>
  <c r="R533" i="31"/>
  <c r="R454" i="31"/>
  <c r="R470" i="31"/>
  <c r="R486" i="31"/>
  <c r="R502" i="31"/>
  <c r="R518" i="31"/>
  <c r="R532" i="31"/>
  <c r="R544" i="31"/>
  <c r="R558" i="31"/>
  <c r="R574" i="31"/>
  <c r="R590" i="31"/>
  <c r="R606" i="31"/>
  <c r="R392" i="31"/>
  <c r="R629" i="31"/>
  <c r="R551" i="31"/>
  <c r="R567" i="31"/>
  <c r="R583" i="31"/>
  <c r="R599" i="31"/>
  <c r="R615" i="31"/>
  <c r="R636" i="31"/>
  <c r="R638" i="31"/>
  <c r="R654" i="31"/>
  <c r="R670" i="31"/>
  <c r="R686" i="31"/>
  <c r="R702" i="31"/>
  <c r="R721" i="31"/>
  <c r="R728" i="31"/>
  <c r="R744" i="31"/>
  <c r="R760" i="31"/>
  <c r="R6" i="31"/>
  <c r="R719" i="31"/>
  <c r="R735" i="31"/>
  <c r="R751" i="31"/>
  <c r="R767" i="31"/>
  <c r="R781" i="31"/>
  <c r="R800" i="31"/>
  <c r="R730" i="31"/>
  <c r="R746" i="31"/>
  <c r="R762" i="31"/>
  <c r="R776" i="31"/>
  <c r="R796" i="31"/>
  <c r="R801" i="31"/>
  <c r="R381" i="31"/>
  <c r="R829" i="31"/>
  <c r="R845" i="31"/>
  <c r="R803" i="31"/>
  <c r="R815" i="31"/>
  <c r="R831" i="31"/>
  <c r="R847" i="31"/>
  <c r="R863" i="31"/>
  <c r="R879" i="31"/>
  <c r="R895" i="31"/>
  <c r="R911" i="31"/>
  <c r="R927" i="31"/>
  <c r="R935" i="31"/>
  <c r="R874" i="31"/>
  <c r="R890" i="31"/>
  <c r="R906" i="31"/>
  <c r="R922" i="31"/>
  <c r="R955" i="31"/>
  <c r="R995" i="31"/>
  <c r="R1015" i="31"/>
  <c r="R934" i="31"/>
  <c r="R950" i="31"/>
  <c r="R966" i="31"/>
  <c r="R982" i="31"/>
  <c r="R998" i="31"/>
  <c r="R936" i="31"/>
  <c r="R952" i="31"/>
  <c r="R968" i="31"/>
  <c r="R984" i="31"/>
  <c r="R1000" i="31"/>
  <c r="R53" i="31"/>
  <c r="R1020" i="31"/>
  <c r="R1036" i="31"/>
  <c r="R1052" i="31"/>
  <c r="R360" i="31"/>
  <c r="R376" i="31"/>
  <c r="R234" i="31"/>
  <c r="R1026" i="31"/>
  <c r="R1042" i="31"/>
  <c r="R134" i="31"/>
  <c r="R366" i="31"/>
  <c r="R212" i="31"/>
  <c r="R1029" i="31"/>
  <c r="R1045" i="31"/>
  <c r="R323" i="31"/>
  <c r="R369" i="31"/>
  <c r="R173" i="31"/>
  <c r="R155" i="31"/>
  <c r="R11" i="31"/>
  <c r="R292" i="31"/>
  <c r="R338" i="31"/>
  <c r="R1132" i="31"/>
  <c r="R310" i="31"/>
  <c r="R176" i="31"/>
  <c r="R179" i="31"/>
  <c r="R182" i="31"/>
  <c r="R250" i="31"/>
  <c r="R227" i="31"/>
  <c r="R258" i="31"/>
  <c r="R169" i="31"/>
  <c r="R168" i="31"/>
  <c r="R183" i="31"/>
  <c r="R251" i="31"/>
  <c r="R296" i="31"/>
  <c r="R149" i="31"/>
  <c r="R145" i="31"/>
  <c r="R217" i="31"/>
  <c r="R1173" i="31"/>
  <c r="R117" i="31"/>
  <c r="R18" i="31"/>
  <c r="R108" i="31"/>
  <c r="R324" i="31"/>
  <c r="R1174" i="31"/>
  <c r="R118" i="31"/>
  <c r="R255" i="31"/>
  <c r="R1060" i="31"/>
  <c r="R276" i="31"/>
  <c r="R95" i="31"/>
  <c r="R202" i="31"/>
  <c r="R239" i="31"/>
  <c r="R1098" i="31"/>
  <c r="R36" i="31"/>
  <c r="R1138" i="31"/>
  <c r="R1134" i="31"/>
  <c r="R242" i="31"/>
  <c r="R379" i="31"/>
  <c r="R1141" i="31"/>
  <c r="R1144" i="31"/>
  <c r="R101" i="31"/>
  <c r="R1145" i="31"/>
  <c r="R394" i="31"/>
  <c r="R1168" i="31"/>
  <c r="R1105" i="31"/>
  <c r="R266" i="31"/>
  <c r="R210" i="31"/>
  <c r="R1128" i="31"/>
  <c r="R1074" i="31"/>
  <c r="R398" i="31"/>
  <c r="R414" i="31"/>
  <c r="R430" i="31"/>
  <c r="R446" i="31"/>
  <c r="R1154" i="31"/>
  <c r="R1166" i="31"/>
  <c r="R1111" i="31"/>
  <c r="R82" i="31"/>
  <c r="R88" i="31"/>
  <c r="R1072" i="31"/>
  <c r="R396" i="31"/>
  <c r="R412" i="31"/>
  <c r="R428" i="31"/>
  <c r="R444" i="31"/>
  <c r="R453" i="31"/>
  <c r="R469" i="31"/>
  <c r="R485" i="31"/>
  <c r="R501" i="31"/>
  <c r="R517" i="31"/>
  <c r="R531" i="31"/>
  <c r="R624" i="31"/>
  <c r="R557" i="31"/>
  <c r="R573" i="31"/>
  <c r="R589" i="31"/>
  <c r="R605" i="31"/>
  <c r="R621" i="31"/>
  <c r="R556" i="31"/>
  <c r="R572" i="31"/>
  <c r="R588" i="31"/>
  <c r="R604" i="31"/>
  <c r="R620" i="31"/>
  <c r="R633" i="31"/>
  <c r="R649" i="31"/>
  <c r="R665" i="31"/>
  <c r="R681" i="31"/>
  <c r="R697" i="31"/>
  <c r="R713" i="31"/>
  <c r="R644" i="31"/>
  <c r="R660" i="31"/>
  <c r="R676" i="31"/>
  <c r="R692" i="31"/>
  <c r="R708" i="31"/>
  <c r="R635" i="31"/>
  <c r="R651" i="31"/>
  <c r="R667" i="31"/>
  <c r="R683" i="31"/>
  <c r="R699" i="31"/>
  <c r="R715" i="31"/>
  <c r="R737" i="31"/>
  <c r="R753" i="31"/>
  <c r="R769" i="31"/>
  <c r="R783" i="31"/>
  <c r="R816" i="31"/>
  <c r="R832" i="31"/>
  <c r="R848" i="31"/>
  <c r="R802" i="31"/>
  <c r="R814" i="31"/>
  <c r="R830" i="31"/>
  <c r="R846" i="31"/>
  <c r="R856" i="31"/>
  <c r="R872" i="31"/>
  <c r="R888" i="31"/>
  <c r="R904" i="31"/>
  <c r="R920" i="31"/>
  <c r="R959" i="31"/>
  <c r="R869" i="31"/>
  <c r="R885" i="31"/>
  <c r="R901" i="31"/>
  <c r="R917" i="31"/>
  <c r="R979" i="31"/>
  <c r="R941" i="31"/>
  <c r="R957" i="31"/>
  <c r="R973" i="31"/>
  <c r="R989" i="31"/>
  <c r="R1005" i="31"/>
  <c r="R1019" i="31"/>
  <c r="R1035" i="31"/>
  <c r="R1051" i="31"/>
  <c r="R359" i="31"/>
  <c r="R375" i="31"/>
  <c r="R235" i="31"/>
  <c r="R56" i="31"/>
  <c r="R1092" i="31"/>
  <c r="R1091" i="31"/>
  <c r="R264" i="31"/>
  <c r="R291" i="31"/>
  <c r="R284" i="31"/>
  <c r="R196" i="31"/>
  <c r="R311" i="31"/>
  <c r="R177" i="31"/>
  <c r="R313" i="31"/>
  <c r="R1083" i="31"/>
  <c r="R303" i="31"/>
  <c r="R1119" i="31"/>
  <c r="R1133" i="31"/>
  <c r="R343" i="31"/>
  <c r="R278" i="31"/>
  <c r="R282" i="31"/>
  <c r="R12" i="31"/>
  <c r="R306" i="31"/>
  <c r="R139" i="31"/>
  <c r="R262" i="31"/>
  <c r="R297" i="31"/>
  <c r="R349" i="31"/>
  <c r="R308" i="31"/>
  <c r="R325" i="31"/>
  <c r="R1175" i="31"/>
  <c r="R1077" i="31"/>
  <c r="R84" i="31"/>
  <c r="R1139" i="31"/>
  <c r="R24" i="31"/>
  <c r="R203" i="31"/>
  <c r="R233" i="31"/>
  <c r="R20" i="31"/>
  <c r="R1150" i="31"/>
  <c r="R1095" i="31"/>
  <c r="R99" i="31"/>
  <c r="R1167" i="31"/>
  <c r="R1104" i="31"/>
  <c r="R357" i="31"/>
  <c r="R91" i="31"/>
  <c r="R123" i="31"/>
  <c r="R1057" i="31"/>
  <c r="R409" i="31"/>
  <c r="R425" i="31"/>
  <c r="R441" i="31"/>
  <c r="R488" i="31"/>
  <c r="R504" i="31"/>
  <c r="R520" i="31"/>
  <c r="R534" i="31"/>
  <c r="R451" i="31"/>
  <c r="R467" i="31"/>
  <c r="R483" i="31"/>
  <c r="R499" i="31"/>
  <c r="R515" i="31"/>
  <c r="R529" i="31"/>
  <c r="R466" i="31"/>
  <c r="R482" i="31"/>
  <c r="R498" i="31"/>
  <c r="R514" i="31"/>
  <c r="R528" i="31"/>
  <c r="R554" i="31"/>
  <c r="R570" i="31"/>
  <c r="R586" i="31"/>
  <c r="R602" i="31"/>
  <c r="R618" i="31"/>
  <c r="R623" i="31"/>
  <c r="R385" i="31"/>
  <c r="R563" i="31"/>
  <c r="R579" i="31"/>
  <c r="R595" i="31"/>
  <c r="R611" i="31"/>
  <c r="R634" i="31"/>
  <c r="R650" i="31"/>
  <c r="R666" i="31"/>
  <c r="R682" i="31"/>
  <c r="R698" i="31"/>
  <c r="R714" i="31"/>
  <c r="R724" i="31"/>
  <c r="R740" i="31"/>
  <c r="R756" i="31"/>
  <c r="R772" i="31"/>
  <c r="R731" i="31"/>
  <c r="R742" i="31"/>
  <c r="R758" i="31"/>
  <c r="R774" i="31"/>
  <c r="R792" i="31"/>
  <c r="R797" i="31"/>
  <c r="R811" i="31"/>
  <c r="R825" i="31"/>
  <c r="R841" i="31"/>
  <c r="R799" i="31"/>
  <c r="R813" i="31"/>
  <c r="R827" i="31"/>
  <c r="R843" i="31"/>
  <c r="R859" i="31"/>
  <c r="R875" i="31"/>
  <c r="R891" i="31"/>
  <c r="R907" i="31"/>
  <c r="R923" i="31"/>
  <c r="R983" i="31"/>
  <c r="R870" i="31"/>
  <c r="R886" i="31"/>
  <c r="R902" i="31"/>
  <c r="R918" i="31"/>
  <c r="R939" i="31"/>
  <c r="R1014" i="31"/>
  <c r="R991" i="31"/>
  <c r="R1007" i="31"/>
  <c r="R1012" i="31"/>
  <c r="R946" i="31"/>
  <c r="R962" i="31"/>
  <c r="R978" i="31"/>
  <c r="R994" i="31"/>
  <c r="R1011" i="31"/>
  <c r="R932" i="31"/>
  <c r="R948" i="31"/>
  <c r="R964" i="31"/>
  <c r="R980" i="31"/>
  <c r="R996" i="31"/>
  <c r="R1016" i="31"/>
  <c r="R1032" i="31"/>
  <c r="R1048" i="31"/>
  <c r="R332" i="31"/>
  <c r="R372" i="31"/>
  <c r="R52" i="31"/>
  <c r="R1022" i="31"/>
  <c r="R1038" i="31"/>
  <c r="R8" i="31"/>
  <c r="R362" i="31"/>
  <c r="R272" i="31"/>
  <c r="R1025" i="31"/>
  <c r="R1041" i="31"/>
  <c r="R321" i="31"/>
  <c r="R365" i="31"/>
  <c r="R191" i="31"/>
  <c r="R1065" i="31"/>
  <c r="R353" i="31"/>
  <c r="R1090" i="31"/>
  <c r="R124" i="31"/>
  <c r="R170" i="31"/>
  <c r="R72" i="31"/>
  <c r="R694" i="31"/>
  <c r="R279" i="31"/>
  <c r="R307" i="31"/>
  <c r="R70" i="31"/>
  <c r="R73" i="31"/>
  <c r="R695" i="31"/>
  <c r="R199" i="31"/>
  <c r="R144" i="31"/>
  <c r="R17" i="31"/>
  <c r="R165" i="31"/>
  <c r="R347" i="31"/>
  <c r="R259" i="31"/>
  <c r="R175" i="31"/>
  <c r="R331" i="31"/>
  <c r="R113" i="31"/>
  <c r="R184" i="31"/>
  <c r="R1176" i="31"/>
  <c r="R294" i="31"/>
  <c r="R1142" i="31"/>
  <c r="R114" i="31"/>
  <c r="R94" i="31"/>
  <c r="R254" i="31"/>
  <c r="R34" i="31"/>
  <c r="R35" i="31"/>
  <c r="R238" i="31"/>
  <c r="R40" i="31"/>
  <c r="R46" i="31"/>
  <c r="R23" i="31"/>
  <c r="R43" i="31"/>
  <c r="R237" i="31"/>
  <c r="R1122" i="31"/>
  <c r="R1102" i="31"/>
  <c r="R1152" i="31"/>
  <c r="R1164" i="31"/>
  <c r="R160" i="31"/>
  <c r="R214" i="31"/>
  <c r="R354" i="31"/>
  <c r="R1062" i="31"/>
  <c r="R132" i="31"/>
  <c r="R410" i="31"/>
  <c r="R426" i="31"/>
  <c r="R442" i="31"/>
  <c r="R1087" i="31"/>
  <c r="R1115" i="31"/>
  <c r="R1113" i="31"/>
  <c r="R1162" i="31"/>
  <c r="R356" i="31"/>
  <c r="R90" i="31"/>
  <c r="R122" i="31"/>
  <c r="R1056" i="31"/>
  <c r="R408" i="31"/>
  <c r="R424" i="31"/>
  <c r="R440" i="31"/>
  <c r="R465" i="31"/>
  <c r="R481" i="31"/>
  <c r="R497" i="31"/>
  <c r="R513" i="31"/>
  <c r="R527" i="31"/>
  <c r="R543" i="31"/>
  <c r="R553" i="31"/>
  <c r="R569" i="31"/>
  <c r="R585" i="31"/>
  <c r="R601" i="31"/>
  <c r="R617" i="31"/>
  <c r="R552" i="31"/>
  <c r="R568" i="31"/>
  <c r="R584" i="31"/>
  <c r="R600" i="31"/>
  <c r="R616" i="31"/>
  <c r="R645" i="31"/>
  <c r="R661" i="31"/>
  <c r="R677" i="31"/>
  <c r="R693" i="31"/>
  <c r="R709" i="31"/>
  <c r="R656" i="31"/>
  <c r="R672" i="31"/>
  <c r="R688" i="31"/>
  <c r="R704" i="31"/>
  <c r="R722" i="31"/>
  <c r="R631" i="31"/>
  <c r="R647" i="31"/>
  <c r="R663" i="31"/>
  <c r="R679" i="31"/>
  <c r="R131" i="31"/>
  <c r="R711" i="31"/>
  <c r="R788" i="31"/>
  <c r="R733" i="31"/>
  <c r="R749" i="31"/>
  <c r="R765" i="31"/>
  <c r="R779" i="31"/>
  <c r="R380" i="31"/>
  <c r="R828" i="31"/>
  <c r="R844" i="31"/>
  <c r="R854" i="31"/>
  <c r="R798" i="31"/>
  <c r="R812" i="31"/>
  <c r="R826" i="31"/>
  <c r="R842" i="31"/>
  <c r="R868" i="31"/>
  <c r="R884" i="31"/>
  <c r="R900" i="31"/>
  <c r="R916" i="31"/>
  <c r="R943" i="31"/>
  <c r="R865" i="31"/>
  <c r="R881" i="31"/>
  <c r="R897" i="31"/>
  <c r="R913" i="31"/>
  <c r="R929" i="31"/>
  <c r="R963" i="31"/>
  <c r="R1018" i="31"/>
  <c r="R937" i="31"/>
  <c r="R953" i="31"/>
  <c r="R969" i="31"/>
  <c r="R985" i="31"/>
  <c r="R1001" i="31"/>
  <c r="R1013" i="31"/>
  <c r="R1031" i="31"/>
  <c r="R1047" i="31"/>
  <c r="R327" i="31"/>
  <c r="R371" i="31"/>
  <c r="R269" i="31"/>
  <c r="R228" i="31"/>
  <c r="R300" i="31"/>
  <c r="R180" i="31"/>
  <c r="R345" i="31"/>
  <c r="R167" i="31"/>
  <c r="R312" i="31"/>
  <c r="R181" i="31"/>
  <c r="R125" i="31"/>
  <c r="R171" i="31"/>
  <c r="R389" i="31"/>
  <c r="R207" i="31"/>
  <c r="R193" i="31"/>
  <c r="R252" i="31"/>
  <c r="R280" i="31"/>
  <c r="R314" i="31"/>
  <c r="R341" i="31"/>
  <c r="R1097" i="31"/>
  <c r="R218" i="31"/>
  <c r="R295" i="31"/>
  <c r="R1143" i="31"/>
  <c r="R115" i="31"/>
  <c r="R159" i="31"/>
  <c r="R128" i="31"/>
  <c r="R1076" i="31"/>
  <c r="R37" i="31"/>
  <c r="R1130" i="31"/>
  <c r="R38" i="31"/>
  <c r="S161" i="31" l="1"/>
  <c r="T161" i="31" s="1"/>
  <c r="T160" i="31" s="1"/>
  <c r="S77" i="31"/>
  <c r="T77" i="31" s="1"/>
  <c r="T76" i="31" s="1"/>
  <c r="S1137" i="31"/>
  <c r="T1137" i="31" s="1"/>
  <c r="T1136" i="31" s="1"/>
  <c r="S355" i="31"/>
  <c r="T355" i="31" s="1"/>
  <c r="T354" i="31" s="1"/>
  <c r="S33" i="31"/>
  <c r="T33" i="31" s="1"/>
  <c r="T32" i="31" s="1"/>
  <c r="S97" i="31"/>
  <c r="T97" i="31" s="1"/>
  <c r="T96" i="31" s="1"/>
  <c r="S1125" i="31"/>
  <c r="T1125" i="31" s="1"/>
  <c r="T1124" i="31" s="1"/>
  <c r="S223" i="31"/>
  <c r="T223" i="31" s="1"/>
  <c r="T222" i="31" s="1"/>
  <c r="S317" i="31"/>
  <c r="T317" i="31" s="1"/>
  <c r="T316" i="31" s="1"/>
  <c r="S59" i="31"/>
  <c r="T59" i="31" s="1"/>
  <c r="T58" i="31" s="1"/>
  <c r="S63" i="31"/>
  <c r="T63" i="31" s="1"/>
  <c r="T62" i="31" s="1"/>
  <c r="S1109" i="31"/>
  <c r="T1109" i="31" s="1"/>
  <c r="T1108" i="31" s="1"/>
  <c r="S67" i="31"/>
  <c r="T67" i="31" s="1"/>
  <c r="T66" i="31" s="1"/>
  <c r="S351" i="31"/>
  <c r="T351" i="31" s="1"/>
  <c r="T350" i="31" s="1"/>
  <c r="S81" i="31"/>
  <c r="T81" i="31" s="1"/>
  <c r="T80" i="31" s="1"/>
  <c r="S1107" i="31"/>
  <c r="T1107" i="31" s="1"/>
  <c r="T1106" i="31" s="1"/>
  <c r="S49" i="31"/>
  <c r="T49" i="31" s="1"/>
  <c r="T48" i="31" s="1"/>
  <c r="S1103" i="31"/>
  <c r="T1103" i="31" s="1"/>
  <c r="T1102" i="31" s="1"/>
  <c r="S261" i="31"/>
  <c r="T261" i="31" s="1"/>
  <c r="T260" i="31" s="1"/>
  <c r="S1089" i="31"/>
  <c r="T1089" i="31" s="1"/>
  <c r="T1088" i="31" s="1"/>
  <c r="S1085" i="31"/>
  <c r="T1085" i="31" s="1"/>
  <c r="T1084" i="31" s="1"/>
  <c r="S143" i="31"/>
  <c r="T143" i="31" s="1"/>
  <c r="T142" i="31" s="1"/>
  <c r="S1127" i="31"/>
  <c r="T1127" i="31" s="1"/>
  <c r="T1126" i="31" s="1"/>
  <c r="S51" i="31"/>
  <c r="T51" i="31" s="1"/>
  <c r="T50" i="31" s="1"/>
  <c r="S335" i="31"/>
  <c r="T335" i="31" s="1"/>
  <c r="T334" i="31" s="1"/>
  <c r="S271" i="31"/>
  <c r="T271" i="31" s="1"/>
  <c r="T270" i="31" s="1"/>
  <c r="S61" i="31"/>
  <c r="T61" i="31" s="1"/>
  <c r="T60" i="31" s="1"/>
  <c r="S79" i="31"/>
  <c r="T79" i="31" s="1"/>
  <c r="T78" i="31" s="1"/>
  <c r="S153" i="31"/>
  <c r="T153" i="31" s="1"/>
  <c r="T152" i="31" s="1"/>
  <c r="S1079" i="31"/>
  <c r="T1079" i="31" s="1"/>
  <c r="T1078" i="31" s="1"/>
  <c r="S305" i="31"/>
  <c r="T305" i="31" s="1"/>
  <c r="T304" i="31" s="1"/>
  <c r="S429" i="31"/>
  <c r="T429" i="31" s="1"/>
  <c r="T428" i="31" s="1"/>
  <c r="S157" i="31"/>
  <c r="T157" i="31" s="1"/>
  <c r="T156" i="31" s="1"/>
  <c r="S1177" i="31"/>
  <c r="T1177" i="31" s="1"/>
  <c r="T1176" i="31" s="1"/>
  <c r="S465" i="31"/>
  <c r="T465" i="31" s="1"/>
  <c r="T464" i="31" s="1"/>
  <c r="S659" i="31"/>
  <c r="T659" i="31" s="1"/>
  <c r="T658" i="31" s="1"/>
  <c r="S411" i="31"/>
  <c r="T411" i="31" s="1"/>
  <c r="T410" i="31" s="1"/>
  <c r="S89" i="31"/>
  <c r="T89" i="31" s="1"/>
  <c r="T88" i="31" s="1"/>
  <c r="S133" i="31"/>
  <c r="T133" i="31" s="1"/>
  <c r="T132" i="31" s="1"/>
  <c r="S445" i="31"/>
  <c r="T445" i="31" s="1"/>
  <c r="T444" i="31" s="1"/>
  <c r="S707" i="31"/>
  <c r="T707" i="31" s="1"/>
  <c r="T706" i="31" s="1"/>
  <c r="S675" i="31"/>
  <c r="T675" i="31" s="1"/>
  <c r="T674" i="31" s="1"/>
  <c r="S1149" i="31"/>
  <c r="T1149" i="31" s="1"/>
  <c r="T1148" i="31" s="1"/>
  <c r="S15" i="31"/>
  <c r="T15" i="31" s="1"/>
  <c r="T14" i="31" s="1"/>
  <c r="S1073" i="31"/>
  <c r="T1073" i="31" s="1"/>
  <c r="T1072" i="31" s="1"/>
  <c r="S1113" i="31"/>
  <c r="T1113" i="31" s="1"/>
  <c r="T1112" i="31" s="1"/>
  <c r="S593" i="31"/>
  <c r="T593" i="31" s="1"/>
  <c r="T592" i="31" s="1"/>
  <c r="S643" i="31"/>
  <c r="T643" i="31" s="1"/>
  <c r="T642" i="31" s="1"/>
  <c r="S741" i="31"/>
  <c r="T741" i="31" s="1"/>
  <c r="T740" i="31" s="1"/>
  <c r="S69" i="31"/>
  <c r="T69" i="31" s="1"/>
  <c r="T68" i="31" s="1"/>
  <c r="S315" i="31"/>
  <c r="T315" i="31" s="1"/>
  <c r="T314" i="31" s="1"/>
  <c r="S47" i="31"/>
  <c r="T47" i="31" s="1"/>
  <c r="T46" i="31" s="1"/>
  <c r="S189" i="31"/>
  <c r="T189" i="31" s="1"/>
  <c r="T188" i="31" s="1"/>
  <c r="S333" i="31"/>
  <c r="T333" i="31" s="1"/>
  <c r="T332" i="31" s="1"/>
  <c r="S619" i="31"/>
  <c r="T619" i="31" s="1"/>
  <c r="T618" i="31" s="1"/>
  <c r="S1017" i="31"/>
  <c r="T1017" i="31" s="1"/>
  <c r="T1016" i="31" s="1"/>
  <c r="S239" i="31"/>
  <c r="T239" i="31" s="1"/>
  <c r="T238" i="31" s="1"/>
  <c r="S1037" i="31"/>
  <c r="T1037" i="31" s="1"/>
  <c r="T1036" i="31" s="1"/>
  <c r="S821" i="31"/>
  <c r="T821" i="31" s="1"/>
  <c r="T820" i="31" s="1"/>
  <c r="S1081" i="31"/>
  <c r="T1081" i="31" s="1"/>
  <c r="T1080" i="31" s="1"/>
  <c r="S807" i="31"/>
  <c r="T807" i="31" s="1"/>
  <c r="T806" i="31" s="1"/>
  <c r="S293" i="31"/>
  <c r="T293" i="31" s="1"/>
  <c r="T292" i="31" s="1"/>
  <c r="S151" i="31"/>
  <c r="T151" i="31" s="1"/>
  <c r="T150" i="31" s="1"/>
  <c r="S45" i="31"/>
  <c r="T45" i="31" s="1"/>
  <c r="T44" i="31" s="1"/>
  <c r="S909" i="31"/>
  <c r="T909" i="31" s="1"/>
  <c r="T908" i="31" s="1"/>
  <c r="S999" i="31"/>
  <c r="T999" i="31" s="1"/>
  <c r="T998" i="31" s="1"/>
  <c r="S539" i="31"/>
  <c r="T539" i="31" s="1"/>
  <c r="T538" i="31" s="1"/>
  <c r="S373" i="31"/>
  <c r="T373" i="31" s="1"/>
  <c r="T372" i="31" s="1"/>
  <c r="S309" i="31"/>
  <c r="T309" i="31" s="1"/>
  <c r="T308" i="31" s="1"/>
  <c r="S1095" i="31"/>
  <c r="T1095" i="31" s="1"/>
  <c r="T1094" i="31" s="1"/>
  <c r="S263" i="31"/>
  <c r="T263" i="31" s="1"/>
  <c r="T262" i="31" s="1"/>
  <c r="S757" i="31"/>
  <c r="T757" i="31" s="1"/>
  <c r="T756" i="31" s="1"/>
  <c r="S673" i="31"/>
  <c r="T673" i="31" s="1"/>
  <c r="T672" i="31" s="1"/>
  <c r="S1075" i="31"/>
  <c r="T1075" i="31" s="1"/>
  <c r="T1074" i="31" s="1"/>
  <c r="S119" i="31"/>
  <c r="T119" i="31" s="1"/>
  <c r="T118" i="31" s="1"/>
  <c r="S1019" i="31"/>
  <c r="T1019" i="31" s="1"/>
  <c r="T1018" i="31" s="1"/>
  <c r="S829" i="31"/>
  <c r="T829" i="31" s="1"/>
  <c r="T828" i="31" s="1"/>
  <c r="S13" i="31"/>
  <c r="T13" i="31" s="1"/>
  <c r="T12" i="31" s="1"/>
  <c r="S71" i="31"/>
  <c r="T71" i="31" s="1"/>
  <c r="T70" i="31" s="1"/>
  <c r="S253" i="31"/>
  <c r="T253" i="31" s="1"/>
  <c r="T252" i="31" s="1"/>
  <c r="S591" i="31"/>
  <c r="T591" i="31" s="1"/>
  <c r="T590" i="31" s="1"/>
  <c r="S99" i="31"/>
  <c r="T99" i="31" s="1"/>
  <c r="T98" i="31" s="1"/>
  <c r="S57" i="31"/>
  <c r="T57" i="31" s="1"/>
  <c r="T56" i="31" s="1"/>
  <c r="S689" i="31"/>
  <c r="T689" i="31" s="1"/>
  <c r="T688" i="31" s="1"/>
  <c r="S773" i="31"/>
  <c r="T773" i="31" s="1"/>
  <c r="T772" i="31" s="1"/>
  <c r="S139" i="31"/>
  <c r="T139" i="31" s="1"/>
  <c r="T138" i="31" s="1"/>
  <c r="S285" i="31"/>
  <c r="T285" i="31" s="1"/>
  <c r="T284" i="31" s="1"/>
  <c r="S469" i="31"/>
  <c r="T469" i="31" s="1"/>
  <c r="T468" i="31" s="1"/>
  <c r="S835" i="31"/>
  <c r="T835" i="31" s="1"/>
  <c r="T834" i="31" s="1"/>
  <c r="S1153" i="31"/>
  <c r="T1153" i="31" s="1"/>
  <c r="T1152" i="31" s="1"/>
  <c r="S949" i="31"/>
  <c r="T949" i="31" s="1"/>
  <c r="T948" i="31" s="1"/>
  <c r="S193" i="31"/>
  <c r="T193" i="31" s="1"/>
  <c r="T192" i="31" s="1"/>
  <c r="S431" i="31"/>
  <c r="T431" i="31" s="1"/>
  <c r="T430" i="31" s="1"/>
  <c r="S1083" i="31"/>
  <c r="T1083" i="31" s="1"/>
  <c r="T1082" i="31" s="1"/>
  <c r="S609" i="31"/>
  <c r="T609" i="31" s="1"/>
  <c r="T608" i="31" s="1"/>
  <c r="S851" i="31"/>
  <c r="T851" i="31" s="1"/>
  <c r="T850" i="31" s="1"/>
  <c r="S805" i="31"/>
  <c r="T805" i="31" s="1"/>
  <c r="T804" i="31" s="1"/>
  <c r="S265" i="31"/>
  <c r="T265" i="31" s="1"/>
  <c r="T264" i="31" s="1"/>
  <c r="S747" i="31"/>
  <c r="T747" i="31" s="1"/>
  <c r="T746" i="31" s="1"/>
  <c r="S1165" i="31"/>
  <c r="T1165" i="31" s="1"/>
  <c r="T1164" i="31" s="1"/>
  <c r="S965" i="31"/>
  <c r="T965" i="31" s="1"/>
  <c r="T964" i="31" s="1"/>
  <c r="S759" i="31"/>
  <c r="T759" i="31" s="1"/>
  <c r="T758" i="31" s="1"/>
  <c r="S109" i="31"/>
  <c r="T109" i="31" s="1"/>
  <c r="T108" i="31" s="1"/>
  <c r="S799" i="31"/>
  <c r="T799" i="31" s="1"/>
  <c r="T798" i="31" s="1"/>
  <c r="S363" i="31"/>
  <c r="T363" i="31" s="1"/>
  <c r="T362" i="31" s="1"/>
  <c r="S1169" i="31"/>
  <c r="T1169" i="31" s="1"/>
  <c r="T1168" i="31" s="1"/>
  <c r="S885" i="31"/>
  <c r="T885" i="31" s="1"/>
  <c r="T884" i="31" s="1"/>
  <c r="S1163" i="31"/>
  <c r="T1163" i="31" s="1"/>
  <c r="T1162" i="31" s="1"/>
  <c r="S1033" i="31"/>
  <c r="T1033" i="31" s="1"/>
  <c r="T1032" i="31" s="1"/>
  <c r="S903" i="31"/>
  <c r="T903" i="31" s="1"/>
  <c r="T902" i="31" s="1"/>
  <c r="S199" i="31"/>
  <c r="T199" i="31" s="1"/>
  <c r="T198" i="31" s="1"/>
  <c r="S775" i="31"/>
  <c r="T775" i="31" s="1"/>
  <c r="T774" i="31" s="1"/>
  <c r="S607" i="31"/>
  <c r="T607" i="31" s="1"/>
  <c r="T606" i="31" s="1"/>
  <c r="S855" i="31"/>
  <c r="T855" i="31" s="1"/>
  <c r="T854" i="31" s="1"/>
  <c r="S723" i="31"/>
  <c r="T723" i="31" s="1"/>
  <c r="T722" i="31" s="1"/>
  <c r="S933" i="31"/>
  <c r="T933" i="31" s="1"/>
  <c r="T932" i="31" s="1"/>
  <c r="S349" i="31"/>
  <c r="T349" i="31" s="1"/>
  <c r="T348" i="31" s="1"/>
  <c r="S1093" i="31"/>
  <c r="T1093" i="31" s="1"/>
  <c r="T1092" i="31" s="1"/>
  <c r="S447" i="31"/>
  <c r="T447" i="31" s="1"/>
  <c r="T446" i="31" s="1"/>
  <c r="S243" i="31"/>
  <c r="T243" i="31" s="1"/>
  <c r="T242" i="31" s="1"/>
  <c r="S367" i="31"/>
  <c r="T367" i="31" s="1"/>
  <c r="T366" i="31" s="1"/>
  <c r="S705" i="31"/>
  <c r="T705" i="31" s="1"/>
  <c r="T704" i="31" s="1"/>
  <c r="S1123" i="31"/>
  <c r="T1123" i="31" s="1"/>
  <c r="T1122" i="31" s="1"/>
  <c r="S1065" i="31"/>
  <c r="T1065" i="31" s="1"/>
  <c r="T1064" i="31" s="1"/>
  <c r="S577" i="31"/>
  <c r="T577" i="31" s="1"/>
  <c r="T576" i="31" s="1"/>
  <c r="S1023" i="31"/>
  <c r="T1023" i="31" s="1"/>
  <c r="T1022" i="31" s="1"/>
  <c r="S21" i="31"/>
  <c r="T21" i="31" s="1"/>
  <c r="T20" i="31" s="1"/>
  <c r="S187" i="31"/>
  <c r="T187" i="31" s="1"/>
  <c r="T186" i="31" s="1"/>
  <c r="S925" i="31"/>
  <c r="T925" i="31" s="1"/>
  <c r="T924" i="31" s="1"/>
  <c r="S771" i="31"/>
  <c r="T771" i="31" s="1"/>
  <c r="T770" i="31" s="1"/>
  <c r="S861" i="31"/>
  <c r="T861" i="31" s="1"/>
  <c r="T860" i="31" s="1"/>
  <c r="S391" i="31"/>
  <c r="T391" i="31" s="1"/>
  <c r="T390" i="31" s="1"/>
  <c r="S587" i="31"/>
  <c r="T587" i="31" s="1"/>
  <c r="T586" i="31" s="1"/>
  <c r="S1151" i="31"/>
  <c r="T1151" i="31" s="1"/>
  <c r="T1150" i="31" s="1"/>
  <c r="S53" i="31"/>
  <c r="T53" i="31" s="1"/>
  <c r="T52" i="31" s="1"/>
  <c r="S817" i="31"/>
  <c r="T817" i="31" s="1"/>
  <c r="T816" i="31" s="1"/>
  <c r="S625" i="31"/>
  <c r="T625" i="31" s="1"/>
  <c r="T624" i="31" s="1"/>
  <c r="S267" i="31"/>
  <c r="T267" i="31" s="1"/>
  <c r="T266" i="31" s="1"/>
  <c r="S1053" i="31"/>
  <c r="T1053" i="31" s="1"/>
  <c r="T1052" i="31" s="1"/>
  <c r="S31" i="31"/>
  <c r="T31" i="31" s="1"/>
  <c r="T30" i="31" s="1"/>
  <c r="S917" i="31"/>
  <c r="T917" i="31" s="1"/>
  <c r="T916" i="31" s="1"/>
  <c r="S901" i="31"/>
  <c r="T901" i="31" s="1"/>
  <c r="T900" i="31" s="1"/>
  <c r="S845" i="31"/>
  <c r="T845" i="31" s="1"/>
  <c r="T844" i="31" s="1"/>
  <c r="S831" i="31"/>
  <c r="T831" i="31" s="1"/>
  <c r="T830" i="31" s="1"/>
  <c r="S1135" i="31"/>
  <c r="T1135" i="31" s="1"/>
  <c r="T1134" i="31" s="1"/>
  <c r="S135" i="31"/>
  <c r="T135" i="31" s="1"/>
  <c r="T134" i="31" s="1"/>
  <c r="S1021" i="31"/>
  <c r="T1021" i="31" s="1"/>
  <c r="T1020" i="31" s="1"/>
  <c r="S575" i="31"/>
  <c r="T575" i="31" s="1"/>
  <c r="T574" i="31" s="1"/>
  <c r="S27" i="31"/>
  <c r="T27" i="31" s="1"/>
  <c r="T26" i="31" s="1"/>
  <c r="S255" i="31"/>
  <c r="T255" i="31" s="1"/>
  <c r="T254" i="31" s="1"/>
  <c r="S535" i="31"/>
  <c r="T535" i="31" s="1"/>
  <c r="T534" i="31" s="1"/>
  <c r="S1061" i="31"/>
  <c r="T1061" i="31" s="1"/>
  <c r="T1060" i="31" s="1"/>
  <c r="S1043" i="31"/>
  <c r="T1043" i="31" s="1"/>
  <c r="T1042" i="31" s="1"/>
  <c r="S905" i="31"/>
  <c r="T905" i="31" s="1"/>
  <c r="T904" i="31" s="1"/>
  <c r="S221" i="31"/>
  <c r="T221" i="31" s="1"/>
  <c r="T220" i="31" s="1"/>
  <c r="S55" i="31"/>
  <c r="T55" i="31" s="1"/>
  <c r="T54" i="31" s="1"/>
  <c r="S1099" i="31"/>
  <c r="T1099" i="31" s="1"/>
  <c r="T1098" i="31" s="1"/>
  <c r="S809" i="31"/>
  <c r="T809" i="31" s="1"/>
  <c r="T808" i="31" s="1"/>
  <c r="S921" i="31"/>
  <c r="T921" i="31" s="1"/>
  <c r="T920" i="31" s="1"/>
  <c r="S399" i="31"/>
  <c r="T399" i="31" s="1"/>
  <c r="T398" i="31" s="1"/>
  <c r="S91" i="31"/>
  <c r="T91" i="31" s="1"/>
  <c r="T90" i="31" s="1"/>
  <c r="S299" i="31"/>
  <c r="T299" i="31" s="1"/>
  <c r="T298" i="31" s="1"/>
  <c r="S1147" i="31"/>
  <c r="T1147" i="31" s="1"/>
  <c r="T1146" i="31" s="1"/>
  <c r="S169" i="31"/>
  <c r="T169" i="31" s="1"/>
  <c r="T168" i="31" s="1"/>
  <c r="S433" i="31"/>
  <c r="T433" i="31" s="1"/>
  <c r="T432" i="31" s="1"/>
  <c r="S791" i="31"/>
  <c r="T791" i="31" s="1"/>
  <c r="T790" i="31" s="1"/>
  <c r="S219" i="31"/>
  <c r="T219" i="31" s="1"/>
  <c r="T218" i="31" s="1"/>
  <c r="S981" i="31"/>
  <c r="T981" i="31" s="1"/>
  <c r="T980" i="31" s="1"/>
  <c r="S947" i="31"/>
  <c r="T947" i="31" s="1"/>
  <c r="T946" i="31" s="1"/>
  <c r="S887" i="31"/>
  <c r="T887" i="31" s="1"/>
  <c r="T886" i="31" s="1"/>
  <c r="S793" i="31"/>
  <c r="T793" i="31" s="1"/>
  <c r="T792" i="31" s="1"/>
  <c r="S725" i="31"/>
  <c r="T725" i="31" s="1"/>
  <c r="T724" i="31" s="1"/>
  <c r="S571" i="31"/>
  <c r="T571" i="31" s="1"/>
  <c r="T570" i="31" s="1"/>
  <c r="S849" i="31"/>
  <c r="T849" i="31" s="1"/>
  <c r="T848" i="31" s="1"/>
  <c r="S453" i="31"/>
  <c r="T453" i="31" s="1"/>
  <c r="T452" i="31" s="1"/>
  <c r="S763" i="31"/>
  <c r="T763" i="31" s="1"/>
  <c r="T762" i="31" s="1"/>
  <c r="S719" i="31"/>
  <c r="T719" i="31" s="1"/>
  <c r="T718" i="31" s="1"/>
  <c r="S671" i="31"/>
  <c r="T671" i="31" s="1"/>
  <c r="T670" i="31" s="1"/>
  <c r="S477" i="31"/>
  <c r="T477" i="31" s="1"/>
  <c r="T476" i="31" s="1"/>
  <c r="S837" i="31"/>
  <c r="T837" i="31" s="1"/>
  <c r="T836" i="31" s="1"/>
  <c r="S241" i="31"/>
  <c r="T241" i="31" s="1"/>
  <c r="T240" i="31" s="1"/>
  <c r="S893" i="31"/>
  <c r="T893" i="31" s="1"/>
  <c r="T892" i="31" s="1"/>
  <c r="S839" i="31"/>
  <c r="T839" i="31" s="1"/>
  <c r="T838" i="31" s="1"/>
  <c r="S641" i="31"/>
  <c r="T641" i="31" s="1"/>
  <c r="T640" i="31" s="1"/>
  <c r="S1059" i="31"/>
  <c r="T1059" i="31" s="1"/>
  <c r="T1058" i="31" s="1"/>
  <c r="S651" i="31"/>
  <c r="T651" i="31" s="1"/>
  <c r="T650" i="31" s="1"/>
  <c r="S425" i="31"/>
  <c r="T425" i="31" s="1"/>
  <c r="T424" i="31" s="1"/>
  <c r="S229" i="31"/>
  <c r="T229" i="31" s="1"/>
  <c r="T228" i="31" s="1"/>
  <c r="S215" i="31"/>
  <c r="T215" i="31" s="1"/>
  <c r="T214" i="31" s="1"/>
  <c r="S85" i="31"/>
  <c r="T85" i="31" s="1"/>
  <c r="T84" i="31" s="1"/>
  <c r="S197" i="31"/>
  <c r="T197" i="31" s="1"/>
  <c r="T196" i="31" s="1"/>
  <c r="S415" i="31"/>
  <c r="T415" i="31" s="1"/>
  <c r="T414" i="31" s="1"/>
  <c r="S395" i="31"/>
  <c r="T395" i="31" s="1"/>
  <c r="T394" i="31" s="1"/>
  <c r="S561" i="31"/>
  <c r="T561" i="31" s="1"/>
  <c r="T560" i="31" s="1"/>
  <c r="S105" i="31"/>
  <c r="T105" i="31" s="1"/>
  <c r="T104" i="31" s="1"/>
  <c r="S931" i="31"/>
  <c r="T931" i="31" s="1"/>
  <c r="T930" i="31" s="1"/>
  <c r="S417" i="31"/>
  <c r="T417" i="31" s="1"/>
  <c r="T416" i="31" s="1"/>
  <c r="S1069" i="31"/>
  <c r="T1069" i="31" s="1"/>
  <c r="T1068" i="31" s="1"/>
  <c r="S525" i="31"/>
  <c r="T525" i="31" s="1"/>
  <c r="T524" i="31" s="1"/>
  <c r="S823" i="31"/>
  <c r="T823" i="31" s="1"/>
  <c r="T822" i="31" s="1"/>
  <c r="S1179" i="31"/>
  <c r="T1179" i="31" s="1"/>
  <c r="T1178" i="31" s="1"/>
  <c r="S141" i="31"/>
  <c r="T141" i="31" s="1"/>
  <c r="T140" i="31" s="1"/>
  <c r="S701" i="31"/>
  <c r="T701" i="31" s="1"/>
  <c r="T700" i="31" s="1"/>
  <c r="S461" i="31"/>
  <c r="T461" i="31" s="1"/>
  <c r="T460" i="31" s="1"/>
  <c r="S331" i="31"/>
  <c r="T331" i="31" s="1"/>
  <c r="T330" i="31" s="1"/>
  <c r="S941" i="31"/>
  <c r="T941" i="31" s="1"/>
  <c r="T940" i="31" s="1"/>
  <c r="S749" i="31"/>
  <c r="T749" i="31" s="1"/>
  <c r="T748" i="31" s="1"/>
  <c r="S563" i="31"/>
  <c r="T563" i="31" s="1"/>
  <c r="T562" i="31" s="1"/>
  <c r="S513" i="31"/>
  <c r="T513" i="31" s="1"/>
  <c r="T512" i="31" s="1"/>
  <c r="S739" i="31"/>
  <c r="T739" i="31" s="1"/>
  <c r="T738" i="31" s="1"/>
  <c r="S303" i="31"/>
  <c r="T303" i="31" s="1"/>
  <c r="T302" i="31" s="1"/>
  <c r="S289" i="31"/>
  <c r="T289" i="31" s="1"/>
  <c r="T288" i="31" s="1"/>
  <c r="S357" i="31"/>
  <c r="T357" i="31" s="1"/>
  <c r="T356" i="31" s="1"/>
  <c r="S873" i="31"/>
  <c r="T873" i="31" s="1"/>
  <c r="T872" i="31" s="1"/>
  <c r="S971" i="31"/>
  <c r="T971" i="31" s="1"/>
  <c r="T970" i="31" s="1"/>
  <c r="S277" i="31"/>
  <c r="T277" i="31" s="1"/>
  <c r="T276" i="31" s="1"/>
  <c r="S975" i="31"/>
  <c r="T975" i="31" s="1"/>
  <c r="T974" i="31" s="1"/>
  <c r="S409" i="31"/>
  <c r="T409" i="31" s="1"/>
  <c r="T408" i="31" s="1"/>
  <c r="S635" i="31"/>
  <c r="T635" i="31" s="1"/>
  <c r="T634" i="31" s="1"/>
  <c r="S95" i="31"/>
  <c r="T95" i="31" s="1"/>
  <c r="T94" i="31" s="1"/>
  <c r="S547" i="31"/>
  <c r="T547" i="31" s="1"/>
  <c r="T546" i="31" s="1"/>
  <c r="S745" i="31"/>
  <c r="T745" i="31" s="1"/>
  <c r="T744" i="31" s="1"/>
  <c r="S487" i="31"/>
  <c r="T487" i="31" s="1"/>
  <c r="T486" i="31" s="1"/>
  <c r="S987" i="31"/>
  <c r="T987" i="31" s="1"/>
  <c r="T986" i="31" s="1"/>
  <c r="S419" i="31"/>
  <c r="T419" i="31" s="1"/>
  <c r="T418" i="31" s="1"/>
  <c r="S1015" i="31"/>
  <c r="T1015" i="31" s="1"/>
  <c r="T1014" i="31" s="1"/>
  <c r="S471" i="31"/>
  <c r="T471" i="31" s="1"/>
  <c r="T470" i="31" s="1"/>
  <c r="S653" i="31"/>
  <c r="T653" i="31" s="1"/>
  <c r="T652" i="31" s="1"/>
  <c r="S337" i="31"/>
  <c r="T337" i="31" s="1"/>
  <c r="T336" i="31" s="1"/>
  <c r="S11" i="31"/>
  <c r="T11" i="31" s="1"/>
  <c r="T10" i="31" s="1"/>
  <c r="S915" i="31"/>
  <c r="T915" i="31" s="1"/>
  <c r="T914" i="31" s="1"/>
  <c r="S727" i="31"/>
  <c r="T727" i="31" s="1"/>
  <c r="T726" i="31" s="1"/>
  <c r="S479" i="31"/>
  <c r="T479" i="31" s="1"/>
  <c r="T478" i="31" s="1"/>
  <c r="S787" i="31"/>
  <c r="T787" i="31" s="1"/>
  <c r="T786" i="31" s="1"/>
  <c r="S853" i="31"/>
  <c r="T853" i="31" s="1"/>
  <c r="T852" i="31" s="1"/>
  <c r="S403" i="31"/>
  <c r="T403" i="31" s="1"/>
  <c r="T402" i="31" s="1"/>
  <c r="S927" i="31"/>
  <c r="T927" i="31" s="1"/>
  <c r="T926" i="31" s="1"/>
  <c r="S995" i="31"/>
  <c r="T995" i="31" s="1"/>
  <c r="T994" i="31" s="1"/>
  <c r="S483" i="31"/>
  <c r="T483" i="31" s="1"/>
  <c r="T482" i="31" s="1"/>
  <c r="S311" i="31"/>
  <c r="T311" i="31" s="1"/>
  <c r="T310" i="31" s="1"/>
  <c r="S983" i="31"/>
  <c r="T983" i="31" s="1"/>
  <c r="T982" i="31" s="1"/>
  <c r="S103" i="31"/>
  <c r="T103" i="31" s="1"/>
  <c r="T102" i="31" s="1"/>
  <c r="S581" i="31"/>
  <c r="T581" i="31" s="1"/>
  <c r="T580" i="31" s="1"/>
  <c r="S521" i="31"/>
  <c r="T521" i="31" s="1"/>
  <c r="T520" i="31" s="1"/>
  <c r="S313" i="31"/>
  <c r="T313" i="31" s="1"/>
  <c r="T312" i="31" s="1"/>
  <c r="S569" i="31"/>
  <c r="T569" i="31" s="1"/>
  <c r="T568" i="31" s="1"/>
  <c r="S125" i="31"/>
  <c r="T125" i="31" s="1"/>
  <c r="T124" i="31" s="1"/>
  <c r="S997" i="31"/>
  <c r="T997" i="31" s="1"/>
  <c r="T996" i="31" s="1"/>
  <c r="S963" i="31"/>
  <c r="T963" i="31" s="1"/>
  <c r="T962" i="31" s="1"/>
  <c r="S803" i="31"/>
  <c r="T803" i="31" s="1"/>
  <c r="T802" i="31" s="1"/>
  <c r="S493" i="31"/>
  <c r="T493" i="31" s="1"/>
  <c r="T492" i="31" s="1"/>
  <c r="S1091" i="31"/>
  <c r="T1091" i="31" s="1"/>
  <c r="T1090" i="31" s="1"/>
  <c r="S235" i="31"/>
  <c r="T235" i="31" s="1"/>
  <c r="T234" i="31" s="1"/>
  <c r="S533" i="31"/>
  <c r="T533" i="31" s="1"/>
  <c r="T532" i="31" s="1"/>
  <c r="S977" i="31"/>
  <c r="T977" i="31" s="1"/>
  <c r="T976" i="31" s="1"/>
  <c r="S597" i="31"/>
  <c r="T597" i="31" s="1"/>
  <c r="T596" i="31" s="1"/>
  <c r="S935" i="31"/>
  <c r="T935" i="31" s="1"/>
  <c r="T934" i="31" s="1"/>
  <c r="S1131" i="31"/>
  <c r="T1131" i="31" s="1"/>
  <c r="T1130" i="31" s="1"/>
  <c r="S789" i="31"/>
  <c r="T789" i="31" s="1"/>
  <c r="T788" i="31" s="1"/>
  <c r="S273" i="31"/>
  <c r="T273" i="31" s="1"/>
  <c r="T272" i="31" s="1"/>
  <c r="S743" i="31"/>
  <c r="T743" i="31" s="1"/>
  <c r="T742" i="31" s="1"/>
  <c r="S699" i="31"/>
  <c r="T699" i="31" s="1"/>
  <c r="T698" i="31" s="1"/>
  <c r="S555" i="31"/>
  <c r="T555" i="31" s="1"/>
  <c r="T554" i="31" s="1"/>
  <c r="S645" i="31"/>
  <c r="T645" i="31" s="1"/>
  <c r="T644" i="31" s="1"/>
  <c r="S605" i="31"/>
  <c r="T605" i="31" s="1"/>
  <c r="T604" i="31" s="1"/>
  <c r="S1145" i="31"/>
  <c r="T1145" i="31" s="1"/>
  <c r="T1144" i="31" s="1"/>
  <c r="S251" i="31"/>
  <c r="T251" i="31" s="1"/>
  <c r="T250" i="31" s="1"/>
  <c r="S339" i="31"/>
  <c r="T339" i="31" s="1"/>
  <c r="T338" i="31" s="1"/>
  <c r="S75" i="31"/>
  <c r="T75" i="31" s="1"/>
  <c r="T74" i="31" s="1"/>
  <c r="S1005" i="31"/>
  <c r="T1005" i="31" s="1"/>
  <c r="T1004" i="31" s="1"/>
  <c r="S955" i="31"/>
  <c r="T955" i="31" s="1"/>
  <c r="T954" i="31" s="1"/>
  <c r="S623" i="31"/>
  <c r="T623" i="31" s="1"/>
  <c r="T622" i="31" s="1"/>
  <c r="S507" i="31"/>
  <c r="T507" i="31" s="1"/>
  <c r="T506" i="31" s="1"/>
  <c r="S245" i="31"/>
  <c r="T245" i="31" s="1"/>
  <c r="T244" i="31" s="1"/>
  <c r="S437" i="31"/>
  <c r="T437" i="31" s="1"/>
  <c r="T436" i="31" s="1"/>
  <c r="S899" i="31"/>
  <c r="T899" i="31" s="1"/>
  <c r="T898" i="31" s="1"/>
  <c r="S463" i="31"/>
  <c r="T463" i="31" s="1"/>
  <c r="T462" i="31" s="1"/>
  <c r="S1067" i="31"/>
  <c r="T1067" i="31" s="1"/>
  <c r="T1066" i="31" s="1"/>
  <c r="S281" i="31"/>
  <c r="T281" i="31" s="1"/>
  <c r="T280" i="31" s="1"/>
  <c r="S1063" i="31"/>
  <c r="T1063" i="31" s="1"/>
  <c r="T1062" i="31" s="1"/>
  <c r="S185" i="31"/>
  <c r="T185" i="31" s="1"/>
  <c r="T184" i="31" s="1"/>
  <c r="S1011" i="31"/>
  <c r="T1011" i="31" s="1"/>
  <c r="T1010" i="31" s="1"/>
  <c r="S283" i="31"/>
  <c r="T283" i="31" s="1"/>
  <c r="T282" i="31" s="1"/>
  <c r="S589" i="31"/>
  <c r="T589" i="31" s="1"/>
  <c r="T588" i="31" s="1"/>
  <c r="S1167" i="31"/>
  <c r="T1167" i="31" s="1"/>
  <c r="T1166" i="31" s="1"/>
  <c r="S211" i="31"/>
  <c r="T211" i="31" s="1"/>
  <c r="T210" i="31" s="1"/>
  <c r="S361" i="31"/>
  <c r="T361" i="31" s="1"/>
  <c r="T360" i="31" s="1"/>
  <c r="S761" i="31"/>
  <c r="T761" i="31" s="1"/>
  <c r="T760" i="31" s="1"/>
  <c r="S491" i="31"/>
  <c r="T491" i="31" s="1"/>
  <c r="T490" i="31" s="1"/>
  <c r="S565" i="31"/>
  <c r="T565" i="31" s="1"/>
  <c r="T564" i="31" s="1"/>
  <c r="S1009" i="31"/>
  <c r="T1009" i="31" s="1"/>
  <c r="T1008" i="31" s="1"/>
  <c r="S709" i="31"/>
  <c r="T709" i="31" s="1"/>
  <c r="T708" i="31" s="1"/>
  <c r="S301" i="31"/>
  <c r="T301" i="31" s="1"/>
  <c r="T300" i="31" s="1"/>
  <c r="S601" i="31"/>
  <c r="T601" i="31" s="1"/>
  <c r="T600" i="31" s="1"/>
  <c r="S515" i="31"/>
  <c r="T515" i="31" s="1"/>
  <c r="T514" i="31" s="1"/>
  <c r="S573" i="31"/>
  <c r="T573" i="31" s="1"/>
  <c r="T572" i="31" s="1"/>
  <c r="S1155" i="31"/>
  <c r="T1155" i="31" s="1"/>
  <c r="T1154" i="31" s="1"/>
  <c r="S637" i="31"/>
  <c r="T637" i="31" s="1"/>
  <c r="T636" i="31" s="1"/>
  <c r="S919" i="31"/>
  <c r="T919" i="31" s="1"/>
  <c r="T918" i="31" s="1"/>
  <c r="S19" i="31"/>
  <c r="T19" i="31" s="1"/>
  <c r="T18" i="31" s="1"/>
  <c r="S177" i="31"/>
  <c r="T177" i="31" s="1"/>
  <c r="T176" i="31" s="1"/>
  <c r="S923" i="31"/>
  <c r="T923" i="31" s="1"/>
  <c r="T922" i="31" s="1"/>
  <c r="S729" i="31"/>
  <c r="T729" i="31" s="1"/>
  <c r="T728" i="31" s="1"/>
  <c r="S1159" i="31"/>
  <c r="T1159" i="31" s="1"/>
  <c r="T1158" i="31" s="1"/>
  <c r="S165" i="31"/>
  <c r="T165" i="31" s="1"/>
  <c r="T164" i="31" s="1"/>
  <c r="S1097" i="31"/>
  <c r="T1097" i="31" s="1"/>
  <c r="T1096" i="31" s="1"/>
  <c r="S865" i="31"/>
  <c r="T865" i="31" s="1"/>
  <c r="T864" i="31" s="1"/>
  <c r="S717" i="31"/>
  <c r="T717" i="31" s="1"/>
  <c r="T716" i="31" s="1"/>
  <c r="S423" i="31"/>
  <c r="T423" i="31" s="1"/>
  <c r="T422" i="31" s="1"/>
  <c r="S1111" i="31"/>
  <c r="T1111" i="31" s="1"/>
  <c r="T1110" i="31" s="1"/>
  <c r="S1141" i="31"/>
  <c r="T1141" i="31" s="1"/>
  <c r="T1140" i="31" s="1"/>
  <c r="S117" i="31"/>
  <c r="T117" i="31" s="1"/>
  <c r="T116" i="31" s="1"/>
  <c r="S17" i="31"/>
  <c r="T17" i="31" s="1"/>
  <c r="T16" i="31" s="1"/>
  <c r="S1035" i="31"/>
  <c r="T1035" i="31" s="1"/>
  <c r="T1034" i="31" s="1"/>
  <c r="S755" i="31"/>
  <c r="T755" i="31" s="1"/>
  <c r="T754" i="31" s="1"/>
  <c r="S769" i="31"/>
  <c r="T769" i="31" s="1"/>
  <c r="T768" i="31" s="1"/>
  <c r="S663" i="31"/>
  <c r="T663" i="31" s="1"/>
  <c r="T662" i="31" s="1"/>
  <c r="S541" i="31"/>
  <c r="T541" i="31" s="1"/>
  <c r="T540" i="31" s="1"/>
  <c r="S457" i="31"/>
  <c r="T457" i="31" s="1"/>
  <c r="T456" i="31" s="1"/>
  <c r="S1077" i="31"/>
  <c r="T1077" i="31" s="1"/>
  <c r="T1076" i="31" s="1"/>
  <c r="S813" i="31"/>
  <c r="T813" i="31" s="1"/>
  <c r="T812" i="31" s="1"/>
  <c r="S41" i="31"/>
  <c r="T41" i="31" s="1"/>
  <c r="T40" i="31" s="1"/>
  <c r="S115" i="31"/>
  <c r="T115" i="31" s="1"/>
  <c r="T114" i="31" s="1"/>
  <c r="S467" i="31"/>
  <c r="T467" i="31" s="1"/>
  <c r="T466" i="31" s="1"/>
  <c r="S693" i="31"/>
  <c r="T693" i="31" s="1"/>
  <c r="T692" i="31" s="1"/>
  <c r="S891" i="31"/>
  <c r="T891" i="31" s="1"/>
  <c r="T890" i="31" s="1"/>
  <c r="S509" i="31"/>
  <c r="T509" i="31" s="1"/>
  <c r="T508" i="31" s="1"/>
  <c r="S195" i="31"/>
  <c r="T195" i="31" s="1"/>
  <c r="T194" i="31" s="1"/>
  <c r="S387" i="31"/>
  <c r="T387" i="31" s="1"/>
  <c r="T386" i="31" s="1"/>
  <c r="S681" i="31"/>
  <c r="T681" i="31" s="1"/>
  <c r="T680" i="31" s="1"/>
  <c r="S93" i="31"/>
  <c r="T93" i="31" s="1"/>
  <c r="T92" i="31" s="1"/>
  <c r="S1003" i="31"/>
  <c r="T1003" i="31" s="1"/>
  <c r="T1002" i="31" s="1"/>
  <c r="S911" i="31"/>
  <c r="T911" i="31" s="1"/>
  <c r="T910" i="31" s="1"/>
  <c r="S877" i="31"/>
  <c r="T877" i="31" s="1"/>
  <c r="T876" i="31" s="1"/>
  <c r="S945" i="31"/>
  <c r="T945" i="31" s="1"/>
  <c r="T944" i="31" s="1"/>
  <c r="S435" i="31"/>
  <c r="T435" i="31" s="1"/>
  <c r="T434" i="31" s="1"/>
  <c r="S129" i="31"/>
  <c r="T129" i="31" s="1"/>
  <c r="T128" i="31" s="1"/>
  <c r="S427" i="31"/>
  <c r="T427" i="31" s="1"/>
  <c r="T426" i="31" s="1"/>
  <c r="S1013" i="31"/>
  <c r="T1013" i="31" s="1"/>
  <c r="T1012" i="31" s="1"/>
  <c r="S871" i="31"/>
  <c r="T871" i="31" s="1"/>
  <c r="T870" i="31" s="1"/>
  <c r="S505" i="31"/>
  <c r="T505" i="31" s="1"/>
  <c r="T504" i="31" s="1"/>
  <c r="S777" i="31"/>
  <c r="T777" i="31" s="1"/>
  <c r="T776" i="31" s="1"/>
  <c r="S687" i="31"/>
  <c r="T687" i="31" s="1"/>
  <c r="T686" i="31" s="1"/>
  <c r="S545" i="31"/>
  <c r="T545" i="31" s="1"/>
  <c r="T544" i="31" s="1"/>
  <c r="S231" i="31"/>
  <c r="T231" i="31" s="1"/>
  <c r="T230" i="31" s="1"/>
  <c r="S895" i="31"/>
  <c r="T895" i="31" s="1"/>
  <c r="T894" i="31" s="1"/>
  <c r="S29" i="31"/>
  <c r="T29" i="31" s="1"/>
  <c r="T28" i="31" s="1"/>
  <c r="S365" i="31"/>
  <c r="T365" i="31" s="1"/>
  <c r="T364" i="31" s="1"/>
  <c r="S603" i="31"/>
  <c r="T603" i="31" s="1"/>
  <c r="T602" i="31" s="1"/>
  <c r="S815" i="31"/>
  <c r="T815" i="31" s="1"/>
  <c r="T814" i="31" s="1"/>
  <c r="S907" i="31"/>
  <c r="T907" i="31" s="1"/>
  <c r="T906" i="31" s="1"/>
  <c r="S665" i="31"/>
  <c r="T665" i="31" s="1"/>
  <c r="T664" i="31" s="1"/>
  <c r="S275" i="31"/>
  <c r="T275" i="31" s="1"/>
  <c r="T274" i="31" s="1"/>
  <c r="S175" i="31"/>
  <c r="T175" i="31" s="1"/>
  <c r="T174" i="31" s="1"/>
  <c r="S321" i="31"/>
  <c r="T321" i="31" s="1"/>
  <c r="T320" i="31" s="1"/>
  <c r="S733" i="31"/>
  <c r="T733" i="31" s="1"/>
  <c r="T732" i="31" s="1"/>
  <c r="S385" i="31"/>
  <c r="T385" i="31" s="1"/>
  <c r="T384" i="31" s="1"/>
  <c r="S497" i="31"/>
  <c r="T497" i="31" s="1"/>
  <c r="T496" i="31" s="1"/>
  <c r="S147" i="31"/>
  <c r="T147" i="31" s="1"/>
  <c r="T146" i="31" s="1"/>
  <c r="S155" i="31"/>
  <c r="T155" i="31" s="1"/>
  <c r="T154" i="31" s="1"/>
  <c r="S407" i="31"/>
  <c r="T407" i="31" s="1"/>
  <c r="T406" i="31" s="1"/>
  <c r="S1173" i="31"/>
  <c r="T1173" i="31" s="1"/>
  <c r="T1172" i="31" s="1"/>
  <c r="S1101" i="31"/>
  <c r="T1101" i="31" s="1"/>
  <c r="T1100" i="31" s="1"/>
  <c r="S173" i="31"/>
  <c r="T173" i="31" s="1"/>
  <c r="T172" i="31" s="1"/>
  <c r="S961" i="31"/>
  <c r="T961" i="31" s="1"/>
  <c r="T960" i="31" s="1"/>
  <c r="S753" i="31"/>
  <c r="T753" i="31" s="1"/>
  <c r="T752" i="31" s="1"/>
  <c r="S647" i="31"/>
  <c r="T647" i="31" s="1"/>
  <c r="T646" i="31" s="1"/>
  <c r="S1115" i="31"/>
  <c r="T1115" i="31" s="1"/>
  <c r="T1114" i="31" s="1"/>
  <c r="S677" i="31"/>
  <c r="T677" i="31" s="1"/>
  <c r="T676" i="31" s="1"/>
  <c r="S83" i="31"/>
  <c r="T83" i="31" s="1"/>
  <c r="T82" i="31" s="1"/>
  <c r="S1139" i="31"/>
  <c r="T1139" i="31" s="1"/>
  <c r="T1138" i="31" s="1"/>
  <c r="S967" i="31"/>
  <c r="T967" i="31" s="1"/>
  <c r="T966" i="31" s="1"/>
  <c r="S797" i="31"/>
  <c r="T797" i="31" s="1"/>
  <c r="T796" i="31" s="1"/>
  <c r="S455" i="31"/>
  <c r="T455" i="31" s="1"/>
  <c r="T454" i="31" s="1"/>
  <c r="S523" i="31"/>
  <c r="T523" i="31" s="1"/>
  <c r="T522" i="31" s="1"/>
  <c r="S347" i="31"/>
  <c r="T347" i="31" s="1"/>
  <c r="T346" i="31" s="1"/>
  <c r="S819" i="31"/>
  <c r="T819" i="31" s="1"/>
  <c r="T818" i="31" s="1"/>
  <c r="S649" i="31"/>
  <c r="T649" i="31" s="1"/>
  <c r="T648" i="31" s="1"/>
  <c r="S237" i="31"/>
  <c r="T237" i="31" s="1"/>
  <c r="T236" i="31" s="1"/>
  <c r="S353" i="31"/>
  <c r="T353" i="31" s="1"/>
  <c r="T352" i="31" s="1"/>
  <c r="S269" i="31"/>
  <c r="T269" i="31" s="1"/>
  <c r="T268" i="31" s="1"/>
  <c r="S1041" i="31"/>
  <c r="T1041" i="31" s="1"/>
  <c r="T1040" i="31" s="1"/>
  <c r="S537" i="31"/>
  <c r="T537" i="31" s="1"/>
  <c r="T536" i="31" s="1"/>
  <c r="S481" i="31"/>
  <c r="T481" i="31" s="1"/>
  <c r="T480" i="31" s="1"/>
  <c r="S159" i="31"/>
  <c r="T159" i="31" s="1"/>
  <c r="T158" i="31" s="1"/>
  <c r="S343" i="31"/>
  <c r="T343" i="31" s="1"/>
  <c r="T342" i="31" s="1"/>
  <c r="S207" i="31"/>
  <c r="T207" i="31" s="1"/>
  <c r="T206" i="31" s="1"/>
  <c r="S685" i="31"/>
  <c r="T685" i="31" s="1"/>
  <c r="T684" i="31" s="1"/>
  <c r="S205" i="31"/>
  <c r="T205" i="31" s="1"/>
  <c r="T204" i="31" s="1"/>
  <c r="S1055" i="31"/>
  <c r="T1055" i="31" s="1"/>
  <c r="T1054" i="31" s="1"/>
  <c r="S217" i="31"/>
  <c r="T217" i="31" s="1"/>
  <c r="T216" i="31" s="1"/>
  <c r="S167" i="31"/>
  <c r="T167" i="31" s="1"/>
  <c r="T166" i="31" s="1"/>
  <c r="S369" i="31"/>
  <c r="T369" i="31" s="1"/>
  <c r="T368" i="31" s="1"/>
  <c r="S737" i="31"/>
  <c r="T737" i="31" s="1"/>
  <c r="T736" i="31" s="1"/>
  <c r="S631" i="31"/>
  <c r="T631" i="31" s="1"/>
  <c r="T630" i="31" s="1"/>
  <c r="S629" i="31"/>
  <c r="T629" i="31" s="1"/>
  <c r="T628" i="31" s="1"/>
  <c r="S511" i="31"/>
  <c r="T511" i="31" s="1"/>
  <c r="T510" i="31" s="1"/>
  <c r="S39" i="31"/>
  <c r="T39" i="31" s="1"/>
  <c r="T38" i="31" s="1"/>
  <c r="S1143" i="31"/>
  <c r="T1143" i="31" s="1"/>
  <c r="T1142" i="31" s="1"/>
  <c r="S181" i="31"/>
  <c r="T181" i="31" s="1"/>
  <c r="T180" i="31" s="1"/>
  <c r="S617" i="31"/>
  <c r="T617" i="31" s="1"/>
  <c r="T616" i="31" s="1"/>
  <c r="S441" i="31"/>
  <c r="T441" i="31" s="1"/>
  <c r="T440" i="31" s="1"/>
  <c r="S295" i="31"/>
  <c r="T295" i="31" s="1"/>
  <c r="T294" i="31" s="1"/>
  <c r="S715" i="31"/>
  <c r="T715" i="31" s="1"/>
  <c r="T714" i="31" s="1"/>
  <c r="S489" i="31"/>
  <c r="T489" i="31" s="1"/>
  <c r="T488" i="31" s="1"/>
  <c r="S307" i="31"/>
  <c r="T307" i="31" s="1"/>
  <c r="T306" i="31" s="1"/>
  <c r="S661" i="31"/>
  <c r="T661" i="31" s="1"/>
  <c r="T660" i="31" s="1"/>
  <c r="S621" i="31"/>
  <c r="T621" i="31" s="1"/>
  <c r="T620" i="31" s="1"/>
  <c r="S37" i="31"/>
  <c r="T37" i="31" s="1"/>
  <c r="T36" i="31" s="1"/>
  <c r="S259" i="31"/>
  <c r="T259" i="31" s="1"/>
  <c r="T258" i="31" s="1"/>
  <c r="S1133" i="31"/>
  <c r="T1133" i="31" s="1"/>
  <c r="T1132" i="31" s="1"/>
  <c r="S1027" i="31"/>
  <c r="T1027" i="31" s="1"/>
  <c r="T1026" i="31" s="1"/>
  <c r="S1001" i="31"/>
  <c r="T1001" i="31" s="1"/>
  <c r="T1000" i="31" s="1"/>
  <c r="S951" i="31"/>
  <c r="T951" i="31" s="1"/>
  <c r="T950" i="31" s="1"/>
  <c r="S875" i="31"/>
  <c r="T875" i="31" s="1"/>
  <c r="T874" i="31" s="1"/>
  <c r="S703" i="31"/>
  <c r="T703" i="31" s="1"/>
  <c r="T702" i="31" s="1"/>
  <c r="S559" i="31"/>
  <c r="T559" i="31" s="1"/>
  <c r="T558" i="31" s="1"/>
  <c r="S1157" i="31"/>
  <c r="T1157" i="31" s="1"/>
  <c r="T1156" i="31" s="1"/>
  <c r="S43" i="31"/>
  <c r="T43" i="31" s="1"/>
  <c r="T42" i="31" s="1"/>
  <c r="S179" i="31"/>
  <c r="T179" i="31" s="1"/>
  <c r="T178" i="31" s="1"/>
  <c r="S371" i="31"/>
  <c r="T371" i="31" s="1"/>
  <c r="T370" i="31" s="1"/>
  <c r="S1025" i="31"/>
  <c r="T1025" i="31" s="1"/>
  <c r="T1024" i="31" s="1"/>
  <c r="S879" i="31"/>
  <c r="T879" i="31" s="1"/>
  <c r="T878" i="31" s="1"/>
  <c r="S691" i="31"/>
  <c r="T691" i="31" s="1"/>
  <c r="T690" i="31" s="1"/>
  <c r="S383" i="31"/>
  <c r="T383" i="31" s="1"/>
  <c r="T382" i="31" s="1"/>
  <c r="S473" i="31"/>
  <c r="T473" i="31" s="1"/>
  <c r="T472" i="31" s="1"/>
  <c r="S669" i="31"/>
  <c r="T669" i="31" s="1"/>
  <c r="T668" i="31" s="1"/>
  <c r="S613" i="31"/>
  <c r="T613" i="31" s="1"/>
  <c r="T612" i="31" s="1"/>
  <c r="S249" i="31"/>
  <c r="T249" i="31" s="1"/>
  <c r="T248" i="31" s="1"/>
  <c r="S127" i="31"/>
  <c r="T127" i="31" s="1"/>
  <c r="T126" i="31" s="1"/>
  <c r="S379" i="31"/>
  <c r="T379" i="31" s="1"/>
  <c r="T378" i="31" s="1"/>
  <c r="S345" i="31"/>
  <c r="T345" i="31" s="1"/>
  <c r="T344" i="31" s="1"/>
  <c r="S323" i="31"/>
  <c r="T323" i="31" s="1"/>
  <c r="T322" i="31" s="1"/>
  <c r="S721" i="31"/>
  <c r="T721" i="31" s="1"/>
  <c r="T720" i="31" s="1"/>
  <c r="S627" i="31"/>
  <c r="T627" i="31" s="1"/>
  <c r="T626" i="31" s="1"/>
  <c r="S615" i="31"/>
  <c r="T615" i="31" s="1"/>
  <c r="T614" i="31" s="1"/>
  <c r="S495" i="31"/>
  <c r="T495" i="31" s="1"/>
  <c r="T494" i="31" s="1"/>
  <c r="S451" i="31"/>
  <c r="T451" i="31" s="1"/>
  <c r="T450" i="31" s="1"/>
  <c r="S943" i="31"/>
  <c r="T943" i="31" s="1"/>
  <c r="T942" i="31" s="1"/>
  <c r="S869" i="31"/>
  <c r="T869" i="31" s="1"/>
  <c r="T868" i="31" s="1"/>
  <c r="S889" i="31"/>
  <c r="T889" i="31" s="1"/>
  <c r="T888" i="31" s="1"/>
  <c r="S985" i="31"/>
  <c r="T985" i="31" s="1"/>
  <c r="T984" i="31" s="1"/>
  <c r="S227" i="31"/>
  <c r="T227" i="31" s="1"/>
  <c r="T226" i="31" s="1"/>
  <c r="S327" i="31"/>
  <c r="T327" i="31" s="1"/>
  <c r="T326" i="31" s="1"/>
  <c r="S863" i="31"/>
  <c r="T863" i="31" s="1"/>
  <c r="T862" i="31" s="1"/>
  <c r="S781" i="31"/>
  <c r="T781" i="31" s="1"/>
  <c r="T780" i="31" s="1"/>
  <c r="S389" i="31"/>
  <c r="T389" i="31" s="1"/>
  <c r="T388" i="31" s="1"/>
  <c r="S929" i="31"/>
  <c r="T929" i="31" s="1"/>
  <c r="T928" i="31" s="1"/>
  <c r="S795" i="31"/>
  <c r="T795" i="31" s="1"/>
  <c r="T794" i="31" s="1"/>
  <c r="S1087" i="31"/>
  <c r="T1087" i="31" s="1"/>
  <c r="T1086" i="31" s="1"/>
  <c r="S1045" i="31"/>
  <c r="T1045" i="31" s="1"/>
  <c r="T1044" i="31" s="1"/>
  <c r="S1007" i="31"/>
  <c r="T1007" i="31" s="1"/>
  <c r="T1006" i="31" s="1"/>
  <c r="S599" i="31"/>
  <c r="T599" i="31" s="1"/>
  <c r="T598" i="31" s="1"/>
  <c r="S531" i="31"/>
  <c r="T531" i="31" s="1"/>
  <c r="T530" i="31" s="1"/>
  <c r="S585" i="31"/>
  <c r="T585" i="31" s="1"/>
  <c r="T584" i="31" s="1"/>
  <c r="S695" i="31"/>
  <c r="T695" i="31" s="1"/>
  <c r="T694" i="31" s="1"/>
  <c r="S1129" i="31"/>
  <c r="T1129" i="31" s="1"/>
  <c r="T1128" i="31" s="1"/>
  <c r="S1175" i="31"/>
  <c r="T1175" i="31" s="1"/>
  <c r="T1174" i="31" s="1"/>
  <c r="S377" i="31"/>
  <c r="T377" i="31" s="1"/>
  <c r="T376" i="31" s="1"/>
  <c r="S969" i="31"/>
  <c r="T969" i="31" s="1"/>
  <c r="T968" i="31" s="1"/>
  <c r="S7" i="31"/>
  <c r="T7" i="31" s="1"/>
  <c r="T6" i="31" s="1"/>
  <c r="S23" i="31"/>
  <c r="T23" i="31" s="1"/>
  <c r="T22" i="31" s="1"/>
  <c r="S401" i="31"/>
  <c r="T401" i="31" s="1"/>
  <c r="T400" i="31" s="1"/>
  <c r="S107" i="31"/>
  <c r="T107" i="31" s="1"/>
  <c r="T106" i="31" s="1"/>
  <c r="S1047" i="31"/>
  <c r="T1047" i="31" s="1"/>
  <c r="T1046" i="31" s="1"/>
  <c r="S989" i="31"/>
  <c r="T989" i="31" s="1"/>
  <c r="T988" i="31" s="1"/>
  <c r="S939" i="31"/>
  <c r="T939" i="31" s="1"/>
  <c r="T938" i="31" s="1"/>
  <c r="S767" i="31"/>
  <c r="T767" i="31" s="1"/>
  <c r="T766" i="31" s="1"/>
  <c r="S859" i="31"/>
  <c r="T859" i="31" s="1"/>
  <c r="T858" i="31" s="1"/>
  <c r="S611" i="31"/>
  <c r="T611" i="31" s="1"/>
  <c r="T610" i="31" s="1"/>
  <c r="S149" i="31"/>
  <c r="T149" i="31" s="1"/>
  <c r="T148" i="31" s="1"/>
  <c r="S287" i="31"/>
  <c r="T287" i="31" s="1"/>
  <c r="T286" i="31" s="1"/>
  <c r="S913" i="31"/>
  <c r="T913" i="31" s="1"/>
  <c r="T912" i="31" s="1"/>
  <c r="S841" i="31"/>
  <c r="T841" i="31" s="1"/>
  <c r="T840" i="31" s="1"/>
  <c r="S121" i="31"/>
  <c r="T121" i="31" s="1"/>
  <c r="T120" i="31" s="1"/>
  <c r="S209" i="31"/>
  <c r="T209" i="31" s="1"/>
  <c r="T208" i="31" s="1"/>
  <c r="S233" i="31"/>
  <c r="T233" i="31" s="1"/>
  <c r="T232" i="31" s="1"/>
  <c r="S111" i="31"/>
  <c r="T111" i="31" s="1"/>
  <c r="T110" i="31" s="1"/>
  <c r="S341" i="31"/>
  <c r="T341" i="31" s="1"/>
  <c r="T340" i="31" s="1"/>
  <c r="S1119" i="31"/>
  <c r="T1119" i="31" s="1"/>
  <c r="T1118" i="31" s="1"/>
  <c r="S375" i="31"/>
  <c r="T375" i="31" s="1"/>
  <c r="T374" i="31" s="1"/>
  <c r="S1029" i="31"/>
  <c r="T1029" i="31" s="1"/>
  <c r="T1028" i="31" s="1"/>
  <c r="S991" i="31"/>
  <c r="T991" i="31" s="1"/>
  <c r="T990" i="31" s="1"/>
  <c r="S711" i="31"/>
  <c r="T711" i="31" s="1"/>
  <c r="T710" i="31" s="1"/>
  <c r="S583" i="31"/>
  <c r="T583" i="31" s="1"/>
  <c r="T582" i="31" s="1"/>
  <c r="S517" i="31"/>
  <c r="T517" i="31" s="1"/>
  <c r="T516" i="31" s="1"/>
  <c r="S35" i="31"/>
  <c r="T35" i="31" s="1"/>
  <c r="T34" i="31" s="1"/>
  <c r="S145" i="31"/>
  <c r="T145" i="31" s="1"/>
  <c r="T144" i="31" s="1"/>
  <c r="S1049" i="31"/>
  <c r="T1049" i="31" s="1"/>
  <c r="T1048" i="31" s="1"/>
  <c r="S683" i="31"/>
  <c r="T683" i="31" s="1"/>
  <c r="T682" i="31" s="1"/>
  <c r="S1105" i="31"/>
  <c r="T1105" i="31" s="1"/>
  <c r="T1104" i="31" s="1"/>
  <c r="S1057" i="31"/>
  <c r="T1057" i="31" s="1"/>
  <c r="T1056" i="31" s="1"/>
  <c r="S73" i="31"/>
  <c r="T73" i="31" s="1"/>
  <c r="T72" i="31" s="1"/>
  <c r="S9" i="31"/>
  <c r="T9" i="31" s="1"/>
  <c r="T8" i="31" s="1"/>
  <c r="S667" i="31"/>
  <c r="T667" i="31" s="1"/>
  <c r="T666" i="31" s="1"/>
  <c r="S279" i="31"/>
  <c r="T279" i="31" s="1"/>
  <c r="T278" i="31" s="1"/>
  <c r="S857" i="31"/>
  <c r="T857" i="31" s="1"/>
  <c r="T856" i="31" s="1"/>
  <c r="S413" i="31"/>
  <c r="T413" i="31" s="1"/>
  <c r="T412" i="31" s="1"/>
  <c r="S325" i="31"/>
  <c r="T325" i="31" s="1"/>
  <c r="T324" i="31" s="1"/>
  <c r="S297" i="31"/>
  <c r="T297" i="31" s="1"/>
  <c r="T296" i="31" s="1"/>
  <c r="S183" i="31"/>
  <c r="T183" i="31" s="1"/>
  <c r="T182" i="31" s="1"/>
  <c r="S953" i="31"/>
  <c r="T953" i="31" s="1"/>
  <c r="T952" i="31" s="1"/>
  <c r="S731" i="31"/>
  <c r="T731" i="31" s="1"/>
  <c r="T730" i="31" s="1"/>
  <c r="S655" i="31"/>
  <c r="T655" i="31" s="1"/>
  <c r="T654" i="31" s="1"/>
  <c r="S519" i="31"/>
  <c r="T519" i="31" s="1"/>
  <c r="T518" i="31" s="1"/>
  <c r="S1117" i="31"/>
  <c r="T1117" i="31" s="1"/>
  <c r="T1116" i="31" s="1"/>
  <c r="S713" i="31"/>
  <c r="T713" i="31" s="1"/>
  <c r="T712" i="31" s="1"/>
  <c r="S1071" i="31"/>
  <c r="T1071" i="31" s="1"/>
  <c r="T1070" i="31" s="1"/>
  <c r="S257" i="31"/>
  <c r="T257" i="31" s="1"/>
  <c r="T256" i="31" s="1"/>
  <c r="S329" i="31"/>
  <c r="T329" i="31" s="1"/>
  <c r="T328" i="31" s="1"/>
  <c r="S1031" i="31"/>
  <c r="T1031" i="31" s="1"/>
  <c r="T1030" i="31" s="1"/>
  <c r="S973" i="31"/>
  <c r="T973" i="31" s="1"/>
  <c r="T972" i="31" s="1"/>
  <c r="S751" i="31"/>
  <c r="T751" i="31" s="1"/>
  <c r="T750" i="31" s="1"/>
  <c r="S779" i="31"/>
  <c r="T779" i="31" s="1"/>
  <c r="T778" i="31" s="1"/>
  <c r="S595" i="31"/>
  <c r="T595" i="31" s="1"/>
  <c r="T594" i="31" s="1"/>
  <c r="S475" i="31"/>
  <c r="T475" i="31" s="1"/>
  <c r="T474" i="31" s="1"/>
  <c r="S543" i="31"/>
  <c r="T543" i="31" s="1"/>
  <c r="T542" i="31" s="1"/>
  <c r="S319" i="31"/>
  <c r="T319" i="31" s="1"/>
  <c r="T318" i="31" s="1"/>
  <c r="S897" i="31"/>
  <c r="T897" i="31" s="1"/>
  <c r="T896" i="31" s="1"/>
  <c r="S825" i="31"/>
  <c r="T825" i="31" s="1"/>
  <c r="T824" i="31" s="1"/>
  <c r="S633" i="31"/>
  <c r="T633" i="31" s="1"/>
  <c r="T632" i="31" s="1"/>
  <c r="S421" i="31"/>
  <c r="T421" i="31" s="1"/>
  <c r="T420" i="31" s="1"/>
  <c r="S449" i="31"/>
  <c r="T449" i="31" s="1"/>
  <c r="T448" i="31" s="1"/>
  <c r="S87" i="31"/>
  <c r="T87" i="31" s="1"/>
  <c r="T86" i="31" s="1"/>
  <c r="S247" i="31"/>
  <c r="T247" i="31" s="1"/>
  <c r="T246" i="31" s="1"/>
  <c r="S225" i="31"/>
  <c r="T225" i="31" s="1"/>
  <c r="T224" i="31" s="1"/>
  <c r="S359" i="31"/>
  <c r="T359" i="31" s="1"/>
  <c r="T358" i="31" s="1"/>
  <c r="S883" i="31"/>
  <c r="T883" i="31" s="1"/>
  <c r="T882" i="31" s="1"/>
  <c r="S785" i="31"/>
  <c r="T785" i="31" s="1"/>
  <c r="T784" i="31" s="1"/>
  <c r="S131" i="31"/>
  <c r="T131" i="31" s="1"/>
  <c r="T130" i="31" s="1"/>
  <c r="S567" i="31"/>
  <c r="T567" i="31" s="1"/>
  <c r="T566" i="31" s="1"/>
  <c r="S501" i="31"/>
  <c r="T501" i="31" s="1"/>
  <c r="T500" i="31" s="1"/>
  <c r="S101" i="31"/>
  <c r="T101" i="31" s="1"/>
  <c r="T100" i="31" s="1"/>
  <c r="S65" i="31"/>
  <c r="T65" i="31" s="1"/>
  <c r="T64" i="31" s="1"/>
  <c r="S381" i="31"/>
  <c r="T381" i="31" s="1"/>
  <c r="T380" i="31" s="1"/>
  <c r="S833" i="31"/>
  <c r="T833" i="31" s="1"/>
  <c r="T832" i="31" s="1"/>
  <c r="S843" i="31"/>
  <c r="T843" i="31" s="1"/>
  <c r="T842" i="31" s="1"/>
  <c r="S657" i="31"/>
  <c r="T657" i="31" s="1"/>
  <c r="T656" i="31" s="1"/>
  <c r="S529" i="31"/>
  <c r="T529" i="31" s="1"/>
  <c r="T528" i="31" s="1"/>
  <c r="S827" i="31"/>
  <c r="T827" i="31" s="1"/>
  <c r="T826" i="31" s="1"/>
  <c r="S553" i="31"/>
  <c r="T553" i="31" s="1"/>
  <c r="T552" i="31" s="1"/>
  <c r="S123" i="31"/>
  <c r="T123" i="31" s="1"/>
  <c r="T122" i="31" s="1"/>
  <c r="S443" i="31"/>
  <c r="T443" i="31" s="1"/>
  <c r="T442" i="31" s="1"/>
  <c r="S171" i="31"/>
  <c r="T171" i="31" s="1"/>
  <c r="T170" i="31" s="1"/>
  <c r="S1039" i="31"/>
  <c r="T1039" i="31" s="1"/>
  <c r="T1038" i="31" s="1"/>
  <c r="S979" i="31"/>
  <c r="T979" i="31" s="1"/>
  <c r="T978" i="31" s="1"/>
  <c r="S499" i="31"/>
  <c r="T499" i="31" s="1"/>
  <c r="T498" i="31" s="1"/>
  <c r="S25" i="31"/>
  <c r="T25" i="31" s="1"/>
  <c r="T24" i="31" s="1"/>
  <c r="S847" i="31"/>
  <c r="T847" i="31" s="1"/>
  <c r="T846" i="31" s="1"/>
  <c r="S557" i="31"/>
  <c r="T557" i="31" s="1"/>
  <c r="T556" i="31" s="1"/>
  <c r="S397" i="31"/>
  <c r="T397" i="31" s="1"/>
  <c r="T396" i="31" s="1"/>
  <c r="S203" i="31"/>
  <c r="T203" i="31" s="1"/>
  <c r="T202" i="31" s="1"/>
  <c r="S213" i="31"/>
  <c r="T213" i="31" s="1"/>
  <c r="T212" i="31" s="1"/>
  <c r="S937" i="31"/>
  <c r="T937" i="31" s="1"/>
  <c r="T936" i="31" s="1"/>
  <c r="S801" i="31"/>
  <c r="T801" i="31" s="1"/>
  <c r="T800" i="31" s="1"/>
  <c r="S639" i="31"/>
  <c r="T639" i="31" s="1"/>
  <c r="T638" i="31" s="1"/>
  <c r="S393" i="31"/>
  <c r="T393" i="31" s="1"/>
  <c r="T392" i="31" s="1"/>
  <c r="S503" i="31"/>
  <c r="T503" i="31" s="1"/>
  <c r="T502" i="31" s="1"/>
  <c r="S697" i="31"/>
  <c r="T697" i="31" s="1"/>
  <c r="T696" i="31" s="1"/>
  <c r="S1171" i="31"/>
  <c r="T1171" i="31" s="1"/>
  <c r="T1170" i="31" s="1"/>
  <c r="S1120" i="31"/>
  <c r="T1121" i="31" s="1"/>
  <c r="T1120" i="31" s="1"/>
  <c r="S113" i="31"/>
  <c r="T113" i="31" s="1"/>
  <c r="T112" i="31" s="1"/>
  <c r="S191" i="31"/>
  <c r="T191" i="31" s="1"/>
  <c r="T190" i="31" s="1"/>
  <c r="S957" i="31"/>
  <c r="T957" i="31" s="1"/>
  <c r="T956" i="31" s="1"/>
  <c r="S735" i="31"/>
  <c r="T735" i="31" s="1"/>
  <c r="T734" i="31" s="1"/>
  <c r="S765" i="31"/>
  <c r="T765" i="31" s="1"/>
  <c r="T764" i="31" s="1"/>
  <c r="S579" i="31"/>
  <c r="T579" i="31" s="1"/>
  <c r="T578" i="31" s="1"/>
  <c r="S459" i="31"/>
  <c r="T459" i="31" s="1"/>
  <c r="T458" i="31" s="1"/>
  <c r="S527" i="31"/>
  <c r="T527" i="31" s="1"/>
  <c r="T526" i="31" s="1"/>
  <c r="S881" i="31"/>
  <c r="T881" i="31" s="1"/>
  <c r="T880" i="31" s="1"/>
  <c r="S811" i="31"/>
  <c r="T811" i="31" s="1"/>
  <c r="T810" i="31" s="1"/>
  <c r="S549" i="31"/>
  <c r="T549" i="31" s="1"/>
  <c r="T548" i="31" s="1"/>
  <c r="S405" i="31"/>
  <c r="T405" i="31" s="1"/>
  <c r="T404" i="31" s="1"/>
  <c r="S439" i="31"/>
  <c r="T439" i="31" s="1"/>
  <c r="T438" i="31" s="1"/>
  <c r="S1161" i="31"/>
  <c r="T1161" i="31" s="1"/>
  <c r="T1160" i="31" s="1"/>
  <c r="S163" i="31"/>
  <c r="T163" i="31" s="1"/>
  <c r="T162" i="31" s="1"/>
  <c r="S201" i="31"/>
  <c r="T201" i="31" s="1"/>
  <c r="T200" i="31" s="1"/>
  <c r="S291" i="31"/>
  <c r="T291" i="31" s="1"/>
  <c r="T290" i="31" s="1"/>
  <c r="S1051" i="31"/>
  <c r="T1051" i="31" s="1"/>
  <c r="T1050" i="31" s="1"/>
  <c r="S993" i="31"/>
  <c r="T993" i="31" s="1"/>
  <c r="T992" i="31" s="1"/>
  <c r="S959" i="31"/>
  <c r="T959" i="31" s="1"/>
  <c r="T958" i="31" s="1"/>
  <c r="S867" i="31"/>
  <c r="T867" i="31" s="1"/>
  <c r="T866" i="31" s="1"/>
  <c r="S137" i="31"/>
  <c r="T137" i="31" s="1"/>
  <c r="T136" i="31" s="1"/>
  <c r="S783" i="31"/>
  <c r="T783" i="31" s="1"/>
  <c r="T782" i="31" s="1"/>
  <c r="S679" i="31"/>
  <c r="T679" i="31" s="1"/>
  <c r="T678" i="31" s="1"/>
  <c r="S551" i="31"/>
  <c r="T551" i="31" s="1"/>
  <c r="T550" i="31" s="1"/>
  <c r="S485" i="31"/>
  <c r="T485" i="31" s="1"/>
  <c r="T484"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29"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6"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<sst xmlns="http://schemas.openxmlformats.org/spreadsheetml/2006/main" count="26370" uniqueCount="7278">
  <si>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</si>
  <si>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</si>
  <si>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</si>
  <si>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</si>
  <si>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</si>
  <si>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</si>
  <si>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</si>
  <si>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</si>
  <si>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</si>
  <si>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</si>
  <si>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</si>
  <si>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</si>
  <si>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</si>
  <si>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</si>
  <si>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</si>
  <si>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</si>
  <si>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</si>
  <si>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</si>
  <si>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</si>
  <si>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</si>
  <si>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</si>
  <si>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</si>
  <si>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</si>
  <si>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</si>
  <si>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</si>
  <si>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</si>
  <si>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</si>
  <si>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</si>
  <si>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</si>
  <si>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</si>
  <si>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</si>
  <si>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</si>
  <si>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</si>
  <si>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</si>
  <si>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</si>
  <si>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</si>
  <si>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</si>
  <si>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</si>
  <si>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</si>
  <si>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</si>
  <si>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</si>
  <si>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</si>
  <si>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</si>
  <si>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</si>
  <si>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</si>
  <si>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</si>
  <si>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</si>
  <si>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</si>
  <si>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</si>
  <si>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</si>
  <si>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</si>
  <si>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</si>
  <si>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</si>
  <si>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</si>
  <si>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</si>
  <si>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</si>
  <si>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</si>
  <si>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</si>
  <si>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</si>
  <si>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</si>
  <si>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</si>
  <si>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</si>
  <si>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</si>
  <si>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</si>
  <si>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</si>
  <si>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</si>
  <si>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</si>
  <si>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</si>
  <si>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</si>
  <si>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</si>
  <si>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</si>
  <si>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</si>
  <si>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</si>
  <si>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</si>
  <si>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</si>
  <si>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</si>
  <si>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</si>
  <si>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</si>
  <si>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</si>
  <si>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</si>
  <si>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</si>
  <si>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</si>
  <si>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</si>
  <si>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</si>
  <si>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</si>
  <si>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</si>
  <si>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</si>
  <si>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</si>
  <si>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</si>
  <si>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</si>
  <si>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</si>
  <si>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</si>
  <si>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</si>
  <si>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</si>
  <si>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</si>
  <si>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</si>
  <si>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</si>
  <si>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</si>
  <si>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</si>
  <si>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</si>
  <si>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</si>
  <si>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</si>
  <si>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</si>
  <si>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</si>
  <si>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</si>
  <si>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</si>
  <si>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</si>
  <si>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</si>
  <si>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</si>
  <si>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</si>
  <si>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</si>
  <si>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</si>
  <si>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</si>
  <si>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</si>
  <si>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</si>
  <si>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</si>
  <si>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</si>
  <si>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</si>
  <si>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</si>
  <si>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</si>
  <si>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</si>
  <si>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</si>
  <si>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</si>
  <si>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</si>
  <si>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</si>
  <si>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</si>
  <si>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</si>
  <si>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</si>
  <si>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</si>
  <si>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</si>
  <si>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</si>
  <si>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</si>
  <si>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</si>
  <si>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</si>
  <si>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</si>
  <si>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</si>
  <si>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</si>
  <si>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</si>
  <si>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</si>
  <si>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</si>
  <si>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</si>
  <si>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</si>
  <si>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</si>
  <si>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</si>
  <si>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</si>
  <si>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</si>
  <si>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</si>
  <si>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</si>
  <si>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</si>
  <si>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</si>
  <si>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</si>
  <si>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</si>
  <si>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</si>
  <si>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</si>
  <si>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</si>
  <si>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</si>
  <si>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</si>
  <si>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</si>
  <si>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</si>
  <si>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</si>
  <si>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</si>
  <si>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</si>
  <si>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</si>
  <si>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</si>
  <si>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</si>
  <si>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</si>
  <si>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</si>
  <si>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</si>
  <si>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</si>
  <si>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</si>
  <si>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</si>
  <si>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</si>
  <si>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</si>
  <si>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</si>
  <si>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</si>
  <si>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</si>
  <si>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</si>
  <si>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</si>
  <si>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</si>
  <si>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</si>
  <si>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</si>
  <si>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</si>
  <si>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</si>
  <si>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</si>
  <si>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</si>
  <si>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</si>
  <si>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</si>
  <si>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</si>
  <si>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</si>
  <si>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</si>
  <si>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</si>
  <si>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</si>
  <si>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</si>
  <si>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</si>
  <si>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</si>
  <si>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</si>
  <si>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</si>
  <si>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</si>
  <si>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</si>
  <si>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</si>
  <si>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</si>
  <si>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</si>
  <si>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</si>
  <si>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</si>
  <si>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</si>
  <si>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</si>
  <si>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</si>
  <si>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</si>
  <si>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</si>
  <si>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</si>
  <si>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</si>
  <si>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</si>
  <si>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</si>
  <si>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</si>
  <si>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</si>
  <si>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</si>
  <si>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</si>
  <si>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</si>
  <si>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</si>
  <si>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</si>
  <si>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</si>
  <si>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</si>
  <si>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</si>
  <si>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</si>
  <si>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</si>
  <si>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</si>
  <si>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</si>
  <si>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</si>
  <si>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</si>
  <si>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</si>
  <si>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</si>
  <si>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</si>
  <si>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</si>
  <si>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</si>
  <si>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</si>
  <si>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</si>
  <si>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</si>
  <si>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</si>
  <si>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</si>
  <si>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</si>
  <si>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</si>
  <si>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</si>
  <si>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</si>
  <si>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</si>
  <si>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</si>
  <si>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</si>
  <si>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</si>
  <si>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</si>
  <si>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</si>
  <si>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</si>
  <si>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</si>
  <si>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</si>
  <si>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</si>
  <si>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</si>
  <si>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</si>
  <si>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</si>
  <si>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</si>
  <si>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</si>
  <si>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</si>
  <si>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</si>
  <si>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</si>
  <si>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</si>
  <si>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</si>
  <si>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</si>
  <si>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</si>
  <si>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</si>
  <si>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</si>
  <si>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</si>
  <si>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</si>
  <si>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</si>
  <si>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</si>
  <si>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</si>
  <si>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</si>
  <si>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</si>
  <si>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</si>
  <si>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</si>
  <si>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</si>
  <si>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</si>
  <si>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</si>
  <si>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</si>
  <si>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</si>
  <si>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</si>
  <si>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</si>
  <si>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</si>
  <si>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</si>
  <si>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</si>
  <si>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</si>
  <si>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</si>
  <si>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</si>
  <si>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</si>
  <si>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</si>
  <si>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</si>
  <si>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</si>
  <si>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</si>
  <si>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</si>
  <si>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</si>
  <si>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</si>
  <si>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</si>
  <si>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</si>
  <si>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</si>
  <si>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</si>
  <si>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</si>
  <si>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</si>
  <si>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</si>
  <si>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</si>
  <si>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</si>
  <si>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</si>
  <si>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</si>
  <si>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</si>
  <si>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</si>
  <si>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</si>
  <si>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</si>
  <si>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</si>
  <si>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</si>
  <si>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</si>
  <si>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</si>
  <si>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</si>
  <si>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</si>
  <si>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</si>
  <si>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</si>
  <si>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</si>
  <si>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</si>
  <si>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</si>
  <si>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</si>
  <si>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</si>
  <si>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</si>
  <si>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</si>
  <si>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</si>
  <si>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</si>
  <si>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</si>
  <si>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</si>
  <si>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</si>
  <si>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</si>
  <si>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</si>
  <si>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</si>
  <si>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</si>
  <si>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</si>
  <si>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</si>
  <si>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</si>
  <si>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</si>
  <si>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</si>
  <si>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</si>
  <si>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</si>
  <si>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</si>
  <si>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</si>
  <si>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</si>
  <si>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</si>
  <si>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</si>
  <si>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</si>
  <si>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</si>
  <si>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</si>
  <si>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</si>
  <si>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</si>
  <si>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</si>
  <si>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</si>
  <si>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</si>
  <si>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</si>
  <si>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</si>
  <si>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</si>
  <si>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</si>
  <si>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</si>
  <si>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</si>
  <si>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</si>
  <si>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</si>
  <si>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</si>
  <si>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</si>
  <si>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</si>
  <si>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</si>
  <si>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</si>
  <si>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</si>
  <si>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</si>
  <si>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</si>
  <si>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</si>
  <si>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</si>
  <si>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</si>
  <si>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</si>
  <si>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</si>
  <si>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</si>
  <si>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</si>
  <si>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</si>
  <si>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</si>
  <si>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</si>
  <si>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</si>
  <si>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</si>
  <si>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</si>
  <si>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</si>
  <si>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</si>
  <si>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</si>
  <si>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</si>
  <si>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</si>
  <si>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</si>
  <si>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</si>
  <si>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</si>
  <si>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</si>
  <si>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</si>
  <si>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</si>
  <si>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</si>
  <si>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</si>
  <si>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</si>
  <si>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</si>
  <si>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</si>
  <si>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</si>
  <si>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</si>
  <si>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</si>
  <si>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</si>
  <si>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</si>
  <si>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</si>
  <si>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</si>
  <si>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</si>
  <si>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</si>
  <si>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</si>
  <si>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</si>
  <si>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</si>
  <si>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</si>
  <si>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</si>
  <si>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</si>
  <si>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</si>
  <si>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</si>
  <si>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</si>
  <si>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</si>
  <si>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</si>
  <si>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</si>
  <si>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</si>
  <si>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</si>
  <si>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</si>
  <si>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</si>
  <si>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</si>
  <si>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</si>
  <si>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</si>
  <si>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</si>
  <si>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</si>
  <si>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</si>
  <si>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</si>
  <si>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</si>
  <si>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</si>
  <si>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</si>
  <si>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</si>
  <si>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</si>
  <si>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</si>
  <si>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</si>
  <si>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</si>
  <si>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</si>
  <si>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</si>
  <si>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</si>
  <si>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</si>
  <si>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</si>
  <si>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</si>
  <si>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</si>
  <si>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</si>
  <si>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</si>
  <si>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</si>
  <si>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</si>
  <si>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</si>
  <si>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</si>
  <si>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</si>
  <si>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</si>
  <si>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</si>
  <si>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</si>
  <si>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</si>
  <si>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</si>
  <si>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</si>
  <si>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</si>
  <si>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</si>
  <si>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</si>
  <si>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</si>
  <si>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</si>
  <si>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</si>
  <si>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</si>
  <si>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</si>
  <si>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</si>
  <si>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</si>
  <si>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</si>
  <si>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</si>
  <si>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</si>
  <si>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</si>
  <si>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</si>
  <si>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</si>
  <si>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</si>
  <si>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</si>
  <si>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</si>
  <si>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</si>
  <si>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</si>
  <si>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</si>
  <si>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</si>
  <si>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</si>
  <si>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</si>
  <si>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</si>
  <si>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</si>
  <si>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</si>
  <si>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</si>
  <si>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</si>
  <si>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</si>
  <si>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</si>
  <si>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</si>
  <si>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</si>
  <si>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</si>
  <si>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</si>
  <si>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</si>
  <si>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</si>
  <si>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</si>
  <si>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</si>
  <si>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</si>
  <si>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</si>
  <si>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</si>
  <si>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</si>
  <si>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</si>
  <si>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</si>
  <si>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</si>
  <si>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</si>
  <si>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</si>
  <si>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</si>
  <si>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</si>
  <si>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</si>
  <si>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</si>
  <si>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</si>
  <si>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</si>
  <si>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</si>
  <si>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</si>
  <si>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</si>
  <si>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</si>
  <si>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</si>
  <si>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</si>
  <si>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</si>
  <si>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</si>
  <si>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</si>
  <si>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</si>
  <si>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</si>
  <si>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</si>
  <si>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</si>
  <si>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</si>
  <si>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</si>
  <si>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</si>
  <si>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</si>
  <si>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</si>
  <si>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</si>
  <si>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</si>
  <si>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</si>
  <si>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</si>
  <si>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</si>
  <si>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</si>
  <si>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</si>
  <si>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</si>
  <si>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</si>
  <si>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</si>
  <si>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</si>
  <si>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</si>
  <si>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</si>
  <si>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</si>
  <si>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</si>
  <si>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</si>
  <si>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</si>
  <si>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</si>
  <si>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</si>
  <si>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</si>
  <si>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</si>
  <si>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</si>
  <si>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</si>
  <si>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</si>
  <si>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</si>
  <si>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</si>
  <si>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</si>
  <si>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</si>
  <si>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</si>
  <si>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</si>
  <si>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</si>
  <si>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</si>
  <si>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</si>
  <si>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</si>
  <si>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</si>
  <si>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</si>
  <si>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</si>
  <si>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</si>
  <si>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</si>
  <si>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</si>
  <si>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</si>
  <si>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</si>
  <si>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</si>
  <si>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</si>
  <si>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</si>
  <si>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</si>
  <si>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</si>
  <si>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</si>
  <si>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</si>
  <si>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</si>
  <si>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</si>
  <si>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</si>
  <si>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</si>
  <si>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</si>
  <si>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</si>
  <si>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</si>
  <si>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</si>
  <si>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</si>
  <si>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</si>
  <si>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</si>
  <si>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</si>
  <si>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Bs
Crédito</t>
  </si>
  <si>
    <t>TRL Bs
Débito</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</si>
  <si>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</si>
  <si>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</si>
  <si>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</si>
  <si>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</si>
  <si>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</si>
  <si>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</si>
  <si>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</si>
  <si>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</si>
  <si>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</si>
  <si>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</si>
  <si>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</si>
  <si>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</si>
  <si>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</si>
  <si>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</si>
  <si>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</si>
  <si>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</si>
  <si>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</si>
  <si>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</si>
  <si>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</si>
  <si>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</si>
  <si>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</si>
  <si>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</si>
  <si>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</si>
  <si>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</si>
  <si>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</si>
  <si>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</si>
  <si>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</si>
  <si>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</si>
  <si>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</si>
  <si>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</si>
  <si>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</si>
  <si>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</si>
  <si>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</si>
  <si>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</si>
  <si>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</si>
  <si>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</si>
  <si>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</si>
  <si>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</si>
  <si>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</si>
  <si>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</si>
  <si>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</si>
  <si>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</si>
  <si>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</si>
  <si>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</si>
  <si>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</si>
  <si>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</si>
  <si>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</si>
  <si>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</si>
  <si>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</si>
  <si>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</si>
  <si>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</si>
  <si>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</si>
  <si>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</si>
  <si>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</si>
  <si>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</si>
  <si>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</si>
  <si>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</si>
  <si>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</si>
  <si>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</si>
  <si>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</si>
  <si>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Entidad</t>
  </si>
  <si>
    <t>D.A.</t>
  </si>
  <si>
    <t>C-21 CIP</t>
  </si>
  <si>
    <t>C-31 CIP</t>
  </si>
  <si>
    <t>C-31 SIP</t>
  </si>
  <si>
    <t>C-21 SIP</t>
  </si>
  <si>
    <t>Importe</t>
  </si>
  <si>
    <t>Descripción</t>
  </si>
  <si>
    <t>Total</t>
  </si>
  <si>
    <t>Estado Actual</t>
  </si>
  <si>
    <t>IDH</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</si>
  <si>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</si>
  <si>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</si>
  <si>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</si>
  <si>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</si>
  <si>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</si>
  <si>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</si>
  <si>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</si>
  <si>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</si>
  <si>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</si>
  <si>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</si>
  <si>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</si>
  <si>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</si>
  <si>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</si>
  <si>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</si>
  <si>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</si>
  <si>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</si>
  <si>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</si>
  <si>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</si>
  <si>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</si>
  <si>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</si>
  <si>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</si>
  <si>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</si>
  <si>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</si>
  <si>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</si>
  <si>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</si>
  <si>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</si>
  <si>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</si>
  <si>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</si>
  <si>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</si>
  <si>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</si>
  <si>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</si>
  <si>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</si>
  <si>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</si>
  <si>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</si>
  <si>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</si>
  <si>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</si>
  <si>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</si>
  <si>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</si>
  <si>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</si>
  <si>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</si>
  <si>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</si>
  <si>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</si>
  <si>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</si>
  <si>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</si>
  <si>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</si>
  <si>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</si>
  <si>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</si>
  <si>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</si>
  <si>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</si>
  <si>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</si>
  <si>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</si>
  <si>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</si>
  <si>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</si>
  <si>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</si>
  <si>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</si>
  <si>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</si>
  <si>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</si>
  <si>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</si>
  <si>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</si>
  <si>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</si>
  <si>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</si>
  <si>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</si>
  <si>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</si>
  <si>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</si>
  <si>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</si>
  <si>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</si>
  <si>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</si>
  <si>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</si>
  <si>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</si>
  <si>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</si>
  <si>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</si>
  <si>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</si>
  <si>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</si>
  <si>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</si>
  <si>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</si>
  <si>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</si>
  <si>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</si>
  <si>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</si>
  <si>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</si>
  <si>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</si>
  <si>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</si>
  <si>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</si>
  <si>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</si>
  <si>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</si>
  <si>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</si>
  <si>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</si>
  <si>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</si>
  <si>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</si>
  <si>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</si>
  <si>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</si>
  <si>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</si>
  <si>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</si>
  <si>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</si>
  <si>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</si>
  <si>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</si>
  <si>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</si>
  <si>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</si>
  <si>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</si>
  <si>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</si>
  <si>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</si>
  <si>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</si>
  <si>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</si>
  <si>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</si>
  <si>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</si>
  <si>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</si>
  <si>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</si>
  <si>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</si>
  <si>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</si>
  <si>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</si>
  <si>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</si>
  <si>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</si>
  <si>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</si>
  <si>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</si>
  <si>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</si>
  <si>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</si>
  <si>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</si>
  <si>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</si>
  <si>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</si>
  <si>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</si>
  <si>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</si>
  <si>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</si>
  <si>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</si>
  <si>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</si>
  <si>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</si>
  <si>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</si>
  <si>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</si>
  <si>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</si>
  <si>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</si>
  <si>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</si>
  <si>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</si>
  <si>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</si>
  <si>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</si>
  <si>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</si>
  <si>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</si>
  <si>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</si>
  <si>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</si>
  <si>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</si>
  <si>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</si>
  <si>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</si>
  <si>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</si>
  <si>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</si>
  <si>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</si>
  <si>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</si>
  <si>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</si>
  <si>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</si>
  <si>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</si>
  <si>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</si>
  <si>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</si>
  <si>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</si>
  <si>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</si>
  <si>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</si>
  <si>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</si>
  <si>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</si>
  <si>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</si>
  <si>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</si>
  <si>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</si>
  <si>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</si>
  <si>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</si>
  <si>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</si>
  <si>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</si>
  <si>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</si>
  <si>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</si>
  <si>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</si>
  <si>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</si>
  <si>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</si>
  <si>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</si>
  <si>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</si>
  <si>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</si>
  <si>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</si>
  <si>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</si>
  <si>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</si>
  <si>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</si>
  <si>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</si>
  <si>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</si>
  <si>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</si>
  <si>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</si>
  <si>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</si>
  <si>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</si>
  <si>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</si>
  <si>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</si>
  <si>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</si>
  <si>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</si>
  <si>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</si>
  <si>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</si>
  <si>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</si>
  <si>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</si>
  <si>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</si>
  <si>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</si>
  <si>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</si>
  <si>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</si>
  <si>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</si>
  <si>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</si>
  <si>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</si>
  <si>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</si>
  <si>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</si>
  <si>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</si>
  <si>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</si>
  <si>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</si>
  <si>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</si>
  <si>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</si>
  <si>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</si>
  <si>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</si>
  <si>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</si>
  <si>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</si>
  <si>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</si>
  <si>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</si>
  <si>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</si>
  <si>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</si>
  <si>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</si>
  <si>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</si>
  <si>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</si>
  <si>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</si>
  <si>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</si>
  <si>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</si>
  <si>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</si>
  <si>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</si>
  <si>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</si>
  <si>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</si>
  <si>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</si>
  <si>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</si>
  <si>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</si>
  <si>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</si>
  <si>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</si>
  <si>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</si>
  <si>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</si>
  <si>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</si>
  <si>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</si>
  <si>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</si>
  <si>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</si>
  <si>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</si>
  <si>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</si>
  <si>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</si>
  <si>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</si>
  <si>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</si>
  <si>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</si>
  <si>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</si>
  <si>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</si>
  <si>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</si>
  <si>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</si>
  <si>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</si>
  <si>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</si>
  <si>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</si>
  <si>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</si>
  <si>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</si>
  <si>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</si>
  <si>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</si>
  <si>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</si>
  <si>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</si>
  <si>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</si>
  <si>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</si>
  <si>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</si>
  <si>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</si>
  <si>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</si>
  <si>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</si>
  <si>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</si>
  <si>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</si>
  <si>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</si>
  <si>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</si>
  <si>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</si>
  <si>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</si>
  <si>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</si>
  <si>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</si>
  <si>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</si>
  <si>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</si>
  <si>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</si>
  <si>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</si>
  <si>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</si>
  <si>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</si>
  <si>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</si>
  <si>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</si>
  <si>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</si>
  <si>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</si>
  <si>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</si>
  <si>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</si>
  <si>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</si>
  <si>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</si>
  <si>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</si>
  <si>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</si>
  <si>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</si>
  <si>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</si>
  <si>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</si>
  <si>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</si>
  <si>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</si>
  <si>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</si>
  <si>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</si>
  <si>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</si>
  <si>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</si>
  <si>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</si>
  <si>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</si>
  <si>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</si>
  <si>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</si>
  <si>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</si>
  <si>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</si>
  <si>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</si>
  <si>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</si>
  <si>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</si>
  <si>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</si>
  <si>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</si>
  <si>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</si>
  <si>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</si>
  <si>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</si>
  <si>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</si>
  <si>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</si>
  <si>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</si>
  <si>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</si>
  <si>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</si>
  <si>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</si>
  <si>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</si>
  <si>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</si>
  <si>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</si>
  <si>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</si>
  <si>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</si>
  <si>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</si>
  <si>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</si>
  <si>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</si>
  <si>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</si>
  <si>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</si>
  <si>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</si>
  <si>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</si>
  <si>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</si>
  <si>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</si>
  <si>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</si>
  <si>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</si>
  <si>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</si>
  <si>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</si>
  <si>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</si>
  <si>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</si>
  <si>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</si>
  <si>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</si>
  <si>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</si>
  <si>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</si>
  <si>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</si>
  <si>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</si>
  <si>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</si>
  <si>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</si>
  <si>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</si>
  <si>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</si>
  <si>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</si>
  <si>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</si>
  <si>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</si>
  <si>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</si>
  <si>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</si>
  <si>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</si>
  <si>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</si>
  <si>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</si>
  <si>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</si>
  <si>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</si>
  <si>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</si>
  <si>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</si>
  <si>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</si>
  <si>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</si>
  <si>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</si>
  <si>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</si>
  <si>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</si>
  <si>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</si>
  <si>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</si>
  <si>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</si>
  <si>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</si>
  <si>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</si>
  <si>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</si>
  <si>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</si>
  <si>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</si>
  <si>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</si>
  <si>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</si>
  <si>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</si>
  <si>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</si>
  <si>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</si>
  <si>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</si>
  <si>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</si>
  <si>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</si>
  <si>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</si>
  <si>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</si>
  <si>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</si>
  <si>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</si>
  <si>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</si>
  <si>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</si>
  <si>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</si>
  <si>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</si>
  <si>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</si>
  <si>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</si>
  <si>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</si>
  <si>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</si>
  <si>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</si>
  <si>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</si>
  <si>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</si>
  <si>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</si>
  <si>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</si>
  <si>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</si>
  <si>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</si>
  <si>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</si>
  <si>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</si>
  <si>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</si>
  <si>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</si>
  <si>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</si>
  <si>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</si>
  <si>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</si>
  <si>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</si>
  <si>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</si>
  <si>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</si>
  <si>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</si>
  <si>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</si>
  <si>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</si>
  <si>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</si>
  <si>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</si>
  <si>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</si>
  <si>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</si>
  <si>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</si>
  <si>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</si>
  <si>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</si>
  <si>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</si>
  <si>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</si>
  <si>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</si>
  <si>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</si>
  <si>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</si>
  <si>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</si>
  <si>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</si>
  <si>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</si>
  <si>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</si>
  <si>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</si>
  <si>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</si>
  <si>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</si>
  <si>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</si>
  <si>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</si>
  <si>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</si>
  <si>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</si>
  <si>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</si>
  <si>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</si>
  <si>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</si>
  <si>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</si>
  <si>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</si>
  <si>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</si>
  <si>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</si>
  <si>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</si>
  <si>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</si>
  <si>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</si>
  <si>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</si>
  <si>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</si>
  <si>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</si>
  <si>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</si>
  <si>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</si>
  <si>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</si>
  <si>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</si>
  <si>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</si>
  <si>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</si>
  <si>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</si>
  <si>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</si>
  <si>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</si>
  <si>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</si>
  <si>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</si>
  <si>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</si>
  <si>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</si>
  <si>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</si>
  <si>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</si>
  <si>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</si>
  <si>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</si>
  <si>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</si>
  <si>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</si>
  <si>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</si>
  <si>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</si>
  <si>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</si>
  <si>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</si>
  <si>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</si>
  <si>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</si>
  <si>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</si>
  <si>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</si>
  <si>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</si>
  <si>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</si>
  <si>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</si>
  <si>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</si>
  <si>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</si>
  <si>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</si>
  <si>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</si>
  <si>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</si>
  <si>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</si>
  <si>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</si>
  <si>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</si>
  <si>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</si>
  <si>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</si>
  <si>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</si>
  <si>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</si>
  <si>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</si>
  <si>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</si>
  <si>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</si>
  <si>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</si>
  <si>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</si>
  <si>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</si>
  <si>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</si>
  <si>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</si>
  <si>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</si>
  <si>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</si>
  <si>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</si>
  <si>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</si>
  <si>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</si>
  <si>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</si>
  <si>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</si>
  <si>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</si>
  <si>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</si>
  <si>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</si>
  <si>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</si>
  <si>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</si>
  <si>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</si>
  <si>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</si>
  <si>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</si>
  <si>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</si>
  <si>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</si>
  <si>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</si>
  <si>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</si>
  <si>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</si>
  <si>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</si>
  <si>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</si>
  <si>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</si>
  <si>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</si>
  <si>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</si>
  <si>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</si>
  <si>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</si>
  <si>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</si>
  <si>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</si>
  <si>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</si>
  <si>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</si>
  <si>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</si>
  <si>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</si>
  <si>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</si>
  <si>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</si>
  <si>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</si>
  <si>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</si>
  <si>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</si>
  <si>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</si>
  <si>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</si>
  <si>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</si>
  <si>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</si>
  <si>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</si>
  <si>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</si>
  <si>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</si>
  <si>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</si>
  <si>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</si>
  <si>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</si>
  <si>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</si>
  <si>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</si>
  <si>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</si>
  <si>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</si>
  <si>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</si>
  <si>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</si>
  <si>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</si>
  <si>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</si>
  <si>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</si>
  <si>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</si>
  <si>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</si>
  <si>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</si>
  <si>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</si>
  <si>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</si>
  <si>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</si>
  <si>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</si>
  <si>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</si>
  <si>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</si>
  <si>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</si>
  <si>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</si>
  <si>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</si>
  <si>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</si>
  <si>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</si>
  <si>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</si>
  <si>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</si>
  <si>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</si>
  <si>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</si>
  <si>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</si>
  <si>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</si>
  <si>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</si>
  <si>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</si>
  <si>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</si>
  <si>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</si>
  <si>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</si>
  <si>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</si>
  <si>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</si>
  <si>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</si>
  <si>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</si>
  <si>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</si>
  <si>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</si>
  <si>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</si>
  <si>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</si>
  <si>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</si>
  <si>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</si>
  <si>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</si>
  <si>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</si>
  <si>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</si>
  <si>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</si>
  <si>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</si>
  <si>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</si>
  <si>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</si>
  <si>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</si>
  <si>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</si>
  <si>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</si>
  <si>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</si>
  <si>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</si>
  <si>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</si>
  <si>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</si>
  <si>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</si>
  <si>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</si>
  <si>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</si>
  <si>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</si>
  <si>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</si>
  <si>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</si>
  <si>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</si>
  <si>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</si>
  <si>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</si>
  <si>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</si>
  <si>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</si>
  <si>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</si>
  <si>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</si>
  <si>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</si>
  <si>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</si>
  <si>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NTE - DÉBITO</t>
  </si>
  <si>
    <t>NTE - CRÉDITO</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</si>
  <si>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</si>
  <si>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</si>
  <si>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</si>
  <si>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</si>
  <si>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</si>
  <si>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</si>
  <si>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</si>
  <si>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</si>
  <si>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</si>
  <si>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</si>
  <si>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</si>
  <si>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</si>
  <si>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</si>
  <si>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</si>
  <si>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</si>
  <si>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</si>
  <si>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</si>
  <si>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</si>
  <si>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</si>
  <si>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</si>
  <si>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</si>
  <si>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</si>
  <si>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</si>
  <si>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</si>
  <si>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</si>
  <si>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</si>
  <si>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</si>
  <si>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</si>
  <si>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</si>
  <si>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</si>
  <si>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</si>
  <si>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</si>
  <si>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</si>
  <si>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</si>
  <si>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</si>
  <si>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</si>
  <si>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</si>
  <si>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</si>
  <si>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</si>
  <si>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</si>
  <si>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</si>
  <si>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</si>
  <si>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</si>
  <si>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</si>
  <si>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</si>
  <si>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</si>
  <si>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</si>
  <si>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</si>
  <si>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</si>
  <si>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</si>
  <si>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</si>
  <si>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</si>
  <si>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</si>
  <si>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</si>
  <si>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</si>
  <si>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</si>
  <si>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</si>
  <si>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</si>
  <si>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</si>
  <si>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</si>
  <si>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</si>
  <si>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</si>
  <si>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</si>
  <si>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</si>
  <si>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</si>
  <si>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</si>
  <si>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</si>
  <si>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</si>
  <si>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</si>
  <si>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</si>
  <si>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</si>
  <si>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</si>
  <si>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</si>
  <si>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</si>
  <si>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</si>
  <si>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</si>
  <si>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</si>
  <si>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</si>
  <si>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</si>
  <si>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</si>
  <si>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</si>
  <si>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</si>
  <si>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</si>
  <si>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</si>
  <si>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</si>
  <si>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</si>
  <si>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</si>
  <si>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Yesenia Apaza Poma</t>
  </si>
  <si>
    <t>yesenia.apaza@economiayfinanzas.gob.bo</t>
  </si>
  <si>
    <t>Rommel Cuba Calle</t>
  </si>
  <si>
    <t>rommel.cuba@economiayfinanzas.gob.bo</t>
  </si>
  <si>
    <t>Emma Ticonipa Condori</t>
  </si>
  <si>
    <t>Correo Institucional</t>
  </si>
  <si>
    <t>virginia.callisaya@economiayfinanzas.gob.bo</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</si>
  <si>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</si>
  <si>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</si>
  <si>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</si>
  <si>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</si>
  <si>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</si>
  <si>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</si>
  <si>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</si>
  <si>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</si>
  <si>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</si>
  <si>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</si>
  <si>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</si>
  <si>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</si>
  <si>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</si>
  <si>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</si>
  <si>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</si>
  <si>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</si>
  <si>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</si>
  <si>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</si>
  <si>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</si>
  <si>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</si>
  <si>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</si>
  <si>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</si>
  <si>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</si>
  <si>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</si>
  <si>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</si>
  <si>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</si>
  <si>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</si>
  <si>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</si>
  <si>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</si>
  <si>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</si>
  <si>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</si>
  <si>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</si>
  <si>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</si>
  <si>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</si>
  <si>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</si>
  <si>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</si>
  <si>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</si>
  <si>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2183333 - 1637</t>
  </si>
  <si>
    <t>2183333 - 1649</t>
  </si>
  <si>
    <t>Comisiones Bancarías y por Compra Venta de Divisas sujetas a proceso automático</t>
  </si>
  <si>
    <t>10000041244140</t>
  </si>
  <si>
    <t>MIN. SALUD Y DEPORTES - VENTA DE VALORES FISC. A NIVEL NACIONAL</t>
  </si>
  <si>
    <t>• Las Boletas de Depósito se regularizan en el SIGEP mediante comprobantes presupuestarios C-21's por el reconocimiento del ingreso y cuando la Boleta de Depósito sea utilizada para la reversión de comprobantes de pago C-31's.</t>
  </si>
  <si>
    <t>COB_AUTO &amp; CVD_AUTO  Comisiones Bancarias proceso automático</t>
  </si>
  <si>
    <t>Virginia Huanca Mamani</t>
  </si>
  <si>
    <t>2183333 - 1636</t>
  </si>
  <si>
    <t>virginia.huanca@economiayfinanzas.gob.bo</t>
  </si>
  <si>
    <t>Virginia Callisaya Kantuta</t>
  </si>
  <si>
    <t>2183333 - 1645</t>
  </si>
  <si>
    <t>Navegación Aérea y Aeropuertos Bolivianos</t>
  </si>
  <si>
    <t>GCM</t>
  </si>
  <si>
    <t>NAVEGACIÓN AÉREA Y AEROPUERTOS BOLIVIANOS</t>
  </si>
  <si>
    <t>00099021001 DEPOSITO DE EFECTIVO, DEPOSITANTE: ROSA AMALIA QUISBERT DE MARCA, CONCEPTO: DEVOLUCION DE RETROACTIVO, CUENTA DE DEPOSITO: CUENTA UNICA DEL TESORO</t>
  </si>
  <si>
    <t>00099014102</t>
  </si>
  <si>
    <t>10000004669377</t>
  </si>
  <si>
    <t xml:space="preserve">MIN.EDUCACION - ENSAF </t>
  </si>
  <si>
    <t>10000028754013</t>
  </si>
  <si>
    <t>MIN. EDU. - UNIDAD ESPECIALIZADA DE FORMACIÓN CONTINUA - RECAUDADORA</t>
  </si>
  <si>
    <t>10000029132903</t>
  </si>
  <si>
    <t>MIN. EDU. - ESFM MCAL ANDRES DE SANTA CRUZ Y CALAHUMANA - CTA. RECAUDADORA</t>
  </si>
  <si>
    <t>10000029123796</t>
  </si>
  <si>
    <t xml:space="preserve">MIN. EDU. - ESFM TECNOLÓGICO Y HUMANÍSTICO EL ALTO CTA. RECAUDADORA </t>
  </si>
  <si>
    <t>10000029699276</t>
  </si>
  <si>
    <t>MINISTERIO DE EDUCACIÓN - ESFM CLARA PARADA DE PINTO</t>
  </si>
  <si>
    <t>10000041244041</t>
  </si>
  <si>
    <t>MIN. SALUD Y DEPORTES – PROG NAL PREVENCIONES DE ENFERMEDADES INGRESOS A NIVEL NAL</t>
  </si>
  <si>
    <t>10000030955576</t>
  </si>
  <si>
    <t>SEDEM-ECEBOL-RECAUDADORA GESTIÓN OPERATIVA</t>
  </si>
  <si>
    <t>10000005579591</t>
  </si>
  <si>
    <t>CEUB - RECAUDADORA</t>
  </si>
  <si>
    <t>10000018347224</t>
  </si>
  <si>
    <t xml:space="preserve">DIRECCION DEL NOTARIADO PLURINACIONAL - CUENTA RECAUDADORA </t>
  </si>
  <si>
    <t>10000021636698</t>
  </si>
  <si>
    <t xml:space="preserve">DIRNOPLU-CUENTA RECAUDADORA VIA VOLUNTARIA </t>
  </si>
  <si>
    <t>10000003905748</t>
  </si>
  <si>
    <t xml:space="preserve">EMAPA - CAPTACION DE RECURSOS POR CARTERA </t>
  </si>
  <si>
    <t>10000005546409</t>
  </si>
  <si>
    <t xml:space="preserve">EMAPA - VENTA PRODUCTOS AGRICOLAS </t>
  </si>
  <si>
    <t>10000021512426</t>
  </si>
  <si>
    <t xml:space="preserve">EMAPA- SUPERMERCADOS </t>
  </si>
  <si>
    <t>10000011553042</t>
  </si>
  <si>
    <t>EMAPA - VENTAS DIRECTAS</t>
  </si>
  <si>
    <t>(*) Los importes correspondientes a operaciones CUT Dolares, se expresan en Moneda Nacional.</t>
  </si>
  <si>
    <t>TIPO</t>
  </si>
  <si>
    <t>Dólares
($us) (*)</t>
  </si>
  <si>
    <t>DGCF – R1.02</t>
  </si>
  <si>
    <t>jorge.vargas@economiayfinanzas.gob.bo</t>
  </si>
  <si>
    <t>2183333 - 1633</t>
  </si>
  <si>
    <t>Transferencia al final del día</t>
  </si>
  <si>
    <t>CVD AUTO</t>
  </si>
  <si>
    <t>2183333 - 1632</t>
  </si>
  <si>
    <t>CONCILIADO_PARCIAL</t>
  </si>
  <si>
    <t>Jorge Vargas Sontura</t>
  </si>
  <si>
    <t>Servicio Plurinacional de Registro de Comercio</t>
  </si>
  <si>
    <t>5123069001</t>
  </si>
  <si>
    <t xml:space="preserve">TGN-RECAUDACION AUTORIDAD DE IMPUGNACION TRIBUTARIA </t>
  </si>
  <si>
    <t>José Rivas Cortez</t>
  </si>
  <si>
    <t>jose.rivas@economiayfinanzas.gob.bo</t>
  </si>
  <si>
    <t>emma.ticonipa@economiayfinanzas.gob.bo</t>
  </si>
  <si>
    <t>Judith Machicado Ticona</t>
  </si>
  <si>
    <t>2183333 - 1648</t>
  </si>
  <si>
    <t>judith.machicado@economiayfinanzas.gob.bo</t>
  </si>
  <si>
    <t>Ministerio de Justicia</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</si>
  <si>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</si>
  <si>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</si>
  <si>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</si>
  <si>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</si>
  <si>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</si>
  <si>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</si>
  <si>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</si>
  <si>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</si>
  <si>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</si>
  <si>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Agencia para el Desarrollo de las Macroregiones y Zonas Fronterizas</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</si>
  <si>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</si>
  <si>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</si>
  <si>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</si>
  <si>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</si>
  <si>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</si>
  <si>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</si>
  <si>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</si>
  <si>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</si>
  <si>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</si>
  <si>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</si>
  <si>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</si>
  <si>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</si>
  <si>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</si>
  <si>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</si>
  <si>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</si>
  <si>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</si>
  <si>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</si>
  <si>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</si>
  <si>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</si>
  <si>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Comité Organizador de los XI Juegos Suramericanos Cochabamba 2018</t>
  </si>
  <si>
    <t>Servicio Plurinacional de la Mujer y de la Despatria.</t>
  </si>
  <si>
    <t>NAABOL</t>
  </si>
  <si>
    <t>Caja de Salud del Servicio Nacional de Caminos y Ramas Anexas</t>
  </si>
  <si>
    <t>Adm.de Aeropuertos y Servicios Auxiliares de Naveg. Aérea</t>
  </si>
  <si>
    <t>Transportes Aéreo Boliviano</t>
  </si>
  <si>
    <t xml:space="preserve"> Bolivia TV</t>
  </si>
  <si>
    <t>Corporación de las Fuerzas Armadas para el Desarrollo Nacional</t>
  </si>
  <si>
    <t>Empresa siderúrgica del Mutún</t>
  </si>
  <si>
    <t>Lácteos de Bolivia</t>
  </si>
  <si>
    <t>Cartones de Bolivia</t>
  </si>
  <si>
    <t>Empresa Púb. Nal. Estratégica Cementos de Bolivia</t>
  </si>
  <si>
    <t>Empresa boliviana de Industrialización de Hidrocarburos</t>
  </si>
  <si>
    <t>Agencia Bolivia Espacial</t>
  </si>
  <si>
    <t>Empresa Estratégica Boliviana de Construcción y Conservación I.C.</t>
  </si>
  <si>
    <t>Empresa Pública Nacional Textil</t>
  </si>
  <si>
    <t>Empresa Estatal de Transporte por Cable "Mi Teleférico"</t>
  </si>
  <si>
    <t>Empresa Estatal Boliviana de Turismo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</si>
  <si>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</si>
  <si>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</si>
  <si>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</si>
  <si>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</si>
  <si>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</si>
  <si>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</si>
  <si>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</si>
  <si>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Empresa Tarijeña de Gas</t>
  </si>
  <si>
    <t>Administración Autónoma para Obras Sanitarias - Potosi</t>
  </si>
  <si>
    <t>Fondo Desarrollo del Sistema Financiero y Apoyo al Sector Productivo</t>
  </si>
  <si>
    <t>Empresa Municipal de Agua Potable y Alcantarillado Sacaba (EMAPAS)</t>
  </si>
  <si>
    <t>Empresa Municipal de Áreas Verdes y Recreación Alternativa</t>
  </si>
  <si>
    <t>Empresa Municipal de Agua Potable y Alcantarillado Viacha</t>
  </si>
  <si>
    <t>Empresa Pública Departamental Estratégica de Aguas - La Paz</t>
  </si>
  <si>
    <t>Dirección General de Administración de Finanzas Territoriales</t>
  </si>
  <si>
    <t>Dirección General de Pensiones</t>
  </si>
  <si>
    <t>Fecha de operación
(DD/MM/AA)</t>
  </si>
  <si>
    <t>Código</t>
  </si>
  <si>
    <t>N° Libreta 
(CUT)</t>
  </si>
  <si>
    <t>N° Comprobante Recurso</t>
  </si>
  <si>
    <t>N° Comprobante Gasto</t>
  </si>
  <si>
    <t>Importe - MO (1)</t>
  </si>
  <si>
    <t>Importe - MN</t>
  </si>
  <si>
    <t>N° Asiento manual (2)</t>
  </si>
  <si>
    <t>Ref.:</t>
  </si>
  <si>
    <t>MN: Moneda Nacional</t>
  </si>
  <si>
    <t>MO: Moneda Origen</t>
  </si>
  <si>
    <t>(1) Incluir cuando se traten de operaciones en la CUT N°5970034001 ME.</t>
  </si>
  <si>
    <t>(2) Incluir cuando se realicen asientos manuales para el registro de transferencias entre libreta - TRL de la CUT MN y/o ME.</t>
  </si>
  <si>
    <t>00099021001 DEPOSITO DE EFECTIVO, DEPOSITANTE: FLORA RODRIGUEZ SIRPA, CONCEPTO: DEVOLUCION POR COBRO INDEBIDO, CUENTA DE DEPOSITO: CUENTA UNICA DEL TESORO</t>
  </si>
  <si>
    <t>Pablo Laura Soto</t>
  </si>
  <si>
    <t>2183333 - 1620</t>
  </si>
  <si>
    <t>pablo.laura@economiayfinanzas.gob.bo</t>
  </si>
  <si>
    <t>TEC</t>
  </si>
  <si>
    <t>Transferencia Entre Cuentas BCB</t>
  </si>
  <si>
    <t>10000046351502</t>
  </si>
  <si>
    <t>EMAPA - VENTA DE PRODUCTOS</t>
  </si>
  <si>
    <t>00099021001 DEPOSITO DE EFECTIVO, DEPOSITANTE: ALBERTINA GUTIERREZ QUISPE, CONCEPTO: DEVOLUCION DE RETROACTIVO, CUENTA DE DEPOSITO: CUENTA UNICA DEL TESORO</t>
  </si>
  <si>
    <t>O20823190002</t>
  </si>
  <si>
    <t>O20823210002</t>
  </si>
  <si>
    <t>B20826510002</t>
  </si>
  <si>
    <t>O20829480002</t>
  </si>
  <si>
    <t>O20829540002</t>
  </si>
  <si>
    <t>O20830390002</t>
  </si>
  <si>
    <t>O20830240002</t>
  </si>
  <si>
    <t>O20830520002</t>
  </si>
  <si>
    <t>O20832830002</t>
  </si>
  <si>
    <t>O20836160002</t>
  </si>
  <si>
    <t>O20836380002</t>
  </si>
  <si>
    <t>O20836600002</t>
  </si>
  <si>
    <t>O20838310002</t>
  </si>
  <si>
    <t>O20838370002</t>
  </si>
  <si>
    <t>O20840240002</t>
  </si>
  <si>
    <t>B20838190002</t>
  </si>
  <si>
    <t>O20842570002</t>
  </si>
  <si>
    <t>O20842630002</t>
  </si>
  <si>
    <t>O20843150002</t>
  </si>
  <si>
    <t>O20843460002</t>
  </si>
  <si>
    <t>O20843760002</t>
  </si>
  <si>
    <t>O20845660002</t>
  </si>
  <si>
    <t>O20845740002</t>
  </si>
  <si>
    <t>O20846700002</t>
  </si>
  <si>
    <t>O20847310002</t>
  </si>
  <si>
    <t>O20849750002</t>
  </si>
  <si>
    <t>B20849110002</t>
  </si>
  <si>
    <t>O20852560002</t>
  </si>
  <si>
    <t>O20855620002</t>
  </si>
  <si>
    <t>O20856880002</t>
  </si>
  <si>
    <t>O20857100002</t>
  </si>
  <si>
    <t>O20857110002</t>
  </si>
  <si>
    <t>B20855530002</t>
  </si>
  <si>
    <t>B20855760002</t>
  </si>
  <si>
    <t>B20856050002</t>
  </si>
  <si>
    <t>O20858990002</t>
  </si>
  <si>
    <t>O20860410002</t>
  </si>
  <si>
    <t>O20860480002</t>
  </si>
  <si>
    <t>B20858670002</t>
  </si>
  <si>
    <t>B20858690002</t>
  </si>
  <si>
    <t>B20858880002</t>
  </si>
  <si>
    <t>B20858910002</t>
  </si>
  <si>
    <t>O20862550002</t>
  </si>
  <si>
    <t>B20862100002</t>
  </si>
  <si>
    <t>B20862110002</t>
  </si>
  <si>
    <t>B20862410002</t>
  </si>
  <si>
    <t>O20867070002</t>
  </si>
  <si>
    <t>B20865700002</t>
  </si>
  <si>
    <t>B20865800002</t>
  </si>
  <si>
    <t>O20868930002</t>
  </si>
  <si>
    <t>O20868990002</t>
  </si>
  <si>
    <t>O20869080002</t>
  </si>
  <si>
    <t>O20869480002</t>
  </si>
  <si>
    <t>O20871980002</t>
  </si>
  <si>
    <t>O20872100002</t>
  </si>
  <si>
    <t>O20872920002</t>
  </si>
  <si>
    <t>O20872970002</t>
  </si>
  <si>
    <t>O20873270002</t>
  </si>
  <si>
    <t>O20875990002</t>
  </si>
  <si>
    <t>O20876270002</t>
  </si>
  <si>
    <t>O20876880002</t>
  </si>
  <si>
    <t>B20875960002</t>
  </si>
  <si>
    <t>O20878910002</t>
  </si>
  <si>
    <t>O20879870002</t>
  </si>
  <si>
    <t>O20882640002</t>
  </si>
  <si>
    <t>O20883400002</t>
  </si>
  <si>
    <t>O20883630002</t>
  </si>
  <si>
    <t>O20886250002</t>
  </si>
  <si>
    <t>O20888110002</t>
  </si>
  <si>
    <t>G21264580004</t>
  </si>
  <si>
    <t>G21266530004</t>
  </si>
  <si>
    <t>J05325280002</t>
  </si>
  <si>
    <t>S10516440002</t>
  </si>
  <si>
    <t>Q17461640002</t>
  </si>
  <si>
    <t>S10524910002</t>
  </si>
  <si>
    <t>Q17501160002</t>
  </si>
  <si>
    <t>G21461360003</t>
  </si>
  <si>
    <t>G21505160003</t>
  </si>
  <si>
    <t>G21521560004</t>
  </si>
  <si>
    <t>T04412450001</t>
  </si>
  <si>
    <t>T04412470001</t>
  </si>
  <si>
    <t>T04412490001</t>
  </si>
  <si>
    <t>T04412510001</t>
  </si>
  <si>
    <t>T04412530001</t>
  </si>
  <si>
    <t>T04412550001</t>
  </si>
  <si>
    <t>T04412570001</t>
  </si>
  <si>
    <t>T04412590001</t>
  </si>
  <si>
    <t>T04412610001</t>
  </si>
  <si>
    <t>T04412630001</t>
  </si>
  <si>
    <t>T04412650001</t>
  </si>
  <si>
    <t>T04412670001</t>
  </si>
  <si>
    <t>T04412690001</t>
  </si>
  <si>
    <t>T04412710001</t>
  </si>
  <si>
    <t>T04412730001</t>
  </si>
  <si>
    <t>T04412750001</t>
  </si>
  <si>
    <t>T04412770001</t>
  </si>
  <si>
    <t>T04412790001</t>
  </si>
  <si>
    <t>T04412810001</t>
  </si>
  <si>
    <t>T04412830001</t>
  </si>
  <si>
    <t>T04412850001</t>
  </si>
  <si>
    <t>T04412870001</t>
  </si>
  <si>
    <t>T04412890001</t>
  </si>
  <si>
    <t>T04412910001</t>
  </si>
  <si>
    <t>T04412930001</t>
  </si>
  <si>
    <t>T04412950001</t>
  </si>
  <si>
    <t>T04412970001</t>
  </si>
  <si>
    <t>T04413050001</t>
  </si>
  <si>
    <t>T04412990001</t>
  </si>
  <si>
    <t>T04413010001</t>
  </si>
  <si>
    <t>T04413030001</t>
  </si>
  <si>
    <t>T04413070001</t>
  </si>
  <si>
    <t>T04413090001</t>
  </si>
  <si>
    <t>T04413110001</t>
  </si>
  <si>
    <t>T04413130001</t>
  </si>
  <si>
    <t>T04413150001</t>
  </si>
  <si>
    <t>T04413170001</t>
  </si>
  <si>
    <t>T04413190001</t>
  </si>
  <si>
    <t>T04413210001</t>
  </si>
  <si>
    <t>T04413230001</t>
  </si>
  <si>
    <t>T04413250001</t>
  </si>
  <si>
    <t>T04413270001</t>
  </si>
  <si>
    <t>T04413290001</t>
  </si>
  <si>
    <t>T04413310001</t>
  </si>
  <si>
    <t>T04413330001</t>
  </si>
  <si>
    <t>T04413350001</t>
  </si>
  <si>
    <t>T04413370001</t>
  </si>
  <si>
    <t>T04413390001</t>
  </si>
  <si>
    <t>T04413410001</t>
  </si>
  <si>
    <t>T04413430001</t>
  </si>
  <si>
    <t>T04413450001</t>
  </si>
  <si>
    <t>T04413470001</t>
  </si>
  <si>
    <t>T04413490001</t>
  </si>
  <si>
    <t>T04413510001</t>
  </si>
  <si>
    <t>T04413530001</t>
  </si>
  <si>
    <t>T04413550001</t>
  </si>
  <si>
    <t>T04413570001</t>
  </si>
  <si>
    <t>T04413590001</t>
  </si>
  <si>
    <t>T04413610001</t>
  </si>
  <si>
    <t>T04413630001</t>
  </si>
  <si>
    <t>T04413650001</t>
  </si>
  <si>
    <t>T04413670001</t>
  </si>
  <si>
    <t>T04413760001</t>
  </si>
  <si>
    <t>T04413690001</t>
  </si>
  <si>
    <t>T04413720001</t>
  </si>
  <si>
    <t>T04413740001</t>
  </si>
  <si>
    <t>T04413780001</t>
  </si>
  <si>
    <t>T04413800001</t>
  </si>
  <si>
    <t>T04413820001</t>
  </si>
  <si>
    <t>T04413840001</t>
  </si>
  <si>
    <t>T04413860001</t>
  </si>
  <si>
    <t>T04413880001</t>
  </si>
  <si>
    <t>T04413900001</t>
  </si>
  <si>
    <t>T04413920001</t>
  </si>
  <si>
    <t>T04413940001</t>
  </si>
  <si>
    <t>T04413960001</t>
  </si>
  <si>
    <t>T04413980001</t>
  </si>
  <si>
    <t>T04414000001</t>
  </si>
  <si>
    <t>T04414020001</t>
  </si>
  <si>
    <t>T04414040001</t>
  </si>
  <si>
    <t>T04414060001</t>
  </si>
  <si>
    <t>T04414080001</t>
  </si>
  <si>
    <t>T04414100001</t>
  </si>
  <si>
    <t>T04414120001</t>
  </si>
  <si>
    <t>T04414140001</t>
  </si>
  <si>
    <t>T04414160001</t>
  </si>
  <si>
    <t>T04414180001</t>
  </si>
  <si>
    <t>T04414200001</t>
  </si>
  <si>
    <t>T04414220001</t>
  </si>
  <si>
    <t>T04414240001</t>
  </si>
  <si>
    <t>T04414260001</t>
  </si>
  <si>
    <t>T04414280001</t>
  </si>
  <si>
    <t>T04414300001</t>
  </si>
  <si>
    <t>T04414320001</t>
  </si>
  <si>
    <t>T04414340001</t>
  </si>
  <si>
    <t>T04414360001</t>
  </si>
  <si>
    <t>T04414440001</t>
  </si>
  <si>
    <t>T04414380001</t>
  </si>
  <si>
    <t>T04414400001</t>
  </si>
  <si>
    <t>T04414420001</t>
  </si>
  <si>
    <t>T04414460001</t>
  </si>
  <si>
    <t>T04414480001</t>
  </si>
  <si>
    <t>T04414500001</t>
  </si>
  <si>
    <t>T04414520001</t>
  </si>
  <si>
    <t>T04414540001</t>
  </si>
  <si>
    <t>T04414560001</t>
  </si>
  <si>
    <t>T04414580001</t>
  </si>
  <si>
    <t>T04414600001</t>
  </si>
  <si>
    <t>T04414620001</t>
  </si>
  <si>
    <t>T04414640001</t>
  </si>
  <si>
    <t>T04414660001</t>
  </si>
  <si>
    <t>T04414680001</t>
  </si>
  <si>
    <t>T04414700001</t>
  </si>
  <si>
    <t>J05354850001</t>
  </si>
  <si>
    <t>F0011804</t>
  </si>
  <si>
    <t>F0011800</t>
  </si>
  <si>
    <t>00099021001 DEPOSITO DE EFECTIVO, DEPOSITANTE: ANTONIO ARUQUIPA MALLEA, CONCEPTO: DEVOLUCION DE RETROACTIVO, CUENTA DE DEPOSITO: CUENTA UNICA DEL TESORO</t>
  </si>
  <si>
    <t>00099021001 DEPOSITO DE EFECTIVO, DEPOSITANTE: EDUARDO VERA BUSTILLOS, CONCEPTO: DEVOLUCIÓN DE 10 DIAS NO TRABAJADOS DEL MES DE JUNIO 2022, CUENTA DE DEPOSITO: CUENTA UNICA DEL TESORO</t>
  </si>
  <si>
    <t>00099021001 DEPOSITO DE EFECTIVO, DEPOSITANTE: EDUARDO VERA BUSTILLOS, CONCEPTO: DEVOLUCIÓN DE SALARIO DEL MES DE JULIO 2022, CUENTA DE DEPOSITO: CUENTA UNICA DEL TESORO</t>
  </si>
  <si>
    <t>00099021001 DEPOSITO DE EFECTIVO, DEPOSITANTE: DENIS ALEJANDRO SALGUERO SILES, CONCEPTO: DEVOLUCIÓN HABERES NOVIEMBRE, CUENTA DE DEPOSITO: CUENTA UNICA DEL TESORO</t>
  </si>
  <si>
    <t>00099021001 DEPOSITO DE EFECTIVO, DEPOSITANTE: ROSSMARY BARRERA VINO, CONCEPTO: PAGO POR CONVENIO CON SENASIR, CUENTA DE DEPOSITO: CUENTA UNICA DEL TESORO</t>
  </si>
  <si>
    <t>00099021001 DEPOSITO DE EFECTIVO, DEPOSITANTE: BENEDICTA CERON VDA DE CALLE, CONCEPTO: SUSCRIPCION DE CONVENIO PARA EL PAGO DE LO ADEUDADO, CUENTA DE DEPOSITO: CUENTA UNICA DEL TESORO</t>
  </si>
  <si>
    <t>00099021001 DEPOSITO DE EFECTIVO, DEPOSITANTE: ROBERTO FLOR CALZADILLA, CONCEPTO: DEVOLUCION, CUENTA DE DEPOSITO: CUENTA UNICA DEL TESORO</t>
  </si>
  <si>
    <t>00099021001 DEPOSITO DE EFECTIVO, DEPOSITANTE: WENDY MARIN MENDOZA, CONCEPTO: DEVOLUCION, CUENTA DE DEPOSITO: CUENTA UNICA DEL TESORO</t>
  </si>
  <si>
    <t>00099021001 DEPOSITO DE EFECTIVO, DEPOSITANTE: FELICIANO HUANCA LAURA, CONCEPTO: DEVOLUCION DE COBRO INDEBIDO, CUENTA DE DEPOSITO: CUENTA UNICA DEL TESORO</t>
  </si>
  <si>
    <t>00099021001 DEPOSITO DE EFECTIVO, DEPOSITANTE: ROCIO MOLINA, CONCEPTO: DEVOLUCION PASAJE 9302408205671, CUENTA DE DEPOSITO: CUENTA UNICA DEL TESORO</t>
  </si>
  <si>
    <t>00099021001 DEPOSITO DE EFECTIVO, DEPOSITANTE: YHOLA JUANITA YANARICO GABINCHA, CONCEPTO: COBRO INDEBIDO POR NUEVAS NUPCIAS, CUENTA DE DEPOSITO: CUENTA UNICA DEL TESORO</t>
  </si>
  <si>
    <t>00099021001 DEPOSITO DE EFECTIVO, DEPOSITANTE: MARION ROSSIO VILLEGAS ESCALERA, CONCEPTO: DEV. DE 1 MES DE DUODECIMA DE AGUINALDO DH. SRA. CATALINA ESCALERA VDA DE BRAVO, CUENTA DE DEPOSITO: CUENTA UNICA DEL TESORO</t>
  </si>
  <si>
    <t>00099021001 DEP.DE CHEQ.AJENOS,RET.DE CAM.,CONCEPTO: RAUL MALDONADO AYALA,DEP.: BANCO UNION SA , PROCEDENCIA: BANCO UNION S.A., CHEQUE: 187913, FECHA DE EMISION:05/01/2023</t>
  </si>
  <si>
    <t>00099021001 DEP.DE CHEQ.AJENOS,RET.DE CAM.,CONCEPTO: DEVOLUCION DE CC NO COBRADA SEPTIEMBRE 2022,DEP.: LA VITALICIA SEGUROS Y REASEGUROS DE VIDA S.A. , PROCEDENCIA: BANCO BISA S.A., CHEQUE: 80284, FECHA DE EMISION:05/01/2023</t>
  </si>
  <si>
    <t>00099021001 DEP.DE CHEQ.AJENOS,RET.DE CAM.,CONCEPTO: DEVOLUCION DE CC NO COBRADA SEPTIEMBRE 2022,DEP.: LA VITALICIA SEGUROS Y REASEGUROS DE VIDA S.A. , PROCEDENCIA: BANCO BISA S.A., CHEQUE: 1867357, FECHA DE EMISION:05/01/2023</t>
  </si>
  <si>
    <t>00099021001 DEPOSITO DE EFECTIVO, DEPOSITANTE: JORGE JUANIQUINA AGATA, CONCEPTO: DEVOLUCION POR REMUNERACION MAXIMA PERMITIDA EN EL SECTOR PUBLICO DICIEMBRE 2022, CUENTA DE DEPOSITO: CUENTA UNICA DEL TESORO</t>
  </si>
  <si>
    <t>00099021001 DEP.DE CHEQ.AJENOS,RET.DE CAM.,CONCEPTO: REEMBOLSO POR INCAPACIDAD TEMPORAL OCTUBRE 2022 MINISTERIO DE OBRAS PUBLICAS,DEP.: CAJA DE SALUD DE LA BANCA PRIVADA , PROCEDENCIA: BANCO NACIONAL DE BOLIVIA S.A., CHEQUE: 9827519, FECHA DE EMISION:31/12/2022</t>
  </si>
  <si>
    <t>00099021001 DEP.DE CHEQ.AJENOS,RET.DE CAM.,CONCEPTO: REEMBOLSO SUBSIDIO INCAPACIDAD OCTUBRE 2022,DEP.: CAJA DE SALUD DE LA BANCA PRIVADA , PROCEDENCIA: BANCO NACIONAL DE BOLIVIA S.A., CHEQUE: 9827621, FECHA DE EMISION:31/12/2022</t>
  </si>
  <si>
    <t>00099021001 DEP.DE CHEQ.AJENOS,RET.DE CAM.,CONCEPTO: INCAPACIDAD TEMPORAL - OCTUBRE 2022- LA PAZ AUTORIDAD DE FISCALIZACION,DEP.: CAJA DE SALUD DE LA BANCA PRIVADA , PROCEDENCIA: BANCO NACIONAL DE BOLIVIA S.A., CHEQUE: 9827317, FECHA DE EMISION:31/12/2022</t>
  </si>
  <si>
    <t>00099021001 DEPOSITO DE EFECTIVO, DEPOSITANTE: JUAN CARLOS TORRES REYES, CONCEPTO: DOBLE PERCEPCION, CUENTA DE DEPOSITO: CUENTA UNICA DEL TESORO /DJBR.</t>
  </si>
  <si>
    <t>00099021001 DEPOSITO DE EFECTIVO, DEPOSITANTE: MAYULI GLADYS ELIZABETH MURGUIA ALCOREZA, CONCEPTO: REPOSICION DUODECIMAS AGUINALDO, CUENTA DE DEPOSITO: CUENTA UNICA DEL TESORO</t>
  </si>
  <si>
    <t>00099021001 DEPOSITO DE EFECTIVO, DEPOSITANTE: ALEJANDRA SARAI HURTADO MOSCOSO, CONCEPTO: REPOSICION DUODECIMA AGUINALDO, CUENTA DE DEPOSITO: CUENTA UNICA DEL TESORO</t>
  </si>
  <si>
    <t>00099021001 DEP.DE CHEQ.AJENOS,RET.DE CAM.,CONCEPTO: GIL AUGUSTO OLIVARES ARANA,DEP.: BANCO UNION S.A. , PROCEDENCIA: BANCO UNION S.A., CHEQUE: 187921, FECHA DE EMISION:10/01/2023</t>
  </si>
  <si>
    <t>00099021001 DEP.DE CHEQ.AJENOS,RET.DE CAM.,CONCEPTO: ANTONIO GARCIA FLORES,DEP.: BANCO UNION S.A. , PROCEDENCIA: BANCO UNION S.A., CHEQUE: 187920, FECHA DE EMISION:10/01/2023</t>
  </si>
  <si>
    <t>00099021001 DEPOSITO DE EFECTIVO, DEPOSITANTE: EMILIA MAMANI ULUNQUE, CONCEPTO: DEVOLUCIÓN DE SUELDOS Y SALARIOS, CUENTA DE DEPOSITO: CUENTA UNICA DEL TESORO</t>
  </si>
  <si>
    <t>00099021001 DEPOSITO DE EFECTIVO, DEPOSITANTE: FABRIZIO DURAN ALMENDRAS, CONCEPTO: DEVOLUCIÓN DE SUELDOS Y SALARIOS, CUENTA DE DEPOSITO: CUENTA UNICA DEL TESORO</t>
  </si>
  <si>
    <t>00099021001 DEP.DE CHEQ.AJENOS,RET.DE CAM.,CONCEPTO: LICETH ESCARLEN VEIZAGA GUTIERREZ,DEP.: BANCO UNION SA , PROCEDENCIA: BANCO UNION S.A., CHEQUE: 187924, FECHA DE EMISION:11/01/2023 /DJBR.</t>
  </si>
  <si>
    <t>00099021001 DEP.DE CHEQ.AJENOS,RET.DE CAM.,CONCEPTO: INCAPACIDAD TEMPORAL DE :CAJA DE SALUD CORDES A: UNIDAD DE COORDINACION DE PROGRAMAS,DEP.: CAJA DE SALUD CORDES , PROCEDENCIA: BANCO UNION S.A., CHEQUE: 29066, FECHA DE EMISION:21/12/2022</t>
  </si>
  <si>
    <t>00099021001 DEP.DE CHEQ.AJENOS,RET.DE CAM.,CONCEPTO: INCAPACIDAD TEMPORAL DE :CAJA DE SALUD CORDES A:AUTORIDAD DE REGULACION Y FISCALIZACION,DEP.: CAJA DE SALUD CORDES , PROCEDENCIA: BANCO UNION S.A., CHEQUE: 29127, FECHA DE EMISION:21/12/2022</t>
  </si>
  <si>
    <t>00099021001 DEPOSITO DE EFECTIVO, DEPOSITANTE: AGUSTINA RODRIGUEZ DE APAZA, CONCEPTO: DEVOLUCION NUPCIA, CUENTA DE DEPOSITO: CUENTA UNICA DEL TESORO</t>
  </si>
  <si>
    <t>00099021001 DEPOSITO DE EFECTIVO, DEPOSITANTE: HUGO P. ALI CALLISAYA, CONCEPTO: DEVOLUCION DE UNA DUODECIMA DE AGUINALDO, CUENTA DE DEPOSITO: CUENTA UNICA DEL TESORO</t>
  </si>
  <si>
    <t>00099021001 DEPOSITO DE EFECTIVO, DEPOSITANTE: CARLOS DENCEL PELAEZ PACHECO, CONCEPTO: RENUMERACION MAXIMA PERMITIDA DICIEMBRE 2022, CUENTA DE DEPOSITO: CUENTA UNICA DEL TESORO</t>
  </si>
  <si>
    <t>00099021001 DEPOSITO DE EFECTIVO, DEPOSITANTE: TERESA GLADYS DE LOS SANTOS CADENA, CONCEPTO: DEVOLUCION DE PAGO DE DEUDA A LA LETRA "A", CUENTA DE DEPOSITO: CUENTA UNICA DEL TESORO</t>
  </si>
  <si>
    <t>00099021001 DEP.DE CHEQ.AJENOS,RET.DE CAM.,CONCEPTO: WILMA TORRICO VEGA,DEP.: BANCO UNION S.A , PROCEDENCIA: BANCO UNION S.A., CHEQUE: 187927, FECHA DE EMISION:12/01/2023</t>
  </si>
  <si>
    <t>00344012001 DEPOSITO DE EFECTIVO, DEPOSITANTE: ANGEL BALLEJOS RAMOS -IPELC, CONCEPTO: DEVOLUCION DE SALDOS POR CONCEPTO DE ACTIVIDADES DEL PREVENTIVO 259 SOLICITUD 23/2022, CUENTA DE DEPOSITO: CUENTA UNICA DEL TESORO</t>
  </si>
  <si>
    <t>00099021001 DEPOSITO DE EFECTIVO, DEPOSITANTE: ABEL ANGOLA ARCE, CONCEPTO: DEVOLUCIÓN DE SALDOS NO UTILIZADOS DEL C-31 1943 A FAVOR DEL INIAF, CUENTA DE DEPOSITO: CUENTA UNICA DEL TESORO</t>
  </si>
  <si>
    <t>00099021001 DEPOSITO DE EFECTIVO, DEPOSITANTE: GLADYS RIVAS DE VILLALOBOS, CONCEPTO: DEVOLUCIÓN DE LA CANASTA FAMILIAR, CUENTA DE DEPOSITO: CUENTA UNICA DEL TESORO</t>
  </si>
  <si>
    <t>00099021001 DEPOSITO DE EFECTIVO, DEPOSITANTE: ANA NELLY MARIACA VDA DE SUAZNABAR, CONCEPTO: DEVOLUCION DE 2 DUODECIMAS DE AGUINALDO, CUENTA DE DEPOSITO: CUENTA UNICA DEL TESORO</t>
  </si>
  <si>
    <t>00099021001 DEP.DE CHEQ.AJENOS,RET.DE CAM.,CONCEPTO: RUTH ELIANA SANJINES PAZ,DEP.: BANCO UNION S.A. , PROCEDENCIA: BANCO UNION S.A., CHEQUE: 187930, FECHA DE EMISION:17/01/2023</t>
  </si>
  <si>
    <t>00099021001 DEP.DE CHEQ.AJENOS,RET.DE CAM.,CONCEPTO: JORGE ROLANDO PINTO QUINTANILLA,DEP.: BANCO UNION S.A. , PROCEDENCIA: BANCO UNION S.A., CHEQUE: 187931, FECHA DE EMISION:17/01/2023</t>
  </si>
  <si>
    <t>00099021001 DEP.DE CHEQ.AJENOS,RET.DE CAM.,CONCEPTO: JUAN ALBERTO CORRALES,DEP.: BANCO UNION S.A. , PROCEDENCIA: BANCO UNION S.A., CHEQUE: 187932, FECHA DE EMISION:17/01/2023</t>
  </si>
  <si>
    <t>00099021001 DEP.DE CHEQ.AJENOS,RET.DE CAM.,CONCEPTO: ROSA MITHA MONTENEGRO,DEP.: BANCO UNION S.A. , PROCEDENCIA: BANCO UNION S.A., CHEQUE: 187933, FECHA DE EMISION:17/01/2023</t>
  </si>
  <si>
    <t>00099021001 DEPOSITO DE EFECTIVO, DEPOSITANTE: SARA CRISTINA CHOQUE LUNA, CONCEPTO: REVERSION DE BOLETA HABER MENSUAL DOBLE PERCEPCION, CUENTA DE DEPOSITO: CUENTA UNICA DEL TESORO</t>
  </si>
  <si>
    <t>00099021001 DEPOSITO DE EFECTIVO, DEPOSITANTE: LUZ ELENA DELGADO FLORES, CONCEPTO: DEVOLUCION MULTA, CAMISAS, CUENTA DE DEPOSITO: CUENTA UNICA DEL TESORO</t>
  </si>
  <si>
    <t>00099021001 DEPOSITO DE EFECTIVO, DEPOSITANTE: EDWIN VICTOR LAMAS SIVILA, CONCEPTO: DEPÓSITO POR DEVOLUCION SUELDO SUPERIOR AL PRESIDENTE, CUENTA DE DEPOSITO: CUENTA UNICA DEL TESORO</t>
  </si>
  <si>
    <t>00099021001 DEP.DE CHEQ.AJENOS,RET.DE CAM.,CONCEPTO: DEVOLUCION DE SALDOS DEL PROY MANEJO INTEGRAL DE MICROCUENTA DE UMAJALSU-MUN. SAN PEDRO DE TIQUINA,DEP.: G.A.M SAN PEDRO DE TIQUINA</t>
  </si>
  <si>
    <t>00099021001 DEP.DE CHEQ.AJENOS,RET.DE CAM.,CONCEPTO: MARIA SUSANA RODRIGUEZ VELTZE,DEP.: BANCO UNION S.A. , PROCEDENCIA: BANCO UNION S.A., CHEQUE: 187940, FECHA DE EMISION:18/01/2023</t>
  </si>
  <si>
    <t>00099021001 DEP.DE CHEQ.AJENOS,RET.DE CAM.,CONCEPTO: COMPENSACION MENSUAL DE COTIZACION,DEP.: FUTURO DE BOLIVIA AFP , PROCEDENCIA: BANCO DE CREDITO DE BOLIVIA S.A., CHEQUE: 68678, FECHA DE EMISION:17/01/2023</t>
  </si>
  <si>
    <t>00099021001 DEP.DE CHEQ.AJENOS,RET.DE CAM.,CONCEPTO: FRACCION COMPLEMENTARIA MENSUAL,DEP.: FUTURO DE BOLIVIA AFP , PROCEDENCIA: BANCO DE CREDITO DE BOLIVIA S.A., CHEQUE: 68679, FECHA DE EMISION:17/01/2023</t>
  </si>
  <si>
    <t>00099021001 DEP.DE CHEQ.AJENOS,RET.DE CAM.,CONCEPTO: COMPENSACION MENSUAL DE COTIZACION,DEP.: FUTURO DE BOLIVIA AFP , PROCEDENCIA: BANCO DE CREDITO DE BOLIVIA S.A., CHEQUE: 68520, FECHA DE EMISION:18/01/2023</t>
  </si>
  <si>
    <t>00099021001 DEP.DE CHEQ.AJENOS,RET.DE CAM.,CONCEPTO: FRACICON COMPLEMENTARIA MENSUAL,DEP.: FUTURO DE BOLIVIA AFP , PROCEDENCIA: BANCO DE CREDITO DE BOLIVIA S.A., CHEQUE: 68521, FECHA DE EMISION:18/01/2023</t>
  </si>
  <si>
    <t>00099021001 DEPOSITO DE EFECTIVO, DEPOSITANTE: ELI ROSARIO ITURRI, CONCEPTO: DEVOLUCION UNA DUODECIMA DE AGUINALDO POR FALLECIMIENTO DE LA SRA ELI ROSARIO ITURRI, CUENTA DE DEPOSITO: CUENTA UNICA DEL TESORO</t>
  </si>
  <si>
    <t>00099021001 DEP.DE CHEQ.AJENOS,RET.DE CAM.,CONCEPTO: INCAPACIDAD TEMPORAL MES JUNIO 2022,DEP.: CAJA DE SALUD CORDES , PROCEDENCIA: BANCO UNION S.A., CHEQUE: 29351, FECHA DE EMISION:30/12/2022</t>
  </si>
  <si>
    <t>00099021001 DEP.DE CHEQ.AJENOS,RET.DE CAM.,CONCEPTO: INCAPACIDAD TEMPORAL MES NOVIEMBRE 2022,DEP.: CAJA DE SALUD CORDES , PROCEDENCIA: BANCO UNION S.A., CHEQUE: 29352, FECHA DE EMISION:30/12/2022</t>
  </si>
  <si>
    <t>00099021001 DEPOSITO DE EFECTIVO, DEPOSITANTE: PORFIRIO LIMACHI POMA, CONCEPTO: COBRO INDEBIDO DEVOLUCION, CUENTA DE DEPOSITO: CUENTA UNICA DEL TESORO</t>
  </si>
  <si>
    <t>00099021001 DEP.DE CHEQ.AJENOS,RET.DE CAM.,CONCEPTO: MAGALY ESPINOZA ANTEZANA,DEP.: BANCO UNION SA , PROCEDEN CIA: BANCO UNION S.A., CHEQUE: 187942, FECHA DE EMISION:20/01/2023 /DJBR.</t>
  </si>
  <si>
    <t>00099021001 DEPOSITO DE EFECTIVO, DEPOSITANTE: BERNAL MAMANI CAPCHIRI, CONCEPTO: DEVOLUCION, CUENTA DE DEPOSITO: CUENTA UNICA DEL TESORO</t>
  </si>
  <si>
    <t>00099021001 DEPOSITO DE EFECTIVO, DEPOSITANTE: ISMAEL BLANCO QUISPE, CONCEPTO: DEVOLUCION POR CONCEPTO DE PAGO DUODECIMA DE AGUINALDO, CUENTA DE DEPOSITO: CUENTA UNICA DEL TESORO</t>
  </si>
  <si>
    <t>00099021001 DEPOSITO DE EFECTIVO, DEPOSITANTE: JAVIER HUMBERTO MENACHO HIZA, CONCEPTO: DEVOLUCIÓN POR DOBLE PERCEPCION, CUENTA DE DEPOSITO: CUENTA UNICA DEL TESORO /DJBR.</t>
  </si>
  <si>
    <t>00099021001 DEPOSITO DE EFECTIVO, DEPOSITANTE: COPROPIETARIOS EDIFICIO CONAVI, CONCEPTO: DEVOLUCION PAGO EPSAS OCTUBRE 2022, CUENTA DE DEPOSITO: CUENTA UNICA DEL TESORO</t>
  </si>
  <si>
    <t>00099021001 DEPOSITO DE EFECTIVO, DEPOSITANTE: COPROPIETARIOS EDIFICIO CONAVI, CONCEPTO: DEVOLUCION PAGO EPSAS NOVIEMBRE 2022, CUENTA DE DEPOSITO: CUENTA UNICA DEL TESORO</t>
  </si>
  <si>
    <t>00099021001 DEPOSITO DE EFECTIVO, DEPOSITANTE: SAYA MIRANDA CHOQUE, CONCEPTO: DEVOLUCION DE HABERES CANCELADOS POR ERROR, CUENTA DE DEPOSITO: CUENTA UNICA DEL TESORO</t>
  </si>
  <si>
    <t>00099021001 DEPOSITO DE EFECTIVO, DEPOSITANTE: JOSE LUIS PAREDES MARTINEZ, CONCEPTO: PAGO DE DUODECIMA DE AGUINALDO, CUENTA DE DEPOSITO: CUENTA UNICA DEL TESORO</t>
  </si>
  <si>
    <t>00099021001 DEPOSITO DE EFECTIVO, DEPOSITANTE: ANA NELLY MARIACA VDA DE SUAZNABAR, CONCEPTO: REINTEGRO DEVOLUCION DE 2 DUODECIMAS DE AGUINALDO, CUENTA DE DEPOSITO: CUENTA UNICA DEL TESORO</t>
  </si>
  <si>
    <t>00099021001 DEPOSITO DE EFECTIVO, DEPOSITANTE: CARLA GREGORIA GUTIERREZ ROQUE, CONCEPTO: DEVOLUCION POR CONCEPTO DE PAGO DUODECIMA DE AGUINALDO GESTION 2022, CUENTA DE DEPOSITO: CUENTA UNICA DEL TESORO</t>
  </si>
  <si>
    <t>00099021001 DEP.DE CHEQ.AJENOS,RET.DE CAM.,CONCEPTO: DEVOLUCION DEPÓSITO DUPLICADO ERRONEO MEDIANTE SIGEP,DEP.: COMTECO R.L , PROCEDENCIA: BANCO BISA S.A., CHEQUE: 28801, FECHA DE EMISION:13/01/2023</t>
  </si>
  <si>
    <t>00099021001 DEP.DE CHEQ.AJENOS,RET.DE CAM.,CONCEPTO: MARTHA MONTECINOS CANDIA,DEP.: BANCO UNION S.A. , PROCEDENCIA: BANCO UNION S.A., CHEQUE: 187944, FECHA DE EMISION:23/01/2023</t>
  </si>
  <si>
    <t>00099021001 DEPOSITO DE EFECTIVO, DEPOSITANTE: PAOLA RAMOS CRUZ, CONCEPTO: DEVOLUCION DE HABERES DE MAYO 2021 DE POTOSI, CUENTA DE DEPOSITO: CUENTA UNICA DEL TESORO /DJBR.</t>
  </si>
  <si>
    <t>00099021001 DEPOSITO DE EFECTIVO, DEPOSITANTE: IVAN RODRIGO COCARICO MAMANI, CONCEPTO: DEVOLUCION DE FONDOS NO EJEJCUTADOS C31-6021, CUENTA DE DEPOSITO: CUENTA UNICA DEL TESORO</t>
  </si>
  <si>
    <t>00099021001 DEP.DE CHEQ.AJENOS,RET.DE CAM.,CONCEPTO: REVERSION CC GLOBAL CUA 43408345,DEP.: FUTURO DE BOLIVIA AFP , PROCEDENCIA: BANCO DE CREDITO DE BOLIVIA S.A., CHEQUE: 68720, FECHA DE EMISION:25/01/2023</t>
  </si>
  <si>
    <t>00099021001 DEPOSITO DE EFECTIVO, DEPOSITANTE: FLAVIO CONDORI FUENTES, CONCEPTO: DEVOLUCION POR PAGO POR DEMASIA DE ENERGIA ELECTRICA CORRESPONDIENTE MES DICIEMBRE 2022 POTOSI, CUENTA DE DEPOSITO: CUENTA UNICA DEL TESORO</t>
  </si>
  <si>
    <t>00099021001 DEPOSITO DE EFECTIVO, DEPOSITANTE: LUCRECIA VELARDE VDA. DE FLORES, CONCEPTO: NUEVAS NUPCIAS, CUENTA DE DEPOSITO: CUENTA UNICA DEL TESORO</t>
  </si>
  <si>
    <t>00099021001 DEPOSITO DE EFECTIVO, DEPOSITANTE: SERGIO GASTON BARRAZA SALAZAR, CONCEPTO: DEVOLUCION DE RECURSOS POR EL PAGO DE REFRIGERIOS EN DEMASIA, CUENTA DE DEPOSITO: CUENTA UNICA DEL TESORO</t>
  </si>
  <si>
    <t>00099021001 DEPOSITO DE EFECTIVO, DEPOSITANTE: ALEJANDRA FERNANDEZ, CONCEPTO: DEVOLUCION DE RECURSOS POR PAGO DE REFRIGUERIOS EN DEMASIA DIC 2022, CUENTA DE DEPOSITO: CUENTA UNICA DEL TESORO</t>
  </si>
  <si>
    <t>00099021001 DEPOSITO DE EFECTIVO, DEPOSITANTE: SIVIA ELENA ARIAS VILLARREAL, CONCEPTO: DEVOLUCION DE RECURSOS POR PAGO DE REFRIGERIOS EN DEMASIA, CUENTA DE DEPOSITO: CUENTA UNICA DEL TESORO</t>
  </si>
  <si>
    <t>00099021001 DEPOSITO DE EFECTIVO, DEPOSITANTE: CRISTIAN JETTE MOSTACEDO, CONCEPTO: DEVOLUCION DE SUELDOS Y SALARIOS FUENTE 10, CUENTA DE DEPOSITO: CUENTA UNICA DEL TESORO</t>
  </si>
  <si>
    <t>00099021001 DEP.DE CHEQ.AJENOS,RET.DE CAM.,CONCEPTO: PAGO POR DESCUENTO RECURSOS PUBLICOS,DEP.: CAJA NACIONAL DE SALUD , PROCEDENCIA: BANCO UNION S.A., CHEQUE: 65762, FECHA DE EMISION:30/01/2023</t>
  </si>
  <si>
    <t>VENTA DE DIVISAS S/G NOTA SEDEM/GG/EB/ORU N°0754/2022,29/12/2022.REF.:EMISION CARTA DE CREDITO I-2023-01,COMISION EMISION L/C 0,15% S/USD87.172.-POR 88 DIAS,REEMB.GSTS.COMUNICACION BS220.-Y EMISION COMP.CONTABLE BS50.- LIB. 00132032001 ECEBOL - GESTION OPERATIVA REF: COMISIONES EMISION I-2023-01</t>
  </si>
  <si>
    <t>I-2023-02 VTA. DIVISAS S/G NOTA YPFB/PRS/GAFC-3475/2022, R: 27/12/2022 Y ASIG. DIV. EFECT. P/MEFP, 28/12/2022 REF: I-2023-02 P/C YACIMIENTOS PETROLIFEROS FISCALES BOLIVIANOS - YPFB A/F TUBERIA DE ACERO NEGRO CPM. EMI. 0,15% S/USD 4.249.921,68 PO LIB. 00513072001 YPFB - OPERACIONES G N R G D REF: COMISIONES EMISION I-2023-2</t>
  </si>
  <si>
    <t>A:00099021001 De 0759069001 A: 00099021001 Transferencia de recursos a la Libreta de Recursos Ordinarios (3987) adjunto extracto bancario.</t>
  </si>
  <si>
    <t>||TRANSFERENCIA A LA CUENTA ÚNICA DEL TESORO POR REMUNERACIÓN MÁXIMA DEL SECTOR PÚBLICO DE MARCELINO ALIAGA LIMACHI, CORRESPONDIENTE AL MES DE DICIEMBRE/2022, SEGÚN DOCUMENTOS ADJUNTOS Y ROC N° 11/2023 DEL DCR TRANSFERENCIA REMUNERACIÓN MAXIMA DE MARCELINO ALIAGA LIMACHI DICIEMBRE/2022 LIBRETA CUT 00099021001</t>
  </si>
  <si>
    <t>NUMERO DE LIBRETA CUT: 00099021001 OPERACIÓN E75 TRANSFERENCIA DE LA CUENTA FISCAL BUN A LA CUT EN MN TRANSFERENCIA DE FONDOS A SOLICITUD DE: GOB. AUTONOMO MCPAL. OCURI CITE: GAMO/001/2023 CTA. 3987 LIBRETA NÂ° 00099021001 TGN RECURSOS ORDINARIOS</t>
  </si>
  <si>
    <t>||TRANSFERENCIA A LA CUENTA ÚNICA DEL TESORO POR REMUNERACIÓN MÁXIMA DEL SECTOR PÚBLICO DE ROGER ALEJANDRO BANEGAS RIVERO, CORRESPONDIENTE A LA GESTIÓN 2020, SEGUN DOCUMENTOS ADJUNTOS Y ROC N°24/2023 DEL DCR. TRANSFERENCIA REMUNERACION MAXIMA DE ROGER ALEJANDRO BANEGAS RIVERO GESTION 2020 LIB 00099021001</t>
  </si>
  <si>
    <t>NUMERO DE LIBRETA CUT: 00099021001 OPERACIÓN E18 TRANSFERENCIA DEL SISTEMA FINANCIERO POR CUENTA DE TERCEROS A LA CUT devolucion pagos de CC no cobrados septiembre 2022</t>
  </si>
  <si>
    <t>PAGO A EXIMBANK CHINA POPUL PRÉSTAMO PBC 2016 (38) 426 VCTO. 21-01-2023 POR CUENTA DE TGN , NTI. 016976 VALOR 20-01-2023 INTERESES USD 5.128.030,21 COMISIONES USD 70.974,44 CTA. 3987 CUENTA UNICA DEL TESORO LIB. 00099021001 REF.: COMISIONES BANCARIAS</t>
  </si>
  <si>
    <t>PROVISION DE FONDOS A SOLICITUD DE YACIMIENTOS PETROLIFEROS FISCALES BOLIVIANOS SEGUN SOLICITUD YPFB-0013-2023 REF: PAGO AL TESORO GENERAL DE LA NACION PARTICIPACION DE LA PRODUCCION OCTUBRE 2022 LIB. 00099021001 TGN YPFB PARTICIPACION 6% PRODUCCIÓN BRUTA DE HIDROCARBUROS BOCA DE POZO</t>
  </si>
  <si>
    <t>VENTA DE DIVISAS CON TRANSFERENCIA DE FONDOS A SOLICITUD DE CENTRAL DE ABASTECIMIENTO Y SUMINISTROS DE SALUD-CEASS SEGUN SOLICITUD 17605 REF: FARMACUBA PAGO POR LA PROVISION DE SALBUTAMOL DE ACUERDO A CONVENIO INTERINSTITUCIONAL DE COOPERACION Y SUPLEMENTO N 1 DE 2019 SEGUN RESOLUCION ADMINISTRATIVA LIB. 00099021001 TGN-RECURSOS ORDINARIOS (3987) POR DIFERENCIAL CAMBIARIO</t>
  </si>
  <si>
    <t>CONTABILIZACION ORDENES DE TRANSFERENCIA GRACOS</t>
  </si>
  <si>
    <t>De: 00099021001 De: 00099021001 A: 0759069001 Transferencia de recursos para la reposición de recursos que fueron transferidos a la Libreta de RROO en fecha 09-01-2023 (adjunto reporte).</t>
  </si>
  <si>
    <t>A:00099021001 TRANSFERENCIA DE RECUPERACIONES SEGÚN NOTA GEF-LCR-DYF-0022-NOT/23 POR CONCEPTO DE PAGO DE INTERES DE ACUERDO A CONTRATO DE FIDEICOMISO “ACCESOS SEGUROS VIVIR BIEN” CORRESPONDIENTE AL GAD COCHABAMBA.</t>
  </si>
  <si>
    <t>A:00099021001 TRANSFERENCIA DE RECUPERACIONES SEGÚN NOTA GEF-LCR-DYF-0022-NOT/23 POR CONCEPTO DE PAGO DE CAPITAL E INTERES DE ACUERDO A CONTRATO DE FIDEICOMISO “ACCESOS SEGUROS VIVIR BIEN” CORRESPONDIENTE AL GAD COCHABAMBA.</t>
  </si>
  <si>
    <t>A:00099021001 TRANSFERENCIA DE RECUPERACIONES SEGÚN NOTA GEF-LCR-DYF-0022-NOT/23 POR CONCEPTO DE PAGO DE CAPITAL E INTERES DE ACUERDO A CONTRATO DE FIDEICOMISO “ACCESOS SEGUROS VIVIR BIEN” CORRESPONDIENTE AL GAM SANTA CRUZ.</t>
  </si>
  <si>
    <t>A:00099021001 TRANSFERENCIA DE RECUPERACIONES SEGÚN NOTA GEF-LCR-DYF-0022-NOT/23 POR CONCEPTO DE PAGO DE CAPITAL E INTERES DE ACUERDO A CONTRATO DE FIDEICOMISO “ACCESOS SEGUROS VIVIR BIEN” CORRESPONDIENTE AL GAM COBIJA.</t>
  </si>
  <si>
    <t>A:00099021001 TRANSFERENCIA DE RECUPERACIONES SEGÚN NOTA GEF-LCR-DYF-0022-NOT/23 POR CONCEPTO DE PAGO DE CAPITAL E INTERES DE ACUERDO A CONTRATO DE FIDEICOMISO “ACCESOS SEGUROS VIVIR BIEN” CORRESPONDIENTE AL GAD LA PAZ.</t>
  </si>
  <si>
    <t>AJUSTE COMPLEMENTARIO POR REVALORIZACION SALDOS DE ACTIVOS DE RESERVA Y OBLIGACIONES MONEDA EXTRANJERA (DOLARES) Saldo MO = -88504383.87 ;Bs/Mo: 6.86000000000 ;Saldo Bs: -607140073.36</t>
  </si>
  <si>
    <t>AJUSTE COMPLEMENTARIO POR REVALORIZACION SALDOS DE ACTIVOS DE RESERVA Y OBLIGACIONES MONEDA EXTRANJERA (DOLARES) Saldo MO = -70588398.15 ;Bs/Mo: 6.86000000000 ;Saldo Bs: -484236411.32</t>
  </si>
  <si>
    <t>AJUSTE COMPLEMENTARIO POR REVALORIZACION SALDOS DE ACTIVOS DE RESERVA Y OBLIGACIONES MONEDA EXTRANJERA (DOLARES) Saldo MO = -70742946.23 ;Bs/Mo: 6.86000000000 ;Saldo Bs: -485296611.15</t>
  </si>
  <si>
    <t>||DEVOLUCION DE FONDOS DE LA TRANSFERENCIA AL EXTERIOR CON CODIGO SIGEP NO. 043018-17394 PROCESADA EL 22/12/2022 A SOLICITUD DEL MINISTERIO PUBLICO, PARA MICHEL GRANADOS CASTELAN, MEXICO. REF.: DECISION DE POLITICA INTERNA DE LOS ESTADOS DE BBK. LIB. 00099021001 TGN-RECURSOS ORDINARIOS -DOLARES AMERICANOS (5970)</t>
  </si>
  <si>
    <t>AJUSTE COMPLEMENTARIO POR REVALORIZACION SALDOS DE ACTIVOS DE RESERVA Y OBLIGACIONES MONEDA EXTRANJERA (DOLARES) Saldo MO = -67934961.76 ;Bs/Mo: 6.86000000000 ;Saldo Bs: -466033837.68</t>
  </si>
  <si>
    <t>AJUSTE COMPLEMENTARIO POR REVALORIZACION SALDOS DE ACTIVOS DE RESERVA Y OBLIGACIONES MONEDA EXTRANJERA (DOLARES) Saldo MO = -67944358.15 ;Bs/Mo: 6.86000000000 ;Saldo Bs: -466098296.90</t>
  </si>
  <si>
    <t>AJUSTE COMPLEMENTARIO POR REVALORIZACION SALDOS DE ACTIVOS DE RESERVA Y OBLIGACIONES MONEDA EXTRANJERA (DOLARES) Saldo MO = -19257980.59 ;Bs/Mo: 6.86000000000 ;Saldo Bs: -132109746.84</t>
  </si>
  <si>
    <t>AJUSTE COMPLEMENTARIO POR REVALORIZACION SALDOS DE ACTIVOS DE RESERVA Y OBLIGACIONES MONEDA EXTRANJERA (DOLARES) Saldo MO = -20068348.70 ;Bs/Mo: 6.86000000000 ;Saldo Bs: -137668872.09</t>
  </si>
  <si>
    <t>PAGO A EXIMBANK CHINA POPUL PRÉSTAMO PBC 2016 (38) 426 VCTO. 21-01-2023 POR CUENTA DE TGN , NTI. 016976 VALOR 20-01-2023 INTERESES USD 5.128.030,21 COMISIONES USD 70.974,44 CTA. 5970 CUENTA UNICA DEL TESORO DOLARES AMERICANOS LIB. 00099021001</t>
  </si>
  <si>
    <t>AJUSTE COMPLEMENTARIO POR REVALORIZACION SALDOS DE ACTIVOS DE RESERVA Y OBLIGACIONES MONEDA EXTRANJERA (DOLARES) Saldo MO = -42067613.08 ;Bs/Mo: 6.86000000000 ;Saldo Bs: -288583825.72</t>
  </si>
  <si>
    <t>AJUSTE COMPLEMENTARIO POR REVALORIZACION SALDOS DE ACTIVOS DE RESERVA Y OBLIGACIONES MONEDA EXTRANJERA (DOLARES) Saldo MO = -46212272.68 ;Bs/Mo: 6.86000000000 ;Saldo Bs: -317016190.59</t>
  </si>
  <si>
    <t>AJUSTE COMPLEMENTARIO POR REVALORIZACION SALDOS DE ACTIVOS DE RESERVA Y OBLIGACIONES MONEDA EXTRANJERA (DOLARES) Saldo MO = -50644910.48 ;Bs/Mo: 6.86000000000 ;Saldo Bs: -347424085.88</t>
  </si>
  <si>
    <t>AJUSTE COMPLEMENTARIO POR REVALORIZACION SALDOS DE ACTIVOS DE RESERVA Y OBLIGACIONES MONEDA EXTRANJERA (DOLARES) Saldo MO = -45509450.29 ;Bs/Mo: 6.86000000000 ;Saldo Bs: -312194828.98</t>
  </si>
  <si>
    <t>AJUSTE COMPLEMENTARIO POR REVALORIZACION SALDOS DE ACTIVOS DE RESERVA Y OBLIGACIONES MONEDA EXTRANJERA (DOLARES) Saldo MO = -90528175.22 ;Bs/Mo: 6.86000000000 ;Saldo Bs: -621023282.02</t>
  </si>
  <si>
    <t>AJUSTE COMPLEMENTARIO POR REVALORIZACION SALDOS DE ACTIVOS DE RESERVA Y OBLIGACIONES MONEDA EXTRANJERA (DOLARES) Saldo MO = -41505968.10 ;Bs/Mo: 6.86000000000 ;Saldo Bs: -284730941.19</t>
  </si>
  <si>
    <t>D00228500012</t>
  </si>
  <si>
    <t>D00228660013</t>
  </si>
  <si>
    <t>D00228700015</t>
  </si>
  <si>
    <t>S10519400002</t>
  </si>
  <si>
    <t>D00228830008</t>
  </si>
  <si>
    <t>D00228870007</t>
  </si>
  <si>
    <t>D00228950012</t>
  </si>
  <si>
    <t>D00228990011</t>
  </si>
  <si>
    <t>G21461360001</t>
  </si>
  <si>
    <t>D00229030009</t>
  </si>
  <si>
    <t>D00229070009</t>
  </si>
  <si>
    <t>D00229110011</t>
  </si>
  <si>
    <t>D00229160012</t>
  </si>
  <si>
    <t>D00229210012</t>
  </si>
  <si>
    <t>D00229290005</t>
  </si>
  <si>
    <t>De: 00099014102 A:00290014101 Transferencia que realizamos a solicitud del Servicio de Impuestos Nacionales mediante nota CITE: SIN/GAF/DRF/UC/NOT/422/2022 y de acuerdo a las notas internas CITE:MEFP/VPCF/DGCF/UCCF/Nº298/2022 de la Direcció</t>
  </si>
  <si>
    <t>De: 00081127001 A:00099021001 Transferencia que realizamos a solicitud del Ministerio de Obras Públicas, Servicios y Vivienda mediante nota CITE: MOPSV/DGAA/No 001/2022 en el marco del parágrafo I Artículo 15 de la Ley No 1267 de 20 de Dic</t>
  </si>
  <si>
    <t>De: 00513012004 A:00099021001 Transferencia de recursos a solicitud de Yacimientos Petrolíferos Fiscales Bolivianos mediante nota CITE: GAFC/DFC-0010/2023 (operación bimonetarias) destinados a pagos en moneda extranjera por importación de h</t>
  </si>
  <si>
    <t>De: 00016011101 A:00099021001 De: 00016011101 A: 00099021001 Transferencia que realizamos en virtud a la nota CITE: ME/DGAA/UF No.0052/2023 e Informe IN/DGAA/UF/ET/No. 0012/2023 con la finalidad de efectuar la devolución de saldo de los ga</t>
  </si>
  <si>
    <t>De: 00099021001 A:00513012005 Transferencia de recursos a solicitud de Yacimientos Petrolíferos Fiscales Bolivianos mediante nota CITE: GAFC/DFC-0010/2023 (operación bimonetarias) destinados a pagos en moneda extranjera por importación de h</t>
  </si>
  <si>
    <t>10000044009682</t>
  </si>
  <si>
    <t>10000003658280</t>
  </si>
  <si>
    <t>2183333 - 1640</t>
  </si>
  <si>
    <t>Huascar Nova Villalobos</t>
  </si>
  <si>
    <t>huascar.nova@economiayfinanzas.gob.bo</t>
  </si>
  <si>
    <t>2183333 - 1651</t>
  </si>
  <si>
    <t>B20865690002</t>
  </si>
  <si>
    <t>B19887180002</t>
  </si>
  <si>
    <t>O20890810002</t>
  </si>
  <si>
    <t>O20891120002</t>
  </si>
  <si>
    <t>O20893240002</t>
  </si>
  <si>
    <t>O20893320002</t>
  </si>
  <si>
    <t>O20893360002</t>
  </si>
  <si>
    <t>O20893970002</t>
  </si>
  <si>
    <t>O20894010002</t>
  </si>
  <si>
    <t>B20893660002</t>
  </si>
  <si>
    <t>B20893670002</t>
  </si>
  <si>
    <t>B20893760002</t>
  </si>
  <si>
    <t>B20893850002</t>
  </si>
  <si>
    <t>O20896480002</t>
  </si>
  <si>
    <t>B20896810002</t>
  </si>
  <si>
    <t>O20900460002</t>
  </si>
  <si>
    <t>B20901090002</t>
  </si>
  <si>
    <t>B20904900002</t>
  </si>
  <si>
    <t>O20908350002</t>
  </si>
  <si>
    <t>B20908820002</t>
  </si>
  <si>
    <t>B20912380002</t>
  </si>
  <si>
    <t>O20915710002</t>
  </si>
  <si>
    <t>O20915720002</t>
  </si>
  <si>
    <t>O20915730002</t>
  </si>
  <si>
    <t>O20916930002</t>
  </si>
  <si>
    <t>B20915930002</t>
  </si>
  <si>
    <t>O20919690002</t>
  </si>
  <si>
    <t>O20919920002</t>
  </si>
  <si>
    <t>B20919360002</t>
  </si>
  <si>
    <t>B20919380002</t>
  </si>
  <si>
    <t>B20919410002</t>
  </si>
  <si>
    <t>B20922990002</t>
  </si>
  <si>
    <t>O20926820002</t>
  </si>
  <si>
    <t>O20927660002</t>
  </si>
  <si>
    <t>O20929070002</t>
  </si>
  <si>
    <t>B20927250002</t>
  </si>
  <si>
    <t>B20930840002</t>
  </si>
  <si>
    <t>B20931780002</t>
  </si>
  <si>
    <t>B20931840002</t>
  </si>
  <si>
    <t>O20935350002</t>
  </si>
  <si>
    <t>O20936080002</t>
  </si>
  <si>
    <t>B20934680002</t>
  </si>
  <si>
    <t>B20934700002</t>
  </si>
  <si>
    <t>O20940060002</t>
  </si>
  <si>
    <t>O20942750002</t>
  </si>
  <si>
    <t>O20943930002</t>
  </si>
  <si>
    <t>O20943950002</t>
  </si>
  <si>
    <t>B20941840002</t>
  </si>
  <si>
    <t>O20946550002</t>
  </si>
  <si>
    <t>O20947040002</t>
  </si>
  <si>
    <t>O20947380002</t>
  </si>
  <si>
    <t>O20949710002</t>
  </si>
  <si>
    <t>O20951070002</t>
  </si>
  <si>
    <t>O20954920002</t>
  </si>
  <si>
    <t>O20955050002</t>
  </si>
  <si>
    <t>F0011831</t>
  </si>
  <si>
    <t>Q17636710002</t>
  </si>
  <si>
    <t>F0011944</t>
  </si>
  <si>
    <t>G21805830003</t>
  </si>
  <si>
    <t>T04422350001</t>
  </si>
  <si>
    <t>T04422370001</t>
  </si>
  <si>
    <t>T04422390001</t>
  </si>
  <si>
    <t>T04422410001</t>
  </si>
  <si>
    <t>T04422430001</t>
  </si>
  <si>
    <t>T04422450001</t>
  </si>
  <si>
    <t>T04422470001</t>
  </si>
  <si>
    <t>T04422490001</t>
  </si>
  <si>
    <t>T04422510001</t>
  </si>
  <si>
    <t>T04422530001</t>
  </si>
  <si>
    <t>T04422560001</t>
  </si>
  <si>
    <t>T04422580001</t>
  </si>
  <si>
    <t>T04422600001</t>
  </si>
  <si>
    <t>T04422620001</t>
  </si>
  <si>
    <t>T04422640001</t>
  </si>
  <si>
    <t>T04422660001</t>
  </si>
  <si>
    <t>T04422680001</t>
  </si>
  <si>
    <t>T04422700001</t>
  </si>
  <si>
    <t>T04422720001</t>
  </si>
  <si>
    <t>T04422740001</t>
  </si>
  <si>
    <t>T04422820001</t>
  </si>
  <si>
    <t>T04422760001</t>
  </si>
  <si>
    <t>T04422780001</t>
  </si>
  <si>
    <t>T04422800001</t>
  </si>
  <si>
    <t>T04422840001</t>
  </si>
  <si>
    <t>T04422860001</t>
  </si>
  <si>
    <t>T04422880001</t>
  </si>
  <si>
    <t>T04422900001</t>
  </si>
  <si>
    <t>T04422920001</t>
  </si>
  <si>
    <t>T04422940001</t>
  </si>
  <si>
    <t>T04422960001</t>
  </si>
  <si>
    <t>T04422980001</t>
  </si>
  <si>
    <t>T04423000001</t>
  </si>
  <si>
    <t>T04423020001</t>
  </si>
  <si>
    <t>T04423040001</t>
  </si>
  <si>
    <t>T04423060001</t>
  </si>
  <si>
    <t>T04423080001</t>
  </si>
  <si>
    <t>T04423100001</t>
  </si>
  <si>
    <t>T04423120001</t>
  </si>
  <si>
    <t>T04423140001</t>
  </si>
  <si>
    <t>T04423160001</t>
  </si>
  <si>
    <t>T04423180001</t>
  </si>
  <si>
    <t>T04423200001</t>
  </si>
  <si>
    <t>T04423220001</t>
  </si>
  <si>
    <t>T04423240001</t>
  </si>
  <si>
    <t>T04423260001</t>
  </si>
  <si>
    <t>T04423280001</t>
  </si>
  <si>
    <t>T04423300001</t>
  </si>
  <si>
    <t>T04423320001</t>
  </si>
  <si>
    <t>T04423340001</t>
  </si>
  <si>
    <t>T04423360001</t>
  </si>
  <si>
    <t>T04423380001</t>
  </si>
  <si>
    <t>T04423400001</t>
  </si>
  <si>
    <t>T04423420001</t>
  </si>
  <si>
    <t>T04423500001</t>
  </si>
  <si>
    <t>T04423440001</t>
  </si>
  <si>
    <t>T04423460001</t>
  </si>
  <si>
    <t>T04423480001</t>
  </si>
  <si>
    <t>T04423520001</t>
  </si>
  <si>
    <t>T04423540001</t>
  </si>
  <si>
    <t>T04423560001</t>
  </si>
  <si>
    <t>T04423580001</t>
  </si>
  <si>
    <t>T04423600001</t>
  </si>
  <si>
    <t>T04423620001</t>
  </si>
  <si>
    <t>T04423640001</t>
  </si>
  <si>
    <t>T04423660001</t>
  </si>
  <si>
    <t>T04423680001</t>
  </si>
  <si>
    <t>T04423700001</t>
  </si>
  <si>
    <t>T04423720001</t>
  </si>
  <si>
    <t>T04423740001</t>
  </si>
  <si>
    <t>T04423760001</t>
  </si>
  <si>
    <t>T04423780001</t>
  </si>
  <si>
    <t>T04423800001</t>
  </si>
  <si>
    <t>T04423820001</t>
  </si>
  <si>
    <t>T04423840001</t>
  </si>
  <si>
    <t>T04423860001</t>
  </si>
  <si>
    <t>T04423880001</t>
  </si>
  <si>
    <t>T04423900001</t>
  </si>
  <si>
    <t>T04423920001</t>
  </si>
  <si>
    <t>T04423940001</t>
  </si>
  <si>
    <t>T04423960001</t>
  </si>
  <si>
    <t>T04423980001</t>
  </si>
  <si>
    <t>T04424000001</t>
  </si>
  <si>
    <t>T04424020001</t>
  </si>
  <si>
    <t>T04424040001</t>
  </si>
  <si>
    <t>T04424060001</t>
  </si>
  <si>
    <t>T04424080001</t>
  </si>
  <si>
    <t>T04424100001</t>
  </si>
  <si>
    <t>T04424180001</t>
  </si>
  <si>
    <t>T04424120001</t>
  </si>
  <si>
    <t>T04424140001</t>
  </si>
  <si>
    <t>T04424160001</t>
  </si>
  <si>
    <t>T04424200001</t>
  </si>
  <si>
    <t>T04424220001</t>
  </si>
  <si>
    <t>T04424240001</t>
  </si>
  <si>
    <t>T04424260001</t>
  </si>
  <si>
    <t>T04424280001</t>
  </si>
  <si>
    <t>T04424300001</t>
  </si>
  <si>
    <t>T04424320001</t>
  </si>
  <si>
    <t>T04424340001</t>
  </si>
  <si>
    <t>T04424360001</t>
  </si>
  <si>
    <t>T04424380001</t>
  </si>
  <si>
    <t>T04424400001</t>
  </si>
  <si>
    <t>T04424420001</t>
  </si>
  <si>
    <t>T04424440001</t>
  </si>
  <si>
    <t>Q17698460002</t>
  </si>
  <si>
    <t>Q17698480002</t>
  </si>
  <si>
    <t>Q17698490002</t>
  </si>
  <si>
    <t>Q17698500002</t>
  </si>
  <si>
    <t>Q17698510002</t>
  </si>
  <si>
    <t>Q17698520002</t>
  </si>
  <si>
    <t>Q17698530002</t>
  </si>
  <si>
    <t>Q17698540002</t>
  </si>
  <si>
    <t>Q17698550002</t>
  </si>
  <si>
    <t>Q17698560002</t>
  </si>
  <si>
    <t>00099021001 DEP.DE CHEQ.AJENOS,RET.DE CAM.,CONCEPTO: PAGO POR INCAPACIDAD TEMPORAL REEMBOLSO MINISTERIO DE ECONOMIA Y FINANZAS PUBLICAS,DEP.: CAJA NACIONAL DE SALUD , PROCEDENCIA: BANCO UNION S.A., CHEQUE: 30632, FECHA DE EMISION:20/01/2023
NOTA MEFP/VTCP/DGPOT/UAIS/N°296/2023 DE 08/02/2023</t>
  </si>
  <si>
    <t>00099021001 DEP.DE CHEQ.AJENOS,RET.DE CAM.,CONCEPTO: PAGO POR INCAPACIDADES TEMPORALES REEMBOLSO MINISTERIO DE ECONOMIA Y FINANZAS PUBLICAS,DEP.: CAJA NACIONAL DE SALUD , PROCEDENCIA: BANCO UNION S.A., CHEQUE: 30631, FECHA DE EMISION:20/01/2023
NOTA MEFP/VTCP/DGPOT/UAIS/N°281/2023 DE 08/02/2023</t>
  </si>
  <si>
    <t>00099021001 DEPOSITO DE EFECTIVO, DEPOSITANTE: LUIS CHAMBI CARI, CONCEPTO: DEVOLUCION DE RETROACTIVO, CUENTA DE DEPOSITO: CUENTA UNICA DEL TESORO /DJBR.</t>
  </si>
  <si>
    <t>00099021001 DEPOSITO DE EFECTIVO, DEPOSITANTE: RICHARD DELFIN MAMANI HUANCA, CONCEPTO: DEVOLUCION POR PAGO EN EXCESO, CUENTA DE DEPOSITO: CUENTA UNICA DEL TESORO</t>
  </si>
  <si>
    <t>00099021001 DEPOSITO DE EFECTIVO, DEPOSITANTE: TATIANA VILLCA CORDEIRO, CONCEPTO: DEVOLUCION DE HONORARIOS CORRESPONDIENTE AL MES DE NOV 2020, CUENTA DE DEPOSITO: CUENTA UNICA DEL TESORO</t>
  </si>
  <si>
    <t>00099021001 DEPOSITO DE EFECTIVO, DEPOSITANTE: TATIANA VILLCA CORDEIRO, CONCEPTO: DEVOLUCION DE AGUINALDO 2020, CUENTA DE DEPOSITO: CUENTA UNICA DEL TESORO</t>
  </si>
  <si>
    <t>00099021001 DEPOSITO DE EFECTIVO, DEPOSITANTE: NINOSKA RITA GERONIMO HUAYLLAS, CONCEPTO: DEVOLUCIÓN COSTO DE 7 PRUEBAS COVID 19, CUENTA DE DEPOSITO: CUENTA UNICA DEL TESORO</t>
  </si>
  <si>
    <t>00099021001 DEP.DE CHEQ.AJENOS,RET.DE CAM.,CONCEPTO: GIL AUGUSTO OLIVARES ARANA,DEP.: BANCO UNION S.A. , PROCEDENCIA: BANCO UNION S.A., CHEQUE: 187952, FECHA DE EMISION:02/02/2023</t>
  </si>
  <si>
    <t>00099021001 DEP.DE CHEQ.AJENOS,RET.DE CAM.,CONCEPTO: JAIME EDUARDO GUEVARA CORCOS,DEP.: BANCO UNION S.A. , PROCEDENCIA: BANCO UNION S.A., CHEQUE: 187954, FECHA DE EMISION:02/02/2023</t>
  </si>
  <si>
    <t>00099021001 DEP.DE CHEQ.AJENOS,RET.DE CAM.,CONCEPTO: REEMBOLSO SUBSIDIO INCAPACIDAD NOVIEMBRE 2022,DEP.: CAJA DE SALUD DE LA BANCA PRIVADA , PROCEDENCIA: BANCO NACIONAL DE BOLIVIA S.A., CHEQUE: 9830119, FECHA DE EMISION:31/01/2023</t>
  </si>
  <si>
    <t>00099021001 DEP.DE CHEQ.AJENOS,RET.DE CAM.,CONCEPTO: INCAPACIDAD TEMPORAL PERIODO NOVIEMBRE 2022-LA PAZ,DEP.: CAJA DE SALUD DE LA BANCA PRIVADA , PROCEDENCIA: BANCO NACIONAL DE BOLIVIA S.A., CHEQUE: 9829946, FECHA DE EMISION:31/01/2023</t>
  </si>
  <si>
    <t>00099021001 DEP.DE CHEQ.AJENOS,RET.DE CAM.,CONCEPTO: DEVOLUCION DE CC NO COBRADA OCTUBRE 2022,DEP.: LA VITALICIA SEGUROS Y REASEGUROS DE VIDA S.A. , PROCEDENCIA: BANCO BISA S.A., CHEQUE: 1867385, FECHA DE EMISION:02/02/2023</t>
  </si>
  <si>
    <t>00099021001 DEPOSITO DE EFECTIVO, DEPOSITANTE: GUMERCINDO CHAVEZ MAMANI, CONCEPTO: DEVOLUCION POR DOBLE PERCEPCION, CUENTA DE DEPOSITO: CUENTA UNICA DEL TESORO /DJBR.</t>
  </si>
  <si>
    <t>00099021001 DEPOSITO DE EFECTIVO, DEPOSITANTE: URSINA MANUELO CORNEJO, CONCEPTO: DEVOLUCION COBRO INDEBIDO POR INCONSISTENCIA DE COTIZACIONES SENASIR, CUENTA DE DEPOSITO: CUENTA UNICA DEL TESORO</t>
  </si>
  <si>
    <t>00099021001 DEPOSITO DE EFECTIVO, DEPOSITANTE: YHOLA JUANITA YANARICO DE MACHACA, CONCEPTO: COBRO INDEBIDO POR NUEVAS NUPCIAS, CUENTA DE DEPOSITO: CUENTA UNICA DEL TESORO</t>
  </si>
  <si>
    <t>00099021001 DEP.DE CHEQ.AJENOS,RET.DE CAM.,CONCEPTO: MARIO LUIS PACELLO AGUIRRE,DEP.: BANCO UNION S.A. , PROCEDENCIA: BANCO UNION S.A., CHEQUE: 187957, FECHA DE EMISION:06/02/2023</t>
  </si>
  <si>
    <t>00099021001 DEP.DE CHEQ.AJENOS,RET.DE CAM.,CONCEPTO: RAMIRO OSVALDO ARNEZ PANTOJA,DEP.: BANCO UNION SA , PROCEDENCIA: BANCO UNION S.A., CHEQUE: 187959, FECHA DE EMISION:07/02/2023</t>
  </si>
  <si>
    <t>00099021001 DEP.DE CHEQ.AJENOS,RET.DE CAM.,CONCEPTO: JENNY GRISELDA MACHICADO VILLARRUBIA,DEP.: BANCO UNION SA , PROCEDENCIA: BANCO UNION S.A., CHEQUE: 187960, FECHA DE EMISION:08/02/2023</t>
  </si>
  <si>
    <t>00099021001 DEP.DE CHEQ.AJENOS,RET.DE CAM.,CONCEPTO: DEVOLUCIÓN FONDOS SOLICITADOS POR ERROR SEGUN CONCILIACION OCTUBRE 2022,DEP.: SEGUROS PROVIDA S.A. , PROCEDENCIA: BANCO NACIONAL DE BOLIVIA S.A., CHEQUE: 2312858, FECHA DE EMISION:09/02/2023</t>
  </si>
  <si>
    <t>00099021001 DEPOSITO DE EFECTIVO, DEPOSITANTE: FAUSTINA PAULA MENDEZ VILLANUEVA, CONCEPTO: REVERSIÓN TOTAL DE BOLETAS DE HABER MENSUAL, CUENTA DE DEPOSITO: CUENTA UNICA DEL TESORO</t>
  </si>
  <si>
    <t>00099021001 DEPOSITO DE EFECTIVO, DEPOSITANTE: ADRIANA GABRIELA UGARTE MACIAS, CONCEPTO: DEVOLUCIÓN DE SUELDOS Y SALARIOS, CUENTA DE DEPOSITO: CUENTA UNICA DEL TESORO /DJBR.</t>
  </si>
  <si>
    <t>00099021001 DEPOSITO DE EFECTIVO, DEPOSITANTE: FREDDY IVAN CONDORI CUNO, CONCEPTO: POR COBRO DE SEGUNDAS NUPCIAS DE LOLA CUNO CANAZA (Q.E.P.D.), CUENTA DE DEPOSITO: CUENTA UNICA DEL TESORO</t>
  </si>
  <si>
    <t>00099021001 DEPOSITO DE EFECTIVO, DEPOSITANTE: EVELYN TATIANA ALI CHAVEZ, CONCEPTO: REVERSION DE BOLETA DE HABER MENSUAL, CUENTA DE DEPOSITO: CUENTA UNICA DEL TESORO /DJBR.</t>
  </si>
  <si>
    <t>00099021001 DEP.DE CHEQ.AJENOS,RET.DE CAM.,CONCEPTO: RAUL VICENTE VEIZAGA REJAS,DEP.: BANCO UNION S.A , PROCEDENCIA: BANCO UNION S.A., CHEQUE: 187962, FECHA DE EMISION:10/02/2023</t>
  </si>
  <si>
    <t>00099021001 DEPOSITO DE EFECTIVO, DEPOSITANTE: EDWIN VICTOR LAMAS SIVILA, CONCEPTO: DEPÓSITO POR DEVOLUCIÓN SUELDO SUPERIOR AL PRESIDENTE, CUENTA DE DEPOSITO: CUENTA UNICA DEL TESORO /DJBR.</t>
  </si>
  <si>
    <t>00099021001 DEPOSITO DE EFECTIVO, DEPOSITANTE: MARIA JESUS HOYOS CASTRO, CONCEPTO: COBRO INDEBIDO POR SEGUNDAS NUPCIAS, CUENTA DE DEPOSITO: CUENTA UNICA DEL TESORO</t>
  </si>
  <si>
    <t>00099021001 DEP.DE CHEQ.AJENOS,RET.DE CAM.,CONCEPTO: PAGO INCAPACIDAD TEMPORALES (REEMBOLSO MINISTERIO DE ECONOMIA Y FINANZAS PUBLICAS),DEP.: CAJA NACIONAL DE SALUD , PROCEDENCIA: BANCO UNION S.A., CHEQUE: 31035, FECHA DE EMISION:13/02/2023
NOTA MEFP/VTCP/DGPOT/UAIS/N°408/2023 DE 27/02/2023</t>
  </si>
  <si>
    <t>00099021001 DEP.DE CHEQ.AJENOS,RET.DE CAM.,CONCEPTO: PAGO INCAPACIDAD TEMPORALES (REEMBOLSO MINISTERIO DE ECONOMIA Y FINANZAS PUBLICAS),DEP.: CAJA NACIONAL DE SALUD , PROCEDENCIA: BANCO UNION S.A., CHEQUE: 31034, FECHA DE EMISION:13/02/2023
NOTA MEFP/VTCP/DGPOT/UAIS/N°408/2023 DE 27/02/2023</t>
  </si>
  <si>
    <t>00099021001 DEP.DE CHEQ.AJENOS,RET.DE CAM.,CONCEPTO: PAGO POR INCAPACIDAD TEMPORALES (REEMBOLSO MINISTERIO DE ECONOMIA Y FINANZAS PUBLICAS),DEP.: CAJA NACIONAL DE SALUD , PROCEDENCIA: BANCO UNION S.A., CHEQUE: 31036, FECHA DE EMISION:13/02/2023
NOTA MEFP/VTCP/DGPOT/UAIS/N°408/2023 DE 27/02/2023</t>
  </si>
  <si>
    <t>00099021001 DEP.DE CHEQ.AJENOS,RET.DE CAM.,CONCEPTO: OLGA BETZABE CARTAGENA FORONDA,DEP.: BANCO UNION SA , PROCEDENCIA: BANCO UNION S.A., CHEQUE: 187968, FECHA DE EMISION:14/02/2023</t>
  </si>
  <si>
    <t>00099021001 DEPOSITO DE EFECTIVO, DEPOSITANTE: MARIO ALEJANDRO ROCA ALVAREZ, CONCEPTO: REGULARIZACION DE TOPE SALARIAL GESTION 2021, CUENTA DE DEPOSITO: CUENTA UNICA DEL TESORO</t>
  </si>
  <si>
    <t>00099021001 DEPOSITO DE EFECTIVO, DEPOSITANTE: CARLOS DENCEL PELAEZ PACHECO, CONCEPTO: RENUMERACION MAXIMA PERMITIDA ENERO 2023, CUENTA DE DEPOSITO: CUENTA UNICA DEL TESORO</t>
  </si>
  <si>
    <t>00099021001 DEPOSITO DE EFECTIVO, DEPOSITANTE: IVAN CARLOS ARANDIA LEDEZMA, CONCEPTO: EXCEDENTE DE LA RENUMERACION PERMITIDA EN EL SECTOR PUBLICO CORRESPONDIENTE AL MES DE ENERO 2023, CUENTA DE DEPOSITO: CUENTA UNICA DEL TESORO</t>
  </si>
  <si>
    <t>00099021001 DEP.DE CHEQ.AJENOS,RET.DE CAM.,CONCEPTO: GASTON ENRIQUE ARANIBAR BELTRAN,DEP.: BANCO UNION S.A. , PROCEDENCIA: BANCO UNION S.A., CHEQUE: 187969, FECHA DE EMISION:15/02/2023</t>
  </si>
  <si>
    <t>00099021001 DEP.DE CHEQ.AJENOS,RET.DE CAM.,CONCEPTO: DEVOLUCIÓN DE PASAJES AEREOS INTERNACIONALES,DEP.: CONSEJEROS DE VIAJES SRL , PROCEDENCIA: BANCO NACIONAL DE BOLIVIA S.A., CHEQUE: 895750, FECHA DE EMISION:16/02/2023</t>
  </si>
  <si>
    <t>00099021001 DEP.DE CHEQ.AJENOS,RET.DE CAM.,CONCEPTO: EDDY WILMER LAURA BALTAZAR,DEP.: BANCO UNION SA , PROCEDENCIA: BANCO UNION S.A., CHEQUE: 187973, FECHA DE EMISION:16/02/2023</t>
  </si>
  <si>
    <t>00099021001 DEP.DE CHEQ.AJENOS,RET.DE CAM.,CONCEPTO: GLADIS CLEMENCIA PATZY CALVIMONTES,DEP.: BANCO UNION SA , PROCEDENCIA: BANCO UNION S.A., CHEQUE: 187970, FECHA DE EMISION:16/02/2023</t>
  </si>
  <si>
    <t>00099021001 DEPOSITO DE EFECTIVO, DEPOSITANTE: CAFETERIA "ELY", CONCEPTO: DEVOLUCIÓN DE RECURSOS ORDINARIOS DICIEMBRE - 2022, CUENTA DE DEPOSITO: CUENTA UNICA DEL TESORO</t>
  </si>
  <si>
    <t>00423142001 DEPOSITO DE EFECTIVO, DEPOSITANTE: CAJA DE SALUD DE CAMINOS Y RA, CONCEPTO: DEVOLUCION DE RETROACTIVO, CUENTA DE DEPOSITO: CUENTA UNICA DEL TESORO</t>
  </si>
  <si>
    <t>00099021001 DEP.DE CHEQ.AJENOS,RET.DE CAM.,CONCEPTO: FRACCION COMPLEMENTARIA MENSUAL,DEP.: FUTURO DE BOLIVIA SA AFP , PROCEDENCIA: BANCO DE CREDITO DE BOLIVIA S.A., CHEQUE: 68936, FECHA DE EMISION:17/02/2023</t>
  </si>
  <si>
    <t>00099021001 DEP.DE CHEQ.AJENOS,RET.DE CAM.,CONCEPTO: COMPENSACION MENSUAL DE COTIZACIONES,DEP.: FUTURO DE BOLIVIA SA AFP , PROCEDENCIA: BANCO DE CREDITO DE BOLIVIA S.A., CHEQUE: 68935, FECHA DE EMISION:17/02/2023</t>
  </si>
  <si>
    <t>00192014101 DEPOSITO DE EFECTIVO, DEPOSITANTE: CLAUDIA AKEMI BELTRAN TEREBA, CONCEPTO: DEV RECURSOS SOBRANTES COMPRA TALONAROS C31-326.1.10/2019 FF 00.41-119, CLAUDIA BELTRAN TEREBA, CUENTA DE DEPOSITO: CUENTA UNICA DEL TESORO</t>
  </si>
  <si>
    <t>00099021001 DEPOSITO DE EFECTIVO, DEPOSITANTE: JORGE LUIS CRUZ TAMBO, CONCEPTO: DEVOLUCION DE DOBLE ABONO DE REFRIGERIO POR 1 DIA EN FEBRERO DE 2022, CUENTA DE DEPOSITO: CUENTA UNICA DEL TESORO /DJBR.</t>
  </si>
  <si>
    <t>00099021001 DEPOSITO DE EFECTIVO, DEPOSITANTE: JORGE LUIS CRUZ TAMBO, CONCEPTO: DEVOLUCION DE DOBLE PERCEPCION DE REMUNERACION POR 1 DIA EN FEBRERO 2022, CUENTA DE DEPOSITO: CUENTA UNICA DEL TESORO /DJBR.</t>
  </si>
  <si>
    <t>00099021001 DEP.DE CHEQ.AJENOS,RET.DE CAM.,CONCEPTO: PAGO POR DESCUENTO RECURSOS PUBLICOS,DEP.: CAJA NACIONAL DE SALUD , PROCEDENCIA: BANCO UNION S.A., CHEQUE: 66138, FECHA DE EMISION:22/02/2023</t>
  </si>
  <si>
    <t>00099021001 DEPOSITO DE EFECTIVO, DEPOSITANTE: CESAR ALVARO HUAYNOCA DELGADO, CONCEPTO: DEVOLUCION DE SUELDO DEL MES DE ENERO DE LA GESTIÓN 2023, CUENTA DE DEPOSITO: CUENTA UNICA DEL TESORO</t>
  </si>
  <si>
    <t>00099021001 DEPOSITO DE EFECTIVO, DEPOSITANTE: JORGE JUANIQUINA AGATA, CONCEPTO: DEVOLUCION POR REMUNERACION MAXIMA PERMITIDA EN EL SECTOR PUBLICO, CUENTA DE DEPOSITO: CUENTA UNICA DEL TESORO</t>
  </si>
  <si>
    <t>00099021001 DEPOSITO DE EFECTIVO, DEPOSITANTE: NANCY RAFAELA MACHICADO VDA. DE SABAT, CONCEPTO: DEVOLUCIÓN POR SOBREPASAR DE LA DISPONIBILIDAD DE LA LETRA "A", CUENTA DE DEPOSITO: CUENTA UNICA DEL TESORO</t>
  </si>
  <si>
    <t>00099021001 DEPOSITO DE EFECTIVO, DEPOSITANTE: MARTHA RAQUEL CUEVAS COYAURI, CONCEPTO: PAGO POR EXCESO DE USO TELEFONICO, CUENTA DE DEPOSITO: CUENTA UNICA DEL TESORO</t>
  </si>
  <si>
    <t>A:00099021001 TRANSFERENCIA DE RECUPERACIONES SEGÚN NOTA GEF-LCR-DYF-0022-NOT/23 POR CONCEPTO DE PAGO DE CAPITAL E INTERES DE ACUERDO A CONTRATO DE FIDEICOMISO “ACCESOS SEGUROS VIVIR BIEN” CORRESPONDIENTE AL GAD PANDO.</t>
  </si>
  <si>
    <t>A:00099021001 TRANSFERENCIA DE RECUPERACIONES SEGÚN NOTA GEF-LCR-DYF-0022-NOT/23 POR CONCEPTO DE PAGO DE CAPITAL E INTERES DE ACUERDO A CONTRATO DE FIDEICOMISO “ACCESOS SEGUROS VIVIR BIEN” CORRESPONDIENTE AL GAD CHUQUISACA.</t>
  </si>
  <si>
    <t>NUMERO DE LIBRETA CUT: 00099021001 OPERACIÓN E18 TRANSFERENCIA DEL SISTEMA FINANCIERO POR CUENTA DE TERCEROS A LA CUT devolucion pagos de cc no cobrados octubre 2022</t>
  </si>
  <si>
    <t>A:00099021001 TRANSFERENCIA DE RECUPERACIONES SEGÚN NOTA GEF-LCR-DYF-0090-NOT/23 POR CONCEPTO DE PAGO DE INTERES DE ACUERDO A CONTRATO DE FIDEICOMISO “ACCESOS SEGUROS VIVIR BIEN” CORRESPONDIENTE AL GAM VILLA MONTES.</t>
  </si>
  <si>
    <t>PROVISION DE FONDOS A SOLICITUD DE YACIMIENTOS PETROLIFEROS FISCALES BOLIVIANOS SEGUN SOLICITUD YPFB-0023-2023 REF: PAGO AL TESORO GENERAL DE LA NACION PARTICIPACION DE LA PRODUCCION NOVIEMBRE 2022 LIB. 00099021001 TGN YPFB PARTICIPACION 6% PRODUCCIÓN BRUTA DE HIDROCARBUROS BOCA DE POZO</t>
  </si>
  <si>
    <t>NUMERO DE LIBRETA CUT: 00099021001 OPERACIÓN E75 TRANSFERENCIA DE LA CUENTA FISCAL BUN A LA CUT EN MN TRANSFERENCIA DE FONDOS A SOLICITUD DE: GOBIERNO AUTONOMO DEPARTAMENTAL DE ORURO, CITE: GAD-ORU/SDAFP/UF/ATCP/CE-0031/2023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</si>
  <si>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GAD-ORU/SDAFP/UF/ATCP/CE-0030/2023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</si>
  <si>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GAD-ORU/SDAFP/UF/ATCP/CE-0029/2023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</si>
  <si>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GAD-ORU/SDAFP/UF/ATCP/CE-0028/2023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</si>
  <si>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GAD-ORU/SDAFP/UF/ATCP/CE-0027/2023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</si>
  <si>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GAD-ORU/SDAFP/UF/ATCP/CE-0026/2023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</si>
  <si>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GAD-ORU/SDAFP/UF/ATCP/CE-0025/2023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</si>
  <si>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GAD-ORU/SDAFP/UF/ATCP/CE-0024/2023 CUENTA CUT 3987 LIBRETA NÂ° 00099021001 TGN-RECURSOS ORDINARIOS,</t>
  </si>
  <si>
    <t>NUMERO DE LIBRETA CUT: 00099021001 OPERACIÓN E75 TRANSFERENCIA DE LA CUENTA FISCAL BUN A LA CUT EN MN TRANSFERENCIA DE FONDOS A SOLICITUD DE: GOBIERNO AUTONOMO DEPARTAMENTAL DE ORURO, CITE: GAD-ORU/SDAFP/UF/ATCP/CE-0023/2023 CUENTA CUT 3987 LIBRETA NÂ° 00099021001 TGN-RECURSOS ORDINARIOS, A FA</t>
  </si>
  <si>
    <t>NUMERO DE LIBRETA CUT: 00099021001 OPERACIÓN E75 TRANSFERENCIA DE LA CUENTA FISCAL BUN A LA CUT EN MN TRANSFERENCIA DE FONDOS A SOLICITUD DE: GOBIERNO AUTONOMO MUNICIPAL DE CAIROMA CITE: GAMC/DESP/MAE/INMO NÂ°83/2023 CUENTA CUT 3987 LIBRETA NÂ° 00099021001 TGN-RECURSOS ORDINARIOS</t>
  </si>
  <si>
    <t>De: 00081014202 A:00099021001 Transferencia que realizamos a solicitud del Ministerio de Obras Públicas, Servicios y Vivienda mediante nota CITE: MOPSV/DGAA/No 059/2023, Informe INF/MOPSV/VMTEL/UEPP No 0328/2022 I/2022-08715 H.R. 6-2390-R</t>
  </si>
  <si>
    <t>De: 00046041101 A:00099021001 De: 00046041101 A: 00099021001 Transferencia que realizamos en virtud a la nota CITE: MSyD/ENS/DIR/ 046/2022 e Informe MSyD/ENS/DIR/ADM/TEC.CONT/004/2023 con el fin de proceder la devolución de recursos por in</t>
  </si>
  <si>
    <t>De: 00099021001 A:00010011102 Transferencia que realizamos a solicitud del Ministerio de Relaciones Exteriores mediante nota CITE: GM-DGAA-UFI-Cs-40/2023 y la nota interna CITE: MEFP/VTCP/DGPOT/UOTGN Nº99/2023 H.R. 6-2270-R</t>
  </si>
  <si>
    <t>10000044427975</t>
  </si>
  <si>
    <t>10000004670978</t>
  </si>
  <si>
    <t>feb</t>
  </si>
  <si>
    <t>O20957840002</t>
  </si>
  <si>
    <t>O20958510002</t>
  </si>
  <si>
    <t>O20958620002</t>
  </si>
  <si>
    <t>O20961500002</t>
  </si>
  <si>
    <t>O20961610002</t>
  </si>
  <si>
    <t>O20961790002</t>
  </si>
  <si>
    <t>O20961950002</t>
  </si>
  <si>
    <t>O20962990002</t>
  </si>
  <si>
    <t>O20963210002</t>
  </si>
  <si>
    <t>B20962220002</t>
  </si>
  <si>
    <t>O20966020002</t>
  </si>
  <si>
    <t>O20966250002</t>
  </si>
  <si>
    <t>O20966580002</t>
  </si>
  <si>
    <t>O20966790002</t>
  </si>
  <si>
    <t>O20967330002</t>
  </si>
  <si>
    <t>O20967580002</t>
  </si>
  <si>
    <t>B20965580002</t>
  </si>
  <si>
    <t>B20966150002</t>
  </si>
  <si>
    <t>B20966160002</t>
  </si>
  <si>
    <t>B20966170002</t>
  </si>
  <si>
    <t>B20966190002</t>
  </si>
  <si>
    <t>B20966210002</t>
  </si>
  <si>
    <t>O20969140002</t>
  </si>
  <si>
    <t>O20973880002</t>
  </si>
  <si>
    <t>O20974730002</t>
  </si>
  <si>
    <t>O20976520002</t>
  </si>
  <si>
    <t>B20974540002</t>
  </si>
  <si>
    <t>O20983160002</t>
  </si>
  <si>
    <t>O20983490002</t>
  </si>
  <si>
    <t>O20990040002</t>
  </si>
  <si>
    <t>B20989770002</t>
  </si>
  <si>
    <t>O20991960002</t>
  </si>
  <si>
    <t>O20992400002</t>
  </si>
  <si>
    <t>O20993140002</t>
  </si>
  <si>
    <t>O20993220002</t>
  </si>
  <si>
    <t>B20992110002</t>
  </si>
  <si>
    <t>B20992380002</t>
  </si>
  <si>
    <t>O20996010002</t>
  </si>
  <si>
    <t>O20996020002</t>
  </si>
  <si>
    <t>O20996030002</t>
  </si>
  <si>
    <t>O20996040002</t>
  </si>
  <si>
    <t>O20996060002</t>
  </si>
  <si>
    <t>O20996080002</t>
  </si>
  <si>
    <t>O20996670002</t>
  </si>
  <si>
    <t>O20996690002</t>
  </si>
  <si>
    <t>O20996720002</t>
  </si>
  <si>
    <t>B20996540002</t>
  </si>
  <si>
    <t>B20996550002</t>
  </si>
  <si>
    <t>O20999970002</t>
  </si>
  <si>
    <t>O21000000002</t>
  </si>
  <si>
    <t>O21000030002</t>
  </si>
  <si>
    <t>O21000080002</t>
  </si>
  <si>
    <t>O21000370002</t>
  </si>
  <si>
    <t>B20999240002</t>
  </si>
  <si>
    <t>B20999290002</t>
  </si>
  <si>
    <t>B20999310002</t>
  </si>
  <si>
    <t>O20999900002</t>
  </si>
  <si>
    <t>O21001970002</t>
  </si>
  <si>
    <t>O21002080002</t>
  </si>
  <si>
    <t>O21002090002</t>
  </si>
  <si>
    <t>O21002110002</t>
  </si>
  <si>
    <t>O21002130002</t>
  </si>
  <si>
    <t>O21002340002</t>
  </si>
  <si>
    <t>O21002780002</t>
  </si>
  <si>
    <t>O21003250002</t>
  </si>
  <si>
    <t>O21003450002</t>
  </si>
  <si>
    <t>O21003470002</t>
  </si>
  <si>
    <t>O21003480002</t>
  </si>
  <si>
    <t>O21003490002</t>
  </si>
  <si>
    <t>B21002390002</t>
  </si>
  <si>
    <t>B21002560002</t>
  </si>
  <si>
    <t>O21005100002</t>
  </si>
  <si>
    <t>O21005120002</t>
  </si>
  <si>
    <t>O21005140002</t>
  </si>
  <si>
    <t>O21005160002</t>
  </si>
  <si>
    <t>O21006180002</t>
  </si>
  <si>
    <t>O21009090002</t>
  </si>
  <si>
    <t>O21009110002</t>
  </si>
  <si>
    <t>O21009130002</t>
  </si>
  <si>
    <t>O21012110002</t>
  </si>
  <si>
    <t>O21012170002</t>
  </si>
  <si>
    <t>O21013030002</t>
  </si>
  <si>
    <t>O21013370002</t>
  </si>
  <si>
    <t>B21012730002</t>
  </si>
  <si>
    <t>B21012790002</t>
  </si>
  <si>
    <t>O21015890002</t>
  </si>
  <si>
    <t>O21014890002</t>
  </si>
  <si>
    <t>O21018160002</t>
  </si>
  <si>
    <t>O21019130002</t>
  </si>
  <si>
    <t>O21021790002</t>
  </si>
  <si>
    <t>B21020950002</t>
  </si>
  <si>
    <t>B21021540002</t>
  </si>
  <si>
    <t>O21024010002</t>
  </si>
  <si>
    <t>O21024260002</t>
  </si>
  <si>
    <t>O21024280002</t>
  </si>
  <si>
    <t>O21024310002</t>
  </si>
  <si>
    <t>O21024330002</t>
  </si>
  <si>
    <t>O21025180002</t>
  </si>
  <si>
    <t>O21025190002</t>
  </si>
  <si>
    <t>B21024030002</t>
  </si>
  <si>
    <t>B21024290002</t>
  </si>
  <si>
    <t>O21027870002</t>
  </si>
  <si>
    <t>O21028260002</t>
  </si>
  <si>
    <t>O21028740002</t>
  </si>
  <si>
    <t>B21028470002</t>
  </si>
  <si>
    <t>B21028480002</t>
  </si>
  <si>
    <t>B21028500002</t>
  </si>
  <si>
    <t>B21028530002</t>
  </si>
  <si>
    <t>O21031480002</t>
  </si>
  <si>
    <t>B21030930002</t>
  </si>
  <si>
    <t>O21034020002</t>
  </si>
  <si>
    <t>B21033700002</t>
  </si>
  <si>
    <t>O21036000002</t>
  </si>
  <si>
    <t>O21036960002</t>
  </si>
  <si>
    <t>O21037300002</t>
  </si>
  <si>
    <t>Q17711250002</t>
  </si>
  <si>
    <t>G21882870003</t>
  </si>
  <si>
    <t>G21886630004</t>
  </si>
  <si>
    <t>S10556050002</t>
  </si>
  <si>
    <t>Q17725700002</t>
  </si>
  <si>
    <t>G21937460001</t>
  </si>
  <si>
    <t>Q17788340002</t>
  </si>
  <si>
    <t>G22126270003</t>
  </si>
  <si>
    <t>Q17861710002</t>
  </si>
  <si>
    <t>Q17867360002</t>
  </si>
  <si>
    <t>Q17867370002</t>
  </si>
  <si>
    <t>G22203280003</t>
  </si>
  <si>
    <t>Q17886140002</t>
  </si>
  <si>
    <t>T04434780001</t>
  </si>
  <si>
    <t>T04434760001</t>
  </si>
  <si>
    <t>T04434820001</t>
  </si>
  <si>
    <t>T04434840001</t>
  </si>
  <si>
    <t>T04434860001</t>
  </si>
  <si>
    <t>T04434880001</t>
  </si>
  <si>
    <t>T04434900001</t>
  </si>
  <si>
    <t>T04434920001</t>
  </si>
  <si>
    <t>T04434940001</t>
  </si>
  <si>
    <t>T04434960001</t>
  </si>
  <si>
    <t>T04434980001</t>
  </si>
  <si>
    <t>T04435000001</t>
  </si>
  <si>
    <t>T04434560001</t>
  </si>
  <si>
    <t>T04434580001</t>
  </si>
  <si>
    <t>T04434600001</t>
  </si>
  <si>
    <t>T04434620001</t>
  </si>
  <si>
    <t>T04434640001</t>
  </si>
  <si>
    <t>T04434660001</t>
  </si>
  <si>
    <t>T04434680001</t>
  </si>
  <si>
    <t>T04434700001</t>
  </si>
  <si>
    <t>T04434720001</t>
  </si>
  <si>
    <t>T04434740001</t>
  </si>
  <si>
    <t>T04434800001</t>
  </si>
  <si>
    <t>T04435240001</t>
  </si>
  <si>
    <t>T04435260001</t>
  </si>
  <si>
    <t>T04435280001</t>
  </si>
  <si>
    <t>T04435300001</t>
  </si>
  <si>
    <t>T04435320001</t>
  </si>
  <si>
    <t>T04435340001</t>
  </si>
  <si>
    <t>T04435420001</t>
  </si>
  <si>
    <t>T04435360001</t>
  </si>
  <si>
    <t>T04435380001</t>
  </si>
  <si>
    <t>T04435400001</t>
  </si>
  <si>
    <t>T04435440001</t>
  </si>
  <si>
    <t>T04435460001</t>
  </si>
  <si>
    <t>T04435480001</t>
  </si>
  <si>
    <t>T04435500001</t>
  </si>
  <si>
    <t>T04435520001</t>
  </si>
  <si>
    <t>T04435540001</t>
  </si>
  <si>
    <t>T04435560001</t>
  </si>
  <si>
    <t>T04435580001</t>
  </si>
  <si>
    <t>T04435600001</t>
  </si>
  <si>
    <t>T04435620001</t>
  </si>
  <si>
    <t>T04435640001</t>
  </si>
  <si>
    <t>T04435660001</t>
  </si>
  <si>
    <t>T04435680001</t>
  </si>
  <si>
    <t>T04435700001</t>
  </si>
  <si>
    <t>T04435720001</t>
  </si>
  <si>
    <t>T04435740001</t>
  </si>
  <si>
    <t>T04435760001</t>
  </si>
  <si>
    <t>T04435780001</t>
  </si>
  <si>
    <t>T04435800001</t>
  </si>
  <si>
    <t>T04435820001</t>
  </si>
  <si>
    <t>T04435850001</t>
  </si>
  <si>
    <t>T04435870001</t>
  </si>
  <si>
    <t>T04435890001</t>
  </si>
  <si>
    <t>T04435910001</t>
  </si>
  <si>
    <t>T04435930001</t>
  </si>
  <si>
    <t>T04435950001</t>
  </si>
  <si>
    <t>T04435970001</t>
  </si>
  <si>
    <t>T04435990001</t>
  </si>
  <si>
    <t>T04436010001</t>
  </si>
  <si>
    <t>T04436030001</t>
  </si>
  <si>
    <t>T04436110001</t>
  </si>
  <si>
    <t>T04436050001</t>
  </si>
  <si>
    <t>T04436070001</t>
  </si>
  <si>
    <t>T04436090001</t>
  </si>
  <si>
    <t>T04436130001</t>
  </si>
  <si>
    <t>T04436150001</t>
  </si>
  <si>
    <t>T04436170001</t>
  </si>
  <si>
    <t>T04436190001</t>
  </si>
  <si>
    <t>T04436210001</t>
  </si>
  <si>
    <t>T04436230001</t>
  </si>
  <si>
    <t>T04436250001</t>
  </si>
  <si>
    <t>T04436270001</t>
  </si>
  <si>
    <t>T04436290001</t>
  </si>
  <si>
    <t>T04436310001</t>
  </si>
  <si>
    <t>T04436330001</t>
  </si>
  <si>
    <t>T04436350001</t>
  </si>
  <si>
    <t>T04436370001</t>
  </si>
  <si>
    <t>T04436390001</t>
  </si>
  <si>
    <t>T04436410001</t>
  </si>
  <si>
    <t>T04436430001</t>
  </si>
  <si>
    <t>T04436450001</t>
  </si>
  <si>
    <t>T04436470001</t>
  </si>
  <si>
    <t>T04436490001</t>
  </si>
  <si>
    <t>T04436510001</t>
  </si>
  <si>
    <t>T04436530001</t>
  </si>
  <si>
    <t>T04436550001</t>
  </si>
  <si>
    <t>T04436570001</t>
  </si>
  <si>
    <t>T04436590001</t>
  </si>
  <si>
    <t>T04436610001</t>
  </si>
  <si>
    <t>T04436630001</t>
  </si>
  <si>
    <t>T04436650001</t>
  </si>
  <si>
    <t>T04435020001</t>
  </si>
  <si>
    <t>T04435040001</t>
  </si>
  <si>
    <t>T04435060001</t>
  </si>
  <si>
    <t>T04435080001</t>
  </si>
  <si>
    <t>T04435100001</t>
  </si>
  <si>
    <t>T04435120001</t>
  </si>
  <si>
    <t>T04435140001</t>
  </si>
  <si>
    <t>T04435160001</t>
  </si>
  <si>
    <t>T04435180001</t>
  </si>
  <si>
    <t>T04435200001</t>
  </si>
  <si>
    <t>T04435220001</t>
  </si>
  <si>
    <t>00099021001 DEPOSITO DE EFECTIVO, DEPOSITANTE: EMPRESA CONSTRUCTORA EMCAR SRL., CONCEPTO: DEVOLUCIÓN PAGO DE AGUA DEL MES DE ABRIL, MAYO Y JUNIO 2022., CUENTA DE DEPOSITO: CUENTA UNICA DEL TESORO</t>
  </si>
  <si>
    <t>00099021001 DEPOSITO DE EFECTIVO, DEPOSITANTE: HUGO QUENTA CONDORI, CONCEPTO: DEVOLUCIÓN POR CATEGORÍA INDEVIDA, CUENTA DE DEPOSITO: CUENTA UNICA DEL TESORO</t>
  </si>
  <si>
    <t>00099021001 DEPOSITO DE EFECTIVO, DEPOSITANTE: MOISES QUIZO ASISTIRI, CONCEPTO: REVERSION DE BOLETA HABER MENSUAL, CUENTA DE DEPOSITO: CUENTA UNICA DEL TESORO</t>
  </si>
  <si>
    <t>00099021001 DEPOSITO DE EFECTIVO, DEPOSITANTE: MOISES QUIZO ASISTIRI, CONCEPTO: REVERSION DE BOLETA HABER MENSUAL DE MES DE SEPTIEMBRE DEL AÑO 2020, CUENTA DE DEPOSITO: CUENTA UNICA DEL TESORO</t>
  </si>
  <si>
    <t>00099021001 DEPOSITO DE EFECTIVO, DEPOSITANTE: WILFREDO MATIAS POMA, CONCEPTO: REGULARIZACION POR TOPE SALARIAL, CUENTA DE DEPOSITO: CUENTA UNICA DEL TESORO</t>
  </si>
  <si>
    <t>00099021001 DEPOSITO DE EFECTIVO, DEPOSITANTE: EUGENIA QUISPE CHOQUE, CONCEPTO: REGULARIZACION POR TOPE SALARIAL, CUENTA DE DEPOSITO: CUENTA UNICA DEL TESORO</t>
  </si>
  <si>
    <t>00099021001 DEPOSITO DE EFECTIVO, DEPOSITANTE: ZENOBIO NINA ARTEAGA, CONCEPTO: DEVOLUCION EXCEDENTE SALARIAL, CUENTA DE DEPOSITO: CUENTA UNICA DEL TESORO</t>
  </si>
  <si>
    <t>00099021001 DEPOSITO DE EFECTIVO, DEPOSITANTE: LILY SALCEDO ORTIZ, CONCEPTO: EXCESO DE SUELDO, CUENTA DE DEPOSITO: CUENTA UNICA DEL TESORO</t>
  </si>
  <si>
    <t>00099021001 DEPOSITO DE EFECTIVO, DEPOSITANTE: JUAN PABLO RODRIGUEZ AUAD, CONCEPTO: DEVOLUCION REMUNERACION MES DE FEBRERO 2023, CUENTA DE DEPOSITO: CUENTA UNICA DEL TESORO</t>
  </si>
  <si>
    <t>00099021001 DEPOSITO DE EFECTIVO, DEPOSITANTE: EMETERIO CUSI CASTRO CI 2162605 LP, CONCEPTO: PAGO REVERSION DE LA BOLETA HABER MENSUAL NOVIEMBRE, CUENTA DE DEPOSITO: CUENTA UNICA DEL TESORO</t>
  </si>
  <si>
    <t>00099021001 DEP.DE CHEQ.AJENOS,RET.DE CAM.,CONCEPTO: GIL AUGUSTO OLIVARES ARANA,DEP.: BANCO UNION SA , PROCEDENCIA: BANCO UNION S.A., CHEQUE: 187987, FECHA DE EMISION:02/03/2023</t>
  </si>
  <si>
    <t>00099021001 DEPOSITO DE EFECTIVO, DEPOSITANTE: SKY RED LOGISTICS SRL NIT: 396417021, CONCEPTO: PAGO EN DEMASIA, CUENTA DE DEPOSITO: CUENTA UNICA DEL TESORO</t>
  </si>
  <si>
    <t>00099021001 DEPOSITO DE EFECTIVO, DEPOSITANTE: VIVIANA MONICA SALAZAR CUBA, CONCEPTO: REGULARIZACION TOPE SALARIAL FEBRERO 2023, CUENTA DE DEPOSITO: CUENTA UNICA DEL TESORO</t>
  </si>
  <si>
    <t>00099021001 DEPOSITO DE EFECTIVO, DEPOSITANTE: CLAUDIO RICARDO GONZALES SELARU, CONCEPTO: RECURSOS ORDINARIOS, CUENTA DE DEPOSITO: CUENTA UNICA DEL TESORO</t>
  </si>
  <si>
    <t>00099021001 DEP.DE CHEQ.AJENOS,RET.DE CAM.,CONCEPTO: REEMBOLSO SUBSIDIO INCAPACIDAD DICIEMBRE 2022,DEP.: CAJA DE SALUD DE LA BANCA PRIVADA , PROCEDENCIA: BANCO NACIONAL DE BOLIVIA S.A., CHEQUE: 9830510, FECHA DE EMISION:27/02/2023</t>
  </si>
  <si>
    <t>00099021001 DEP.DE CHEQ.AJENOS,RET.DE CAM.,CONCEPTO: CRISTOBAL FIDENCIO ROCHA FLORES,DEP.: BANCO UNION S.A. , PROCEDENCIA: BANCO UNION S.A., CHEQUE: 187991, FECHA DE EMISION:03/03/2023</t>
  </si>
  <si>
    <t>00099021001 DEP.DE CHEQ.AJENOS,RET.DE CAM.,CONCEPTO: CRISTOBAL FIDENCIO ROCHA FLORES,DEP.: BANCO UNION S.A. , PROCEDENCIA: BANCO UNION S.A., CHEQUE: 187990, FECHA DE EMISION:03/03/2023</t>
  </si>
  <si>
    <t>00099021001 DEP.DE CHEQ.AJENOS,RET.DE CAM.,CONCEPTO: CRISTOBAL FIDENCIO ROCHA FLORES,DEP.: BANCO UNION S.A. , PROCEDENCIA: BANCO UNION S.A., CHEQUE: 187989, FECHA DE EMISION:03/03/2023</t>
  </si>
  <si>
    <t>00099021001 DEP.DE CHEQ.AJENOS,RET.DE CAM.,CONCEPTO: DEVOLUCION DE CC NO COBRADA NOEVIEMBRE Y AGUINALDO 2022,DEP.: LA VITALICIA SEGUROS Y REASEGUROS DE VIDA S.A. , PROCEDENCIA: BANCO BISA S.A., CHEQUE: 80343, FECHA DE EMISION:03/03/2023</t>
  </si>
  <si>
    <t>00099021001 DEP.DE CHEQ.AJENOS,RET.DE CAM.,CONCEPTO: DEVOLUCION DE CC NO COBRADA NOVIEMBRE Y AGUINALDO 2022,DEP.: LA VITALICIA SEGUROS Y REASEGUROS DE VIDA S.A. , PROCEDENCIA: BANCO BISA S.A., CHEQUE: 1867393, FECHA DE EMISION:03/03/2023</t>
  </si>
  <si>
    <t>00099021001 DEPOSITO DE EFECTIVO, DEPOSITANTE: TEOFILO BAPTISTA RAMIREZ, CONCEPTO: DEVOLUCION DE HABERES 2010 MES DE FEBRERO DE 2023, CUENTA DE DEPOSITO: CUENTA UNICA DEL TESORO</t>
  </si>
  <si>
    <t>00099021001 DEP.DE CHEQ.AJENOS,RET.DE CAM.,CONCEPTO: ABEL LOPEZ ARRUETA,DEP.: BANCO UNION S.A. , PROCEDENCIA: BANCO UNION S.A., CHEQUE: 187992, FECHA DE EMISION:07/03/2023</t>
  </si>
  <si>
    <t>00099021001 DEPOSITO DE EFECTIVO, DEPOSITANTE: JAVIER OSCAR ESCOBAR YUPANQUI, CONCEPTO: DEVOLUCION REVERSION DE HABER MENSUAL DICIEMBRE 2022, CUENTA DE DEPOSITO: CUENTA UNICA DEL TESORO</t>
  </si>
  <si>
    <t>00288012001 DEPOSITO DE EFECTIVO, DEPOSITANTE: SERVICIO NACIONAL DE RIEGO, CONCEPTO: REVERSION PREVENTIVO 3, CUENTA DE DEPOSITO: CUENTA UNICA DEL TESORO</t>
  </si>
  <si>
    <t>00099021001 DEPOSITO DE EFECTIVO, DEPOSITANTE: DEISY DORA HERRERA BUENDIA, CONCEPTO: REVERSION, CUENTA DE DEPOSITO: CUENTA UNICA DEL TESORO</t>
  </si>
  <si>
    <t>00099021001 DEP.DE CHEQ.AJENOS,RET.DE CAM.,CONCEPTO: EDWIN RUBEN ARANDA VALDEZ,DEP.: BANCO UNION S.A. , PROCEDENCIA: BANCO UNION S.A., CHEQUE: 187993, FECHA DE EMISION:09/03/2023</t>
  </si>
  <si>
    <t>00099021001 DEPOSITO DE EFECTIVO, DEPOSITANTE: FREDDY IVAN CONDORI CUNO, CONCEPTO: POR COBRO INDEBIDO (SEGUNDAS NUPCIAS) DE LOLA CUNO CANASA (Q.E.P.D.), CUENTA DE DEPOSITO: CUENTA UNICA DEL TESORO</t>
  </si>
  <si>
    <t>00099021001 DEPOSITO DE EFECTIVO, DEPOSITANTE: SEGUROS PROVIDA S.A., CONCEPTO: DEVOLUCION DE FONDOS NO COBRADOS CONCILIACION NOVIEMBRE 2022, CUENTA DE DEPOSITO: CUENTA UNICA DEL TESORO</t>
  </si>
  <si>
    <t>00099021001 DEPOSITO DE EFECTIVO, DEPOSITANTE: ESTHER SONIA ZURITA VILLENA, CONCEPTO: DEVOLUCION BONO CANASTA FAMILIAR, CUENTA DE DEPOSITO: CUENTA UNICA DEL TESORO</t>
  </si>
  <si>
    <t>00099021001 DEPOSITO DE EFECTIVO, DEPOSITANTE: ALVARO MARCO ANTONIO CABA OLIVAREZ, CONCEPTO: CITE:MEFP/VTCP/DGOPT/UAIS-CPI/N°030/2016 REGULARIZACION MARZO-ABRIL 2022, CUENTA DE DEPOSITO: CUENTA UNICA DEL TESORO</t>
  </si>
  <si>
    <t>00514012002 DEP.DE CHEQ.AJENOS,RET.DE CAM.,CONCEPTO: TRANS 5% POR VENTA DE SERV, TRANSMISION, DISPOSICION FINAL OCTAVA D.S. 4848,DEP.: ENDE , PROCEDENCIA: BANCO UNION S.A., CHEQUE: 11537, FECHA DE EMISION:03/03/2023</t>
  </si>
  <si>
    <t>00099021001 DEP.DE CHEQ.AJENOS,RET.DE CAM.,CONCEPTO: NEYER RIFARACHE CUELLAR,DEP.: BANCO UNION S.A. , PROCEDENCIA: BANCO UNION S.A., CHEQUE: 187999, FECHA DE EMISION:10/03/2023</t>
  </si>
  <si>
    <t>00099021001 DEPOSITO DE EFECTIVO, DEPOSITANTE: MAURICIO FERNANDO BERAMENDI LUNA, CONCEPTO: DEVOLUCION MONTO EXCEDIDO A LA REMUNERACION MAXIMA CORRESPONDIENTE A MES DE NOVIEMBRE DEL AÑO 2022, CUENTA DE DEPOSITO: CUENTA UNICA DEL TESORO</t>
  </si>
  <si>
    <t>00099021001 DEPOSITO DE EFECTIVO, DEPOSITANTE: MAURICIO FERNANDO BERAMENDI LUNA, CONCEPTO: DEVOLUCION MONTO EXCEDIDO ALTO REMUNERACION MAXIMA CORRESPONDIENTE OCTUBRE AÑO 2022, CUENTA DE DEPOSITO: CUENTA UNICA DEL TESORO</t>
  </si>
  <si>
    <t>00099021001 DEPOSITO DE EFECTIVO, DEPOSITANTE: MAURICIO FERNANDO BERAMENDI LUNA, CONCEPTO: DEVOLUCION MONTO EXCEDIDO A LA REMUNERACION MAXIMA CORRESPONDIENTE SEPTIEMBRE DEL AÑO 2022, CUENTA DE DEPOSITO: CUENTA UNICA DEL TESORO</t>
  </si>
  <si>
    <t>00099021001 DEPOSITO DE EFECTIVO, DEPOSITANTE: GEMA ROXANA AZUGA SELAYA, CONCEPTO: DEVOLUCION MONTO EXCEDIDO A LA REMUNERACION MAXIMA CORRESPONDIENTE MES DE SEPTIEMBRE DEL AÑO 2022, CUENTA DE DEPOSITO: CUENTA UNICA DEL TESORO</t>
  </si>
  <si>
    <t>00099021001 DEPOSITO DE EFECTIVO, DEPOSITANTE: GEMA ROXANA AZUGA SELAYA, CONCEPTO: DEVOLUCION MONTO EXCEDIDO A LA REMUNERACION MAXIMA CORRESPONDIENTE AL MES DE NOVIEMBRE DEL AÑO 2022, CUENTA DE DEPOSITO: CUENTA UNICA DEL TESORO</t>
  </si>
  <si>
    <t>00099021001 DEPOSITO DE EFECTIVO, DEPOSITANTE: VIRGINIA EDNA RAMOS CHUQUIMIA, CONCEPTO: POR DEVOLUCION DE MAXIMA REMUNERACION ECONOMICA PERCIBIDA MES SEPTIEMBRE 2022, CUENTA DE DEPOSITO: CUENTA UNICA DEL TESORO</t>
  </si>
  <si>
    <t>00099021001 DEPOSITO DE EFECTIVO, DEPOSITANTE: VIRGINIA EDNA RAMOS CHUQUIMIA, CONCEPTO: POR DEVOLUCION DE MAXIMA REMUNERACION ECONOMICA PERCIBIDA MES NOVIEMBRE 2022, CUENTA DE DEPOSITO: CUENTA UNICA DEL TESORO</t>
  </si>
  <si>
    <t>00099021001 DEPOSITO DE EFECTIVO, DEPOSITANTE: VIRGINIA EDNA RAMOS CHUQUIMIA, CONCEPTO: POR DEVOLUCION DE MAXIMA REMUNERACION ECONOMICA PERCIBIDA MES DICIEMBRE 2022, CUENTA DE DEPOSITO: CUENTA UNICA DEL TESORO</t>
  </si>
  <si>
    <t>00099021001 DEP.DE CHEQ.AJENOS,RET.DE CAM.,CONCEPTO: RUTH ROMERO PRIETO,DEP.: BANCO UNION S.A. , PROCEDENCIA: BANCO UNION S.A., CHEQUE: 188001, FECHA DE EMISION:13/03/2023</t>
  </si>
  <si>
    <t>00099021001 DEP.DE CHEQ.AJENOS,RET.DE CAM.,CONCEPTO: BIKMAR ALVARO TORREZ VILLARROEL,DEP.: BANCO UNION S.A. , PROCEDENCIA: BANCO UNION S.A., CHEQUE: 188002, FECHA DE EMISION:13/03/2023</t>
  </si>
  <si>
    <t>00099021001 DEPOSITO DE EFECTIVO, DEPOSITANTE: JUSTA MENDOZA DE CARVAJAL, CONCEPTO: COBRO INDEVIDO DEVOLUCION RETRACTIVO, CUENTA DE DEPOSITO: CUENTA UNICA DEL TESORO</t>
  </si>
  <si>
    <t>00099021001 DEPOSITO DE EFECTIVO, DEPOSITANTE: JUAN CARLOS TERRAZAS TERRAZAS, CONCEPTO: DEVOLUCION POR DOBLE PERCEPCION SEPTIEMBRE, OCTUBRE, NOVIEMBRE, DICIEMBRE 2022, CUENTA DE DEPOSITO: CUENTA UNICA DEL TESORO</t>
  </si>
  <si>
    <t>00099021001 DEPOSITO DE EFECTIVO, DEPOSITANTE: RA-5 "MY. ARTURO VERGARA", CONCEPTO: REVERSION DE SERVICIOS BASICOS MES DIC/22 DEL RA-5 "MY. VERGARA" P-720, CUENTA DE DEPOSITO: CUENTA UNICA DEL TESORO</t>
  </si>
  <si>
    <t>00099021001 DEPOSITO DE EFECTIVO, DEPOSITANTE: RUFINA RUIZ RAMOS, CONCEPTO: REVERSION DE SUELDO MES FEBRERO 2023 A LA CUENTA 00099021001, CUENTA DE DEPOSITO: CUENTA UNICA DEL TESORO</t>
  </si>
  <si>
    <t>00099021001 DEPOSITO DE EFECTIVO, DEPOSITANTE: CARLOS DENCEL PELAEZ PACHECO, CONCEPTO: REMUNERACION MAXIMA PERMITIDA MES FEBRERO 2023, CUENTA DE DEPOSITO: CUENTA UNICA DEL TESORO</t>
  </si>
  <si>
    <t>00099021001 DEP.DE CHEQ.AJENOS,RET.DE CAM.,CONCEPTO: ERICK DARIO BURGOS SEGOVIA,DEP.: BANCO UNION S.A. , PROCEDENCIA: BANCO UNION S.A., CHEQUE: 188006, FECHA DE EMISION:14/03/2023</t>
  </si>
  <si>
    <t>00099021001 DEP.DE CHEQ.AJENOS,RET.DE CAM.,CONCEPTO: ERICK DARIO BURGOS SEGOVIA,DEP.: BANCO UNION SA , PROCEDENCIA: BANCO UNION S.A., CHEQUE: 188005, FECHA DE EMISION:14/03/2023</t>
  </si>
  <si>
    <t>00099021001 DEP.DE CHEQ.AJENOS,RET.DE CAM.,CONCEPTO: ERICK DARIO BURGOS SEGOVIA,DEP.: BANCO UNION SA , PROCEDENCIA: BANCO UNION S.A., CHEQUE: 188004, FECHA DE EMISION:14/03/2023</t>
  </si>
  <si>
    <t>00597012001 DEPOSITO DE EFECTIVO, DEPOSITANTE: MOSCOSO CORONADO ALVARO ALEJANDRO, CONCEPTO: DEVOLUCION ENERO, CUENTA DE DEPOSITO: CUENTA UNICA DEL TESORO</t>
  </si>
  <si>
    <t>00099021001 DEPOSITO DE EFECTIVO, DEPOSITANTE: EDDY WILDER LAURA BALTAZAR, CONCEPTO: DEVOLUCION DE HABERES, CUENTA DE DEPOSITO: CUENTA UNICA DEL TESORO</t>
  </si>
  <si>
    <t>00099021001 DEPOSITO DE EFECTIVO, DEPOSITANTE: CARLOS EDUARDO TITO MELGAR, CONCEPTO: REGULARIZACIONES TOPE SALARIAL GESTION SEPTIEMBRE 2022, CUENTA DE DEPOSITO: CUENTA UNICA DEL TESORO</t>
  </si>
  <si>
    <t>00099021001 DEPOSITO DE EFECTIVO, DEPOSITANTE: CARLOS EDUARDO TITO MELGAR, CONCEPTO: REGULARIZACIONES TOPE SALARIAL GESTION OCTUBRE 2022, CUENTA DE DEPOSITO: CUENTA UNICA DEL TESORO</t>
  </si>
  <si>
    <t>00099021001 DEPOSITO DE EFECTIVO, DEPOSITANTE: CARLOS EDUARDO TITO MELGAR, CONCEPTO: REGULARIZACIONES TOPE SALARIAL GESTION NOVIEMBRE 2022, CUENTA DE DEPOSITO: CUENTA UNICA DEL TESORO</t>
  </si>
  <si>
    <t>00099021001 DEPOSITO DE EFECTIVO, DEPOSITANTE: CARLOS EDUARDO TITO MELGAR, CONCEPTO: REGULARIZACIONES TOPE SALARIAL GESTION DICIEMBRE 2022, CUENTA DE DEPOSITO: CUENTA UNICA DEL TESORO</t>
  </si>
  <si>
    <t>00086011109 DEPOSITO DE EFECTIVO, DEPOSITANTE: LIZETH HUARANCA ARCE, CONCEPTO: ORDENAMIENTO JURIDICO ADMINISTRATIVO(MMAYA), CUENTA DE DEPOSITO: CUENTA UNICA DEL TESORO</t>
  </si>
  <si>
    <t>00548012001 DEPOSITO DE EFECTIVO, DEPOSITANTE: JHONNY MAMANI MELENDRES, CONCEPTO: DEVOLUCION DE VIÁTICOS, CUENTA DE DEPOSITO: CUENTA UNICA DEL TESORO</t>
  </si>
  <si>
    <t>00099021001 DEPOSITO DE EFECTIVO, DEPOSITANTE: RODOLFO POMA CHUQUIMIA, CONCEPTO: REGULARIZACION POR TOPE FINANCIAL DICIEMBRE 2022, CUENTA DE DEPOSITO: CUENTA UNICA DEL TESORO</t>
  </si>
  <si>
    <t>00099021001 DEPOSITO DE EFECTIVO, DEPOSITANTE: JHONATAN OROSCO QUISPE, CONCEPTO: DEVOLUCION DE HABERES PERIODO-MES JUNIO DE 2022, CUENTA DE DEPOSITO: CUENTA UNICA DEL TESORO</t>
  </si>
  <si>
    <t>00099021001 DEPOSITO DE EFECTIVO, DEPOSITANTE: JHONATAN OROSCO QUISPE, CONCEPTO: DEVOLUCION DE HABERES PERIODO-MES DE JULIO DE 2022, CUENTA DE DEPOSITO: CUENTA UNICA DEL TESORO</t>
  </si>
  <si>
    <t>00099021001 DEPOSITO DE EFECTIVO, DEPOSITANTE: JHONATAN OROSCO QUISPE, CONCEPTO: DEVOLUCION DE HABERES PERIODO-MES DE AGOSTO DE 2022, CUENTA DE DEPOSITO: CUENTA UNICA DEL TESORO</t>
  </si>
  <si>
    <t>00099021001 DEPOSITO DE EFECTIVO, DEPOSITANTE: JHONATAN OROSCO QUISPE, CONCEPTO: DEVOLUCION DE HABERES PERIODO-MES DE SEPTIEMBRE DE 2022, CUENTA DE DEPOSITO: CUENTA UNICA DEL TESORO</t>
  </si>
  <si>
    <t>00099021001 DEP.DE CHEQ.AJENOS,RET.DE CAM.,CONCEPTO: EVELIN MARCELLE DE PARDO GUETTI,DEP.: BANCO UNION S.A. , PROCEDENCIA: BANCO UNION S.A., CHEQUE: 188008, FECHA DE EMISION:15/03/2023</t>
  </si>
  <si>
    <t>00099021001 DEPOSITO DE EFECTIVO, DEPOSITANTE: CIRO GERMAN ALAVIA MARIN, CONCEPTO: DEVOLUCION POR TOPE SALARIAL CORRESPONDIENTE A SEPTIEMBRE 2022, CUENTA DE DEPOSITO: CUENTA UNICA DEL TESORO</t>
  </si>
  <si>
    <t>00099021001 DEPOSITO DE EFECTIVO, DEPOSITANTE: CIRO GERMAN ALAVIA MARIN, CONCEPTO: DEVOLUCION POR TOPE SALARIAL CORRESPONDIENTE OCTUBRE 2022, CUENTA DE DEPOSITO: CUENTA UNICA DEL TESORO</t>
  </si>
  <si>
    <t>00099021001 DEPOSITO DE EFECTIVO, DEPOSITANTE: CIRO GERMAN ALAVIA MARIN, CONCEPTO: DEVOLUCION POR TOPE SALARIAL CORRESPONDIENTE A NOVIEMBRE 2022, CUENTA DE DEPOSITO: CUENTA UNICA DEL TESORO</t>
  </si>
  <si>
    <t>00099021001 DEPOSITO DE EFECTIVO, DEPOSITANTE: CIRO GERMAN ALAVIA MARIN, CONCEPTO: DEVOLUCION POR TOPE SALARIAL CORRESPONDIENTE A DICIEMBRE 2022, CUENTA DE DEPOSITO: CUENTA UNICA DEL TESORO</t>
  </si>
  <si>
    <t>00099021001 DEPOSITO DE EFECTIVO, DEPOSITANTE: CLAUDIA VERONICA SILVA CORINI, CONCEPTO: DEVOLUCION REMUNERACION MAXIMA, CUENTA DE DEPOSITO: CUENTA UNICA DEL TESORO</t>
  </si>
  <si>
    <t>00099021001 DEPOSITO DE EFECTIVO, DEPOSITANTE: JORGE NELSON CHAVEZ MAMANI C.I. 4250466 LP, CONCEPTO: DEPÓSITO DE VIATICOS, CUENTA DE DEPOSITO: CUENTA UNICA DEL TESORO</t>
  </si>
  <si>
    <t>00099021001 DEPOSITO DE EFECTIVO, DEPOSITANTE: JOSE ANTONIO CORO LARA C.I. 9122319 LP, CONCEPTO: DEPÓSITO DE VIATICOS, CUENTA DE DEPOSITO: CUENTA UNICA DEL TESORO</t>
  </si>
  <si>
    <t>00099021001 DEPOSITO DE EFECTIVO, DEPOSITANTE: JAVIER EDGAR YAPU PATON C.I. 6146037 L.P., CONCEPTO: DEPÓSITO DE VIATICOS, CUENTA DE DEPOSITO: CUENTA UNICA DEL TESORO</t>
  </si>
  <si>
    <t>00099021001 DEPOSITO DE EFECTIVO, DEPOSITANTE: ENCARNACION ANCARI BLANCO VDA DE TANGARA, CONCEPTO: DEVOLUCION DE HABERES DEL MES DE AGOSTO DEL 2014 SRA ENCARNACION ANCARI BLANCO CI.2931113, CUENTA DE DEPOSITO: CUENTA UNICA DEL TESORO</t>
  </si>
  <si>
    <t>00099021001 DEPOSITO DE EFECTIVO, DEPOSITANTE: ENCARNACION ANCARI BLANCO VDA DE TANGARA, CONCEPTO: DEVOLUCION DE HABERES DEL MES DE JULIO DEL 2014 SRA ENCARNACION ANCARI BLANCO CI.2931113, CUENTA DE DEPOSITO: CUENTA UNICA DEL TESORO</t>
  </si>
  <si>
    <t>00099021001 DEPOSITO DE EFECTIVO, DEPOSITANTE: GLADYS BEATRIZ PLATA AMARRO, CONCEPTO: EXCESO MAXIMO DE REMUNERACION PERMITIDO DOBLE PERCEPCION, CUENTA DE DEPOSITO: CUENTA UNICA DEL TESORO</t>
  </si>
  <si>
    <t>00099021001 DEP.DE CHEQ.AJENOS,RET.DE CAM.,CONCEPTO: JOSE FLORES FLORES,DEP.: BANCO UNION S.A. , PROCEDENCIA: BANCO UNION S.A., CHEQUE: 191439, FECHA DE EMISION:20/03/2023</t>
  </si>
  <si>
    <t>00099021001 DEP.DE CHEQ.AJENOS,RET.DE CAM.,CONCEPTO: JUSTINIANO GRAGEDA TRUJILLO,DEP.: BANCO UNION S.A. , PROCEDENCIA: BANCO UNION S.A., CHEQUE: 191442, FECHA DE EMISION:20/03/2023</t>
  </si>
  <si>
    <t>00099021001 DEPOSITO DE EFECTIVO, DEPOSITANTE: DIONICIO YAPUCHURA CALLISAYA, CONCEPTO: REVERSION DE BOLETA DE HABER MENSUAL, CUENTA DE DEPOSITO: CUENTA UNICA DEL TESORO</t>
  </si>
  <si>
    <t>00423142001 DEPOSITO DE EFECTIVO, DEPOSITANTE: CAJA DE SALUD DE CAMINOS Y RA, CONCEPTO: DEVOLUCION RETROACTIVOS, CUENTA DE DEPOSITO: CUENTA UNICA DEL TESORO</t>
  </si>
  <si>
    <t>00099021001 DEPOSITO DE EFECTIVO, DEPOSITANTE: MARCIA ALODIA DALENCE PARDO, CONCEPTO: REVERSION TOTAL, CUENTA DE DEPOSITO: CUENTA UNICA DEL TESORO</t>
  </si>
  <si>
    <t>00099021001 DEPOSITO DE EFECTIVO, DEPOSITANTE: ADELA FLORES CRUZ, CONCEPTO: DEVOLUCION POR DOBLE PERCEPCION DE DIC/22 A FEB/23 MAS LAS DUODECIMAS DE AGUINALDO, CUENTA DE DEPOSITO: CUENTA UNICA DEL TESORO</t>
  </si>
  <si>
    <t>00099021001 DEP.DE CHEQ.AJENOS,RET.DE CAM.,CONCEPTO: DEPÓSITO POR REVERSION DEL PREVENTIVO N°202,DEP.: SELA ORURO , PROCEDENCIA: BANCO UNION S.A., CHEQUE: 18431, FECHA DE EMISION:02/03/2023</t>
  </si>
  <si>
    <t>00099021001 DEP.DE CHEQ.AJENOS,RET.DE CAM.,CONCEPTO: PATRICIA DUBEYSA PEÑARANDA QUIROGA,DEP.: BANCO UNION S.A. , PROCEDENCIA: BANCO UNION S.A., CHEQUE: 191445, FECHA DE EMISION:23/03/2023</t>
  </si>
  <si>
    <t>00099021001 DEPOSITO DE EFECTIVO, DEPOSITANTE: URMIA CECILIA INQUILLO CORTEZ, CONCEPTO: DEVOLUCION PAGO EN DEMASIA DOS DIAS DE HABER MES FEBRERO 2023, CUENTA DE DEPOSITO: CUENTA UNICA DEL TESORO</t>
  </si>
  <si>
    <t>00099021001 DEPOSITO DE EFECTIVO, DEPOSITANTE: JORGE ROGELIO SANTANDER ESTRADA, CONCEPTO: REGULARIZACION DE TOPE SALARIAL SEPTIEMBRE 2022, CUENTA DE DEPOSITO: CUENTA UNICA DEL TESORO</t>
  </si>
  <si>
    <t>00099021001 DEPOSITO DE EFECTIVO, DEPOSITANTE: JORGE ROGELIO SANTANDER ESTRADA, CONCEPTO: REGULARIZACION DE TOPE SALARIAL OCTUBRE 2022, CUENTA DE DEPOSITO: CUENTA UNICA DEL TESORO</t>
  </si>
  <si>
    <t>00099021001 DEPOSITO DE EFECTIVO, DEPOSITANTE: JORGE ROGELIO SANTANDER ESTRADA, CONCEPTO: REGULARIZACION DE TOPE SALARIAL NOVIEMBRE 2022, CUENTA DE DEPOSITO: CUENTA UNICA DEL TESORO</t>
  </si>
  <si>
    <t>00099021001 DEPOSITO DE EFECTIVO, DEPOSITANTE: JORGE ROGELIO SANTANDER ESTRADA, CONCEPTO: REGULARIZACION DE TOPE SALARIAL DICIEMBRE 2022, CUENTA DE DEPOSITO: CUENTA UNICA DEL TESORO</t>
  </si>
  <si>
    <t>00099021001 DEPOSITO DE EFECTIVO, DEPOSITANTE: ALVARO MARCO ANTONIO CABA OLIVAREZ, CONCEPTO: CITE:MEFP/VTCP/DGOPT/UAIS-CPI/N°030/2016 REGULARIZACION: JULIO-AGOSTO 2022, CUENTA DE DEPOSITO: CUENTA UNICA DEL TESORO</t>
  </si>
  <si>
    <t>00099021001 DEPOSITO DE EFECTIVO, DEPOSITANTE: ALVARO MARCO ANTONIO CABA OLIVAREZ, CONCEPTO: CITE:MEFP/VTCP/DGOPT/UAIS-CPI/N°030/2016 REGULARIZACION: MAYO-JUNIO 2022, CUENTA DE DEPOSITO: CUENTA UNICA DEL TESORO</t>
  </si>
  <si>
    <t>00099021001 DEP.DE CHEQ.AJENOS,RET.DE CAM.,CONCEPTO: PAGO POR DESCUENTO RECURSOS PUBLICOS,DEP.: CAJA NACIONAL DE SALUD , PROCEDENCIA: BANCO UNION S.A., CHEQUE: 66838, FECHA DE EMISION:23/03/2023</t>
  </si>
  <si>
    <t>00099021001 DEP.DE CHEQ.AJENOS,RET.DE CAM.,CONCEPTO: JUAN JOSE TORDAOYA AREVALO,DEP.: BANCO UNION S.A. , PROCEDENCIA: BANCO UNION S.A., CHEQUE: 191447, FECHA DE EMISION:24/03/2023</t>
  </si>
  <si>
    <t>00099021001 DEPOSITO DE EFECTIVO, DEPOSITANTE: FREDY MOISES FLORES MAMANI, CONCEPTO: COBRO INDEVIDO DEL PRA, CUENTA DE DEPOSITO: CUENTA UNICA DEL TESORO</t>
  </si>
  <si>
    <t>00099021001 DEPOSITO DE EFECTIVO, DEPOSITANTE: MONICA SEA ARAMAYO, CONCEPTO: DEVOLUCION RENUMERACION MAXIMA, CUENTA DE DEPOSITO: CUENTA UNICA DEL TESORO</t>
  </si>
  <si>
    <t>00099021001 DEP.DE CHEQ.AJENOS,RET.DE CAM.,CONCEPTO: EDGAR MANCILLA GUTIERREZ,DEP.: BANCO UNION S.A. , PROCEDENCIA: BANCO UNION S.A., CHEQUE: 191455, FECHA DE EMISION:27/03/2023</t>
  </si>
  <si>
    <t>00099021001 DEP.DE CHEQ.AJENOS,RET.DE CAM.,CONCEPTO: ROSMERY CHOQUE MAMANI,DEP.: BANCO UNION S.A. , PROCEDENCIA: BANCO UNION S.A., CHEQUE: 191454, FECHA DE EMISION:27/03/2023</t>
  </si>
  <si>
    <t>00099021001 DEP.DE CHEQ.AJENOS,RET.DE CAM.,CONCEPTO: MARISOL ENCINAS MONTAÑO,DEP.: BANCO UNION S.S.A , PROCEDENCIA: BANCO UNION S.A., CHEQUE: 191453, FECHA DE EMISION:27/03/2023</t>
  </si>
  <si>
    <t>00099021001 DEP.DE CHEQ.AJENOS,RET.DE CAM.,CONCEPTO: ALEXANDER IVN PINTO MAMANI,DEP.: BANCO UNION S.A. , PROCEDENCIA: BANCO UNION S.A., CHEQUE: 191452, FECHA DE EMISION:27/03/2023</t>
  </si>
  <si>
    <t>00099021001 DEPOSITO DE EFECTIVO, DEPOSITANTE: ALVARO MARCO ANTONIO CABA OLIVAREZ, CONCEPTO: CITE: MEFP/VTCP/DGOPT/UAIS-CPI/N°030/2016 REGULARIZACION SEPTIEMBRE-OCTUBRE 2022, CUENTA DE DEPOSITO: CUENTA UNICA DEL TESORO</t>
  </si>
  <si>
    <t>00099021001 DEP.DE CHEQ.AJENOS,RET.DE CAM.,CONCEPTO: CARLA ESCALERA PINTO,DEP.: BANCO UNION S.A. , PROCEDENCIA: BANCO UNION S.A., CHEQUE: 191457, FECHA DE EMISION:28/03/2023</t>
  </si>
  <si>
    <t>00099021001 DEPOSITO DE EFECTIVO, DEPOSITANTE: IVER LUNA SANCHEZ, CONCEPTO: DEVOLUCION DE PASAJES AEREOS SEGUN PREVENTIVO NRO 935, CUENTA DE DEPOSITO: CUENTA UNICA DEL TESORO</t>
  </si>
  <si>
    <t>00099021001 DEP.DE CHEQ.AJENOS,RET.DE CAM.,CONCEPTO: ABEL ANDIA ZURITA,DEP.: BANCO UNION S.A. , PROCEDENCIA: BANCO UNION S.A., CHEQUE: 191458, FECHA DE EMISION:29/03/2023</t>
  </si>
  <si>
    <t>00593012001 DEPOSITO DE EFECTIVO, DEPOSITANTE: GRACIELA QUENTA POMA, CONCEPTO: |DEVOLUCION DE IMPUESTOS PAGADOS EN EXESO, CUENTA DE DEPOSITO: CUENTA UNICA DEL TESORO</t>
  </si>
  <si>
    <t>00344018001 DEPOSITO DE EFECTIVO, DEPOSITANTE: CARLOS ALBERTO REZA AZURDUY, CONCEPTO: DEVOLUCION DE SALDOS NO UTILIZADOS AL C31 390, CUENTA DE DEPOSITO: CUENTA UNICA DEL TESORO</t>
  </si>
  <si>
    <t>00099021001 DEPOSITO DE EFECTIVO, DEPOSITANTE: MAURICIO CLEVER FLORES MORALES, CONCEPTO: POR DEVOLUCIONDE MAXIMA REMUNERACION ECONOMICA PERCIBIDA EN INSTITUCION PUBLICA MES NOVIEMBRE 2022, CUENTA DE DEPOSITO: CUENTA UNICA DEL TESORO</t>
  </si>
  <si>
    <t>NUMERO DE LIBRETA CUT: 00513014201 OPERACIÓN E18 TRANSFERENCIA DEL SISTEMA FINANCIERO POR CUENTA DE TERCEROS A LA CUT TRANSFERENCIA DEL 1% DEL VALOR DE INVERSION POR ACTIVIDADES EN AREAS PROTEGIDAS DE ACUERDO A DS 2366 DESTINADAS A LA GESTION AMBIENTAL SOLICITUD YPFB CHACO SA</t>
  </si>
  <si>
    <t>TRANSFERENCIA DE FONDOS AL EXTERIOR A SOLICITUD DE BOLIVIANA DE AVIACION SEGUN SOLICITUD 17772 REF: INVOICES I221739 I221742 I231022 I231026 I221740 I231020 I231023 I221741 I231021 I231024 I221736 I231002 I231006 I221737 I231004 I231008 I221743 I231005 I231028 PAGO POR LA COMPRA D LIB. 00578012002 BOA-BOLIVIANA DE AVIACION-INGRESOS</t>
  </si>
  <si>
    <t>VENTA DE DIVISAS S/G NOTA SEDEM/GG/EB N°0024/2023,11/01/2023 Y AUT.VTA.DIV.EFECT.P/MEFP DE 02/03/2023.REF.:EMISION CARTA DE CREDITO I-2023-14,COMISION EMISION L/C 0,15% S/USD1.503.885,40.-POR 151 DIAS,REEMB.GSTS.COMUNICACION BS220.-Y EMISION COM LIB. 00132032001 ECEBOL - GESTION OPERATIVA REF: COMISIONES EMISION I-2023-14</t>
  </si>
  <si>
    <t>'TRANSFERENCIA'||RECIBIDA DEL EXTERIOR SEGÚN MENSAJE SWIFT Nº 3521 (REM.EXT.) DE FECHA 02-03-2023 POR PRIMER DESEMBOLSO DEL PRÉSTAMO F.ROT./AID 12/006/00. LIBRETA N° 00046057011 MSYD - RECURSOS CONVENIO FINANCIERO F.ROT./AID 12/006/00</t>
  </si>
  <si>
    <t>NUMERO DE LIBRETA CUT: 00099021001 OPERACIÓN E75 TRANSFERENCIA DE LA CUENTA FISCAL BUN A LA CUT EN MN TRANSFERENCIA DE FONDOS A SOLICITUD DE: GOBIERNO AUTONOMO MUNICIPAL DE PAPEL PAMPA CITE: GAMPP/MAE-FEVL/NÂ°047/2023 CUENTA CUT 3987 LIBRETA NÂ° 00099021001 TGN-RECURSOS ORDINARIOS</t>
  </si>
  <si>
    <t>COBRO COSTOS DE PAPELERIA SEGUN TRANSFERENCIA DEL EXTERIOR POR ORDEN DE TRADERSOUTH LIMITED REF.: CRED SAMPLES OF BL/PURPOSE/OTHR LIB. 00593012001 EMPRESA ESTATAL YACANA - RECURSOS PROPIOS</t>
  </si>
  <si>
    <t>NUMERO DE LIBRETA CUT: 00099021001 OPERACIÓN E75 TRANSFERENCIA DE LA CUENTA FISCAL BUN A LA CUT EN MN TRANSFERENCIA DE FONDOS A SOLICITUD DE: GOBIERNO AUTONOMO MUNICIPAL VILLALMONTES, CITE: CITE: G.A.M.V.M. SMAF CITE NÂ° 037/2023 CUENTA CUT 3987 LIBRETA NÂ° 00099021001 TGN - RECURSOS ORDINARIOS</t>
  </si>
  <si>
    <t>TRANSFERENCIA DE FONDOS AL EXTERIOR A SOLICITUD DE AGENCIA BOLIVIANA DE ENERGIA SEGUN SOLICITUD 17917 REF: NUCADVISOR PAGO CORRESPONDIENTE AL AC N 37 DEL CONTRATO DE ADHESION SERVICIO DE SEGUIMIENTO Y MONITOREO Y CONTROL CON NUCADVISOR PARA EL CONTRATO DE CIDTN SEGUN NOTA INTERNA 081 2023 INFORME 03 LIB. 00099021001 TGN-RECURSOS ORDINARIOS (3987)</t>
  </si>
  <si>
    <t>NUMERO DE LIBRETA CUT: 00099021001 OPERACIÓN E18 TRANSFERENCIA DEL SISTEMA FINANCIERO POR CUENTA DE TERCEROS A LA CUT devolucion pagos de CC no cobrados noviembre y aguinaldo 2022</t>
  </si>
  <si>
    <t>NUMERO DE LIBRETA CUT: 00099021001 OPERACIÓN E75 TRANSFERENCIA DE LA CUENTA FISCAL BUN A LA CUT EN MN TRANSFERENCIA DE FONDOS A SOLICITUD DE: EMPRESA LOCAL DE AGUA POTABLE Y ALCANTARILLADO SUCRE, CITE:ELAPAS-G.A.F.NÂ°074/2023 CUENTA CUT 3987 LIBRETA NÂ° 00099021001 TGN-RECURSOS ORDINARIOS (3987</t>
  </si>
  <si>
    <t>NUMERO DE LIBRETA CUT: 00099021001 OPERACIÓN E75 TRANSFERENCIA DE LA CUENTA FISCAL BUN A LA CUT EN MN TRANSFERENCIA DE FONDOS A SOLICITUD DE: GOBIERNO AUTONOMO DPTAL. COCHABAMBA CITE : CE/UT YCP/031/2023 CUENTA CUT 3987069001 LIBRETA NÂ° 00099021001 "TGN RECURSOS ORDINARIOS ".</t>
  </si>
  <si>
    <t>PROVISION DE FONDOS A SOLICITUD DE YACIMIENTOS PETROLIFEROS FISCALES BOLIVIANOS SEGUN SOLICITUD YPFB-0035-2023 REF: PAGO AL TESORO GENERAL DE LA NACION PARTICIPACION DE LA PRODUCCION DICIEMBRE 2022 LIB. 00099021001 TGN YPFB PARTICIPACION 6% PRODUCCIÓN BRUTA DE HIDROCARBUROS BOCA DE POZO</t>
  </si>
  <si>
    <t>NUMERO DE LIBRETA CUT: 0013032001 OPERACIÓN E18 TRANSFERENCIA DEL SISTEMA FINANCIERO POR CUENTA DE TERCEROS A LA CUT TRANSFERENCIA GARANTIA DE MOTANTACARGA POR URANEL</t>
  </si>
  <si>
    <t>AJUSTE COMPLEMENTARIO POR REVALORIZACION SALDOS DE ACTIVOS DE RESERVA Y OBLIGACIONES MONEDA EXTRANJERA (DOLARES) Saldo MO = -26937457.97 ;Bs/Mo: 6.86000000000 ;Saldo Bs: -184790961.66</t>
  </si>
  <si>
    <t>AJUSTE COMPLEMENTARIO POR REVALORIZACION SALDOS DE ACTIVOS DE RESERVA Y OBLIGACIONES MONEDA EXTRANJERA (DOLARES) Saldo MO = -21070715.18 ;Bs/Mo: 6.86000000000 ;Saldo Bs: -144545106.15</t>
  </si>
  <si>
    <t>AJUSTE COMPLEMENTARIO POR REVALORIZACION SALDOS DE ACTIVOS DE RESERVA Y OBLIGACIONES MONEDA EXTRANJERA (DOLARES) Saldo MO = -26693827.81 ;Bs/Mo: 6.86000000000 ;Saldo Bs: -183119658.79</t>
  </si>
  <si>
    <t>AJUSTE COMPLEMENTARIO POR REVALORIZACION SALDOS DE ACTIVOS DE RESERVA Y OBLIGACIONES MONEDA EXTRANJERA (DOLARES) Saldo MO = -16315587.47 ;Bs/Mo: 6.86000000000 ;Saldo Bs: -111924930.05</t>
  </si>
  <si>
    <t>AJUSTE COMPLEMENTARIO POR REVALORIZACION SALDOS DE ACTIVOS DE RESERVA Y OBLIGACIONES MONEDA EXTRANJERA (DOLARES) Saldo MO = -13403694.54 ;Bs/Mo: 6.86000000000 ;Saldo Bs: -91949344.56</t>
  </si>
  <si>
    <t>AJUSTE COMPLEMENTARIO POR REVALORIZACION SALDOS DE ACTIVOS DE RESERVA Y OBLIGACIONES MONEDA EXTRANJERA (DOLARES) Saldo MO = -13393949.02 ;Bs/Mo: 6.86000000000 ;Saldo Bs: -91882490.27</t>
  </si>
  <si>
    <t>AJUSTE COMPLEMENTARIO POR REVALORIZACION SALDOS DE ACTIVOS DE RESERVA Y OBLIGACIONES MONEDA EXTRANJERA (DOLARES) Saldo MO = -6163002.78 ;Bs/Mo: 6.86000000000 ;Saldo Bs: -42278199.08</t>
  </si>
  <si>
    <t>AJUSTE COMPLEMENTARIO POR REVALORIZACION SALDOS DE ACTIVOS DE RESERVA Y OBLIGACIONES MONEDA EXTRANJERA (DOLARES) Saldo MO = -6228737.33 ;Bs/Mo: 6.86000000000 ;Saldo Bs: -42729138.07</t>
  </si>
  <si>
    <t>AJUSTE COMPLEMENTARIO POR REVALORIZACION SALDOS DE ACTIVOS DE RESERVA Y OBLIGACIONES MONEDA EXTRANJERA (DOLARES) Saldo MO = -32048633.19 ;Bs/Mo: 6.86000000000 ;Saldo Bs: -219853623.69</t>
  </si>
  <si>
    <t>AJUSTE COMPLEMENTARIO POR REVALORIZACION SALDOS DE ACTIVOS DE RESERVA Y OBLIGACIONES MONEDA EXTRANJERA (DOLARES) Saldo MO = -32265069.86 ;Bs/Mo: 6.86000000000 ;Saldo Bs: -221338379.23</t>
  </si>
  <si>
    <t>AJUSTE COMPLEMENTARIO POR REVALORIZACION SALDOS DE ACTIVOS DE RESERVA Y OBLIGACIONES MONEDA EXTRANJERA (DOLARES) Saldo MO = -10974169.45 ;Bs/Mo: 6.86000000000 ;Saldo Bs: -75282802.42</t>
  </si>
  <si>
    <t>AJUSTE COMPLEMENTARIO POR REVALORIZACION SALDOS DE ACTIVOS DE RESERVA Y OBLIGACIONES MONEDA EXTRANJERA (DOLARES) Saldo MO = -526811.28 ;Bs/Mo: 6.86000000000 ;Saldo Bs: -3613925.39</t>
  </si>
  <si>
    <t>AJUSTE COMPLEMENTARIO POR REVALORIZACION SALDOS DE ACTIVOS DE RESERVA Y OBLIGACIONES MONEDA EXTRANJERA (DOLARES) Saldo MO = -1935523.08 ;Bs/Mo: 6.86000000000 ;Saldo Bs: -13277688.31</t>
  </si>
  <si>
    <t>AJUSTE COMPLEMENTARIO POR REVALORIZACION SALDOS DE ACTIVOS DE RESERVA Y OBLIGACIONES MONEDA EXTRANJERA (DOLARES) Saldo MO = -74649454.71 ;Bs/Mo: 6.86000000000 ;Saldo Bs: -512095259.32</t>
  </si>
  <si>
    <t>AJUSTE COMPLEMENTARIO POR REVALORIZACION SALDOS DE ACTIVOS DE RESERVA Y OBLIGACIONES MONEDA EXTRANJERA (DOLARES) Saldo MO = -19318025.90 ;Bs/Mo: 6.86000000000 ;Saldo Bs: -132521657.68</t>
  </si>
  <si>
    <t>AJUSTE COMPLEMENTARIO POR REVALORIZACION SALDOS DE ACTIVOS DE RESERVA Y OBLIGACIONES MONEDA EXTRANJERA (DOLARES) Saldo MO = -10343619.99 ;Bs/Mo: 6.86000000000 ;Saldo Bs: -70957233.14</t>
  </si>
  <si>
    <t>AJUSTE COMPLEMENTARIO POR REVALORIZACION SALDOS DE ACTIVOS DE RESERVA Y OBLIGACIONES MONEDA EXTRANJERA (DOLARES) Saldo MO = -6993827.97 ;Bs/Mo: 6.86000000000 ;Saldo Bs: -47977659.85</t>
  </si>
  <si>
    <t>AJUSTE COMPLEMENTARIO POR REVALORIZACION SALDOS DE ACTIVOS DE RESERVA Y OBLIGACIONES MONEDA EXTRANJERA (DOLARES) Saldo MO = -7765714.27 ;Bs/Mo: 6.86000000000 ;Saldo Bs: -53272799.90</t>
  </si>
  <si>
    <t>AJUSTE COMPLEMENTARIO POR REVALORIZACION SALDOS DE ACTIVOS DE RESERVA Y OBLIGACIONES MONEDA EXTRANJERA (DOLARES) Saldo MO = -5372951.59 ;Bs/Mo: 6.86000000000 ;Saldo Bs: -36858447.90</t>
  </si>
  <si>
    <t>AJUSTE COMPLEMENTARIO POR REVALORIZACION SALDOS DE ACTIVOS DE RESERVA Y OBLIGACIONES MONEDA EXTRANJERA (DOLARES) Saldo MO = -8876008.86 ;Bs/Mo: 6.86000000000 ;Saldo Bs: -60889420.77</t>
  </si>
  <si>
    <t>AJUSTE COMPLEMENTARIO POR REVALORIZACION SALDOS DE ACTIVOS DE RESERVA Y OBLIGACIONES MONEDA EXTRANJERA (DOLARES) Saldo MO = -3681206.79 ;Bs/Mo: 6.86000000000 ;Saldo Bs: -25253078.62</t>
  </si>
  <si>
    <t>AJUSTE COMPLEMENTARIO POR REVALORIZACION SALDOS DE ACTIVOS DE RESERVA Y OBLIGACIONES MONEDA EXTRANJERA (DOLARES) Saldo MO = -13795749.99 ;Bs/Mo: 6.86000000000 ;Saldo Bs: -94638844.94</t>
  </si>
  <si>
    <t>AJUSTE COMPLEMENTARIO POR REVALORIZACION SALDOS DE ACTIVOS DE RESERVA Y OBLIGACIONES MONEDA EXTRANJERA (DOLARES) Saldo MO = -9641267.69 ;Bs/Mo: 6.86000000000 ;Saldo Bs: -66139096.36</t>
  </si>
  <si>
    <t>AJUSTE COMPLEMENTARIO POR REVALORIZACION SALDOS DE ACTIVOS DE RESERVA Y OBLIGACIONES MONEDA EXTRANJERA (DOLARES) Saldo MO = -143648714.88 ;Bs/Mo: 6.86000000000 ;Saldo Bs: -985430184.07</t>
  </si>
  <si>
    <t>AJUSTE COMPLEMENTARIO POR REVALORIZACION SALDOS DE ACTIVOS DE RESERVA Y OBLIGACIONES MONEDA EXTRANJERA (DOLARES) Saldo MO = -128924032.21 ;Bs/Mo: 6.86000000000 ;Saldo Bs: -884418860.95</t>
  </si>
  <si>
    <t>AJUSTE COMPLEMENTARIO POR REVALORIZACION SALDOS DE ACTIVOS DE RESERVA Y OBLIGACIONES MONEDA EXTRANJERA (DOLARES) Saldo MO = -130314182.22 ;Bs/Mo: 6.86000000000 ;Saldo Bs: -893955290.04</t>
  </si>
  <si>
    <t>AJUSTE COMPLEMENTARIO POR REVALORIZACION SALDOS DE ACTIVOS DE RESERVA Y OBLIGACIONES MONEDA EXTRANJERA (DOLARES) Saldo MO = -127816215.53 ;Bs/Mo: 6.86000000000 ;Saldo Bs: -876819238.55</t>
  </si>
  <si>
    <t>00383012001</t>
  </si>
  <si>
    <t>00389014301</t>
  </si>
  <si>
    <t>De: 00099014102 A:00287102001 Transferencia que realizamos a solicitud de la Unidad de Administración e Información Salarial mediante nota CITE: MEFP/VTCP/DGPOT/UAIS/No 390/2023, nota interna CITE:MEFP/VPCF/DGCF/UCCF/No 072/2023 de la DGCF</t>
  </si>
  <si>
    <t>De: 00081094301 A:00099021001 De: 00081094301 A:00099021001 Transferencia de recursos a requerimiento del Ministerio de Obras Públicas Servicio y Vivienda, con nota CITE: MOPSV/DGAA/N°135/2023 en el marco del Articulo 15 de la Ley N°1267 de</t>
  </si>
  <si>
    <t>De: 00099021001 A:00383012001 Transferencia que realizamos a solicitud de la Agencia Boliviana de Correos mediante nota CITE: AGBC-AGBC/DAF/TFC-CPRV-0058-CAR/2023, Informe Técnico INF/AGBC/DAF/TFC Nº 0014/2023 (operación bimonetaria), (TC 6</t>
  </si>
  <si>
    <t>De: 00099021001 A:00046057006 Transferencia bimonetaria que realizamos a solicitud del Ministerio de Salud y Deportes mediante nota CITE: MSyD/VGSS/DGGH/UGESPRO/PGBID3151/CE/44/2023 en el marco del contrato de préstamo Nº3151 aprobado media</t>
  </si>
  <si>
    <t>De: 00099021001 A:00015051101 Transferencia que realizamos a solicitud de la Unidad de Administración e Información Salarial mediante nota CITE: MEFP/VTCP/DGPOT/UAIS/No. 576/2023 y en virtud a las notas CITE: MEFP/VPCF/DGCF/UCCF/Nos. 76 y 1</t>
  </si>
  <si>
    <t>De: 00514012002 A:00099021001 Transferencia BI - Monetaria que realizamos a solicitud de la Empresa Nacional de Electricidad mediante nota CITE: ENDE-DEEM-3/42-23 Informe Técnico ENDE-IT-DEEM-3/2-23 H.R. 6-6262-R</t>
  </si>
  <si>
    <t>De: 00514012002 A:00099021001 Transferencia BI - Monetaria que realizamos a solicitud de la Empresa Nacional de Electricidad mediante nota CITE: ENDE-DEEM-3/43-23 Informe Técnico ENDE-IT-DEEM-3/3-23 H.R. 6-6375-R</t>
  </si>
  <si>
    <t>De: 00099021001 A:00046057010 Transferencia de recursos bi-monetaria a solicitud del Ministerio de Salud y Deportes mediante nota CITE: MSyD/VGSS/DGGH/UGESPRO/PCAF/CE/39/2023, para atender la emergencia sanitaria ocasionada por la pandemia</t>
  </si>
  <si>
    <t>De: 00099021001 A:00046057009 Transferencia de recursos a solicitud del Ministerio de Salud y Deportes mediante nota CITE: MSyD/VGSS/DGGH/UGESPRO/FRISDP/CE/106/2023 (operación bimonetaria) por el desembolso realizado por el BID, correspondi</t>
  </si>
  <si>
    <t>De: 00099021001 A:00086108004 Transferencia bi-monetaria que realizamos a solicitud de la UCP - PPCR entidad ejecutora dependiente del Ministerio de Medio Ambiente y Agua mediante nota CITE: CAR/UCP-PPCR No 0073/2023 UCP PPCR/2023-00695 par</t>
  </si>
  <si>
    <t>De: 00206044301 A:00099021001 De: 00206044301 A: 00099021001 Transferencia de recursos a solicitud del Instituto Nacional de Estadística mediante nota CITE: INE-DGE-CGP-JNAP-CPV N°0465 y 0466/2023 (operación bimonetarias) destinados a la</t>
  </si>
  <si>
    <t>De: 00046057006 A:00099021001 Transferencia bimonetaria que realizamos a solicitud del Ministerio de Salud y Deportes mediante nota CITE: MSyD/VGSS/DGGH/UGESPRO/PGBID3151/CE/44/2023 en el marco del contrato de préstamo Nº3151 aprobado media</t>
  </si>
  <si>
    <t>De: 00099021001 A:00514017005 Transferencia BI - Monetaria que realizamos a solicitud de la Empresa Nacional de Electricidad mediante nota CITE: ENDE-DEEM-3/42-23 Informe Técnico ENDE-IT-DEEM-3/2-23 H.R. 6-6262-R</t>
  </si>
  <si>
    <t>De: 00099021001 A:00514017005 Transferencia BI - Monetaria que realizamos a solicitud de la Empresa Nacional de Electricidad mediante nota CITE: ENDE-DEEM-3/43-23 Informe Técnico ENDE-IT-DEEM-3/3-23 H.R. 6-6375-R</t>
  </si>
  <si>
    <t>De: 00046057010 A:00099021001 Transferencia de recursos bi-monetaria a solicitud del Ministerio de Salud y Deportes mediante nota CITE: MSyD/VGSS/DGGH/UGESPRO/PCAF/CE/39/2023, para atender la emergencia sanitaria ocasionada por la pandemia</t>
  </si>
  <si>
    <t>De: 00046057009 A:00099021001 Transferencia de recursos a solicitud del Ministerio de Salud y Deportes mediante nota CITE: MSyD/VGSS/DGGH/UGESPRO/FRISDP/CE/106/2023 (operación bimonetaria) por el desembolso realizado por el BID, correspondi</t>
  </si>
  <si>
    <t>De: 00086108004 A:00099021001 Transferencia bi-monetaria que realizamos a solicitud de la UCP - PPCR entidad ejecutora dependiente del Ministerio de Medio Ambiente y Agua mediante nota CITE: CAR/UCP-PPCR No 0073/2023 UCP PPCR/2023-00695 par</t>
  </si>
  <si>
    <t>Guadalupe Challco Pucho</t>
  </si>
  <si>
    <t>guadalupe.challco@economiayfinanzas.gob.bo</t>
  </si>
  <si>
    <t>mar</t>
  </si>
  <si>
    <t>D00229420011</t>
  </si>
  <si>
    <t>D00229460010</t>
  </si>
  <si>
    <t>D00229500008</t>
  </si>
  <si>
    <t>D00229550010</t>
  </si>
  <si>
    <t>D00229590014</t>
  </si>
  <si>
    <t>D00229630011</t>
  </si>
  <si>
    <t>D00229670013</t>
  </si>
  <si>
    <t>D00229720012</t>
  </si>
  <si>
    <t>D00229760016</t>
  </si>
  <si>
    <t>D00229800011</t>
  </si>
  <si>
    <t>D00229840011</t>
  </si>
  <si>
    <t>D00229880012</t>
  </si>
  <si>
    <t>D00229920015</t>
  </si>
  <si>
    <t>D00230010013</t>
  </si>
  <si>
    <t>D00230100011</t>
  </si>
  <si>
    <t>D00230180012</t>
  </si>
  <si>
    <t>D00230260010</t>
  </si>
  <si>
    <t>D00230310012</t>
  </si>
  <si>
    <t>D00230350010</t>
  </si>
  <si>
    <t>O21043430002</t>
  </si>
  <si>
    <t>O21043540002</t>
  </si>
  <si>
    <t>O21043580002</t>
  </si>
  <si>
    <t>Q17895220002</t>
  </si>
  <si>
    <t>Q17898100002</t>
  </si>
  <si>
    <t>B21043570002</t>
  </si>
  <si>
    <t>B21043590002</t>
  </si>
  <si>
    <t>O21046470002</t>
  </si>
  <si>
    <t>O21046480002</t>
  </si>
  <si>
    <t>O21046640002</t>
  </si>
  <si>
    <t>O21047030002</t>
  </si>
  <si>
    <t>O21047150002</t>
  </si>
  <si>
    <t>O21047160002</t>
  </si>
  <si>
    <t>O21047170002</t>
  </si>
  <si>
    <t>O21047180002</t>
  </si>
  <si>
    <t>O21047280002</t>
  </si>
  <si>
    <t>O21047480002</t>
  </si>
  <si>
    <t>O21047680002</t>
  </si>
  <si>
    <t>B21046760002</t>
  </si>
  <si>
    <t>B21046790002</t>
  </si>
  <si>
    <t>B21046830002</t>
  </si>
  <si>
    <t>O21049200002</t>
  </si>
  <si>
    <t>O21049230002</t>
  </si>
  <si>
    <t>O21049640002</t>
  </si>
  <si>
    <t>O21050040002</t>
  </si>
  <si>
    <t>O21050170002</t>
  </si>
  <si>
    <t>O21050230002</t>
  </si>
  <si>
    <t>O21050320002</t>
  </si>
  <si>
    <t>O21050450002</t>
  </si>
  <si>
    <t>G22274610003</t>
  </si>
  <si>
    <t>O21050840002</t>
  </si>
  <si>
    <t>B21049770002</t>
  </si>
  <si>
    <t>B21049950002</t>
  </si>
  <si>
    <t>O21052380002</t>
  </si>
  <si>
    <t>O21052390002</t>
  </si>
  <si>
    <t>O21052410002</t>
  </si>
  <si>
    <t>O21053080002</t>
  </si>
  <si>
    <t>B21053230002</t>
  </si>
  <si>
    <t>G22295920004</t>
  </si>
  <si>
    <t>O21055550002</t>
  </si>
  <si>
    <t>O21056030002</t>
  </si>
  <si>
    <t>B21055930002</t>
  </si>
  <si>
    <t>B21055950002</t>
  </si>
  <si>
    <t>O21056520002</t>
  </si>
  <si>
    <t>S10580570002</t>
  </si>
  <si>
    <t>O21059160002</t>
  </si>
  <si>
    <t>O21059180002</t>
  </si>
  <si>
    <t>O21059260002</t>
  </si>
  <si>
    <t>B21058120002</t>
  </si>
  <si>
    <t>B21058130002</t>
  </si>
  <si>
    <t>B21058550002</t>
  </si>
  <si>
    <t>B21058630002</t>
  </si>
  <si>
    <t>J05430310002</t>
  </si>
  <si>
    <t>O21061280002</t>
  </si>
  <si>
    <t>O21061870002</t>
  </si>
  <si>
    <t>O21061900002</t>
  </si>
  <si>
    <t>Q17949000002</t>
  </si>
  <si>
    <t>S10581390002</t>
  </si>
  <si>
    <t>O21064190002</t>
  </si>
  <si>
    <t>O21064780002</t>
  </si>
  <si>
    <t>O21065010002</t>
  </si>
  <si>
    <t>O21067110002</t>
  </si>
  <si>
    <t>O21067260002</t>
  </si>
  <si>
    <t>O21067440002</t>
  </si>
  <si>
    <t>B21067240002</t>
  </si>
  <si>
    <t>G22388960003</t>
  </si>
  <si>
    <t>O21071920002</t>
  </si>
  <si>
    <t>B21071690002</t>
  </si>
  <si>
    <t>O21074070002</t>
  </si>
  <si>
    <t>O21074270002</t>
  </si>
  <si>
    <t>O21075030002</t>
  </si>
  <si>
    <t>Q17978180002</t>
  </si>
  <si>
    <t>Q17978300002</t>
  </si>
  <si>
    <t>B21073930002</t>
  </si>
  <si>
    <t>B21073940002</t>
  </si>
  <si>
    <t>B21074000002</t>
  </si>
  <si>
    <t>O21080400002</t>
  </si>
  <si>
    <t>O21081020002</t>
  </si>
  <si>
    <t>O21081140002</t>
  </si>
  <si>
    <t>O21081150002</t>
  </si>
  <si>
    <t>Q17995080002</t>
  </si>
  <si>
    <t>B21080210002</t>
  </si>
  <si>
    <t>B21080220002</t>
  </si>
  <si>
    <t>B21080250002</t>
  </si>
  <si>
    <t>B21080270002</t>
  </si>
  <si>
    <t>B21080290002</t>
  </si>
  <si>
    <t>B21080350002</t>
  </si>
  <si>
    <t>B21080310002</t>
  </si>
  <si>
    <t>B21080460002</t>
  </si>
  <si>
    <t>B21080900002</t>
  </si>
  <si>
    <t>B21080920002</t>
  </si>
  <si>
    <t>B21080930002</t>
  </si>
  <si>
    <t>O21084400002</t>
  </si>
  <si>
    <t>O21085110002</t>
  </si>
  <si>
    <t>B21083470002</t>
  </si>
  <si>
    <t>B21084030002</t>
  </si>
  <si>
    <t>O21088020002</t>
  </si>
  <si>
    <t>O21088740002</t>
  </si>
  <si>
    <t>O21091050002</t>
  </si>
  <si>
    <t>O21091060002</t>
  </si>
  <si>
    <t>G22490550003</t>
  </si>
  <si>
    <t>G22490560003</t>
  </si>
  <si>
    <t>O21091960002</t>
  </si>
  <si>
    <t>B21091110002</t>
  </si>
  <si>
    <t>B21091220002</t>
  </si>
  <si>
    <t>B21091120002</t>
  </si>
  <si>
    <t>B21091140002</t>
  </si>
  <si>
    <t>O21094050002</t>
  </si>
  <si>
    <t>O21094940002</t>
  </si>
  <si>
    <t>Q18030020002</t>
  </si>
  <si>
    <t>G22509900004</t>
  </si>
  <si>
    <t>B21094160002</t>
  </si>
  <si>
    <t>O21096910002</t>
  </si>
  <si>
    <t>J05447590002</t>
  </si>
  <si>
    <t>J05447600002</t>
  </si>
  <si>
    <t>O21097120002</t>
  </si>
  <si>
    <t>O21097430002</t>
  </si>
  <si>
    <t>O21097530002</t>
  </si>
  <si>
    <t>J05451140001</t>
  </si>
  <si>
    <t>B21099780002</t>
  </si>
  <si>
    <t>B21099800002</t>
  </si>
  <si>
    <t>B21099820002</t>
  </si>
  <si>
    <t>T04444860001</t>
  </si>
  <si>
    <t>T04444880001</t>
  </si>
  <si>
    <t>T04444900001</t>
  </si>
  <si>
    <t>T04444920001</t>
  </si>
  <si>
    <t>T04444940001</t>
  </si>
  <si>
    <t>T04444960001</t>
  </si>
  <si>
    <t>T04444980001</t>
  </si>
  <si>
    <t>T04445000001</t>
  </si>
  <si>
    <t>T04445020001</t>
  </si>
  <si>
    <t>T04445040001</t>
  </si>
  <si>
    <t>T04445060001</t>
  </si>
  <si>
    <t>T04445080001</t>
  </si>
  <si>
    <t>T04445100001</t>
  </si>
  <si>
    <t>T04445120001</t>
  </si>
  <si>
    <t>T04445140001</t>
  </si>
  <si>
    <t>T04445160001</t>
  </si>
  <si>
    <t>T04445180001</t>
  </si>
  <si>
    <t>T04445200001</t>
  </si>
  <si>
    <t>T04445220001</t>
  </si>
  <si>
    <t>T04445240001</t>
  </si>
  <si>
    <t>T04445260001</t>
  </si>
  <si>
    <t>T04445280001</t>
  </si>
  <si>
    <t>T04445300001</t>
  </si>
  <si>
    <t>T04445320001</t>
  </si>
  <si>
    <t>T04445340001</t>
  </si>
  <si>
    <t>T04445360001</t>
  </si>
  <si>
    <t>T04445380001</t>
  </si>
  <si>
    <t>T04445400001</t>
  </si>
  <si>
    <t>T04445420001</t>
  </si>
  <si>
    <t>T04445440001</t>
  </si>
  <si>
    <t>T04445460001</t>
  </si>
  <si>
    <t>T04445480001</t>
  </si>
  <si>
    <t>T04445500001</t>
  </si>
  <si>
    <t>T04445520001</t>
  </si>
  <si>
    <t>T04445540001</t>
  </si>
  <si>
    <t>T04445560001</t>
  </si>
  <si>
    <t>T04445580001</t>
  </si>
  <si>
    <t>T04445600001</t>
  </si>
  <si>
    <t>T04445620001</t>
  </si>
  <si>
    <t>T04445640001</t>
  </si>
  <si>
    <t>T04445660001</t>
  </si>
  <si>
    <t>T04445680001</t>
  </si>
  <si>
    <t>T04445700001</t>
  </si>
  <si>
    <t>T04445720001</t>
  </si>
  <si>
    <t>T04445740001</t>
  </si>
  <si>
    <t>T04445760001</t>
  </si>
  <si>
    <t>T04445780001</t>
  </si>
  <si>
    <t>T04445800001</t>
  </si>
  <si>
    <t>T04445820001</t>
  </si>
  <si>
    <t>T04445840001</t>
  </si>
  <si>
    <t>T04445860001</t>
  </si>
  <si>
    <t>T04445880001</t>
  </si>
  <si>
    <t>T04445920001</t>
  </si>
  <si>
    <t>T04445940001</t>
  </si>
  <si>
    <t>T04445960001</t>
  </si>
  <si>
    <t>T04445980001</t>
  </si>
  <si>
    <t>T04446000001</t>
  </si>
  <si>
    <t>T04446020001</t>
  </si>
  <si>
    <t>T04446040001</t>
  </si>
  <si>
    <t>T04446060001</t>
  </si>
  <si>
    <t>T04446080001</t>
  </si>
  <si>
    <t>T04446100001</t>
  </si>
  <si>
    <t>T04446120001</t>
  </si>
  <si>
    <t>T04446140001</t>
  </si>
  <si>
    <t>T04446160001</t>
  </si>
  <si>
    <t>T04446180001</t>
  </si>
  <si>
    <t>T04446200001</t>
  </si>
  <si>
    <t>T04446220001</t>
  </si>
  <si>
    <t>T04446240001</t>
  </si>
  <si>
    <t>T04446260001</t>
  </si>
  <si>
    <t>T04446280001</t>
  </si>
  <si>
    <t>T04446300001</t>
  </si>
  <si>
    <t>T04446320001</t>
  </si>
  <si>
    <t>T04446340001</t>
  </si>
  <si>
    <t>T04446360001</t>
  </si>
  <si>
    <t>T04446380001</t>
  </si>
  <si>
    <t>T04446400001</t>
  </si>
  <si>
    <t>T04446420001</t>
  </si>
  <si>
    <t>T04446440001</t>
  </si>
  <si>
    <t>T04446460001</t>
  </si>
  <si>
    <t>T04446480001</t>
  </si>
  <si>
    <t>T04446500001</t>
  </si>
  <si>
    <t>T04446520001</t>
  </si>
  <si>
    <t>T04446540001</t>
  </si>
  <si>
    <t>T04446560001</t>
  </si>
  <si>
    <t>T04446580001</t>
  </si>
  <si>
    <t>T04446600001</t>
  </si>
  <si>
    <t>T04446620001</t>
  </si>
  <si>
    <t>T04446640001</t>
  </si>
  <si>
    <t>T04446660001</t>
  </si>
  <si>
    <t>T04446680001</t>
  </si>
  <si>
    <t>T04446700001</t>
  </si>
  <si>
    <t>T04446720001</t>
  </si>
  <si>
    <t>T04446740001</t>
  </si>
  <si>
    <t>T04446760001</t>
  </si>
  <si>
    <t>T04446780001</t>
  </si>
  <si>
    <t>T04446800001</t>
  </si>
  <si>
    <t>T04446820001</t>
  </si>
  <si>
    <t>T04446840001</t>
  </si>
  <si>
    <t>T04446860001</t>
  </si>
  <si>
    <t>T04446880001</t>
  </si>
  <si>
    <t>T04446900001</t>
  </si>
  <si>
    <t>T04446920001</t>
  </si>
  <si>
    <t>T04446940001</t>
  </si>
  <si>
    <t>T04446960001</t>
  </si>
  <si>
    <t>S10595670001</t>
  </si>
  <si>
    <t>00099021001 DEP.DE CHEQ.AJENOS,RET.DE NO_CONCILIADO CAM.,CONCEPTO: PGO INCAPACIDADES TEMPORALES (REEMBOLSO MINISTERIO DE ECONOMIA Y FINANZAS PUBLICAS),DEP.: CAJA NACIONAL DE SALUD, PROCEDENCIA: BANCO UNION S.A., CHEQUE: 31432, FECHA DE EMISION:15/03/2023
DT - 271  SIT - 32</t>
  </si>
  <si>
    <t>00099021001 DEPOSITO DE EFECTIVO, DEPOSITANTE: GONZALO FELIX CANAVIRI MAMANI, CONCEPTO: REVERSION TOTAL, CUENTA DE DEPOSITO: CUENTA UNICA DEL TESORO</t>
  </si>
  <si>
    <t>00099021001 DEPOSITO DE EFECTIVO, DEPOSITANTE: MARIA TERESA ABRAHAM VDA DE MOSCOSO, CONCEPTO: DEVOLUCION DE ONCE DUODECIMAS DE AGUINALDO, CUENTA DE DEPOSITO: CUENTA UNICA DEL TESORO</t>
  </si>
  <si>
    <t>NUMERO DE LIBRETA CUT: 00099021001 OPERACIÓN E75 TRANSFERENCIA DE LA CUENTA FISCAL BUN A LA CUT EN MN TRANSFERENCIA DE FONDOS A SOLICITUD DE: GOBIERNO AUTONOMO MUNICIPAL DE PUERTO VILLARROEL, CITE: 213/GAMPV/2023 CUENTA CUT 3987069001 LIBRETA NÂ° 00099021001 TGN RECURSOS ORDINARIOS</t>
  </si>
  <si>
    <t>00548132001 DEPOSITO DE EFECTIVO, DEPOSITANTE: YAMIL HENRRY QUISPE MORALES, CONCEPTO: DEVOLUCION DEL 13% POR VIATICOS, CUENTA DE DEPOSITO: CUENTA UNICA DEL TESORO</t>
  </si>
  <si>
    <t>NUMERO DE LIBRETA CUT: 00099021001 OPERACIÓN E18 TRANSFERENCIA DEL SISTEMA FINANCIERO POR CUENTA DE TERCEROS A LA CUT devolucion de aportes desacreditacion TGN-MEFP_VTCP_DGPOT_UAIS_No_303.2022</t>
  </si>
  <si>
    <t>00099021001 DEP.DE CHEQ.AJENOS,RET.DE CAM.,CONCEPTO: FRACCION COMPLEMENTARIA,DEP.: FUTURO DE BOLIVIA S.A. AFP , PROCEDENCIA: BANCO DE CREDITO DE BOLIVIA S.A., CHEQUE: 69274, FECHA DE EMISION:31/03/2023</t>
  </si>
  <si>
    <t>00099021001 DEP.DE CHEQ.AJENOS,RET.DE CAM.,CONCEPTO: COMPENSACION MENSUAL COTIZACION,DEP.: FUTURO DE BOLIVIA S.A AFP , PROCEDENCIA: BANCO DE CREDITO DE BOLIVIA S.A., CHEQUE: 69273, FECHA DE EMISION:31/03/2023</t>
  </si>
  <si>
    <t>00099021001 DEPOSITO DE EFECTIVO, DEPOSITANTE: GROVER ANTONIO FLORES ARANIBAR, CONCEPTO: CONVENIO DOBLE PERCEPCION-SENASIR, CUENTA DE DEPOSITO: CUENTA UNICA DEL TESORO</t>
  </si>
  <si>
    <t>00099021001 DEPOSITO DE EFECTIVO, DEPOSITANTE: FRANCISCO CHUI SIÑANI, CONCEPTO: DEVOLUCION DE DEUDA SENASIR, CUENTA DE DEPOSITO: CUENTA UNICA DEL TESORO</t>
  </si>
  <si>
    <t>00099021001 DEPOSITO DE EFECTIVO, DEPOSITANTE: VICTOR ADRIAN APAZA FLORES, CONCEPTO: DEVOLUCION DE HABERES DE MES DE NOVIEMBRE 2022, CUENTA DE DEPOSITO: CUENTA UNICA DEL TESORO</t>
  </si>
  <si>
    <t>00099021001 DEPOSITO DE EFECTIVO, DEPOSITANTE: VICTOR ADRIAN APAZA FLORES, CONCEPTO: DEVOLUCION DE HABERES DE MES DE DICIEMBRE 2022, CUENTA DE DEPOSITO: CUENTA UNICA DEL TESORO</t>
  </si>
  <si>
    <t>00099021001 DEPOSITO DE EFECTIVO, DEPOSITANTE: VICTOR ADRIAN APAZA FLORES, CONCEPTO: DEVOLUCION DE HABERES DE MES DE ENERO 2023, CUENTA DE DEPOSITO: CUENTA UNICA DEL TESORO</t>
  </si>
  <si>
    <t>00099021001 DEPOSITO DE EFECTIVO, DEPOSITANTE: VICTOR ADRIAN APAZA FLORES, CONCEPTO: DEVOLUCION DE HABERES DE MES DE FEBRERO 2023, CUENTA DE DEPOSITO: CUENTA UNICA DEL TESORO</t>
  </si>
  <si>
    <t>00099021001 DEPOSITO DE EFECTIVO, DEPOSITANTE: MARIA KYOKO DE UZIN KAWABE, CONCEPTO: DEVOLUCION DE SALDO POR ASIGNACION DE FONDOS EN AVANCE N° PREVENTIVO 52, CUENTA DE DEPOSITO: CUENTA UNICA DEL TESORO</t>
  </si>
  <si>
    <t>00099021001 DEPOSITO DE EFECTIVO, DEPOSITANTE: RENE KUNO MAMANI, CONCEPTO: DEVOLUCION POR PAGO EN DEMASIA DE SUELDO CORRESPONDIENTE AL MES DE MARZO 2021, CUENTA DE DEPOSITO: CUENTA UNICA DEL TESORO</t>
  </si>
  <si>
    <t>00099021001 DEP.DE CHEQ.AJENOS,RET.DE CAM.,CONCEPTO: EDUARDO ALTAMIRANO,DEP.: BANCO UNION S.A. , PROCEDENCIA: BANCO UNION S.A., CHEQUE: 191461, FECHA DE EMISION:04/04/2023</t>
  </si>
  <si>
    <t>00099021001 DEP.DE CHEQ.AJENOS,RET.DE CAM.,CONCEPTO: CARLOS FERNANDO ROMERO VARGAS,DEP.: BANCO UNION S.A. , PROCEDENCIA: BANCO UNION S.A., CHEQUE: 191462, FECHA DE EMISION:04/04/2023</t>
  </si>
  <si>
    <t>00301014101 DEP.DE CHEQ.AJENOS,RET.DE CAM.,CONCEPTO: TRANSFERENCIA SEGUN CONVENIO DE FINANCIAMIENTO DE LA GADOR AL SEDERI-ORURO,DEP.: ABEL MATIAS COSSIO , PROCEDENCIA: BANCO UNION S.A., CHEQUE: 407, FECHA DE EMISION:31/03/2023</t>
  </si>
  <si>
    <t>00099021001 DEPOSITO DE EFECTIVO, DEPOSITANTE: BENEDICTA CERON VDA. DE CALLE, CONCEPTO: SUSCRIPCION DE CONVENIO PARA EL PAGO DE LO ADEUDADO, CUENTA DE DEPOSITO: CUENTA UNICA DEL TESORO</t>
  </si>
  <si>
    <t>00099021001 DEPOSITO DE EFECTIVO, DEPOSITANTE: ADHEMAR BORIS CONDORI CONDE, CONCEPTO: POR DEVOLUCION DE MAXIMA REMUNERACION ECONOMICA PERCIBIDA EL MES DE NOVIEMBRE DE2022, CUENTA DE DEPOSITO: CUENTA UNICA DEL TESORO</t>
  </si>
  <si>
    <t>00099021001 DEPOSITO DE EFECTIVO, DEPOSITANTE: CLAUDIA VERONICA SILVA CORINI, CONCEPTO: DEVOLUCION REMUNERACION MAXIMA MES OCTUBRE GESTION 2022, CUENTA DE DEPOSITO: CUENTA UNICA DEL TESORO</t>
  </si>
  <si>
    <t>00099021001 DEPOSITO DE EFECTIVO, DEPOSITANTE: WALTER VILLARROEL CHUQUIMIA, CONCEPTO: DEVOLUCION COBRO INDEBIDO SENASIR, CUENTA DE DEPOSITO: CUENTA UNICA DEL TESORO</t>
  </si>
  <si>
    <t>00099021001 DEPOSITO DE EFECTIVO, DEPOSITANTE: MARINA CORTEZ GUTIERREZ CI. 3059311 OR, CONCEPTO: DEVOLUCION POR PERCEPCION INDEBIDA DE SUELDOS, CUENTA DE DEPOSITO: CUENTA UNICA DEL TESORO</t>
  </si>
  <si>
    <t>TRANSFERENCIA DE FONDOS AL EXTERIOR A SOLICITUD DE AGENCIA BOLIVIANA DE ENERGIA SEGUN SOLICITUD 18014 REF: INVAP SE PAGO CERTIFICADO DE AVANCE N 78 ORIGEN EXTRANJERO CORRESPONDIENTE A LOS COMPONENTES DE DISENO DEFINITIVO E IGENIERIA DIRECCION DE PROYECTOS GESTION Y SERVICIOS DE ORIGEN EXTRANJERO RED LIB. 00099021001 TGN-RECURSOS ORDINARIOS (3987)</t>
  </si>
  <si>
    <t>00099021001 DEP.DE CHEQ.AJENOS,RET.DE CAM.,CONCEPTO: REVERSION AL TGN CASOS NO COBRADOS DICIEMBRE 2022,DEP.: LA VITALICIA SEGUROS Y REASEGUROS DE VIDA S.A. , PROCEDENCIA: BANCO BISA S.A., CHEQUE: 80359, FECHA DE EMISION:04/04/2023</t>
  </si>
  <si>
    <t>00099021001 DEP.DE CHEQ.AJENOS,RET.DE CAM.,CONCEPTO: CONVENIO DOBLE PERCEPCION -SENASIR,DEP.: SERVICIO DE IMPUESTOS NACIONALES , PROCEDENCIA: BANCO UNION S.A., CHEQUE: 7127, FECHA DE EMISION:30/03/2023</t>
  </si>
  <si>
    <t>00548012001 DEPOSITO DE EFECTIVO, DEPOSITANTE: FREDDY COSME LOAYZA, CONCEPTO: DEVOLUCION DE COMBUSTIBLE, CUENTA DE DEPOSITO: CUENTA UNICA DEL TESORO</t>
  </si>
  <si>
    <t>00548012001 DEPOSITO DE EFECTIVO, DEPOSITANTE: FREDDY COSME LOAYZA, CONCEPTO: DEVOLUCION TASAS, CUENTA DE DEPOSITO: CUENTA UNICA DEL TESORO</t>
  </si>
  <si>
    <t>00548012001 DEPOSITO DE EFECTIVO, DEPOSITANTE: FREDDY COSME LOAYZA, CONCEPTO: DEVOLUCION DE SERVICIOS MANUALES, CUENTA DE DEPOSITO: CUENTA UNICA DEL TESORO</t>
  </si>
  <si>
    <t>00099021001 DEPOSITO DE EFECTIVO, DEPOSITANTE: JOSE ARMANDO PERICON VARGAS, CONCEPTO: REVERSION DE BOLETA HABER MENSUAL DE FEBRERO, CUENTA DE DEPOSITO: CUENTA UNICA DEL TESORO</t>
  </si>
  <si>
    <t>00086011102 DEP.DE CHEQ.AJENOS,RET.DE CAM.,CONCEPTO: JAVIER DURAN VIERA,DEP.: BANCO UNION S.A. , PROCEDENCIA: BANCO UNION S.A., CHEQUE: 191463, FECHA DE EMISION:06/04/2023</t>
  </si>
  <si>
    <t>LC-2023-17 VTA. DIVISAS SG NOTA SEDEM-GG-EV NO.0074-2023, 15/3/23 Y ASIG.DIV.EFECT. P/MEFP, 5/4/23 REF:LC I-2023-17 P/C ENVIBOL A/F HAAS AUTOMATION,INC. COM.EMI 0,15% S/USD 184.553,66 POR 144 DIAS, REEMB. GTS. COM BS220.- Y EMI. CBTE. BS50.- LIB. 00132072001 SEDEM-ADMINISTRACION RECAUDACION ENVIBOL EN BOLIVIANOS REF: COMISIONES EMISION I-2023-17</t>
  </si>
  <si>
    <t>00099021001 DEPOSITO DE EFECTIVO, DEPOSITANTE: ROBERTS JAMES LOPEZ GONZALES, CONCEPTO: CONVENIO DOBLE PERCEPCION - SENASIR, CUENTA DE DEPOSITO: CUENTA UNICA DEL TESORO</t>
  </si>
  <si>
    <t>00099021001 DEPOSITO DE EFECTIVO, DEPOSITANTE: TEOFILO BAPTISTA RAMIREZ, CONCEPTO: DEVOLUCION DE HABERES 2010 MES DE MARZO DE 2023, CUENTA DE DEPOSITO: CUENTA UNICA DEL TESORO</t>
  </si>
  <si>
    <t>00099021001 DEP.DE CHEQ.AJENOS,RET.DE CAM.,CONCEPTO: EVELIN MARCELLE DE PARDO GHETTI,DEP.: BANCO UNION SA , PROCEDENCIA: BANCO UNION S.A., CHEQUE: 191465, FECHA DE EMISION:10/04/2023</t>
  </si>
  <si>
    <t>00099021001 DEP.DE CHEQ.AJENOS,RET.DE CAM.,CONCEPTO: AMILCAR CESPEDES ZURITA,DEP.: BANCO UNION SA , PROCEDENCIA: BANCO UNION S.A., CHEQUE: 191466, FECHA DE EMISION:10/04/2023</t>
  </si>
  <si>
    <t>00099021001 DEPOSITO DE EFECTIVO, DEPOSITANTE: ELENA MERY POCA HUARACHI, CONCEPTO: REVERSION DE BOLETA HABER MENSUAL - FEBRERO, CUENTA DE DEPOSITO: CUENTA UNICA DEL TESORO</t>
  </si>
  <si>
    <t>||DEVOLUCION DE FONDOS DEL COMP. G-2229718 DEL 6/04/2023 S/G CORREO ADJUNTO DEL MEFP DOBLE PROVISIÓN ENTRE ÁEREAS DEL SISTEMAS DEL MEFP CON EL BCB, SOLICITUD 044857-18024 DE YPFB REF.: ENEX SA 1ER PAGO SUM HIDR LIQ OCCIDENTE CHILE 2022 OP UPCA 162 HR DCIM 4226 2023 LIB.00513012004 LBP-YPFB-UNICOMERCIAL (4030005415/1-2188907)</t>
  </si>
  <si>
    <t>00099021001 DEPOSITO DE EFECTIVO, DEPOSITANTE: BANHER VLADIMIR CHAMBI QUISPE, CONCEPTO: DEVOLUCION POR CONCEPTO DE PAGO DUODECIMO DE AGUINALDO 2022, CUENTA DE DEPOSITO: CUENTA UNICA DEL TESORO</t>
  </si>
  <si>
    <t>00099021001 DEPOSITO DE EFECTIVO, DEPOSITANTE: CRISTINA ARGELIA VILLARREAL MONZON, CONCEPTO: DEVOLUCION DE DEUDA SENASIR, CUENTA DE DEPOSITO: CUENTA UNICA DEL TESORO</t>
  </si>
  <si>
    <t>00099021001 DEPOSITO DE EFECTIVO, DEPOSITANTE: LESLY H. ALBARRACIN ESCOBAR, CONCEPTO: DEVOLUCION DE 22 DIAS DE HABERES GESTION 2015 (JULIO), CUENTA DE DEPOSITO: CUENTA UNICA DEL TESORO</t>
  </si>
  <si>
    <t>00099021001 DEP.DE CHEQ.AJENOS,RET.DE CAM.,CONCEPTO: FRACCION COMPLEMENTARIA MENSUAL,DEP.: FUTURO DE BOLIVIA S.A. AFP , PROCEDENCIA: BANCO DE CREDITO DE BOLIVIA S.A., CHEQUE: 69392, FECHA DE EMISION:10/04/2023</t>
  </si>
  <si>
    <t>00099021001 DEP.DE CHEQ.AJENOS,RET.DE CAM.,CONCEPTO: COMPENSACION MENSUAL DE COTIZACION,DEP.: FUTURO DE BOLIVIA S.A. AFP , PROCEDENCIA: BANCO DE CREDITO DE BOLIVIA S.A., CHEQUE: 69391, FECHA DE EMISION:10/04/2023</t>
  </si>
  <si>
    <t>00099021001 DEP.DE CHEQ.AJENOS,RET.DE CAM.,CONCEPTO: DEVOLUCION FONDOS NO COBRADOS CONCILIACION DICIEMBRE 2022,DEP.: SEGUROS PROVIDA SA , PROCEDENCIA: BANCO NACIONAL DE BOLIVIA S.A., CHEQUE: 2312860, FECHA DE EMISION:10/04/2023</t>
  </si>
  <si>
    <t>00099021001 DEP.DE CHEQ.AJENOS,RET.DE CAM.,CONCEPTO: DEVOLUCON FONDOS SOLICITADOS POR ERROR CONCILIACON DICIEMBRE /2022,DEP.: SEGUROS PROVIDA SA , PROCEDENCIA: BANCO NACIONAL DE BOLIVIA S.A., CHEQUE: 4350636, FECHA DE EMISION:10/04/2023</t>
  </si>
  <si>
    <t>A:00099021001 Transferencia de recursos a la Libreta de Recursos Ordinarios (3987) adjunto extracto bancario.</t>
  </si>
  <si>
    <t>00099021001 DEPOSITO DE EFECTIVO, DEPOSITANTE: FREDDY IVAN CONDORI CUNO, CONCEPTO: POR COBRO INDEVIDO -SEGUNDAS NUPCIAS DE LOLA CELESTINA CUNO CANASA Q.E.P.D., CUENTA DE DEPOSITO: CUENTA UNICA DEL TESORO</t>
  </si>
  <si>
    <t>00099021001 DEPOSITO DE EFECTIVO, DEPOSITANTE: JUSTA MENDOZA DE CARVAJAL, CONCEPTO: DEVOLUCION RETROACTIVO, CUENTA DE DEPOSITO: CUENTA UNICA DEL TESORO</t>
  </si>
  <si>
    <t>00099021001 DEPOSITO DE EFECTIVO, DEPOSITANTE: JAVIER OSCAR ESCOBAR YUPANQUI, CONCEPTO: DEVOLUCION REVERSION DE HABER MENSUAL, CUENTA DE DEPOSITO: CUENTA UNICA DEL TESORO</t>
  </si>
  <si>
    <t>NUMERO DE LIBRETA CUT: 00099021001 OPERACIÓN E18 TRANSFERENCIA DEL SISTEMA FINANCIERO POR CUENTA DE TERCEROS A LA CUT devolucion pagos de CC caso christian victor raul prada clavijo</t>
  </si>
  <si>
    <t>||REGISTRO DEVOLUCION FONDOS P/SALDO NO UTILIZADO LC I-2022-19 P/C ECEBOL A/F TATA DAEWOO COMMERCIAL VEHICLE CO. LTD.,S/G DOCS.ADJ. LIB.00132032001 ECEBOL - GESTION OPERATIVA REF.:DEVOL.SALDO NO UTILIZADO LC I-2022-19</t>
  </si>
  <si>
    <t>00099021001 DEPOSITO DE EFECTIVO, DEPOSITANTE: EDGAR SUXO APAZA, CONCEPTO: DEVOLUCION DE PASAJES AEREOS, CUENTA DE DEPOSITO: CUENTA UNICA DEL TESORO</t>
  </si>
  <si>
    <t>00099021001 DEPOSITO DE EFECTIVO, DEPOSITANTE: MERY QUIÑONES GABRIEL, CONCEPTO: DEVOLUCION DE COBRO INDEBIDO - SENASIR, CUENTA DE DEPOSITO: CUENTA UNICA DEL TESORO</t>
  </si>
  <si>
    <t>00099021001 DEPOSITO DE EFECTIVO, DEPOSITANTE: OSCAR CESPEDES ESTRADA, CONCEPTO: DEVOLUCION POR DEPÓSITO EN DEMASIA POR HABERES SR. OSCAR CESPEDES ESTRADA, CUENTA DE DEPOSITO: CUENTA UNICA DEL TESORO</t>
  </si>
  <si>
    <t>00099021001 DEPOSITO DE EFECTIVO, DEPOSITANTE: MINISTERIO DE MEDIO AMBIENTE Y AGUA, CONCEPTO: DEVOLUCION DE SALDO, CUENTA DE DEPOSITO: CUENTA UNICA DEL TESORO</t>
  </si>
  <si>
    <t>00099021001 DEPOSITO DE EFECTIVO, DEPOSITANTE: LOURDES ALIAGA ZAPATA, CONCEPTO: DOBLE PERCEPCION DEL MES DE ABRIL 2023, CUENTA DE DEPOSITO: CUENTA UNICA DEL TESORO</t>
  </si>
  <si>
    <t>00099021001 DEPOSITO DE EFECTIVO, DEPOSITANTE: PATRICIA ENCARNACION CALDERON CARDONA, CONCEPTO: DEVOLUCION DE SUELDO DEL MES DE MARZO 2023, CUENTA DE DEPOSITO: CUENTA UNICA DEL TESORO</t>
  </si>
  <si>
    <t>00099021001 DEP.DE CHEQ.AJENOS,RET.DE CAM.,CONCEPTO: MARIA LUISA CAMARGO TORRICO,DEP.: BANCO UNION SA , PROCEDENCIA: BANCO UNION S.A., CHEQUE: 191473, FECHA DE EMISION:14/04/2023</t>
  </si>
  <si>
    <t>PAGO A BID PRÉSTAMO 3725/BL-BO VCTO. 15-04-2023 POR CUENTA DE TGN , NTI. 017236 VALOR 17-04-2023 INTERESES USD 1.181,09 CTA. 3987 CUENTA UNICA DEL TESORO LIB. 00099021001 REF.: COMISIONES BANCARIAS</t>
  </si>
  <si>
    <t>00099021001 DEPOSITO DE EFECTIVO, DEPOSITANTE: EDWIN CARLOS CHAVEZ VARGAS, CONCEPTO: DEPÓSITO DEL SALDO POR EL PAGO DE LOS VIDRIOS POLARIZADOS, CUENTA DE DEPOSITO: CUENTA UNICA DEL TESORO</t>
  </si>
  <si>
    <t>00099021001 DEP.DE CHEQ.AJENOS,RET.DE CAM.,CONCEPTO: CRISPIN NOVA FLORES,DEP.: BANCO UNION SA , PROCEDENCIA: BANCO UNION S.A., CHEQUE: 191474, FECHA DE EMISION:17/04/2023</t>
  </si>
  <si>
    <t>00099021001 DEPOSITO DE EFECTIVO, DEPOSITANTE: FELIPA SALCEDO VISCARRA, CONCEPTO: DEVOLUCION POR DOBLE PERCEPCION, CUENTA DE DEPOSITO: CUENTA UNICA DEL TESORO</t>
  </si>
  <si>
    <t>00099021001 DEPOSITO DE EFECTIVO, DEPOSITANTE: JUAN ANGEL CORONEL SARDON CI 6136125 LP, CONCEPTO: DEVOLUCION A SENASIR COACTIVO SOCIAL, CUENTA DE DEPOSITO: CUENTA UNICA DEL TESORO</t>
  </si>
  <si>
    <t>00423122001 DEPOSITO DE EFECTIVO, DEPOSITANTE: INDUSTRIA CERAMICA CERAGRES S.A., CONCEPTO: PAGO SERVICIO CAJA DE CAMINOS, CUENTA DE DEPOSITO: CUENTA UNICA DEL TESORO</t>
  </si>
  <si>
    <t>NUMERO DE LIBRETA CUT: 00597029201 OPERACIÓN E18 TRANSFERENCIA DEL SISTEMA FINANCIERO POR CUENTA DE TERCEROS A LA CUT SOL. CHINA MACHINERY ENGINEERING CORPORA</t>
  </si>
  <si>
    <t>NUMERO DE LIBRETA CUT: 00099021001 OPERACIÓN E18 TRANSFERENCIA DEL SISTEMA FINANCIERO POR CUENTA DE TERCEROS A LA CUT devolucion pagos de CC no cobrados diciembre 2022</t>
  </si>
  <si>
    <t>00099021001 DEP.DE CHEQ.AJENOS,RET.DE CAM.,CONCEPTO: INCAPACIDAD TEMPORAL PERIODO ENERO 2023 LA PAZ,DEP.: CAJA DE SALUD DE LA BANCA PRIVADA , PROCEDENCIA: BANCO NACIONAL DE BOLIVIA S.A., CHEQUE: 9832253, FECHA DE EMISION:23/03/2023</t>
  </si>
  <si>
    <t>00099021001 DEP.DE CHEQ.AJENOS,RET.DE CAM.,CONCEPTO: REEMBOLSO SUBSIDIO INCAPACIDAD MES DE ENERO 23 REG COBIJA,DEP.: CAJA DE SALUD DE LA BANCA PRIVADA , PROCEDENCIA: BANCO NACIONAL DE BOLIVIA S.A., CHEQUE: 9832848, FECHA DE EMISION:24/03/2023</t>
  </si>
  <si>
    <t>00099021001 DEP.DE CHEQ.AJENOS,RET.DE CAM.,CONCEPTO: REEMBOLSO SUBSIDIO INCAPACIDAD MES ENERO /23 REGIONAL LA PAZ,DEP.: CAJA DE SALUD DE LA BANCA PRIVADA , PROCEDENCIA: BANCO NACIONAL DE BOLIVIA S.A., CHEQUE: 9832360, FECHA DE EMISION:23/03/2023</t>
  </si>
  <si>
    <t>00099021001 DEPOSITO DE EFECTIVO, DEPOSITANTE: CARMEN EMILIA CARPIO AMENABAR, CONCEPTO: DEVOLUCION DUODECIMAS DE AGUINALDO DE RENTA DE TITULAR, CUENTA DE DEPOSITO: CUENTA UNICA DEL TESORO</t>
  </si>
  <si>
    <t>00099021001 DEPOSITO DE EFECTIVO, DEPOSITANTE: IVER LUNA SANCHEZ, CONCEPTO: DEVOLUCION DE FONDOS PARA REFRIGERIO SEGUN PREV. NRO 852, CUENTA DE DEPOSITO: CUENTA UNICA DEL TESORO</t>
  </si>
  <si>
    <t>00099021001 DEPOSITO DE EFECTIVO, DEPOSITANTE: SANDIA SUSANA BONIFACIO COLQUE CI 6896243, CONCEPTO: DEVOLUCION DE VIATICOS, CUENTA DE DEPOSITO: CUENTA UNICA DEL TESORO</t>
  </si>
  <si>
    <t>NUMERO DE LIBRETA CUT: 0086011109 OPERACIÓN E18 TRANSFERENCIA DEL SISTEMA FINANCIERO POR CUENTA DE TERCEROS A LA CUT DEVOLUCION CONGRESO DE MEDIO AMBIENTE SEGUN SOLICITUD.</t>
  </si>
  <si>
    <t>00099021001 DEP.DE CHEQ.AJENOS,RET.DE CAM.,CONCEPTO: DEVOLUCION PLANILLA DE INCAPACIDADES CAJA DE SALUD CORDES,DEP.: SEDES-COCHABAMBA , PROCEDENCIA: BANCO UNION S.A., CHEQUE: 25138, FECHA DE EMISION:05/04/2023</t>
  </si>
  <si>
    <t>00099021001 DEP.DE CHEQ.AJENOS,RET.DE CAM.,CONCEPTO: DEVOLUCION PLANILLA DE INCAPACIDADES CAJA DE SALUD CORDES,DEP.: SEDES-COCHABAMBA , PROCEDENCIA: BANCO UNION S.A., CHEQUE: 25137, FECHA DE EMISION:05/04/2023</t>
  </si>
  <si>
    <t>00099021001 DEP.DE CHEQ.AJENOS,RET.DE CAM.,CONCEPTO: DEVOLUCION PLANILLA DE INCAPACIDADES CAJA DE SALUD CORDES,DEP.: SEDES-COCHABAMBA , PROCEDENCIA: BANCO UNION S.A., CHEQUE: 25136, FECHA DE EMISION:05/04/2023</t>
  </si>
  <si>
    <t>00099021001 DEP.DE CHEQ.AJENOS,RET.DE CAM.,CONCEPTO: DEVOLUCION DE PLANILLA DE INCAPACIDADES CAJA DE SALUD CORDES,DEP.: SEDES - COCHABAMBA , PROCEDENCIA: BANCO UNION S.A., CHEQUE: 25135, FECHA DE EMISION:05/04/2023</t>
  </si>
  <si>
    <t>00099021001 DEP.DE CHEQ.AJENOS,RET.DE CAM.,CONCEPTO: DEVOLUCION PLANILLA DE INCAPACIDADES SEGURO SOCIAL UNIVERSITARIO,DEP.: SEDES - COCHABAMBA , PROCEDENCIA: BANCO UNION S.A., CHEQUE: 21791, FECHA DE EMISION:28/03/2023</t>
  </si>
  <si>
    <t>00099021001 DEP.DE CHEQ.AJENOS,RET.DE CAM.,CONCEPTO: DEVOLUCION PLANILLA DE INCAPACIDADES SEGURO SOCIAL UNIVERSITARIO,DEP.: SEDES - COCHABAMBA , PROCEDENCIA: BANCO UNION S.A., CHEQUE: 21178, FECHA DE EMISION:28/03/2023</t>
  </si>
  <si>
    <t>00099021001 DEP.DE CHEQ.AJENOS,RET.DE CAM.,CONCEPTO: DEVOLUCION PLANILLA DE INCAPACIDADES SEGURO SOCIAL UNIVERSITARIO,DEP.: SEDES - COCHABAMBA , PROCEDENCIA: BANCO UNION S.A., CHEQUE: 21262, FECHA DE EMISION:28/03/2023</t>
  </si>
  <si>
    <t>00099021001 DEP.DE CHEQ.AJENOS,RET.DE CAM.,CONCEPTO: AGENCIA DE GOBIERNO ELECTRONICO Y TECNOLOGIAS,DEP.: CAJA PETROLERA DE SALUD , PROCEDENCIA: BANCO UNION S.A., CHEQUE: 20290, FECHA DE EMISION:19/04/2023</t>
  </si>
  <si>
    <t>00099021001 DEP.DE CHEQ.AJENOS,RET.DE CAM.,CONCEPTO: HONORABLE CAMARA DE DIPUTADOS,DEP.: CAJA PETROLERA DE SALUD , PROCEDENCIA: BANCO UNION S.A., CHEQUE: 20250, FECHA DE EMISION:19/04/2023</t>
  </si>
  <si>
    <t>00099021001 DEP.DE CHEQ.AJENOS,RET.DE CAM.,CONCEPTO: HONORABLE CAMARA DE DIPUTADOS ,DEP.: CAJA PETROLERA DE SALUD , PROCEDENCIA: BANCO UNION S.A., CHEQUE: 20293, FECHA DE EMISION:19/04/2023</t>
  </si>
  <si>
    <t>00099021001 DEP.DE CHEQ.AJENOS,RET.DE CAM.,CONCEPTO: HONORABLE CAMARA DE DIPUTADOS ,DEP.: CAJA PETROLERA DE SALUD , PROCEDENCIA: BANCO UNION S.A., CHEQUE: 20379, FECHA DE EMISION:19/04/2023</t>
  </si>
  <si>
    <t>00099021001 DEPOSITO DE EFECTIVO, DEPOSITANTE: JUANI YOLANDA PANOZO ZEBALLOS, CONCEPTO: REVERSION, CUENTA DE DEPOSITO: CUENTA UNICA DEL TESORO</t>
  </si>
  <si>
    <t>00253014307 DEPOSITO DE EFECTIVO, DEPOSITANTE: JOSE LUIS BOYAN TELLEZ, CONCEPTO: DEVOLUCION DE PAGO EN EXCESO, CUENTA DE DEPOSITO: CUENTA UNICA DEL TESORO</t>
  </si>
  <si>
    <t>00099021001 DEP.DE CHEQ.AJENOS,RET.DE CAM.,CONCEPTO: DEVOLUCION DE COTIZACION EXCESO EMPLEADOR,DEP.: FUTURO DE BOLIVIA SA AFP , PROCEDENCIA: BANCO DE CREDITO DE BOLIVIA S.A., CHEQUE: 69453, FECHA DE EMISION:20/04/2023</t>
  </si>
  <si>
    <t>00099021001 DEP.DE CHEQ.AJENOS,RET.DE CAM.,CONCEPTO: ANAHI CAMARGO HERRERA,DEP.: BANCO UNION SA , PROCEDENCIA: BANCO UNION S.A., CHEQUE: 191476, FECHA DE EMISION:21/04/2023</t>
  </si>
  <si>
    <t>00099021001 DEPOSITO DE EFECTIVO, DEPOSITANTE: EDDA IRENE BALLON PEÑALOZA, CONCEPTO: SOLICITUD DE PAGO DE COBROS INDEBIDOS, CUENTA DE DEPOSITO: CUENTA UNICA DEL TESORO</t>
  </si>
  <si>
    <t>00099021001 DEPOSITO DE EFECTIVO, DEPOSITANTE: LUCRECIA VELARDE DVA DE FLORES, CONCEPTO: NUEVAS NUPCIAS, CUENTA DE DEPOSITO: CUENTA UNICA DEL TESORO</t>
  </si>
  <si>
    <t>00099021001 DEPOSITO DE EFECTIVO, DEPOSITANTE: MAMANI AGUILAR MARIELA MARIA, CONCEPTO: DEVOLUCION DE SUBSIDIO DE FRONTERA NOVIEMBRE C31-6221, CUENTA DE DEPOSITO: CUENTA UNICA DEL TESORO</t>
  </si>
  <si>
    <t>00099021001 DEPOSITO DE EFECTIVO, DEPOSITANTE: MAMANI AGUILAR MARIELA MARIA, CONCEPTO: DEVOLUCION DE SUBSIDIO DE FRONTERA DICIEMBRE C31-6426, CUENTA DE DEPOSITO: CUENTA UNICA DEL TESORO</t>
  </si>
  <si>
    <t>TRANSFERENCIA DE FONDOS AL EXTERIOR A SOLICITUD DE AGENCIA BOLIVIANA DE ENERGIA SEGUN SOLICITUD 18119 REF: NUCADVISOR PAGO CORRESPONDIENTE AL AC N 36 DEL CONTRATO DE ADHESION SERVICIO DE SEGUIMIENTO Y MONITOREO Y CONTROL CON NUCADVISOR PARA EL CONTRATO DE CIDTN SEGUN INFORME 073 2023 NOTA INTERNA 01 LIB. 00099021001 TGN-RECURSOS ORDINARIOS (3987)</t>
  </si>
  <si>
    <t>TRANSFERENCIA DE FONDOS AL EXTERIOR A SOLICITUD DE AGENCIA BOLIVIANA DE ENERGIA SEGUN SOLICITUD 18118 REF: NUCADVISOR PAGO CORRESPONDIENTE AL AC N 38 DEL CONTRATO DE ADHESION SERVICIO DE SEGUIMIENTO Y MONITOREO Y CONTROL CON NUCADVISOR PARA EL CONTRATO DE CIDTN SEGUN INFORME 074 2023 NOTA INTERNA 01 LIB. 00099021001 TGN-RECURSOS ORDINARIOS (3987)</t>
  </si>
  <si>
    <t>00132032001 DEPOSITO DE EFECTIVO, DEPOSITANTE: MAMANI CALLISAYA MARIA CHANTAL, CONCEPTO: DEVOLUCION DE VIATICOS, CUENTA DE DEPOSITO: CUENTA UNICA DEL TESORO</t>
  </si>
  <si>
    <t>00099021001 DEP.DE CHEQ.AJENOS,RET.DE CAM.,CONCEPTO: DEPÓSITO POR DOBLE PERCEPCION BENEFICIARIO:PASCUAL MARQUEZ TICONA,DEP.: GOBIERNO AUTONOMO MUNICIPAL DE LA PAZ , PROCEDENCIA: BANCO UNION S.A., CHEQUE: 66699, FECHA DE EMISION:18/04/2023</t>
  </si>
  <si>
    <t>00099021001 DEP.DE CHEQ.AJENOS,RET.DE CAM.,CONCEPTO: CARLOS FERNANDO ROMERO VARGAS,DEP.: BANCO UNION S.A. , PROCEDENCIA: BANCO UNION S.A., CHEQUE: 191480, FECHA DE EMISION:25/04/2023</t>
  </si>
  <si>
    <t>00099021001 DEP.DE CHEQ.AJENOS,RET.DE CAM.,CONCEPTO: DEPÓSITO POR DOBLE PERCEPCION BENEFICIARIO:PASCUAL MARQUEZ TICONA,DEP.: GOBIERNO AUTONOMO MUNICIPAL DE LA PAZ , PROCEDENCIA: BANCO UNION S.A., CHEQUE: 66700, FECHA DE EMISION:18/04/2023</t>
  </si>
  <si>
    <t>00099021001 DEP.DE CHEQ.AJENOS,RET.DE CAM.,CONCEPTO: DEPÓSITO POR DOBLE PERCEPCION BENEFICIARIO:PASCUAL MARQUEZ TICONA,DEP.: GOBIERNO AUTONOMO MUNICIPAL DE LA PAZ , PROCEDENCIA: BANCO UNION S.A., CHEQUE: 66701, FECHA DE EMISION:18/04/2023</t>
  </si>
  <si>
    <t>00099021001 DEPOSITO DE EFECTIVO, DEPOSITANTE: CARLOS PELAEZ PACHECO, CONCEPTO: RENUMERACION MAXIMA PERMITIDA MES MARZO 2023, CUENTA DE DEPOSITO: CUENTA UNICA DEL TESORO</t>
  </si>
  <si>
    <t>NÚMERO DE LIBRETA CUT: 99031009.00 OPERACIÓN T01 TRANSFERENCIA DE FONDOS A LA CUT - TESORO DIRECTO DE BANCO UNION S.A. A CUENTA UNICA DEL TESORO CON NUMERO DE SOLICITUD = 8008944 Y NUMERO CORRELATIVO = 91320026042023016 TRANSFERENCIA TGN RECURSOS ORDINARIOS POR CUENTA DE VALORES UNION SA OPERACIONES</t>
  </si>
  <si>
    <t>VENTA DE DIVISAS S/G NOTA SEDEM/GG/EV N°0122/2023,06/04/2023 Y AUT.VTA.DIV.EFECT.P/MEFP DE 26/04/2023.REF.:EMISION CARTA DE CREDITO I-2023-19,COMISION EMISION L/C 0,15% S/USD245.216,07.-POR 95 DIAS,REEMB.GSTS.COMUNICACION BS220.-Y EMISION COMP.C LIB. 00132072001 SEDEM-ADMINISTRACION RECAUDACION ENVIBOL EN BOLIVIANOS REF: COMISIONES EMISION I-2023-19</t>
  </si>
  <si>
    <t>00099021001 DEP.DE CHEQ.AJENOS,RET.DE CAM.,CONCEPTO: CARLA ELIANA QUIROGA PAZ,DEP.: BANCO UNION S.A. , PROCEDENCIA: BANCO UNION S.A., CHEQUE: 191481, FECHA DE EMISION:26/04/2023</t>
  </si>
  <si>
    <t>00099021001 DEPOSITO DE EFECTIVO, DEPOSITANTE: ADALID HUAYNOCA AMARU, CONCEPTO: DEVOLUCION DE VIATICOS, CUENTA DE DEPOSITO: CUENTA UNICA DEL TESORO</t>
  </si>
  <si>
    <t>A:00099021001 Transferencia que realizamos a solicitud de la Unidad de Administración e Información Salarial mediante nota CITE: MEFP/VTCP/DGPOT/UAIS/No 780/2023, informe MEFP/VTCP/DGPOT/UAIS/No.53/2023 para la reversión definitiva de 17 Boletas de Pago consignadas en el comprobante de pago No. 19028 H.R. 6-4172-R</t>
  </si>
  <si>
    <t>00099021001 DEPOSITO DE EFECTIVO, DEPOSITANTE: GREGORIO LOVERA TUPA, CONCEPTO: COBRO DE DOBLE PERCEPCION, CUENTA DE DEPOSITO: CUENTA UNICA DEL TESORO</t>
  </si>
  <si>
    <t>00099021001 DEPOSITO DE EFECTIVO, DEPOSITANTE: LUCIA CANCARI HUANCA C.I.10008440 LP, CONCEPTO: REVERSION DE BOLETA HABER MENSUAL, CUENTA DE DEPOSITO: CUENTA UNICA DEL TESORO</t>
  </si>
  <si>
    <t>00099021001 DEPOSITO DE EFECTIVO, DEPOSITANTE: JEANNETH MIRIAM ZARATE RADA, CONCEPTO: REEMBOLSO DE BECA OTORGADO POR EL MINISTERIO DE EDUCACION, CUENTA DE DEPOSITO: CUENTA UNICA DEL TESORO</t>
  </si>
  <si>
    <t>00099021001 DEPOSITO DE EFECTIVO, DEPOSITANTE: JANE LEONOR ROQUE MAMANI, CONCEPTO: DEVOLUCION DEPÓSITO A CUENTA DEL PROGRAMA 100 BECAS DEL MINISTERIO DE EDUCACION, CUENTA DE DEPOSITO: CUENTA UNICA DEL TESORO</t>
  </si>
  <si>
    <t>De: 00099021001 De: 00099021001 A: 0759069001 Transferencia de recursos para la reposición de recursos que fueron transferidos a la Libreta de RROO en fecha 11-04-2023 (adjunto reporte).</t>
  </si>
  <si>
    <t>00099021001 DEP.DE CHEQ.AJENOS,RET.DE CAM.,CONCEPTO: CRISTOBAL FIDENCIO ROCHA FLORES,DEP.: BANCO UNION S.A. , PROCEDENCIA: BANCO UNION S.A., CHEQUE: 191483, FECHA DE EMISION:28/04/2023</t>
  </si>
  <si>
    <t>00099021001 DEP.DE CHEQ.AJENOS,RET.DE CAM.,CONCEPTO: CRISTOBAL FIDENCIO ROCHA FLORES,DEP.: BANCO UNION S.A. , PROCEDENCIA: BANCO UNION S.A., CHEQUE: 191484, FECHA DE EMISION:28/04/2023</t>
  </si>
  <si>
    <t>00099021001 DEP.DE CHEQ.AJENOS,RET.DE CAM.,CONCEPTO: CRISTOBAL FIDENCIO ROCHA FLORES,DEP.: BANCO UNION S.A. , PROCEDENCIA: BANCO UNION S.A., CHEQUE: 191485, FECHA DE EMISION:28/04/2023</t>
  </si>
  <si>
    <t>'TRANSFERENCIA DE FONDOS||S/G NOTA CITE: MEFP/VTCP/DGCP/UF/N°296/2023 DE LA FECHA (HRE-TSO-690) ENVIADO POR EL MIN. DE ECO. Y FIN. PUB. TRANSMISION DE RECURSOS AL FIDEICOMISO ESTRUCTURACION Y PUESTA EN MARCHA DE LA GESTORA PUB. DE LA SEG. DE LARGO PLAZO, CONST. S/G D.S. N° 3123 DE 29/3/2017. DEBITO DE LA LIBRETA N° 00099021001 RECURSOS ORDINARIOS</t>
  </si>
  <si>
    <t>AJUSTE COMPLEMENTARIO POR REVALORIZACION SALDOS DE ACTIVOS DE RESERVA Y OBLIGACIONES MONEDA EXTRANJERA (DOLARES) Saldo MO = -140345399.76 ;Bs/Mo: 6.86000000000 ;Saldo Bs: -962769442.36</t>
  </si>
  <si>
    <t>TRANSFERENCIA DE FONDOS AL EXTERIOR A SOLICITUD DE AUTORIDAD DE SUPERVISION DEL SISTEMA FINANCIERO SEGUN SOLICITUD 18010 REF: PAGO MEMBRESIA 2023 IOSCO, BANKINTER, C/ALCALA N.181, 28009, M.E., CTA.IBAN ES8701280089050100033855, SWIFT BKBKESMMXXX EUROS19.216.- EQUIVALENTES 21.053,11 USD LIB. 00099021001 TGN-RECURSOS ORDINARIOS-DOLARES AMERICANOS (5970) POR DIFERENCIAL CAMBIARIO</t>
  </si>
  <si>
    <t>AJUSTE COMPLEMENTARIO POR REVALORIZACION SALDOS DE ACTIVOS DE RESERVA Y OBLIGACIONES MONEDA EXTRANJERA (DOLARES) Saldo MO = -141435785.08 ;Bs/Mo: 6.86000000000 ;Saldo Bs: -970249485.66</t>
  </si>
  <si>
    <t>AJUSTE COMPLEMENTARIO POR REVALORIZACION SALDOS DE ACTIVOS DE RESERVA Y OBLIGACIONES MONEDA EXTRANJERA (DOLARES) Saldo MO = -144520259.27 ;Bs/Mo: 6.86000000000 ;Saldo Bs: -991408978.60</t>
  </si>
  <si>
    <t>AJUSTE COMPLEMENTARIO POR REVALORIZACION SALDOS DE ACTIVOS DE RESERVA Y OBLIGACIONES MONEDA EXTRANJERA (DOLARES) Saldo MO = -149909375.08 ;Bs/Mo: 6.86000000000 ;Saldo Bs: -1028378313.03</t>
  </si>
  <si>
    <t>AJUSTE COMPLEMENTARIO POR REVALORIZACION SALDOS DE ACTIVOS DE RESERVA Y OBLIGACIONES MONEDA EXTRANJERA (DOLARES) Saldo MO = -148308890.00 ;Bs/Mo: 6.86000000000 ;Saldo Bs: -1017398985.42</t>
  </si>
  <si>
    <t>AJUSTE COMPLEMENTARIO POR REVALORIZACION SALDOS DE ACTIVOS DE RESERVA Y OBLIGACIONES MONEDA EXTRANJERA (DOLARES) Saldo MO = -152775195.44 ;Bs/Mo: 6.86000000000 ;Saldo Bs: -1048037840.73</t>
  </si>
  <si>
    <t>AJUSTE COMPLEMENTARIO POR REVALORIZACION SALDOS DE ACTIVOS DE RESERVA Y OBLIGACIONES MONEDA EXTRANJERA (DOLARES) Saldo MO = -154391403.01 ;Bs/Mo: 6.86000000000 ;Saldo Bs: -1059125024.64</t>
  </si>
  <si>
    <t>PAGO A BID PRÉSTAMO 3725/BL-BO VCTO. 15-04-2023 POR CUENTA DE TGN , NTI. 017236 VALOR 17-04-2023 INTERESES USD 1.181,09 CTA. 5970 CUENTA UNICA DEL TESORO DOLARES AMERICANOS LIB. 00099021001</t>
  </si>
  <si>
    <t>AJUSTE COMPLEMENTARIO POR REVALORIZACION SALDOS DE ACTIVOS DE RESERVA Y OBLIGACIONES MONEDA EXTRANJERA (DOLARES) Saldo MO = -134989887.53 ;Bs/Mo: 6.86000000000 ;Saldo Bs: -926030628.49</t>
  </si>
  <si>
    <t>AJUSTE COMPLEMENTARIO POR REVALORIZACION SALDOS DE ACTIVOS DE RESERVA Y OBLIGACIONES MONEDA EXTRANJERA (DOLARES) Saldo MO = -128961209.20 ;Bs/Mo: 6.86000000000 ;Saldo Bs: -884673895.12</t>
  </si>
  <si>
    <t>AJUSTE COMPLEMENTARIO POR REVALORIZACION SALDOS DE ACTIVOS DE RESERVA Y OBLIGACIONES MONEDA EXTRANJERA (DOLARES) Saldo MO = -132694044.14 ;Bs/Mo: 6.86000000000 ;Saldo Bs: -910281142.79</t>
  </si>
  <si>
    <t>AJUSTE COMPLEMENTARIO POR REVALORIZACION SALDOS DE ACTIVOS DE RESERVA Y OBLIGACIONES MONEDA EXTRANJERA (DOLARES) Saldo MO = -113752729.86 ;Bs/Mo: 6.86000000000 ;Saldo Bs: -780343726.83</t>
  </si>
  <si>
    <t>AJUSTE COMPLEMENTARIO POR REVALORIZACION SALDOS DE ACTIVOS DE RESERVA Y OBLIGACIONES MONEDA EXTRANJERA (DOLARES) Saldo MO = -117818544.88 ;Bs/Mo: 6.86000000000 ;Saldo Bs: -808235217.89</t>
  </si>
  <si>
    <t>AJUSTE COMPLEMENTARIO POR REVALORIZACION SALDOS DE ACTIVOS DE RESERVA Y OBLIGACIONES MONEDA EXTRANJERA (DOLARES) Saldo MO = -110107920.40 ;Bs/Mo: 6.86000000000 ;Saldo Bs: -755340333.97</t>
  </si>
  <si>
    <t>AJUSTE COMPLEMENTARIO POR REVALORIZACION SALDOS DE ACTIVOS DE RESERVA Y OBLIGACIONES MONEDA EXTRANJERA (DOLARES) Saldo MO = -110155377.75 ;Bs/Mo: 6.86000000000 ;Saldo Bs: -755665891.39</t>
  </si>
  <si>
    <t>AJUSTE COMPLEMENTARIO POR REVALORIZACION SALDOS DE ACTIVOS DE RESERVA Y OBLIGACIONES MONEDA EXTRANJERA (DOLARES) Saldo MO = -111810642.90 ;Bs/Mo: 6.86000000000 ;Saldo Bs: -767021010.30</t>
  </si>
  <si>
    <t>AJUSTE COMPLEMENTARIO POR REVALORIZACION SALDOS DE ACTIVOS DE RESERVA Y OBLIGACIONES MONEDA EXTRANJERA (DOLARES) Saldo MO = -178829310.63 ;Bs/Mo: 6.86000000000 ;Saldo Bs: -1226769070.93</t>
  </si>
  <si>
    <t>De: 00099021001 A:00383012001 Transferencia de recursos a solicitud de la Agencia Boliviana de Correos mediante nota CITE: AGBC-AGBC/DAF/TFC-CPRV-0093-CAR/2023 (operación bimonetaria), para gastos operativos y administrativos (TC 6,86) H.R</t>
  </si>
  <si>
    <t>00291012009</t>
  </si>
  <si>
    <t>De: 00291012009 A:00099021001 Transferencia que realizamos a solicitud de la Dirección General de Crédito Público mediante nota CITE: MEFP/VTCP/DGCP/UODP/Nº301/2023 en cumplimiento a lo establecido en el parágrafo III de la Disposición Adi</t>
  </si>
  <si>
    <t>00253012002</t>
  </si>
  <si>
    <t>De: 00253012002 A:00099021001 Transferencia que realizamos a solicitud de la Dirección General de Crédito Público mediante nota CITE: MEFP/VTCP/DGCP/UODP/Nº301/2023 en cumplimiento a lo establecido en el parágrafo III de la Disposición Adi</t>
  </si>
  <si>
    <t>00086011101</t>
  </si>
  <si>
    <t>De: 00086011101 A:00099011001 Transferencia que realizamos a solicitud de la Dirección General de Crédito Público mediante nota CITE: MEFP/VTCP/DGCP/UODP/Nº301/2023 en cumplimiento a lo establecido en el parágrafo III de la Disposición Adi</t>
  </si>
  <si>
    <t>00041011101</t>
  </si>
  <si>
    <t>De: 00041011101 A:00099021001 Transferencia que realizamos a solicitud de la Dirección General de Crédito Público mediante nota CITE: MEFP/VTCP/DGCP/UODP/Nº301/2023 en cumplimiento a lo establecido en el parágrafo III de la Disposición Adi</t>
  </si>
  <si>
    <t>00099011001</t>
  </si>
  <si>
    <t>De: 00099021001 A:00383012001 Transferencia de recursos a solicitud de la Agencia Boliviana de Correos dependiente del Ministerio de Obras Públicas, Servicios y Vivienda mediante nota CITE: AGBC-AGBC/DAF/TFC-CPRV-0104-CAR/2023 (operación bi</t>
  </si>
  <si>
    <t>00117012001</t>
  </si>
  <si>
    <t>De: 00099011001 A:00086011101 Reversión de la transferencia de recursos que realizamos mediante TRLE No 82 por mala apropiación de la libreta H.R.349-105-D.</t>
  </si>
  <si>
    <t>De: 00086011101 A:00099021001 Transferencia que realizamos a solicitud de la Dirección General de Crédito Público mediante nota CITE: MEFP/VTCP/DGCP/UODP/Nº301/2023 en cumplimiento a lo establecido en el parágrafo III de la Disposición Adic</t>
  </si>
  <si>
    <t>De: 00099021001 A:00086018057 Transferencia de recursos a solicitud del Ministerio de Medio Ambiente y Agua mediante nota CITE: MMAYA/DGAA No 166/2023 (operación bimonetaria) por el desembolso del Fondo Mundial para el medio ambiente para e</t>
  </si>
  <si>
    <t>00086018057</t>
  </si>
  <si>
    <t>De: 00099021001 A:00212014306 Transferencia de recursos a solicitud del Instituto Nacional de Reforma Agraria mediante nota CITE: DGAF-C-EXT Nº 128/2023 (operación bimonetaria), para el pago de honorarios a consultores, adquisición de biene</t>
  </si>
  <si>
    <t>De: 00099021001 A:00389014301 Transferencia de recursos a solicitud de la Navegación Aérea y Aeropuertos Bolivianos mediante nota CITE: CAR/DGE-DNAF Nª 0084/2023 (operación bimonetaria), para el pago de la ejecución del Proyecto Mejoramient</t>
  </si>
  <si>
    <t>00212014306</t>
  </si>
  <si>
    <t>De: 00099021001 A:00086047008 Transferencia de recursos a solicitud del Ministerio de Medio Ambiente y Agua mediante nota CITE: MMAyA/VRHR/UCOORD/UCEP-MI RIEGO FINAN Nº 00310/2023 (operación bimonetaria), para la ejecucuón del Programa PRES</t>
  </si>
  <si>
    <t>00389012001</t>
  </si>
  <si>
    <t>De: 00099021001 A:00253014307 Transferencia de recursos a solicitud de la Entidad Ejecutora de Medio Ambiente y Agua dependiente del Ministerio de Medio Ambiente y Agua mediante nota CITE: GM-0468-EMAGUA/2023 Informe GM-0453-INF/2023 I/2023</t>
  </si>
  <si>
    <t>00253014307</t>
  </si>
  <si>
    <t>De: 00099021001 A:00086047005 Transferencia de recursos a solicitud de la Unidad de Coordinación y Ejecución del Programa Más Inversión para Riego - UCEP MI RIEGO dependiente del Ministerio de Medio Ambiente y Agua mediante nota CITE: MMAy</t>
  </si>
  <si>
    <t>De: 00099021001 A:00383012001 Transferencia de recursos a solicitud de la Agencia Boliviana de Correos mediante nota CITE: AGBC-AGBC/DAF/TFC-CPRV-0144-CAR/2023 para gastos operativos y administrativos (operación bimonetaria) (TC 6,86) H.R 6</t>
  </si>
  <si>
    <t>00383012002</t>
  </si>
  <si>
    <t>De: 00383012002 A:00099021001 Transferencia de recursos a solicitud de la Agencia Boliviana de Correos mediante nota CITE: AGBC-AGBC/DAF/TFC-CPRV-0093-CAR/2023 (operación bimonetaria), para gastos operativos y administrativos (TC 6,86) H.R</t>
  </si>
  <si>
    <t>De: 00383012002 A:00099021001 Transferencia de recursos a solicitud de la Agencia Boliviana de Correos dependiente del Ministerio de Obras Públicas, Servicios y Vivienda mediante nota CITE: AGBC-AGBC/DAF/TFC-CPRV-0104-CAR/2023 (operación bi</t>
  </si>
  <si>
    <t>00086018024</t>
  </si>
  <si>
    <t>De: 00086018024 A:00099021001 Transferencia de recursos a solicitud del Ministerio de Medio Ambiente y Agua mediante nota CITE: MMAYA/DGAA No 166/2023 (operación bimonetaria) por el desembolso del Fondo Mundial para el medio ambiente para e</t>
  </si>
  <si>
    <t>00212014302</t>
  </si>
  <si>
    <t>De: 00212014302 A:00099021001 Transferencia de recursos a solicitud del Instituto Nacional de Reforma Agraria mediante nota CITE: DGAF-C-EXT Nº 128/2023 (operación bimonetaria), para el pago de honorarios a consultores, adquisición de biene</t>
  </si>
  <si>
    <t>De: 00389014301 A:00099021001 Transferencia de recursos a solicitud de la Navegación Aérea y Aeropuertos Bolivianos mediante nota CITE: CAR/DGE-DNAF Nª 0084/2023 (operación bimonetaria), para el pago de la ejecución del Proyecto Mejoramient</t>
  </si>
  <si>
    <t>De: 00086047008 A:00099021001 Transferencia de recursos a solicitud del Ministerio de Medio Ambiente y Agua mediante nota CITE: MMAyA/VRHR/UCOORD/UCEP-MI RIEGO FINAN Nº 00310/2023 (operación bimonetaria), para la ejecucuón del Programa PRES</t>
  </si>
  <si>
    <t>00253014301</t>
  </si>
  <si>
    <t>De: 00253014301 A:00099021001 Transferencia de recursos a solicitud de la Entidad Ejecutora de Medio Ambiente y Agua dependiente del Ministerio de Medio Ambiente y Agua mediante nota CITE: GM-0468-EMAGUA/2023 Informe GM-0453-INF/2023 I/2023</t>
  </si>
  <si>
    <t>De: 00086047005 A:00099021001 Transferencia de recursos a solicitud de la Unidad de Coordinación y Ejecución del Programa Más Inversión para Riego - UCEP MI RIEGO dependiente del Ministerio de Medio Ambiente y Agua mediante nota CITE: MMAy</t>
  </si>
  <si>
    <t>De: 00383012002 A:00099021001 Transferencia de recursos a solicitud de la Agencia Boliviana de Correos mediante nota CITE: AGBC-AGBC/DAF/TFC-CPRV-0144-CAR/2023 para gastos operativos y administrativos (operación bimonetaria) (TC 6,86) H.R</t>
  </si>
  <si>
    <t>10000033350690</t>
  </si>
  <si>
    <t>10000028449820</t>
  </si>
  <si>
    <t>abr</t>
  </si>
  <si>
    <t>CONTACTO UCI:</t>
  </si>
  <si>
    <t>UNIDAD DE CONTABILIDAD INTEGRADA</t>
  </si>
  <si>
    <t>O21104340002</t>
  </si>
  <si>
    <t>B21104460002</t>
  </si>
  <si>
    <t>Q18061630002</t>
  </si>
  <si>
    <t>O21108330002</t>
  </si>
  <si>
    <t>O21110670002</t>
  </si>
  <si>
    <t>O21110960002</t>
  </si>
  <si>
    <t>B21110300002</t>
  </si>
  <si>
    <t>B21110830002</t>
  </si>
  <si>
    <t>O21113440002</t>
  </si>
  <si>
    <t>O21113930002</t>
  </si>
  <si>
    <t>O21114100002</t>
  </si>
  <si>
    <t>O21114660002</t>
  </si>
  <si>
    <t>G22605200001</t>
  </si>
  <si>
    <t>B21113470002</t>
  </si>
  <si>
    <t>G22606660005</t>
  </si>
  <si>
    <t>G22606670005</t>
  </si>
  <si>
    <t>O21117790002</t>
  </si>
  <si>
    <t>O21118760002</t>
  </si>
  <si>
    <t>O21120890002</t>
  </si>
  <si>
    <t>O21120910002</t>
  </si>
  <si>
    <t>O21120920002</t>
  </si>
  <si>
    <t>O21120940002</t>
  </si>
  <si>
    <t>O21120980002</t>
  </si>
  <si>
    <t>O21120990002</t>
  </si>
  <si>
    <t>O21121030002</t>
  </si>
  <si>
    <t>B21120780002</t>
  </si>
  <si>
    <t>B21120790002</t>
  </si>
  <si>
    <t>O21123620002</t>
  </si>
  <si>
    <t>O21123660002</t>
  </si>
  <si>
    <t>Q18098210002</t>
  </si>
  <si>
    <t>O21124090002</t>
  </si>
  <si>
    <t>O21124160002</t>
  </si>
  <si>
    <t>O21124240002</t>
  </si>
  <si>
    <t>S10600290002</t>
  </si>
  <si>
    <t>B21123600002</t>
  </si>
  <si>
    <t>J05467670002</t>
  </si>
  <si>
    <t>J05467680002</t>
  </si>
  <si>
    <t>J05468940002</t>
  </si>
  <si>
    <t>O21126920002</t>
  </si>
  <si>
    <t>O21127500002</t>
  </si>
  <si>
    <t>Q18109260002</t>
  </si>
  <si>
    <t>B21126820002</t>
  </si>
  <si>
    <t>J05469830002</t>
  </si>
  <si>
    <t>O21129210002</t>
  </si>
  <si>
    <t>O21129320002</t>
  </si>
  <si>
    <t>S10601670001</t>
  </si>
  <si>
    <t>O21133940002</t>
  </si>
  <si>
    <t>O21134410002</t>
  </si>
  <si>
    <t>G22708820002</t>
  </si>
  <si>
    <t>G22709550004</t>
  </si>
  <si>
    <t>B21133410002</t>
  </si>
  <si>
    <t>B21133420002</t>
  </si>
  <si>
    <t>O21135980002</t>
  </si>
  <si>
    <t>G22720280002</t>
  </si>
  <si>
    <t>B21136800002</t>
  </si>
  <si>
    <t>O21139880002</t>
  </si>
  <si>
    <t>O21140410002</t>
  </si>
  <si>
    <t>G22750530004</t>
  </si>
  <si>
    <t>O21143100002</t>
  </si>
  <si>
    <t>G22766360002</t>
  </si>
  <si>
    <t>O21145370002</t>
  </si>
  <si>
    <t>O21145390002</t>
  </si>
  <si>
    <t>O21145620002</t>
  </si>
  <si>
    <t>O21146010002</t>
  </si>
  <si>
    <t>O21146710002</t>
  </si>
  <si>
    <t>Q18156340002</t>
  </si>
  <si>
    <t>G22767610003</t>
  </si>
  <si>
    <t>G22767620003</t>
  </si>
  <si>
    <t>G22767630003</t>
  </si>
  <si>
    <t>G22767640004</t>
  </si>
  <si>
    <t>O21150360002</t>
  </si>
  <si>
    <t>O21150590002</t>
  </si>
  <si>
    <t>O21150620002</t>
  </si>
  <si>
    <t>O21150640002</t>
  </si>
  <si>
    <t>G22788280002</t>
  </si>
  <si>
    <t>S10609750001</t>
  </si>
  <si>
    <t>S10609920001</t>
  </si>
  <si>
    <t>O21152730002</t>
  </si>
  <si>
    <t>Q18170740002</t>
  </si>
  <si>
    <t>Q18170760002</t>
  </si>
  <si>
    <t>B21155140002</t>
  </si>
  <si>
    <t>B21155160002</t>
  </si>
  <si>
    <t>O21158490002</t>
  </si>
  <si>
    <t>G22832310002</t>
  </si>
  <si>
    <t>G22832320001</t>
  </si>
  <si>
    <t>O21159170002</t>
  </si>
  <si>
    <t>O21159180002</t>
  </si>
  <si>
    <t>O21160730002</t>
  </si>
  <si>
    <t>O21161230002</t>
  </si>
  <si>
    <t>O21162300002</t>
  </si>
  <si>
    <t>B21161260002</t>
  </si>
  <si>
    <t>G22849760002</t>
  </si>
  <si>
    <t>G22849770001</t>
  </si>
  <si>
    <t>J05488090002</t>
  </si>
  <si>
    <t>J05488100002</t>
  </si>
  <si>
    <t>J05488110002</t>
  </si>
  <si>
    <t>O21165890002</t>
  </si>
  <si>
    <t>O21166110002</t>
  </si>
  <si>
    <t>B21166000002</t>
  </si>
  <si>
    <t>T04455440001</t>
  </si>
  <si>
    <t>T04455460001</t>
  </si>
  <si>
    <t>T04455480001</t>
  </si>
  <si>
    <t>T04455500001</t>
  </si>
  <si>
    <t>T04455520001</t>
  </si>
  <si>
    <t>T04455540001</t>
  </si>
  <si>
    <t>T04455560001</t>
  </si>
  <si>
    <t>T04455580001</t>
  </si>
  <si>
    <t>T04455600001</t>
  </si>
  <si>
    <t>T04455620001</t>
  </si>
  <si>
    <t>T04455640001</t>
  </si>
  <si>
    <t>T04455660001</t>
  </si>
  <si>
    <t>T04455680001</t>
  </si>
  <si>
    <t>T04455700001</t>
  </si>
  <si>
    <t>T04455780001</t>
  </si>
  <si>
    <t>T04455720001</t>
  </si>
  <si>
    <t>T04455740001</t>
  </si>
  <si>
    <t>T04455760001</t>
  </si>
  <si>
    <t>T04455800001</t>
  </si>
  <si>
    <t>T04455820001</t>
  </si>
  <si>
    <t>T04455840001</t>
  </si>
  <si>
    <t>T04455860001</t>
  </si>
  <si>
    <t>T04455880001</t>
  </si>
  <si>
    <t>T04455900001</t>
  </si>
  <si>
    <t>T04455920001</t>
  </si>
  <si>
    <t>T04455940001</t>
  </si>
  <si>
    <t>T04455960001</t>
  </si>
  <si>
    <t>T04455980001</t>
  </si>
  <si>
    <t>T04456000001</t>
  </si>
  <si>
    <t>T04456020001</t>
  </si>
  <si>
    <t>T04456040001</t>
  </si>
  <si>
    <t>T04456060001</t>
  </si>
  <si>
    <t>T04456080001</t>
  </si>
  <si>
    <t>T04456100001</t>
  </si>
  <si>
    <t>T04456120001</t>
  </si>
  <si>
    <t>T04456140001</t>
  </si>
  <si>
    <t>T04456160001</t>
  </si>
  <si>
    <t>T04456180001</t>
  </si>
  <si>
    <t>T04456200001</t>
  </si>
  <si>
    <t>T04456220001</t>
  </si>
  <si>
    <t>T04456240001</t>
  </si>
  <si>
    <t>T04456260001</t>
  </si>
  <si>
    <t>T04456280001</t>
  </si>
  <si>
    <t>T04456300001</t>
  </si>
  <si>
    <t>T04456320001</t>
  </si>
  <si>
    <t>T04456340001</t>
  </si>
  <si>
    <t>T04456360001</t>
  </si>
  <si>
    <t>T04456380001</t>
  </si>
  <si>
    <t>T04456460001</t>
  </si>
  <si>
    <t>T04456400001</t>
  </si>
  <si>
    <t>T04456420001</t>
  </si>
  <si>
    <t>T04456440001</t>
  </si>
  <si>
    <t>T04456480001</t>
  </si>
  <si>
    <t>T04456500001</t>
  </si>
  <si>
    <t>T04456520001</t>
  </si>
  <si>
    <t>T04456540001</t>
  </si>
  <si>
    <t>T04456560001</t>
  </si>
  <si>
    <t>T04456580001</t>
  </si>
  <si>
    <t>T04456600001</t>
  </si>
  <si>
    <t>T04456620001</t>
  </si>
  <si>
    <t>T04456640001</t>
  </si>
  <si>
    <t>T04456660001</t>
  </si>
  <si>
    <t>T04456680001</t>
  </si>
  <si>
    <t>T04456700001</t>
  </si>
  <si>
    <t>T04456720001</t>
  </si>
  <si>
    <t>T04456740001</t>
  </si>
  <si>
    <t>T04456760001</t>
  </si>
  <si>
    <t>T04456780001</t>
  </si>
  <si>
    <t>T04456800001</t>
  </si>
  <si>
    <t>T04456820001</t>
  </si>
  <si>
    <t>T04456840001</t>
  </si>
  <si>
    <t>T04456860001</t>
  </si>
  <si>
    <t>T04456880001</t>
  </si>
  <si>
    <t>T04456900001</t>
  </si>
  <si>
    <t>T04456920001</t>
  </si>
  <si>
    <t>T04456940001</t>
  </si>
  <si>
    <t>T04456960001</t>
  </si>
  <si>
    <t>T04456980001</t>
  </si>
  <si>
    <t>T04457000001</t>
  </si>
  <si>
    <t>T04457020001</t>
  </si>
  <si>
    <t>T04457040001</t>
  </si>
  <si>
    <t>T04457060001</t>
  </si>
  <si>
    <t>T04457140001</t>
  </si>
  <si>
    <t>T04457080001</t>
  </si>
  <si>
    <t>T04457100001</t>
  </si>
  <si>
    <t>T04457120001</t>
  </si>
  <si>
    <t>T04457160001</t>
  </si>
  <si>
    <t>T04457180001</t>
  </si>
  <si>
    <t>T04457200001</t>
  </si>
  <si>
    <t>T04457220001</t>
  </si>
  <si>
    <t>T04457240001</t>
  </si>
  <si>
    <t>T04457260001</t>
  </si>
  <si>
    <t>T04457280001</t>
  </si>
  <si>
    <t>T04457300001</t>
  </si>
  <si>
    <t>T04457320001</t>
  </si>
  <si>
    <t>T04457340001</t>
  </si>
  <si>
    <t>T04457360001</t>
  </si>
  <si>
    <t>T04457380001</t>
  </si>
  <si>
    <t>T04457400001</t>
  </si>
  <si>
    <t>T04457420001</t>
  </si>
  <si>
    <t>T04457440001</t>
  </si>
  <si>
    <t>T04457460001</t>
  </si>
  <si>
    <t>T04457490001</t>
  </si>
  <si>
    <t>T04457510001</t>
  </si>
  <si>
    <t>T04457530001</t>
  </si>
  <si>
    <t>G22879700002</t>
  </si>
  <si>
    <t>G22879720002</t>
  </si>
  <si>
    <t>G22879710001</t>
  </si>
  <si>
    <t>G22879730001</t>
  </si>
  <si>
    <t>O21172440002</t>
  </si>
  <si>
    <t>O21172530002</t>
  </si>
  <si>
    <t>O21172580002</t>
  </si>
  <si>
    <t>O21172660002</t>
  </si>
  <si>
    <t>Q18222780002</t>
  </si>
  <si>
    <t>J05492460001</t>
  </si>
  <si>
    <t>00099021001 DEPOSITO DE EFECTIVO, DEPOSITANTE: MILENKA CELIA LOZA CALLISAYA CI. 4876257, CONCEPTO: TARJETA MAGNETICA (ASAMBLEA), CUENTA DE DEPOSITO: CUENTA UNICA DEL TESORO</t>
  </si>
  <si>
    <t>00099021001 DEP.DE CHEQ.AJENOS,RET.DE CAM.,CONCEPTO: WILMER FLORES MANCILLA,DEP.: BANCO UNION S.A. , PROCEDENCIA: BANCO UNION S.A., CHEQUE: 191486, FECHA DE EMISION:02/05/2023/DJBR</t>
  </si>
  <si>
    <t>NÚMERO DE LIBRETA CUT: 99031009.00 OPERACIÓN T01 TRANSFERENCIA DE FONDOS A LA CUT - TESORO DIRECTO DE BANCO UNION S.A. A CUENTA UNICA DEL TESORO CON NUMERO DE SOLICITUD = 8028726 Y NUMERO CORRELATIVO = 91320003052023375 TRANSFERENCIA VENTA DE BONOS TGN SOLICITUD VALORES UNION SA NI TGN 002/2023</t>
  </si>
  <si>
    <t>00548012001 DEPOSITO DE EFECTIVO, DEPOSITANTE: LUZ MARINA GUTIERREZ CHUQUIMIA, CONCEPTO: DEVOLUCION DEL 13%, CUENTA DE DEPOSITO: CUENTA UNICA DEL TESORO</t>
  </si>
  <si>
    <t>00099021001 DEPOSITO DE EFECTIVO, DEPOSITANTE: ELIANA VARGAS ALVARADO, CONCEPTO: DEVOLUCION PREVENTIVO 771, CUENTA DE DEPOSITO: CUENTA UNICA DEL TESORO</t>
  </si>
  <si>
    <t>00099021001 DEP.DE CHEQ.AJENOS,RET.DE CAM.,CONCEPTO: DEVOLUCION DE CC NO COBRADA ENERO 2023,DEP.: LA VITALICIA SEGUROS Y REASEGUROS DE VIDA SA , PROCEDENCIA: BANCO BISA S.A., CHEQUE: 1867425, FECHA DE EMISION:03/05/2023</t>
  </si>
  <si>
    <t>00099021001 DEP.DE CHEQ.AJENOS,RET.DE CAM.,CONCEPTO: MARLENE LOPEZ FERNANDEZ,DEP.: BANCO UNION S.A. , PROCEDENCIA: BANCO UNION S.A., CHEQUE: 191487, FECHA DE EMISION:02/05/2023</t>
  </si>
  <si>
    <t>00302014201 DEPOSITO DE EFECTIVO, DEPOSITANTE: MARIA LOURDES RICALDI MARISCAL, CONCEPTO: DEVOLUCION DE PASAJES Y VIATICOS, CUENTA DE DEPOSITO: CUENTA UNICA DEL TESORO</t>
  </si>
  <si>
    <t>00099021001 DEPOSITO DE EFECTIVO, DEPOSITANTE: ALBERTINA GUTIERREZ QUISPE, CONCEPTO: DEVOLUCION RETROACTIVO, CUENTA DE DEPOSITO: CUENTA UNICA DEL TESORO</t>
  </si>
  <si>
    <t>COBRO COSTOS DE PAPELERIA POR REGULARIZACION DE TRANSFERENCIA DEL EXTERIOR POR ORDEN DE CONSULADO DE BOLIVIA EN ROSARIO (ARGENTINA) REF.: GOVERNMENT SERVI LIB. 00594012001 ASP-B FONDO DE OPERACIONES</t>
  </si>
  <si>
    <t>00099021001 DEP.DE CHEQ.AJENOS,RET.DE CAM.,CONCEPTO: PAGO POR DESCUENTO RECURSOS PUBLICOS,DEP.: CAJA NACIONAL DE SALUD , PROCEDENCIA: BANCO UNION S.A., CHEQUE: 67813, FECHA DE EMISION:03/05/2023</t>
  </si>
  <si>
    <t>VENTA DE DIVISAS S/G NOTA SEDEM/GG/EV NO0171/2023, 28/4/23 Y AUT.VTA.DIV.EFECT.P/MEFP 4/5/23, REF:EMISION CARTA DE CREDITO I-2023-20 COM.EMISION L/C 0,15% S/USD2.457.920,96(EQUIV.EUR2.231.227)POR 363 DIAS REEMB GSTS. COMUN.BS220 Y EMIS.COMP.BS50 LIB. 00132072001 SEDEM-ADMINISTRACION RECAUDACION ENVIBOL EN BOLIVIANOS REF: COMISIONES EMISION I-2023-20</t>
  </si>
  <si>
    <t>VTA.DIV.S/G NOTAS SEDEM/GG/EV N°0166/2023,25/04/23;SEDEM/GG/EV N°0175/2023,02/05/23.REF.:EMISION LC I-2023-21,COMIS.EMIS.L/C 0,15% S/USD2.453.396,69(EQUIV.A EUR2.227.120.-) P/436 DIAS,REEMB.GSTS.COM.BS220 Y EMIS.COMP.CONT.BS50.- LIB. 00132072001 SEDEM-ADMINISTRACION RECAUDACION ENVIBOL EN BOLIVIANOS REF: COMISIONES EMISION I-2023-21</t>
  </si>
  <si>
    <t>00099021001 DEPOSITO DE EFECTIVO, DEPOSITANTE: LUIS SANTIAGO CATERING Y EVENTOS, CONCEPTO: PAGO DE SERVICIOS AGUA Y LUZ DEL COMEDOR CAMARA DE DIPUTADOS, CUENTA DE DEPOSITO: CUENTA UNICA DEL TESORO</t>
  </si>
  <si>
    <t>00099021001 DEPOSITO DE EFECTIVO, DEPOSITANTE: OPORTO GAMBOA MARCO RAUL C.I. 1317561, CONCEPTO: DEVOLUCION DE SALARIO EXCEDENTE AL ASIGNADO AL PRESIDENTE AGOSTO 2022, CUENTA DE DEPOSITO: CUENTA UNICA DEL TESORO</t>
  </si>
  <si>
    <t>00099021001 DEPOSITO DE EFECTIVO, DEPOSITANTE: OPORTO GAMBOA MARCO RAUL C.I. 1317561, CONCEPTO: DEVOLUCION DE SALARIO EXCEDENTE AL ASIGNADO AL PRESIDENTE SEPTIEMBRE 2022, CUENTA DE DEPOSITO: CUENTA UNICA DEL TESORO</t>
  </si>
  <si>
    <t>00099021001 DEPOSITO DE EFECTIVO, DEPOSITANTE: OPORTO GAMBOA MARCO RAUL CI. 1317561, CONCEPTO: DEVOLUCION DE SALARIO EXCEDENTE AL ASIGNADO AL PRESIDENTE OCTUBRE 2022, CUENTA DE DEPOSITO: CUENTA UNICA DEL TESORO</t>
  </si>
  <si>
    <t>00099021001 DEPOSITO DE EFECTIVO, DEPOSITANTE: SARDINAS CRUZ ARMANDO CI. 3707041, CONCEPTO: DEVOLUCION DE SALARIO EXCEDENTE AL ASIGNADO AL PRESIDENTE SEPTIEMBRE 2022, CUENTA DE DEPOSITO: CUENTA UNICA DEL TESORO</t>
  </si>
  <si>
    <t>00099021001 DEPOSITO DE EFECTIVO, DEPOSITANTE: SARDINAS CRUZ ARMANDO CI. 3707041, CONCEPTO: DEVOLUCION DE SALARIO EXCEDENTE AL ASIGNADO AL PRESIDENTE OCTUBRE 2022, CUENTA DE DEPOSITO: CUENTA UNICA DEL TESORO</t>
  </si>
  <si>
    <t>00099021001 DEPOSITO DE EFECTIVO, DEPOSITANTE: GARCIA VEDIA DULFREDO CI.1315562, CONCEPTO: DEVOLUCION DE SALARIO EXCEDENTE AL ASIGNADO AL PRESIDENTE JULIO 2022, CUENTA DE DEPOSITO: CUENTA UNICA DEL TESORO</t>
  </si>
  <si>
    <t>00099021001 DEPOSITO DE EFECTIVO, DEPOSITANTE: GARCIA VEDIA DULFREDO CI.1315562, CONCEPTO: DEVOLUCION DE SALARIO EXCEDENTE AL ASIGNADO AL PRESIDENTE AGOSTO 2022, CUENTA DE DEPOSITO: CUENTA UNICA DEL TESORO</t>
  </si>
  <si>
    <t>00099021001 DEP.DE CHEQ.AJENOS,RET.DE CAM.,CONCEPTO: DEVOLUCION FONDOS NO COBRADOS CONCILIACION ENERO/2023,DEP.: SEGUROS PROVIDA SA , PROCEDENCIA: BANCO NACIONAL DE BOLIVIA S.A., CHEQUE: 4350643, FECHA DE EMISION:08/05/2023</t>
  </si>
  <si>
    <t>00099021001 DEP.DE CHEQ.AJENOS,RET.DE CAM.,CONCEPTO: DEVOLUCION FONDOS DE CASO SOLICITADO POR ERROR CONCILIACION ENERO/2023,DEP.: SEGUROS PROVIDA SA , PROCEDENCIA: BANCO NACIONAL DE BOLIVIA S.A., CHEQUE: 4350642, FECHA DE EMISION:08/05/2023</t>
  </si>
  <si>
    <t>00099021001 DEPOSITO DE EFECTIVO, DEPOSITANTE: RODOLFO POEPSEL BALLIVIAN, CONCEPTO: DUODECIMAS DE AGUINALDO, CUENTA DE DEPOSITO: CUENTA UNICA DEL TESORO</t>
  </si>
  <si>
    <t>00099021001 DEPOSITO DE EFECTIVO, DEPOSITANTE: RODOLFO POEPSEL BALLIVIAN, CONCEPTO: DOUDECIMAS DE AGUINALDO, CUENTA DE DEPOSITO: CUENTA UNICA DEL TESORO</t>
  </si>
  <si>
    <t>NUMERO DE LIBRETA CUT: 00099021001 OPERACIÓN E18 TRANSFERENCIA DEL SISTEMA FINANCIERO POR CUENTA DE TERCEROS A LA CUT TRANSFERENCIA DISPOSICION A LA LEY NÂ° 1356 DE FECHA 28/12/2020 VENTA SERVICIOS TELEFONIA MOVIL INTERNET</t>
  </si>
  <si>
    <t>00099021001 DEPOSITO DE EFECTIVO, DEPOSITANTE: EDGAR DANIEL LIMACHI CALLISAYA, CONCEPTO: DEVOLUCION POR PERCEPCION INDEBIDA A CUENTA UNICA DEL TESORO POR EL MES DE DICIEMBRE GESTION 2022, CUENTA DE DEPOSITO: CUENTA UNICA DEL TESORO</t>
  </si>
  <si>
    <t>00099021001 DEPOSITO DE EFECTIVO, DEPOSITANTE: EDGAR DANIEL LIMACHI CALLISAYA, CONCEPTO: DEVOLUCION POR PERCEPCION INDEBIDA A CUENTA UNICA DEL TESORO POR EL MES DE NOVIEMBRE GESTION 2022, CUENTA DE DEPOSITO: CUENTA UNICA DEL TESORO</t>
  </si>
  <si>
    <t>00099021001 DEPOSITO DE EFECTIVO, DEPOSITANTE: NORMA REBECA BARRENECHEA CUETO, CONCEPTO: DEVOLUCION POR TOPE SALARIAL CORRESPONDIENTE AL MES DE JUNIO 2020, CUENTA DE DEPOSITO: CUENTA UNICA DEL TESORO</t>
  </si>
  <si>
    <t>||TRANSFERENCIA A LA CUENTA ÚNICA DEL TESORO POR REMUNERACIÓN MÁXIMA DEL SECTOR PÚBLICO DE ROLANDO SERGIO COLQUE SOLDADO, CORRESPONDIENTE AL MES DE ABRIL/2023, SEGÚN DOCUMENTOS ADJUNTOS Y ROC N° 337/2023 DEL DCR TRANSFERENCIA REMUNERACIÓN MÁXIMA DE ROLANDO SERGIO COLQUE SOLDADO ABRIL/2023 LIBRETA 00099021001</t>
  </si>
  <si>
    <t>00099021001 DEP.DE CHEQ.AJENOS,RET.DE CAM.,CONCEPTO: INCAPACIDAD TEMPORAL PERIODO FEBRERO 2023 LA PAZ,DEP.: CAJA DE SALUD DE LA BANCA PRIVADA , PROCEDENCIA: BANCO NACIONAL DE BOLIVIA S.A., CHEQUE: 9834425, FECHA DE EMISION:27/04/2023</t>
  </si>
  <si>
    <t>A:00099021001 Transferencia que realizamos a solicitud de la Unidad de Administración e Información Salarial mediante nota CITE: MEFP/VTCP/DGPOT/UAIS/No 898/2023, informe MEFP/VTCP/DGPOT/UAIS/No.70/2023 para la reversión definitiva de las Boletas de Pago solicitadas por COSSMIL consignadas en el comprobante de pago No. 71965 H.R. 6-4947-R</t>
  </si>
  <si>
    <t>A:00099021001 Transferencia que realizamos a solicitud de la Unidad de Administración e Información Salarial mediante nota CITE: MEFP/VTCP/DGPOT/UAIS/No 879/2023, informe MEFP/VTCP/DGPOT/UAIS/No.68/2023 para la reversión definitiva de las Boletas de Pago solicitadas por varias entidades consignadas en el comprobante de pago No. 19033 H.R. 6-8996-R</t>
  </si>
  <si>
    <t>00288012001 DEPOSITO DE EFECTIVO, DEPOSITANTE: SERVICIO NACIONAL DE RIEGO, CONCEPTO: DEPÓSITO DE PAGO DEMASIA 1 DIA DE REFRIGERIO GESTION 2022, CUENTA DE DEPOSITO: CUENTA UNICA DEL TESORO</t>
  </si>
  <si>
    <t>00099021001 DEPOSITO DE EFECTIVO, DEPOSITANTE: ROMAN CHILA CHOQUETOPA, CONCEPTO: REVERSION, CUENTA DE DEPOSITO: CUENTA UNICA DEL TESORO</t>
  </si>
  <si>
    <t>NUMERO DE LIBRETA CUT: 00099021001 OPERACIÓN E18 TRANSFERENCIA DEL SISTEMA FINANCIERO POR CUENTA DE TERCEROS A LA CUT devolucion de aportes desacreditacion TGN-MEFP_VTCP_DGPOT_UAIS_No_842.2023</t>
  </si>
  <si>
    <t>00099021001 DEP.DE CHEQ.AJENOS,RET.DE CAM.,CONCEPTO: JUA GIANMARCO LOPEZ PACO,DEP.: BANCO UNION S.A. , PROCEDENCIA: BANCO UNION S.A., CHEQUE: 191493, FECHA DE EMISION:11/05/2023</t>
  </si>
  <si>
    <t>A:00099021001 Transferencia que realizamos a solicitud de la Unidad de Administración e Información Salarial mediante nota CITE: MEFP/VTCP/DGPOT/UAIS/No 897/2023, informe MEFP/VTCP/DGPOT/UAIS/No.69/2023 para la reversión definitiva de las Boletas de Pago solicitadas por COSSMIL consignadas en el comprobante de pago No. 71964 H.R. 6-4948-R</t>
  </si>
  <si>
    <t>00099021001 DEPOSITO DE EFECTIVO, DEPOSITANTE: FREDDY IVAN CONDORI CUNO, CONCEPTO: POR COBRO INDEBIDO (SEGUNDAS NUPCIAS) DE LOLA CELESTINA CUNO CANASA (QEPD), CUENTA DE DEPOSITO: CUENTA UNICA DEL TESORO</t>
  </si>
  <si>
    <t>00099021001 DEPOSITO DE EFECTIVO, DEPOSITANTE: TEOFILO BAPTISTA RAMIREZ, CONCEPTO: DEVOLUCION HABERES 2010 MES DE ABRIL DE 2023, CUENTA DE DEPOSITO: CUENTA UNICA DEL TESORO</t>
  </si>
  <si>
    <t>'TRANSFERENCIA DE FONDOS||S/G NOTA CITE: MEFP/VTCP/DGCP/UF/N°343/2023 DE LA FECHA ENVIADO POR EL MIN. DE ECO. Y FIN.PUB. (HRE-TSO-745). TRANSMISION DE RECURSOS AL FIDEICOMISO ESTRUCTURACION Y PUESTA EN MARCHA DE LA GESTORA PUB. DE LA SEG. DE LARGO PLAZO, CONST. S/G D.S. N°3123 DE 29/3/2017. DEBITO DE LA LIBRETA N° 00099021001 RECURSOS ORDINARIOS</t>
  </si>
  <si>
    <t>00099021001 DEPOSITO DE EFECTIVO, DEPOSITANTE: NELLY CAROLINA FERAUDY FOURNIER, CONCEPTO: REMUNERACION MAXIMA PERMITIDA EN EL SECTOR PUBLICO - ABRIL 2023, CUENTA DE DEPOSITO: CUENTA UNICA DEL TESORO</t>
  </si>
  <si>
    <t>TRANSFERENCIA DEL EXTERIOR SEGUN SWIFT NOS.7644-7643 DE FECHA 15/05/2023 ORDENANTE: BRASILQUIMICA INDUSTRIA E COMERCIO LTDA EM RECUP, FECHA VALOR 15/05/2023 REF:INV YLBGCO0080ODV23VEX LIB. 00597012001 RECURSOS PROPIOS VENTAS YLB</t>
  </si>
  <si>
    <t>VENTA DE DIVISAS CON TRANSFERENCIA DE FONDOS A SOLICITUD DE AUTORIDAD DE REG.Y FISCALIZ.DE TELECOMUNICACIONES Y TRANSP. SEGUN SOLICITUD 18218 REF: TRANSFERENCIA DE RECURSOS A LA UNION INTERNACIONAL DE TELECOMUNICACIONES UIT, CORRESPONDIENTE A LA GESTION 2023, DE ACUERDO A INFORME TECNICO ATT DAF INF LIB. 00099021001 TGN-RECURSOS ORDINARIOS (3987) POR DIFERENCIAL CAMBIARIO</t>
  </si>
  <si>
    <t>00099021001 DEP.DE CHEQ.AJENOS,RET.DE CAM.,CONCEPTO: FRACCION COMPLEMENTARIA MENSUAL,DEP.: FUTURO DE BOLIVIA S.A. AFP , PROCEDENCIA: BANCO DE CREDITO DE BOLIVIA S.A., CHEQUE: 69645, FECHA DE EMISION:12/05/2023</t>
  </si>
  <si>
    <t>00099021001 DEP.DE CHEQ.AJENOS,RET.DE CAM.,CONCEPTO: COMPENSACION MENSUAL DE COTIZACIONES,DEP.: FUTURO DE BOLIVIA S.A. AFP , PROCEDENCIA: BANCO DE CREDITO DE BOLIVIA S.A., CHEQUE: 69644, FECHA DE EMISION:12/05/2023</t>
  </si>
  <si>
    <t>00099021001 DEPOSITO DE EFECTIVO, DEPOSITANTE: LUIS XANDERS PADILLA CESPEDES, CONCEPTO: REVERSION TOTAL SUELDO DE FEBRERO 2023, CUENTA DE DEPOSITO: CUENTA UNICA DEL TESORO</t>
  </si>
  <si>
    <t>00548132001 DEPOSITO DE EFECTIVO, DEPOSITANTE: RENE GABRIEL LARUTA TOLA, CONCEPTO: DEVOLUCION DEL 13% POR VIATICOS, CUENTA DE DEPOSITO: CUENTA UNICA DEL TESORO</t>
  </si>
  <si>
    <t>TRANSFERENCIA DEL EXTERIOR SEGUN SWIFT NO.7768 Y NO.7767 DE FECHA 16/05/2023 ORDENANTE: LITECH - FZCO DUBAI DIGITAL PARK REF.: SWF OF 23/05/12 GDI PAYMENT FOR THE CONTRACT YBL.GCO.0083.ODV.23.VEX AT 09 MAY 2023 FOR LITHIUM CARBONAT LIB. 00597012001 RECURSOS PROPIOS VENTAS YLB</t>
  </si>
  <si>
    <t>00099021001 DEP.DE CHEQ.AJENOS,RET.DE CAM.,CONCEPTO: DEVOLUCION DE RECURSOS SG MOPSV/DGAA N°122/2023,DEP.: E.B.C. , PROCEDENCIA: BANCO UNION S.A., CHEQUE: 1805, FECHA DE EMISION:09/05/2023</t>
  </si>
  <si>
    <t>00423122001 DEPOSITO DE EFECTIVO, DEPOSITANTE: INDUSTRIA CERAMICA CERAGRES S.A., CONCEPTO: PAGO DE SERVICIOS PRESTADOS, CUENTA DE DEPOSITO: CUENTA UNICA DEL TESORO</t>
  </si>
  <si>
    <t>00099021001 DEPOSITO DE EFECTIVO, DEPOSITANTE: CARLOS DENCEL PELAEZ PACHECO, CONCEPTO: REMUNERACION MAXIMA PERMITIDA MES ABRIL 2023, CUENTA DE DEPOSITO: CUENTA UNICA DEL TESORO</t>
  </si>
  <si>
    <t>VENTA DE DIVISAS CON TRANSFERENCIA DE FONDOS A SOLICITUD DE EMPRESA PUBLICA DE TRANSPORTE AEREO MILITAR SEGUN SOLICITUD 18269 REF: TRANSFERENCIA A LA EMPRESA ANSETT AVIATION ITALY PARA REALIZAR EL CURSO RECURRENTE EN EL SIMULADOR DE VUELO EN AERONAVES AVRO RJ70 DE LA EMPRESA PUBLICA DE TRANSPORTE AE LIB. 00596012001 EP-TAM GESTION ADMINISTRATIVA POR DIFERENCIAL CAMBIARIO</t>
  </si>
  <si>
    <t>00099021001 DEPOSITO DE EFECTIVO, DEPOSITANTE: NANCY RAFAELA MACHICADO VDA. DE SABAT, CONCEPTO: DEVOLUCION POR SOBREPASAR DE LA DISPONIBILIDAD DE LA LETRA "A", CUENTA DE DEPOSITO: CUENTA UNICA DEL TESORO</t>
  </si>
  <si>
    <t>TRANSFERENCIA DEL EXTERIOR SEGUN SWIFT NO.8025 Y NO.8024 DE FECHA 19/05/2023 ORDENANTE: CARLOS MIGUEL VERA ALVARENGA (CAAGUAZU PARAGUAY) REF.: CRED S0631383091E01 - 0113218 LIB. 00597012001 RECURSOS PROPIOS VENTAS YLB</t>
  </si>
  <si>
    <t>00099021001 DEPOSITO DE EFECTIVO, DEPOSITANTE: ROSA PAUCARA MULLIRICONA, CONCEPTO: DEV. DE PAGO EN DEMASIA DEL ART 87 DEL SR. JAVIER CHURA MUYA CON CI6131639 DE LA FAB CORRESP OCT/22, CUENTA DE DEPOSITO: CUENTA UNICA DEL TESORO</t>
  </si>
  <si>
    <t>00099021001 DEPOSITO DE EFECTIVO, DEPOSITANTE: ROSA PAUCARA MULLIRICONA, CONCEPTO: DEV. DE PAGO EN DEMASIA DEL ART87 DEL SR JAVIER CHURA MUYA CON CI6131639 DELA FAB CORRESP SEP/22, CUENTA DE DEPOSITO: CUENTA UNICA DEL TESORO</t>
  </si>
  <si>
    <t>00099021001 DEPOSITO DE EFECTIVO, DEPOSITANTE: KAREN ROXANA RODRIGUEZ LIMACHI, CONCEPTO: DEVOLUCION AGUINALDO GESTION 2022 DEL SEDES, CUENTA DE DEPOSITO: CUENTA UNICA DEL TESORO/DJBR</t>
  </si>
  <si>
    <t>00099021001 DEPOSITO DE EFECTIVO, DEPOSITANTE: MAX FILIBERTO MENDOZA NOGALES, CONCEPTO: DEVOLUCION DE AGUINALDO 2022, CUENTA DE DEPOSITO: CUENTA UNICA DEL TESORO</t>
  </si>
  <si>
    <t>NUMERO DE LIBRETA CUT: 00099021001 OPERACIÓN E18 TRANSFERENCIA DEL SISTEMA FINANCIERO POR CUENTA DE TERCEROS A LA CUT devolucion pagos de cc no cobrados enero 2023</t>
  </si>
  <si>
    <t>TRANSFERENCIA DE FONDOS AL EXTERIOR A SOLICITUD DE AGENCIA BOLIVIANA DE ENERGIA SEGUN SOLICITUD 18289 REF: INVAP SE PAGO CERTIFICADO DE AVANCE N 92 ORIGEN EXTRANJERO CORRESPONDIENTE AL COMPONENTE DE DIRECCION DE PROYECTOS GESTION Y SERVICIOS DE ORIGEN EXTRANJERO RED DE CMNYR SEGUN NOTA INTERNA 0234 LIB. 00099021001 TGN-RECURSOS ORDINARIOS (3987)</t>
  </si>
  <si>
    <t>TRANSFERENCIA DE FONDOS AL EXTERIOR A SOLICITUD DE AGENCIA BOLIVIANA DE ENERGIA SEGUN SOLICITUD 18288 REF: INVAP SE PAGO CERTIFICADO DE AVANCE N 90 ORIGEN EXTRANJERO CORRESPONDIENTE AL COMPONENTE DE DISENO DEFINITIVO E IGENIERIA Y DIRECCION DE PROYECTOS DE GESTION Y SERVICIOS DE ORIGEN EXTRANJERO R LIB. 00099021001 TGN-RECURSOS ORDINARIOS (3987)</t>
  </si>
  <si>
    <t>TRANSFERENCIA DE FONDOS AL EXTERIOR A SOLICITUD DE AGENCIA BOLIVIANA DE ENERGIA SEGUN SOLICITUD 18287 REF: INVAP SE PAGO CERTIFICADO DE AVANCE N 88 ORIGEN EXTRANJERO CORRESPONDIENTE A LOS COMPONENTES DE DISENO DEFINITIVO E IGENIERIA Y DIRECCION DE PROYECTOS DE GESTION Y SERVICIOS DE ORIGEN EXTRANJER LIB. 00099021001 TGN-RECURSOS ORDINARIOS (3987)</t>
  </si>
  <si>
    <t>VENTA DE DIVISAS CON TRANSFERENCIA DE FONDOS A SOLICITUD DE EMPRESA NACIONAL DE ELECTRICIDAD SEGUN SOLICITUD 18286 REF: ASOCIACION ACCIDENTAL LOTE III MIGUILLAS OS 9 1 2021 PAGO DEL DEVENGADO DEL CERTIFICADO DE AVANCE N6 CTO 11927 HITO DE PAGO IV B DC PMIG 40016 LIB. 00514019202 ENDE - DESEMB. BCB. PROY. HIDROELECTRICO MIGUILLAS</t>
  </si>
  <si>
    <t>00099021001 DEPOSITO DE EFECTIVO, DEPOSITANTE: LUIS MARTINEZ ARISCURINAGA, CONCEPTO: REVERSION TOTAL DE BOLETA DE HABER MENSUAL, CUENTA DE DEPOSITO: CUENTA UNICA DEL TESORO/DJBR</t>
  </si>
  <si>
    <t>00099021001 DEPOSITO DE EFECTIVO, DEPOSITANTE: LUCRECIA VELARDE VDA DE FLORES, CONCEPTO: NUEVAS NUPCIAS, CUENTA DE DEPOSITO: CUENTA UNICA DEL TESORO</t>
  </si>
  <si>
    <t>00099021001 DEPOSITO DE EFECTIVO, DEPOSITANTE: GUADALUPE QUITO MAMANI, CONCEPTO: REVERSION DE BOLETA HABER MENSUAL, CUENTA DE DEPOSITO: CUENTA UNICA DEL TESORO/DJBR</t>
  </si>
  <si>
    <t>TRANSFERENCIA DEL EXTERIOR SEGUN SWIFT NO.8131 Y NO.8130 DE FECHA 22/05/2023 ORDENANTE: BRASILQUIMICA INDUSTRIA E COMERCIO LTDA REF.: CRED SWF OF 23/05/22 LIB. 00597012001 RECURSOS PROPIOS VENTAS YLB</t>
  </si>
  <si>
    <t>||AMPLIACION DE VALIDEZ 0,15% S/USD5.720.706,82.-POR 92 DIAS,REEMBS.GSTS.COMUNICACION BS220.-Y EMISION COMP.CONTABLE BS50.-,S/G NOTA YLB-PEE-0498/2023,16/05/2023.REF.:I-2019-35 P/C YACIMIENTOS DE LITIO BOLIVIANOS-YLB A/F CHINA MACHINERY ENGINEERING CORPORATION-CMEC. LIB.00597029201 YLB- PRODUCCION PLANTA INDUSTRIAL DES. INT. SALAR UYUNI REF.:ENMIENDA 6 LC I-2019-35</t>
  </si>
  <si>
    <t>COBRO DE||COSTO ÚTILES DE ESCRITORIO SG. CORREO ADJUNTO POR EL REGISTRO DE 3 COMPROBANTES CONTABLES DE LA FECHA COBRO DE CAPITAL E INTERESES CRÉD. EXT. YLB PROYECTO IMPLEMENTACIÓN DEL CENTRO DE INV., DESARROLLO Y PILOTAJE CIDYP (3 DESEMB.) CONT. SANO N° 33/2014 Y MODIF. COSTO ÚTILES DE ESCRITORIO DE LA CUT, LIBRETA N°00597012001 RECURSOS PROPIOS VENTAS YLB</t>
  </si>
  <si>
    <t>00099021001 DEPOSITO DE EFECTIVO, DEPOSITANTE: VALENTIN APAZA MAURICIO, CONCEPTO: DEVOLUCION, CUENTA DE DEPOSITO: CUENTA UNICA DEL TESORO/DJBR</t>
  </si>
  <si>
    <t>NUMERO DE LIBRETA CUT: 00099021001 OPERACIÓN E18 TRANSFERENCIA DEL SISTEMA FINANCIERO POR CUENTA DE TERCEROS A LA CUT devolucion de desembolso CCG al tgn</t>
  </si>
  <si>
    <t>00099021001 DEP.DE CHEQ.AJENOS,RET.DE CAM.,CONCEPTO: PAGO INCAPACIDADES TEMPORALES (REEMBOLSO MINISTERIO DE ECONOMIA Y FINANZAS PUBLICAS,DEP.: CAJA NACIONAL DE SALUD , PROCEDENCIA: BANCO UNION S.A., CHEQUE: 32190, FECHA DE EMISION:24/05/2023</t>
  </si>
  <si>
    <t>00099021001 DEP.DE CHEQ.AJENOS,RET.DE CAM.,CONCEPTO: PAGO INCAPACIDADES TEMPORALES (REEMBOLSO MINISTERIO DE ECONOMIA Y FINANZAS PUBLICAS,DEP.: CAJA NACIONAL DE SALUD , PROCEDENCIA: BANCO UNION S.A., CHEQUE: 32208, FECHA DE EMISION:24/05/2023</t>
  </si>
  <si>
    <t>00099021001 DEPOSITO DE EFECTIVO, DEPOSITANTE: G.A.M. POCOATA-DEYSI COLQUE CONCHA, CONCEPTO: DEVOLUCION DE RECURSOS, CUENTA DE DEPOSITO: CUENTA UNICA DEL TESORO/DJBR</t>
  </si>
  <si>
    <t>TRANSFERENCIA DEL EXTERIOR SEGUN SWIFT NO.8391 Y NO.8390 DE FECHA 25/05/2023 ORDENANTE: ECO PRODUTOS AGROPECUARIOS LTDA REF.: CRED YLB-GCO 0090-ODV 23-VEX LIB. 00597012001 RECURSOS PROPIOS VENTAS YLB</t>
  </si>
  <si>
    <t>COBRO COSTOS DE PAPELERIA SEGUN TRANSFERENCIA DEL EXTERIOR POR ORDEN DE ECO PRODUTOS AGROPECUARIOS LTDA REF.: CRED YLB-GCO 0090-ODV 23-VEX LIB. 00597012001 RECURSOS PROPIOS VENTAS YLB</t>
  </si>
  <si>
    <t>00099021001 DEPOSITO DE EFECTIVO, DEPOSITANTE: JAVIER GOZALVES MARUPA, CONCEPTO: DEVOLUCION DE LA CANASTA FAMILIAR DE DON JAVIER GOZALVES MARUPA C.I. 1906939 BENI, CUENTA DE DEPOSITO: CUENTA UNICA DEL TESORO/DJBR</t>
  </si>
  <si>
    <t>00099021001 DEPOSITO DE EFECTIVO, DEPOSITANTE: RS-2 "CNL. MANCHEGO", CONCEPTO: REVERSION SALDO NO EJECUTADO P/SERVICIO BASICO AGUA MARZO 2023, CUENTA DE DEPOSITO: CUENTA UNICA DEL TESORO</t>
  </si>
  <si>
    <t>00099021001 DEPOSITO DE EFECTIVO, DEPOSITANTE: JUAN CARLOS FERNANDEZ COLQUE, CONCEPTO: DEVOLUCION POR TOPE SALARIAL DE ABRIL DEL 2023, CUENTA DE DEPOSITO: CUENTA UNICA DEL TESORO</t>
  </si>
  <si>
    <t>00099021001 DEP.DE CHEQ.AJENOS,RET.DE CAM.,CONCEPTO: DEV P-LPZ-AUTORIDAD DE AG,DEP.: CREDINFORM INTERNATIONAL S.A. , PROCEDENCIA: BANCO MERCANTIL SANTA CRUZ S.A., CHEQUE: 128791, FECHA DE EMISION:24/05/2023</t>
  </si>
  <si>
    <t>TRANSFERENCIA DEL EXTERIOR SEGUN SWIFT NO.8428 Y NO.8427 DE FECHA 26/05/2023 ORDENANTE: LITECH-FZCO (AE/DUBAI) REF.: CRED ADVANCE PAYMENT FOR LITHIUM CARBONATE CONTRACT YLB-GCO-0083-ODV/23-VEX DATE 09/05/2023 LIB. 00597012001 RECURSOS PROPIOS VENTAS YLB</t>
  </si>
  <si>
    <t>COBRO COSTOS DE PAPELERIA SEGUN TRANSFERENCIA DEL EXTERIOR POR ORDEN DE LITECH-FZCO (AE/DUBAI) REF.: CRED ADVANCE PAYMENT FOR LITHIUM CARBONATE CONTRACT YLB-GCO-0083-ODV/23-VEX DATE 09/05/2023 LIB. 00597012001 RECURSOS PROPIOS VENTAS YLB</t>
  </si>
  <si>
    <t>A:00099021001 Transferencia que realizamos a solicitud de la Unidad de Administración e Información Salarial mediante nota CITE: MEFP/VTCP/DGPOT/UAIS/No 1010/2023, informe MEFP/VTCP/DGPOT/UAIS/No.77/2023 para la reversión definitiva de Boletas de Pago consignadas en el comprobante de pago No. 19036 H.R. 6-9149-R</t>
  </si>
  <si>
    <t>00099021001 DEPOSITO DE EFECTIVO, DEPOSITANTE: ALVARO MARCO ANTONIO CABA OLIVAREZ, CONCEPTO: CITE: MEFP/VTCP/DGPOT/UAIS-CPI/N°030/2016 REGULARIZACION: NOVIEMBRE - DICIEMBRE 2022, CUENTA DE DEPOSITO: CUENTA UNICA DEL TESORO</t>
  </si>
  <si>
    <t>00099021001 DEP.DE CHEQ.AJENOS,RET.DE CAM.,CONCEPTO: MARIA CARMEN BILBAO BALLESTEROS,DEP.: BANCO UNION S.A. , PROCEDENCIA: BANCO UNION S.A., CHEQUE: 191504, FECHA DE EMISION:29/05/2023</t>
  </si>
  <si>
    <t>REGULARIZACION DE TRANSFERENCIA DEL EXTERIOR SEGUN SWIFT NO.8121 Y NO.8120 DE FECHA 30/05/2023 ORDENANTE: INNOVATION BUSINESS ENG SA (PANAMA) REF.: CRED PAGO A PROVEEDOR SERVICIOS Y DEUDA PAYMENT FOR ODV 23V3X LIB. 00597012001 RECURSOS PROPIOS VENTAS YLB</t>
  </si>
  <si>
    <t>TRANSFERENCIA DEL EXTERIOR SEGUN SWIFT NO.8515 Y NO.8514 DE FECHA 30/05/2023 ORDENANTE: QUIMICA MAVAR S.A. (CL/LAMPA) REF.: PAGO ORDEN DE VENTA YLB GCO 0076 ODV23 VEX LIB. 00597012001 RECURSOS PROPIOS VENTAS YLB</t>
  </si>
  <si>
    <t>COBRO COSTOS DE PAPELERIA POR REGULARIZACION DE TRANSFERENCIA DEL EXTERIOR POR ORDEN DE INNOVATION BUSINESS ENG SA (PANAMA) REF.: CRED PAGO A PROVEEDOR SERVICIOS Y DEUDA PAYMENT FOR ODV 23V3X LIB. 00597012001 RECURSOS PROPIOS VENTAS YLB</t>
  </si>
  <si>
    <t>COBRO COSTOS DE PAPELERIA SEGUN TRANSFERENCIA DEL EXTERIOR POR ORDEN DE QUIMICA MAVAR S.A. (CL/LAMPA) REF.: PAGO ORDEN DE VENTA YLB GCO 0076 ODV23 VEX LIB. 00597012001 RECURSOS PROPIOS VENTAS YLB</t>
  </si>
  <si>
    <t>00046134201 DEPOSITO DE EFECTIVO, DEPOSITANTE: RODRIGO ZURITA AREVALO CI. 8010992CB, CONCEPTO: DEVOLUCION DE PASAJES TERRESTRES GESTION 2022 POR VIAJE EN COMISION DEL VICEMINISTERIO DE DEPORTES, CUENTA DE DEPOSITO: CUENTA UNICA DEL TESORO</t>
  </si>
  <si>
    <t>00099021001 DEPOSITO DE EFECTIVO, DEPOSITANTE: JAIME MITA PARIHUANA, CONCEPTO: REVERSION TOTAL, CUENTA DE DEPOSITO: CUENTA UNICA DEL TESORO</t>
  </si>
  <si>
    <t>00099021001 DEPOSITO DE EFECTIVO, DEPOSITANTE: LOURDES LAYME PADILLA, CONCEPTO: POR DOBLE PERCEPCION, CUENTA DE DEPOSITO: CUENTA UNICA DEL TESORO</t>
  </si>
  <si>
    <t>00099021001 DEPOSITO DE EFECTIVO, DEPOSITANTE: PABLO HERNAN MENDIETA OSSIO, CONCEPTO: REMUNERACIONES EN EXCESO MESES: AGOSTO Y SEPTIEMBRE 2009 Y ABRIL, MAYO,JUNIO,AGOSTO Y NOVIEMBRE 2010, CUENTA DE DEPOSITO: CUENTA UNICA DEL TESORO</t>
  </si>
  <si>
    <t>NUMERO DE LIBRETA CUT: 00015011115 OPERACIÓN E75 TRANSFERENCIA DE LA CUENTA FISCAL BUN A LA CUT EN MN TRANSF. DE FDOS.P.CIETTE DE CUENTA SG.INST.ELEXCTRONICA DE CIETTE ASF/SOL/NÂ°80721/2023 ABONO A LA CUT LIBRETA NÂ°00015011115</t>
  </si>
  <si>
    <t>De: 00099021001 De 00099021001 A:0759069001 Transferencia de recursos para la reposición adjunto TRL</t>
  </si>
  <si>
    <t>REGULARIZACION DE TRANSFERENCIA DEL EXTERIOR SEGUN SWIFT NO.4481 DE FECHA 02/05/2023 ORDENANTE: PERMANENT COURT OF ARBITRATION REF.: BCB100-6-JPA-RT+ SDVA FECHA VALOR 21/03/2023 LIB. 00513012005 YPFB-OPERACIONES EXTRAORDINARIAS USD</t>
  </si>
  <si>
    <t>AJUSTE COMPLEMENTARIO POR REVALORIZACION SALDOS DE ACTIVOS DE RESERVA Y OBLIGACIONES MONEDA EXTRANJERA (DOLARES) Saldo MO = -183021579.44 ;Bs/Mo: 6.86000000000 ;Saldo Bs: -1255528034.97</t>
  </si>
  <si>
    <t>AJUSTE COMPLEMENTARIO POR REVALORIZACION SALDOS DE ACTIVOS DE RESERVA Y OBLIGACIONES MONEDA EXTRANJERA (DOLARES) Saldo MO = -195388736.82 ;Bs/Mo: 6.86000000000 ;Saldo Bs: -1340366734.61</t>
  </si>
  <si>
    <t>AJUSTE COMPLEMENTARIO POR REVALORIZACION SALDOS DE ACTIVOS DE RESERVA Y OBLIGACIONES MONEDA EXTRANJERA (DOLARES) Saldo MO = -186396110.87 ;Bs/Mo: 6.86000000000 ;Saldo Bs: -1278677320.58</t>
  </si>
  <si>
    <t>AJUSTE COMPLEMENTARIO POR REVALORIZACION SALDOS DE ACTIVOS DE RESERVA Y OBLIGACIONES MONEDA EXTRANJERA (DOLARES) Saldo MO = -189935044.59 ;Bs/Mo: 6.86000000000 ;Saldo Bs: -1302954405.90</t>
  </si>
  <si>
    <t>AJUSTE COMPLEMENTARIO POR REVALORIZACION SALDOS DE ACTIVOS DE RESERVA Y OBLIGACIONES MONEDA EXTRANJERA (DOLARES) Saldo MO = -186944678.76 ;Bs/Mo: 6.86000000000 ;Saldo Bs: -1282440496.30</t>
  </si>
  <si>
    <t>AJUSTE COMPLEMENTARIO POR REVALORIZACION SALDOS DE ACTIVOS DE RESERVA Y OBLIGACIONES MONEDA EXTRANJERA (DOLARES) Saldo MO = -188618997.63 ;Bs/Mo: 6.86000000000 ;Saldo Bs: -1293926323.73</t>
  </si>
  <si>
    <t>AJUSTE COMPLEMENTARIO POR REVALORIZACION SALDOS DE ACTIVOS DE RESERVA Y OBLIGACIONES MONEDA EXTRANJERA (DOLARES) Saldo MO = -188085031.83 ;Bs/Mo: 6.86000000000 ;Saldo Bs: -1290263318.36</t>
  </si>
  <si>
    <t>AJUSTE COMPLEMENTARIO POR REVALORIZACION SALDOS DE ACTIVOS DE RESERVA Y OBLIGACIONES MONEDA EXTRANJERA (DOLARES) Saldo MO = -184525240.56 ;Bs/Mo: 6.86000000000 ;Saldo Bs: -1265843150.22</t>
  </si>
  <si>
    <t>AJUSTE COMPLEMENTARIO POR REVALORIZACION SALDOS DE ACTIVOS DE RESERVA Y OBLIGACIONES MONEDA EXTRANJERA (DOLARES) Saldo MO = -150930446.72 ;Bs/Mo: 6.86000000000 ;Saldo Bs: -1035382864.48</t>
  </si>
  <si>
    <t>AJUSTE COMPLEMENTARIO POR REVALORIZACION SALDOS DE ACTIVOS DE RESERVA Y OBLIGACIONES MONEDA EXTRANJERA (DOLARES) Saldo MO = -150311605.11 ;Bs/Mo: 6.86000000000 ;Saldo Bs: -1031137611.07</t>
  </si>
  <si>
    <t>AJUSTE COMPLEMENTARIO POR REVALORIZACION SALDOS DE ACTIVOS DE RESERVA Y OBLIGACIONES MONEDA EXTRANJERA (DOLARES) Saldo MO = -144698141.52 ;Bs/Mo: 6.86000000000 ;Saldo Bs: -992629250.84</t>
  </si>
  <si>
    <t>AJUSTE COMPLEMENTARIO POR REVALORIZACION SALDOS DE ACTIVOS DE RESERVA Y OBLIGACIONES MONEDA EXTRANJERA (DOLARES) Saldo MO = -139258423.84 ;Bs/Mo: 6.86000000000 ;Saldo Bs: -955312787.53</t>
  </si>
  <si>
    <t>AJUSTE COMPLEMENTARIO POR REVALORIZACION SALDOS DE ACTIVOS DE RESERVA Y OBLIGACIONES MONEDA EXTRANJERA (DOLARES) Saldo MO = -134405167.17 ;Bs/Mo: 6.86000000000 ;Saldo Bs: -922019446.80</t>
  </si>
  <si>
    <t>AJUSTE COMPLEMENTARIO POR REVALORIZACION SALDOS DE ACTIVOS DE RESERVA Y OBLIGACIONES MONEDA EXTRANJERA (DOLARES) Saldo MO = -130300256.78 ;Bs/Mo: 6.86000000000 ;Saldo Bs: -893859761.52</t>
  </si>
  <si>
    <t>AJUSTE COMPLEMENTARIO POR REVALORIZACION SALDOS DE ACTIVOS DE RESERVA Y OBLIGACIONES MONEDA EXTRANJERA (DOLARES) Saldo MO = -176863444.44 ;Bs/Mo: 6.86000000000 ;Saldo Bs: -1213283228.85</t>
  </si>
  <si>
    <t>AJUSTE COMPLEMENTARIO POR REVALORIZACION SALDOS DE ACTIVOS DE RESERVA Y OBLIGACIONES MONEDA EXTRANJERA (DOLARES) Saldo MO = -184404984.11 ;Bs/Mo: 6.86000000000 ;Saldo Bs: -1265018191.01</t>
  </si>
  <si>
    <t>De: 00099021001 A:00086047008 Transferencia de recursos a solicitud del Ministerio de Medio Ambiente y Agua mediante nota CITE: MMAyA/VRHR/UCOORD/UCEP-MI RIEGO FINAN N° 0345/2023 (operación bimonetaria), Contrato Préstamo 4403 (TC 6,86) H.</t>
  </si>
  <si>
    <t>De: 00099021001 A:00389014301 Transferencia de recursos a solicitud de la Navegación Aérea y Aeropuertos Bolivianos dependiente del Ministerio de Obras Públicas, Servicios y Vivienda mediante nota CITE: CAR/DGE-DNAF Nº 0096/2023 (operación</t>
  </si>
  <si>
    <t>De: 00099021001 A:00047137004 Transferencia de recursos a solicitud del Ministerio de Desarrollo Rural y Tierras mediante nota CITE: MDRyT/EMPODERAR/EXT-Nº01825/2023 (operación bimonetaria) Convenio de Préstamo BIRF Nº 9437-BO (TC 6,86) H</t>
  </si>
  <si>
    <t>De: 00099021001 A:00047137003 Transferencia de recursos a solicitud del Ministerio de Desarrollo Rural y Tierras mediante nota CITE: MDRyT/EMPODERAR/EXT-Nº01826/2023 (operación bimonetaria) Convenio de Préstamo BIRF Nº 8735-BO (TC 6,86) H</t>
  </si>
  <si>
    <t>De: 00099021001 A:00086077007 Transferencia de recursos a solicitud del Ministerio de Medio Ambiente y Agua mediante nota CITE: CAR/UCEP-MMAyA Nº 0446/2023 UCEP-MMAyA/2023-01626 (operación bimonetaria), para la ejecución del Programa Más I</t>
  </si>
  <si>
    <t>De: 00099021001 A:00015011107 Transferencia Bimonetaria de recursos (5 de 5) a solicitud del Ministerio de Gobierno mediante nota CITE: MG/DGAA/UF/T/Nº 128/2023 e informes adjuntos por concepto de gastos administrativos; en el marco de la L</t>
  </si>
  <si>
    <t>De: 00099021001 A:00015011107 Transferencia Bimonetaria de recursos (4 de 5) a solicitud del Ministerio de Gobierno mediante nota CITE: MG/DGAA/UF/T/Nº 128/2023 e informes adjuntos por concepto de fondo de devolución; en el marco de la Ley</t>
  </si>
  <si>
    <t>De: 00099021001 A:00015011107 Transferencia Bimonetaria de recursos (3 de 5) a solicitud del Ministerio de Gobierno mediante nota CITE: MG/DGAA/UF/T/Nº 128/2023 e informes adjuntos por concepto de distribuciones (DIPREVCON); en el marco de</t>
  </si>
  <si>
    <t>De: 00099021001 A:00015011107 Transferencia Bimonetaria de recursos (2 de 5) a solicitud del Ministerio de Gobierno mediante nota CITE: MG/DGAA/UF/T/Nº 128/2023 e informes adjuntos por concepto de distribuciones (DIRCABI); en el marco de la</t>
  </si>
  <si>
    <t>De: 00099021001 A:00015011107 Transferencia Bimonetaria de recursos (1 de 5) a solicitud del Ministerio de Gobierno mediante nota CITE: MG/DGAA/UF/T/Nº 128/2023 e informes adjuntos por concepto de distribuciones (MINISTERIO PÚBLICO); en el</t>
  </si>
  <si>
    <t>De: 00099021001 A:00046057006 Transferencia de recursos a solicitud del Ministerio de Salud y Deportes mediante nota CITE: MSyD/VGSS/DGGH/UGESPRO/PGBID3151/CE/162/2023 (operación bimonetaria), para el pago de honorarios a los consultores d</t>
  </si>
  <si>
    <t>De: 00086057009 A:00099021001 Transferencia de recursos a solicitud del Ministerio de Medio Ambiente y Agua mediante notas CITE: CAR/UCCPPAAP/CG/ADM Nos 0295 y 0370/2023 - E- MMAYA/2023 Nos 04700 y 04457, Informe INF/UCPPAAP/CG/ADM Nº 0205/</t>
  </si>
  <si>
    <t>De: 00020011103 A:00548022001 Transferencia que realizamos a solicitud del Ministerio de Defensa mediante nota CITE: DGAA-UF-ST.N. 0484/2023, Informe DGAA. UF.-ST Nº 189/2023 por concepto de devolución de recursos a COFADENA H.R. 6-10880-R</t>
  </si>
  <si>
    <t>De: 00020011103 A:00548022001 Transferencia que realizamos a solicitud del Ministerio de Defensa mediante nota CITE: DGAA-UF-ST.N. 0483/2023, Informe DGAA. UF.-ST Nº 188/2023 por concepto de devolución de recursos a COFADENA H.R. 6-10881-R</t>
  </si>
  <si>
    <t>00548022001</t>
  </si>
  <si>
    <t>De: 00099021001 A:00389014301 Transferencia de recursos a solicitud de la Navegación Aérea y Aeropuertos Bolivianos mediante nota CITE: CAR/DGE-DNAF Nº 0107/2023 (operación bimonetaria), para el pago de obligaciones en la ejecución del Pro</t>
  </si>
  <si>
    <t>De: 00287102007 A:00099021001 De: 00287102007 A: 00099021001 Transferencia que realizamos en virtud a las notas CITE: CAR/FPS/GFA-UFI N° 0156 y 0157/2023 del Fondo de Inversión Productivo y Social por concepto de multas, correspondiente al</t>
  </si>
  <si>
    <t>De: 00099021001 A:00383012001 Transferencia de recursos a solicitud de la Agencia Boliviana de Correos dependiente del Ministerio de Obras Públicas, Servicios y Vivienda mediante nota CITE: AGBC-AGBC/DAF/TFC-CPRV-0208-CAR/2023 (operación</t>
  </si>
  <si>
    <t>De: 00086047007 A:00099021001 Transferencia de recursos a solicitud del Ministerio de Medio Ambiente y Agua mediante nota CITE: MMAyA/VRHR/UCOORD/UCEP-MI RIEGO FINAN N° 0345/2023 (operación bimonetaria), Contrato Préstamo 4403 (TC 6,86) H.</t>
  </si>
  <si>
    <t>De: 00389014301 A:00099021001 Transferencia de recursos a solicitud de la Navegación Aérea y Aeropuertos Bolivianos dependiente del Ministerio de Obras Públicas, Servicios y Vivienda mediante nota CITE: CAR/DGE-DNAF Nº 0096/2023 (operación</t>
  </si>
  <si>
    <t>De: 00047137004 A:00099021001 Transferencia de recursos a solicitud del Ministerio de Desarrollo Rural y Tierras mediante nota CITE: MDRyT/EMPODERAR/EXT-Nº01825/2023 (operación bimonetaria) Convenio de Préstamo BIRF Nº 9437-BO (TC 6,86) H</t>
  </si>
  <si>
    <t>De: 00047137003 A:00099021001 Transferencia de recursos a solicitud del Ministerio de Desarrollo Rural y Tierras mediante nota CITE: MDRyT/EMPODERAR/EXT-Nº01826/2023 (operación bimonetaria) Convenio de Préstamo BIRF Nº 8735-BO (TC 6,86) H</t>
  </si>
  <si>
    <t>De: 00086077004 A:00099021001 Transferencia de recursos a solicitud del Ministerio de Medio Ambiente y Agua mediante nota CITE: CAR/UCEP-MMAyA Nº 0446/2023 UCEP-MMAyA/2023-01626 (operación bimonetaria), para la ejecución del Programa Más I</t>
  </si>
  <si>
    <t>De: 00015010001 A:00099021001 Transferencia Bimonetaria de recursos (5 de 5) a solicitud del Ministerio de Gobierno mediante nota CITE: MG/DGAA/UF/T/Nº 128/2023 e informes adjuntos por concepto de gastos administrativos; en el marco de la L</t>
  </si>
  <si>
    <t>De: 00015010001 A:00099021001 Transferencia Bimonetaria de recursos (4 de 5) a solicitud del Ministerio de Gobierno mediante nota CITE: MG/DGAA/UF/T/Nº 128/2023 e informes adjuntos por concepto de fondo de devolución; en el marco de la Ley</t>
  </si>
  <si>
    <t>De: 00015010001 A:00099021001 Transferencia Bimonetaria de recursos (3 de 5) a solicitud del Ministerio de Gobierno mediante nota CITE: MG/DGAA/UF/T/Nº 128/2023 e informes adjuntos por concepto de distribuciones (DIPREVCON); en el marco de</t>
  </si>
  <si>
    <t>De: 00015010001 A:00099021001 Transferencia Bimonetaria de recursos (2 de 5) a solicitud del Ministerio de Gobierno mediante nota CITE: MG/DGAA/UF/T/Nº 128/2023 e informes adjuntos por concepto de distribuciones (DIRCABI); en el marco de la</t>
  </si>
  <si>
    <t>De: 00015010001 A:00099021001 Transferencia Bimonetaria de recursos (1 de 5) a solicitud del Ministerio de Gobierno mediante nota CITE: MG/DGAA/UF/T/Nº 128/2023 e informes adjuntos por concepto de distribuciones (MINISTERIO PÚBLICO); en el</t>
  </si>
  <si>
    <t>De: 00046057006 A:00099021001 Transferencia de recursos a solicitud del Ministerio de Salud y Deportes mediante nota CITE: MSyD/VGSS/DGGH/UGESPRO/PGBID3151/CE/162/2023 (operación bimonetaria), para el pago de honorarios a los consultores d</t>
  </si>
  <si>
    <t>De: 00099021001 A:00086057009 Transferencia de recursos a solicitud del Ministerio de Medio Ambiente y Agua mediante notas CITE: CAR/UCCPPAAP/CG/ADM Nos 0295 y 0370/2023 - E- MMAYA/2023 Nos 04700 y 04457, Informe INF/UCPPAAP/CG/ADM Nº 0205/</t>
  </si>
  <si>
    <t>De: 00389014301 A:00099021001 Transferencia de recursos a solicitud de la Navegación Aérea y Aeropuertos Bolivianos mediante nota CITE: CAR/DGE-DNAF Nº 0107/2023 (operación bimonetaria), para el pago de obligaciones en la ejecución del Pro</t>
  </si>
  <si>
    <t>De: 00383012002 A:00099021001 Transferencia de recursos a solicitud de la Agencia Boliviana de Correos dependiente del Ministerio de Obras Públicas, Servicios y Vivienda mediante nota CITE: AGBC-AGBC/DAF/TFC-CPRV-0208-CAR/2023 (operación</t>
  </si>
  <si>
    <t>may</t>
  </si>
  <si>
    <t>10000018815833</t>
  </si>
  <si>
    <t>10000024347614</t>
  </si>
  <si>
    <t>10000041173216</t>
  </si>
  <si>
    <t>10000047563528</t>
  </si>
  <si>
    <t>O21174450002</t>
  </si>
  <si>
    <t>O21174470002</t>
  </si>
  <si>
    <t>O21174560002</t>
  </si>
  <si>
    <t>O21175120002</t>
  </si>
  <si>
    <t>G22912110002</t>
  </si>
  <si>
    <t>G22912120001</t>
  </si>
  <si>
    <t>O21175550002</t>
  </si>
  <si>
    <t>G22914630002</t>
  </si>
  <si>
    <t>G22914650002</t>
  </si>
  <si>
    <t>Q18228730002</t>
  </si>
  <si>
    <t>Q18228750002</t>
  </si>
  <si>
    <t>G22914660001</t>
  </si>
  <si>
    <t>G22914620001</t>
  </si>
  <si>
    <t>G22914640001</t>
  </si>
  <si>
    <t>O21177380002</t>
  </si>
  <si>
    <t>F0012915</t>
  </si>
  <si>
    <t>O21177660002</t>
  </si>
  <si>
    <t>O21177860002</t>
  </si>
  <si>
    <t>O21177900002</t>
  </si>
  <si>
    <t>O21177960002</t>
  </si>
  <si>
    <t>O21177970002</t>
  </si>
  <si>
    <t>O21177980002</t>
  </si>
  <si>
    <t>O21178230002</t>
  </si>
  <si>
    <t>O21178240002</t>
  </si>
  <si>
    <t>O21178260002</t>
  </si>
  <si>
    <t>O21178280002</t>
  </si>
  <si>
    <t>O21178350002</t>
  </si>
  <si>
    <t>O21178510002</t>
  </si>
  <si>
    <t>O21178650002</t>
  </si>
  <si>
    <t>B21177810002</t>
  </si>
  <si>
    <t>B21177990002</t>
  </si>
  <si>
    <t>O21181470002</t>
  </si>
  <si>
    <t>O21181550002</t>
  </si>
  <si>
    <t>O21181580002</t>
  </si>
  <si>
    <t>O21181610002</t>
  </si>
  <si>
    <t>O21181620002</t>
  </si>
  <si>
    <t>O21181730002</t>
  </si>
  <si>
    <t>O21182110002</t>
  </si>
  <si>
    <t>O21182120002</t>
  </si>
  <si>
    <t>O21182140002</t>
  </si>
  <si>
    <t>O21182160002</t>
  </si>
  <si>
    <t>O21182170002</t>
  </si>
  <si>
    <t>O21182180002</t>
  </si>
  <si>
    <t>O21182350002</t>
  </si>
  <si>
    <t>O21182660002</t>
  </si>
  <si>
    <t>O21183000002</t>
  </si>
  <si>
    <t>B21181810002</t>
  </si>
  <si>
    <t>B21181830002</t>
  </si>
  <si>
    <t>B21182040002</t>
  </si>
  <si>
    <t>B21182190002</t>
  </si>
  <si>
    <t>B21182270002</t>
  </si>
  <si>
    <t>B21182310002</t>
  </si>
  <si>
    <t>B21181800002</t>
  </si>
  <si>
    <t>O21186450002</t>
  </si>
  <si>
    <t>Q18249560002</t>
  </si>
  <si>
    <t>Q18249720002</t>
  </si>
  <si>
    <t>O21188300002</t>
  </si>
  <si>
    <t>O21188740002</t>
  </si>
  <si>
    <t>O21189270002</t>
  </si>
  <si>
    <t>G22979590003</t>
  </si>
  <si>
    <t>B21188530002</t>
  </si>
  <si>
    <t>O21191930002</t>
  </si>
  <si>
    <t>O21191980002</t>
  </si>
  <si>
    <t>O21192480002</t>
  </si>
  <si>
    <t>O21192560002</t>
  </si>
  <si>
    <t>O21192730002</t>
  </si>
  <si>
    <t>O21192780002</t>
  </si>
  <si>
    <t>Q18264000002</t>
  </si>
  <si>
    <t>G22999290001</t>
  </si>
  <si>
    <t>G22999310001</t>
  </si>
  <si>
    <t>S10620300001</t>
  </si>
  <si>
    <t>B21191500002</t>
  </si>
  <si>
    <t>S10620610002</t>
  </si>
  <si>
    <t>O21194710002</t>
  </si>
  <si>
    <t>O21195140002</t>
  </si>
  <si>
    <t>O21195240002</t>
  </si>
  <si>
    <t>O21195430002</t>
  </si>
  <si>
    <t>S10621040001</t>
  </si>
  <si>
    <t>S10621000001</t>
  </si>
  <si>
    <t>O21198640002</t>
  </si>
  <si>
    <t>O21199130002</t>
  </si>
  <si>
    <t>O21199160002</t>
  </si>
  <si>
    <t>O21199240002</t>
  </si>
  <si>
    <t>G23030990002</t>
  </si>
  <si>
    <t>G23031000001</t>
  </si>
  <si>
    <t>B21198450002</t>
  </si>
  <si>
    <t>B21198490002</t>
  </si>
  <si>
    <t>B21198510002</t>
  </si>
  <si>
    <t>B21198540002</t>
  </si>
  <si>
    <t>O21201950002</t>
  </si>
  <si>
    <t>Q18284360002</t>
  </si>
  <si>
    <t>Q18288800002</t>
  </si>
  <si>
    <t>O21204400002</t>
  </si>
  <si>
    <t>O21205180002</t>
  </si>
  <si>
    <t>B21204620002</t>
  </si>
  <si>
    <t>Q18297250002</t>
  </si>
  <si>
    <t>O21207770002</t>
  </si>
  <si>
    <t>O21207910002</t>
  </si>
  <si>
    <t>O21208200002</t>
  </si>
  <si>
    <t>O21208220002</t>
  </si>
  <si>
    <t>G23079870001</t>
  </si>
  <si>
    <t>B21207400002</t>
  </si>
  <si>
    <t>B21207460002</t>
  </si>
  <si>
    <t>B21207570002</t>
  </si>
  <si>
    <t>B21207640002</t>
  </si>
  <si>
    <t>B21207950002</t>
  </si>
  <si>
    <t>B21207970002</t>
  </si>
  <si>
    <t>G23097910002</t>
  </si>
  <si>
    <t>G23097920001</t>
  </si>
  <si>
    <t>O21211610002</t>
  </si>
  <si>
    <t>O21211690002</t>
  </si>
  <si>
    <t>B21210550002</t>
  </si>
  <si>
    <t>O21213240002</t>
  </si>
  <si>
    <t>O21213530002</t>
  </si>
  <si>
    <t>O21214320002</t>
  </si>
  <si>
    <t>B21213430002</t>
  </si>
  <si>
    <t>B21213440002</t>
  </si>
  <si>
    <t>B21213450002</t>
  </si>
  <si>
    <t>B21213460002</t>
  </si>
  <si>
    <t>B21213470002</t>
  </si>
  <si>
    <t>B21213480002</t>
  </si>
  <si>
    <t>B21214030002</t>
  </si>
  <si>
    <t>O21216670002</t>
  </si>
  <si>
    <t>G23125290003</t>
  </si>
  <si>
    <t>O21217430002</t>
  </si>
  <si>
    <t>O21217590002</t>
  </si>
  <si>
    <t>O21217810002</t>
  </si>
  <si>
    <t>B21216710002</t>
  </si>
  <si>
    <t>G23134160002</t>
  </si>
  <si>
    <t>G23134170001</t>
  </si>
  <si>
    <t>S10629500001</t>
  </si>
  <si>
    <t>O21220320002</t>
  </si>
  <si>
    <t>O21220520002</t>
  </si>
  <si>
    <t>Q18329500002</t>
  </si>
  <si>
    <t>G23149440003</t>
  </si>
  <si>
    <t>G23149550003</t>
  </si>
  <si>
    <t>O21220800002</t>
  </si>
  <si>
    <t>O21220830002</t>
  </si>
  <si>
    <t>G23151160004</t>
  </si>
  <si>
    <t>B21220200002</t>
  </si>
  <si>
    <t>B21220310002</t>
  </si>
  <si>
    <t>G23151170002</t>
  </si>
  <si>
    <t>G23151180001</t>
  </si>
  <si>
    <t>S10630210001</t>
  </si>
  <si>
    <t>O21222850002</t>
  </si>
  <si>
    <t>O21223080002</t>
  </si>
  <si>
    <t>O21223270002</t>
  </si>
  <si>
    <t>O21223320002</t>
  </si>
  <si>
    <t>G23166580002</t>
  </si>
  <si>
    <t>G23166590001</t>
  </si>
  <si>
    <t>B21223120002</t>
  </si>
  <si>
    <t>O21225940002</t>
  </si>
  <si>
    <t>O21227360002</t>
  </si>
  <si>
    <t>Q18345750002</t>
  </si>
  <si>
    <t>B21225860002</t>
  </si>
  <si>
    <t>B21226100002</t>
  </si>
  <si>
    <t>S10632370003</t>
  </si>
  <si>
    <t>O21229780002</t>
  </si>
  <si>
    <t>O21230020002</t>
  </si>
  <si>
    <t>G23199230001</t>
  </si>
  <si>
    <t>J05537740002</t>
  </si>
  <si>
    <t>B21229600002</t>
  </si>
  <si>
    <t>G23215360002</t>
  </si>
  <si>
    <t>O21232700002</t>
  </si>
  <si>
    <t>G23215370001</t>
  </si>
  <si>
    <t>T04466390001</t>
  </si>
  <si>
    <t>T04466410001</t>
  </si>
  <si>
    <t>T04466430001</t>
  </si>
  <si>
    <t>T04466450001</t>
  </si>
  <si>
    <t>T04466470001</t>
  </si>
  <si>
    <t>T04466490001</t>
  </si>
  <si>
    <t>T04466510001</t>
  </si>
  <si>
    <t>T04466530001</t>
  </si>
  <si>
    <t>T04466550001</t>
  </si>
  <si>
    <t>T04466570001</t>
  </si>
  <si>
    <t>T04466590001</t>
  </si>
  <si>
    <t>T04466610001</t>
  </si>
  <si>
    <t>T04466630001</t>
  </si>
  <si>
    <t>T04466650001</t>
  </si>
  <si>
    <t>T04466670001</t>
  </si>
  <si>
    <t>T04466690001</t>
  </si>
  <si>
    <t>T04466710001</t>
  </si>
  <si>
    <t>T04466730001</t>
  </si>
  <si>
    <t>T04466750001</t>
  </si>
  <si>
    <t>T04466770001</t>
  </si>
  <si>
    <t>T04466790001</t>
  </si>
  <si>
    <t>T04466810001</t>
  </si>
  <si>
    <t>T04466830001</t>
  </si>
  <si>
    <t>T04466850001</t>
  </si>
  <si>
    <t>T04466870001</t>
  </si>
  <si>
    <t>T04466890001</t>
  </si>
  <si>
    <t>T04466910001</t>
  </si>
  <si>
    <t>T04466930001</t>
  </si>
  <si>
    <t>T04466950001</t>
  </si>
  <si>
    <t>T04466970001</t>
  </si>
  <si>
    <t>T04466990001</t>
  </si>
  <si>
    <t>T04467070001</t>
  </si>
  <si>
    <t>T04467010001</t>
  </si>
  <si>
    <t>T04467030001</t>
  </si>
  <si>
    <t>T04467050001</t>
  </si>
  <si>
    <t>T04467090001</t>
  </si>
  <si>
    <t>T04467110001</t>
  </si>
  <si>
    <t>T04467130001</t>
  </si>
  <si>
    <t>T04467150001</t>
  </si>
  <si>
    <t>T04467170001</t>
  </si>
  <si>
    <t>T04467190001</t>
  </si>
  <si>
    <t>T04467210001</t>
  </si>
  <si>
    <t>T04467230001</t>
  </si>
  <si>
    <t>T04467250001</t>
  </si>
  <si>
    <t>T04467270001</t>
  </si>
  <si>
    <t>T04467290001</t>
  </si>
  <si>
    <t>T04467310001</t>
  </si>
  <si>
    <t>T04467330001</t>
  </si>
  <si>
    <t>T04467350001</t>
  </si>
  <si>
    <t>T04467370001</t>
  </si>
  <si>
    <t>T04467390001</t>
  </si>
  <si>
    <t>T04467410001</t>
  </si>
  <si>
    <t>T04467430001</t>
  </si>
  <si>
    <t>T04467450001</t>
  </si>
  <si>
    <t>T04467470001</t>
  </si>
  <si>
    <t>T04467490001</t>
  </si>
  <si>
    <t>T04467510001</t>
  </si>
  <si>
    <t>T04467530001</t>
  </si>
  <si>
    <t>T04467550001</t>
  </si>
  <si>
    <t>T04467570001</t>
  </si>
  <si>
    <t>T04467590001</t>
  </si>
  <si>
    <t>T04467610001</t>
  </si>
  <si>
    <t>T04467630001</t>
  </si>
  <si>
    <t>T04467650001</t>
  </si>
  <si>
    <t>T04467670001</t>
  </si>
  <si>
    <t>T04467750001</t>
  </si>
  <si>
    <t>T04467690001</t>
  </si>
  <si>
    <t>T04467710001</t>
  </si>
  <si>
    <t>T04467730001</t>
  </si>
  <si>
    <t>T04467770001</t>
  </si>
  <si>
    <t>T04467790001</t>
  </si>
  <si>
    <t>T04467810001</t>
  </si>
  <si>
    <t>T04467830001</t>
  </si>
  <si>
    <t>T04467850001</t>
  </si>
  <si>
    <t>T04467870001</t>
  </si>
  <si>
    <t>T04467890001</t>
  </si>
  <si>
    <t>T04467910001</t>
  </si>
  <si>
    <t>T04467930001</t>
  </si>
  <si>
    <t>T04467950001</t>
  </si>
  <si>
    <t>T04467970001</t>
  </si>
  <si>
    <t>T04468000001</t>
  </si>
  <si>
    <t>T04468020001</t>
  </si>
  <si>
    <t>T04468040001</t>
  </si>
  <si>
    <t>T04468060001</t>
  </si>
  <si>
    <t>T04468080001</t>
  </si>
  <si>
    <t>T04468100001</t>
  </si>
  <si>
    <t>T04468120001</t>
  </si>
  <si>
    <t>T04468140001</t>
  </si>
  <si>
    <t>T04468160001</t>
  </si>
  <si>
    <t>T04468180001</t>
  </si>
  <si>
    <t>T04468200001</t>
  </si>
  <si>
    <t>T04468220001</t>
  </si>
  <si>
    <t>T04468240001</t>
  </si>
  <si>
    <t>T04468260001</t>
  </si>
  <si>
    <t>T04468280001</t>
  </si>
  <si>
    <t>T04468300001</t>
  </si>
  <si>
    <t>T04468320001</t>
  </si>
  <si>
    <t>T04468340001</t>
  </si>
  <si>
    <t>T04468360001</t>
  </si>
  <si>
    <t>T04468380001</t>
  </si>
  <si>
    <t>T04468460001</t>
  </si>
  <si>
    <t>T04468400001</t>
  </si>
  <si>
    <t>T04468420001</t>
  </si>
  <si>
    <t>T04468440001</t>
  </si>
  <si>
    <t>T04468480001</t>
  </si>
  <si>
    <t>B21232280002</t>
  </si>
  <si>
    <t>O21234690002</t>
  </si>
  <si>
    <t>O21234970002</t>
  </si>
  <si>
    <t>O21235350002</t>
  </si>
  <si>
    <t>F0013217</t>
  </si>
  <si>
    <t>O21235730002</t>
  </si>
  <si>
    <t>O21235900002</t>
  </si>
  <si>
    <t>B21235290002</t>
  </si>
  <si>
    <t>B21235340002</t>
  </si>
  <si>
    <t>G23233810002</t>
  </si>
  <si>
    <t>O21235980002</t>
  </si>
  <si>
    <t>G23233840001</t>
  </si>
  <si>
    <t>G23233860001</t>
  </si>
  <si>
    <t>Q18373980002</t>
  </si>
  <si>
    <t>S10636720003</t>
  </si>
  <si>
    <t>00099021001 DEPOSITO DE EFECTIVO, DEPOSITANTE: JACINTA LAZCANO GUTIERREZ, CONCEPTO: REVERSION DE BOLETA HABER MENSUAL MES DE ABRIL, CUENTA DE DEPOSITO: CUENTA UNICA DEL TESORO</t>
  </si>
  <si>
    <t>00099021001 DEPOSITO DE EFECTIVO, DEPOSITANTE: LIZETH NINA, CONCEPTO: REVERSION DE BOLETA HABER MENSUAL DEL MES DE ABRIL, CUENTA DE DEPOSITO: CUENTA UNICA DEL TESORO/DJBR</t>
  </si>
  <si>
    <t>00099021001 DEPOSITO DE EFECTIVO, DEPOSITANTE: OSCAR CESPEDES ESTRADA, CONCEPTO: DEVOLUCION POR DEPÓSITO EN DEMASIA POR HABERES SR. OSCAR CESPEDES ESTRADA, CUENTA DE DEPOSITO: CUENTA UNICA DEL TESORO/DJBR</t>
  </si>
  <si>
    <t>REGULARIZACION DE TRANSFERENCIA DEL EXTERIOR SEGUN SWIFT NO.8788 Y NO.8787 DE FECHA 01/06/2023 ORDENANTE: YASTER TRADING S.A. (URUGUAY) REF.: 20230531-00320626 LIB. 00597012001 RECURSOS PROPIOS VENTAS YLB</t>
  </si>
  <si>
    <t>COBRO COSTOS DE PAPELERIA POR REGULARIZACION DE TRANSFERENCIA DEL EXTERIOR POR ORDEN DE YASTER TRADING S.A. (URUGUAY) REF.: 20230531-00320626 LIB. 00597012001 RECURSOS PROPIOS VENTAS YLB</t>
  </si>
  <si>
    <t>00099021001 DEPOSITO DE EFECTIVO, DEPOSITANTE: JUAN CARLOS FERNANDEZ COLQUE, CONCEPTO: DEVOLUCION POR TOPE SALARIAL DE MARZO DEL 2023, CUENTA DE DEPOSITO: CUENTA UNICA DEL TESORO</t>
  </si>
  <si>
    <t>TRANSFERENCIA DEL EXTERIOR SEGUN SWIFT NO.8817 Y NO.8816 DE FECHA 01/06/2023 ORDENANTE: WENFOR SA (MONTEVIDEO URUGUAY) REF.: CRED YLB GCO 0097 ODV/VEX LIB. 00597012001 RECURSOS PROPIOS VENTAS YLB</t>
  </si>
  <si>
    <t>TRANSFERENCIA DEL EXTERIOR SEGUN SWIFT NO.8819 Y NO.8818 DE FECHA 01/06/2023 ORDENANTE: WENFOR SA (MONTEVIDEO URUGUAY) REF.: CRED YLB GCO 0096 ODV/VEX LIB. 00597012001 RECURSOS PROPIOS VENTAS YLB</t>
  </si>
  <si>
    <t>NUMERO DE LIBRETA CUT: 00302014201 OPERACIÓN E75 TRANSFERENCIA DE LA CUENTA FISCAL BUN A LA CUT EN MN TRANSFERENCIA DE FONDOS A SOLICITUD DE: SERVICIO DEPARTAMENTAL DE RIEGO POTOSI CITE:SEDERI/PT/83/2023 CTA. 3987 LIBRETA NÂ°00302014201 BANCO CENTRAL DE BOLIVIA</t>
  </si>
  <si>
    <t>NUMERO DE LIBRETA CUT: 00086071101 OPERACIÓN E75 TRANSFERENCIA DE LA CUENTA FISCAL BUN A LA CUT EN MN TRANSFERENCIA DE FONDOS A SOLICITUD DE: GOB. AUTONOMO MUNICIPAL DE UYUNI CITE:OF/GAMU/DESP/MAE NÂ° 0649/2023 CTA. 3987 LIBRETA NÂ°00086071101 BANCO CENTRAL DE BOLIVIA</t>
  </si>
  <si>
    <t>COBRO COSTOS DE PAPELERIA SEGUN TRANSFERENCIA DEL EXTERIOR POR ORDEN DE WENFOR SA (MONTEVIDEO URUGUAY) REF.: CRED YLB GCO 0096 ODV/VEX LIB. 00597012001 RECURSOS PROPIOS VENTAS YLB</t>
  </si>
  <si>
    <t>COBRO COSTOS DE PAPELERIA SEGUN TRANSFERENCIA DEL EXTERIOR POR ORDEN DE RAINBOW GATE INTERNATIONAL LIMITED REF.: CRED 21.00 FEE DECTED - 0149357 LIB. 00593012001 EMPRESA ESTATAL YACANA - RECURSOS PROPIOS</t>
  </si>
  <si>
    <t>COBRO COSTOS DE PAPELERIA SEGUN TRANSFERENCIA DEL EXTERIOR POR ORDEN DE WENFOR SA (MONTEVIDEO URUGUAY) REF.: CRED YLB GCO 0097 ODV/VEX LIB. 00597012001 RECURSOS PROPIOS VENTAS YLB</t>
  </si>
  <si>
    <t>00099021001 DEPOSITO DE EFECTIVO, DEPOSITANTE: OSCAR JULIO ARCE PERALTA, CONCEPTO: DOBLE PERCEPCION, CUENTA DE DEPOSITO: CUENTA UNICA DEL TESORO/DJBR</t>
  </si>
  <si>
    <t>De: 00249012001 TRANSFERNCIA POR DEVOLUCION DE RECURSOS AL TGN SEGUN RESOLUCION ADMINISTRATIVA CEASS/UAJ/RA 108/2022 Y DOCUMENTACION ADJUNTA.</t>
  </si>
  <si>
    <t>00099021001 DEPOSITO DE EFECTIVO, DEPOSITANTE: MINISTERIO DE EDUCACION, CONCEPTO: REVERSION TOTAL, CUENTA DE DEPOSITO: CUENTA UNICA DEL TESORO</t>
  </si>
  <si>
    <t>00099021001 DEPOSITO DE EFECTIVO, DEPOSITANTE: JORGE NINA BERNAL, CONCEPTO: DEVOLUCION POR DOBLE PERCEPCION DE ACUERDO A CONVENIO DE PAGO N°004/2021, CUENTA DE DEPOSITO: CUENTA UNICA DEL TESORO</t>
  </si>
  <si>
    <t>00099021001 DEPOSITO DE EFECTIVO, DEPOSITANTE: AIDA VIRGINIA CHOQUE DE MENDOZA, CONCEPTO: REGULARIZACION POR TOPE SALARIAL, CUENTA DE DEPOSITO: CUENTA UNICA DEL TESORO</t>
  </si>
  <si>
    <t>00099021001 DEPOSITO DE EFECTIVO, DEPOSITANTE: RAFAEL IVAN SAGARNAGA CASTAÑOS, CONCEPTO: DEVOLUCION TOPE SALARIAL - SEPTIEMBRE - OCTUBRE - NOVIEMBRE - DICIEMBRE 2022, CUENTA DE DEPOSITO: CUENTA UNICA DEL TESORO/DJBR</t>
  </si>
  <si>
    <t>00020031101 DEPOSITO DE EFECTIVO, DEPOSITANTE: CRISTHIAN ROLANDO SALAS QUISPE, CONCEPTO: DEVOLUCION DE PASAJES Y VIATICOS, CUENTA DE DEPOSITO: CUENTA UNICA DEL TESORO</t>
  </si>
  <si>
    <t>00099021001 DEPOSITO DE EFECTIVO, DEPOSITANTE: WINNER JESUS TICONA PAREDES, CONCEPTO: REGULARIZACION POR TOPE SALARIAL, CUENTA DE DEPOSITO: CUENTA UNICA DEL TESORO</t>
  </si>
  <si>
    <t>00099021001 DEPOSITO DE EFECTIVO, DEPOSITANTE: FELIPE CALLISAYA MAMANI, CONCEPTO: REGULARIZACIONES POR TOPE SALARIAL, CUENTA DE DEPOSITO: CUENTA UNICA DEL TESORO/DJBR</t>
  </si>
  <si>
    <t>00099021001 DEPOSITO DE EFECTIVO, DEPOSITANTE: DANNY RONALD ROCA JIMENEZ, CONCEPTO: REGULARIZACION SUELDO MES DE MAYO 2023, CUENTA DE DEPOSITO: CUENTA UNICA DEL TESORO/DJBR</t>
  </si>
  <si>
    <t>00099021001 DEPOSITO DE EFECTIVO, DEPOSITANTE: LUIS ADOLFO SUCUJAYO CHAVEZ, CONCEPTO: REGULARIZACION POR TOPE SALARIAL MES DE MAYO, CUENTA DE DEPOSITO: CUENTA UNICA DEL TESORO</t>
  </si>
  <si>
    <t>00099021001 DEPOSITO DE EFECTIVO, DEPOSITANTE: CONSERVATORIO PLURINACIONAL DE MUSICA, CONCEPTO: DEVOLUCION POR PAGO EN DEMASIA EN EL RETROACTIVO HABER BASICO, CUENTA DE DEPOSITO: CUENTA UNICA DEL TESORO</t>
  </si>
  <si>
    <t>00099021001 DEPOSITO DE EFECTIVO, DEPOSITANTE: WILFREDO MATIAS POMA, CONCEPTO: DEV. POR CONCEPTO DE TOPE SALARIAL, CUENTA DE DEPOSITO: CUENTA UNICA DEL TESORO</t>
  </si>
  <si>
    <t>00099021001 DEP.DE CHEQ.AJENOS,RET.DE CAM.,CONCEPTO: REEMBOLSO DE CAJA DE SALUD CORDES A : SERVICIO ESTATAL DE AUTONOMIAS SEA,DEP.: CAJA DE SALUD CORDES , PROCEDENCIA: BANCO UNION S.A., CHEQUE: 31122, FECHA DE EMISION:19/05/2023</t>
  </si>
  <si>
    <t>00099021001 DEP.DE CHEQ.AJENOS,RET.DE CAM.,CONCEPTO: LUIS FERNANDO FRAIJA SAUMA,DEP.: BANCO UNION S.A. , PROCEDENCIA: BANCO UNION S.A., CHEQUE: 191506, FECHA DE EMISION:02/06/2023</t>
  </si>
  <si>
    <t>00099021001 DEPOSITO DE EFECTIVO, DEPOSITANTE: ARCIENEGA TITO PATRICIA LEONOR, CONCEPTO: DEVOLUCION, CUENTA DE DEPOSITO: CUENTA UNICA DEL TESORO/DJBR</t>
  </si>
  <si>
    <t>00099021001 DEPOSITO DE EFECTIVO, DEPOSITANTE: MIRIAN VILLALPANDO GUERRERO, CONCEPTO: DEVOLUCION DE SUELDOS Y SALARIOS, CUENTA DE DEPOSITO: CUENTA UNICA DEL TESORO</t>
  </si>
  <si>
    <t>00099021001 DEPOSITO DE EFECTIVO, DEPOSITANTE: RUBEN JUAN ROCHA AGUILAR, CONCEPTO: TOPE SALARIAL, CUENTA DE DEPOSITO: CUENTA UNICA DEL TESORO</t>
  </si>
  <si>
    <t>00099021001 DEPOSITO DE EFECTIVO, DEPOSITANTE: ROSARIO MARTHA LARREA ALVAREZ, CONCEPTO: POR EXCEDENTE DEL TOPE SALARIAL, CUENTA DE DEPOSITO: CUENTA UNICA DEL TESORO</t>
  </si>
  <si>
    <t>00099021001 DEPOSITO DE EFECTIVO, DEPOSITANTE: JUAN FELIX QUISPE MEDRANO, CONCEPTO: REGULARIZACIONES POR TOPE SALARIAL, CUENTA DE DEPOSITO: CUENTA UNICA DEL TESORO</t>
  </si>
  <si>
    <t>00596012001 DEPOSITO DE EFECTIVO, DEPOSITANTE: EMPRESA PUBLICA TRANSPORTE AEREO MILITAR, CONCEPTO: REVERSION DE GASTOS NO EJECUTADOS PREV:202, CUENTA DE DEPOSITO: CUENTA UNICA DEL TESORO</t>
  </si>
  <si>
    <t>00596012001 DEPOSITO DE EFECTIVO, DEPOSITANTE: EMPRESA PUBLICA TRANSPORTE AEREO MILITAR, CONCEPTO: REVERSION DE GASTOS NO EJECUTADOS PREV : 209, CUENTA DE DEPOSITO: CUENTA UNICA DEL TESORO</t>
  </si>
  <si>
    <t>00099021001 DEPOSITO DE EFECTIVO, DEPOSITANTE: ROLADO VALENTIN MARIN IBAÑEZ, CONCEPTO: REGULARIZACON POR TOPE SALARIAL, CUENTA DE DEPOSITO: CUENTA UNICA DEL TESORO</t>
  </si>
  <si>
    <t>00099021001 DEPOSITO DE EFECTIVO, DEPOSITANTE: BENSI COAQUIRA YUJRA, CONCEPTO: REGULARIZACION POR TOPE SALARIAL, CUENTA DE DEPOSITO: CUENTA UNICA DEL TESORO</t>
  </si>
  <si>
    <t>00099021001 DEPOSITO DE EFECTIVO, DEPOSITANTE: JUAN RODOLFO SALDAÑA VILLEGAS, CONCEPTO: COMPLEMENTO DEVOLUCION REMUNERACIONES EN EXCESO (UMSA 2008-2009) DEPÓSITO DE FECHA 30-07-2013, CUENTA DE DEPOSITO: CUENTA UNICA DEL TESORO</t>
  </si>
  <si>
    <t>00099021001 DEP.DE CHEQ.AJENOS,RET.DE CAM.,CONCEPTO: DEVOLUCION DE CC NO COBRADO FEBRERO 2023,DEP.: LA VITALICIA SEGUROS Y REASEGUROS DE VIDA S.A. , PROCEDENCIA: BANCO BISA S.A., CHEQUE: 80418, FECHA DE EMISION:02/06/2023</t>
  </si>
  <si>
    <t>00099021001 DEP.DE CHEQ.AJENOS,RET.DE CAM.,CONCEPTO: DEVOLUCION DE CC NO COBRADA FEBRERO 2023,DEP.: LA VITALICIA SEGUROS Y REASEGUROS DE VIDA S.A. , PROCEDENCIA: BANCO BISA S.A., CHEQUE: 1867433, FECHA DE EMISION:02/06/2023</t>
  </si>
  <si>
    <t>00099021001 DEP.DE CHEQ.AJENOS,RET.DE CAM.,CONCEPTO: PAGO DENTRO DEL PROCESO CIVIL SEGUIDO POR MEFP C/ EMPRELPAZ,DEP.: MINISTERIO DE ECONOMIA Y FINANZAS PUBLICAS , PROCEDENCIA: BANCO UNION S.A., CHEQUE: 20250, FECHA DE EMISION:10/05/2023</t>
  </si>
  <si>
    <t>00099021001 DEP.DE CHEQ.AJENOS,RET.DE CAM.,CONCEPTO: ABEL LOPEZ ARRUETA,DEP.: BANCO UNION S.A. , PROCEDENCIA: BANCO UNION S.A., CHEQUE: 191507, FECHA DE EMISION:05/06/2023</t>
  </si>
  <si>
    <t>00513032001 DEP.DE CHEQ.AJENOS,RET.DE CAM.,CONCEPTO: REVERSION DE SALDO NO EJECUTADO,DEP.: Y.P.F.B. , PROCEDENCIA: BANCO UNION S.A., CHEQUE: 8632, FECHA DE EMISION:30/05/2023</t>
  </si>
  <si>
    <t>00099021001 DEP.DE CHEQ.AJENOS,RET.DE CAM.,CONCEPTO: PAGO POR DESCUENTO RECURSOS PUBLICOS,DEP.: CAJA NACIONAL DE SALUD , PROCEDENCIA: BANCO UNION S.A., CHEQUE: 68265, FECHA DE EMISION:01/06/2023</t>
  </si>
  <si>
    <t>00253012002 DEPOSITO DE EFECTIVO, DEPOSITANTE: JUAN CARLOS COAQUIRA NINA, CONCEPTO: DEVOLUCION DE VIATICOS DEL 16 AL 17 DE MAYO DE 2023, CUENTA DE DEPOSITO: CUENTA UNICA DEL TESORO</t>
  </si>
  <si>
    <t>NUMERO DE LIBRETA CUT: 00597012001 OPERACIÓN E18 TRANSFERENCIA DEL SISTEMA FINANCIERO POR CUENTA DE TERCEROS A LA CUT SOL.CHINA MACHINERY ENGINEERING CORPORAT</t>
  </si>
  <si>
    <t>NUMERO DE LIBRETA CUT: 00597029201 OPERACIÓN E18 TRANSFERENCIA DEL SISTEMA FINANCIERO POR CUENTA DE TERCEROS A LA CUT SOL.CHINA MACHINERY ENGINEERING CORPORAT</t>
  </si>
  <si>
    <t>00099021001 DEPOSITO DE EFECTIVO, DEPOSITANTE: LOURDES ALIAGA ZAPATA, CONCEPTO: DOBLE PERCEPCION DEL MES DE JUNIO 2023, CUENTA DE DEPOSITO: CUENTA UNICA DEL TESORO</t>
  </si>
  <si>
    <t>00099021001 DEPOSITO DE EFECTIVO, DEPOSITANTE: JUANITO QUIUCHACA, CONCEPTO: RENUNCIA VOLUNTARIA, CUENTA DE DEPOSITO: CUENTA UNICA DEL TESORO</t>
  </si>
  <si>
    <t>00099021001 DEPOSITO DE EFECTIVO, DEPOSITANTE: CLAUDIA VERONICA SILVA CORINI, CONCEPTO: DEVOLUCION REMUNERACION MAXIMA NOVIEMBRE Y DICIEMBRE GESTION 2022, CUENTA DE DEPOSITO: CUENTA UNICA DEL TESORO</t>
  </si>
  <si>
    <t>TRANSFERENCIA DE FONDOS AL EXTERIOR A SOLICITUD DE AGENCIA BOLIVIANA DE ENERGIA SEGUN SOLICITUD 18443 REF: NUCADVISOR PAGO CORRESPONDIENTE AL AC N 40 DEL CONTRATO DE ADHESION SERVICIO DE SEGUIMIENTO Y MONITOREO Y CONTROL CON NUCADVISOR PARA EL CONTRATO DE CIDTN SEGUN INFORME 0172 2023 NOTA INTERNA 0 LIB. 00099021001 TGN-RECURSOS ORDINARIOS (3987)</t>
  </si>
  <si>
    <t>00099021001 DEP.DE CHEQ.AJENOS,RET.DE CAM.,CONCEPTO: DEVOLUCION FONDOS NO COBRADOS CONCILIACION FEBRERO / 2023,DEP.: SEGUROS PROVIDA S.A. , PROCEDENCIA: BANCO NACIONAL DE BOLIVIA S.A., CHEQUE: 2312862, FECHA DE EMISION:07/06/2023</t>
  </si>
  <si>
    <t>00099021001 DEPOSITO DE EFECTIVO, DEPOSITANTE: R1-3 GRAL PEREZ, CONCEPTO: REVERSION MONTO NO EJECUTADO DE SERVICIOS BASICOS, CUENTA DE DEPOSITO: CUENTA UNICA DEL TESORO</t>
  </si>
  <si>
    <t>00099021001 DEPOSITO DE EFECTIVO, DEPOSITANTE: ELEUTERIO QUISPE ANGULO, CONCEPTO: DEVOLUCION DE DUODECIMO AGUINALDO 2022, CUENTA DE DEPOSITO: CUENTA UNICA DEL TESORO</t>
  </si>
  <si>
    <t>00099021001 DEPOSITO DE EFECTIVO, DEPOSITANTE: JUAN PABLO CAMPERO PARADA - IPDSA, CONCEPTO: SOLICITUD DE COBRO POR REPETICION DE PAGO DE IMPUESTOS, CUENTA DE DEPOSITO: CUENTA UNICA DEL TESORO</t>
  </si>
  <si>
    <t>00099021001 DEPOSITO DE EFECTIVO, DEPOSITANTE: LUIS SANTIAGO CATERING &amp; EVENTOS, CONCEPTO: PAGO DE SERVICIOS BÁSICOS, CUENTA DE DEPOSITO: CUENTA UNICA DEL TESORO</t>
  </si>
  <si>
    <t>00548132001 DEPOSITO DE EFECTIVO, DEPOSITANTE: JOSE ANTONIO GUERRERO FLORES, CONCEPTO: DEVOLUCION DE 13% POR VIATICOS, CUENTA DE DEPOSITO: CUENTA UNICA DEL TESORO</t>
  </si>
  <si>
    <t>NUMERO DE LIBRETA CUT: 00048011101 OPERACIÓN E75 TRANSFERENCIA DE LA CUENTA FISCAL BUN A LA CUT EN MN TRANSFERENCIA DE FONDOS A SOLICITUD DE: EMPRESA LOCAL DE AGUA POTABLE Y ALCANTARILLADO SUCRE, CITE:ELAPAS-G.A.F.NÂ°169/2023 CUENTA CUT 3987 LIBRETA NÂ° 00048011101 MIN. DEP - REC. ALQUILERES CE</t>
  </si>
  <si>
    <t>COBRO COSTOS DE PAPELERIA SEGUN TRANSFERENCIA DEL EXTERIOR POR ORDEN DE MINGA GAS SA (PARAGUAY) REF.: ORDEN DE VENTA YPFB-OV-UEHL-05-2023 PROCESO DE VENTA DE GAS LICUADO DE PETROLEO (GLP) FECHA VALOR 8/06/2023 LIB. 00513062002 YPFB - EXPORTACIÓN DE GLP Y OTROS-BOLIVIANOS</t>
  </si>
  <si>
    <t>COBRO COSTOS DE PAPELERIA SEGUN TRANSFERENCIA DEL EXTERIOR POR ORDEN DE LATIN OIL S.A. (UY/MALDONADO) REF.: CRED IB23F089828499-0426355 FECHA VALOR 8/06/2023 LIB. 00513062002 YPFB - EXPORTACIÓN DE GLP Y OTROS-BOLIVIANOS</t>
  </si>
  <si>
    <t>COBRO DE||ÚTILES DE ESCRITORIO POR EL REGISTRO DEL COMPROBANTE CONTABLE N°1062017 REF: SEGUNDO DESEMBOLSO DE RECURSOS A FAVOR YLB PROY. 3RA FASE DES. INT. DE LA SALMUERA DEL SALAR DE UYUNI, SG CORREO ADJUNTO. COSTO DE ÚTILES DE ESCRITORIO DE LA CUT LIBRETA N° 00597012001 RECURSOS PROPIOS VENTAS YLB</t>
  </si>
  <si>
    <t>00099021001 DEP.DE CHEQ.AJENOS,RET.DE CAM.,CONCEPTO: DEVOLUCION DE SALDO PAGO DE REFRIGERIOS PERSONAL EVENTUAL MES DE MARZO 2023 SENASBA,DEP.: MARIA EUGENIA TORREZ MAMANI , PROCEDENCIA: BANCO UNION S.A., CHEQUE: 106, FECHA DE EMISION:07/06/2023</t>
  </si>
  <si>
    <t>||TRANSFERENCIA A LA CUENTA UNICA DEL TESORO POR REMUNERACION MAXIMA DEL SECTOR PUBLICO DE ROLANDO SERGIO COLQUE SOLDADO, CORRESPONDIENTE AL MES DE MAYO/2023 Y RETROACTIVO, SEGUN DOCUMENTOS ADJUNTOS Y ROC N° 463/2023 DEL DCR TRANSF REM. MAXIMA DE ROLANDO SERGIO COLQUE SOLDADO MAYO Y RETROACTIVO 2023 LIBRETA 00099021001</t>
  </si>
  <si>
    <t>00099021001 DEPOSITO DE EFECTIVO, DEPOSITANTE: FREDDY IVAN CONDORI CUNO, CONCEPTO: POR COBRO INDEVIDO (SEGUNDAS NUPCIAS) DE LOLA CELESTINA CUNO CANASA Q.E.P.D., CUENTA DE DEPOSITO: CUENTA UNICA DEL TESORO</t>
  </si>
  <si>
    <t>00598012001 DEPOSITO DE EFECTIVO, DEPOSITANTE: CARLOS ALARCON C., CONCEPTO: DEVOLUCION PARCIAL IMPUESTOS, CUENTA DE DEPOSITO: CUENTA UNICA DEL TESORO</t>
  </si>
  <si>
    <t>00099021001 DEPOSITO DE EFECTIVO, DEPOSITANTE: ANGEL FELIX REYNA ZACONETA - IPDSA, CONCEPTO: SOLICITUD DE COBRO POR REPETICION DE PAGO DE IMPUESTOS, CUENTA DE DEPOSITO: CUENTA UNICA DEL TESORO</t>
  </si>
  <si>
    <t>00099021001 DEPOSITO DE EFECTIVO, DEPOSITANTE: FERNANDA WILMA MENDEZBIRBUET, CONCEPTO: REVERSION TOTAL, CUENTA DE DEPOSITO: CUENTA UNICA DEL TESORO/DJBR</t>
  </si>
  <si>
    <t>COBRO DE||COSTO ÚTILES DE ESCRITORIO SG. CORREO ADJ. POR REGISTRO DE 5 COMPROBANTES CONT. DE LA FECHA COBRO DE CAPITAL E INTERESES CRED.EXTRA.YLB DES. INT. DE LA SALMUERA DEL SALAR DE UYUNI  PTA. IND. FASE II (5 DESEMB.) SG. RD N°052/2011, CONT. SANO N°178/2011 Y MODIF. COSTO ÚTILES DE ESCRITORIO DE LA CUT, LIBRETA N°00597012001 RECURSOS PROPIOS VENTAS YLB</t>
  </si>
  <si>
    <t>COBRO DE||COSTO ÚTILES DE ESCRITORIO SG. CORREO ADJUNTO POR EL REGISTRO DE 3 COMPROBANTES CONTABLES DE LA FECHA COBRO DE CAPITAL E INTERESES CRED.EXTRA.YLB PROY. BATERIAS DE LITIO EN BOL FASE III (3 DESEMB.) SG RD N°053/2011, CONT. SANO N° 179/2011 Y MODIF. COSTO ÚTILES DE ESCRITORIO DE LA CUT, LIBRETA N°00597012001 RECURSOS PROPIOS VENTAS YLB</t>
  </si>
  <si>
    <t>00099021001 DEPOSITO DE EFECTIVO, DEPOSITANTE: NANCY RAFAELA MACHICADO VDA. DE SABAT, CONCEPTO: DEVOLUCION POR SOBREPASAR DE LA DISPONIBILIDAD DE LA LETRA A, CUENTA DE DEPOSITO: CUENTA UNICA DEL TESORO</t>
  </si>
  <si>
    <t>00099021001 DEPOSITO DE EFECTIVO, DEPOSITANTE: TEOFILO BAPTISTA RAMIREZ, CONCEPTO: DEVOLUCION DE HABERES 2010, MES DE MAYO DE 2023, CUENTA DE DEPOSITO: CUENTA UNICA DEL TESORO</t>
  </si>
  <si>
    <t>00099021001 DEPOSITO DE EFECTIVO, DEPOSITANTE: CARLOS TRUJILLO LARA, CONCEPTO: DEVOLUCION PAGO EXCESO SUELDO MAYO/2023, CUENTA DE DEPOSITO: CUENTA UNICA DEL TESORO</t>
  </si>
  <si>
    <t>00099021001 DEPOSITO DE EFECTIVO, DEPOSITANTE: CARLOS DENCEL PELAEZ PACHECO, CONCEPTO: REMUNERACION MAXIMA PERMITIDA MES DE MAYO 2023, CUENTA DE DEPOSITO: CUENTA UNICA DEL TESORO</t>
  </si>
  <si>
    <t>TRANSFERENCIA DEL EXTERIOR SEGUN SWIFT NO.9362 Y NO.9361 DE FECHA 13/06/2023 ORDENANTE: FERTILIZANTES DEL SUR SAC (LIMA PERU) REF.: CRED COMPRA CLORURO DE POTASIO LIB. 00597012001 RECURSOS PROPIOS VENTAS YLB</t>
  </si>
  <si>
    <t>COBRO COSTOS DE PAPELERIA SEGUN TRANSFERENCIA DEL EXTERIOR POR ORDEN DE FERTILIZANTES DEL SUR SAC (LIMA PERU) REF.: CRED COMPRA CLORURO DE POTASIO LIB. 00597012001 RECURSOS PROPIOS VENTAS YLB</t>
  </si>
  <si>
    <t>00099021001 DEP.DE CHEQ.AJENOS,RET.DE CAM.,CONCEPTO: JHENNY MENA MAMANI,DEP.: BANCO UNION S.A. , PROCEDENCIA: BANCO UNION S.A., CHEQUE: 191509, FECHA DE EMISION:13/06/2023</t>
  </si>
  <si>
    <t>00099021001 DEP.DE CHEQ.AJENOS,RET.DE CAM.,CONCEPTO: CINTYA ACHA AUCA,DEP.: BANCO UNION S.A. , PROCEDENCIA: BANCO UNION S.A., CHEQUE: 191512, FECHA DE EMISION:13/06/2023</t>
  </si>
  <si>
    <t>00099021001 DEP.DE CHEQ.AJENOS,RET.DE CAM.,CONCEPTO: JHENNY MENA MAMANI,DEP.: BANCO UNION S.A. , PROCEDENCIA: BANCO UNION S.A., CHEQUE: 191511, FECHA DE EMISION:13/06/2023</t>
  </si>
  <si>
    <t>00099021001 DEP.DE CHEQ.AJENOS,RET.DE CAM.,CONCEPTO: CINTYA ACHA AUCA,DEP.: BANCO UNION S.A. , PROCEDENCIA: BANCO UNION S.A., CHEQUE: 191510, FECHA DE EMISION:13/06/2023</t>
  </si>
  <si>
    <t>00099021001 DEPOSITO DE EFECTIVO, DEPOSITANTE: ROXANA QUISBERT CRUZ, CONCEPTO: DEVOLUCION, CUENTA DE DEPOSITO: CUENTA UNICA DEL TESORO</t>
  </si>
  <si>
    <t>NUMERO DE LIBRETA CUT: 00099021001 OPERACIÓN E75 TRANSFERENCIA DE LA CUENTA FISCAL BUN A LA CUT EN MN TRANSFERENCIA DE FONDOS A SOLICITUD DE: GOBIERNO AUTONOMO MCPAL. VILLA GUALBERTO VILLARROEL CITE : G.A.M.V.G.V./NÂ° 155/2023 CUENTA CUT 3987 LIBRETA NÂ° 00099021001 "TGN RECURSOS ORDINARIOS".</t>
  </si>
  <si>
    <t>NUMERO DE LIBRETA CUT: 00099021001 OPERACIÓN E18 TRANSFERENCIA DEL SISTEMA FINANCIERO POR CUENTA DE TERCEROS A LA CUT devolucion pagos de cc no cobrados febrero 2023</t>
  </si>
  <si>
    <t>00099021001 DEPOSITO DE EFECTIVO, DEPOSITANTE: SERNAP ARCELIA GONZALES HUANCA, CONCEPTO: INGRESO: DEVOLUCION, CUENTA DE DEPOSITO: CUENTA UNICA DEL TESORO</t>
  </si>
  <si>
    <t>00099021001 DEPOSITO DE EFECTIVO, DEPOSITANTE: JUSTA MENDOZA DE CARVAJAL, CONCEPTO: COBRO INDEVIDO DEVOLUCION RETROACTIVO, CUENTA DE DEPOSITO: CUENTA UNICA DEL TESORO</t>
  </si>
  <si>
    <t>00099021001 DEP.DE CHEQ.AJENOS,RET.DE CAM.,CONCEPTO: REEMBOLSO DE: CAJA DE SALUD CORDES A: AUTORIDAD PLURINACIONAL DE LA MADRE TIERRA,DEP.: CAJA DE SALUD CORDES , PROCEDENCIA: BANCO UNION S.A., CHEQUE: 31528, FECHA DE EMISION:09/06/2023</t>
  </si>
  <si>
    <t>NUMERO DE LIBRETA CUT: 00099021001 OPERACIÓN E18 TRANSFERENCIA DEL SISTEMA FINANCIERO POR CUENTA DE TERCEROS A LA CUT TRANSFERENCIA DEVOLUCION DE RECURSOS DEL FIDEICOMISO Y DISMINUCION DEL PATRIMONIO AUTONOMO SOLICITUD FIDEICOMISO PARA EL DESARROLLO PRODUCTIVO - BDP S.A.M.</t>
  </si>
  <si>
    <t>00099021001 DEPOSITO DE EFECTIVO, DEPOSITANTE: JHONNY HUANCA MAMANI, CONCEPTO: DEVOLUCION DE BONO FRONTERA, CUENTA DE DEPOSITO: CUENTA UNICA DEL TESORO</t>
  </si>
  <si>
    <t>00099021001 DEPOSITO DE EFECTIVO, DEPOSITANTE: AVEL TOURS DE ELVIRA AVENDAÑO CHIPANA, CONCEPTO: DEVOLUCION DE BOLETOS NO UTILIZADOS, CUENTA DE DEPOSITO: CUENTA UNICA DEL TESORO</t>
  </si>
  <si>
    <t>00099021001 DEPOSITO DE EFECTIVO, DEPOSITANTE: MANUEL FERNANDO TORO RUILOBA, CONCEPTO: DEVOLUCION SUELDOS Y SALARIOS, CUENTA DE DEPOSITO: CUENTA UNICA DEL TESORO</t>
  </si>
  <si>
    <t>COBRO COSTOS DE PAPELERIA POR REGULARIZACION DE TRANSFERENCIA DEL EXTERIOR POR ORDEN DE TALSEN INTERNATIONAL GROUP LIIMITED (CHINA) REF.: CRED 2023061500243021 - 0615L2B77Q1C001262 DO NOT CONVERT LIB. 00594012001 ASP-B FONDO DE OPERACIONES</t>
  </si>
  <si>
    <t>00099021001 DEP.DE CHEQ.AJENOS,RET.DE CAM.,CONCEPTO: AGETIC DEVOLUCON INCAPACIDAD TEMPORAL DICIEMBRE/22,DEP.: CAJA PETROLERA DE SALUD , PROCEDENCIA: BANCO UNION S.A., CHEQUE: 20460, FECHA DE EMISION:16/06/2023</t>
  </si>
  <si>
    <t>00597019202 DEP.DE CHEQ.AJENOS,RET.DE CAM.,CONCEPTO: YACIMIENTOS DE LITIO BOLIVIANOS DEVOLUCION INCAPACIDAD TEMPORAL DICIEMBRE/22,DEP.: CAJA PETROLERA DE SALUD , PROCEDENCIA: BANCO UNION S.A., CHEQUE: 20465, FECHA DE EMISION:16/06/2023</t>
  </si>
  <si>
    <t>00099021001 DEP.DE CHEQ.AJENOS,RET.DE CAM.,CONCEPTO: CAMARA DE DIPUTADOS DEVOLUCION INCAPACIDAD TEMPORAL DICIEMBRE/22,DEP.: CAJA PETROLERA DE SALUD , PROCEDENCIA: BANCO UNION S.A., CHEQUE: 20471, FECHA DE EMISION:16/06/2023</t>
  </si>
  <si>
    <t>00099021001 DEP.DE CHEQ.AJENOS,RET.DE CAM.,CONCEPTO: AGENCIA DE INFRESTRUCTURA EN SALUD Y EQUIPAMIENTO MEDICO-AISEM INCAPACIDAD TEMPORAL DICIEMBRE/22,DEP.: CAJA PETROLERA DE SALUD , PROCEDENCIA: BANCO UNION S.A., CHEQUE: 20495, FECHA DE EMISION:16/06/2023</t>
  </si>
  <si>
    <t>00099021001 DEP.DE CHEQ.AJENOS,RET.DE CAM.,CONCEPTO: GLORIA NARDY ANGULO SALAZAR,DEP.: BANCO UNION S.A. , PROCEDENCIA: BANCO UNION S.A., CHEQUE: 191519, FECHA DE EMISION:16/06/2023</t>
  </si>
  <si>
    <t>00099021001 DEP.DE CHEQ.AJENOS,RET.DE CAM.,CONCEPTO: GLORIA NARDY ANGULO SALAZAR,DEP.: BANCO UNION S.A. , PROCEDENCIA: BANCO UNION S.A., CHEQUE: 191520, FECHA DE EMISION:16/06/2023</t>
  </si>
  <si>
    <t>00213012001 DEPOSITO DE EFECTIVO, DEPOSITANTE: RUIZ ATANACIO NIHEL, CONCEPTO: DEVOLUCION DE FONDOS, CUENTA DE DEPOSITO: CUENTA UNICA DEL TESORO</t>
  </si>
  <si>
    <t>TRANSFERENCIA DEL EXTERIOR SEGUN SWIFT NO.9719 Y NO.9718 DE FECHA 19/06/2023 ORDENANTE: WENFOR SA (MONTEVUIDEO URUGUAY) REF.: CRED YLB GCO 0099 ODV 23 VEX LIB. 00597012001 RECURSOS PROPIOS VENTAS YLB</t>
  </si>
  <si>
    <t>COBRO COSTOS DE PAPELERIA SEGUN TRANSFERENCIA DEL EXTERIOR POR ORDEN DE WENFOR SA (MONTEVUIDEO URUGUAY) REF.: CRED YLB GCO 0099 ODV 23 VEX LIB. 00597012001 RECURSOS PROPIOS VENTAS YLB</t>
  </si>
  <si>
    <t>00099021001 DEPOSITO DE EFECTIVO, DEPOSITANTE: SOF. MY DEPSS. JHONNY CAMA VILLCA, CONCEPTO: REVERSION P/MONTO NO CORRESPONDIENTE DE CAMBIO DE DESTINO PREV 1949, CUENTA DE DEPOSITO: CUENTA UNICA DEL TESORO</t>
  </si>
  <si>
    <t>00099021001 DEP.DE CHEQ.AJENOS,RET.DE CAM.,CONCEPTO: REEMBOLSO DEL BENEFICIARIO EIBH AL FIDEICOMISO IMPL DE LA PLANTA DE PRODUCCION DE FER. GRAN. CBBA.,DEP.: MINISTERIO DE HIDROCARBUROS Y ENERGIAS</t>
  </si>
  <si>
    <t>00099021001 DEPOSITO DE EFECTIVO, DEPOSITANTE: EMILIANA LIMACHI POMA, CONCEPTO: COBRO INDEBIDO DEVOLUCION, CUENTA DE DEPOSITO: CUENTA UNICA DEL TESORO</t>
  </si>
  <si>
    <t>00099021001 DEPOSITO DE EFECTIVO, DEPOSITANTE: FAVIOLA ANDREA SANTALLA ZAPATA, CONCEPTO: DEVOLUCION DE PAGO DE HABERES EN DEMASIA, CUENTA DE DEPOSITO: CUENTA UNICA DEL TESORO</t>
  </si>
  <si>
    <t>00099021001 DEP.DE CHEQ.AJENOS,RET.DE CAM.,CONCEPTO: COMPENSACION MENSUAL DE COTIZACIONES,DEP.: FUTURO DE BOLIVIA S.A. AFP , PROCEDENCIA: BANCO DE CREDITO DE BOLIVIA S.A., CHEQUE: 69646, FECHA DE EMISION:19/06/2023</t>
  </si>
  <si>
    <t>00035031101 DEP.DE CHEQ.AJENOS,RET.DE CAM.,CONCEPTO: DEVOLUCION DE RECURSOS EVENTO : "SUPER SONRISAS BROS ",DEP.: MEFP - UCPP , PROCEDENCIA: BANCO UNION S.A., CHEQUE: 339, FECHA DE EMISION:14/06/2023</t>
  </si>
  <si>
    <t>00099021001 DEP.DE CHEQ.AJENOS,RET.DE CAM.,CONCEPTO: FRACCION COMPLEMENTARIA MENSUAL,DEP.: FUTURO DE BOLIVIA S.A. AFP , PROCEDENCIA: BANCO DE CREDITO DE BOLIVIA S.A., CHEQUE: 69647, FECHA DE EMISION:19/06/2023</t>
  </si>
  <si>
    <t>00035031101 DEP.DE CHEQ.AJENOS,RET.DE CAM.,CONCEPTO: DEVOLUCION DE RECURSOS EVENTO : " JORNADAS ACADEMICAS UTB ",DEP.: MEFP - UCPP , PROCEDENCIA: BANCO UNION S.A., CHEQUE: 337, FECHA DE EMISION:14/06/2023</t>
  </si>
  <si>
    <t>00035031101 DEP.DE CHEQ.AJENOS,RET.DE CAM.,CONCEPTO: DEVOLUCION DE RECURSOS EVENTO: " EXPO 3.6",DEP.: MEFP - UCPP , PROCEDENCIA: BANCO UNION S.A., CHEQUE: 336, FECHA DE EMISION:14/06/2023</t>
  </si>
  <si>
    <t>00035031101 DEP.DE CHEQ.AJENOS,RET.DE CAM.,CONCEPTO: DEVOLUCION DE RECURSOS EVENTO : " SALON INTERNACIONAL DEL AUTOMOVIL 7° VERSION ",DEP.: MEFP - UCPP , PROCEDENCIA: BANCO UNION S.A., CHEQUE: 338, FECHA DE EMISION:14/06/2023</t>
  </si>
  <si>
    <t>00099021001 DEP.DE CHEQ.AJENOS,RET.DE CAM.,CONCEPTO: DEVOLUCION VIATICOS-DARIA CLAUDIA FLORES HUANCA-FUENTE 41 OF 111,DEP.: SEGIP , PROCEDENCIA: BANCO UNION S.A., CHEQUE: 16266, FECHA DE EMISION:15/06/2023</t>
  </si>
  <si>
    <t>00099021001 DEPOSITO DE EFECTIVO, DEPOSITANTE: MARICELA BAUTISTA SEGALES, CONCEPTO: DEVOLUCION DE SUELDO DEL MES DE MAYO, CUENTA DE DEPOSITO: CUENTA UNICA DEL TESORO</t>
  </si>
  <si>
    <t>PAGO A CAF PRÉSTAMO CAF011752 VCTO. 22-06-2023 POR CUENTA DE TGN , NTI. 017455 VALOR 22-06-2023 COMISIONES USD 61.930,56 CTA. 3987 CUENTA UNICA DEL TESORO LIB. 00099021001 REF.: COMISIONES BANCARIAS</t>
  </si>
  <si>
    <t>00099021001 DEPOSITO DE EFECTIVO, DEPOSITANTE: GABRIELA HERBAS VILLCA, CONCEPTO: REPOSICION PASE MAGNETICO CAMARA DE DIPUTADOS, CUENTA DE DEPOSITO: CUENTA UNICA DEL TESORO</t>
  </si>
  <si>
    <t>00099021001 DEPOSITO DE EFECTIVO, DEPOSITANTE: WENDY LIZZETH PEREZ GORRITTY, CONCEPTO: REMUNERACIONES DE MAYO-2023, CUENTA DE DEPOSITO: CUENTA UNICA DEL TESORO</t>
  </si>
  <si>
    <t>00099021001 DEPOSITO DE EFECTIVO, DEPOSITANTE: DELIA YUCRA RODAS, CONCEPTO: DEVOLUCION DE PAGO EN EXCESO DE SUELDO DEL MES DE MAYO DE 2023, CUENTA DE DEPOSITO: CUENTA UNICA DEL TESORO</t>
  </si>
  <si>
    <t>00301014201 DEP.DE CHEQ.AJENOS,RET.DE CAM.,CONCEPTO: TRANSFERENCIA SEGUN CONVENIO DE FINANCIAMIENTO DE LA GADOR AL SEDERI - ORURO,DEP.: GONZALO EDDY POMA SANGA , PROCEDENCIA: BANCO UNION S.A., CHEQUE: 414, FECHA DE EMISION:20/06/2023</t>
  </si>
  <si>
    <t>TRANSFERENCIA DEL EXTERIOR SEGUN SWIFT NOS.10061-10060 DE FECHA 22/06/2023 ORDENANTE: CAMPO MAXX AGROINSUMOS INDUSTRIA E COMERCIO LTDA FECHA VALOR 22/06/2023 REF:INV YLB-GCO-0103 ODV/23 VEX YLB GC 0-0102 ODV/23-VEX LIB. 00597012001 RECURSOS PROPIOS VENTAS YLB</t>
  </si>
  <si>
    <t>COBRO COSTOS DE PAPELERIA SEGUN TRANSFERENCIA DEL EXTERIOR POR ORDEN DE CAMPO MAXX AGROINSUMOS INDUSTRIA E COMERCIO LTDA FECHA VALOR 22/06/2023 REF:INV YLB-GCO-0103 ODV/23 VEX YLB GC 0-0102 ODV/23-VEX LIB. 00597012001 RECURSOS PROPIOS VENTAS YLB</t>
  </si>
  <si>
    <t>||COBRO DE ÚTILES DE ESCRITORIO POR REGULARIZACIÓN DE NUESTRO COMPROBANTE S-1062014 DE 9/06/2023 POR COBRO DE COMISIONES QUE EFECTÚA EL BANCO DE ESPAÑA POR PAGO DEL PRÉSTAMO FIDA E-7-BO SEGÚN NOTA MEFP/VTCP/DGCP/UODP/N° 546/2023 DE 22/06/2023 LIBRETA 00099021001 TGN RECURSOS ORDINARIOS (3987) REF.: ÚTILES DE ESCRITORIO</t>
  </si>
  <si>
    <t>00099021001 DEPOSITO DE EFECTIVO, DEPOSITANTE: MIGUEL ANGEL CHOQUE CONDORI, CONCEPTO: MONTOS EXCEDENTARIOS A LA RENUMERACION MAXIMA MAYO / 2023, CUENTA DE DEPOSITO: CUENTA UNICA DEL TESORO</t>
  </si>
  <si>
    <t>00099021001 DEPOSITO DE EFECTIVO, DEPOSITANTE: DRA. LUCY CALLE DE BENAVIDES, CONCEPTO: DEVOLUCION DINERO SUELDO MES MAYO 2023, CUENTA DE DEPOSITO: CUENTA UNICA DEL TESORO</t>
  </si>
  <si>
    <t>NUMERO DE LIBRETA CUT: 00344018001 OPERACIÓN E18 TRANSFERENCIA DEL SISTEMA FINANCIERO POR CUENTA DE TERCEROS A LA CUT UNICEF PAYMENT NUMBER 3230178120</t>
  </si>
  <si>
    <t>TRANSFERENCIA DE FONDOS AL EXTERIOR A SOLICITUD DE AGENCIA BOLIVIANA DE ENERGIA SEGUN SOLICITUD 18563 REF: NUCADVISOR PAGO CORRESPONDIENTE AL AC N 39 DEL CONTRATO DE ADHESION SERVICIO DE SEGUIMIENTO Y MONITOREO Y CONTROL CON NUCADVISOR PARA EL CONTRATO DE CIDTN SEGUN INFORME 0131 2023 NOTA INTERNA 0 LIB. 00099021001 TGN-RECURSOS ORDINARIOS (3987)</t>
  </si>
  <si>
    <t>TRANSFERENCIA DE FONDOS AL EXTERIOR A SOLICITUD DE AGENCIA BOLIVIANA DE ENERGIA SEGUN SOLICITUD 18562 REF: INVAP SE PAGO CERTIFICADO DE AVANCE N 93 ORIGEN EXTRANJERO CORRESPONDIENTE A LOS COMPONENTES DE DISENO DEFINITIVO E IGENIERIA DIRECCION DE PROYECTOS GESTION Y SERVICIOS DE ORIGEN EXTRANJERO RED LIB. 00099021001 TGN-RECURSOS ORDINARIOS (3987)</t>
  </si>
  <si>
    <t>00099021001 DEPOSITO DE EFECTIVO, DEPOSITANTE: ADRIANA MOLINA ROSALES, CONCEPTO: DEVOLUCION DE REMUNERACION MAXIMA PERMITIDA EN EL SECTOR PUBLICO MAYO 2023, CUENTA DE DEPOSITO: CUENTA UNICA DEL TESORO</t>
  </si>
  <si>
    <t>00099021001 DEPOSITO DE EFECTIVO, DEPOSITANTE: MARCELO OPORTO ESTRADA, CONCEPTO: DEVOLUCION DE RETROACTIVO, CUENTA DE DEPOSITO: CUENTA UNICA DEL TESORO</t>
  </si>
  <si>
    <t>I-2023-26 VTA. DIV. S/G NOTAS SEDEM/GG/KB NO0062 I-17003 Y 0063/23 I-17114, F.31/5/23 Y ASIG. DIV. P/MEFP, 22/6/23 REF:P/C EPP KOKABOL A/F HENAN OCEAN MACH.EQUIP. CO.LTD COM.EMI.0.15% S/USD 132.856 POR 99 DIAS, REEM GTS.COM BS220 Y EMI.CBTE.BS50 LIB. 00132102001 KOKABOL-GESTIÓN OPERATIVA REF: COMISIONES EMISION I-2023-26</t>
  </si>
  <si>
    <t>00099021001 DEP.DE CHEQ.AJENOS,RET.DE CAM.,CONCEPTO: PAGO POR DESCUENTO RECURSOS PUBLICOS,DEP.: CAJA NACIONAL DE SALUD , PROCEDENCIA: BANCO UNION S.A., CHEQUE: 68709, FECHA DE EMISION:23/06/2023</t>
  </si>
  <si>
    <t>00099021001 DEP.DE CHEQ.AJENOS,RET.DE CAM.,CONCEPTO: DORA BALDERRAMA JIMENEZ,DEP.: BANCO UNION S.A. , PROCEDENCIA: BANCO UNION S.A., CHEQUE: 191529, FECHA DE EMISION:23/06/2023</t>
  </si>
  <si>
    <t>TRANSFERENCIA DEL EXTERIOR SEGUN SWIFT NOS.10179-10178 DE FECHA 23/06/2023 ORDENANTE: ECO PRODUCTOS AGROPECUARIOS LTDA, FECHA VALOR 23/06/2023 REF:INV YLB-GCO-0098-ODV/23-VEX LIB. 00597012001 RECURSOS PROPIOS VENTAS YLB</t>
  </si>
  <si>
    <t>COBRO COSTOS DE PAPELERIA SEGUN TRANSFERENCIA DEL EXTERIOR POR ORDEN DE ECO PRODUCTOS AGROPECUARIOS LTDA, FECHA VALOR 23/06/2023 REF:INV YLB-GCO-0098-ODV/23-VEX LIB. 00597012001 RECURSOS PROPIOS VENTAS YLB</t>
  </si>
  <si>
    <t>COBRO DE||COSTO ÚTILES DE ESCRIT. SG. CORREO ADJ. POR REGISTRO DE 7 COMP. CONT. DE LA FECHA COBRO DE CAP. E INTERESES CRED.EXTRA.YLB SEGUNDA FASE DES. INT. DE LA SALMUERA DEL SALAR DE UYUNI  PTA. IND. FASE II (7 DESEMB.) SG. RD N°069/2015, CONTRATO SANO N°169/2015 Y MOD. COSTO ÚTILES DE ESCRITORIO DE LA CUT, LIBRETA N°00597012001 RECURSOS PROPIOS VENTAS YLB</t>
  </si>
  <si>
    <t>00099021001 DEPOSITO DE EFECTIVO, DEPOSITANTE: FELIZA ROXANA JUSTINIANO VACA C.I. 3927213 SCZ., CONCEPTO: DEVOLUCION DE RECURSOS NO UTILIZADOS - FONDOS EN AVANCE, CUENTA DE DEPOSITO: CUENTA UNICA DEL TESORO</t>
  </si>
  <si>
    <t>00099021001 DEPOSITO DE EFECTIVO, DEPOSITANTE: FREDY MOISES FLORES MAMANI, CONCEPTO: COBRO INDEBIDO DEL PRA, CUENTA DE DEPOSITO: CUENTA UNICA DEL TESORO</t>
  </si>
  <si>
    <t>00099021001 DEPOSITO DE EFECTIVO, DEPOSITANTE: ROSELYNN CADIMA BALDERRAMA, CONCEPTO: INCOMPATIBILIDAD SALARIAL, CUENTA DE DEPOSITO: CUENTA UNICA DEL TESORO</t>
  </si>
  <si>
    <t>00099021001 DEPOSITO DE EFECTIVO, DEPOSITANTE: LUDY LUDGARDA CRUZ VILLCA, CONCEPTO: DEPÓSITO AL BCB RECURSOS ORDINARIOS, MES MAYO 2023, CUENTA DE DEPOSITO: CUENTA UNICA DEL TESORO</t>
  </si>
  <si>
    <t>TRANSFERENCIA DEL EXTERIOR SEGUN SWIFT NO.10285 Y NO.10284 DE FECHA 26/06/2023 ORDENANTE: PTC S A C (LIMA PERU) REF.: CRED 6613902177FS - 0499912 LIB. 00597012001 RECURSOS PROPIOS VENTAS YLB</t>
  </si>
  <si>
    <t>COBRO COSTOS DE PAPELERIA SEGUN TRANSFERENCIA DEL EXTERIOR POR ORDEN DE PTC S A C (LIMA PERU) REF.: CRED 6613902177FS - 0499912 LIB. 00597012001 RECURSOS PROPIOS VENTAS YLB</t>
  </si>
  <si>
    <t>00099021001 DEP.DE CHEQ.AJENOS,RET.DE CAM.,CONCEPTO: JOSE ANTONIO CLAURE MAYORGA,DEP.: BANCO UNION S.A. , PROCEDENCIA: BANCO UNION S.A., CHEQUE: 191530, FECHA DE EMISION:26/06/2023</t>
  </si>
  <si>
    <t>00594012001 DEPOSITO DE EFECTIVO, DEPOSITANTE: EDWIN ARMANDO RENGEL GONZALES CI.3350479LP, CONCEPTO: PAGO POR RESPONSABILIDAD SOLIDARIA, POR EL PAGO DE MULTAS A LA CNS, DE LA ASP-B, CUENTA DE DEPOSITO: CUENTA UNICA DEL TESORO</t>
  </si>
  <si>
    <t>NUMERO DE LIBRETA CUT: 00099021001 OPERACIÓN E75 TRANSFERENCIA DE LA CUENTA FISCAL BUN A LA CUT EN MN TRANSFERENCIA DE FONDOS A SOLICITUD DE: GOBIERNO AUTONOMO MUNICIPAL DE VILLA DE HUACAYA, CITE:GAMVH/DAF NÂ° 035/2023 CUENTA CUT 3987 LIBRETA NÂ° 00099021001 TGN - RECURSOS ORDINARIOS</t>
  </si>
  <si>
    <t>00099021001 DEP.DE CHEQ.AJENOS,RET.DE CAM.,CONCEPTO: DEVOLUCION DE RECURSOS, DESCONTADOS POR ENTREGA DE FONDOS EN AVANCE,DEP.: RAUL VILLCA QUISPE , PROCEDENCIA: BANCO UNION S.A., CHEQUE: 3580, FECHA DE EMISION:20/06/2023</t>
  </si>
  <si>
    <t>||TRANSFERENCIA DE FONDOS SEGÚN MENSAJES SWIFT NROS. 10288 Y 10287 DE LA FECHA Y NOTA CITE: AGBC-AGBC/DAF/TFC-CPRV-0231-CAR/2023 DE FECHA 14/06/2023 (HRE-TGL-9340) DE LA AGENCIA BOLIVIANA DE CORREOS. DÉBITO DE LA LIB.000383012001 INGRESOS AGENCIA BOLIVIANA DE CORREOS, REPOSICIÓN ÚTILES DE ESCRITORIO</t>
  </si>
  <si>
    <t>00099021001 DEPOSITO DE EFECTIVO, DEPOSITANTE: DORA MARY CHIPANA MAMANI, CONCEPTO: LEY FINANCIAL-DEVOLUCION, CUENTA DE DEPOSITO: CUENTA UNICA DEL TESORO</t>
  </si>
  <si>
    <t>00099021001 DEPOSITO DE EFECTIVO, DEPOSITANTE: WILSON ROBERT MOROCHI LIMA, CONCEPTO: DEVOLUCION DE SALARIO MES DE MAYO - 2023 MONTO EXCEDENTARIO, CUENTA DE DEPOSITO: CUENTA UNICA DEL TESORO</t>
  </si>
  <si>
    <t>COBRO COSTOS DE PAPELERIA SEGUN TRANSFERENCIA DEL EXTERIOR POR ORDEN DE SOLGAS SA (LIMA PERU) REF.: CRED GLP FECHA VALOR 28/06/2023 LIB. 00513062002 YPFB - EXPORTACIÓN DE GLP Y OTROS-BOLIVIANOS</t>
  </si>
  <si>
    <t>A:00099021001 Transferencia de recursos a la Libreta 00099021001 TGN-RECURSOS ORDINARIOS (3987), de acuerdo a extracto bancario adjunto.</t>
  </si>
  <si>
    <t>00099021001 DEP.DE CHEQ.AJENOS,RET.DE CAM.,CONCEPTO: MARIA LUISA ZEBALLOS CASTRO,DEP.: BANCO UNION S.A. , PROCEDENCIA: BANCO UNION S.A., CHEQUE: 191533, FECHA DE EMISION:28/06/2023</t>
  </si>
  <si>
    <t>TRANSFERENCIA DEL EXTERIOR SEGUN SWIFT NO.10459 DE FECHA 29/06/2023 ORDENANTE: FASS INDUSTRIA E COMERCIO DE P (BRAZIL RIBERAO PRETO) REF.: CRED INV NRO. YLB-GCO-0109-OD LIB. 00597012001 RECURSOS PROPIOS VENTAS YLB</t>
  </si>
  <si>
    <t>00099021001 DEPOSITO DE EFECTIVO, DEPOSITANTE: LENIN POMARI RODRIGUEZ, CONCEPTO: DEVOLUCION DEL PAGO DE AGUINALDO DE DICIEMBRE 2022, CUENTA DE DEPOSITO: CUENTA UNICA DEL TESORO</t>
  </si>
  <si>
    <t>COBRO COSTOS DE PAPELERIA SEGUN TRANSFERENCIA DEL EXTERIOR POR ORDEN DE FASS INDUSTRIA E COMERCIO DE P (BRAZIL RIBERAO PRETO) REF.: CRED INV NRO. YLB-GCO-0109-OD LIB. 00597012001 RECURSOS PROPIOS VENTAS YLB</t>
  </si>
  <si>
    <t>00016281101 DEP.DE CHEQ.AJENOS,RET.DE CAM.,CONCEPTO: DEPÓSITO RECURSOS,DEP.: MIN EDUCACION - ESFM MULTIETNICA INDIGENA , PROCEDENCIA: BANCO UNION S.A., CHEQUE: 1288, FECHA DE EMISION:22/06/2023</t>
  </si>
  <si>
    <t>00099021001 DEPOSITO DE EFECTIVO, DEPOSITANTE: HERBERT LOT ARRIAGUE ALTUZARRA, CONCEPTO: DEVOLUCION AL TESORO GENERAL DE LA NACION, CUENTA DE DEPOSITO: CUENTA UNICA DEL TESORO</t>
  </si>
  <si>
    <t>00099021001 DEPOSITO DE EFECTIVO, DEPOSITANTE: FELIZA ROXANA JUSTINIANO VACA C.I. 3927213 SCZ., CONCEPTO: DEVOLUCION DE FONDOS NO UTILIZADOS, CUENTA DE DEPOSITO: CUENTA UNICA DEL TESORO</t>
  </si>
  <si>
    <t>00099021001 DEPOSITO DE EFECTIVO, DEPOSITANTE: JOSE NICOLAS CUARITA MAYDANA, CONCEPTO: DEVOLUCION, SALARIO DE MARZO/23, POR REVERSION DE PAGO DE JOSE N. CUARITA MAYDANA (FORM 991/23), CUENTA DE DEPOSITO: CUENTA UNICA DEL TESORO</t>
  </si>
  <si>
    <t>De: 00086051101 DEVOLUCION DE RECURSOS AL TESORO GENERAL DE LA NACION, SEGUN COMUNICADO MEFP/VTCP/DGPOT N° 9/2023. EN CUMPLIMIENTO A H.R. 2540/2023. PAGO DE COMISIONES POR SALDOS NO DESEMBOLSADOS EN CONVENIOS DE CREDITO EXTERNO DS 1841.</t>
  </si>
  <si>
    <t>00099021001 DEPOSITO DE EFECTIVO, DEPOSITANTE: LILY GLADYS FERNANDEZ VARGAS, CONCEPTO: DEVOLUCION DIFERENCIA DE PASAJES CAMARA DE DIPUTADOS, CUENTA DE DEPOSITO: CUENTA UNICA DEL TESORO</t>
  </si>
  <si>
    <t>00099021001 DEPOSITO DE EFECTIVO, DEPOSITANTE: SIMON VENTURA CONDORI, CONCEPTO: DEVOLUCION DE SALARIOS, CUENTA DE DEPOSITO: CUENTA UNICA DEL TESORO</t>
  </si>
  <si>
    <t>00099021001 DEP.DE CHEQ.AJENOS,RET.DE CAM.,CONCEPTO: DEVOLUCION DE BOLETOS BOA GESTION 2022,DEP.: TROPICAL TOURS , PROCEDENCIA: BANCO UNION S.A., CHEQUE: 16589, FECHA DE EMISION:01/06/2023</t>
  </si>
  <si>
    <t>00099021001 DEP.DE CHEQ.AJENOS,RET.DE CAM.,CONCEPTO: REEMBOLSO POR BAJAS MEDICAS DE: CAJA DE SALUD CORDES A:AUTORIDAD PLURINACIONAL DE LA MADRE TIERRA,DEP.: CAJA DE SALUD CORDES , PROCEDENCIA: BANCO UNION S.A., CHEQUE: 31586, FECHA DE EMISION:16/06/2023</t>
  </si>
  <si>
    <t>TRANSFERENCIA DEL EXTERIOR SEGUN SWIFT NO.10599 Y NO.10598 DE FECHA 30/06/2023 ORDENANTE: TCC DEL PERU SAC (CALLAO PERU) REF.: CRED SWF OF 23/06/30 TAB VLO 28 JUN 2023 LIB. 00525012001 LBP-TRANSPORTES AEREOS BOLIVIANOS (4030001162)</t>
  </si>
  <si>
    <t>00253012002 DEPOSITO DE EFECTIVO, DEPOSITANTE: CRISTHIAN UBER CASTRO PEREIRA CI. 10651259, CONCEPTO: DEVOLUCION DE VIATICOS DEL 13 DE MAYO DE 2023, CUENTA DE DEPOSITO: CUENTA UNICA DEL TESORO</t>
  </si>
  <si>
    <t>COBRO COSTOS DE PAPELERIA SEGUN TRANSFERENCIA DEL EXTERIOR POR ORDEN DE FIDEICOMISO HERCO-CKM (LIMA PERU) REF.: EMB 15 YPFB - 2023 - 12 CIST HERCO FECHA VALOR 30/06/2023 LIB. 00513062002 YPFB - EXPORTACIÓN DE GLP Y OTROS-BOLIVIANOS</t>
  </si>
  <si>
    <t>COBRO COSTOS DE PAPELERIA SEGUN TRANSFERENCIA DEL EXTERIOR POR ORDEN DE SUPERGASBRAS ENERGIA LTDA (BRAZIL RIO DE JANEIRO) REF.: CRED INV 523/2023, 524/2023 FECHA VALOR 29/06/2023 LIB. 00513062002 YPFB - EXPORTACIÓN DE GLP Y OTROS-BOLIVIANOS</t>
  </si>
  <si>
    <t>NUMERO DE LIBRETA CUT: 00099021001 OPERACIÓN E75 TRANSFERENCIA DE LA CUENTA FISCAL BUN A LA CUT EN MN TRANSFERENCIA DE FONDOS A SOLICITUD DE: GOBIERNO AUTONOMO MUNICIPAL DE PADILLA, CITE:OF. G.A.M.P. 11/2023 CUENTA CUT 3987 LIBRETA NÂ° 00099021001 TGN-RECURSOS ORDINARIOS</t>
  </si>
  <si>
    <t>||PAGO PRÉSTAMO KFW ALEMANIA KFW 200666040 VCTO. 30-06-2023 POR CUENTA DEL TGN, SEGÚN NOTA MEFP/VTCP/DGCP/UODP/N° 577/2023 DE FECHA 29-06-2023, VALOR 30-06-2023 INTERESES EUR36.250,00 CTA. 3987 CUENTA ÚNICA DEL TESORO LIB. 00099021001 REF.: COMISIONES BANCARIAS</t>
  </si>
  <si>
    <t>AJUSTE COMPLEMENTARIO POR REVALORIZACION SALDOS DE ACTIVOS DE RESERVA Y OBLIGACIONES MONEDA EXTRANJERA (DOLARES) Saldo MO = -174040345.53 ;Bs/Mo: 6.86000000000 ;Saldo Bs: -1193916770.35</t>
  </si>
  <si>
    <t>AJUSTE COMPLEMENTARIO POR REVALORIZACION SALDOS DE ACTIVOS DE RESERVA Y OBLIGACIONES MONEDA EXTRANJERA (DOLARES) Saldo MO = -173247386.76 ;Bs/Mo: 6.86000000000 ;Saldo Bs: -1188477073.18</t>
  </si>
  <si>
    <t>AJUSTE COMPLEMENTARIO POR REVALORIZACION SALDOS DE ACTIVOS DE RESERVA Y OBLIGACIONES MONEDA EXTRANJERA (DOLARES) Saldo MO = -160779768.79 ;Bs/Mo: 6.86000000000 ;Saldo Bs: -1102949213.92</t>
  </si>
  <si>
    <t>AJUSTE COMPLEMENTARIO POR REVALORIZACION SALDOS DE ACTIVOS DE RESERVA Y OBLIGACIONES MONEDA EXTRANJERA (DOLARES) Saldo MO = -116678488.20 ;Bs/Mo: 6.86000000000 ;Saldo Bs: -800414429.04</t>
  </si>
  <si>
    <t>AJUSTE COMPLEMENTARIO POR REVALORIZACION SALDOS DE ACTIVOS DE RESERVA Y OBLIGACIONES MONEDA EXTRANJERA (DOLARES) Saldo MO = -103652143.11 ;Bs/Mo: 6.86000000000 ;Saldo Bs: -711053701.74</t>
  </si>
  <si>
    <t>AJUSTE COMPLEMENTARIO POR REVALORIZACION SALDOS DE ACTIVOS DE RESERVA Y OBLIGACIONES MONEDA EXTRANJERA (DOLARES) Saldo MO = -82329337.28 ;Bs/Mo: 6.86000000000 ;Saldo Bs: -564779253.71</t>
  </si>
  <si>
    <t>AJUSTE COMPLEMENTARIO POR REVALORIZACION SALDOS DE ACTIVOS DE RESERVA Y OBLIGACIONES MONEDA EXTRANJERA (DOLARES) Saldo MO = -56416501.29 ;Bs/Mo: 6.86000000000 ;Saldo Bs: -387017198.84</t>
  </si>
  <si>
    <t>AJUSTE COMPLEMENTARIO POR REVALORIZACION SALDOS DE ACTIVOS DE RESERVA Y OBLIGACIONES MONEDA EXTRANJERA (DOLARES) Saldo MO = -55733316.85 ;Bs/Mo: 6.86000000000 ;Saldo Bs: -382330553.58</t>
  </si>
  <si>
    <t>AJUSTE COMPLEMENTARIO POR REVALORIZACION SALDOS DE ACTIVOS DE RESERVA Y OBLIGACIONES MONEDA EXTRANJERA (DOLARES) Saldo MO = -39201907.78 ;Bs/Mo: 6.86000000000 ;Saldo Bs: -268925087.38</t>
  </si>
  <si>
    <t>PAGO A CAF PRÉSTAMO CAF011752 VCTO. 22-06-2023 POR CUENTA DE TGN , NTI. 017455 VALOR 22-06-2023 COMISIONES USD 61.930,56 CTA. 5970 CUENTA UNICA DEL TESORO DOLARES AMERICANOS LIB. 00099021001</t>
  </si>
  <si>
    <t>||REGULARIZACIÓN DE NUESTRO COMPROBANTE S-1062014 DE 9/06/2023 POR COBRO DE COMISIONES QUE EFECTÚA EL BANCO DE ESPAÑA POR PAGO DEL PRÉSTAMO FIDA E-7-BO SEGÚN NOTA MEFP/VTCP/DGCP/UODP/N° 546/2023 DE 22/06/2023 LIBRETA 00099021001 TGN RECURSOS ORDINARIOS DÓLARES AMERICANOS (5970)</t>
  </si>
  <si>
    <t>AJUSTE COMPLEMENTARIO POR REVALORIZACION SALDOS DE ACTIVOS DE RESERVA Y OBLIGACIONES MONEDA EXTRANJERA (DOLARES) Saldo MO = -34048815.38 ;Bs/Mo: 6.86000000000 ;Saldo Bs: -233574873.49</t>
  </si>
  <si>
    <t>AJUSTE COMPLEMENTARIO POR REVALORIZACION SALDOS DE ACTIVOS DE RESERVA Y OBLIGACIONES MONEDA EXTRANJERA (DOLARES) Saldo MO = -33604193.64 ;Bs/Mo: 6.86000000000 ;Saldo Bs: -230524768.39</t>
  </si>
  <si>
    <t>AJUSTE COMPLEMENTARIO POR REVALORIZACION SALDOS DE ACTIVOS DE RESERVA Y OBLIGACIONES MONEDA EXTRANJERA (DOLARES) Saldo MO = -34017604.18 ;Bs/Mo: 6.86000000000 ;Saldo Bs: -233360764.68</t>
  </si>
  <si>
    <t>AJUSTE COMPLEMENTARIO POR REVALORIZACION SALDOS DE ACTIVOS DE RESERVA Y OBLIGACIONES MONEDA EXTRANJERA (DOLARES) Saldo MO = -38939054.86 ;Bs/Mo: 6.86000000000 ;Saldo Bs: -267121916.33</t>
  </si>
  <si>
    <t>TRANSFERENCIA DE FONDOS AL EXTERIOR A SOLICITUD DE AGENCIA NACIONAL DE HIDROCARBUROS SEGUN SOLICITUD 18596 REF: TRF. ARIAE PAGO A LA ASOCIACION IBEROAMERICANA DE ENTIDADES REGULADORAS DE ENERGIA ARIAE POR CUOTA ANUAL CORRESPONDIENTE A LA GESTION 2022 COMO MIEMBRO ACTIVO DE LA ASOCIACION DE ARIAE SEG LIB. 00099021001 TGN-RECURSOS ORDINARIOS-DOLARES AMERICANOS (5970) POR DIFERENCIAL CAMBIARIO</t>
  </si>
  <si>
    <t>||PAGO PRÉSTAMO KFW ALEMANIA KFW 200666040 VCTO. 30-06-2023 POR CUENTA DEL TGN, SEGÚN NOTA MEFP/VTCP/DGCP/UODP/N° 577/2023 DE FECHA 29-06-2023, VALOR 30-06-2023 INTERESES EUR36.250,00 CTA. 5970 CUENTA ÚNICA DEL TESORO DOLARES AMERICANOS LIB. 00099021001</t>
  </si>
  <si>
    <t>De: 00099021001 A:00117012001 De: 00099021001 A: 00117012001 Transferencia de recursos a solicitud de la Dirección General de Aeronáutica Civil mediante nota CITE: DAF-1152/2023 DGAC-021057/2023 (operación bimonetaria), recursos depositados</t>
  </si>
  <si>
    <t>De: 00099021001 A:00291014372 Transferencia de recursos a solicitud de la Administradora Boliviana de Carreteras mediante nota CITE: ABC/GNA/SAF/ATE/2023-1227 (operación bimonetaria), para el pago a beneficiarios (TC 6,86) H.R 6-12327-R.</t>
  </si>
  <si>
    <t>De: 00099021001 A:00291014369 Transferencia de recursos a solicitud de la Administradora Boliviana de Carreteras mediante nota CITE: ABC/GNA/SAF/ATE/2023-1227 (operación bimonetaria), para el pago a beneficiarios (TC 6,86) H.R 6-12327-R.</t>
  </si>
  <si>
    <t>De: 00099021001 A:00389014301 De: 00099021001 A: 00389014301 Transferencia de recursos a solicitud de NNABOL dependiente del Ministerio de Obras Públicas, Servicio y Vivienda mediante nota CITE: CAR/DGE/-DNAF N°0116/2023 (operación bimoneta</t>
  </si>
  <si>
    <t>De: 00099021001 A:00597012001 Transferencia de recursos a solicitud de Yacimientos de Litio Bolivianos dependiente del Ministerio de Hidrocarburos y Energías mediante nota CITE: YLB-GAF-0141-CAR/23 (operación bimonetaria), para el pago de</t>
  </si>
  <si>
    <t>00597012001</t>
  </si>
  <si>
    <t>De: 00099021001 A:00086057007 De: 00099021001 A: 00086057007 Transferencia de recursos a solicitud del Ministerio de Medio Ambiente y Agua mediante nota CITE: CAR/UCPPAP/CG/ADM N°0295/2023 (operación bimonetaria) con el objeto de destinar l</t>
  </si>
  <si>
    <t>00340012005</t>
  </si>
  <si>
    <t>De: 00340012005 A:00099021001 De: 00340012005 A: 00099021001Transferencia de recursos a solicitud del Servicio General de Identificaciones Personal mediante nota CITE: SEGIP/DNAF/NE/106/2023 por concepto de devolución de Gastos de Funcionam</t>
  </si>
  <si>
    <t>De: 00340012005 A:00010011102 De: 00340012005 A: 00010011102 Transferencia de recursos a solicitud del Servicio General de Identificaciones Personal mediante nota CITE: SEGIP/DNAF/NE/106/2023 por concepto de recaudación Gestoría Consular po</t>
  </si>
  <si>
    <t>00010011102</t>
  </si>
  <si>
    <t>De: 00389012001 A:00099021001 Transferencia de recursos a solicitud de la Navegación Aérea y Aeropuertos Bolivianos mediante nota CITE: CAR/DGE-DNAF Nº 0123/2023 en el marco de de la Adenda Nº 2 al Convenio de Desempeño Institucional Fina</t>
  </si>
  <si>
    <t>De: 00117012001 A:00099021001 Transferencia que realizamos a solicitud de la Dirección General de Aeronáutica Civil mediante nota CITE: DGAC/3546/2023 DAF-1253/2023 con vencimiento al 15 de junio de 2023 en virtud a los Decretos supremos No</t>
  </si>
  <si>
    <t>De: 00099021001 A:00291014380 De: 00099021001 A: 00291014380 Transferencia de recursos a solicitud de la Administradora Boliviana de Carreteras mediante nota CITE: ABC/GNA/SAF/ATE/2023-1337 (operación bimonetaria) debido que los desembolsos</t>
  </si>
  <si>
    <t>De: 00291012009 A:00099021001 Transferencia que realizamos a solicitud de la Dirección General de Crédito Público mediante nota CITE: MEFP/VTCP/DGCP/UODP/Nº536/2023 en cumplimiento a lo establecido en el parágrafo III de la Disposición Adi</t>
  </si>
  <si>
    <t>De: 00099021001 A:00212014306 De: 00099021001 A: 00212014306 Transferencia de recursos a solicitud del Ministerio de Desarrollo Rural y Tierras mediante nota rectificatoria DGAF- C - EXT N°225/2023 realizada a la nota DGAF-C-EXT N°219/2023</t>
  </si>
  <si>
    <t>De: 00099021001 A:00597012001 Transferencia de recursos a solicitud de Yacimientos de Litio Bolivianos mediante nota CITE: YLB-GAF-0144-CAR/23 (operación bimonetaria), para el cumplimiento de obligaciones, pago de Servicio de la Deuda Públ</t>
  </si>
  <si>
    <t>De: 00099021001 A:00046057006 De: 00099021001 A: 00046057006 Transferencia de recursos a solicitud del Ministerio de Salud y Deportes mediante nota CITE: MSyD/VGSS/DGGH/UGESPRO/PGBID3151/CE/259/2023 (operación bimonetaria) para los gastos</t>
  </si>
  <si>
    <t>De: 00099021001 A:00253014306 Transferencia de recursos a solicitud de la Entidad Ejecutora de Medio Ambiente y Agua dependiente del Ministerio de Medio Ambiente y Agua mediante nota CITE: GM-0756-EMAGUA/2023 (operación bimonetaria) para e</t>
  </si>
  <si>
    <t>De: 00099021001 A:00253018011 Transferencia de recursos a solicitud de la Entidad Ejecutora de Medio Ambiente y Agua dependiente del Ministerio de Medio Ambiente y Agua mediante nota CITE: GM-0756-EMAGUA/2023 (operación bimonetaria) para e</t>
  </si>
  <si>
    <t>00253014306</t>
  </si>
  <si>
    <t>00253018011</t>
  </si>
  <si>
    <t>00312012001</t>
  </si>
  <si>
    <t>De: 00312012001 A:00203012007 Transferencia de recursos a solicitud de la Autoridad de Fiscalización y Control Social de Bosques y Tierra mediante nota CITE: ABT-DGAF-061/2023 Informe INF.ABT-DGAF-015/2023 H.R. 6-14399-R</t>
  </si>
  <si>
    <t>00203012007</t>
  </si>
  <si>
    <t>De: 00117012001 A:00099021001 De: 00117012001 A: 00099021001 Transferencia de recursos a solicitud de la Dirección General de Aeronáutica Civil mediante nota CITE: DAF-1152/2023 DGAC-021057/2023 (operación bimonetaria), recursos depositados</t>
  </si>
  <si>
    <t>De: 00291014371 A:00099021001 Transferencia de recursos a solicitud de la Administradora Boliviana de Carreteras mediante nota CITE: ABC/GNA/SAF/ATE/2023-1227 (operación bimonetaria), para el pago a beneficiarios (TC 6,86) H.R 6-12327-R.</t>
  </si>
  <si>
    <t>De: 00291014362 A:00099021001 Transferencia de recursos a solicitud de la Administradora Boliviana de Carreteras mediante nota CITE: ABC/GNA/SAF/ATE/2023-1227 (operación bimonetaria), para el pago a beneficiarios (TC 6,86) H.R 6-12327-R.</t>
  </si>
  <si>
    <t>De: 00389014301 A:00099021001 De: 00389014301 A: 00099021001 Transferencia de recursos a solicitud de NNABOL dependiente del Ministerio de Obras Públicas, Servicio y Vivienda mediante nota CITE: CAR/DGE/-DNAF N°0116/2023 (operación bimoneta</t>
  </si>
  <si>
    <t>De: 00597012001 A:00099021001 Transferencia de recursos a solicitud de Yacimientos de Litio Bolivianos dependiente del Ministerio de Hidrocarburos y Energías mediante nota CITE: YLB-GAF-0141-CAR/23 (operación bimonetaria), para el pago de</t>
  </si>
  <si>
    <t>De: 00086057007 A:00099021001 De: 00086057007 A: 00099021001 Transferencia de recursos a solicitud del Ministerio de Medio Ambiente y Agua mediante nota CITE: CAR/UCPPAP/CG/ADM N°0295/2023 (operación bimonetaria) con el objeto de destinar l</t>
  </si>
  <si>
    <t>De: 00291014379 A:00099021001 De: 00291014379 A: 00099021001 Transferencia de recursos a solicitud de la Administradora Boliviana de Carreteras mediante nota CITE: ABC/GNA/SAF/ATE/2023-1337 (operación bimonetaria) debido que los desembolsos</t>
  </si>
  <si>
    <t>De: 00212014302 A:00099021001 De: 00212014302 A: 00099021001 Transferencia de recursos a solicitud del Ministerio de Desarrollo Rural y Tierras mediante nota rectificatoria DGAF- C - EXT N°225/2023 realizada a la nota DGAF-C-EXT N°219/2023</t>
  </si>
  <si>
    <t>De: 00597012001 A:00099021001 Transferencia de recursos a solicitud de Yacimientos de Litio Bolivianos mediante nota CITE: YLB-GAF-0144-CAR/23 (operación bimonetaria), para el cumplimiento de obligaciones, pago de Servicio de la Deuda Públ</t>
  </si>
  <si>
    <t>De: 00046057006 A:00099021001 De: 00046057006 A: 00099021001 Transferencia de recursos a solicitud del Ministerio de Salud y Deportes mediante nota CITE: MSyD/VGSS/DGGH/UGESPRO/PGBID3151/CE/259/2023 (operación bimonetaria) para los gastos</t>
  </si>
  <si>
    <t>De: 00253014301 A:00099021001 Transferencia de recursos a solicitud de la Entidad Ejecutora de Medio Ambiente y Agua dependiente del Ministerio de Medio Ambiente y Agua mediante nota CITE: GM-0756-EMAGUA/2023 (operación bimonetaria) para e</t>
  </si>
  <si>
    <t>00253018001</t>
  </si>
  <si>
    <t>De: 00253018001 A:00099021001 Transferencia de recursos a solicitud de la Entidad Ejecutora de Medio Ambiente y Agua dependiente del Ministerio de Medio Ambiente y Agua mediante nota CITE: GM-0756-EMAGUA/2023 (operación bimonetaria) para e</t>
  </si>
  <si>
    <t xml:space="preserve">MINISTERIO DE EDUCACIÓN - UNIVERSIDAD PEDAGOGICA - VALORES HABILITACION </t>
  </si>
  <si>
    <t xml:space="preserve">MINISTERIO DE EDUCACION - UNIVERSIDAD PEDAGOGICA </t>
  </si>
  <si>
    <t>10000029113482</t>
  </si>
  <si>
    <t>MIN. EDU. - ESFM ENRIQUE FINOT - RECAUDADORA</t>
  </si>
  <si>
    <t>10000051920342</t>
  </si>
  <si>
    <t xml:space="preserve">MIN. EDUCACIÓN - ESFM PLURIÉTNICA DEL ORIENTE Y CHACO - RECAUDADORA </t>
  </si>
  <si>
    <t>10000051964415</t>
  </si>
  <si>
    <t xml:space="preserve">MIN. EDUCACIÓN - ESFM - CARACOLLO </t>
  </si>
  <si>
    <t xml:space="preserve">MIN. PRESIDENCIA – OTROS INGRESOS </t>
  </si>
  <si>
    <t xml:space="preserve">MINISTERIO DE SALUD Y DEPORTES - CENETROP - RECURSOS PROPIOS </t>
  </si>
  <si>
    <t>10000047764126</t>
  </si>
  <si>
    <t xml:space="preserve">MMAYA-LEGALIZACIONES LICENCIAS AMBIENTALES Y OTROS </t>
  </si>
  <si>
    <t>TGN - REC. POR GARANTÍAS SUBASTA ELECTRÓNICA Y MERCADO VIRTUAL</t>
  </si>
  <si>
    <t xml:space="preserve">UNIBOL - APIAGUAIKI TUPA - FUNCIONAMIENTO </t>
  </si>
  <si>
    <t xml:space="preserve">SERVICIO DEPARTAMENTAL DE RIEGO - LA PAZ - INGRESOS </t>
  </si>
  <si>
    <t xml:space="preserve">AUTORIDAD DE FISC. Y CTROL. SOC. DE AGUA POTABLE Y SANEAM. BASICO </t>
  </si>
  <si>
    <t xml:space="preserve">ASUSS - CUENTA CORRIENTE FISCAL - RECAUDADORA </t>
  </si>
  <si>
    <t>8852069001</t>
  </si>
  <si>
    <t xml:space="preserve">YPFB - CUENTA EXPORTACIÓN DE GLP Y OTROS - EN BOLIVIANOS </t>
  </si>
  <si>
    <t>00099021001 DEP.DE CHEQ.AJENOS,RET.DE CAM.,CONCEPTO: PAGO POR INCAPACIDADES TEMPORALES (REEMBOLSO MINISTERIO DE ECONOMIA Y FINANZAS PUBLICAS),DEP.: CAJA NACIONAL DE SALUD , PROCEDENCIA: BANCO UNION
S.A., CHEQUE: 32290, FECHA DE EMISION:02/06/2023
DT - 404  P - 1747</t>
  </si>
  <si>
    <t>jun</t>
  </si>
  <si>
    <t>GCP</t>
  </si>
  <si>
    <t>HNV</t>
  </si>
  <si>
    <t>JVS</t>
  </si>
  <si>
    <t>JRC</t>
  </si>
  <si>
    <t>VCK</t>
  </si>
  <si>
    <t>VHM</t>
  </si>
  <si>
    <t>De: 00383012002 A:00099021001 Transferencia que realizamos a solicitud de la Agencia Boliviana de Correos mediante nota CITE: AGBC-AGBC/DAF/TFC-CPRV-0058-CAR/2023, Inorme Técnico INF/AGBC/DAF/TFC Nº 0014/2023 (operación bimonetaria), (TC 6</t>
  </si>
  <si>
    <t>O21237870002</t>
  </si>
  <si>
    <t>O21238290002</t>
  </si>
  <si>
    <t>B21237950002</t>
  </si>
  <si>
    <t>B21238020002</t>
  </si>
  <si>
    <t>B21238030002</t>
  </si>
  <si>
    <t>O21238980002</t>
  </si>
  <si>
    <t>G23256070002</t>
  </si>
  <si>
    <t>G23256080001</t>
  </si>
  <si>
    <t>O21242060002</t>
  </si>
  <si>
    <t>O21242070002</t>
  </si>
  <si>
    <t>O21242100002</t>
  </si>
  <si>
    <t>O21243960002</t>
  </si>
  <si>
    <t>O21244070002</t>
  </si>
  <si>
    <t>O21244480002</t>
  </si>
  <si>
    <t>O21244550002</t>
  </si>
  <si>
    <t>B21243670002</t>
  </si>
  <si>
    <t>B21243680002</t>
  </si>
  <si>
    <t>B21244020002</t>
  </si>
  <si>
    <t>B21244250002</t>
  </si>
  <si>
    <t>G23284910003</t>
  </si>
  <si>
    <t>G23284920003</t>
  </si>
  <si>
    <t>G23288830002</t>
  </si>
  <si>
    <t>G23288840001</t>
  </si>
  <si>
    <t>G23289980003</t>
  </si>
  <si>
    <t>G23290410003</t>
  </si>
  <si>
    <t>O21246560002</t>
  </si>
  <si>
    <t>O21246640002</t>
  </si>
  <si>
    <t>O21246660002</t>
  </si>
  <si>
    <t>O21246710002</t>
  </si>
  <si>
    <t>O21246730002</t>
  </si>
  <si>
    <t>O21246870002</t>
  </si>
  <si>
    <t>O21247000002</t>
  </si>
  <si>
    <t>O21247040002</t>
  </si>
  <si>
    <t>G23303280003</t>
  </si>
  <si>
    <t>B21247020002</t>
  </si>
  <si>
    <t>G23303290003</t>
  </si>
  <si>
    <t>G23304890003</t>
  </si>
  <si>
    <t>G23305050002</t>
  </si>
  <si>
    <t>G23305060001</t>
  </si>
  <si>
    <t>G23305730004</t>
  </si>
  <si>
    <t>G23305730005</t>
  </si>
  <si>
    <t>G23305740005</t>
  </si>
  <si>
    <t>S10638480003</t>
  </si>
  <si>
    <t>O21249180002</t>
  </si>
  <si>
    <t>O21249290002</t>
  </si>
  <si>
    <t>O21249300002</t>
  </si>
  <si>
    <t>O21249710002</t>
  </si>
  <si>
    <t>O21249960002</t>
  </si>
  <si>
    <t>O21249970002</t>
  </si>
  <si>
    <t>O21250230002</t>
  </si>
  <si>
    <t>O21250520002</t>
  </si>
  <si>
    <t>G23322090002</t>
  </si>
  <si>
    <t>G23322110002</t>
  </si>
  <si>
    <t>G23322100001</t>
  </si>
  <si>
    <t>S10639270001</t>
  </si>
  <si>
    <t>J05555640001</t>
  </si>
  <si>
    <t>G23322120001</t>
  </si>
  <si>
    <t>G23323410002</t>
  </si>
  <si>
    <t>G23323420001</t>
  </si>
  <si>
    <t>G23323460001</t>
  </si>
  <si>
    <t>O21252290002</t>
  </si>
  <si>
    <t>O21252520002</t>
  </si>
  <si>
    <t>O21252570002</t>
  </si>
  <si>
    <t>O21253200002</t>
  </si>
  <si>
    <t>O21253240002</t>
  </si>
  <si>
    <t>B21252270002</t>
  </si>
  <si>
    <t>B21252440002</t>
  </si>
  <si>
    <t>B21252390002</t>
  </si>
  <si>
    <t>B21252400002</t>
  </si>
  <si>
    <t>B21252430002</t>
  </si>
  <si>
    <t>B21252550002</t>
  </si>
  <si>
    <t>G23343190004</t>
  </si>
  <si>
    <t>O21255250002</t>
  </si>
  <si>
    <t>O21255290002</t>
  </si>
  <si>
    <t>O21255510002</t>
  </si>
  <si>
    <t>O21256030002</t>
  </si>
  <si>
    <t>O21256300002</t>
  </si>
  <si>
    <t>B21255100002</t>
  </si>
  <si>
    <t>B21255380002</t>
  </si>
  <si>
    <t>B21255400002</t>
  </si>
  <si>
    <t>B21255410002</t>
  </si>
  <si>
    <t>O21255080002</t>
  </si>
  <si>
    <t>O21258090002</t>
  </si>
  <si>
    <t>O21258340002</t>
  </si>
  <si>
    <t>O21258480002</t>
  </si>
  <si>
    <t>Q18427390002</t>
  </si>
  <si>
    <t>B21258440002</t>
  </si>
  <si>
    <t>B21258470002</t>
  </si>
  <si>
    <t>B21258490002</t>
  </si>
  <si>
    <t>O21261190002</t>
  </si>
  <si>
    <t>O21261450002</t>
  </si>
  <si>
    <t>O21261740002</t>
  </si>
  <si>
    <t>S10641720003</t>
  </si>
  <si>
    <t>S10641710001</t>
  </si>
  <si>
    <t>S10641710004</t>
  </si>
  <si>
    <t>O21263660002</t>
  </si>
  <si>
    <t>O21264360002</t>
  </si>
  <si>
    <t>O21264610002</t>
  </si>
  <si>
    <t>O21264650002</t>
  </si>
  <si>
    <t>O21264670002</t>
  </si>
  <si>
    <t>S10642170003</t>
  </si>
  <si>
    <t>G23407850003</t>
  </si>
  <si>
    <t>G23407860003</t>
  </si>
  <si>
    <t>B21263760002</t>
  </si>
  <si>
    <t>B21264090002</t>
  </si>
  <si>
    <t>B21264110002</t>
  </si>
  <si>
    <t>G23409170002</t>
  </si>
  <si>
    <t>G23409180001</t>
  </si>
  <si>
    <t>S10642250002</t>
  </si>
  <si>
    <t>O21266750002</t>
  </si>
  <si>
    <t>G23418510003</t>
  </si>
  <si>
    <t>O21267900002</t>
  </si>
  <si>
    <t>O21268510002</t>
  </si>
  <si>
    <t>B21266780002</t>
  </si>
  <si>
    <t>B21266790002</t>
  </si>
  <si>
    <t>B21267190002</t>
  </si>
  <si>
    <t>B21267210002</t>
  </si>
  <si>
    <t>B21267250002</t>
  </si>
  <si>
    <t>B21267260002</t>
  </si>
  <si>
    <t>B21267290002</t>
  </si>
  <si>
    <t>G23430710002</t>
  </si>
  <si>
    <t>G23430720001</t>
  </si>
  <si>
    <t>O21270570002</t>
  </si>
  <si>
    <t>O21270830002</t>
  </si>
  <si>
    <t>O21270850002</t>
  </si>
  <si>
    <t>O21270870002</t>
  </si>
  <si>
    <t>Q18461860002</t>
  </si>
  <si>
    <t>O21271450002</t>
  </si>
  <si>
    <t>O21271780002</t>
  </si>
  <si>
    <t>B21270590002</t>
  </si>
  <si>
    <t>B21270740002</t>
  </si>
  <si>
    <t>G23446620004</t>
  </si>
  <si>
    <t>G23446630004</t>
  </si>
  <si>
    <t>G23446780002</t>
  </si>
  <si>
    <t>O21273540002</t>
  </si>
  <si>
    <t>O21273550002</t>
  </si>
  <si>
    <t>O21273600002</t>
  </si>
  <si>
    <t>O21273690002</t>
  </si>
  <si>
    <t>O21273720002</t>
  </si>
  <si>
    <t>O21274080002</t>
  </si>
  <si>
    <t>O21274470002</t>
  </si>
  <si>
    <t>O21274430002</t>
  </si>
  <si>
    <t>B21273630002</t>
  </si>
  <si>
    <t>B21273640002</t>
  </si>
  <si>
    <t>B21273750002</t>
  </si>
  <si>
    <t>O21276270002</t>
  </si>
  <si>
    <t>O21276760002</t>
  </si>
  <si>
    <t>O21277210002</t>
  </si>
  <si>
    <t>Q18478320002</t>
  </si>
  <si>
    <t>B21276240002</t>
  </si>
  <si>
    <t>B21276500002</t>
  </si>
  <si>
    <t>B21276730002</t>
  </si>
  <si>
    <t>B21276920002</t>
  </si>
  <si>
    <t>G23473570003</t>
  </si>
  <si>
    <t>G23475120003</t>
  </si>
  <si>
    <t>G23478130002</t>
  </si>
  <si>
    <t>J05574090002</t>
  </si>
  <si>
    <t>G23478140001</t>
  </si>
  <si>
    <t>S10648150001</t>
  </si>
  <si>
    <t>S10648080004</t>
  </si>
  <si>
    <t>G23478660004</t>
  </si>
  <si>
    <t>O21279580002</t>
  </si>
  <si>
    <t>O21279740002</t>
  </si>
  <si>
    <t>O21279840002</t>
  </si>
  <si>
    <t>F0013462</t>
  </si>
  <si>
    <t>B21279800002</t>
  </si>
  <si>
    <t>B21279850002</t>
  </si>
  <si>
    <t>B21279920002</t>
  </si>
  <si>
    <t>B21279940002</t>
  </si>
  <si>
    <t>B21280110002</t>
  </si>
  <si>
    <t>O21283320002</t>
  </si>
  <si>
    <t>O21283340002</t>
  </si>
  <si>
    <t>O21283450002</t>
  </si>
  <si>
    <t>O21283540002</t>
  </si>
  <si>
    <t>Q18492090002</t>
  </si>
  <si>
    <t>B21282370002</t>
  </si>
  <si>
    <t>B21282680002</t>
  </si>
  <si>
    <t>S10650170002</t>
  </si>
  <si>
    <t>S10650170003</t>
  </si>
  <si>
    <t>F0013478</t>
  </si>
  <si>
    <t>F0013480</t>
  </si>
  <si>
    <t>S10650650001</t>
  </si>
  <si>
    <t>G23512450002</t>
  </si>
  <si>
    <t>G23512460001</t>
  </si>
  <si>
    <t>G23512800002</t>
  </si>
  <si>
    <t>G23512810001</t>
  </si>
  <si>
    <t>O21285760002</t>
  </si>
  <si>
    <t>O21285860002</t>
  </si>
  <si>
    <t>O21285930002</t>
  </si>
  <si>
    <t>O21286080002</t>
  </si>
  <si>
    <t>O21286150002</t>
  </si>
  <si>
    <t>O21286230002</t>
  </si>
  <si>
    <t>O21286720002</t>
  </si>
  <si>
    <t>Q18503020002</t>
  </si>
  <si>
    <t>B21285700002</t>
  </si>
  <si>
    <t>B21285880002</t>
  </si>
  <si>
    <t>B21286260002</t>
  </si>
  <si>
    <t>S10651090001</t>
  </si>
  <si>
    <t>B21288820002</t>
  </si>
  <si>
    <t>G23541610002</t>
  </si>
  <si>
    <t>T04477500001</t>
  </si>
  <si>
    <t>T04477520001</t>
  </si>
  <si>
    <t>T04477540001</t>
  </si>
  <si>
    <t>T04477560001</t>
  </si>
  <si>
    <t>T04477580001</t>
  </si>
  <si>
    <t>T04477600001</t>
  </si>
  <si>
    <t>T04477620001</t>
  </si>
  <si>
    <t>T04477640001</t>
  </si>
  <si>
    <t>T04477660001</t>
  </si>
  <si>
    <t>T04477680001</t>
  </si>
  <si>
    <t>T04477700001</t>
  </si>
  <si>
    <t>T04477720001</t>
  </si>
  <si>
    <t>T04477740001</t>
  </si>
  <si>
    <t>T04477760001</t>
  </si>
  <si>
    <t>T04477780001</t>
  </si>
  <si>
    <t>T04477800001</t>
  </si>
  <si>
    <t>T04477820001</t>
  </si>
  <si>
    <t>T04477840001</t>
  </si>
  <si>
    <t>T04477860001</t>
  </si>
  <si>
    <t>T04477880001</t>
  </si>
  <si>
    <t>T04477900001</t>
  </si>
  <si>
    <t>T04477920001</t>
  </si>
  <si>
    <t>T04478000001</t>
  </si>
  <si>
    <t>T04477940001</t>
  </si>
  <si>
    <t>T04477960001</t>
  </si>
  <si>
    <t>T04477980001</t>
  </si>
  <si>
    <t>T04478020001</t>
  </si>
  <si>
    <t>G23541620001</t>
  </si>
  <si>
    <t>T04476480001</t>
  </si>
  <si>
    <t>T04476500001</t>
  </si>
  <si>
    <t>T04476520001</t>
  </si>
  <si>
    <t>T04476540001</t>
  </si>
  <si>
    <t>T04476560001</t>
  </si>
  <si>
    <t>T04476640001</t>
  </si>
  <si>
    <t>T04476580001</t>
  </si>
  <si>
    <t>T04476600001</t>
  </si>
  <si>
    <t>T04476620001</t>
  </si>
  <si>
    <t>T04476660001</t>
  </si>
  <si>
    <t>T04476680001</t>
  </si>
  <si>
    <t>T04476700001</t>
  </si>
  <si>
    <t>T04476720001</t>
  </si>
  <si>
    <t>T04476740001</t>
  </si>
  <si>
    <t>T04478040001</t>
  </si>
  <si>
    <t>T04478060001</t>
  </si>
  <si>
    <t>T04478080001</t>
  </si>
  <si>
    <t>T04478100001</t>
  </si>
  <si>
    <t>T04478120001</t>
  </si>
  <si>
    <t>T04478140001</t>
  </si>
  <si>
    <t>T04478160001</t>
  </si>
  <si>
    <t>T04478180001</t>
  </si>
  <si>
    <t>T04478200001</t>
  </si>
  <si>
    <t>T04478220001</t>
  </si>
  <si>
    <t>T04478240001</t>
  </si>
  <si>
    <t>T04478260001</t>
  </si>
  <si>
    <t>T04478280001</t>
  </si>
  <si>
    <t>T04478300001</t>
  </si>
  <si>
    <t>T04478320001</t>
  </si>
  <si>
    <t>T04478340001</t>
  </si>
  <si>
    <t>T04478360001</t>
  </si>
  <si>
    <t>T04478380001</t>
  </si>
  <si>
    <t>T04478400001</t>
  </si>
  <si>
    <t>T04478420001</t>
  </si>
  <si>
    <t>T04478440001</t>
  </si>
  <si>
    <t>T04478460001</t>
  </si>
  <si>
    <t>T04478480001</t>
  </si>
  <si>
    <t>T04478500001</t>
  </si>
  <si>
    <t>T04478520001</t>
  </si>
  <si>
    <t>T04478540001</t>
  </si>
  <si>
    <t>T04478560001</t>
  </si>
  <si>
    <t>T04476760001</t>
  </si>
  <si>
    <t>T04476780001</t>
  </si>
  <si>
    <t>T04476800001</t>
  </si>
  <si>
    <t>T04476820001</t>
  </si>
  <si>
    <t>T04476840001</t>
  </si>
  <si>
    <t>T04476860001</t>
  </si>
  <si>
    <t>T04476880001</t>
  </si>
  <si>
    <t>T04476900001</t>
  </si>
  <si>
    <t>T04476920001</t>
  </si>
  <si>
    <t>T04476940001</t>
  </si>
  <si>
    <t>T04476960001</t>
  </si>
  <si>
    <t>T04476980001</t>
  </si>
  <si>
    <t>T04477000001</t>
  </si>
  <si>
    <t>T04477020001</t>
  </si>
  <si>
    <t>T04477040001</t>
  </si>
  <si>
    <t>T04477060001</t>
  </si>
  <si>
    <t>T04477080001</t>
  </si>
  <si>
    <t>T04477100001</t>
  </si>
  <si>
    <t>T04477120001</t>
  </si>
  <si>
    <t>T04477140001</t>
  </si>
  <si>
    <t>T04477160001</t>
  </si>
  <si>
    <t>T04477180001</t>
  </si>
  <si>
    <t>T04477200001</t>
  </si>
  <si>
    <t>T04477220001</t>
  </si>
  <si>
    <t>T04477240001</t>
  </si>
  <si>
    <t>T04477320001</t>
  </si>
  <si>
    <t>T04477260001</t>
  </si>
  <si>
    <t>T04477280001</t>
  </si>
  <si>
    <t>T04477300001</t>
  </si>
  <si>
    <t>T04477340001</t>
  </si>
  <si>
    <t>T04477360001</t>
  </si>
  <si>
    <t>T04477380001</t>
  </si>
  <si>
    <t>T04477400001</t>
  </si>
  <si>
    <t>T04477420001</t>
  </si>
  <si>
    <t>T04477440001</t>
  </si>
  <si>
    <t>T04477460001</t>
  </si>
  <si>
    <t>T04477480001</t>
  </si>
  <si>
    <t>S10652720003</t>
  </si>
  <si>
    <t>S10653290001</t>
  </si>
  <si>
    <t>F0013522</t>
  </si>
  <si>
    <t>O21291630002</t>
  </si>
  <si>
    <t>O21291880002</t>
  </si>
  <si>
    <t>O21292480002</t>
  </si>
  <si>
    <t>Q18514710002</t>
  </si>
  <si>
    <t>Q18514730002</t>
  </si>
  <si>
    <t>Q18515780002</t>
  </si>
  <si>
    <t>O21293140002</t>
  </si>
  <si>
    <t>B21291940002</t>
  </si>
  <si>
    <t>O21293230002</t>
  </si>
  <si>
    <t>G23557260002</t>
  </si>
  <si>
    <t>G23557270001</t>
  </si>
  <si>
    <t>F0013538</t>
  </si>
  <si>
    <t>O21295290002</t>
  </si>
  <si>
    <t>O21295310002</t>
  </si>
  <si>
    <t>O21295320002</t>
  </si>
  <si>
    <t>O21295350002</t>
  </si>
  <si>
    <t>O21295360002</t>
  </si>
  <si>
    <t>O21295370002</t>
  </si>
  <si>
    <t>O21295380002</t>
  </si>
  <si>
    <t>G23567690003</t>
  </si>
  <si>
    <t>O21295390002</t>
  </si>
  <si>
    <t>O21295410002</t>
  </si>
  <si>
    <t>O21295450002</t>
  </si>
  <si>
    <t>O21295800002</t>
  </si>
  <si>
    <t>O21295770002</t>
  </si>
  <si>
    <t>O21295820002</t>
  </si>
  <si>
    <t>O21296290002</t>
  </si>
  <si>
    <t>G23570850001</t>
  </si>
  <si>
    <t>O21296580002</t>
  </si>
  <si>
    <t>O21296600002</t>
  </si>
  <si>
    <t>O21296640002</t>
  </si>
  <si>
    <t>O21296660002</t>
  </si>
  <si>
    <t>O21296670002</t>
  </si>
  <si>
    <t>O21296690002</t>
  </si>
  <si>
    <t>O21296700002</t>
  </si>
  <si>
    <t>O21296710002</t>
  </si>
  <si>
    <t>S10654790003</t>
  </si>
  <si>
    <t>S10654680001</t>
  </si>
  <si>
    <t>B21295520002</t>
  </si>
  <si>
    <t>F0013550</t>
  </si>
  <si>
    <t>00099021001 DEPOSITO DE EFECTIVO, DEPOSITANTE: ROGER APAZA VASQUEZ, CONCEPTO: REGULARIZACION POR TOPE SALARIAL, CUENTA DE DEPOSITO: CUENTA UNICA DEL TESORO</t>
  </si>
  <si>
    <t>00099021001 DEP.DE CHEQ.AJENOS,RET.DE NO_CONCILIADO CAM.,CONCEPTO: PAGO INCAPACIDADES TEMPORALES (REEMBOLSO MINISTERIO DE ECONOMIA Y FINANZAS PUBLICAS),DEP.: CAJA NACIONAL DE SALUD , PROCEDENCIA: BANCO UNION S.A., CHEQUE: 32399, FECHA DE EMISION:15/06/2023
DT - 500 P - 1911</t>
  </si>
  <si>
    <t>00099021001 DEPOSITO DE EFECTIVO, DEPOSITANTE: FRANKLIN HUGO MORALES SOLIZ CI 2683040LP, CONCEPTO: DEVOLUCION REMUNERACION MAXIMA SECTOR PUBLICO CGE/DRC 032/2022, CUENTA DE DEPOSITO: CUENTA UNICA DEL TESORO</t>
  </si>
  <si>
    <t>00099021001 DEPOSITO DE EFECTIVO, DEPOSITANTE: OSCAR GUERY VELASQUEZ QUISBERT, CONCEPTO: DEVOLUCION POR EXCEDER LA REMUNERACION MAXIMA MAYO/2023, CUENTA DE DEPOSITO: CUENTA UNICA DEL TESORO</t>
  </si>
  <si>
    <t>00597029201 DEP.DE CHEQ.AJENOS,RET.DE CAM.,CONCEPTO: DEVOLUCION DE ENDE POR RELIQUIDACION DE SUMINISTRO DE ENERGIA Y POTENCIA ENERO A OCTUBRE/2022,DEP.: YLB , PROCEDENCIA: BANCO UNION S.A., CHEQUE: 218, FECHA DE EMISION:28/06/2023</t>
  </si>
  <si>
    <t>00099021001 DEP.DE CHEQ.AJENOS,RET.DE CAM.,CONCEPTO: ROMULO ERNESTO FREIRE GAMBOA,DEP.: BANCO UNION S.A. , PROCEDENCIA: BANCO UNION S.A., CHEQUE: 191540, FECHA DE EMISION:03/07/2023</t>
  </si>
  <si>
    <t>00099021001 DEP.DE CHEQ.AJENOS,RET.DE CAM.,CONCEPTO: ANA LUCIA REYES ANGAMARCA,DEP.: BANCO UNION S.A. , PROCEDENCIA: BANCO UNION S.A., CHEQUE: 191539, FECHA DE EMISION:03/07/2023</t>
  </si>
  <si>
    <t>00099021001 DEPOSITO DE EFECTIVO, DEPOSITANTE: LUIS GUSTAVO BECERRA PILLCO, CONCEPTO: POR FACTURAS NAABOL EMITIDAS EN FECHAS 25 Y 27 DE ABRIL DE 2023 NO PRESENTADAS PARA SU DECLARACION, CUENTA DE DEPOSITO: CUENTA UNICA DEL TESORO/DJBR</t>
  </si>
  <si>
    <t>REGULARIZACION DE TRANSFERENCIA DEL EXTERIOR SEGUN SWIFT NO.10556 Y NO.10555 DE FECHA 03/07/2023 ORDENANTE: INNOVATION BUSINESS ENG SA (PA/PANAMA) REF.: PAGO A PROVEEDOR SERVICIOS Y DEUDA PAYMENT FOR KCL TO YLB ODV 23 LIB. 00597012001 RECURSOS PROPIOS VENTAS YLB</t>
  </si>
  <si>
    <t>COBRO COSTOS DE PAPELERIA POR REGULARIZACION DE TRANSFERENCIA DEL EXTERIOR POR ORDEN DE INNOVATION BUSINESS ENG SA (PA/PANAMA) REF.: PAGO A PROVEEDOR SERVICIOS Y DEUDA PAYMENT FOR KCL TO YLB ODV 23 LIB. 00597012001 RECURSOS PROPIOS VENTAS YLB</t>
  </si>
  <si>
    <t>00046021109 DEPOSITO DE EFECTIVO, DEPOSITANTE: GAM CAIZA D, CONCEPTO: PAGO PARA SALUD, CUENTA DE DEPOSITO: CUENTA UNICA DEL TESORO</t>
  </si>
  <si>
    <t>00594012001 DEPOSITO DE EFECTIVO, DEPOSITANTE: MAURO REYNALDO OVIEDO MENDOZA, CONCEPTO: PAGO A NOTA ASP-B/DAJ/CE-901/2023 REFERIDO A INFORME ASP-B/UAI/INF-CB-005/2023, CUENTA DE DEPOSITO: CUENTA UNICA DEL TESORO</t>
  </si>
  <si>
    <t>00594012001 DEPOSITO DE EFECTIVO, DEPOSITANTE: SULMA QUINTANILLA VIDAURRE, CONCEPTO: PAGO A NOTA ASP-B/DAJ/CE-901/2023 REFERIDO A INFORME ASP-B/UAI/INF-CB-005/23 DE 7/03/23, CUENTA DE DEPOSITO: CUENTA UNICA DEL TESORO</t>
  </si>
  <si>
    <t>00099021001 DEPOSITO DE EFECTIVO, DEPOSITANTE: SAMUEL JULIO CUSSI CABRERA, CONCEPTO: DICTAMEN DE RESPONSABILIDAD CIVIL N° CGE/DRC-032/2022, CUENTA DE DEPOSITO: CUENTA UNICA DEL TESORO</t>
  </si>
  <si>
    <t>00099021001 DEPOSITO DE EFECTIVO, DEPOSITANTE: VICENTE CONDORI RODRIGUEZ, CONCEPTO: DEVOLUCION DE PASAJES TERRESTRES INTERNACIONALES, CUENTA DE DEPOSITO: CUENTA UNICA DEL TESORO/DJBR</t>
  </si>
  <si>
    <t>00099021001 DEPOSITO DE EFECTIVO, DEPOSITANTE: CARLOS RENE MENDOZA YAVI, CONCEPTO: REVERSION DE BOLETA HABER MENSUAL, CUENTA DE DEPOSITO: CUENTA UNICA DEL TESORO</t>
  </si>
  <si>
    <t>00099021001 DEPOSITO DE EFECTIVO, DEPOSITANTE: SERGIO I. BEJARANO CARVAJAL, CONCEPTO: DICTAMEN DE RESPONSABILIDAD CIVIL RECTIFICATORIO AL DICTAMEN RECTIFICATORIO N°CGE/DRC-010/2021, CUENTA DE DEPOSITO: CUENTA UNICA DEL TESORO/DJBR</t>
  </si>
  <si>
    <t>00099021001 DEPOSITO DE EFECTIVO, DEPOSITANTE: JUAN ANGEL CORONEL SARDON C.I. 6136125 L.P., CONCEPTO: DEVOLUCION AL SENASIR COACTIVO SOCIAL, CUENTA DE DEPOSITO: CUENTA UNICA DEL TESORO</t>
  </si>
  <si>
    <t>00099021001 DEP.DE CHEQ.AJENOS,RET.DE CAM.,CONCEPTO: DEVOLUCION DE CC NO COBRADA MARZO 2023,DEP.: LA VITALICIA SEGUROS Y REASEGUROS DE VIDA S.A. , PROCEDENCIA: BANCO BISA S.A., CHEQUE: 80440, FECHA DE EMISION:04/07/2023</t>
  </si>
  <si>
    <t>00099021001 DEP.DE CHEQ.AJENOS,RET.DE CAM.,CONCEPTO: DEVOLUCION DE CC NO COBRADA MARZO 2023,DEP.: LA VITALICIA SEGUROS Y REASEGUROS DE VIDA S.A. , PROCEDENCIA: BANCO BISA S.A., CHEQUE: 1867448, FECHA DE EMISION:04/07/2023</t>
  </si>
  <si>
    <t>00099021001 DEP.DE CHEQ.AJENOS,RET.DE CAM.,CONCEPTO: ABEL LOPEZ ARRUETA,DEP.: BANCO UNION SA , PROCEDENCIA: BANCO UNION S.A., CHEQUE: 191541, FECHA DE EMISION:05/07/2023/DJBR</t>
  </si>
  <si>
    <t>00099021001 DEP.DE CHEQ.AJENOS,RET.DE CAM.,CONCEPTO: DEVOLUCION DE RECURSOS DEL C31 281-1-3 DE GESTION 2022,DEP.: HILDA ROSA SUYO CARBAJAL , PROCEDENCIA: BANCO UNION S.A., CHEQUE: 16694, FECHA DE EMISION:29/06/2023/DJBR</t>
  </si>
  <si>
    <t>TRANSFERENCIA DE FONDOS AL EXTERIOR A SOLICITUD DE INSTITUTO NACIONAL DE INNOVACION AGROPECUARIA Y FORESTAL (INIAF) SEGUN SOLICITUD 18653 REF: SEGUNDO PAGO POR LA ADQUISICION DE SEMILLA DE PALMA ACEITERA GERMINADA SEGUN CONTRATO DE ADHESION SN DE FECHA 24 DE FEBRERO DE 2023 A LA EMPRESA AGROPECUARIA LIB. 00099021001 TGN-RECURSOS ORDINARIOS (3987)</t>
  </si>
  <si>
    <t>TRANSFERENCIA DE FONDOS AL EXTERIOR A SOLICITUD DE INSTITUTO NACIONAL DE INNOVACION AGROPECUARIA Y FORESTAL (INIAF) SEGUN SOLICITUD 18654 REF: SEGUNDO PAGO POR COMPRA DE SEMILLA DE PALMA ACEITERA PARA SER GERMINADA SEGUN CONTRATO DE ADHESION SN DE FECHA 24 DE FEBRERO DE 2023 A LA EMPRESA AGROPECUARI LIB. 00099021001 TGN-RECURSOS ORDINARIOS (3987)</t>
  </si>
  <si>
    <t>TRANSFERENCIA DEL EXTERIOR SEGUN SWIFT NO.10811 Y NO.10810 DE FECHA 05/07/2023 ORDENANTE: FASS INDUSTRIA E COMERCIO DE P (BRAZIL RIBEIRAO PRETO) REF.: CRED INV YLBGCO0117ODV23VEX LIB. 00597012001 RECURSOS PROPIOS VENTAS YLB</t>
  </si>
  <si>
    <t>COBRO COSTOS DE PAPELERIA SEGUN TRANSFERENCIA DEL EXTERIOR POR ORDEN DE FASS INDUSTRIA E COMERCIO DE P (BRAZIL RIBEIRAO PRETO) REF.: CRED INV YLBGCO0117ODV23VEX LIB. 00597012001 RECURSOS PROPIOS VENTAS YLB</t>
  </si>
  <si>
    <t>TRANSFERENCIA RECIBIDA DEL EXTERIOR SEGÚN MENSAJES SWIFT Nos. 10790-10789 (REM.EXT.) DE FECHA 05-07-2023 POR DESEMBOLSO DE CAF PRÉSTAMO CFA11691 PROG. DE OBRAS COMPLEMENTARIAS LIBRETA N° 00291012002 ABC-RECURSOS PROPIOS REF.: UTILES DE ESCRITORIO</t>
  </si>
  <si>
    <t>TRANSFERENCIA RECIBIDA DEL EXTERIOR SEGÚN MENSAJES SWIFT Nos. 10788-10787 (REM.EXT.) DE FECHA 05-07-2023 POR DESEMBOLSO DE CAF PRÉSTAMO CFA11691 PROG. DE OBRAS COMPLEMENTARIAS LIBRETA N° 00291012002 ABC-RECURSOS PROPIOS REF.: UTILES DE ESCRITORIO</t>
  </si>
  <si>
    <t>00099021001 DEPOSITO DE EFECTIVO, DEPOSITANTE: MINISTERIO DE DESARROLO RURAL Y TIERRAS, CONCEPTO: PAGO SERVICIO DE AGUA POTABLE EPSAS UC - CNAPE CORRESPONDIENTE AL MES DE MAYO 2023, CUENTA DE DEPOSITO: CUENTA UNICA DEL TESORO</t>
  </si>
  <si>
    <t>00081011101 DEPOSITO DE EFECTIVO, DEPOSITANTE: ISMAEL QUINO CONDORI, CONCEPTO: REPOSICION DE CREDENCIAL, CUENTA DE DEPOSITO: CUENTA UNICA DEL TESORO</t>
  </si>
  <si>
    <t>00132072001 DEPOSITO DE EFECTIVO, DEPOSITANTE: SAMUEL JOAQUIN FLORES CATACORA, CONCEPTO: DEPÓSITO POR FACTURA NO DECLARADA DEL MES DE JUNIO N° 21;23, CUENTA DE DEPOSITO: CUENTA UNICA DEL TESORO</t>
  </si>
  <si>
    <t>00099021001 DEPOSITO DE EFECTIVO, DEPOSITANTE: ROMINA GRISELDA GOMEZ JIMENEZ, CONCEPTO: MAXIMA REMUNERACION MES DE MAYO/2023, CUENTA DE DEPOSITO: CUENTA UNICA DEL TESORO/DJBR</t>
  </si>
  <si>
    <t>00099021001 DEPOSITO DE EFECTIVO, DEPOSITANTE: JOSE LUIS CORI CHUQUIMIA, CONCEPTO: DEVOLUCION POR INCOMPATIBILIDAD SALARIAL DE REMUNERACION MAXIMA SECTOR PUBLICO MAYO 2023, CUENTA DE DEPOSITO: CUENTA UNICA DEL TESORO/DJBR</t>
  </si>
  <si>
    <t>00099021001 DEPOSITO DE EFECTIVO, DEPOSITANTE: MINISTERIO DE GOBIERNO - DIPREVCON, CONCEPTO: DEV. DE RECURSOS DEL PAGO A ENDE CORP. POR ENERGIA ELECTRICA MES OCTUBRE 2022 PREV: 3799, CUENTA DE DEPOSITO: CUENTA UNICA DEL TESORO</t>
  </si>
  <si>
    <t>00099021001 DEPOSITO DE EFECTIVO, DEPOSITANTE: MIGUEL ANGEL POSTO CUSI, CONCEPTO: DEVOLUCION DE VIATICOS NO UTILIZADOS, CUENTA DE DEPOSITO: CUENTA UNICA DEL TESORO/DJBR</t>
  </si>
  <si>
    <t>00598012001 DEPOSITO DE EFECTIVO, DEPOSITANTE: EDITORIAL DEL ESTADO MARIO VARGAS CONDORI, CONCEPTO: DEVOLUCION DE VIATICO POR 1 DIA, CUENTA DE DEPOSITO: CUENTA UNICA DEL TESORO</t>
  </si>
  <si>
    <t>TRANSFERENCIA RECIBIDA DEL EXTERIOR SEGÚN MENSAJES SWIFT Nos. 10815-10814 (REM.EXT.) DE FECHA 06-07-2023 POR DESEMBOLSO DE BID PRÉSTAMO 3385/BL-BO REQ 00030 BO 2023161279A LIBRETA N° 00291012002 ABC-RECURSOS PROPIOS REF.: UTILES DE ESCRITORIO</t>
  </si>
  <si>
    <t>00291084302 DEP.DE CHEQ.AJENOS,RET.DE CAM.,CONCEPTO: DEVOLUCION AFECTACION CARRETERA SAN JOSE DE CHIQUITOS - SAN IGNACION DE VELASCO,DEP.: GERENCIA REGIONAL SANTA CRUZ - ABC , PROCEDENCIA: BANCO UNION S.A., CHEQUE: 599, FECHA DE EMISION:28/06/2023</t>
  </si>
  <si>
    <t>TRANSFERENCIA RECIBIDA DEL EXTERIOR SEGÚN MENSAJES SWIFT Nos. 10917-10916 (REM.EXT.) DE FECHA 06-07-2023 POR DESEMBOLSO DE IDA PRÉSTAMO 5744-BO 25 LIBRETA N° 00291012002 ABC-RECURSOS PROPIOS REF.: UTILES DE ESCRITORIO</t>
  </si>
  <si>
    <t>TRANSFERENCIA DE FONDOS AL EXTERIOR A SOLICITUD DE INSTITUTO NACIONAL DE ESTADISTICA SEGUN SOLICITUD 18667 REF: 43 411 SOLICITUD DE PRIMER PAGO M AND C SAATCHI SA CONSULTORIA POR PRODUCTO CREATIVIDAD E IMAGEN PARA CAMPANA COMUNICACIONAL DE ACUERDO A CONTRATO FACTURA Y DOCUMENTACION ADJUNTO LIB. 00206044301 INE-BS-IMPLEM.CENSO DE POBLACIÓN Y VIVIENDA-BID</t>
  </si>
  <si>
    <t>TRANSFERENCIA DEL EXTERIOR SEGUN SWIFT NO.10949 Y NO.10948 DE FECHA 06/07/2023 ORDENANTE: FERTITEX TRADING LLC REF.: CRED IBG OF 23/07/06 FOR CREDIT INVOICE PAYMENT LIB. 00597012001 RECURSOS PROPIOS VENTAS YLB</t>
  </si>
  <si>
    <t>COBRO COSTOS DE PAPELERIA SEGUN TRANSFERENCIA DEL EXTERIOR POR ORDEN DE FERTITEX TRADING LLC REF.: CRED IBG OF 23/07/06 FOR CREDIT INVOICE PAYMENT LIB. 00597012001 RECURSOS PROPIOS VENTAS YLB</t>
  </si>
  <si>
    <t>VTA.DIV.SG NOT.SEDEM/GG/EV N°0200/23,25/05/23;N°0231/23,19/06/23;N°0241/23,29/06/23;N°0242/23,29/06/23;N°0243/23,30/06/23 RF.:EMIS.LC I-2023-28,COM.EMIS.LC 0,15% S/USD2.975.161,15(EQ.EUR2.740.570,70)P/699 DIAS,REMB.GST.COM.BS220 Y EMIS.CC BS50 LIB. 00132072001 SEDEM-ADMINISTRACION RECAUDACION ENVIBOL EN BOLIVIANOS POR DIFERENCIAL CAMBIARIO</t>
  </si>
  <si>
    <t>VTA.DIV.SG NOT.SEDEM/GG/EV N°0200/23,25/05/23;N°0231/23,19/06/23;N°0241/23,29/06/23;N°0242/23,29/06/23;N°0243/23,30/06/23 RF.:EMIS.LC I-2023-28,COM.EMIS.LC 0,15% S/USD2.975.161,15(EQ.EUR2.740.570,70)P/699 DIAS,REMB.GST.COM.BS220 Y EMIS.CC BS50 LIB. 00132072001 SEDEM-ADMINISTRACION RECAUDACION ENVIBOL EN BOLIVIANOS REF: COMISIONES EMISION I-2023-28</t>
  </si>
  <si>
    <t>I-2023-27 VTA.DIV. S/G NOTAS SEDEM/GG/EV NO 197,232,239,242/23, F. 25/5 Y 19,29/6/23 Y AUT.VTA.DIV.P/MEFP 6/7/23 REF:EMISION L/C. COMIS.EMIS.L/C 0,15% S/USD799.815,16(EQUIV.EUR736.750)POR 699 DIAS REEMB GSTS.COM.BS220 Y EMIS.COMP.CONT.BS50 LIB. 00132072001 SEDEM-ADMINISTRACION RECAUDACION ENVIBOL EN BOLIVIANOS REF: COMISIONES EMISION I-2023-27</t>
  </si>
  <si>
    <t>||REGULARIZACION DEL SALDO DEL COMP.G-2305382 DEL 14/06/2023 TRANSFERENCIA DEL EXTERIOR SEGUN SWIFT NO.9464, ORDENANTE CONSULADO GENERAL DE BOLIVIA (BUENOS AIRES ARGENTINA) REF.: GOVERNMENT SERVI RECAUDACIONES GESTORIA CONSULAR MAYO 2023 LIB.00010011102 MIN.DE RELACIONES EXTERIORES GESTORIA CONSULAR LEY NO.3108 UTILES DE ESCRITORIO</t>
  </si>
  <si>
    <t>00099021001 DEPOSITO DE EFECTIVO, DEPOSITANTE: VICTORIANO RYDER VARGAS YUCRA, CONCEPTO: DEV. DE RECURSOS POR EL CONTRATO DE CONSULTORIA POR PRODUCTO N° CCTO-JUJ-CPP-001/2020 DE 24/04/2023, CUENTA DE DEPOSITO: CUENTA UNICA DEL TESORO</t>
  </si>
  <si>
    <t>00046024204 DEPOSITO DE EFECTIVO, DEPOSITANTE: ROGER ZARATE BARRIENTOS, CONCEPTO: DEVOLUCION DE BOLETO CIJ LPB CIJ PAX ROGER ZARATE BARRIENTOS, CUENTA DE DEPOSITO: CUENTA UNICA DEL TESORO</t>
  </si>
  <si>
    <t>00046024204 DEPOSITO DE EFECTIVO, DEPOSITANTE: HUASCAR BALDERRAMA, CONCEPTO: DEVOLUCION DE BOLETO LPB SCRE LPB BALDERRAMA ORELLANA HUASCAR, CUENTA DE DEPOSITO: CUENTA UNICA DEL TESORO</t>
  </si>
  <si>
    <t>00099021001 DEPOSITO DE EFECTIVO, DEPOSITANTE: OTN - PB ENT 281, CONCEPTO: POR DEVOLUCION PAGO ERRONEO DE PLANILLA ESTUDIO CUENTA 3987069001, CUENTA DE DEPOSITO: CUENTA UNICA DEL TESORO</t>
  </si>
  <si>
    <t>00099021001 DEPOSITO DE EFECTIVO, DEPOSITANTE: ROMER EDILSON CONDORI FERNANDEZ CI 7006540, CONCEPTO: REVERSION TOTAL MES DE JUNIO, CUENTA DE DEPOSITO: CUENTA UNICA DEL TESORO</t>
  </si>
  <si>
    <t>00099021001 DEPOSITO DE EFECTIVO, DEPOSITANTE: ROMER EDILSON CONDORI FERNANDEZ CI 7006540, CONCEPTO: REVERSION TOTAL MES DE MAYO, CUENTA DE DEPOSITO: CUENTA UNICA DEL TESORO</t>
  </si>
  <si>
    <t>00099021001 DEPOSITO DE EFECTIVO, DEPOSITANTE: LUIS SANTIAGO CATERING Y EVENTOS, CONCEPTO: PAGO DE SERVICIOS BASICOS, CUENTA DE DEPOSITO: CUENTA UNICA DEL TESORO</t>
  </si>
  <si>
    <t>00015021101 DEPOSITO DE EFECTIVO, DEPOSITANTE: FREDDY EDWIN UTURUNCO TITO, CONCEPTO: DEVOLUCION, CUENTA DE DEPOSITO: CUENTA UNICA DEL TESORO</t>
  </si>
  <si>
    <t>TRANSFERENCIA DEL EXTERIOR SEGUN SWIFT NO.10969 Y NO.10968 DE FECHA 07/07/2023 ORDENANTE: YASTER TRADING S.A. (URUGUAY) REF.: CRED FT2318678269 LIB. 00597012001 RECURSOS PROPIOS VENTAS YLB</t>
  </si>
  <si>
    <t>TRANSFERENCIA DEL EXTERIOR SEGUN SWIFT NO.10984 Y NO.10983 DE FECHA 07/07/2023 ORDENANTE: COMERCIAL MINERALS CO SPA (ANTOFAGASTA CHILE) REF.: CRED YLB-GCO-0124-ODV-VEX LIB. 00597012001 RECURSOS PROPIOS VENTAS YLB</t>
  </si>
  <si>
    <t>COBRO COSTOS DE PAPELERIA SEGUN TRANSFERENCIA DEL EXTERIOR POR ORDEN DE YASTER TRADING S.A. (URUGUAY) REF.: CRED FT2318678269 LIB. 00597012001 RECURSOS PROPIOS VENTAS YLB</t>
  </si>
  <si>
    <t>COBRO DE||ÚTILES DE ESCRITORIO POR EL REGISTRO DEL COMPROBANTE CONTABLE N°1063924 REF: TERCER DESEMBOLSO DE RECURSOS A FAVOR DE YLB PROY. 3RA. FASE DESARROLLO INTEGRAL DE LA SALMUERA DEL SALAR DE UYUNI SG CORREO ADJUNTO DE LA CUT LIBRETA N°00597012001 RECURSOS PROPIOS VENTAS YLB</t>
  </si>
  <si>
    <t>De: 00099021001 Transferencia de recursos para la reposición de la TEC Nº 172 reporte adjunto</t>
  </si>
  <si>
    <t>COBRO COSTOS DE PAPELERIA SEGUN TRANSFERENCIA DEL EXTERIOR POR ORDEN DE COMERCIAL MINERALS CO SPA (ANTOFAGASTA CHILE) REF.: CRED YLB-GCO-0124-ODV-VEX LIB. 00597012001 RECURSOS PROPIOS VENTAS YLB</t>
  </si>
  <si>
    <t>TRANSFERENCIA DEL EXTERIOR SEGUN SWIFT NOS. 11041-11040 DE FECHA 07/07/2023 ORDENANTE: QUIMICA MAVAR SA, FECHA VALOR 07/07/2023 REF:COMPRA MATERIA PRIMA ORDEN DE VENTA YLB GCO 0113 ODV 23 VEX LIB. 00597012001 RECURSOS PROPIOS VENTAS YLB</t>
  </si>
  <si>
    <t>COBRO COSTOS DE PAPELERIA SEGUN TRANSFERENCIA DEL EXTERIOR POR ORDEN DE QUIMICA MAVAR SA, FECHA VALOR 07/07/2023 REF:COMPRA MATERIA PRIMA ORDEN DE VENTA YLB GCO 0113 ODV 23 VEX LIB. 00597012001 RECURSOS PROPIOS VENTAS YLB</t>
  </si>
  <si>
    <t>COBRO COSTOS DE PAPELERIA POR REGULARIZACION DE TRANSFERENCIA DEL EXTERIOR POR ORDEN DE MAKEEN GAS SOLUTIONS A/S REF.: 3318413539 OPERACIONES FINANCIERAS EXTRAORDINARIAS FECHA VALOR 6/07/2023 LIB. 00513072001 YPFB - OPERACIONES G N R G D</t>
  </si>
  <si>
    <t>00099021001 DEPOSITO DE EFECTIVO, DEPOSITANTE: PAOLA FABIOLA CARRASCO VASQUEZ - ADEMAF, CONCEPTO: DEVOLUCION DE FONDOS NO UTILIZADOS, CUENTA DE DEPOSITO: CUENTA UNICA DEL TESORO/DJBR</t>
  </si>
  <si>
    <t>00099021001 DEPOSITO DE EFECTIVO, DEPOSITANTE: LUIS ALFREDO ZARATE ENTRAMBASAGUAS, CONCEPTO: DEVOLUCION PASAJES AEREOS N° LIBRETA 00099021001, CUENTA DE DEPOSITO: CUENTA UNICA DEL TESORO/DJBR</t>
  </si>
  <si>
    <t>00099021001 DEPOSITO DE EFECTIVO, DEPOSITANTE: FRANKLIN HUGO MORALES SOLIZ CI 2683040 LP, CONCEPTO: DEVOLUCION REMUNERACION MAXIMA SECTOR PUBLICO CGE/DRC 032/2022, CUENTA DE DEPOSITO: CUENTA UNICA DEL TESORO</t>
  </si>
  <si>
    <t>00291012006 DEPOSITO DE EFECTIVO, DEPOSITANTE: ADUANA NACIONAL, CONCEPTO: USO DE DERECHO A VIA DE LA ADUANA NACIONAL PARA EL EMPLAZAMIENTO DE PUNTO DE INSPECCION EN CHAUAYA, CUENTA DE DEPOSITO: CUENTA UNICA DEL TESORO</t>
  </si>
  <si>
    <t>00291012006 DEPOSITO DE EFECTIVO, DEPOSITANTE: ADUANAN NACIONAL, CONCEPTO: USO DE DERECHO A VIA DE LA ADUANA NACIONAL PARA EL EMPLAZAMIENTO DE PUNTO DE CONTROL EN GUAQUI, CUENTA DE DEPOSITO: CUENTA UNICA DEL TESORO</t>
  </si>
  <si>
    <t>00291012002 DEP.DE CHEQ.AJENOS,RET.DE CAM.,CONCEPTO: REPOSICION DE CREDENCIAL,DEP.: LISSET ERIKA AMAYA LOPERA , PROCEDENCIA: BANCO UNION S.A., CHEQUE: 600, FECHA DE EMISION:30/06/2023</t>
  </si>
  <si>
    <t>00587012023 DEP.DE CHEQ.AJENOS,RET.DE CAM.,CONCEPTO: PLLA 7-ABRIL/23 - ICHILO,DEP.: E.B..C. , PROCEDENCIA: BANCO UNION S.A., CHEQUE: 1861, FECHA DE EMISION:10/07/2023</t>
  </si>
  <si>
    <t>00587012001 DEP.DE CHEQ.AJENOS,RET.DE CAM.,CONCEPTO: ANTICIPO ESPECIAL-EL SENA,DEP.: E.B.C. , PROCEDENCIA: BANCO UNION S.A., CHEQUE: 1866, FECHA DE EMISION:10/07/2023</t>
  </si>
  <si>
    <t>00587012020 DEP.DE CHEQ.AJENOS,RET.DE CAM.,CONCEPTO: PLLA 5-JUNIO/23- RURRENABAQUE,DEP.: E.B.C. , PROCEDENCIA: BANCO UNION S.A., CHEQUE: 1865, FECHA DE EMISION:10/07/2023</t>
  </si>
  <si>
    <t>00587012001 DEP.DE CHEQ.AJENOS,RET.DE CAM.,CONCEPTO: PLLA 8 Y 9 MAY/23 JUN/23 EL SENA,DEP.: E.B.C. , PROCEDENCIA: BANCO UNION S.A., CHEQUE: 1864, FECHA DE EMISION:10/07/2023</t>
  </si>
  <si>
    <t>00099021001 DEP.DE CHEQ.AJENOS,RET.DE CAM.,CONCEPTO: DEVOLUCION DE PRIMA,DEP.: UNIBIENES S.A. , PROCEDENCIA: BANCO UNION S.A., CHEQUE: 4028, FECHA DE EMISION:03/07/2023</t>
  </si>
  <si>
    <t>VENTA DE DIVISAS CON TRANSFERENCIA DE FONDOS A SOLICITUD DE EMPRESA PUBLICA DE TRANSPORTE AEREO MILITAR SEGUN SOLICITUD 18668 REF: TRANSFER TO THE COMPANY BAE SYSTEM FOR THE SUBSCRIPTION AND UPDATING OF MANUALS TECHNICAL SUPPORT (SAPPHIRE) OF THE AIRCRAFT AVRO RJ70 REGISTRATION CP-3106 ACCORDING TO LIB. 00596012001 EP-TAM GESTION ADMINISTRATIVA POR DIFERENCIAL CAMBIARIO</t>
  </si>
  <si>
    <t>00099021001 DEPOSITO DE EFECTIVO, DEPOSITANTE: SEGUROS PROVIDA S.A., CONCEPTO: DEVOLUCION DE FONDOS NO COBRADOS SEGUN CONCILIACION MARZO/2023, CUENTA DE DEPOSITO: CUENTA UNICA DEL TESORO</t>
  </si>
  <si>
    <t>00099021001 DEPOSITO DE EFECTIVO, DEPOSITANTE: SEGUROS PROVIDA S.A., CONCEPTO: DEVOLUCION FONDOS SOLICITADOS POR ERROR SEGUN CONCILIACION MARZO/2023, CUENTA DE DEPOSITO: CUENTA UNICA DEL TESORO</t>
  </si>
  <si>
    <t>00099021001 DEPOSITO DE EFECTIVO, DEPOSITANTE: OLGA GETRUDIS COAQUIRA RODRIGUEZ, CONCEPTO: REVERSION DE BOLETA HABER MENSUAL JUNIO, CUENTA DE DEPOSITO: CUENTA UNICA DEL TESORO</t>
  </si>
  <si>
    <t>00099021001 DEPOSITO DE EFECTIVO, DEPOSITANTE: DAVIS JHONN CARDENAS OJEDA, CONCEPTO: DEVOUCION DE PAGO DE SUELDO NO CORRESPONDIENTE, CUENTA DE DEPOSITO: CUENTA UNICA DEL TESORO/DJBR</t>
  </si>
  <si>
    <t>00099021001 DEPOSITO DE EFECTIVO, DEPOSITANTE: UMSA-YELIZABAD MATELJAN CLAROS DE LAFORCADA, CONCEPTO: REGULARIZACION -DEVOLUCION POR TOPE SALARIAL, CUENTA DE DEPOSITO: CUENTA UNICA DEL TESORO</t>
  </si>
  <si>
    <t>00587012001 DEP.DE CHEQ.AJENOS,RET.DE CAM.,CONCEPTO: DEP. DE RECURSOS - DEVOLUCION GARANTIA BANCO UNION - NAABOL,DEP.: E.B.C. , PROCEDENCIA: BANCO UNION S.A., CHEQUE: 1870, FECHA DE EMISION:11/07/2023</t>
  </si>
  <si>
    <t>00099021001 DEP.DE CHEQ.AJENOS,RET.DE NO_CONCILIADO CAM.,CONCEPTO: PAGO DE INCAPACIDAD TEMPORALES REEMBOLSO MINISTERIO DE ECONOMIA Y FINANZAS PUBLICAS,DEP.: CAJA NACIONAL DE SALUD , PROCEDENCIA: BANCO UNION S.A., CHEQUE: 32623, FECHA DE EMISION:11/07/2023
DT - 500 P - 2059</t>
  </si>
  <si>
    <t>00099021001 DEP.DE CHEQ.AJENOS,RET.DE CAM.,CONCEPTO: PAGO DE INCAPACIDAD TEMPORALES REEMBOLSO MINISTERIO DE ECONOMIA Y FINANZAS PUBLICAS,DEP.: CAJA NACIONAL DE SALUD , PROCEDENCIA: BANCO UNION S.A., CHEQUE: 32622, FECHA DE EMISION:11/07/2023</t>
  </si>
  <si>
    <t>00099021001 DEP.DE CHEQ.AJENOS,RET.DE NO_CONCILIADO CAM.,CONCEPTO: •PAGO DE INCAPACIDAD TEMPORALES REEMBOLSO MINISTERIO DE ECONOMIA Y FINANZAS PUBLICAS,DEP.: CAJA NACIONAL DE SALUD , PROCEDENCIA: BANCO UNION S.A., CHEQUE: 32639, FECHA DE EMISION:11/07/2023
DT - 500 P - 2061</t>
  </si>
  <si>
    <t>00601012001 DEPOSITO DE EFECTIVO, DEPOSITANTE: SERGIO ANDRES BOWLES CHAVEZ, CONCEPTO: REVERSION DE SUELDO JUNIO 2023 MODIFICACION POR EXCESO EN N° DIAS PAGADOS, CUENTA DE DEPOSITO: CUENTA UNICA DEL TESORO</t>
  </si>
  <si>
    <t>00548012001 DEPOSITO DE EFECTIVO, DEPOSITANTE: ALVARO MAMANI ALARCON, CONCEPTO: DEVOLUCION 13%, CUENTA DE DEPOSITO: CUENTA UNICA DEL TESORO</t>
  </si>
  <si>
    <t>00086038008 DEPOSITO DE EFECTIVO, DEPOSITANTE: ZULMA CHURA ZARATE, CONCEPTO: DEVOLUCION SUELDO EN DEMASIA, CUENTA DE DEPOSITO: CUENTA UNICA DEL TESORO</t>
  </si>
  <si>
    <t>00099021001 DEPOSITO DE EFECTIVO, DEPOSITANTE: KLAUS JHOSMAR ORELLANA LARA, CONCEPTO: N° DE PREVENTIVO:183, CUENTA DE DEPOSITO: CUENTA UNICA DEL TESORO/DJBR</t>
  </si>
  <si>
    <t>00213012001 DEPOSITO DE EFECTIVO, DEPOSITANTE: GUTIERREZ PEREZ RAUL JAVIER, CONCEPTO: DEVOLUCION DE FONDOS, CUENTA DE DEPOSITO: CUENTA UNICA DEL TESORO</t>
  </si>
  <si>
    <t>NUMERO DE LIBRETA CUT: 00046024102 OPERACIÓN E75 TRANSFERENCIA DE LA CUENTA FISCAL BUN A LA CUT EN MN TRANSFERENCIA DE FONDOS A SOLICITUD DE: GOBIERNO AUTONOMO DEPARTAMENTAL DE TARIJA, CITE: GADT/SDEF/EMM/OF. NÂ° 731/23 CUENTA CUT 3987 LIBRETA NÂ° 00046024102 MS-TRANSFERENCIAS GOBERNACIONES - S</t>
  </si>
  <si>
    <t>00099021001 DEP.DE CHEQ.AJENOS,RET.DE CAM.,CONCEPTO: FERNANDO SUAREZ SAAVEDRA,DEP.: BANCO UNION S.A. , PROCEDENCIA: BANCO UNION S.A., CHEQUE: 191546, FECHA DE EMISION:12/07/2023/DJBR</t>
  </si>
  <si>
    <t>00099021001 DEP.DE CHEQ.AJENOS,RET.DE CAM.,CONCEPTO: FERNANDO SUAREZ SAAVEDRA,DEP.: BANCO UNION S.A. , PROCEDENCIA: BANCO UNION S.A., CHEQUE: 191545, FECHA DE EMISION:12/07/2023/DJBR</t>
  </si>
  <si>
    <t>00099021001 DEP.DE CHEQ.AJENOS,RET.DE CAM.,CONCEPTO: FERNANDO SUAREZ SAAVEDRA,DEP.: BANCO UNION S.A. , PROCEDENCIA: BANCO UNION S.A., CHEQUE: 191544, FECHA DE EMISION:12/07/2023/DJBR</t>
  </si>
  <si>
    <t>00099021001 DEPOSITO DE EFECTIVO, DEPOSITANTE: VLADIMIR TERAN G., CONCEPTO: DEVOLUCION VIATICOS VLADIMIR TERAN GUTIERREZ AGETIC, CUENTA DE DEPOSITO: CUENTA UNICA DEL TESORO</t>
  </si>
  <si>
    <t>00099021001 DEPOSITO DE EFECTIVO, DEPOSITANTE: ESTHER ELIZABETH DEL CARPIO MENDOZA, CONCEPTO: DEVOLUCION DIFERENCIAL DE PAGO DE AGUINALDO GESTION 2020, CUENTA DE DEPOSITO: CUENTA UNICA DEL TESORO</t>
  </si>
  <si>
    <t>00099021001 DEPOSITO DE EFECTIVO, DEPOSITANTE: KAREN ROMINA PINTO GUEVARA, CONCEPTO: DEVOLUCION DE PASAJE AEREOS, CUENTA DE DEPOSITO: CUENTA UNICA DEL TESORO</t>
  </si>
  <si>
    <t>00016011101 DEPOSITO DE EFECTIVO, DEPOSITANTE: LIBRERIA DEL MINISTERIO DE EDUCACION, CONCEPTO: VENTA DE MATERIAL BIBLIOGRAFICO Y/O MULTIMEDIA DE LA LIBRERIA DEL MINISTERIO DE EDUCACION, CUENTA DE DEPOSITO: CUENTA UNICA DEL TESORO</t>
  </si>
  <si>
    <t>||TRANSFERENCIA DE FONDOS S/G. MENSAJES SWIFTS NROS.11329-11330 EN ATENCION A NOTA CITE:AGBC-AGBC/DAF/TFC-CPRV-0231-CAR/2023 DE FECHA 14/06/2023 (HRE-TGL-9340) ENVIADO POR LA AGENCIA BOLIVIANA DE CORREOS (SECTOR PÚBLICO). DEBITO DE LA LIBRETA 000383012001 AGENCIA BOLIVIANA DE CORREOS, COBRO DE ÚTILES DE ESCRITORIO.</t>
  </si>
  <si>
    <t>||COMISIONES QUE COBRA EL MUFG BANK LTD. POR SEGUNDO PAGO INTERMEDIO JPY18.643.000 CORRESPONDIENTE A LA DONACIÓN JAPONESA N° 1660870 REF. 28-VJ-128B S/G MENSAJE SWIFT N° 11305 DE 13-07-2023 Y NOTA ABC/GNA/SAF/ATE/2022-2043 DE FECHA 10-10-2022. CTA. 3987069001 - LIBRETA N° 00291012002 ABC-RECURSOS PROPIOS</t>
  </si>
  <si>
    <t>||COMISIONES QUE COBRA EL MUFG BANK LTD. POR SEGUNDO PAGO INTERMEDIO JPY18.643.000 CORRESPONDIENTE A LA DONACIÓN JAPONESA N° 1660870 REF. 28-VJ-128B S/G MENSAJE SWIFT N° 11305 DE 13-07-2023 Y NOTA ABC/GNA/SAF/ATE/2022-2043 DE FECHA 10-10-2022. CTA. 3987069001 - LIBRETA N° 00291012002 ABC-RECURSOS PROPIOS. REF.: ÚTILES DE ESCRITORIO</t>
  </si>
  <si>
    <t>00099021001 DEPOSITO DE EFECTIVO, DEPOSITANTE: HECTOR RODRIGUEZ ORELLANA, CONCEPTO: DEVOLUCION EXAMEN PREOCUPACIONAL, CUENTA DE DEPOSITO: CUENTA UNICA DEL TESORO/DJBR</t>
  </si>
  <si>
    <t>00099021001 DEPOSITO DE EFECTIVO, DEPOSITANTE: TEOFILO BAPTISTA RAMIREZ, CONCEPTO: DEVOLUCION DE HABERES 2010, MES DE JUNIO DE 2023, CUENTA DE DEPOSITO: CUENTA UNICA DEL TESORO</t>
  </si>
  <si>
    <t>00312012001 DEPOSITO DE EFECTIVO, DEPOSITANTE: KLAUS JHOSMAR ORELLANA LARA, CONCEPTO: N° DE PREVENTIVO: 481, CUENTA DE DEPOSITO: CUENTA UNICA DEL TESORO</t>
  </si>
  <si>
    <t>00312012001 DEPOSITO DE EFECTIVO, DEPOSITANTE: KLAUS JHOSMAR ORELLANA LARA, CONCEPTO: N° DE PREVENTIVO: 480, CUENTA DE DEPOSITO: CUENTA UNICA DEL TESORO</t>
  </si>
  <si>
    <t>00312012001 DEPOSITO DE EFECTIVO, DEPOSITANTE: KLAUS JHOSMAR ORELLANA LARA, CONCEPTO: N° DE PREVENTIVO: 544, CUENTA DE DEPOSITO: CUENTA UNICA DEL TESORO</t>
  </si>
  <si>
    <t>'TRANSFERENCIA'||RECIBIDA DEL EXTERIOR SEGÚN MENSAJES SWIFT NOS. 11398-11397 (REM.EXT.) DE FECHA 14-07-2023 POR DESEMBOLSO DE BID 5376/OC-BO REQ 00001 BO 2023163902 LIBRETA N° 00035017007 MEFP BS APOYO A POBL. VULNERABLES-PRESTAMO NO. 5376/OC-BO</t>
  </si>
  <si>
    <t>TRANSFERENCIA RECIBIDA DEL EXTERIOR SEGÚN MENSAJES SWIFT Nos. 11373-11371 (REM.EXT.) DE FECHA 14-07-2023 POR DESEMBOLSO DE CAF PRÉSTAMO CFA008789 CONSTRUC. CARRETERA MONTEAGUDO-MUYUPAMPA-IPATÍ, TÚNEL INCAHUASI LIBRETA N° 00291012002 ABC-RECURSOS PROPIOS REF.: UTILES DE ESCRITORIO</t>
  </si>
  <si>
    <t>TRANSFERENCIA RECIBIDA DEL EXTERIOR SEGÚN MENSAJES SWIFT Nos. 11374-11372 (REM.EXT.) DE FECHA 14-07-2023 POR DESEMBOLSO DE CAF PRÉSTAMO CFA009277 CONSTRUCCIÓN CARRETERA SAN BORJA-SAN IGNACIO DE MOXOS LIBRETA N° 00291012002 ABC-RECURSOS PROPIOS REF.: UTILES DE ESCRITORIO</t>
  </si>
  <si>
    <t>00078031108 DEP.DE CHEQ.AJENOS,RET.DE CAM.,CONCEPTO: PAGO MULTA 100 UFV TALLER GNV CIRCUNVALACION,DEP.: ENTIDAD EJECUTORA DE CONVERSDION A GNV , PROCEDENCIA: BANCO UNION S.A., CHEQUE: 195, FECHA DE EMISION:12/07/2023</t>
  </si>
  <si>
    <t>00590012001 DEP.DE CHEQ.AJENOS,RET.DE CAM.,CONCEPTO: DEPÓSITO POR PERMISO SIN GOCE DE HABERES PERIODO ENERO- 2023, DE HERNAN COPA,DEP.: EMPRESA PUBLICA QUIPUS , PROCEDENCIA: BANCO UNION S.A., CHEQUE: 705, FECHA DE EMISION:14/07/2023</t>
  </si>
  <si>
    <t>00590012001 DEP.DE CHEQ.AJENOS,RET.DE CAM.,CONCEPTO: DEPÓSITO PERMISO SIN GOCE DE HABER PERIODO - MARZO 2023, JULIO BARRIOS Y OMAR VIA,DEP.: EMPRESA PUBLICA QUIPUS , PROCEDENCIA: BANCO UNION S.A., CHEQUE: 704, FECHA DE EMISION:14/07/2023</t>
  </si>
  <si>
    <t>TRANSFERENCIA DEL EXTERIOR SEGUN SWIFT NO.11422 Y NO.11417 DE FECHA 14/07/2023 ORDENANTE: FERTIMAX INDUSTRIAS Y SERVICIOS (PY/ASUNCION) REF.: CRED INVOIC 0106/2023 LIB. 00597012001 RECURSOS PROPIOS VENTAS YLB</t>
  </si>
  <si>
    <t>COBRO COSTOS DE PAPELERIA SEGUN TRANSFERENCIA DEL EXTERIOR POR ORDEN DE FERTIMAX INDUSTRIAS Y SERVICIOS (PY/ASUNCION) REF.: CRED INVOIC 0106/2023 LIB. 00597012001 RECURSOS PROPIOS VENTAS YLB</t>
  </si>
  <si>
    <t>||REGISTRO DEVOLUCION FONDOS SALDO NO UTILIZADO LC I-2022-21 P/C ECEBOL A/F DURO SURFACING S.A DE C.V.,S/G NOTAS SEDEM/GG/EB N° 0746/2023,27/06/23;MEFP/VTCP/DGPOT/UOTGN/N° 828/2023,12/07/23. LIB.00132032001 ECEBOL-GESTION OPERATIVA RF.:DEV.FDOS.LC I-2022-21 PC ECEBOL AF DURO SURFACING SA CV</t>
  </si>
  <si>
    <t>00291012008 DEPOSITO DE EFECTIVO, DEPOSITANTE: ASOC. ACC. GRUPO FREDGAR CONSTRUCCIONES, CONCEPTO: SERVICIO DE LABORATORIO IRI DEL PROYECTO : CONSERV.VIAL TRAMO:OR03 SUB TRAMO LLALLAGUA -POCOATA, CUENTA DE DEPOSITO: CUENTA UNICA DEL TESORO</t>
  </si>
  <si>
    <t>PAGO A BID PRÉSTAMO 3536/BL-BO VCTO. 15-07-2023 POR CUENTA DE TGN , NTI. 017554 VALOR 18-07-2023 CAPITAL USD 1.009.271,45 INTERESES USD 802.051,53 COMISIONES USD (2.136,11) CTA. 3987 CUENTA UNICA DEL TESORO LIB. 00099021001 REF.: COMISIONES BANCARIAS</t>
  </si>
  <si>
    <t>00099021001 DEPOSITO DE EFECTIVO, DEPOSITANTE: MMAYA, CONCEPTO: PAGO DE PASAJES Y VIATICOS -CBBA, CUENTA DE DEPOSITO: CUENTA UNICA DEL TESORO</t>
  </si>
  <si>
    <t>00099021001 DEPOSITO DE EFECTIVO, DEPOSITANTE: MELVIN ALEJANDRO ROJAS TORRICO, CONCEPTO: DEVOLUCION EXAMEN PREOCUPACIONAL, CUENTA DE DEPOSITO: CUENTA UNICA DEL TESORO/DJBR</t>
  </si>
  <si>
    <t>00099021001 DEP.DE CHEQ.AJENOS,RET.DE CAM.,CONCEPTO: FRACCION COMPLEMNTARIA MENSUAL,DEP.: FUTURO DE BOLIVIA SA AFP , PROCEDENCIA: BANCO DE CREDITO DE BOLIVIA S.A., CHEQUE: 69649, FECHA DE EMISION:18/07/2023</t>
  </si>
  <si>
    <t>00099021001 DEP.DE CHEQ.AJENOS,RET.DE CAM.,CONCEPTO: COMPENSACION MENSUAL DE COTIZACION,DEP.: FUTURO DE BOLIVIA SA AFP , PROCEDENCIA: BANCO DE CREDITO DE BOLIVIA S.A., CHEQUE: 69648, FECHA DE EMISION:18/07/2023</t>
  </si>
  <si>
    <t>00099021001 DEP.DE CHEQ.AJENOS,RET.DE CAM.,CONCEPTO: MANUEL SILVESTRE RODAS MONTERO,DEP.: BANCO UNION S.A. , PROCEDENCIA: BANCO UNION S.A., CHEQUE: 191550, FECHA DE EMISION:18/07/2023</t>
  </si>
  <si>
    <t>00099021001 DEP.DE CHEQ.AJENOS,RET.DE CAM.,CONCEPTO: JHONY ARMANDO SALLAMA MARCA,DEP.: BANCO UNION S.A. , PROCEDENCIA: BANCO UNION S.A., CHEQUE: 191554, FECHA DE EMISION:18/07/2023/DJBR</t>
  </si>
  <si>
    <t>00099021001 DEP.DE CHEQ.AJENOS,RET.DE CAM.,CONCEPTO: CIRILO JANCKO CONDORI,DEP.: BANCO UNION S.A. , PROCEDENCIA: BANCO UNION S.A., CHEQUE: 191553, FECHA DE EMISION:18/07/2023</t>
  </si>
  <si>
    <t>00099021001 DEP.DE CHEQ.AJENOS,RET.DE CAM.,CONCEPTO: MANUEL SILVESTRE RODAS MONTERO,DEP.: BANCO UNION S.A. , PROCEDENCIA: BANCO UNION S.A., CHEQUE: 191552, FECHA DE EMISION:18/07/2023</t>
  </si>
  <si>
    <t>00099021001 DEP.DE CHEQ.AJENOS,RET.DE CAM.,CONCEPTO: CIRILO JANCKO CONDORI,DEP.: BANCO UNION S.A. , PROCEDENCIA: BANCO UNION S.A., CHEQUE: 191551, FECHA DE EMISION:18/07/2023</t>
  </si>
  <si>
    <t>TRANSFERENCIA DEL EXTERIOR SEGUN SWIFT NO.11457 Y NO.11456 DE FECHA 18/07/2023 ORDENANTE: COMERCIAL MINERALS CO. (ANTOFAGASTA) REF.: CRED LD1300707620 REF YLB GCO 0120 ODV23 LIB. 00597012001 RECURSOS PROPIOS VENTAS YLB</t>
  </si>
  <si>
    <t>COBRO COSTOS DE PAPELERIA SEGUN TRANSFERENCIA DEL EXTERIOR POR ORDEN DE COMERCIAL MINERALS CO. (ANTOFAGASTA) REF.: CRED LD1300707620 REF YLB GCO 0120 ODV23 LIB. 00597012001 RECURSOS PROPIOS VENTAS YLB</t>
  </si>
  <si>
    <t>00099021001 DEPOSITO DE EFECTIVO, DEPOSITANTE: JOSE DAVID GOMEZ VEGA, CONCEPTO: PAGO EXCEDENTE DE TELEFONIA MOVIL, CUENTA DE DEPOSITO: CUENTA UNICA DEL TESORO/DJBR</t>
  </si>
  <si>
    <t>00670012002 DEPOSITO DE EFECTIVO, DEPOSITANTE: ADOLFO SUAREZ BRUENING, CONCEPTO: DEVOLUCON DE PASAJES AEREOS, CUENTA DE DEPOSITO: CUENTA UNICA DEL TESORO</t>
  </si>
  <si>
    <t>00423012001 DEPOSITO DE EFECTIVO, DEPOSITANTE: CAJA DE SALUD DE CAMINOS Y R.A., CONCEPTO: DEVOLUCION DE SALDOS NO EJECUTADOS, CUENTA DE DEPOSITO: CUENTA UNICA DEL TESORO</t>
  </si>
  <si>
    <t>00213012001 DEPOSITO DE EFECTIVO, DEPOSITANTE: ARUQUIPA ALVAREZ NOELIA MILENKA, CONCEPTO: DEVOLUCION DE FONDOS, CUENTA DE DEPOSITO: CUENTA UNICA DEL TESORO</t>
  </si>
  <si>
    <t>NUMERO DE LIBRETA CUT: 00046024102 OPERACIÓN E75 TRANSFERENCIA DE LA CUENTA FISCAL BUN A LA CUT EN MN TRANSFERENCIA DE FONDOS A SOLICITUD DE: GOBIERNO AUTONOMO DEPARTAMENTAL DE PANDO CITE/U.T.C.P. NÂ° 005/2023 CUENTA CUT 3987 LIBRETA NÂ° 00046024102 MS- TRANSFERENCIAS GOBERNACIONES - SEDES.</t>
  </si>
  <si>
    <t>00099021001 DEPOSITO DE EFECTIVO, DEPOSITANTE: CARLOS DENCEL PELAEZ PACHECO, CONCEPTO: REMUNERACION MAXIMA PERMITIDA MES JUNIO 2023, CUENTA DE DEPOSITO: CUENTA UNICA DEL TESORO</t>
  </si>
  <si>
    <t>00099021001 DEPOSITO DE EFECTIVO, DEPOSITANTE: JUAN JOSE SANGUEZA QUINTANILLA-MMAYA, CONCEPTO: DEVOLUCION DE PASAJE, CUENTA DE DEPOSITO: CUENTA UNICA DEL TESORO</t>
  </si>
  <si>
    <t>00078034201 DEP.DE CHEQ.AJENOS,RET.DE CAM.,CONCEPTO: DEPÓSITO DE PAGOS REALIZADOS POR LOS TALLERES CONFORME A DOC DE RECONOCIMIENTO DE DEUDA,DEP.: ENTIDAD EJECUTORA DE CONVERSION A GNV</t>
  </si>
  <si>
    <t>00587012001 DEP.DE CHEQ.AJENOS,RET.DE CAM.,CONCEPTO: LIQUIDACION FINAL DEVOLUCION 7% RIVERALTA,DEP.: EBC , PROCEDENCIA: BANCO UNION S.A., CHEQUE: 1876, FECHA DE EMISION:18/07/2023</t>
  </si>
  <si>
    <t>I-2023-29 VTA.DIV. S/G NOTAS CAR/QUIPUS/GG/GAF/JDF NO.0169/2023 Y 0179/2023, DE F. 22 Y 30 DE JUNIO 2023 Y ASIG. DIV. P/MEFP, 18/7/23 REF:P/C QUIPUS, COM.EMIS. 0,15% S/USD 74.493.- POR 61 DÍAS, REEMB.GTS.COMUN. BS220.- Y EMISION COMP.CONT BS50.- LIB. 00590012001 EMPRESA PÚBLICA QUIPUS - RECURSOS ESPECÍFICOS REF: COMISIONES EMISION I-2023-29</t>
  </si>
  <si>
    <t>I-2023-30 VTA.DIV. S/G NOTAS SEDEM/GG/KB NO.0070/23, 0079/23 Y 0080/23, F. 23,29 Y 30 DE JUNIO 2023 Y ASIG.DIV. P/MEFP, 18/7/23 REF:P/C EPP KOKABOL A/F TROX DO BRASIL COM.EMI.0,15% S/USD 61.694,74 POR 119 DIAS, REEM GTS.COM BS220 Y EMI.CBTE.BS50 LIB. 00132102001 KOKABOL-GESTIÓN OPERATIVA REF: COMISIONES EMISION I-2023-30</t>
  </si>
  <si>
    <t>REGULARIZACION DE TRANSFERENCIA DEL EXTERIOR SEGUN SWIFT NO.11296 Y NO.11295 DE FECHA 19/07/2023 ORDENANTE: TCC DEL PERU SAC (CALLAO PERU) REF.: CRED TAB KG EXTRA VLO 28 JUN LIB. 00525012001 LBP-TRANSPORTES AEREOS BOLIVIANOS (4030001162)</t>
  </si>
  <si>
    <t>00086014407 DEPOSITO DE EFECTIVO, DEPOSITANTE: G.A.M. DE VILLA AZURDUY, CONCEPTO: DEVOLUCION DEL PROYECTO IMPLEMENTACION MIC CIMIENTOS FINANCIADO POR EL MMAYA, CUENTA DE DEPOSITO: CUENTA UNICA DEL TESORO</t>
  </si>
  <si>
    <t>00099021001 DEPOSITO DE EFECTIVO, DEPOSITANTE: EDDY SUAREZ SERRANO, CONCEPTO: DEVOLUCION EXAMEN PREOCUPACIONAL, CUENTA DE DEPOSITO: CUENTA UNICA DEL TESORO/DJBR</t>
  </si>
  <si>
    <t>00099021001 DEPOSITO DE EFECTIVO, DEPOSITANTE: OMAR CABRERA VILLCA, CONCEPTO: EXAMENES PREOCUPACIONALES, CUENTA DE DEPOSITO: CUENTA UNICA DEL TESORO/DJBR</t>
  </si>
  <si>
    <t>00099021001 DEPOSITO DE EFECTIVO, DEPOSITANTE: WILBER VEDIA MAITA, CONCEPTO: DEVOLUCION DE PASAJE AEREO 9302A08806946, CUENTA DE DEPOSITO: CUENTA UNICA DEL TESORO/DJBR</t>
  </si>
  <si>
    <t>00081011101 DEPOSITO DE EFECTIVO, DEPOSITANTE: LORENZA SORIA QUISPE, CONCEPTO: REPOSICION DE CREDENCIAL, CUENTA DE DEPOSITO: CUENTA UNICA DEL TESORO</t>
  </si>
  <si>
    <t>00099021001 DEPOSITO DE EFECTIVO, DEPOSITANTE: VANNIA YUJRA CORES, CONCEPTO: DEVOLUCION EXAMEN PREOCUPACIONAL, CUENTA DE DEPOSITO: CUENTA UNICA DEL TESORO</t>
  </si>
  <si>
    <t>00099021001 DEPOSITO DE EFECTIVO, DEPOSITANTE: RENE ABEL ZACONETA COLQUE, CONCEPTO: DEVOLUCION PAGO DE VACACIONES DIAS QUE NO CORRESPONDEN, CUENTA DE DEPOSITO: CUENTA UNICA DEL TESORO</t>
  </si>
  <si>
    <t>00099021001 DEPOSITO DE EFECTIVO, DEPOSITANTE: JORGE PIZA QUISPE, CONCEPTO: REVERSION PARCIAL, CUENTA DE DEPOSITO: CUENTA UNICA DEL TESORO/DJBR</t>
  </si>
  <si>
    <t>00291014327 DEP.DE CHEQ.AJENOS,RET.DE CAM.,CONCEPTO: INDEMNIZACION PAGO DE SINIESTRO ABC,DEP.: NACIONAL SEGUROS PATRIMONIALES Y FIANZAS SA , PROCEDENCIA: BANCO NACIONAL DE BOLIVIA S.A., CHEQUE: 315001, FECHA DE EMISION:18/07/2023</t>
  </si>
  <si>
    <t>00099021001 DEP.DE CHEQ.AJENOS,RET.DE CAM.,CONCEPTO: PAGO POR DESCUENTO RECURSOS PUBLICOS,DEP.: CAJA NACIONAL DE SALUD , PROCEDENCIA: BANCO UNION S.A., CHEQUE: 69178, FECHA DE EMISION:20/07/2023</t>
  </si>
  <si>
    <t>00587012001 DEP.DE CHEQ.AJENOS,RET.DE CAM.,CONCEPTO: CERT. DE PAGO 1-JUNIO/2023-CMNYR ACHUMANI,DEP.: E.B.C. , PROCEDENCIA: BANCO UNION S.A., CHEQUE: 1878, FECHA DE EMISION:20/07/2023</t>
  </si>
  <si>
    <t>00099021001 DEPOSITO DE EFECTIVO, DEPOSITANTE: CAMARA DE SENADORES-BRAULIO GONZALEZ RAMOS, CONCEPTO: DEVOLUCION EXAMEN PREOCUPACIONAL GESTION 2023, CUENTA DE DEPOSITO: CUENTA UNICA DEL TESORO</t>
  </si>
  <si>
    <t>00099021001 DEPOSITO DE EFECTIVO, DEPOSITANTE: SELENE QUISPE ARZABE, CONCEPTO: DEVOLUCION EXAMEN PREOCUPACIONAL GESTION 2023, CUENTA DE DEPOSITO: CUENTA UNICA DEL TESORO/DJBR</t>
  </si>
  <si>
    <t>00099021001 DEPOSITO DE EFECTIVO, DEPOSITANTE: LUIS ALFREDO ZARATE ENTRAMBASAGUAS, CONCEPTO: DEVOLUCION PASAJES AEREOS, CUENTA DE DEPOSITO: CUENTA UNICA DEL TESORO/DJBR</t>
  </si>
  <si>
    <t>NUMERO DE LIBRETA CUT: 00291012006 OPERACIÓN E18 TRANSFERENCIA DEL SISTEMA FINANCIERO POR CUENTA DE TERCEROS A LA CUT TRANSFERENCIA DERECHO USO DE VIA CH2307-2901S-GAF639/2023 SOLICITUD YPFB CHACO SA</t>
  </si>
  <si>
    <t>00099021001 DEP.DE CHEQ.AJENOS,RET.DE CAM.,CONCEPTO: DEVOLUCION DE PASAJE NO UTILIZADO Y SALDO NO EJECUTADO DE FONFDO EN AVANCE,DEP.: CAMARA DE DIPUTADOS , PROCEDENCIA: BANCO UNION S.A., CHEQUE: 1221, FECHA DE EMISION:20/07/2023</t>
  </si>
  <si>
    <t>00587012019 DEP.DE CHEQ.AJENOS,RET.DE CAM.,CONCEPTO: CERT. DE AVANCE N°8 Y N°9-ABRIL/23, MAYO/23-PAILON,DEP.: E.B.C. , PROCEDENCIA: BANCO UNION S.A., CHEQUE: 1880, FECHA DE EMISION:21/07/2023</t>
  </si>
  <si>
    <t>00099021001 DEP.DE CHEQ.AJENOS,RET.DE CAM.,CONCEPTO: RUBEN LAZCANO ALANDIA,DEP.: BANCO UNION S.A. , PROCEDENCIA: BANCO UNION S.A., CHEQUE: 191555, FECHA DE EMISION:21/07/2023</t>
  </si>
  <si>
    <t>00016181101 DEP.DE CHEQ.AJENOS,RET.DE CAM.,CONCEPTO: DEPÓSITO RECURSOS,DEP.: FRANZ TAMAYO VILLA SERRANO , PROCEDENCIA: BANCO UNION S.A., CHEQUE: 605, FECHA DE EMISION:19/07/2023</t>
  </si>
  <si>
    <t>TRANSFERENCIA DE FONDOS AL EXTERIOR A SOLICITUD DE AGENCIA BOLIVIANA DE ENERGIA SEGUN SOLICITUD 18794 REF: NUCADVISOR PAGO CORRESPONDIENTE AL AC N 41 DEL CONTRATO DE ADHESION SERVICIO DE SEGUIMIENTO Y MONITOREO Y CONTROL CON NUCADVISOR PARA EL CONTRATO DE CIDTN SEGUN INFORME 0213 2023 NOTA INTERNA 0 LIB. 00099021001 TGN-RECURSOS ORDINARIOS (3987)</t>
  </si>
  <si>
    <t>TRANSFERENCIA RECIBIDA DEL EXTERIOR SEGÚN MENSAJES SWIFT Nos. 11834-11833 (REM.EXT.) DE FECHA 21-07-2023 POR DESEMBOLSO DE IDA PRÉSTAMO 4923-BO ABC042 LIBRETA N° 00291012002 ABC-RECURSOS PROPIOS REF.: UTILES DE ESCRITORIO</t>
  </si>
  <si>
    <t>TRANSFERENCIA DEL EXTERIOR SEGUN SWIFT NO.11860 Y NO.11859 DE FECHA 21/07/2023 ORDENANTE: YASTER TRADING S.A. (URUGUAY) REF.: CRED OV-132-3000 TM KCL LIB. 00597012001 RECURSOS PROPIOS VENTAS YLB</t>
  </si>
  <si>
    <t>A:00099021001 Transferencia que realizamos a solicitud de la Unidad de Administración e Información Salarial mediante nota CITE: MEFP/VTCP/DGPOT/UAIS/No.1146/2023, informe MEFP/VTCP/DGPOT/ UAIS/No.89/2023 correspondiente a reversión definitivas de 11 boletas consignadas en el comprobante de pago N°19040 (HR 6-7025-R)</t>
  </si>
  <si>
    <t>COBRO COSTOS DE PAPELERIA SEGUN TRANSFERENCIA DEL EXTERIOR POR ORDEN DE YASTER TRADING S.A. (URUGUAY) REF.: CRED OV-132-3000 TM KCL LIB. 00597012001 RECURSOS PROPIOS VENTAS YLB</t>
  </si>
  <si>
    <t>||REGISTRO COBRO COMISION AVISO ENMIENDA CARTA DE CREDITO STANDBY BS220.-Y EMISION COMP.CONTABLE BS50.-REF.:GC0226718000349 (BCB:SB-R-2018-18) A/F YACIMIENTOS DE LITIO BOLIVIANOS,S/G SWIFT NO.11688,20/07/2023. LIB.00597019202 YLB-DES.INT.SALMUERA SALAR DE UYUNI PLANTA IND.RF.:COMIS.ENM.SBLC GC0226718000349</t>
  </si>
  <si>
    <t>||VTA.DIV.S/G NOTA YLB-PEE-0769-2023,12/07/23 Y AUT.VTA.DIV.EFECT.P/MEFP DE 20/07/23.REF.:INCREMENTO CARTA DE CREDITO I-2019-35,COMISION EMISION L/C 0,15% S/USD1.308.908,05.-POR 41 DIAS,COMIS.ENMIENDA BS220.-,REEMB.GSTS.COMUNICACION BS220.-Y EMISION COMP.CONTABLE BS50.- LIB.00597029201 YLB- PRODUCCION PLANTA INDUSTRIAL DES.INT.SALAR UYUNI REF.:COMIS.ENM.7 LC I-2019-35</t>
  </si>
  <si>
    <t>I-2023-31 VTA.DIV. S/G NOTAS YLB-PEE-0770-2023 Y 0807-CAR/23, DE F. 12 Y 21 DE JULIO 2023 Y ASIG. DIV. P/MEFP, 18/7/23 REF:P/C YLB, COM.EMIS. 0,15% S/USD 935.221,30 POR 114 DÍAS, REEMB.GTS.COMUN. BS220.- Y EMISION COMP.CONT BS50.- LIB. 00597022001 YLB-PLANTA IND. SALMUERA SALAR DE UYUNI REF: COMISIONES EMISION I-2023-31</t>
  </si>
  <si>
    <t>00099021001 DEPOSITO DE EFECTIVO, DEPOSITANTE: INGRID TABATA ILLANES ARTEAGA, CONCEPTO: REPOSICION DE TARJETA MAGNETICA, CUENTA DE DEPOSITO: CUENTA UNICA DEL TESORO/DJBR</t>
  </si>
  <si>
    <t>00099021001 DEPOSITO DE EFECTIVO, DEPOSITANTE: DULIA ALCIDA RIVERO SANDOVAL, CONCEPTO: DEVOLUCION DE SUELDOS Y SALARIOS, CUENTA DE DEPOSITO: CUENTA UNICA DEL TESORO/DJBR</t>
  </si>
  <si>
    <t>00099021001 DEPOSITO DE EFECTIVO, DEPOSITANTE: EDWIN CARLOS CHAVEZ VARGAS, CONCEPTO: DEVOLUCION DE SALDO POR FONDOS EN AVANCE POR LA COMPRA DE COMBUSTIBLE PARA VEHICULOS DEL MMAYA, CUENTA DE DEPOSITO: CUENTA UNICA DEL TESORO/DJBR</t>
  </si>
  <si>
    <t>A:00099021001 TRANSFERENCIA DE RECUPERACIONES SEGÚN NOTA GEF-LCR-CMD-0831-NOT/23 POR CONCEPTO DE PAGO DE CAPITAL E INTERES DE ACUERDO A CONTRATO DE FIDEICOMISO “PROGRAMA APOYO A LA EJECUCION DE LA INVERSION PUBLICA” FIRMADO ENTRE MINISTERIO DE PLANIFICACION Y EL FNDR, CORRESPONDIENTE AL GAM DE PORTACHUELO.</t>
  </si>
  <si>
    <t>00862012001 DEP.DE CHEQ.AJENOS,RET.DE CAM.,CONCEPTO: DEVOLUCION DE PRIMA,DEP.: CREDINFORM INTERNATIONAL S.A. , PROCEDENCIA: BANCO MERCANTIL SANTA CRUZ S.A., CHEQUE: 128945, FECHA DE EMISION:20/07/2023</t>
  </si>
  <si>
    <t>00099021001 DEP.DE CHEQ.AJENOS,RET.DE CAM.,CONCEPTO: LUIS RUDY GUTIERREZ CALLIZAYA,DEP.: BANCO UNION S.A. , PROCEDENCIA: BANCO UNION S.A., CHEQUE: 191556, FECHA DE EMISION:24/07/2023</t>
  </si>
  <si>
    <t>00099021001 DEP.DE CHEQ.AJENOS,RET.DE CAM.,CONCEPTO: JUAN PABLO VALVERDE TAVERA,DEP.: BANCO UNION S.A. , PROCEDENCIA: BANCO UNION S.A., CHEQUE: 191557, FECHA DE EMISION:24/07/2023</t>
  </si>
  <si>
    <t>00190012004 DEPOSITO DE EFECTIVO, DEPOSITANTE: PABLO REYNALDO VILLCA PELAEZ, CONCEPTO: DEVOLUCION DE VIATICOS, CUENTA DE DEPOSITO: CUENTA UNICA DEL TESORO</t>
  </si>
  <si>
    <t>00213012001 DEPOSITO DE EFECTIVO, DEPOSITANTE: GIELDA MAMANI CHAMBI, CONCEPTO: DEVOLUCION DE FONDOS, CUENTA DE DEPOSITO: CUENTA UNICA DEL TESORO</t>
  </si>
  <si>
    <t>00099021001 DEPOSITO DE EFECTIVO, DEPOSITANTE: YELIZABAD RAFITA MATELJAN CLAROS DE LAFORCADA, CONCEPTO: REGULARIZACIÓN DEL TOPE SALARIAL JUNIO, CUENTA DE DEPOSITO: CUENTA UNICA DEL TESORO</t>
  </si>
  <si>
    <t>00099021001 DEPOSITO DE EFECTIVO, DEPOSITANTE: SEBASTIAN RODRIGO GUERRERO ALARCON, CONCEPTO: DEVOLUCION EXAMEN PREOCUPACIONAL GESTION 2023, CUENTA DE DEPOSITO: CUENTA UNICA DEL TESORO/DJBR</t>
  </si>
  <si>
    <t>00099021001 DEPOSITO DE EFECTIVO, DEPOSITANTE: JIMENA LOURDES ALVAREZ VASQUEZ, CONCEPTO: FACTURA NAABOL 29 DE MAYO 2023, CUENTA DE DEPOSITO: CUENTA UNICA DEL TESORO/DJBR</t>
  </si>
  <si>
    <t>00865012001 DEPOSITO DE EFECTIVO, DEPOSITANTE: GERMAN QUISPE TITO, CONCEPTO: DEVOLUCION DE APORTES LABORALES Y PATRONALES CORRESPONDIENTE AL MES DE JUNIO 2023 POR PERMISO, CUENTA DE DEPOSITO: CUENTA UNICA DEL TESORO</t>
  </si>
  <si>
    <t>NUMERO DE LIBRETA CUT: 00344018001 OPERACIÓN E18 TRANSFERENCIA DEL SISTEMA FINANCIERO POR CUENTA DE TERCEROS A LA CUT UNICEF PAYMENT NUMBER 3987069001 INSTITUTO PLURINACIONAL DE ESTUDIO DE LENGUAS Y CULTURAS IPELC</t>
  </si>
  <si>
    <t>00099021001 DEP.DE CHEQ.AJENOS,RET.DE CAM.,CONCEPTO: CIRILO JANKO CONDORI,DEP.: BANCO UNION SA , PROCEDENCIA: BANCO UNION S.A., CHEQUE: 191558, FECHA DE EMISION:25/07/2023</t>
  </si>
  <si>
    <t>||TRANSF. DE FONDOS DEL EXTERIOR SEGUN SWIFT NOS. 10644-10621 DE 3/07/2023 ORDENANTE FERROSALT S.A. A FAVOR DE YACIMIENTOS DE LITIO REF:ROC/4990792181FS URI COTIZACION 96. LIBRETA NO.00597012001 RECURSOS PROPIOS VENTAS YLB</t>
  </si>
  <si>
    <t>||TRANSF. DE FONDOS DEL EXTERIOR SEGUN SWIFT NOS. 10644-10621 DE 3/07/2023 ORDENANTE FERROSALT S.A. A FAVOR DE YACIMIENTOS DE LITIO REF:ROC/4990792181FS URI COTIZACION 96. CGO. LIBRETA NO.00597012001 RECURSOS PROPIOS VENTAS YLB (UTILES DE ESCRITORIO)</t>
  </si>
  <si>
    <t>A:00099021001 TRANSFERENCIA DE RECUPERACIONES SEGÚN NOTA GEF-LCR-DYF-0779-NOT/23 POR CONCEPTO DE PAGO DE INTERES DE ACUERDO A CONTRATO DE FIDEICOMISO “ACCESOS SEGUROS VIVIR BIEN” CORRESPONDIENTE AL GAD COCHABAMBA.</t>
  </si>
  <si>
    <t>De: 00046134201 transferencia de recursos, según Nota Interna MSyD/VD/NI/480/2023, MSyD/PNFRFSS/NI/613/2023 e Informe Técnico MSyD/PNFRFSS/IT/301/2023,por devolución de pasajes terrestres en la gestión 2022, de un ex dependiente del Viceministerio de Deportes, H.R.</t>
  </si>
  <si>
    <t>||TRANSFERENCIA DE FONDOS S/G.NOTA CITE: MEFP/VTCP/DGPOT/UPCFTGN/N°1212/2023 DE LA FECHA DEL MINISTERIO DE ECONOMIA Y FINANZAS PUBLICAS (HRE-TSO-1031) DEBITO DE LA LIBRETA N°00513012015 YPFB - HEROES DEL CHACO - BS.</t>
  </si>
  <si>
    <t>TRANSFERENCIA DEL EXTERIOR SEGUN SWIFT NOS.12095-12094 DE FECHA 25/07/2023 ORDENANTE: QUÍMICA MAVAR S.A., FECHA VALOR 25/07/2023 REF:COMPRA MATERIA PRIMA ORDEN DE VENTA YLB GCO 0129 ODV 23 VEX LIB. 00597012001 RECURSOS PROPIOS VENTAS YLB</t>
  </si>
  <si>
    <t>COBRO COSTOS DE PAPELERIA SEGUN TRANSFERENCIA DEL EXTERIOR POR ORDEN DE QUÍMICA MAVAR S.A., FECHA VALOR 25/07/2023 REF:COMPRA MATERIA PRIMA ORDEN DE VENTA YLB GCO 0129 ODV 23 VEX LIB. 00597012001 RECURSOS PROPIOS VENTAS YLB</t>
  </si>
  <si>
    <t>TRANSFERENCIA DEL EXTERIOR SEGUN SWIFT NO.12098-12097 DE FECHA 25/07/2023 ORDENANTE: AGROBIOTECH AGRONEGOCIO LTDA. BR/JARDINOPOLIS, FECHA VALOR 25/07/2023 REF.RFB/YLB-GCO-0134-ODV/23-VEX BNY CUST RRN - F9S2307255057400. LIB. 00597012001 RECURSOS PROPIOS VENTAS YLB</t>
  </si>
  <si>
    <t>COBRO COSTOS DE PAPELERIA SEGUN TRANSFERENCIA DEL EXTERIOR POR ORDEN DE AGROBIOTECH AGRONEGOCIO LTDA. BR/JARDINOPOLIS, FECHA VALOR 25/07/2023 REF.RFB/YLB-GCO-0134-ODV/23-VEX BNY CUST RRN - F9S2307255057400. LIB. 00597012001 RECURSOS PROPIOS VENTAS YLB</t>
  </si>
  <si>
    <t>00099021001 DEPOSITO DE EFECTIVO, DEPOSITANTE: ROY AMERICO ALANOCA PEÑARANDA, CONCEPTO: DEVOLUCION DE SUELDOS Y SALARIOS -FUENTE 10, CUENTA DE DEPOSITO: CUENTA UNICA DEL TESORO/DJBR</t>
  </si>
  <si>
    <t>00099021001 DEPOSITO DE EFECTIVO, DEPOSITANTE: FELIX IVAN VALDIVIA LINARES, CONCEPTO: DEVOLUCION EXAMEN PREOCUPACIONAL GESTION 2023, CUENTA DE DEPOSITO: CUENTA UNICA DEL TESORO/DJBR</t>
  </si>
  <si>
    <t>00099021001 DEPOSITO DE EFECTIVO, DEPOSITANTE: PAOLA ANDREA VILLANUEVA, CONCEPTO: DEVOLUCION DE EXAMEN PREOCUPACIONAL, CUENTA DE DEPOSITO: CUENTA UNICA DEL TESORO</t>
  </si>
  <si>
    <t>00099021001 DEPOSITO DE EFECTIVO, DEPOSITANTE: BISONTE SRL, CONCEPTO: DEVOLUCION POR EL USO DE SERVICIOS, CUENTA DE DEPOSITO: CUENTA UNICA DEL TESORO</t>
  </si>
  <si>
    <t>00099021001 DEPOSITO DE EFECTIVO, DEPOSITANTE: JOSE LUIS AVERANGA CALLISAYA, CONCEPTO: REPOSICION DE UNA TARJETA, CUENTA DE DEPOSITO: CUENTA UNICA DEL TESORO/DJBR</t>
  </si>
  <si>
    <t>00086031101 DEPOSITO DE EFECTIVO, DEPOSITANTE: ALEJANDRA SALAMANCA APAZA, CONCEPTO: CAMBIO DE HORARIOS DE PASAJE, CUENTA DE DEPOSITO: CUENTA UNICA DEL TESORO</t>
  </si>
  <si>
    <t>NUMERO DE LIBRETA CUT: 00041048006 OPERACIÓN E18 TRANSFERENCIA DEL SISTEMA FINANCIERO POR CUENTA DE TERCEROS A LA CUT SOL. ESC. DE EMB. DE SUIZA COSUDE</t>
  </si>
  <si>
    <t>00513032001 DEP.DE CHEQ.AJENOS,RET.DE CAM.,CONCEPTO: REVERSION DE SALDO NO EJECUTADO,DEP.: YPFB , PROCEDENCIA: BANCO UNION S.A., CHEQUE: 8696, FECHA DE EMISION:19/07/2023</t>
  </si>
  <si>
    <t>00291054201 DEP.DE CHEQ.AJENOS,RET.DE CAM.,CONCEPTO: DESEMBOLSO CONTRAPARTE LOCAL PROYECTO CONST. CARRETERA UYUNI - HUANCARANI CR. CONDO-K,DEP.: GOBIERNO AUTONOMO DEPARTAMENTAL DE ORURO</t>
  </si>
  <si>
    <t>||REGISTRO COBRO COMISION AVISO ENMIENDA CARTA DE CREDITO STANDBY BS220.-Y EMISION COMP.CONTABLE BS50.-REF.:BJM03LG000109100 (BCB:SB-R-2018-19) A/F YACIMIENTOS DE LITIO BOLIVIANOS,EN COMPL.A COMP.1065108,26/07/2023. LIB.00597019202 YLB-DES. INT.SALMUERA SALAR DE UYUNI PLANTA IND.REF.:COMIS.ENM.SBLC BJM03LG000109100</t>
  </si>
  <si>
    <t>00099021001 DEP.DE CHEQ.AJENOS,RET.DE CAM.,CONCEPTO: DANNY JOSUE REYNAGA FLORES,DEP.: BANCO UNION SA , PROCEDENCIA: BANCO UNION S.A., CHEQUE: 191559, FECHA DE EMISION:27/07/2023</t>
  </si>
  <si>
    <t>TRANSFERENCIA DEL EXTERIOR SEGUN SWIFT NOS 12276-12275 DE FECHA 27/07/2023 ORDENANTE: AGROBIOTECH AGRONEGOCIO LTDA, FECHA VALOR 26/07/2023 REF: INV YLB-GCO-0135-ODV/23-VEX LIB. 00597012001 RECURSOS PROPIOS VENTAS YLB</t>
  </si>
  <si>
    <t>COBRO COSTOS DE PAPELERIA SEGUN TRANSFERENCIA DEL EXTERIOR POR ORDEN DE AGROBIOTECH AGRONEGOCIO LTDA, FECHA VALOR 26/07/2023 REF: INV YLB-GCO-0135-ODV/23-VEX LIB. 00597012001 RECURSOS PROPIOS VENTAS YLB</t>
  </si>
  <si>
    <t>||TRANSFERENCIA DE FONDOS S/G MENSAJES SWIFT NROS. 12318 Y 12316 DE LA FECHA. Y NOTA CITE AGBC-AGBC/DAF/TFC-CPRV-0231-CAR/2023 DE F.14.06.2023 (HRE-TGL-9340) ENVIADA POR AGENCIA BOLIVIANA DE CORREOS (SECTOR PÚBLICO) DEBITO DE LA LIBRETA 00383012001 AGENCIA BOLIVIANA DE CORREOS, REPOSICIÓN DE ÚTILES DE ESCRITORIO</t>
  </si>
  <si>
    <t>||AMPLIACION DE VALIDEZ 0,15% S/USD 132.856.- POR 30 DIAS, COMISION ENMIENDA LC BS220.- REEMB. GASTOS DE COMUNICACION BS200.- Y EMISION DE COMPROBANTE CONTABLE BS50.- S/G NOTA SEDEM/GG/KB N°0075/2023 DE FECHA 21/7/2023. LIB.00132102001 KOKABOL - GESTION OPERATIVA REF: COMISIONES ENMIENDA 1 LC I-2023-26.</t>
  </si>
  <si>
    <t>A:00099021001 TRANSFERENCIA DE RECUPERACIONES SEGÚN NOTA GEF-LCR-DYF-0779-NOT/23 POR CONCEPTO DE PAGO DE CAPITAL E INTERES DE ACUERDO A CONTRATO DE FIDEICOMISO “ACCESOS SEGUROS VIVIR BIEN” CORRESPONDIENTE AL GAM SANTA CRUZ.</t>
  </si>
  <si>
    <t>00099021001 DEPOSITO DE EFECTIVO, DEPOSITANTE: CAMARA DE SENADORES, CONCEPTO: DEPÓSITO A LA CAMARA DE SENADORES PARA TARJETA MAGNETICA, CUENTA DE DEPOSITO: CUENTA UNICA DEL TESORO</t>
  </si>
  <si>
    <t>00213012001 DEPOSITO DE EFECTIVO, DEPOSITANTE: SAYCO VILELA LOPEZ, CONCEPTO: DEVOLUCION DE FONDOS, CUENTA DE DEPOSITO: CUENTA UNICA DEL TESORO</t>
  </si>
  <si>
    <t>00099021001 DEPOSITO DE EFECTIVO, DEPOSITANTE: ADILSON LOZADA VEGA, CONCEPTO: DEVOLUCION EXAMEN PREOCUPACIONAL GESTION 2023, CUENTA DE DEPOSITO: CUENTA UNICA DEL TESORO/DJBR</t>
  </si>
  <si>
    <t>00099021001 DEPOSITO DE EFECTIVO, DEPOSITANTE: LISETH ESTHEFANI PARADA YAVI, CONCEPTO: DEVOLUCION POR EXAMEN PREOCUPACIONAL, CUENTA DE DEPOSITO: CUENTA UNICA DEL TESORO/DJBR</t>
  </si>
  <si>
    <t>NUMERO DE LIBRETA CUT: 00990201009 OPERACIÓN E18 TRANSFERENCIA DEL SISTEMA FINANCIERO POR CUENTA DE TERCEROS A LA CUT TRANSFERENCIA DEVOLUCION DE RECURSOS AL FIDEICOMITENTE SOLICITUD BDP -S.A.M FIDEICOMISO BONO JUANCITO PINTO GESTION 2017</t>
  </si>
  <si>
    <t>NUMERO DE LIBRETA CUT: 00990201009 OPERACIÓN E18 TRANSFERENCIA DEL SISTEMA FINANCIERO POR CUENTA DE TERCEROS A LA CUT TRANSFERENCIA DEVOLUCION DE RECURSOS AL FIDEICOMITENTE SOLICITUD BDP SAM - FIDEICOMISO BONO JUANCITO PINTO GESTION 2016</t>
  </si>
  <si>
    <t>NUMERO DE LIBRETA CUT: 00990201009 OPERACIÓN E18 TRANSFERENCIA DEL SISTEMA FINANCIERO POR CUENTA DE TERCEROS A LA CUT TRANSFERENCIA DEVOLUCION DE RECURSOS AL FIDEICOMITENTE SOLICITUD BDP - SAM FIDEICOMISO BONO JUANCITO PINTO GESTION 2015</t>
  </si>
  <si>
    <t>00099021001 DEPOSITO DE EFECTIVO, DEPOSITANTE: RAMIRO MOLLO LAURA, CONCEPTO: TARJETA MAGNETICA, CUENTA DE DEPOSITO: CUENTA UNICA DEL TESORO/DJBR</t>
  </si>
  <si>
    <t>00099021001 DEP.DE CHEQ.AJENOS,RET.DE CAM.,CONCEPTO: DANNY JOSUE REYNAGA FLORES,DEP.: BANCO UNION S.A. , PROCEDENCIA: BANCO UNION S.A., CHEQUE: 191560, FECHA DE EMISION:28/07/2023</t>
  </si>
  <si>
    <t>00099021001 DEPOSITO DE EFECTIVO, DEPOSITANTE: RICHARD ELOY FUERTES ORIHUELA, CONCEPTO: DEVOLUCION POR EXAMEN OCUPACIONAL, CUENTA DE DEPOSITO: CUENTA UNICA DEL TESORO/DJBR</t>
  </si>
  <si>
    <t>TRANSFERENCIA DEL EXTERIOR SEGUN SWIFT NOS.12420-12419 DE FECHA 28/07/2023 ORDENANTE: WENFOR SA, FECHA VALOR 28/07/2023 REF:YLB GCO 0144 LIB. 00597012001 RECURSOS PROPIOS VENTAS YLB</t>
  </si>
  <si>
    <t>COBRO COSTOS DE PAPELERIA SEGUN TRANSFERENCIA DEL EXTERIOR POR ORDEN DE WENFOR SA, FECHA VALOR 28/07/2023 REF:YLB GCO 0144 LIB. 00597012001 RECURSOS PROPIOS VENTAS YLB</t>
  </si>
  <si>
    <t>A:00099021001 TRANSFERENCIA DE RECUPERACIONES SEGÚN NOTA GEF-LCR-CMD-0874-NOT/23 POR CONCEPTO DE PAGO DE CAPITAL E INTERES DE ACUERDO A CONTRATO DE FIDEICOMISO “PROGRAMA APOYO A LA EJECUCION DE LA INVERSION PUBLICA” FIRMADO ENTRE MINISTERIO DE PLANIFICACION Y EL FNDR, CORRESPONDIENTE AL GAM DE POSTRERVALLE.</t>
  </si>
  <si>
    <t>00099021001 DEPOSITO DE EFECTIVO, DEPOSITANTE: DARIO TICONA VARGAS CI 3338590 LP, CONCEPTO: DEVOLUCION DE LA LETRA A DEL MES DE DICIEMBRE DEL AÑO 2011, CUENTA DE DEPOSITO: CUENTA UNICA DEL TESORO/DJBR</t>
  </si>
  <si>
    <t>00099021001 DEPOSITO DE EFECTIVO, DEPOSITANTE: DARIO TICONA VARGAS CI 3338590 LP, CONCEPTO: DEVOLUCION DE PAGO DE LA LETRA A DEL MES DE ENERO DEL AÑO 2012, CUENTA DE DEPOSITO: CUENTA UNICA DEL TESORO/DJBR</t>
  </si>
  <si>
    <t>00099021001 DEPOSITO DE EFECTIVO, DEPOSITANTE: DARIO TICONA VARGAS CI 3338590 LP, CONCEPTO: DEVOLUCION DE PAGO DE LETRA A DEL MES DE FEBRERO AÑO 2012, CUENTA DE DEPOSITO: CUENTA UNICA DEL TESORO/DJBR</t>
  </si>
  <si>
    <t>00099021001 DEPOSITO DE EFECTIVO, DEPOSITANTE: DARIO TICONA VARGAS CI 3338590 LP, CONCEPTO: DEVOLUCION DE PAGO DE LA LETRA A DEL MES DE MARZO DEL AÑO 2012, CUENTA DE DEPOSITO: CUENTA UNICA DEL TESORO/DJBR</t>
  </si>
  <si>
    <t>00099021001 DEPOSITO DE EFECTIVO, DEPOSITANTE: DARIO TICONA VARGAS CI 3338590 LP, CONCEPTO: DEVOLUCION DEL LETRA A DEL MES DE ABRIL DEL AÑO 2012, CUENTA DE DEPOSITO: CUENTA UNICA DEL TESORO/DJBR</t>
  </si>
  <si>
    <t>00099021001 DEPOSITO DE EFECTIVO, DEPOSITANTE: DARIO TICONA VARGAS CI 3338590 LP, CONCEPTO: DEVOLUCION DE PAGO DE LETRA A REINTEGRO DEL AÑO 2012, CUENTA DE DEPOSITO: CUENTA UNICA DEL TESORO/DJBR</t>
  </si>
  <si>
    <t>00099021001 DEPOSITO DE EFECTIVO, DEPOSITANTE: DARIO TICONA VARGAS CI 3338590 LP, CONCEPTO: DEVOLUCION DE LA LETRA A DEL MES DE MAYO AÑO 2012, CUENTA DE DEPOSITO: CUENTA UNICA DEL TESORO/DJBR</t>
  </si>
  <si>
    <t>PAGO A AFD PRÉSTAMO CBO 1020 01 B VCTO. 31-07-2023 POR CUENTA DE TGN , NTI. 017585 VALOR 31-07-2023 INTERESES EUR 285.376,66 COMISIONES EUR 12.946,81 CTA. 3987 CUENTA UNICA DEL TESORO LIB. 00099021001 REF.: COMISIONES BANCARIAS</t>
  </si>
  <si>
    <t>00099021001 DEPOSITO DE EFECTIVO, DEPOSITANTE: DARIO TICONA VARGAS CI 3338590 LP, CONCEPTO: DEVOLUCION DE LA LETRA A DEL MES DE JUNIO AÑO 2012, CUENTA DE DEPOSITO: CUENTA UNICA DEL TESORO/DJBR</t>
  </si>
  <si>
    <t>00099021001 DEPOSITO DE EFECTIVO, DEPOSITANTE: DARIO TICONA VARGAS CI 3338590 LP, CONCEPTO: DEVOLUCION DE LA LETRA A DEL MES DE JULIO DEL AÑO 2012, CUENTA DE DEPOSITO: CUENTA UNICA DEL TESORO/DJBR</t>
  </si>
  <si>
    <t>00099021001 DEPOSITO DE EFECTIVO, DEPOSITANTE: DARIO TICONA VARGAS CI 3338590 LP, CONCEPTO: DEVOLUCION DE LA LETRA A EL AGUINALDO DEL AÑO 2012, CUENTA DE DEPOSITO: CUENTA UNICA DEL TESORO/DJBR</t>
  </si>
  <si>
    <t>00299014101 DEPOSITO DE EFECTIVO, DEPOSITANTE: SERVICIO DEPARTAMENTAL DE RIESGO LA PAZ, CONCEPTO: DEVOLUCION DE GASOLINA DEL VIAJE A LA LOCALIDAD DE ACHOCALLA, CUENTA DE DEPOSITO: CUENTA UNICA DEL TESORO</t>
  </si>
  <si>
    <t>00299014101 DEPOSITO DE EFECTIVO, DEPOSITANTE: SERVICIO DEPARTAMENTAL DE RIESGO LA PAZ, CONCEPTO: DEVOLUCION DE GASOLINA DEL VIAJE DEL MUNICIPIO DE AYATA DE LA PROVINCIA MUÑECAS, CUENTA DE DEPOSITO: CUENTA UNICA DEL TESORO</t>
  </si>
  <si>
    <t>00099021001 DEPOSITO DE EFECTIVO, DEPOSITANTE: SERVICIO DEPARTAMENTAL DE RIESGO LA PAZ, CONCEPTO: CONSUMO DEL AGUA DE JUNIO, CUENTA DE DEPOSITO: CUENTA UNICA DEL TESORO</t>
  </si>
  <si>
    <t>00099021001 DEPOSITO DE EFECTIVO, DEPOSITANTE: MAMANI PAYE PECESA, CONCEPTO: DEPÓSITO PARA PASE MAGNETICO, CUENTA DE DEPOSITO: CUENTA UNICA DEL TESORO</t>
  </si>
  <si>
    <t>COBRO COSTOS DE PAPELERIA SEGUN TRANSFERENCIA DEL EXTERIOR POR ORDEN DE COPA ENERGÍA DISTRIBUIDORA DE GAS, FECHA VALOR 28/07/2023 REF:INV.1025, 1028, 1027, 1030, 1031 LIB. 00513062002 YPFB - EXPORTACIÓN DE GLP Y OTROS-BOLIVIANOS</t>
  </si>
  <si>
    <t>00213012001 DEPOSITO DE EFECTIVO, DEPOSITANTE: FRANKLIN RUDY MUJICA QUISPE, CONCEPTO: DEVOLUCION DE FONDOS, CUENTA DE DEPOSITO: CUENTA UNICA DEL TESORO</t>
  </si>
  <si>
    <t>00288012001 DEPOSITO DE EFECTIVO, DEPOSITANTE: SERVICIO NACIONAL DE RIEGO, CONCEPTO: DEPÓSITO: GESTOR FINANCIERO RURAL, CUENTA DE DEPOSITO: CUENTA UNICA DEL TESORO</t>
  </si>
  <si>
    <t>00288012001 DEPOSITO DE EFECTIVO, DEPOSITANTE: SERVICIO NACIONAL DE RIESGO, CONCEPTO: DEPÓSITO CURSO VIRTUAL- EXPERTICIA "INGENIERIA EN RIESGO", CUENTA DE DEPOSITO: CUENTA UNICA DEL TESORO</t>
  </si>
  <si>
    <t>00288012001 DEPOSITO DE EFECTIVO, DEPOSITANTE: SERVICIO NACIONAL DE RIEGO, CONCEPTO: CURSO VIRTUAL- GOOGLE - EARTH ENCINE PARA APLICACIONES HIDROLOGICAS, CUENTA DE DEPOSITO: CUENTA UNICA DEL TESORO</t>
  </si>
  <si>
    <t>00288012001 DEPOSITO DE EFECTIVO, DEPOSITANTE: SERVICIO NACIONAL DE RIEGO, CONCEPTO: DEPÓSITO SISTEMA DE RIEGO TECNIFICADO Y SU APLICACION ES PARA LA FERTIRRIGACION, CUENTA DE DEPOSITO: CUENTA UNICA DEL TESORO</t>
  </si>
  <si>
    <t>00288012001 DEPOSITO DE EFECTIVO, DEPOSITANTE: SERVICIO NACIONAL DE RIEGO, CONCEPTO: DEPÓSITO CURSO VIRTUAL BALANCE EN PRESAS Y EMBALSES, CUENTA DE DEPOSITO: CUENTA UNICA DEL TESORO</t>
  </si>
  <si>
    <t>00288012001 DEPOSITO DE EFECTIVO, DEPOSITANTE: SERVICIO NACIONAL DE RIEGO, CONCEPTO: CURSO TEORICO Y PRACTICO, CALCULO DIMENSIONAMIENTO E INTALACION DE BOMBAS FOTOVOLTAICOS, CUENTA DE DEPOSITO: CUENTA UNICA DEL TESORO</t>
  </si>
  <si>
    <t>00288012001 DEPOSITO DE EFECTIVO, DEPOSITANTE: SERVICIO NACIONAL DE RIEGO, CONCEPTO: DEPÓSITO CURSO VIRTUAL-SERVICIO DE ACOMPAÑAMIENTO Y ASISTENCIA TECNICA EN PROYECTOS DE RIEGO, CUENTA DE DEPOSITO: CUENTA UNICA DEL TESORO</t>
  </si>
  <si>
    <t>00288012001 DEPOSITO DE EFECTIVO, DEPOSITANTE: SERVICIO NACIONAL DE RIEGO, CONCEPTO: DEPÓSITO CURSO ENFONQUE DE MERCADO Y MODELO DE NEGOCIO ACOMPAÑAMIENTO EN PROYECTOS DE RIEGO, CUENTA DE DEPOSITO: CUENTA UNICA DEL TESORO</t>
  </si>
  <si>
    <t>||TRANSFERENCIA DE FONDOS SEGÚN MENSAJE SWIFT NRO. 12470 DE LA FECHA Y NOTA CITE: AGBC-AGBC/DAF/TFC-CPRV-0231-CAR/2023 DE FECHA 14/06/2023 (HRE-TGL-9340). ENVIADO POR AGENCIA BOLIVIANA DE CORREOS (SECTOR PUBLICO). DEBITO DE LA LIBRETA 000383012001 AGENCIA BOLIVIANA DE CORREOS. COBRO DE UTILES DE ESTRITORIO</t>
  </si>
  <si>
    <t>'COBRO DE UTILES DE ESCRITORIO POR´||BS50.-Y REEMB.GSTS.COMUNICACION BS220.-.CARTA DE CREDITO STANDBY 10000LG000155700 (BCB:SB-R-2017-57) A/F ADMINISTRADORA BOLIVIANA DE CARRETERAS,S/G NOTA ABC/GNA/SAF/ATE/2023-1716,25/07/2023. LIB.00291012002 ABC-RECURSOS PROPIOS REF.:COMISIONES SBLC 10000LG000155700</t>
  </si>
  <si>
    <t>00099021001 DEP.DE CHEQ.AJENOS,RET.DE CAM.,CONCEPTO: JHONNY RAMOS CHURA,DEP.: BANCO UNION S.A. , PROCEDENCIA: BANCO UNION S.A., CHEQUE: 191561, FECHA DE EMISION:31/07/2023</t>
  </si>
  <si>
    <t>A:00099021001 TRANSFERENCIA DE RECUPERACIONES SEGÚN NOTA GEF-LCR-DYF-0779-NOT/23 POR CONCEPTO DE PAGO DE CAPITAL E INTERES DE ACUERDO A CONTRATO DE FIDEICOMISO “ACCESOS SEGUROS VIVIR BIEN” CORRESPONDIENTE AL GAD LA PAZ.</t>
  </si>
  <si>
    <t>A:00099021001 TRANSFERENCIA DE RECUPERACIONES SEGÚN NOTA GEF-LCR-DYF-0779-NOT/23 POR CONCEPTO DE PAGO DE CAPITAL E INTERES DE ACUERDO A CONTRATO DE FIDEICOMISO “ACCESOS SEGUROS VIVIR BIEN” CORRESPONDIENTE AL GAM COBIJA.</t>
  </si>
  <si>
    <t>A:00099021001 TRANSFERENCIA DE RECUPERACIONES SEGÚN NOTA GEF-LCR-DYF-0779-NOT/23 POR CONCEPTO DE PAGO DE INTERES DE ACUERDO A CONTRATO DE FIDEICOMISO “ACCESOS SEGUROS VIVIR BIEN” CORRESPONDIENTE AL GAM VILLAMONTES.</t>
  </si>
  <si>
    <t>A:00099021001 TRANSFERENCIA DE RECUPERACIONES SEGÚN NOTA GEF-LCR-DYF-0779-NOT/23 POR CONCEPTO DE PAGO DE CAPITAL E INTERES DE ACUERDO A CONTRATO DE FIDEICOMISO “ACCESOS SEGUROS VIVIR BIEN” CORRESPONDIENTE AL GAD PANDO.</t>
  </si>
  <si>
    <t>A:00099021001 TRANSFERENCIA DE RECUPERACIONES SEGÚN NOTA GEF-LCR-DYF-0779-NOT/23 POR CONCEPTO DE PAGO DE CAPITAL E INTERES DE ACUERDO A CONTRATO DE FIDEICOMISO “ACCESOS SEGUROS VIVIR BIEN” CORRESPONDIENTE AL GAD CHUQUISACA.</t>
  </si>
  <si>
    <t>TRANSFERENCIA RECIBIDA DEL EXTERIOR SEGÚN MENSAJES SWIFT Nos. 10790-10789 (REM.EXT.) DE FECHA 05-07-2023 POR DESEMBOLSO DE CAF PRÉSTAMO CFA11691 PROG. DE OBRAS COMPLEMENTARIAS LIBRETA N° 00291024302 ABC-USD-PROY. TUNEL INCAHUASI (CAF 11691)</t>
  </si>
  <si>
    <t>TRANSFERENCIA RECIBIDA DEL EXTERIOR SEGÚN MENSAJES SWIFT Nos. 10788-10787 (REM.EXT.) DE FECHA 05-07-2023 POR DESEMBOLSO DE CAF PRÉSTAMO CFA11691 PROG. DE OBRAS COMPLEMENTARIAS LIBRETA N° 00291084305 ABC-USD OBRAS. COMP. DOB. VIA PTE. YAPACANI-ICHILO (CAF 11691)</t>
  </si>
  <si>
    <t>TRANSFERENCIA RECIBIDA DEL EXTERIOR SEGÚN MENSAJES SWIFT Nos. 10815-10814 (REM.EXT.) DE FECHA 06-07-2023 POR DESEMBOLSO DE BID PRÉSTAMO 3385/BL-BO REQ 00030 BO 2023161279A LIBRETA N° 00291014352 ABC-US-BID 3385/BL-BO PROG.INFRAEST. VIAL APOYO GESTION RVF</t>
  </si>
  <si>
    <t>TRANSFERENCIA RECIBIDA DEL EXTERIOR SEGÚN MENSAJES SWIFT Nos. 10917-10916 (REM.EXT.) DE FECHA 06-07-2023 POR DESEMBOLSO DE IDA PRÉSTAMO 5744-BO 25 LIBRETA N° 00291014379 ABC-USD-5744-5745-REHAB.CUMPL.ESTAND.(CRECE) CARR.STA.CRUZ.TR</t>
  </si>
  <si>
    <t>TRANSFERENCIA RECIBIDA DEL EXTERIOR SEGÚN MENSAJES SWIFT Nos. 11374-11372 (REM.EXT.) DE FECHA 14-07-2023 POR DESEMBOLSO DE CAF PRÉSTAMO CFA009277 CONSTRUCCIÓN CARRETERA SAN BORJA-SAN IGNACIO DE MOXOS LIBRETA N° 00291014364 ABC-USD-CAF 9277 CONS. DE LA CARRETERA SANBORJA SAN IGNACIO DE MOXOS</t>
  </si>
  <si>
    <t>TRANSFERENCIA RECIBIDA DEL EXTERIOR SEGÚN MENSAJES SWIFT Nos. 11373-11371 (REM.EXT.) DE FECHA 14-07-2023 POR DESEMBOLSO DE CAF PRÉSTAMO CFA008789 CONSTRUC. CARRETERA MONTEAGUDO-MUYUPAMPA-IPATÍ, TÚNEL INCAHUASI LIBRETA N° 00291014360 ABC-USD-CAF 8789 PORY MONTE IPATI, TUNEL INCAHUASI Y PTE FISCULCO</t>
  </si>
  <si>
    <t>||TRANSFERENCIA DE FONDOS S/G NOTA MEFP/VTCP/DGCP/UODP/N°639/2023 DE LA FECHA ENVIADA POR EL MINISTERIO DE ECONOMÍA Y FINANZAS PÚBLICAS POR PAGO CUOTA PARTE DEL CRÉDITO IDA 3507-BO A CARGO DEL FONDO NACIONAL DE DESARROLLO REGIONAL (FNDR)VENCIMIENTO DE 15 DE JULIO DE 2023 ABONO A LA CUT EN ME LIB.N°00099021001 "TGN-RECURSOS ORDINARIOS-DÓLARES AMERICANOS"</t>
  </si>
  <si>
    <t>PAGO A BID PRÉSTAMO 3536/BL-BO VCTO. 15-07-2023 POR CUENTA DE TGN , NTI. 017554 VALOR 18-07-2023 CAPITAL USD 1.009.271,45 INTERESES USD 802.051,53 COMISIONES USD (2.136,11) CTA. 5970 CUENTA UNICA DEL TESORO DOLARES AMERICANOS LIB. 00099021001</t>
  </si>
  <si>
    <t>TRANSFERENCIA RECIBIDA DEL EXTERIOR SEGÚN MENSAJES SWIFT Nos. 11480-11479 (REM.EXT.) DE FECHA 18-07-2023 POR DESEMBOLSO DE BID PRÉSTAMO 3599/BL-BO REQ 00021 BO 2023162295 LIBRETA N° 00253014301 EMAGUA-BID CREDITO USD</t>
  </si>
  <si>
    <t>TRANSFERENCIA RECIBIDA DEL EXTERIOR SEGÚN MENSAJES SWIFT Nos. 11480-11479 (REM.EXT.) DE FECHA 18-07-2023 POR DESEMBOLSO DE BID PRÉSTAMO 3599/BL-BO REQ 00021 BO 2023162295 LIBRETA N° 00253014301 EMAGUA-BID CREDITO USD REF.: UTILES DE ESCRITORIO</t>
  </si>
  <si>
    <t>PAGO A EXIMBANK CHINA POPUL PRÉSTAMO PBC 2015 (08) 350 VCTO. 21-07-2023 POR CUENTA DE TGN , NTI. 017630 VALOR 21-07-2023 CAPITAL USD 27.355.555,56 INTERESES USD 3.998.391,86 COMISIONES USD 183.389,53 CTA. 5970 CUENTA UNICA DEL TESORO DOLARES AMERICANOS LIB. 00099021001 REF. COMISION DEL BANQUERO</t>
  </si>
  <si>
    <t>PAGO A EXIMBANK CHINA POPUL PRÉSTAMO PBC 2016 (38) 426 VCTO. 21-07-2023 POR CUENTA DE TGN , NTI. 017591 VALOR 21-07-2023 CAPITAL USD 20.122.742,04 INTERESES USD 5.372.158,24 COMISIONES USD 15.194,37 CTA. 5970 CUENTA UNICA DEL TESORO DOLARES AMERICANOS LIB. 00099021001 REF. COMISION DEL BANQUERO</t>
  </si>
  <si>
    <t>PAGO A EXIMBANK CHINA POPUL PRÉSTAMO PBC 2016 (22) 410 VCTO. 21-07-2023 POR CUENTA DE TGN , NTI. 017629 VALOR 21-07-2023 CAPITAL USD 10.752.500,00 INTERESES USD 3.080.183,85 CTA. 5970 CUENTA UNICA DEL TESORO DOLARES AMERICANOS LIB. 00099021001 REF. COMISION DEL BANQUERO</t>
  </si>
  <si>
    <t>TRANSFERENCIA RECIBIDA DEL EXTERIOR SEGÚN MENSAJES SWIFT Nos. 11834-11833 (REM.EXT.) DE FECHA 21-07-2023 POR DESEMBOLSO DE IDA PRÉSTAMO 4923-BO ABC042 LIBRETA N° 00291014336 ABC-US AIF 4923 CARRET. NAC. E INFRAESTRUCTURA AEROPORTUARIA</t>
  </si>
  <si>
    <t>||TRANSFERENCIA DE FONDOS S/G.NOTA CITE: MEFP/VTCP/DGPOT/UPCFTGN/N°1212/2023 DE LA FECHA DEL MINISTERIO DE ECONOMIA Y FINANZAS PUBLICAS (HRE-TSO-1031) ABONO A LA LIB. N°00513012005 YPFB - OPERACIONES EXTRAORDINARIAS USD</t>
  </si>
  <si>
    <t>PAGO A AFD PRÉSTAMO CBO 1020 01 B VCTO. 31-07-2023 POR CUENTA DE TGN , NTI. 017585 VALOR 31-07-2023 INTERESES EUR 285.376,66 COMISIONES EUR 12.946,81 CTA. 5970 CUENTA UNICA DEL TESORO DOLARES AMERICANOS LIB. 00099021001</t>
  </si>
  <si>
    <t>De: 00099021001 A:00078011102 Transferencia de recursos a solicitud del Ministerio de Hidrocarburos y Energías mediante nota CITE: MHE-DGAA-UFIN/2023-0016 (operación bimonetaria), destinados a gastos operativos y administrativos (TC 6.86)</t>
  </si>
  <si>
    <t>De: 00099021001 A:00015011107 Transferencia Bimonetaria de recursos (1 de 5) a solicitud del Ministerio de Gobierno mediante nota CITE: MG/DGAA/UF/T/Nº 197/2023 e informes adjuntos por concepto de distribuciones (GASTOS DE ADMINISTRACIÓN);</t>
  </si>
  <si>
    <t>De: 00099021001 A:00015011107 Transferencia Bimonetaria de recursos (2 de 5) a solicitud del Ministerio de Gobierno mediante nota CITE: MG/DGAA/UF/T/Nº 197/2023 e informes adjuntos por concepto de distribuciones (FONDO DE DEVOLUCIÓN); en el</t>
  </si>
  <si>
    <t>De: 00099021001 A:00015011107 Transferencia Bimonetaria de recursos (3 de 5) a solicitud del Ministerio de Gobierno mediante nota CITE: MG/DGAA/UF/T/Nº 197/2023 e informes adjuntos por concepto de distribuciones (DIPREVCON); en el marco de</t>
  </si>
  <si>
    <t>De: 00099021001 A:00015011107 Transferencia Bimonetaria de recursos (4 de 5) a solicitud del Ministerio de Gobierno mediante nota CITE: MG/DGAA/UF/T/Nº 197/2023 e informes adjuntos por concepto de distribuciones (DIPREVCON); en el marco de</t>
  </si>
  <si>
    <t>De: 00099021001 A:00015011107 Transferencia Bimonetaria de recursos (5 de 5) a solicitud del Ministerio de Gobierno mediante nota CITE: MG/DGAA/UF/T/Nº 197/2023 e informes adjuntos por concepto de distribuciones (MINISTERIO PÚBLICO); en el</t>
  </si>
  <si>
    <t>De: 00099021001 A:00383012001 Transferencia de recursos a solicitud de la Agencia Boliviana de Correos mediante nota CITE: AGBC-AGCB/DAF/TFC-CPRV-0260-CAR/2023 (operación bimonetaria), destinados a gastos operativos y administrativos (TC 6.</t>
  </si>
  <si>
    <t>00291014378</t>
  </si>
  <si>
    <t>De: 00099021001 A:00291014378 Transferencia de recursos a solicitud de la Administradora Boliviana de Carreteras mediante nota CITE: ABC/GNA/SAF/ATE/2023-1564 (operación bimonetaria), para el pago a beneficiarios (TC 6,86) H.R 6-15050-R.</t>
  </si>
  <si>
    <t>00291014346</t>
  </si>
  <si>
    <t>De: 00099021001 A:00291014346 Transferencia de recursos a solicitud de la Administradora Boliviana de Carreteras mediante nota CITE: ABC/GNA/SAF/ATE/2023-1564 (operación bimonetaria), para el pago a beneficiarios (TC 6,86) H.R 6-15050-R.</t>
  </si>
  <si>
    <t>00291014343</t>
  </si>
  <si>
    <t>De: 00099021001 A:00291014343 Transferencia de recursos a solicitud de la Administradora Boliviana de Carreteras mediante nota CITE: ABC/GNA/SAF/ATE/2023-1564 (operación bimonetaria), para el pago a beneficiarios (TC 6,86) H.R 6-15050-R.</t>
  </si>
  <si>
    <t>De: 00099021001 A:00132039201 Transferencia de recursos a solicitud del Servicio de Desarrollo de las Empresas Públicas Productivas mediante nota CITE: SEDEM/GG/EB/Nº 0791/2023 (operación bimonetaria), para el pago a proveedores (TC 6,86)</t>
  </si>
  <si>
    <t>De: 00099021001 A:00291014372 Transferencia de recursos a solicitud de la Administradora Boliviana de Carreteras mediante nota CITE: ABC/GNA/SAF/ATE/2023-1571 (operación bimonetaria), para el pago a beneficiarios (TC 6,86) H.R 6-15126-R.</t>
  </si>
  <si>
    <t>De: 00099021001 A:00291014346 Transferencia de recursos a solicitud de la Administradora Boliviana de Carreteras mediante nota CITE: ABC/GNA/SAF/ATE/2023-1571 (operación bimonetaria), para el pago a beneficiarios (TC 6,86) H.R 6-15126-R.</t>
  </si>
  <si>
    <t>00132039201</t>
  </si>
  <si>
    <t>00291014372</t>
  </si>
  <si>
    <t>De: 00099021001 A:00070057001 Transferencia de recursos a solicitud del Ministerio de Trabajo, Empleo y Previsión Social mediante notas CITE: MTEPS-VESCyCOOP-DGE-PMOE-Nos. 0055 y 0056-CAR/23 (operación bimonetaria) para cubrir gastos y oper</t>
  </si>
  <si>
    <t>00070057001</t>
  </si>
  <si>
    <t>De: 00099021001 A:00291034303 Transferencia de recursos a solicitud de la Administradora Boliviana de Carreteras mediante nota CITE: ABC/GNA/SAF/ATE/2023-1582 (operación bimonetaria), para el pago a beneficiarios (TC 6,86) H.R 6-15178-R.</t>
  </si>
  <si>
    <t>00291034303</t>
  </si>
  <si>
    <t>De: 00099021001 A:00287104328 De: 00099021001 A: 00287104323 Transferencia de recursos a solicitud del Fondo Nacional de Inversión Productiva y Social mediante nota CITE: FPS/GFA/UFI/TES/TRL/0208/2023 (operación bimonetaria), en el marco</t>
  </si>
  <si>
    <t>De: 00099021001 A:00291024303 De: 00099021001 A: 00291024303 Transferencia de recursos a solicitud de la Administradora Boliviana de Carreteras mediante nota CITE: ABC/GNA/SAF/ATE/2023-1600 (operación bimonetaria), para el pago a benefic</t>
  </si>
  <si>
    <t>De: 00099021001 A:00291084306 De: 00099021001 A: 00291084306 Transferencia de recursos a solicitud de la Administradora Boliviana de Carreteras mediante nota CITE: ABC/GNA/SAF/ATE/2023-1600 (operación bimonetaria), para el pago a beneficia</t>
  </si>
  <si>
    <t>De: 00099021001 A:00291014380 De: 00099021001 A: 00291014380 Transferencia de recursos a solicitud de la Administradora Boliviana de Carreteras mediante nota CITE: ABC/GNA/SAF/ATE/2023-1599 (operación bimonetaria), para el pago a benefici</t>
  </si>
  <si>
    <t>De: 00099021001 A:00291014359 De: 00099021001 A:00291014359 Transferencia de recursos a solicitud de la Administradora Boliviana de Carreteras mediante nota CITE: ABC/GNA/SAF/ATE/2023-1599 (operación bimonetaria), para el pago a beneficia</t>
  </si>
  <si>
    <t>00287104328</t>
  </si>
  <si>
    <t>00291024303</t>
  </si>
  <si>
    <t>00291084306</t>
  </si>
  <si>
    <t>00291014380</t>
  </si>
  <si>
    <t>00291014359</t>
  </si>
  <si>
    <t>De: 00099021001 A:00070057001 Complementando a la TRL 2796 referente a la transferencia de recursos a solicitud del Ministerio de Trabajo, Empleo y Previsión Social mediante notas CITE: MTEPS-VESCyCOOP-DGE-PMOE-Nos. 0055 y 0056-CAR/23 (oper</t>
  </si>
  <si>
    <t>00086047006</t>
  </si>
  <si>
    <t>De: 00086047006 A:00066011102 Débito Automático (DA) según CITE: MPD/VIPFE/DGPP/UP-NE0787/2023, Inf. Legal MPD/VIPFE/DGPP/UP-INF 0191/2023 e Inf.Técnico MPD/VIPFE/DGPP/UP-INF 0188/2023 y MEFP/VTCP/DGPOT/UPCFTGN/N°54/2023 y MEFP/DGAJ/UAJ/N°</t>
  </si>
  <si>
    <t>De: 00099021001 A:00086077006 De: 00086077006 A: 00099021001 Transferencia de recursos a solicitud del Ministerio de Medio Ambiente y Agua mediante nota CITE: CAR/UCEP-MMAyA N°0689/2023 UCEP- MMAYA/2023 -02639 (operación bimonetaria), para</t>
  </si>
  <si>
    <t>00066047003</t>
  </si>
  <si>
    <t>00086077006</t>
  </si>
  <si>
    <t>De: 00099021001 A:00383012001 De: 00099021001 A:00383012001 Transferencia de recursos a solicitud de la Agencia Boliviana de Correos dependiente del Ministerio de Obras Públicas, Servicio y Vivienda mediante nota CITE: AGBC- AGBC/DAF/TFC-C</t>
  </si>
  <si>
    <t>00046144201</t>
  </si>
  <si>
    <t>De: 00046144201 A:00066014202 De: 00046144201 A 00066014202 A fin de atender el requerimiento con nota CITE: MSyD/VD/CE/153/2023 e informes CITE: MSyD/VD/IT/149 y 155/2023 y nota CITE: MPD/CPIU-NE 037/2023 del MPD; por concepto por devoluci</t>
  </si>
  <si>
    <t>De: 00025178002 A:00099021001 De: 00025178002 A:00099021001 Transferencia que realizamos a solicitud del Ministerio de la Presidencia mediante nota CITE: MPR/DGAA/UF-0184-CAR/2023 por concepto de multas, en favor del TGN en cumplimiento al</t>
  </si>
  <si>
    <t>De: 00291012009 A:00099021001 De: 00291012009 A: 00099021001 Transferencia que realizamos a solicitud de la Dirección General de Crédito Público mediante nota CITE: MEFP/VTCP/DGCP/UODP/Nº642/2023 en cumplimiento a lo establecido en el pará</t>
  </si>
  <si>
    <t>De: 00253012002 A:00099021001 De: 00253012002 A: 00099021001 Transferencia que realizamos a solicitud de la Dirección General de Crédito Público mediante nota CITE: MEFP/VTCP/DGCP/UODP/Nº642/2023 en cumplimiento a lo establecido en el pará</t>
  </si>
  <si>
    <t>De: 00099021001 A:00253014306 De: 00099021001 00253014306 Transferencia de recursos a solicitud de la Entidad Ejecutora de Medio Ambiente y Agua dependiente del Ministerio de Medio Ambiente y Agua mediante nota CITE: GM-853-EMAGUA/2023 (op</t>
  </si>
  <si>
    <t>De: 00099021001 A:00291014366 De: 00099021001 A: 00291014366 Transferencia de recursos a solicitud de la Administradora Boliviana de Carreteras mediante nota CITE: ABC/GNA/SAF/ATE/2023-1648 (operación bimonetaria), pago a beneficiarios que</t>
  </si>
  <si>
    <t>De: 00099021001 A:00291014369 De: 00099021001 A: 00291014369 Transferencia de recursos a solicitud de la Administradora Boliviana de Carreteras mediante nota CITE: ABC/GNA/SAF/ATE/2023-1663 (operación bimonetaria), pago a beneficiarios que</t>
  </si>
  <si>
    <t>00291014366</t>
  </si>
  <si>
    <t>00291014369</t>
  </si>
  <si>
    <t>De: 00099021001 A:00291014343 De: 00099021001 A: 00291014343 Transferencia de recursos a solicitud de la Administradora Boliviana de Carreteras nota CITE: ABC/GNA/SAF/ATE/2023-1701 (operación bimonetaria), proveniente de desembolsos de cré</t>
  </si>
  <si>
    <t>00291014342</t>
  </si>
  <si>
    <t>De: 00291014342 A:00099021001 Transferencia de recursos a solicitud de la Administradora Boliviana de Carreteras mediante nota CITE: ABC/GNA/SAF/ATE/2023-1743 (operación bimonetaria), para efectuar la devolución de recursos no utilizados co</t>
  </si>
  <si>
    <t>De: 00078011101 A:00099021001 Transferencia de recursos a solicitud del Ministerio de Hidrocarburos y Energías mediante nota CITE: MHE-DGAA-UFIN/2023-0016 (operación bimonetaria), destinados a gastos operativos y administrativos (TC 6.86) H</t>
  </si>
  <si>
    <t>00015010001</t>
  </si>
  <si>
    <t>De: 00015010001 A:00099021001 Transferencia Bimonetaria de recursos (1 de 5) a solicitud del Ministerio de Gobierno mediante nota CITE: MG/DGAA/UF/T/Nº 197/2023 e informes adjuntos por concepto de distribuciones (GASTOS DE ADMINISTRACIÓN);</t>
  </si>
  <si>
    <t>De: 00015010001 A:00099021001 Transferencia Bimonetaria de recursos (2 de 5) a solicitud del Ministerio de Gobierno mediante nota CITE: MG/DGAA/UF/T/Nº 197/2023 e informes adjuntos por concepto de distribuciones (FONDO DE DEVOLUCIÓN); en el</t>
  </si>
  <si>
    <t>De: 00015010001 A:00099021001 Transferencia Bimonetaria de recursos (3 de 5) a solicitud del Ministerio de Gobierno mediante nota CITE: MG/DGAA/UF/T/Nº 197/2023 e informes adjuntos por concepto de distribuciones (DIPREVCON); en el marco de</t>
  </si>
  <si>
    <t>De: 00015010001 A:00099021001 Transferencia Bimonetaria de recursos (4 de 5) a solicitud del Ministerio de Gobierno mediante nota CITE: MG/DGAA/UF/T/Nº 197/2023 e informes adjuntos por concepto de distribuciones (DIRCABI); en el marco de la</t>
  </si>
  <si>
    <t>De: 00015010001 A:00099021001 Transferencia Bimonetaria de recursos (5 de 5) a solicitud del Ministerio de Gobierno mediante nota CITE: MG/DGAA/UF/T/Nº 197/2023 e informes adjuntos por concepto de distribuciones (MINISTERIO PÚBLICO); en el</t>
  </si>
  <si>
    <t>De: 00383012002 A:00099021001 Transferencia de recursos a solicitud de la Agencia Boliviana de Correos mediante nota CITE: AGBC-AGCB/DAF/TFC-CPRV-0260-CAR/2023 (operación bimonetaria), destinados a gastos operativos y administrativos (TC 6.</t>
  </si>
  <si>
    <t>00291014370</t>
  </si>
  <si>
    <t>De: 00291014370 A:00099021001 Transferencia de recursos a solicitud de la Administradora Boliviana de Carreteras mediante nota CITE: ABC/GNA/SAF/ATE/2023-1564 (operación bimonetaria), para el pago a beneficiarios (TC 6,86) H.R 6-15050-R.</t>
  </si>
  <si>
    <t>00291014339</t>
  </si>
  <si>
    <t>De: 00291014339 A:00099021001 Transferencia de recursos a solicitud de la Administradora Boliviana de Carreteras mediante nota CITE: ABC/GNA/SAF/ATE/2023-1564 (operación bimonetaria), para el pago a beneficiarios (TC 6,86) H.R 6-15050-R.</t>
  </si>
  <si>
    <t>00291014336</t>
  </si>
  <si>
    <t>De: 00291014336 A:00099021001 Transferencia de recursos a solicitud de la Administradora Boliviana de Carreteras mediante nota CITE: ABC/GNA/SAF/ATE/2023-1564 (operación bimonetaria), para el pago a beneficiarios (TC 6,86) H.R 6-15050-R.</t>
  </si>
  <si>
    <t>De: 00070057001 A:00099021001 Transferencia de recursos a solicitud del Ministerio de Trabajo, Empleo y Previsión Social mediante notas CITE: MTEPS-VESCyCOOP-DGE-PMOE-Nos. 0055 y 0056-CAR/23 (operación bimonetaria) para cubrir gastos y oper</t>
  </si>
  <si>
    <t>De: 00132039201 A:00099021001 Transferencia de recursos a solicitud del Servicio de Desarrollo de las Empresas Públicas Productivas mediante nota CITE: SEDEM/GG/EB/Nº 0791/2023 (operación bimonetaria), para el pago a proveedores (TC 6,86)</t>
  </si>
  <si>
    <t>De: 00291014339 A:00099021001 Transferencia de recursos a solicitud de la Administradora Boliviana de Carreteras mediante nota CITE: ABC/GNA/SAF/ATE/2023-1571 (operación bimonetaria), para el pago a beneficiarios (TC 6,86) H.R 6-15126-R.</t>
  </si>
  <si>
    <t>00291014371</t>
  </si>
  <si>
    <t>De: 00291014371 A:00099021001 Transferencia de recursos a solicitud de la Administradora Boliviana de Carreteras mediante nota CITE: ABC/GNA/SAF/ATE/2023-1571 (operación bimonetaria), para el pago a beneficiarios (TC 6,86) H.R 6-15126-R.</t>
  </si>
  <si>
    <t>00291034302</t>
  </si>
  <si>
    <t>De: 00291034302 A:00099021001 Transferencia de recursos a solicitud de la Administradora Boliviana de Carreteras mediante nota CITE: ABC/GNA/SAF/ATE/2023-1582 (operación bimonetaria), para el pago a beneficiarios (TC 6,86) H.R 6-15178-R.</t>
  </si>
  <si>
    <t>00287104323</t>
  </si>
  <si>
    <t>De: 00287104323 A:00099021001 De: 00287104323 A: 00099021001 Transferencia de recursos a solicitud del Fondo Nacional de Inversión Productiva y Social mediante nota CITE: FPS/GFA/UFI/TES/TRL/0208/2023 (operación bimonetaria), en el marco d</t>
  </si>
  <si>
    <t>00291024302</t>
  </si>
  <si>
    <t>De: 00291024302 A:00099021001 De: 00291024302 A: 00099021001 Transferencia de recursos a solicitud de la Administradora Boliviana de Carreteras mediante nota CITE: ABC/GNA/SAF/ATE/2023-1600 (operación bimonetaria), para el pago a beneficia</t>
  </si>
  <si>
    <t>00291084305</t>
  </si>
  <si>
    <t>De: 00291084305 A:00099021001 De: 00291084305 A: 00099021001 Transferencia de recursos a solicitud de la Administradora Boliviana de Carreteras mediante nota CITE: ABC/GNA/SAF/ATE/2023-1600 (operación bimonetaria), para el pago a benefic</t>
  </si>
  <si>
    <t>00291014379</t>
  </si>
  <si>
    <t>De: 00291014379 A:00099021001 De: 00291014379 A: 00099021001 Transferencia de recursos a solicitud de la Administradora Boliviana de Carreteras mediante nota CITE: ABC/GNA/SAF/ATE/2023-1599 (operación bimonetaria), para el pago a benefic</t>
  </si>
  <si>
    <t>00291014352</t>
  </si>
  <si>
    <t>De: 00291014352 A:00099021001 De: 00291014352 A: 00099021001 Transferencia de recursos a solicitud de la Administradora Boliviana de Carreteras mediante nota CITE: ABC/GNA/SAF/ATE/2023-1599 (operación bimonetaria), para el pago a benefic</t>
  </si>
  <si>
    <t>00086077003</t>
  </si>
  <si>
    <t>De: 00086077003 A:00099021001 De: 00086077003 A: 00099021001 Transferencia de recursos a solicitud del Ministerio de Medio Ambiente y Agua mediante nota CITE: CAR/UCEP-MMAyA N°0689/2023 UCEP- MMAYA/2023 -02639 (operación bimonetaria), para</t>
  </si>
  <si>
    <t>De: 00383012002 A:00099021001 De: 00383012002 A: 00099021001 Transferencia de recursos a solicitud de la Agencia Boliviana de Correos dependiente del Ministerio de Obras Públicas, Servicio y Vivienda mediante nota CITE: AGBC- AGBC/DAF/TFC-</t>
  </si>
  <si>
    <t>De: 00253014301 A:00099021001 De: 00253014301 A: 00099021001 Transferencia de recursos a solicitud de la Entidad Ejecutora de Medio Ambiente y Agua dependiente del Ministerio de Medio Ambiente y Agua mediante nota CITE: GM-853-EMAGUA/2023</t>
  </si>
  <si>
    <t>00291014360</t>
  </si>
  <si>
    <t>De: 00291014360 A:00099021001 De: 00291014360 A: 00099021001 Transferencia de recursos a solicitud de la Administradora Boliviana de Carreteras mediante nota CITE: ABC/GNA/SAF/ATE/2023-1648 (operación bimonetaria), pago a beneficiarios que</t>
  </si>
  <si>
    <t>00291014362</t>
  </si>
  <si>
    <t>De: 00291014362 A:00099021001 De: 00291014362 A: 00099021001 Transferencia de recursos a solicitud de la Administradora Boliviana de Carreteras mediante nota CITE: ABC/GNA/SAF/ATE/2023-1663 (operación bimonetaria), pago a beneficiarios que</t>
  </si>
  <si>
    <t>De: 00291014336 A:00099021001 De: 00291014336 A: 00099021001 Transferencia de recursos a solicitud de la Administradora Boliviana de Carreteras nota CITE: ABC/GNA/SAF/ATE/2023-1701 (operación bimonetaria), proveniente de desembolsos de cré</t>
  </si>
  <si>
    <t>De: 00099021001 A:00291014335 Transferencia de recursos a solicitud de la Administradora Boliviana de Carreteras mediante nota CITE: ABC/GNA/SAF/ATE/2023-1743 (operación bimonetaria), para efectuar la devolución de recursos no utilizados co</t>
  </si>
  <si>
    <t>00291014335</t>
  </si>
  <si>
    <t>10000009603619</t>
  </si>
  <si>
    <t xml:space="preserve">MIN. EDUCACION - ESFM SIMON BOLIVAR </t>
  </si>
  <si>
    <t>10000052134017</t>
  </si>
  <si>
    <t>10000051947974</t>
  </si>
  <si>
    <t>10000006036425</t>
  </si>
  <si>
    <t xml:space="preserve">MTEPS - INGRESOS </t>
  </si>
  <si>
    <t>10000023569524</t>
  </si>
  <si>
    <t xml:space="preserve">TGN - RECUPERACION DE CREDITO DS 2979 - MONEDA NACIONAL </t>
  </si>
  <si>
    <t>10000004678328</t>
  </si>
  <si>
    <t>10000004669020</t>
  </si>
  <si>
    <t>10000006049890</t>
  </si>
  <si>
    <t xml:space="preserve">FPS HAM ORURO </t>
  </si>
  <si>
    <t>10000006035930</t>
  </si>
  <si>
    <t xml:space="preserve">FPS.HAM COCHABAMBA </t>
  </si>
  <si>
    <t>10000029014763</t>
  </si>
  <si>
    <t xml:space="preserve">FPS SUPERVISIÓN TÉCNICA DE OBRAS </t>
  </si>
  <si>
    <t>10000004713687</t>
  </si>
  <si>
    <t>10000026505608</t>
  </si>
  <si>
    <t>10000028355910</t>
  </si>
  <si>
    <t xml:space="preserve">EEPB - RECURSOS ESPECÍFICOS POR VENTA DE SERVICIOS </t>
  </si>
  <si>
    <t>20000023569847</t>
  </si>
  <si>
    <t xml:space="preserve">TGN - RECUPERACION DE CREDITO DS 2979 - MONEDA EXTRANJERA </t>
  </si>
  <si>
    <t>8858069001</t>
  </si>
  <si>
    <t>6461069001</t>
  </si>
  <si>
    <t xml:space="preserve">SIN-REGALIAS MINERAS INGRESOS PROPIOS </t>
  </si>
  <si>
    <t>jul</t>
  </si>
  <si>
    <t>2183333 - 1635</t>
  </si>
  <si>
    <t>O21298570002</t>
  </si>
  <si>
    <t>O21298620002</t>
  </si>
  <si>
    <t>O21298970002</t>
  </si>
  <si>
    <t>O21298980002</t>
  </si>
  <si>
    <t>O21299060002</t>
  </si>
  <si>
    <t>O21299070002</t>
  </si>
  <si>
    <t>G23584670002</t>
  </si>
  <si>
    <t>G23584700003</t>
  </si>
  <si>
    <t>G23584710003</t>
  </si>
  <si>
    <t>O21299330002</t>
  </si>
  <si>
    <t>O21299770002</t>
  </si>
  <si>
    <t>O21299790002</t>
  </si>
  <si>
    <t>S10657730001</t>
  </si>
  <si>
    <t>S10657710001</t>
  </si>
  <si>
    <t>S10657690001</t>
  </si>
  <si>
    <t>S10657640001</t>
  </si>
  <si>
    <t>S10657610001</t>
  </si>
  <si>
    <t>O21300380002</t>
  </si>
  <si>
    <t>G23588920003</t>
  </si>
  <si>
    <t>G23588900003</t>
  </si>
  <si>
    <t>G23588860001</t>
  </si>
  <si>
    <t>G23588840001</t>
  </si>
  <si>
    <t>G23588820001</t>
  </si>
  <si>
    <t>O21300520002</t>
  </si>
  <si>
    <t>Q18534870002</t>
  </si>
  <si>
    <t>G23591840001</t>
  </si>
  <si>
    <t>B21298340002</t>
  </si>
  <si>
    <t>B21298350002</t>
  </si>
  <si>
    <t>B21298360002</t>
  </si>
  <si>
    <t>B21298400002</t>
  </si>
  <si>
    <t>B21298450002</t>
  </si>
  <si>
    <t>B21298540002</t>
  </si>
  <si>
    <t>B21298500002</t>
  </si>
  <si>
    <t>B21298510002</t>
  </si>
  <si>
    <t>B21298530002</t>
  </si>
  <si>
    <t>B21298560002</t>
  </si>
  <si>
    <t>B21298580002</t>
  </si>
  <si>
    <t>B21298590002</t>
  </si>
  <si>
    <t>B21298890002</t>
  </si>
  <si>
    <t>B21299020002</t>
  </si>
  <si>
    <t>B21299030002</t>
  </si>
  <si>
    <t>B21299040002</t>
  </si>
  <si>
    <t>B21299050002</t>
  </si>
  <si>
    <t>B21299080002</t>
  </si>
  <si>
    <t>B21299090002</t>
  </si>
  <si>
    <t>B21299140002</t>
  </si>
  <si>
    <t>B21299180002</t>
  </si>
  <si>
    <t>B21299250002</t>
  </si>
  <si>
    <t>O21298920002</t>
  </si>
  <si>
    <t>O21302630002</t>
  </si>
  <si>
    <t>S10658280001</t>
  </si>
  <si>
    <t>O21303020002</t>
  </si>
  <si>
    <t>O21303090002</t>
  </si>
  <si>
    <t>Q18541950002</t>
  </si>
  <si>
    <t>O21303410002</t>
  </si>
  <si>
    <t>O21303540002</t>
  </si>
  <si>
    <t>S10658160001</t>
  </si>
  <si>
    <t>S10658180001</t>
  </si>
  <si>
    <t>S10658380001</t>
  </si>
  <si>
    <t>O21303560002</t>
  </si>
  <si>
    <t>B21302290002</t>
  </si>
  <si>
    <t>B21302300002</t>
  </si>
  <si>
    <t>B21302320002</t>
  </si>
  <si>
    <t>B21302350002</t>
  </si>
  <si>
    <t>B21302450002</t>
  </si>
  <si>
    <t>B21302710002</t>
  </si>
  <si>
    <t>B21302750002</t>
  </si>
  <si>
    <t>B21302760002</t>
  </si>
  <si>
    <t>B21302780002</t>
  </si>
  <si>
    <t>B21302790002</t>
  </si>
  <si>
    <t>B21302800002</t>
  </si>
  <si>
    <t>B21302810002</t>
  </si>
  <si>
    <t>B21302820002</t>
  </si>
  <si>
    <t>O21305070002</t>
  </si>
  <si>
    <t>O21305090002</t>
  </si>
  <si>
    <t>O21305340002</t>
  </si>
  <si>
    <t>O21305350002</t>
  </si>
  <si>
    <t>O21305490002</t>
  </si>
  <si>
    <t>O21305510002</t>
  </si>
  <si>
    <t>O21305570002</t>
  </si>
  <si>
    <t>O21305600002</t>
  </si>
  <si>
    <t>O21305860002</t>
  </si>
  <si>
    <t>O21305890002</t>
  </si>
  <si>
    <t>O21305940002</t>
  </si>
  <si>
    <t>O21306020002</t>
  </si>
  <si>
    <t>O21305980002</t>
  </si>
  <si>
    <t>O21305990002</t>
  </si>
  <si>
    <t>O21306040002</t>
  </si>
  <si>
    <t>O21306050002</t>
  </si>
  <si>
    <t>O21306170002</t>
  </si>
  <si>
    <t>O21306080002</t>
  </si>
  <si>
    <t>O21306110002</t>
  </si>
  <si>
    <t>O21306450002</t>
  </si>
  <si>
    <t>O21306330002</t>
  </si>
  <si>
    <t>O21306370002</t>
  </si>
  <si>
    <t>O21306380002</t>
  </si>
  <si>
    <t>O21306400002</t>
  </si>
  <si>
    <t>O21306410002</t>
  </si>
  <si>
    <t>O21306610002</t>
  </si>
  <si>
    <t>O21306630002</t>
  </si>
  <si>
    <t>O21306640002</t>
  </si>
  <si>
    <t>Q18550850002</t>
  </si>
  <si>
    <t>G23623460001</t>
  </si>
  <si>
    <t>J05589450002</t>
  </si>
  <si>
    <t>B21305130002</t>
  </si>
  <si>
    <t>B21305360002</t>
  </si>
  <si>
    <t>B21305500002</t>
  </si>
  <si>
    <t>B21305800002</t>
  </si>
  <si>
    <t>B21305930002</t>
  </si>
  <si>
    <t>B21305970002</t>
  </si>
  <si>
    <t>G23624920002</t>
  </si>
  <si>
    <t>G23624910001</t>
  </si>
  <si>
    <t>G23624930001</t>
  </si>
  <si>
    <t>S10658790001</t>
  </si>
  <si>
    <t>S10658830001</t>
  </si>
  <si>
    <t>S10659070003</t>
  </si>
  <si>
    <t>F0013594</t>
  </si>
  <si>
    <t>J05590930002</t>
  </si>
  <si>
    <t>O21308280002</t>
  </si>
  <si>
    <t>O21308390002</t>
  </si>
  <si>
    <t>O21308400002</t>
  </si>
  <si>
    <t>O21308550002</t>
  </si>
  <si>
    <t>O21308600002</t>
  </si>
  <si>
    <t>J05590990002</t>
  </si>
  <si>
    <t>J05591000002</t>
  </si>
  <si>
    <t>O21308810002</t>
  </si>
  <si>
    <t>O21309370002</t>
  </si>
  <si>
    <t>O21309410002</t>
  </si>
  <si>
    <t>Q18554410002</t>
  </si>
  <si>
    <t>O21309680002</t>
  </si>
  <si>
    <t>O21309750002</t>
  </si>
  <si>
    <t>O21310000002</t>
  </si>
  <si>
    <t>O21310090002</t>
  </si>
  <si>
    <t>G23637570003</t>
  </si>
  <si>
    <t>O21310180002</t>
  </si>
  <si>
    <t>G23639100001</t>
  </si>
  <si>
    <t>G23639120001</t>
  </si>
  <si>
    <t>S10659310003</t>
  </si>
  <si>
    <t>S10659380003</t>
  </si>
  <si>
    <t>G23640590002</t>
  </si>
  <si>
    <t>G23640600001</t>
  </si>
  <si>
    <t>S10659480001</t>
  </si>
  <si>
    <t>S10659460001</t>
  </si>
  <si>
    <t>S10659440003</t>
  </si>
  <si>
    <t>S10659400003</t>
  </si>
  <si>
    <t>G23640620001</t>
  </si>
  <si>
    <t>G23640640001</t>
  </si>
  <si>
    <t>S10659390003</t>
  </si>
  <si>
    <t>B21308620002</t>
  </si>
  <si>
    <t>B21308640002</t>
  </si>
  <si>
    <t>B21308670002</t>
  </si>
  <si>
    <t>B21309000002</t>
  </si>
  <si>
    <t>B21309190002</t>
  </si>
  <si>
    <t>B21309210002</t>
  </si>
  <si>
    <t>B21309250002</t>
  </si>
  <si>
    <t>B21309280002</t>
  </si>
  <si>
    <t>S10659500003</t>
  </si>
  <si>
    <t>S10659580002</t>
  </si>
  <si>
    <t>S10659520002</t>
  </si>
  <si>
    <t>S10659530002</t>
  </si>
  <si>
    <t>S10659580003</t>
  </si>
  <si>
    <t>O21309580002</t>
  </si>
  <si>
    <t>O21312320002</t>
  </si>
  <si>
    <t>O21312360002</t>
  </si>
  <si>
    <t>O21312390002</t>
  </si>
  <si>
    <t>O21312520002</t>
  </si>
  <si>
    <t>O21312550002</t>
  </si>
  <si>
    <t>G23652360002</t>
  </si>
  <si>
    <t>O21313030002</t>
  </si>
  <si>
    <t>O21313180002</t>
  </si>
  <si>
    <t>G23655580003</t>
  </si>
  <si>
    <t>O21313290002</t>
  </si>
  <si>
    <t>O21313310002</t>
  </si>
  <si>
    <t>O21313350002</t>
  </si>
  <si>
    <t>G23657110002</t>
  </si>
  <si>
    <t>G23657190002</t>
  </si>
  <si>
    <t>G23657050003</t>
  </si>
  <si>
    <t>G23657060003</t>
  </si>
  <si>
    <t>G23657140001</t>
  </si>
  <si>
    <t>G23657160001</t>
  </si>
  <si>
    <t>G23657180001</t>
  </si>
  <si>
    <t>G23657200001</t>
  </si>
  <si>
    <t>O21313960002</t>
  </si>
  <si>
    <t>O21313980002</t>
  </si>
  <si>
    <t>B21312460002</t>
  </si>
  <si>
    <t>B21312660002</t>
  </si>
  <si>
    <t>B21312690002</t>
  </si>
  <si>
    <t>B21312760002</t>
  </si>
  <si>
    <t>B21312800002</t>
  </si>
  <si>
    <t>B21312820002</t>
  </si>
  <si>
    <t>B21312830002</t>
  </si>
  <si>
    <t>B21312870002</t>
  </si>
  <si>
    <t>B21312890002</t>
  </si>
  <si>
    <t>G23658550001</t>
  </si>
  <si>
    <t>S10660000001</t>
  </si>
  <si>
    <t>S10660000004</t>
  </si>
  <si>
    <t>S10660240002</t>
  </si>
  <si>
    <t>S10660300002</t>
  </si>
  <si>
    <t>S10660310003</t>
  </si>
  <si>
    <t>S10660300003</t>
  </si>
  <si>
    <t>S10660290001</t>
  </si>
  <si>
    <t>S10660250001</t>
  </si>
  <si>
    <t>S10660200003</t>
  </si>
  <si>
    <t>O21315540002</t>
  </si>
  <si>
    <t>O21315760002</t>
  </si>
  <si>
    <t>O21315640002</t>
  </si>
  <si>
    <t>O21316050002</t>
  </si>
  <si>
    <t>O21316130002</t>
  </si>
  <si>
    <t>O21316150002</t>
  </si>
  <si>
    <t>O21316180002</t>
  </si>
  <si>
    <t>J05595200002</t>
  </si>
  <si>
    <t>J05595210002</t>
  </si>
  <si>
    <t>O21316230002</t>
  </si>
  <si>
    <t>O21316250002</t>
  </si>
  <si>
    <t>O21316260002</t>
  </si>
  <si>
    <t>O21316290002</t>
  </si>
  <si>
    <t>O21316460002</t>
  </si>
  <si>
    <t>O21316570002</t>
  </si>
  <si>
    <t>O21316600002</t>
  </si>
  <si>
    <t>O21316620002</t>
  </si>
  <si>
    <t>Q18572860002</t>
  </si>
  <si>
    <t>G23675430003</t>
  </si>
  <si>
    <t>G23675440003</t>
  </si>
  <si>
    <t>G23675450003</t>
  </si>
  <si>
    <t>G23675460003</t>
  </si>
  <si>
    <t>G23675470003</t>
  </si>
  <si>
    <t>G23675480003</t>
  </si>
  <si>
    <t>G23675580003</t>
  </si>
  <si>
    <t>G23675590003</t>
  </si>
  <si>
    <t>G23677450002</t>
  </si>
  <si>
    <t>O21317560002</t>
  </si>
  <si>
    <t>O21317570002</t>
  </si>
  <si>
    <t>Q18573820002</t>
  </si>
  <si>
    <t>G23675600002</t>
  </si>
  <si>
    <t>G23675620002</t>
  </si>
  <si>
    <t>G23675640002</t>
  </si>
  <si>
    <t>G23675650001</t>
  </si>
  <si>
    <t>G23675610001</t>
  </si>
  <si>
    <t>G23675630001</t>
  </si>
  <si>
    <t>G23675690001</t>
  </si>
  <si>
    <t>G23675730001</t>
  </si>
  <si>
    <t>G23675750001</t>
  </si>
  <si>
    <t>G23675770001</t>
  </si>
  <si>
    <t>G23675790001</t>
  </si>
  <si>
    <t>G23675810001</t>
  </si>
  <si>
    <t>B21315890002</t>
  </si>
  <si>
    <t>B21316280002</t>
  </si>
  <si>
    <t>B21316320002</t>
  </si>
  <si>
    <t>B21316420002</t>
  </si>
  <si>
    <t>B21316350002</t>
  </si>
  <si>
    <t>B21316370002</t>
  </si>
  <si>
    <t>B21316390002</t>
  </si>
  <si>
    <t>B21316450002</t>
  </si>
  <si>
    <t>B21316470002</t>
  </si>
  <si>
    <t>B21316530002</t>
  </si>
  <si>
    <t>L00050930002</t>
  </si>
  <si>
    <t>G23677540004</t>
  </si>
  <si>
    <t>G23677550004</t>
  </si>
  <si>
    <t>S10660770003</t>
  </si>
  <si>
    <t>S10660960003</t>
  </si>
  <si>
    <t>O21316830002</t>
  </si>
  <si>
    <t>O21319080002</t>
  </si>
  <si>
    <t>O21319120002</t>
  </si>
  <si>
    <t>O21319130002</t>
  </si>
  <si>
    <t>O21319320002</t>
  </si>
  <si>
    <t>O21319380002</t>
  </si>
  <si>
    <t>O21319580002</t>
  </si>
  <si>
    <t>O21319630002</t>
  </si>
  <si>
    <t>Q18575940002</t>
  </si>
  <si>
    <t>O21319820002</t>
  </si>
  <si>
    <t>Q18578200002</t>
  </si>
  <si>
    <t>O21320250002</t>
  </si>
  <si>
    <t>G23693390001</t>
  </si>
  <si>
    <t>J05598580002</t>
  </si>
  <si>
    <t>Q18580070002</t>
  </si>
  <si>
    <t>G23693570002</t>
  </si>
  <si>
    <t>G23693420001</t>
  </si>
  <si>
    <t>G23693450001</t>
  </si>
  <si>
    <t>G23693580001</t>
  </si>
  <si>
    <t>G23693610001</t>
  </si>
  <si>
    <t>S10661480001</t>
  </si>
  <si>
    <t>F0013651</t>
  </si>
  <si>
    <t>B21319370002</t>
  </si>
  <si>
    <t>B21319400002</t>
  </si>
  <si>
    <t>B21319450002</t>
  </si>
  <si>
    <t>B21319480002</t>
  </si>
  <si>
    <t>B21319490002</t>
  </si>
  <si>
    <t>B21319510002</t>
  </si>
  <si>
    <t>B21319600002</t>
  </si>
  <si>
    <t>B21319520002</t>
  </si>
  <si>
    <t>B21319530002</t>
  </si>
  <si>
    <t>B21319540002</t>
  </si>
  <si>
    <t>B21319750002</t>
  </si>
  <si>
    <t>B21319770002</t>
  </si>
  <si>
    <t>B21319780002</t>
  </si>
  <si>
    <t>G23695070004</t>
  </si>
  <si>
    <t>F0013654</t>
  </si>
  <si>
    <t>O21321760002</t>
  </si>
  <si>
    <t>O21322170002</t>
  </si>
  <si>
    <t>O21322270002</t>
  </si>
  <si>
    <t>O21322280002</t>
  </si>
  <si>
    <t>O21322500002</t>
  </si>
  <si>
    <t>O21322830002</t>
  </si>
  <si>
    <t>S10661890003</t>
  </si>
  <si>
    <t>O21323030002</t>
  </si>
  <si>
    <t>G23707900001</t>
  </si>
  <si>
    <t>G23707940001</t>
  </si>
  <si>
    <t>Q18584690002</t>
  </si>
  <si>
    <t>S10661920003</t>
  </si>
  <si>
    <t>O21323450002</t>
  </si>
  <si>
    <t>O21323470002</t>
  </si>
  <si>
    <t>Q18585670002</t>
  </si>
  <si>
    <t>Q18585680002</t>
  </si>
  <si>
    <t>Q18585690002</t>
  </si>
  <si>
    <t>Q18585700002</t>
  </si>
  <si>
    <t>Q18585710002</t>
  </si>
  <si>
    <t>Q18585720002</t>
  </si>
  <si>
    <t>S10662080001</t>
  </si>
  <si>
    <t>O21323820002</t>
  </si>
  <si>
    <t>S10662240002</t>
  </si>
  <si>
    <t>B21322070002</t>
  </si>
  <si>
    <t>B21322220002</t>
  </si>
  <si>
    <t>B21322550002</t>
  </si>
  <si>
    <t>B21322560002</t>
  </si>
  <si>
    <t>B21322570002</t>
  </si>
  <si>
    <t>B21322580002</t>
  </si>
  <si>
    <t>B21322590002</t>
  </si>
  <si>
    <t>B21322640002</t>
  </si>
  <si>
    <t>B21322660002</t>
  </si>
  <si>
    <t>B21322700002</t>
  </si>
  <si>
    <t>B21322710002</t>
  </si>
  <si>
    <t>B21322730002</t>
  </si>
  <si>
    <t>B21322770002</t>
  </si>
  <si>
    <t>G23712450001</t>
  </si>
  <si>
    <t>G23712470001</t>
  </si>
  <si>
    <t>G23712490001</t>
  </si>
  <si>
    <t>S10662140003</t>
  </si>
  <si>
    <t>S10662150003</t>
  </si>
  <si>
    <t>S10662230003</t>
  </si>
  <si>
    <t>S10662240003</t>
  </si>
  <si>
    <t>F0013667</t>
  </si>
  <si>
    <t>O21325490002</t>
  </si>
  <si>
    <t>O21325760002</t>
  </si>
  <si>
    <t>O21325890002</t>
  </si>
  <si>
    <t>O21326010002</t>
  </si>
  <si>
    <t>O21326030002</t>
  </si>
  <si>
    <t>O21326040002</t>
  </si>
  <si>
    <t>O21326070002</t>
  </si>
  <si>
    <t>O21326100002</t>
  </si>
  <si>
    <t>G23723210004</t>
  </si>
  <si>
    <t>G23723220004</t>
  </si>
  <si>
    <t>G23723250001</t>
  </si>
  <si>
    <t>G23723230004</t>
  </si>
  <si>
    <t>G23723270001</t>
  </si>
  <si>
    <t>G23723290001</t>
  </si>
  <si>
    <t>O21326360002</t>
  </si>
  <si>
    <t>O21326460002</t>
  </si>
  <si>
    <t>Q18591480002</t>
  </si>
  <si>
    <t>Q18592210002</t>
  </si>
  <si>
    <t>Q18592230002</t>
  </si>
  <si>
    <t>O21326760002</t>
  </si>
  <si>
    <t>O21326790002</t>
  </si>
  <si>
    <t>Q18593210002</t>
  </si>
  <si>
    <t>G23732850002</t>
  </si>
  <si>
    <t>G23732710002</t>
  </si>
  <si>
    <t>J05603140002</t>
  </si>
  <si>
    <t>J05603150002</t>
  </si>
  <si>
    <t>B21325620002</t>
  </si>
  <si>
    <t>B21325530002</t>
  </si>
  <si>
    <t>B21325630002</t>
  </si>
  <si>
    <t>B21325710002</t>
  </si>
  <si>
    <t>B21325870002</t>
  </si>
  <si>
    <t>G23732640001</t>
  </si>
  <si>
    <t>G23732660001</t>
  </si>
  <si>
    <t>G23732680001</t>
  </si>
  <si>
    <t>G23732720001</t>
  </si>
  <si>
    <t>G23732740001</t>
  </si>
  <si>
    <t>G23732760001</t>
  </si>
  <si>
    <t>G23732780001</t>
  </si>
  <si>
    <t>G23732820001</t>
  </si>
  <si>
    <t>G23732840001</t>
  </si>
  <si>
    <t>G23732860001</t>
  </si>
  <si>
    <t>S10662560001</t>
  </si>
  <si>
    <t>S10662580003</t>
  </si>
  <si>
    <t>S10662690001</t>
  </si>
  <si>
    <t>S10662740003</t>
  </si>
  <si>
    <t>S10662760001</t>
  </si>
  <si>
    <t>O21328470002</t>
  </si>
  <si>
    <t>O21328580002</t>
  </si>
  <si>
    <t>O21328610002</t>
  </si>
  <si>
    <t>O21328620002</t>
  </si>
  <si>
    <t>O21328700002</t>
  </si>
  <si>
    <t>F0013691</t>
  </si>
  <si>
    <t>O21328860002</t>
  </si>
  <si>
    <t>O21328890002</t>
  </si>
  <si>
    <t>O21329130002</t>
  </si>
  <si>
    <t>O21329170002</t>
  </si>
  <si>
    <t>O21329270002</t>
  </si>
  <si>
    <t>O21329360002</t>
  </si>
  <si>
    <t>O21329420002</t>
  </si>
  <si>
    <t>O21329480002</t>
  </si>
  <si>
    <t>O21329710002</t>
  </si>
  <si>
    <t>O21329770002</t>
  </si>
  <si>
    <t>O21329780002</t>
  </si>
  <si>
    <t>G23745950002</t>
  </si>
  <si>
    <t>G23745930002</t>
  </si>
  <si>
    <t>G23745940001</t>
  </si>
  <si>
    <t>G23745960001</t>
  </si>
  <si>
    <t>G23749860002</t>
  </si>
  <si>
    <t>B21328430002</t>
  </si>
  <si>
    <t>B21328440002</t>
  </si>
  <si>
    <t>B21328490002</t>
  </si>
  <si>
    <t>B21328520002</t>
  </si>
  <si>
    <t>B21328530002</t>
  </si>
  <si>
    <t>B21328710002</t>
  </si>
  <si>
    <t>B21328830002</t>
  </si>
  <si>
    <t>B21329080002</t>
  </si>
  <si>
    <t>G23749850001</t>
  </si>
  <si>
    <t>G23749870001</t>
  </si>
  <si>
    <t>S10663810001</t>
  </si>
  <si>
    <t>S10663810004</t>
  </si>
  <si>
    <t>S10663820003</t>
  </si>
  <si>
    <t>S10663670001</t>
  </si>
  <si>
    <t>S10663690001</t>
  </si>
  <si>
    <t>S10663720001</t>
  </si>
  <si>
    <t>S10663740001</t>
  </si>
  <si>
    <t>S10663760001</t>
  </si>
  <si>
    <t>O21331400002</t>
  </si>
  <si>
    <t>O21331460002</t>
  </si>
  <si>
    <t>O21331570002</t>
  </si>
  <si>
    <t>O21331600002</t>
  </si>
  <si>
    <t>O21331630002</t>
  </si>
  <si>
    <t>O21331640002</t>
  </si>
  <si>
    <t>O21331680002</t>
  </si>
  <si>
    <t>O21331890002</t>
  </si>
  <si>
    <t>O21331960002</t>
  </si>
  <si>
    <t>O21331980002</t>
  </si>
  <si>
    <t>O21332010002</t>
  </si>
  <si>
    <t>O21332150002</t>
  </si>
  <si>
    <t>O21332220002</t>
  </si>
  <si>
    <t>O21332310002</t>
  </si>
  <si>
    <t>O21332470002</t>
  </si>
  <si>
    <t>O21332580002</t>
  </si>
  <si>
    <t>O21332610002</t>
  </si>
  <si>
    <t>G23763460002</t>
  </si>
  <si>
    <t>G23763420002</t>
  </si>
  <si>
    <t>G23763350004</t>
  </si>
  <si>
    <t>G23763370001</t>
  </si>
  <si>
    <t>G23763430001</t>
  </si>
  <si>
    <t>G23763450001</t>
  </si>
  <si>
    <t>G23763470001</t>
  </si>
  <si>
    <t>Q18607910002</t>
  </si>
  <si>
    <t>O21332840002</t>
  </si>
  <si>
    <t>Q18607880002</t>
  </si>
  <si>
    <t>Q18607900002</t>
  </si>
  <si>
    <t>Q18609050002</t>
  </si>
  <si>
    <t>Q18609070002</t>
  </si>
  <si>
    <t>B21331410002</t>
  </si>
  <si>
    <t>B21331480002</t>
  </si>
  <si>
    <t>B21331810002</t>
  </si>
  <si>
    <t>B21331950002</t>
  </si>
  <si>
    <t>B21332050002</t>
  </si>
  <si>
    <t>B21332060002</t>
  </si>
  <si>
    <t>B21332230002</t>
  </si>
  <si>
    <t>B21332190002</t>
  </si>
  <si>
    <t>B21332200002</t>
  </si>
  <si>
    <t>B21332260002</t>
  </si>
  <si>
    <t>S10664450001</t>
  </si>
  <si>
    <t>S10664280003</t>
  </si>
  <si>
    <t>S10664310001</t>
  </si>
  <si>
    <t>S10664400003</t>
  </si>
  <si>
    <t>S10664460003</t>
  </si>
  <si>
    <t>S10664530001</t>
  </si>
  <si>
    <t>O21334640002</t>
  </si>
  <si>
    <t>O21334670002</t>
  </si>
  <si>
    <t>O21334890002</t>
  </si>
  <si>
    <t>O21334910002</t>
  </si>
  <si>
    <t>O21335000002</t>
  </si>
  <si>
    <t>G23777000003</t>
  </si>
  <si>
    <t>G23777010007</t>
  </si>
  <si>
    <t>O21335170002</t>
  </si>
  <si>
    <t>O21335200002</t>
  </si>
  <si>
    <t>S10664990004</t>
  </si>
  <si>
    <t>S10664990001</t>
  </si>
  <si>
    <t>B21334800002</t>
  </si>
  <si>
    <t>B21334840002</t>
  </si>
  <si>
    <t>B21334810002</t>
  </si>
  <si>
    <t>B21334820002</t>
  </si>
  <si>
    <t>B21334830002</t>
  </si>
  <si>
    <t>S10665010001</t>
  </si>
  <si>
    <t>S10665010004</t>
  </si>
  <si>
    <t>G23781480002</t>
  </si>
  <si>
    <t>G23781500002</t>
  </si>
  <si>
    <t>S10664940002</t>
  </si>
  <si>
    <t>G23779830001</t>
  </si>
  <si>
    <t>G23779900001</t>
  </si>
  <si>
    <t>G23779920001</t>
  </si>
  <si>
    <t>G23780000001</t>
  </si>
  <si>
    <t>G23779940001</t>
  </si>
  <si>
    <t>G23779960001</t>
  </si>
  <si>
    <t>G23779980001</t>
  </si>
  <si>
    <t>G23780020001</t>
  </si>
  <si>
    <t>G23780040001</t>
  </si>
  <si>
    <t>G23780060001</t>
  </si>
  <si>
    <t>G23780080001</t>
  </si>
  <si>
    <t>G23780100001</t>
  </si>
  <si>
    <t>G23780120001</t>
  </si>
  <si>
    <t>G23781450001</t>
  </si>
  <si>
    <t>G23781490001</t>
  </si>
  <si>
    <t>G23781510001</t>
  </si>
  <si>
    <t>G23781530001</t>
  </si>
  <si>
    <t>S10664850003</t>
  </si>
  <si>
    <t>S10664870003</t>
  </si>
  <si>
    <t>S10665020001</t>
  </si>
  <si>
    <t>S10665020004</t>
  </si>
  <si>
    <t>S10665120001</t>
  </si>
  <si>
    <t>O21334420002</t>
  </si>
  <si>
    <t>O21336690002</t>
  </si>
  <si>
    <t>O21336800002</t>
  </si>
  <si>
    <t>O21336870002</t>
  </si>
  <si>
    <t>O21336880002</t>
  </si>
  <si>
    <t>O21337220002</t>
  </si>
  <si>
    <t>O21337280002</t>
  </si>
  <si>
    <t>O21337290002</t>
  </si>
  <si>
    <t>O21337430002</t>
  </si>
  <si>
    <t>O21337460002</t>
  </si>
  <si>
    <t>O21337470002</t>
  </si>
  <si>
    <t>Q18619440002</t>
  </si>
  <si>
    <t>Q18620020002</t>
  </si>
  <si>
    <t>Q18620910002</t>
  </si>
  <si>
    <t>O21338340002</t>
  </si>
  <si>
    <t>G23793530002</t>
  </si>
  <si>
    <t>G23793440001</t>
  </si>
  <si>
    <t>G23793420001</t>
  </si>
  <si>
    <t>G23793500001</t>
  </si>
  <si>
    <t>G23793540001</t>
  </si>
  <si>
    <t>G23794840001</t>
  </si>
  <si>
    <t>O21338480002</t>
  </si>
  <si>
    <t>O21338550002</t>
  </si>
  <si>
    <t>O21338560002</t>
  </si>
  <si>
    <t>O21338590002</t>
  </si>
  <si>
    <t>B21337540002</t>
  </si>
  <si>
    <t>B21337610002</t>
  </si>
  <si>
    <t>G23794860001</t>
  </si>
  <si>
    <t>G23797950004</t>
  </si>
  <si>
    <t>G23797960004</t>
  </si>
  <si>
    <t>G23797930004</t>
  </si>
  <si>
    <t>G23797940004</t>
  </si>
  <si>
    <t>G23797950005</t>
  </si>
  <si>
    <t>G23797960005</t>
  </si>
  <si>
    <t>S10665740003</t>
  </si>
  <si>
    <t>S10665770003</t>
  </si>
  <si>
    <t>G23803530003</t>
  </si>
  <si>
    <t>O21340190002</t>
  </si>
  <si>
    <t>O21340220002</t>
  </si>
  <si>
    <t>O21340240002</t>
  </si>
  <si>
    <t>O21340260002</t>
  </si>
  <si>
    <t>O21340330002</t>
  </si>
  <si>
    <t>G23804490003</t>
  </si>
  <si>
    <t>O21340510002</t>
  </si>
  <si>
    <t>O21340520002</t>
  </si>
  <si>
    <t>O21340580002</t>
  </si>
  <si>
    <t>O21340610002</t>
  </si>
  <si>
    <t>O21340630002</t>
  </si>
  <si>
    <t>O21340640002</t>
  </si>
  <si>
    <t>O21340660002</t>
  </si>
  <si>
    <t>O21340690002</t>
  </si>
  <si>
    <t>O21340830002</t>
  </si>
  <si>
    <t>O21340960002</t>
  </si>
  <si>
    <t>O21340910002</t>
  </si>
  <si>
    <t>O21340920002</t>
  </si>
  <si>
    <t>O21340940002</t>
  </si>
  <si>
    <t>O21340980002</t>
  </si>
  <si>
    <t>O21340990002</t>
  </si>
  <si>
    <t>O21341010002</t>
  </si>
  <si>
    <t>O21341020002</t>
  </si>
  <si>
    <t>O21341040002</t>
  </si>
  <si>
    <t>O21341050002</t>
  </si>
  <si>
    <t>O21341060002</t>
  </si>
  <si>
    <t>O21341070002</t>
  </si>
  <si>
    <t>O21341080002</t>
  </si>
  <si>
    <t>O21341090002</t>
  </si>
  <si>
    <t>O21341100002</t>
  </si>
  <si>
    <t>O21341110002</t>
  </si>
  <si>
    <t>O21341130002</t>
  </si>
  <si>
    <t>O21341170002</t>
  </si>
  <si>
    <t>O21341180002</t>
  </si>
  <si>
    <t>O21341190002</t>
  </si>
  <si>
    <t>O21341200002</t>
  </si>
  <si>
    <t>O21341220002</t>
  </si>
  <si>
    <t>O21341230002</t>
  </si>
  <si>
    <t>O21341280002</t>
  </si>
  <si>
    <t>O21341250002</t>
  </si>
  <si>
    <t>O21341260002</t>
  </si>
  <si>
    <t>O21341270002</t>
  </si>
  <si>
    <t>O21341300002</t>
  </si>
  <si>
    <t>O21341320002</t>
  </si>
  <si>
    <t>O21341330002</t>
  </si>
  <si>
    <t>O21341350002</t>
  </si>
  <si>
    <t>G23811180038</t>
  </si>
  <si>
    <t>O21341360002</t>
  </si>
  <si>
    <t>O21341420002</t>
  </si>
  <si>
    <t>O21341700002</t>
  </si>
  <si>
    <t>O21341620002</t>
  </si>
  <si>
    <t>O21341670002</t>
  </si>
  <si>
    <t>O21341680002</t>
  </si>
  <si>
    <t>Q18628390002</t>
  </si>
  <si>
    <t>Q18628400002</t>
  </si>
  <si>
    <t>Q18628540002</t>
  </si>
  <si>
    <t>G23813730001</t>
  </si>
  <si>
    <t>G23813750001</t>
  </si>
  <si>
    <t>G23813770001</t>
  </si>
  <si>
    <t>G23813810001</t>
  </si>
  <si>
    <t>G23813830001</t>
  </si>
  <si>
    <t>G23813850001</t>
  </si>
  <si>
    <t>B21340600002</t>
  </si>
  <si>
    <t>B21340570002</t>
  </si>
  <si>
    <t>B21340680002</t>
  </si>
  <si>
    <t>B21340740002</t>
  </si>
  <si>
    <t>B21340770002</t>
  </si>
  <si>
    <t>S10666440003</t>
  </si>
  <si>
    <t>S10666190004</t>
  </si>
  <si>
    <t>S10666410003</t>
  </si>
  <si>
    <t>S10666420003</t>
  </si>
  <si>
    <t>S10666570002</t>
  </si>
  <si>
    <t>S10666600002</t>
  </si>
  <si>
    <t>S10666500001</t>
  </si>
  <si>
    <t>S10666480001</t>
  </si>
  <si>
    <t>S10666630001</t>
  </si>
  <si>
    <t>F0013793</t>
  </si>
  <si>
    <t>O21343380002</t>
  </si>
  <si>
    <t>O21343370002</t>
  </si>
  <si>
    <t>O21343510002</t>
  </si>
  <si>
    <t>O21343540002</t>
  </si>
  <si>
    <t>O21343560002</t>
  </si>
  <si>
    <t>O21343600002</t>
  </si>
  <si>
    <t>O21343610002</t>
  </si>
  <si>
    <t>O21343690002</t>
  </si>
  <si>
    <t>O21343710002</t>
  </si>
  <si>
    <t>O21343810002</t>
  </si>
  <si>
    <t>O21343840002</t>
  </si>
  <si>
    <t>O21343850002</t>
  </si>
  <si>
    <t>O21343860002</t>
  </si>
  <si>
    <t>O21343920002</t>
  </si>
  <si>
    <t>O21343940002</t>
  </si>
  <si>
    <t>O21344070002</t>
  </si>
  <si>
    <t>O21344080002</t>
  </si>
  <si>
    <t>O21344120002</t>
  </si>
  <si>
    <t>O21344210002</t>
  </si>
  <si>
    <t>O21344220002</t>
  </si>
  <si>
    <t>O21344500002</t>
  </si>
  <si>
    <t>O21344730002</t>
  </si>
  <si>
    <t>O21344780002</t>
  </si>
  <si>
    <t>S10667150003</t>
  </si>
  <si>
    <t>S10667170003</t>
  </si>
  <si>
    <t>S10667200003</t>
  </si>
  <si>
    <t>S10668970002</t>
  </si>
  <si>
    <t>B21343220002</t>
  </si>
  <si>
    <t>B21343230002</t>
  </si>
  <si>
    <t>B21343240002</t>
  </si>
  <si>
    <t>B21343250002</t>
  </si>
  <si>
    <t>B21343270002</t>
  </si>
  <si>
    <t>B21343290002</t>
  </si>
  <si>
    <t>B21343300002</t>
  </si>
  <si>
    <t>B21343310002</t>
  </si>
  <si>
    <t>B21343340002</t>
  </si>
  <si>
    <t>B21343350002</t>
  </si>
  <si>
    <t>B21343360002</t>
  </si>
  <si>
    <t>B21343590002</t>
  </si>
  <si>
    <t>B21343750002</t>
  </si>
  <si>
    <t>B21343950002</t>
  </si>
  <si>
    <t>G23830910001</t>
  </si>
  <si>
    <t>G23830930001</t>
  </si>
  <si>
    <t>G23830950001</t>
  </si>
  <si>
    <t>G23830970001</t>
  </si>
  <si>
    <t>G23831040001</t>
  </si>
  <si>
    <t>S10667600004</t>
  </si>
  <si>
    <t>S10667600001</t>
  </si>
  <si>
    <t>O21346290002</t>
  </si>
  <si>
    <t>O21346300002</t>
  </si>
  <si>
    <t>O21344800002</t>
  </si>
  <si>
    <t>O21344830002</t>
  </si>
  <si>
    <t>O21346640002</t>
  </si>
  <si>
    <t>O21346690002</t>
  </si>
  <si>
    <t>O21346720002</t>
  </si>
  <si>
    <t>O21346730002</t>
  </si>
  <si>
    <t>O21346800002</t>
  </si>
  <si>
    <t>O21346920002</t>
  </si>
  <si>
    <t>O21346970002</t>
  </si>
  <si>
    <t>G23842830002</t>
  </si>
  <si>
    <t>G23842890002</t>
  </si>
  <si>
    <t>O21347140002</t>
  </si>
  <si>
    <t>O21347170002</t>
  </si>
  <si>
    <t>O21347180002</t>
  </si>
  <si>
    <t>G23842840001</t>
  </si>
  <si>
    <t>G23842860001</t>
  </si>
  <si>
    <t>G23842880001</t>
  </si>
  <si>
    <t>G23842900001</t>
  </si>
  <si>
    <t>G23842910003</t>
  </si>
  <si>
    <t>O21347430002</t>
  </si>
  <si>
    <t>O21347440002</t>
  </si>
  <si>
    <t>O21347460002</t>
  </si>
  <si>
    <t>O21347480002</t>
  </si>
  <si>
    <t>O21347520002</t>
  </si>
  <si>
    <t>O21347550002</t>
  </si>
  <si>
    <t>G23846390004</t>
  </si>
  <si>
    <t>S10670860001</t>
  </si>
  <si>
    <t>O21347580002</t>
  </si>
  <si>
    <t>O21347590002</t>
  </si>
  <si>
    <t>S10671160001</t>
  </si>
  <si>
    <t>B21346260002</t>
  </si>
  <si>
    <t>B21346330002</t>
  </si>
  <si>
    <t>B21346360002</t>
  </si>
  <si>
    <t>B21346380002</t>
  </si>
  <si>
    <t>B21346390002</t>
  </si>
  <si>
    <t>B21346400002</t>
  </si>
  <si>
    <t>B21346410002</t>
  </si>
  <si>
    <t>B21346440002</t>
  </si>
  <si>
    <t>B21346620002</t>
  </si>
  <si>
    <t>B21346750002</t>
  </si>
  <si>
    <t>B21346770002</t>
  </si>
  <si>
    <t>B21346820002</t>
  </si>
  <si>
    <t>O21349110002</t>
  </si>
  <si>
    <t>O21349240002</t>
  </si>
  <si>
    <t>O21349250002</t>
  </si>
  <si>
    <t>O21349360002</t>
  </si>
  <si>
    <t>O21349470002</t>
  </si>
  <si>
    <t>O21349540002</t>
  </si>
  <si>
    <t>O21349550002</t>
  </si>
  <si>
    <t>O21349700002</t>
  </si>
  <si>
    <t>O21349900002</t>
  </si>
  <si>
    <t>O21349910002</t>
  </si>
  <si>
    <t>O21350220002</t>
  </si>
  <si>
    <t>O21350340002</t>
  </si>
  <si>
    <t>O21350500002</t>
  </si>
  <si>
    <t>O21350510002</t>
  </si>
  <si>
    <t>O21350520002</t>
  </si>
  <si>
    <t>O21350530002</t>
  </si>
  <si>
    <t>O21350540002</t>
  </si>
  <si>
    <t>O21350560002</t>
  </si>
  <si>
    <t>O21350570002</t>
  </si>
  <si>
    <t>F0013831</t>
  </si>
  <si>
    <t>O21350590002</t>
  </si>
  <si>
    <t>B21349350002</t>
  </si>
  <si>
    <t>B21349520002</t>
  </si>
  <si>
    <t>B21349570002</t>
  </si>
  <si>
    <t>B21349580002</t>
  </si>
  <si>
    <t>B21349610002</t>
  </si>
  <si>
    <t>B21349660002</t>
  </si>
  <si>
    <t>S10671730002</t>
  </si>
  <si>
    <t>S10671740002</t>
  </si>
  <si>
    <t>G23862500001</t>
  </si>
  <si>
    <t>G23862520001</t>
  </si>
  <si>
    <t>G23862540001</t>
  </si>
  <si>
    <t>G23862560001</t>
  </si>
  <si>
    <t>G23862580001</t>
  </si>
  <si>
    <t>S10671750003</t>
  </si>
  <si>
    <t>S10671770003</t>
  </si>
  <si>
    <t>S10671800003</t>
  </si>
  <si>
    <t>S10671810003</t>
  </si>
  <si>
    <t>S10671830001</t>
  </si>
  <si>
    <t>S10672080003</t>
  </si>
  <si>
    <t>S10672020003</t>
  </si>
  <si>
    <t>S10672110003</t>
  </si>
  <si>
    <t>S10672130003</t>
  </si>
  <si>
    <t>S10672230003</t>
  </si>
  <si>
    <t>S10672310003</t>
  </si>
  <si>
    <t>S10672320003</t>
  </si>
  <si>
    <t>O21352230002</t>
  </si>
  <si>
    <t>O21352380002</t>
  </si>
  <si>
    <t>O21352420002</t>
  </si>
  <si>
    <t>O21352470002</t>
  </si>
  <si>
    <t>O21352520002</t>
  </si>
  <si>
    <t>O21352750002</t>
  </si>
  <si>
    <t>O21352980002</t>
  </si>
  <si>
    <t>O21352990002</t>
  </si>
  <si>
    <t>O21353000002</t>
  </si>
  <si>
    <t>O21353020002</t>
  </si>
  <si>
    <t>O21353230002</t>
  </si>
  <si>
    <t>O21353240002</t>
  </si>
  <si>
    <t>Q18656910002</t>
  </si>
  <si>
    <t>O21353500002</t>
  </si>
  <si>
    <t>O21353520002</t>
  </si>
  <si>
    <t>O21353530002</t>
  </si>
  <si>
    <t>O21353560002</t>
  </si>
  <si>
    <t>O21353740002</t>
  </si>
  <si>
    <t>O21353640002</t>
  </si>
  <si>
    <t>O21353690002</t>
  </si>
  <si>
    <t>O21353730002</t>
  </si>
  <si>
    <t>O21353750002</t>
  </si>
  <si>
    <t>O21353760002</t>
  </si>
  <si>
    <t>O21353770002</t>
  </si>
  <si>
    <t>O21353780002</t>
  </si>
  <si>
    <t>O21353820002</t>
  </si>
  <si>
    <t>G23872540004</t>
  </si>
  <si>
    <t>G23872550003</t>
  </si>
  <si>
    <t>O21353870002</t>
  </si>
  <si>
    <t>O21353880002</t>
  </si>
  <si>
    <t>O21353890002</t>
  </si>
  <si>
    <t>S10672840002</t>
  </si>
  <si>
    <t>O21353900002</t>
  </si>
  <si>
    <t>O21353910002</t>
  </si>
  <si>
    <t>O21353920002</t>
  </si>
  <si>
    <t>S10672850001</t>
  </si>
  <si>
    <t>S10672710003</t>
  </si>
  <si>
    <t>S10672750003</t>
  </si>
  <si>
    <t>S10672760003</t>
  </si>
  <si>
    <t>S10673060003</t>
  </si>
  <si>
    <t>S10673070003</t>
  </si>
  <si>
    <t>B21352370002</t>
  </si>
  <si>
    <t>B21352490002</t>
  </si>
  <si>
    <t>B21352530002</t>
  </si>
  <si>
    <t>B21352590002</t>
  </si>
  <si>
    <t>B21352620002</t>
  </si>
  <si>
    <t>B21352630002</t>
  </si>
  <si>
    <t>B21352900002</t>
  </si>
  <si>
    <t>B21352920002</t>
  </si>
  <si>
    <t>G23879330002</t>
  </si>
  <si>
    <t>G23879340001</t>
  </si>
  <si>
    <t>G23879380001</t>
  </si>
  <si>
    <t>G23879440001</t>
  </si>
  <si>
    <t>G23879360001</t>
  </si>
  <si>
    <t>S10672910002</t>
  </si>
  <si>
    <t>S10672940002</t>
  </si>
  <si>
    <t>S10672960001</t>
  </si>
  <si>
    <t>G23880180001</t>
  </si>
  <si>
    <t>S10672950001</t>
  </si>
  <si>
    <t>S10673270001</t>
  </si>
  <si>
    <t>S10673270004</t>
  </si>
  <si>
    <t>O21355580002</t>
  </si>
  <si>
    <t>O21355600002</t>
  </si>
  <si>
    <t>O21355610002</t>
  </si>
  <si>
    <t>O21355630002</t>
  </si>
  <si>
    <t>O21355640002</t>
  </si>
  <si>
    <t>O21355760002</t>
  </si>
  <si>
    <t>F0013851</t>
  </si>
  <si>
    <t>O21356070002</t>
  </si>
  <si>
    <t>O21356060002</t>
  </si>
  <si>
    <t>O21356090002</t>
  </si>
  <si>
    <t>O21356130002</t>
  </si>
  <si>
    <t>O21356140002</t>
  </si>
  <si>
    <t>O21356150002</t>
  </si>
  <si>
    <t>O21356220002</t>
  </si>
  <si>
    <t>O21356250002</t>
  </si>
  <si>
    <t>O21356260002</t>
  </si>
  <si>
    <t>O21356270002</t>
  </si>
  <si>
    <t>O21356300002</t>
  </si>
  <si>
    <t>Q18662830002</t>
  </si>
  <si>
    <t>S10673430001</t>
  </si>
  <si>
    <t>O21356670002</t>
  </si>
  <si>
    <t>G23892590003</t>
  </si>
  <si>
    <t>G23892600003</t>
  </si>
  <si>
    <t>O21356730002</t>
  </si>
  <si>
    <t>O21356740002</t>
  </si>
  <si>
    <t>O21356750002</t>
  </si>
  <si>
    <t>O21356760002</t>
  </si>
  <si>
    <t>O21356770002</t>
  </si>
  <si>
    <t>O21356780002</t>
  </si>
  <si>
    <t>O21356790002</t>
  </si>
  <si>
    <t>O21356800002</t>
  </si>
  <si>
    <t>O21356810002</t>
  </si>
  <si>
    <t>O21356860002</t>
  </si>
  <si>
    <t>O21356950002</t>
  </si>
  <si>
    <t>Q18665270002</t>
  </si>
  <si>
    <t>G23895340003</t>
  </si>
  <si>
    <t>O21357000002</t>
  </si>
  <si>
    <t>G23896970001</t>
  </si>
  <si>
    <t>G23896990001</t>
  </si>
  <si>
    <t>B21355770002</t>
  </si>
  <si>
    <t>B21355780002</t>
  </si>
  <si>
    <t>B21355810002</t>
  </si>
  <si>
    <t>B21355850002</t>
  </si>
  <si>
    <t>B21355950002</t>
  </si>
  <si>
    <t>B21356010002</t>
  </si>
  <si>
    <t>B21356030002</t>
  </si>
  <si>
    <t>B21356050002</t>
  </si>
  <si>
    <t>S10673650001</t>
  </si>
  <si>
    <t>S10673710003</t>
  </si>
  <si>
    <t>S10673960003</t>
  </si>
  <si>
    <t>S10673940003</t>
  </si>
  <si>
    <t>S10673910001</t>
  </si>
  <si>
    <t>S10673890001</t>
  </si>
  <si>
    <t>S10673720003</t>
  </si>
  <si>
    <t>S10673770001</t>
  </si>
  <si>
    <t>S10673770004</t>
  </si>
  <si>
    <t>S10673790003</t>
  </si>
  <si>
    <t>S10674140001</t>
  </si>
  <si>
    <t>S10674140003</t>
  </si>
  <si>
    <t>O21358690002</t>
  </si>
  <si>
    <t>O21358780002</t>
  </si>
  <si>
    <t>O21358790002</t>
  </si>
  <si>
    <t>O21358920002</t>
  </si>
  <si>
    <t>O21358970002</t>
  </si>
  <si>
    <t>O21358980002</t>
  </si>
  <si>
    <t>O21358990002</t>
  </si>
  <si>
    <t>O21359000002</t>
  </si>
  <si>
    <t>O21359020002</t>
  </si>
  <si>
    <t>G23903710001</t>
  </si>
  <si>
    <t>G23903730001</t>
  </si>
  <si>
    <t>G23903750001</t>
  </si>
  <si>
    <t>O21359080002</t>
  </si>
  <si>
    <t>S10674890003</t>
  </si>
  <si>
    <t>S10674780003</t>
  </si>
  <si>
    <t>S10674790003</t>
  </si>
  <si>
    <t>S10674830001</t>
  </si>
  <si>
    <t>O21359420002</t>
  </si>
  <si>
    <t>O21359490002</t>
  </si>
  <si>
    <t>O21359540002</t>
  </si>
  <si>
    <t>O21359560002</t>
  </si>
  <si>
    <t>F0013865</t>
  </si>
  <si>
    <t>O21359920002</t>
  </si>
  <si>
    <t>Q18671870002</t>
  </si>
  <si>
    <t>Q18671890002</t>
  </si>
  <si>
    <t>G23911040004</t>
  </si>
  <si>
    <t>G23911170001</t>
  </si>
  <si>
    <t>G23911150001</t>
  </si>
  <si>
    <t>O21360140002</t>
  </si>
  <si>
    <t>O21360110002</t>
  </si>
  <si>
    <t>O21360120002</t>
  </si>
  <si>
    <t>O21360130002</t>
  </si>
  <si>
    <t>F0013866</t>
  </si>
  <si>
    <t>T04487820001</t>
  </si>
  <si>
    <t>T04487840001</t>
  </si>
  <si>
    <t>T04487920001</t>
  </si>
  <si>
    <t>T04487860001</t>
  </si>
  <si>
    <t>T04487880001</t>
  </si>
  <si>
    <t>T04487900001</t>
  </si>
  <si>
    <t>T04487940001</t>
  </si>
  <si>
    <t>T04487960001</t>
  </si>
  <si>
    <t>T04487980001</t>
  </si>
  <si>
    <t>T04488000001</t>
  </si>
  <si>
    <t>T04488020001</t>
  </si>
  <si>
    <t>T04488040001</t>
  </si>
  <si>
    <t>T04488060001</t>
  </si>
  <si>
    <t>T04488080001</t>
  </si>
  <si>
    <t>T04488100001</t>
  </si>
  <si>
    <t>T04488120001</t>
  </si>
  <si>
    <t>T04488140001</t>
  </si>
  <si>
    <t>T04488160001</t>
  </si>
  <si>
    <t>T04488180001</t>
  </si>
  <si>
    <t>T04488200001</t>
  </si>
  <si>
    <t>T04488220001</t>
  </si>
  <si>
    <t>T04488240001</t>
  </si>
  <si>
    <t>T04488260001</t>
  </si>
  <si>
    <t>T04488280001</t>
  </si>
  <si>
    <t>T04488300001</t>
  </si>
  <si>
    <t>T04488320001</t>
  </si>
  <si>
    <t>T04488340001</t>
  </si>
  <si>
    <t>T04488360001</t>
  </si>
  <si>
    <t>T04488380001</t>
  </si>
  <si>
    <t>T04488400001</t>
  </si>
  <si>
    <t>T04488420001</t>
  </si>
  <si>
    <t>T04488440001</t>
  </si>
  <si>
    <t>T04488460001</t>
  </si>
  <si>
    <t>T04488480001</t>
  </si>
  <si>
    <t>T04488500001</t>
  </si>
  <si>
    <t>T04488520001</t>
  </si>
  <si>
    <t>T04488540001</t>
  </si>
  <si>
    <t>T04488630001</t>
  </si>
  <si>
    <t>T04488560001</t>
  </si>
  <si>
    <t>T04488590001</t>
  </si>
  <si>
    <t>T04488610001</t>
  </si>
  <si>
    <t>T04488650001</t>
  </si>
  <si>
    <t>T04488670001</t>
  </si>
  <si>
    <t>T04488690001</t>
  </si>
  <si>
    <t>T04488710001</t>
  </si>
  <si>
    <t>T04488730001</t>
  </si>
  <si>
    <t>T04488750001</t>
  </si>
  <si>
    <t>T04488770001</t>
  </si>
  <si>
    <t>T04488790001</t>
  </si>
  <si>
    <t>T04488810001</t>
  </si>
  <si>
    <t>T04488830001</t>
  </si>
  <si>
    <t>T04488850001</t>
  </si>
  <si>
    <t>T04488870001</t>
  </si>
  <si>
    <t>T04488890001</t>
  </si>
  <si>
    <t>T04488910001</t>
  </si>
  <si>
    <t>T04488930001</t>
  </si>
  <si>
    <t>T04488950001</t>
  </si>
  <si>
    <t>T04488970001</t>
  </si>
  <si>
    <t>T04488990001</t>
  </si>
  <si>
    <t>T04489010001</t>
  </si>
  <si>
    <t>T04489030001</t>
  </si>
  <si>
    <t>T04489050001</t>
  </si>
  <si>
    <t>T04489070001</t>
  </si>
  <si>
    <t>T04489090001</t>
  </si>
  <si>
    <t>T04489110001</t>
  </si>
  <si>
    <t>T04489130001</t>
  </si>
  <si>
    <t>T04489150001</t>
  </si>
  <si>
    <t>T04489170001</t>
  </si>
  <si>
    <t>T04489190001</t>
  </si>
  <si>
    <t>T04489210001</t>
  </si>
  <si>
    <t>T04489230001</t>
  </si>
  <si>
    <t>T04489310001</t>
  </si>
  <si>
    <t>T04489250001</t>
  </si>
  <si>
    <t>T04489270001</t>
  </si>
  <si>
    <t>T04489290001</t>
  </si>
  <si>
    <t>T04489330001</t>
  </si>
  <si>
    <t>T04489350001</t>
  </si>
  <si>
    <t>T04489370001</t>
  </si>
  <si>
    <t>T04489390001</t>
  </si>
  <si>
    <t>T04489410001</t>
  </si>
  <si>
    <t>T04489430001</t>
  </si>
  <si>
    <t>T04489450001</t>
  </si>
  <si>
    <t>T04489470001</t>
  </si>
  <si>
    <t>T04489490001</t>
  </si>
  <si>
    <t>T04489510001</t>
  </si>
  <si>
    <t>T04489530001</t>
  </si>
  <si>
    <t>T04489550001</t>
  </si>
  <si>
    <t>T04489570001</t>
  </si>
  <si>
    <t>T04489590001</t>
  </si>
  <si>
    <t>T04489610001</t>
  </si>
  <si>
    <t>T04489630001</t>
  </si>
  <si>
    <t>T04489650001</t>
  </si>
  <si>
    <t>T04489670001</t>
  </si>
  <si>
    <t>T04489690001</t>
  </si>
  <si>
    <t>T04489710001</t>
  </si>
  <si>
    <t>T04489730001</t>
  </si>
  <si>
    <t>T04489750001</t>
  </si>
  <si>
    <t>T04489770001</t>
  </si>
  <si>
    <t>T04489790001</t>
  </si>
  <si>
    <t>T04489810001</t>
  </si>
  <si>
    <t>T04489830001</t>
  </si>
  <si>
    <t>T04489850001</t>
  </si>
  <si>
    <t>T04489870001</t>
  </si>
  <si>
    <t>T04489890001</t>
  </si>
  <si>
    <t>T04489910001</t>
  </si>
  <si>
    <t>B21358960002</t>
  </si>
  <si>
    <t>B21359100002</t>
  </si>
  <si>
    <t>B21359140002</t>
  </si>
  <si>
    <t>B21359150002</t>
  </si>
  <si>
    <t>B21359160002</t>
  </si>
  <si>
    <t>B21359220002</t>
  </si>
  <si>
    <t>B21359250002</t>
  </si>
  <si>
    <t>B21359270002</t>
  </si>
  <si>
    <t>B21359300002</t>
  </si>
  <si>
    <t>B21359310002</t>
  </si>
  <si>
    <t>S10675120003</t>
  </si>
  <si>
    <t>S10675110003</t>
  </si>
  <si>
    <t>G23914220001</t>
  </si>
  <si>
    <t>G23914200001</t>
  </si>
  <si>
    <t>J05621700002</t>
  </si>
  <si>
    <t>J05621710002</t>
  </si>
  <si>
    <t>G23914270001</t>
  </si>
  <si>
    <t>B21358890002</t>
  </si>
  <si>
    <t>O21361770002</t>
  </si>
  <si>
    <t>O21361870002</t>
  </si>
  <si>
    <t>O21361900002</t>
  </si>
  <si>
    <t>O21361910002</t>
  </si>
  <si>
    <t>O21361920002</t>
  </si>
  <si>
    <t>O21361940002</t>
  </si>
  <si>
    <t>O21361990002</t>
  </si>
  <si>
    <t>O21362010002</t>
  </si>
  <si>
    <t>S10675970002</t>
  </si>
  <si>
    <t>S10675980002</t>
  </si>
  <si>
    <t>O21362350002</t>
  </si>
  <si>
    <t>O21362450002</t>
  </si>
  <si>
    <t>O21362690002</t>
  </si>
  <si>
    <t>O21362700002</t>
  </si>
  <si>
    <t>O21362720002</t>
  </si>
  <si>
    <t>G23928210002</t>
  </si>
  <si>
    <t>O21363020002</t>
  </si>
  <si>
    <t>O21362840002</t>
  </si>
  <si>
    <t>O21362860002</t>
  </si>
  <si>
    <t>O21362980002</t>
  </si>
  <si>
    <t>O21363030002</t>
  </si>
  <si>
    <t>O21363050002</t>
  </si>
  <si>
    <t>O21363090002</t>
  </si>
  <si>
    <t>O21363100002</t>
  </si>
  <si>
    <t>O21363110002</t>
  </si>
  <si>
    <t>Q18680930002</t>
  </si>
  <si>
    <t>Q18681510002</t>
  </si>
  <si>
    <t>G23928220001</t>
  </si>
  <si>
    <t>G23928180001</t>
  </si>
  <si>
    <t>G23928200001</t>
  </si>
  <si>
    <t>G23929660002</t>
  </si>
  <si>
    <t>S10677110002</t>
  </si>
  <si>
    <t>G23929670001</t>
  </si>
  <si>
    <t>S10677180001</t>
  </si>
  <si>
    <t>B21361790002</t>
  </si>
  <si>
    <t>B21362000002</t>
  </si>
  <si>
    <t>B21362020002</t>
  </si>
  <si>
    <t>B21362080002</t>
  </si>
  <si>
    <t>B21362090002</t>
  </si>
  <si>
    <t>B21362140002</t>
  </si>
  <si>
    <t>B21362190002</t>
  </si>
  <si>
    <t>B21362200002</t>
  </si>
  <si>
    <t>B21362230002</t>
  </si>
  <si>
    <t>B21362260002</t>
  </si>
  <si>
    <t>B21362380002</t>
  </si>
  <si>
    <t>B21362400002</t>
  </si>
  <si>
    <t>B21362420002</t>
  </si>
  <si>
    <t>B21362440002</t>
  </si>
  <si>
    <t>G23929750004</t>
  </si>
  <si>
    <t>S10677010003</t>
  </si>
  <si>
    <t>G23929740004</t>
  </si>
  <si>
    <t>S10677640003</t>
  </si>
  <si>
    <t>S10677690003</t>
  </si>
  <si>
    <t>S10677710003</t>
  </si>
  <si>
    <t>S10677700003</t>
  </si>
  <si>
    <t>S10677750003</t>
  </si>
  <si>
    <t>S10677880003</t>
  </si>
  <si>
    <t>S10677920003</t>
  </si>
  <si>
    <t>S10677720003</t>
  </si>
  <si>
    <t>S10677650003</t>
  </si>
  <si>
    <t>S10678090003</t>
  </si>
  <si>
    <t>S10677780003</t>
  </si>
  <si>
    <t>B21362110002</t>
  </si>
  <si>
    <t>O21364810002</t>
  </si>
  <si>
    <t>O21364840002</t>
  </si>
  <si>
    <t>O21364920002</t>
  </si>
  <si>
    <t>O21365030002</t>
  </si>
  <si>
    <t>O21365060002</t>
  </si>
  <si>
    <t>O21365130002</t>
  </si>
  <si>
    <t>J05622600002</t>
  </si>
  <si>
    <t>O21365180002</t>
  </si>
  <si>
    <t>O21365220002</t>
  </si>
  <si>
    <t>O21365260002</t>
  </si>
  <si>
    <t>O21365290002</t>
  </si>
  <si>
    <t>O21365300002</t>
  </si>
  <si>
    <t>O21365320002</t>
  </si>
  <si>
    <t>O21365370002</t>
  </si>
  <si>
    <t>O21365380002</t>
  </si>
  <si>
    <t>S10678600002</t>
  </si>
  <si>
    <t>O21365710002</t>
  </si>
  <si>
    <t>O21365720002</t>
  </si>
  <si>
    <t>O21365870002</t>
  </si>
  <si>
    <t>O21365880002</t>
  </si>
  <si>
    <t>O21365920002</t>
  </si>
  <si>
    <t>O21365940002</t>
  </si>
  <si>
    <t>G23941320002</t>
  </si>
  <si>
    <t>O21366010002</t>
  </si>
  <si>
    <t>O21366060002</t>
  </si>
  <si>
    <t>G23941310001</t>
  </si>
  <si>
    <t>G23939830001</t>
  </si>
  <si>
    <t>G23941330001</t>
  </si>
  <si>
    <t>O21366230002</t>
  </si>
  <si>
    <t>Q18689420002</t>
  </si>
  <si>
    <t>F0013892</t>
  </si>
  <si>
    <t>O21366400002</t>
  </si>
  <si>
    <t>O21366410002</t>
  </si>
  <si>
    <t>O21366440002</t>
  </si>
  <si>
    <t>O21366480002</t>
  </si>
  <si>
    <t>J05622690002</t>
  </si>
  <si>
    <t>J05622700002</t>
  </si>
  <si>
    <t>O21366620002</t>
  </si>
  <si>
    <t>S10679750003</t>
  </si>
  <si>
    <t>S10680210003</t>
  </si>
  <si>
    <t>S10679270001</t>
  </si>
  <si>
    <t>B21365050002</t>
  </si>
  <si>
    <t>B21365070002</t>
  </si>
  <si>
    <t>B21365080002</t>
  </si>
  <si>
    <t>B21365090002</t>
  </si>
  <si>
    <t>B21365140002</t>
  </si>
  <si>
    <t>B21365340002</t>
  </si>
  <si>
    <t>B21365420002</t>
  </si>
  <si>
    <t>B21365690002</t>
  </si>
  <si>
    <t>B21365620002</t>
  </si>
  <si>
    <t>B21365680002</t>
  </si>
  <si>
    <t>B21365730002</t>
  </si>
  <si>
    <t>B21365770002</t>
  </si>
  <si>
    <t>B21365790002</t>
  </si>
  <si>
    <t>B21365800002</t>
  </si>
  <si>
    <t>B21365820002</t>
  </si>
  <si>
    <t>00099021001 DEP.DE CHEQ.AJENOS,RET.DE CAM.,CONCEPTO: PAGO DE INCAPACIDADES TEMPORALES(REEMBOLSO MINISTERIO DE ECONOMIA Y FINANZAS PÚBLICAS,DEP.: CAJA NACIONAL DE SALUD , PROCEDENCIA: BANCO UNION
S.A., CHEQUE: 32778, FECHA DE EMISION:24/07/2023.
DT - 532 P - 2230</t>
  </si>
  <si>
    <t>00099021001 DEP.DE CHEQ.AJENOS,RET.DE CAM.,CONCEPTO: PAGO INCAPACIDADES TEMPORALES (REEMBOLSO MINISTERIO DE ECONOMIA Y FINANZAS PÚBLICAS),DEP.: CAJA NACIONAL DE SALUD , PROCEDENCIA: BANCO UNION
S.A., CHEQUE: 32803, FECHA DE EMISION:24/07/2023
DT - 532 P - 2229</t>
  </si>
  <si>
    <t>00099021001 DEP.DE CHEQ.AJENOS,RET.DE CAM.,CONCEPTO: PAGO INCAPACIDADES TEMPORALES (REEMBOLSO MINISTERIO DE ECONOMIA Y FINANZAS PUBLICAS),DEP.: CAJA NACIONAL DE SALUD , PROCEDENCIA: BANCO UNION
S.A., CHEQUE: 32822, FECHA DE EMISION:24/07/2023.
DT - 500 P - 2239</t>
  </si>
  <si>
    <t>00099021001 DEP.DE CHEQ.AJENOS,RET.DE CAM.,CONCEPTO: PAGO INCAPACIDADES TEMPORALES -REEMBOLSO MINISTERIO DE ECONOMIA Y FINANZAS PUBLICAS,DEP.: CAJA NACIONAL DE SALUD , PROCEDENCIA: BANCO UNION
S.A., CHEQUE: 32834, FECHA DE EMISION:26/07/2023.
DT - 530 P - 2266</t>
  </si>
  <si>
    <t>00423122001 DEPOSITO DE EFECTIVO, DEPOSITANTE: CAJA DE SALUD DE CAMINOS Y R.A. REGIONAL LA PAZ, CONCEPTO: REVERSION DE FONDOS, CUENTA DE DEPOSITO: CUENTA UNICA DEL TESORO</t>
  </si>
  <si>
    <t>00070057001 DEPOSITO DE EFECTIVO, DEPOSITANTE: DARWIN MIRANDA MENDOZA, CONCEPTO: DEVOLUCION DE FONDOS PAGADOS EN DEMASIA A BENEFICIARIOS DEL PAE II, CUENTA DE DEPOSITO: CUENTA UNICA DEL TESORO</t>
  </si>
  <si>
    <t>00099021001 DEPOSITO DE EFECTIVO, DEPOSITANTE: MINISTERIO DE EDUCACION-ANGELICA ALEGRE MAMANI, CONCEPTO: REVERSION DE BOLETA HABER MENSUAL, CUENTA DE DEPOSITO: CUENTA UNICA DEL TESORO</t>
  </si>
  <si>
    <t>00047137003 DEPOSITO DE EFECTIVO, DEPOSITANTE: MDRYT - EMPODERAR - PAR - II, CONCEPTO: DEVOLUCION CHILLCANI ; LPZ-0252-4-089-3; PR 837, CUENTA DE DEPOSITO: CUENTA UNICA DEL TESORO</t>
  </si>
  <si>
    <t>00099021001 DEPOSITO DE EFECTIVO, DEPOSITANTE: EDWIN R. QUIÑONES TICONIPA, CONCEPTO: REPOSICION DE TARJETA MAGNETICA PASE GARAJE, CUENTA DE DEPOSITO: CUENTA UNICA DEL TESORO</t>
  </si>
  <si>
    <t>00099021001 DEPOSITO DE EFECTIVO, DEPOSITANTE: EDWIN R. QUIÑONES TICONIPA, CONCEPTO: REPOSICION DE TARJETA MAGNETICA PASE OFICINAS, CUENTA DE DEPOSITO: CUENTA UNICA DEL TESORO</t>
  </si>
  <si>
    <t>PAGO PRÉSTAMO IDA 2134-BO VCTO. 01-08-2023 POR CUENTA DE BANCO DE DESARROLLO , VALOR 01-08-2023 CAPITAL BS 524.823,23 INTERESES BS 73.475,27 LIBRETA NRO.00099021001-TGN-RECURSOS ORDINARIOS-ALIVIO MDRI</t>
  </si>
  <si>
    <t>TRANSFERENCIA RECIBIDA DEL EXTERIOR SEGÚN MENSAJES SWIFT Nos. 12525-12520 (REM.EXT.) DE FECHA 01-08-2023 POR DESEMBOLSO DE CAF PRÉSTAMO CFA010546 PROGRAMA MIAGUA V LIBRETA N° 00287102001 FPS-RECURSOS PROPIOS REF.: UTILES DE ESCRITORIO</t>
  </si>
  <si>
    <t>TRANSFERENCIA RECIBIDA DEL EXTERIOR SEGÚN MENSAJES SWIFT Nos. 12544-12543 (REM.EXT.) DE FECHA 01-08-2023 POR DESEMBOLSO DE BIRF PRÉSTAMO BIRF 8648-BO 42 LIBRETA N° 00291012002 ABC-RECURSOS PROPIOS REF.: UTILES DE ESCRITORIO</t>
  </si>
  <si>
    <t>00287102001 DEPOSITO DE EFECTIVO, DEPOSITANTE: FPS, CONCEPTO: REPOSICION DE CREDENCIALES - OSMAR RODRIGUEZ SIANCAS, CUENTA DE DEPOSITO: CUENTA UNICA DEL TESORO</t>
  </si>
  <si>
    <t>00373024101 DEPOSITO DE EFECTIVO, DEPOSITANTE: SANTOS RICHARD CONDORI SAISA, CONCEPTO: POR INFORME DE AUDITORIA INTERNA INF/FDI/DGE/UAI/0114/2022 RAZON DEVOLUCION DE IMPORTE OBSERVADO, CUENTA DE DEPOSITO: CUENTA UNICA DEL TESORO</t>
  </si>
  <si>
    <t>||COMISION TRANSFERENCIA FDOS.AL EXTERIOR 0,10% S/USD 154.467,03 REEM. GASTOS COMUNICACIÓN BS220.- Y EMISION COMPROBANTE CONTABLE BS50.- REF: PAGO 12 LC I-2022-23 P/C ECEBOL A/F THYSSENKRUPP INDUSTRIAL SOLUTIONS SAU EN COMPLEMENTO A COMPROBANTE S-1065772 DE LA FECHA. LIB: 00132032001 ECEBOL - GESTION OPERATIVA REF: COMISIONES PAGO 12 LC I-2022-23.</t>
  </si>
  <si>
    <t>||COMISION TRANSFERENCIA FDOS.AL EXTERIOR 0,10% S/USD 284.267,97 REEM. GASTOS COMUNICACIÓN BS220.- Y EMISION COMPROBANTE CONTABLE BS50.- REF: PAGO 11 LC I-2022-23 P/C ECEBOL A/F THYSSENKRUPP INDUSTRIAL SOLUTIONS SAU EN COMPLEMENTO A COMPROBANTE S-1065770 DE LA FECHA. LIB: 00132032001 ECEBOL - GESTION OPERATIVA REF: COMISIONES PAGO 11 LC I-2022-23.</t>
  </si>
  <si>
    <t>||COMISION TRANSFERENCIA FDOS.AL EXTERIOR 0,10% S/USD 241.256,24 REEM. GASTOS COMUNICACIÓN BS220.- Y EMISION COMPROBANTE CONTABLE BS50.- REF: PAGO 10 LC I-2022-23 P/C ECEBOL A/F THYSSENKRUPP INDUSTRIAL SOLUTIONS SAU EN COMPLEMENTO A COMPROBANTE S-1065765 DE LA FECHA. LIB: 00132032001 ECEBOL - GESTION OPERATIVA REF: COMISIONES PAGO 10 LC I-2022-23.</t>
  </si>
  <si>
    <t>||COMISION TRANSFERENCIA FDOS.AL EXTERIOR 0,10% S/USD 222.540,27 REEM. GASTOS COMUNICACIÓN BS220.- Y EMISION COMPROBANTE CONTABLE BS50.- REF: PAGO 9 LC I-2022-23 P/C ECEBOL A/F THYSSENKRUPP INDUSTRIAL SOLUTIONS SAU EN COMPLEMENTO A COMPROBANTE S-1065763 DE LA FECHA. LIB: 00132032001 ECEBOL - GESTION OPERATIVA REF: COMISIONES PAGO 9 LC I-2022-23.</t>
  </si>
  <si>
    <t>||COMISION TRANSFERENCIA FDOS.AL EXTERIOR 0,10% S/USD 189.008,27 REEM. GASTOS COMUNICACIÓN BS220.- Y EMISION COMPROBANTE CONTABLE BS50.- REF: PAGO 8 LC I-2022-23 P/C ECEBOL A/F THYSSENKRUPP INDUSTRIAL SOLUTIONS SAU EN COMPLEMENTO A COMPROBANTE S-1065760 DE LA FECHA. LIB: 00132032001 ECEBOL - GESTION OPERATIVA REF: COMISIONES PAGO 8 LC I-2022-23</t>
  </si>
  <si>
    <t>TRANSFERENCIA DE FONDOS AL EXTERIOR A SOLICITUD DE AUTORIDAD DE FISCALIZACION Y CONTROL DE PENSIONES Y SEGUROS SEGUN SOLICITUD 18886 REF: DEVOL GARANTIA DE CONTRATO DEL SERVICIO DE ESTRATEGIA DE COBRO DE GARANTIAS DEL BUFETTE DE ABOGADOS ARNOLD PORTER SG CONT 61 E INF 301 LIB. 00099021001 TGN-RECURSOS ORDINARIOS (3987)</t>
  </si>
  <si>
    <t>TRANSFERENCIA DE FONDOS AL EXTERIOR A SOLICITUD DE MINISTERIO DE MEDIO AMBIENTE Y AGUA SEGUN SOLICITUD 18888 REF: PAGO DEL CURSO PRACTICO: ELABORACION DE CONTRATOS FIDIC, DICTADO POR LA EMPRESA LAMBAL SL INTERNACIONAL. CON CONTRATO N. UCP-PBL- N. 41, SEGUN DOCUMENTACION ADJUNTA HR. 6522. LIB. 00086057010 MMAyA-BS. APOYO PPTO.POLIT.PUB.GOBERNANZA SEC.DE AGUA-AFD</t>
  </si>
  <si>
    <t>COBRO COSTOS DE PAPELERIA POR REGULARIZACION DE TRANSFERENCIA DEL EXTERIOR POR ORDEN DE CONSULADO GENERAL DE BOLIVIA LIMA PERU REF:GESTORIA CONSULAR JUNIO 2023 LIB. 00010011102 MIN.RELACIONES EXTERIORES - GESTORIA CONSULAR LEY Nº 3108</t>
  </si>
  <si>
    <t>COBRO COSTOS DE PAPELERIA POR REGULARIZACION DE TRANSFERENCIA DEL EXTERIOR POR ORDEN DE CONSULADO DE BOLIVIA EN TACNA - PERU REF: GESTORIA CONSULAR MESES ABRIL, MAYO Y JUNIO 2023 LIB. 00010011102 MIN.RELACIONES EXTERIORES - GESTORIA CONSULAR LEY Nº 3108</t>
  </si>
  <si>
    <t>COBRO COSTOS DE PAPELERIA POR REGULARIZACION DE TRANSFERENCIA DEL EXTERIOR POR ORDEN DE CONSULADO GENERAL DEL ESTADO MIAMI EE.UU. REF:GESTORIA CONSULAR JUNIO 2023 LIB. 00010011102 MIN.RELACIONES EXTERIORES - GESTORIA CONSULAR LEY Nº 3108</t>
  </si>
  <si>
    <t>00099021001 DEPOSITO DE EFECTIVO, DEPOSITANTE: SHIRLEY VERONICA CORONADO IÑIGUEZ, CONCEPTO: DEVOLUCION DE SUELDOS Y SALARIOS FUENTE 10, CUENTA DE DEPOSITO: CUENTA UNICA DEL TESORO/DJBR</t>
  </si>
  <si>
    <t>NUMERO DE LIBRETA CUT: 00283012001 OPERACIÓN E18 TRANSFERENCIA DEL SISTEMA FINANCIERO POR CUENTA DE TERCEROS A LA CUT SOL. ESC. DE ALMACENERA BOLIVIANA S.A.</t>
  </si>
  <si>
    <t>COBRO COSTOS DE PAPELERIA SEGUN TRANSFERENCIA DEL EXTERIOR POR ORDEN DE EMBAJADA DE BOLIVIA EN PANAMA REF:GESTORIA MAYO A JULIO 2023 LIB. 00010011102 MIN.RELACIONES EXTERIORES - GESTORIA CONSULAR LEY Nº 3108</t>
  </si>
  <si>
    <t>00047137003 DEP.DE CHEQ.AJENOS,RET.DE CAM.,CONCEPTO: DEVOLUCION SIEMPRE UNIDOS, LPZ- 0259-4-183-3, PR 951,DEP.: MDRYT - EMPODERAR - PAR -II , PROCEDENCIA: BANCO UNION S.A., CHEQUE: 4, FECHA DE EMISION:28/07/2023</t>
  </si>
  <si>
    <t>00016011101 DEP.DE CHEQ.AJENOS,RET.DE CAM.,CONCEPTO: DEVOLUCION BOLETOS AEREOS,DEP.: BOLIVIANA DE AVIACION , PROCEDENCIA: BANCO UNION S.A., CHEQUE: 16740, FECHA DE EMISION:20/07/2023</t>
  </si>
  <si>
    <t>00047137003 DEP.DE CHEQ.AJENOS,RET.DE CAM.,CONCEPTO: DEVOLUCION ANTARAMI, LPZ - 0241-4-576-3, PR 4659,DEP.: MDRYT - EMPODERAR - PAR - II , PROCEDENCIA: BANCO UNION S.A., CHEQUE: 17, FECHA DE EMISION:31/07/2023</t>
  </si>
  <si>
    <t>00047137003 DEP.DE CHEQ.AJENOS,RET.DE CAM.,CONCEPTO: DEVOLUCION COLQUIRI; LPZ - 0221-4-781-3, PR 405,DEP.: MDRYT - EMPODERAR - PAR II , PROCEDENCIA: BANCO UNION S.A., CHEQUE: 11, FECHA DE EMISION:28/07/2023</t>
  </si>
  <si>
    <t>00047137003 DEP.DE CHEQ.AJENOS,RET.DE CAM.,CONCEPTO: DEVOLUCION ALEPDI; LPZ -0207-4-756-3 , PR 1827,DEP.: MDRYT - EMPODERAR - PAR II , PROCEDENCIA: BANCO UNION S.A., CHEQUE: 6, FECHA DE EMISION:28/07/2023</t>
  </si>
  <si>
    <t>00047137003 DEP.DE CHEQ.AJENOS,RET.DE CAM.,CONCEPTO: DEVOLUCION APOGAVIA ; LPZ 0808 -4-556-3 ; PR 1179,DEP.: MDRYT - EMPODERAR - PAR II , PROCEDENCIA: BANCO UNION S.A., CHEQUE: 31, FECHA DE EMISION:28/07/2023</t>
  </si>
  <si>
    <t>00047137003 DEP.DE CHEQ.AJENOS,RET.DE CAM.,CONCEPTO: DEVOLUCION AMPROLEA; LPZ - 0207 - 4-757-3; PR 5531,DEP.: MDRYT - EMPODERAR -PAR II , PROCEDENCIA: BANCO UNION S.A., CHEQUE: 13, FECHA DE EMISION:28/07/2023</t>
  </si>
  <si>
    <t>00047137003 DEP.DE CHEQ.AJENOS,RET.DE CAM.,CONCEPTO: DEVOLUCION CAORITE; LPZ-0286-4-814-3; PR 2688,DEP.: MDRYT - EMPODERAR - PAR II , PROCEDENCIA: BANCO UNION S.A., CHEQUE: 7, FECHA DE EMISION:28/07/2023</t>
  </si>
  <si>
    <t>00047137003 DEP.DE CHEQ.AJENOS,RET.DE CAM.,CONCEPTO: DEVOLUCION HUATAJATA ; LPZ - 0286-4-815-3; PR 2692,DEP.: MDRYT - EMPODERAR - PAR II , PROCEDENCIA: BANCO UNION S.A., CHEQUE: 7, FECHA DE EMISION:28/07/2023</t>
  </si>
  <si>
    <t>00047137003 DEP.DE CHEQ.AJENOS,RET.DE CAM.,CONCEPTO: DEVOLUCION ESMERALDA; LPZ -0252-4-042-3; PR 4534,DEP.: MDRYT - EMPODERAR - PAR II , PROCEDENCIA: BANCO UNION S.A., CHEQUE: 26, FECHA DE EMISION:28/07/2023</t>
  </si>
  <si>
    <t>00047137003 DEP.DE CHEQ.AJENOS,RET.DE CAM.,CONCEPTO: DEVOLUCION LA JOYA ; LPZ - 0252-4-132-3; PR 4321,DEP.: MDRYT - EMPODERAR - PAR II , PROCEDENCIA: BANCO UNION S.A., CHEQUE: 9, FECHA DE EMISION:28/07/2023</t>
  </si>
  <si>
    <t>00047137003 DEP.DE CHEQ.AJENOS,RET.DE CAM.,CONCEPTO: DEVOLUCION KHOLA BAJA ; LPZ - 0252-4-180-3 ; PR 469,DEP.: MDRYT - EMPODERAR - PAR II , PROCEDENCIA: BANCO UNION S.A., CHEQUE: 69, FECHA DE EMISION:28/07/2023</t>
  </si>
  <si>
    <t>00287102001 DEP.DE CHEQ.AJENOS,RET.DE CAM.,CONCEPTO: DEVOLUCION DE RECURSOS SEGUN S.I. FPS/CEN/2023-02960 ANX/FPS/GFA-RH N°0221/2023,DEP.: F.P.S. , PROCEDENCIA: BANCO UNION S.A., CHEQUE: 1707, FECHA DE EMISION:31/07/2023</t>
  </si>
  <si>
    <t>00047137003 DEP.DE CHEQ.AJENOS,RET.DE CAM.,CONCEPTO: DEVOLUCION CHIVISIVI BAJA: LA PAZ-0252-4-185-3: PRV 4150,DEP.: MDRYT-EMPODERAR-PAR II , PROCEDENCIA: BANCO UNION S.A., CHEQUE: 10, FECHA DE EMISION:28/07/2023</t>
  </si>
  <si>
    <t>00047137003 DEP.DE CHEQ.AJENOS,RET.DE CAM.,CONCEPTO: DEVOLUCION MALAVI; LPZ - 0252-4-495-3; PR 4014,DEP.: MDRYT - EMPODERAR - PAR - II , PROCEDENCIA: BANCO UNION S.A., CHEQUE: 14, FECHA DE EMISION:28/07/2023</t>
  </si>
  <si>
    <t>00047137003 DEP.DE CHEQ.AJENOS,RET.DE CAM.,CONCEPTO: DEVOLUCION VILLALAYMINI; LPZ-0271-4-174-3; PR 3695,DEP.: MDRYT-EMPODERAR-PAR II , PROCEDENCIA: BANCO UNION S.A., CHEQUE: 63, FECHA DE EMISION:28/07/2023</t>
  </si>
  <si>
    <t>00047137003 DEP.DE CHEQ.AJENOS,RET.DE CAM.,CONCEPTO: DEVOLUCION AIMPROLEM; LPZ - 0216-4-156-3,DEP.: MDRYT - EMPODERAR - PAR - II , PROCEDENCIA: BANCO UNION S.A., CHEQUE: 6, FECHA DE EMISION:28/07/2023</t>
  </si>
  <si>
    <t>00047137003 DEP.DE CHEQ.AJENOS,RET.DE CAM.,CONCEPTO: DEVOLUCION COMUNIDAD LLOJA; LPZ-0255-4-598-3; PR 4876,DEP.: MDRYT - EMPODERAR - PAR - II , PROCEDENCIA: BANCO UNION S.A., CHEQUE: 26, FECHA DE EMISION:28/07/2023</t>
  </si>
  <si>
    <t>00047137003 DEP.DE CHEQ.AJENOS,RET.DE CAM.,CONCEPTO: DEVOLUCION LARAMQUTA; LPZ - 0239-4-765-3; PR 5519,DEP.: MDRYT - EMPODERAR - PAR - II , PROCEDENCIA: BANCO UNION S.A., CHEQUE: 22, FECHA DE EMISION:28/07/2023</t>
  </si>
  <si>
    <t>00047137003 DEP.DE CHEQ.AJENOS,RET.DE CAM.,CONCEPTO: DEVOLUCION ARASAYA KENTUYO; LPZ-0224*4-105-3; PR 3285,DEP.: MDRYT - EMPODERAR - PAR - II , PROCEDENCIA: BANCO UNION S.A., CHEQUE: 10, FECHA DE EMISION:28/07/2023</t>
  </si>
  <si>
    <t>00047137003 DEP.DE CHEQ.AJENOS,RET.DE CAM.,CONCEPTO: DEVOLUCION PUJRATA TOLA; LPZ-0245-4-811-3: PR 903,DEP.: MDRYT - EMPODERAR - PAR - II , PROCEDENCIA: BANCO UNION S.A., CHEQUE: 12, FECHA DE EMISION:28/07/2023</t>
  </si>
  <si>
    <t>00047137003 DEP.DE CHEQ.AJENOS,RET.DE CAM.,CONCEPTO: DEVOLUCION APAY LPZ 0808-4-222-3 PV 1980,DEP.: MDRYT EMPODERAR PAR II , PROCEDENCIA: BANCO UNION S.A., CHEQUE: 27, FECHA DE EMISION:28/07/2023</t>
  </si>
  <si>
    <t>00020031101 DEPOSITO DE EFECTIVO, DEPOSITANTE: VLADIMIR RODRIGO CESPEDES MEDINA, CONCEPTO: REVERSION POR CONCEPTO DE VIATICOS N° DE DEVENGADO 97, CUENTA DE DEPOSITO: CUENTA UNICA DEL TESORO</t>
  </si>
  <si>
    <t>00046171101 DEPOSITO DE EFECTIVO, DEPOSITANTE: LOBA IMPORT EXPORT SRL, CONCEPTO: SANCION PECUNARIA, CUENTA DE DEPOSITO: CUENTA UNICA DEL TESORO</t>
  </si>
  <si>
    <t>'COBRO DE'||UTILES DE ESCRITORIO POR EL COMPROBANTE N° 1065827 DE LA FECHA, SEGUN NOTA CITE: PRS/GAFC-1382 DFC-423/2023 DE FECHA 14/6/2023 (HRE-TGL-9344). ENVIADA POR YACIMIENTOS PETROLIFEROS FISCALES BOLIVIANOS. (SECTOR PÚBLICO). DÉBITO DE LA LIBRETA 00513022001 YPFB - OPERACIONES.</t>
  </si>
  <si>
    <t>00046171101 DEPOSITO DE EFECTIVO, DEPOSITANTE: CLINILAB, CONCEPTO: SANCION POR INCUMPLIMIENTO A LA NORMA, CUENTA DE DEPOSITO: CUENTA UNICA DEL TESORO</t>
  </si>
  <si>
    <t>00513102001 DEPOSITO DE EFECTIVO, DEPOSITANTE: HERIBERTO TANCARA, CONCEPTO: FACTURA NO REGISTRADA N°938793 DE ENDE ORURO, CUENTA DE DEPOSITO: CUENTA UNICA DEL TESORO</t>
  </si>
  <si>
    <t>NUMERO DE LIBRETA CUT: 03420102001 OPERACIÓN E18 TRANSFERENCIA DEL SISTEMA FINANCIERO POR CUENTA DE TERCEROS A LA CUT TRANSFERENCIA DE RECURSOS DEL FIDEICOMISO AEVIVIENDA</t>
  </si>
  <si>
    <t>00212012001 DEPOSITO DE EFECTIVO, DEPOSITANTE: GERARDO ADUVIRI LIMA, CONCEPTO: REPOSICION DE CREDENCIAL, CUENTA DE DEPOSITO: CUENTA UNICA DEL TESORO</t>
  </si>
  <si>
    <t>00099021001 DEPOSITO DE EFECTIVO, DEPOSITANTE: SIMON VENTURA CONDORI, CONCEPTO: DEVOLUCION DE SALARIOS, CUENTA DE DEPOSITO: CUENTA UNICA DEL TESORO/DJBR</t>
  </si>
  <si>
    <t>||COMISION TRANSFERENCIA FDOS.AL EXTERIOR 0,10% S/USD 80.226,83 REEM. GASTOS COMUNICACIÓN BS220.- Y EMISION COMPROBANTE CONTABLE BS50.- REF: PAGO 13 LC I-2022-23 P/C ECEBOL A/F THYSSENKRUPP INDUSTRIAL SOLUTIONS SAU EN COMPLEMENTO A COMPROBANTE S-1065815 DE LA FECHA. LIB: 00132032001 ECEBOL - GESTION OPERATIVA REF: COMISIONES PAGO 13 LC I-2022-23</t>
  </si>
  <si>
    <t>||COMISION TRANSFERENCIA FDOS.AL EXTERIOR 0,10% S/USD 261.433,92 REEM. GASTOS COMUNICACIÓN BS220.- Y EMISION COMPROBANTE CONTABLE BS50.- REF: PAGO 14 LC I-2022-23 P/C ECEBOL A/F THYSSENKRUPP INDUSTRIAL SOLUTIONS SAU EN COMPLEMENTO A COMPROBANTE S-1065817 DE LA FECHA. LIB: 00132032001 ECEBOL - GESTION OPERATIVA REF: COMISIONES PAGO 14 LC I-2022-23</t>
  </si>
  <si>
    <t>||REGISTRO COBRO COMISION AVISO ENMIENDA CARTA DE CREDITO STANDBY BS220.-Y EMISION COMP.CONTABLE BS50.-REF.:10000LG000155700 (BCB:SB-R-2017-57) A/F ADMINISTRADORA BOLIVIANA DE CARRETERAS,S/G SWIFT 12605,02/08/2023. LIB.00291012002 ABC-RECURSOS PROPIOS REF.:COMISIONES AVISO ENMIENDA SBLC 10000LG000155700</t>
  </si>
  <si>
    <t>00291014343 DEPOSITO DE EFECTIVO, DEPOSITANTE: ADMINISTRADORA BOLIVIANA DE CARRETERAS -ABC, CONCEPTO: DEVOLUCION SALDO FONDO ROTATIVO N°2 PARA CIERRE 43-415, CUENTA DE DEPOSITO: CUENTA UNICA DEL TESORO</t>
  </si>
  <si>
    <t>00047137003 DEP.DE CHEQ.AJENOS,RET.DE CAM.,CONCEPTO: DEVOLUCION HUAYHUASI;LPZ-0203-4-799-3;PR 904,DEP.: MDRYT-EMPODERAR-PAR II , PROCEDENCIA: BANCO UNION S.A., CHEQUE: 7, FECHA DE EMISION:28/07/2023</t>
  </si>
  <si>
    <t>00047137003 DEP.DE CHEQ.AJENOS,RET.DE CAM.,CONCEPTO: DEVOLUCION CHICANI-LPZ-0202-4-616-3; PR 1828,DEP.: MDRYT-EMPODERAR-PAR II , PROCEDENCIA: BANCO UNION S.A., CHEQUE: 2, FECHA DE EMISION:28/07/2023</t>
  </si>
  <si>
    <t>00047137003 DEP.DE CHEQ.AJENOS,RET.DE CAM.,CONCEPTO: DEVOLUCION JAGUAR;LPZ-0259-4-524-3; PR 2336,DEP.: MDRYT-EMPODERAR-PAR II , PROCEDENCIA: BANCO UNION S.A., CHEQUE: 88, FECHA DE EMISION:28/07/2023</t>
  </si>
  <si>
    <t>00047137003 DEP.DE CHEQ.AJENOS,RET.DE CAM.,CONCEPTO: DEVOLUCION HUAYHUASI: LPZ-0203-4-784-3; PR 1572,DEP.: MDRYT-EMPODERAR-PAR II , PROCEDENCIA: BANCO UNION S.A., CHEQUE: 6, FECHA DE EMISION:28/07/2023</t>
  </si>
  <si>
    <t>00099021001 DEP.DE CHEQ.AJENOS,RET.DE CAM.,CONCEPTO: EDUARDO ALTAMIRANO,DEP.: BANCO UNION S.A. , PROCEDENCIA: BANCO UNION S.A., CHEQUE: 191562, FECHA DE EMISION:02/08/2023/DJBR</t>
  </si>
  <si>
    <t>00578012002 DEP.DE CHEQ.AJENOS,RET.DE CAM.,CONCEPTO: REVERSION,DEP.: BOLIVIANA DE AVIACION , PROCEDENCIA: BANCO UNION S.A., CHEQUE: 16774, FECHA DE EMISION:02/08/2023</t>
  </si>
  <si>
    <t>00578012002 DEP.DE CHEQ.AJENOS,RET.DE CAM.,CONCEPTO: REVERSION,DEP.: BOLIVIANA DE AVIACION , PROCEDENCIA: BANCO UNION S.A., CHEQUE: 16775, FECHA DE EMISION:02/08/2023</t>
  </si>
  <si>
    <t>00660012006 DEP.DE CHEQ.AJENOS,RET.DE CAM.,CONCEPTO: REPOSICIONES DE CREDENCIALES DE FUNCIONARIOS,DEP.: ORGANO JUDICIAL - DISTRITO ORURO , PROCEDENCIA: BANCO UNION S.A., CHEQUE: 209, FECHA DE EMISION:26/07/2023</t>
  </si>
  <si>
    <t>00660012006 DEP.DE CHEQ.AJENOS,RET.DE CAM.,CONCEPTO: DEVOL. POR SERVICIO DE MANTENIMIENTO DE VEHICULOS S/G DETER. AUDITORIA,DEP.: ORGANO JUDICIAL - DISTRITO ORURO , PROCEDENCIA: BANCO UNION S.A., CHEQUE: 205, FECHA DE EMISION:26/07/2023</t>
  </si>
  <si>
    <t>00578012002 DEP.DE CHEQ.AJENOS,RET.DE CAM.,CONCEPTO: REVERSION,DEP.: BOLIVIANA DE AVIACION , PROCEDENCIA: BANCO UNION S.A., CHEQUE: 16776, FECHA DE EMISION:02/08/2023</t>
  </si>
  <si>
    <t>00660012006 DEP.DE CHEQ.AJENOS,RET.DE CAM.,CONCEPTO: DEVOLUCION POR SERVICIO DE MANTENIMIENTO DE VEHICULOS S/G DETER AUDITORIA,DEP.: ORGANO JUDICIAL - DISTRITO ORURO , PROCEDENCIA: BANCO UNION S.A., CHEQUE: 206, FECHA DE EMISION:26/07/2023</t>
  </si>
  <si>
    <t>00578012002 DEP.DE CHEQ.AJENOS,RET.DE CAM.,CONCEPTO: REVERSION,DEP.: BOLIVIANA DE AVIACION , PROCEDENCIA: BANCO UNION S.A., CHEQUE: 16777, FECHA DE EMISION:02/08/2023</t>
  </si>
  <si>
    <t>00660012006 DEP.DE CHEQ.AJENOS,RET.DE CAM.,CONCEPTO: DEV POR SERV DE MANTENIMIENTO DE VEHICULO S/G AUDITORIA,DEP.: ORGANO JUDICIAL - DISTRITO ORURO , PROCEDENCIA: BANCO UNION S.A., CHEQUE: 207, FECHA DE EMISION:26/07/2023</t>
  </si>
  <si>
    <t>00099021001 DEPOSITO DE EFECTIVO, DEPOSITANTE: ALVARO NEMO BAEZ FLORES, CONCEPTO: DEVOLUCION VIATICOS, CUENTA DE DEPOSITO: CUENTA UNICA DEL TESORO/DJBR</t>
  </si>
  <si>
    <t>00066014202 DEPOSITO DE EFECTIVO, DEPOSITANTE: SILVIA PATRICIA MIRANDA MONTAÑO, CONCEPTO: DEVOLUCION DE SALDO NO EJECUTADO DEL PROYECTO PLAN DE ENTRENAMIENTO SANTIAGO ADRIAN VEDIA DEL -MPD, CUENTA DE DEPOSITO: CUENTA UNICA DEL TESORO</t>
  </si>
  <si>
    <t>00283012001 DEPOSITO DE EFECTIVO, DEPOSITANTE: ALBO SA ALMACENERA BOLIVIANA SA, CONCEPTO: AJUSTE DE INTERESES Y ACTUALIZACION -DDE ABRIL 2023, CUENTA DE DEPOSITO: CUENTA UNICA DEL TESORO</t>
  </si>
  <si>
    <t>00015011108 DEPOSITO DE EFECTIVO, DEPOSITANTE: ANGEL VERTIZ BLANCO CALDERON, CONCEPTO: DEVOLUCION SR. HERNAN KIFFER ARANDA, CUENTA DE DEPOSITO: CUENTA UNICA DEL TESORO</t>
  </si>
  <si>
    <t>00015011108 DEPOSITO DE EFECTIVO, DEPOSITANTE: ANGEL VERTIZ BLANCO CALDERON, CONCEPTO: DEVOLUCION SR. FRANZ RODOLFO LAURA BERRIOS, CUENTA DE DEPOSITO: CUENTA UNICA DEL TESORO</t>
  </si>
  <si>
    <t>00133012001 DEPOSITO DE EFECTIVO, DEPOSITANTE: LOTERIA NACIONAL DE BENEFICENCIA Y SALUBRIDAD, CONCEPTO: DEPÓSITO DEL SORTEO LOTERIA DE NAVIDAD, CUENTA DE DEPOSITO: CUENTA UNICA DEL TESORO</t>
  </si>
  <si>
    <t>00590012001 DEPOSITO DE EFECTIVO, DEPOSITANTE: EMPRESA PUBLICA QUIPUS, CONCEPTO: DEVOLUCION POR REVERSION DE PLANILLAS GESTION 2016, CUENTA DE DEPOSITO: CUENTA UNICA DEL TESORO</t>
  </si>
  <si>
    <t>00081011101 DEPOSITO DE EFECTIVO, DEPOSITANTE: MINISTERIO DE OBRAS PÚBLICAS SERVICIOS Y VIVIENDA, CONCEPTO: DEVOLUCION DE CURSO "POLITICAS PUBLICAS", CUENTA DE DEPOSITO: CUENTA UNICA DEL TESORO</t>
  </si>
  <si>
    <t>00081011101 DEPOSITO DE EFECTIVO, DEPOSITANTE: PAOLO ALEJANDRO CALVIMONTES BEDOYA, CONCEPTO: DEVOLUCION DE CURSO SISTEMA DE PROGRAMACION DE OPERACIONES, CUENTA DE DEPOSITO: CUENTA UNICA DEL TESORO</t>
  </si>
  <si>
    <t>00081011101 DEPOSITO DE EFECTIVO, DEPOSITANTE: EUSEBIO ZAMUDIO LIRA CI :5636750 CH, CONCEPTO: DEVOLUCION DE CURSO:SISTEMA DE PROGRAMACION DE OPERACIONES, CUENTA DE DEPOSITO: CUENTA UNICA DEL TESORO</t>
  </si>
  <si>
    <t>00081011101 DEPOSITO DE EFECTIVO, DEPOSITANTE: EUSEBIO ZAMUDIO LIRA CI :5636750 CH, CONCEPTO: DEVOLUCION DE CURSO:SISTEMA DE ORGANIZACION ADMINISTRATIVA, CUENTA DE DEPOSITO: CUENTA UNICA DEL TESORO</t>
  </si>
  <si>
    <t>00081011101 DEPOSITO DE EFECTIVO, DEPOSITANTE: GERMAN ANGEL ALMENDRAS CENTELLAS, CONCEPTO: DEVOLUCION DE CURSO SISTEMA DE PROGRAMACION DE OPERACIONES, CUENTA DE DEPOSITO: CUENTA UNICA DEL TESORO</t>
  </si>
  <si>
    <t>00099021001 DEPOSITO DE EFECTIVO, DEPOSITANTE: DEISY JUDITH CHOQUE ARNEZ, CONCEPTO: DEVOLUCION DE PASAJES TERRESTRES INTERNACIONALES, CUENTA DE DEPOSITO: CUENTA UNICA DEL TESORO</t>
  </si>
  <si>
    <t>00081011101 DEPOSITO DE EFECTIVO, DEPOSITANTE: RODOLFO ANCE CONDORI, CONCEPTO: DEVOLUCION DEL CURSO SISTEMA DE ORGANIZACION ADMINISTRATIVA, CUENTA DE DEPOSITO: CUENTA UNICA DEL TESORO</t>
  </si>
  <si>
    <t>00099021001 DEPOSITO DE EFECTIVO, DEPOSITANTE: PEDRO ANDRES GONZALES TORREZ, CONCEPTO: FACTURAS NAABOL DE 24/04/2023, CUENTA DE DEPOSITO: CUENTA UNICA DEL TESORO</t>
  </si>
  <si>
    <t>00081011101 DEPOSITO DE EFECTIVO, DEPOSITANTE: ENRIQUE GUSTAVO PONCE DE LEON MENDIENTA, CONCEPTO: DEVOLUCION DE CURSO SISTEMA DE PROGRAMACION DE OPERACIONES, CUENTA DE DEPOSITO: CUENTA UNICA DEL TESORO</t>
  </si>
  <si>
    <t>00081011101 DEPOSITO DE EFECTIVO, DEPOSITANTE: DAYANA BELEN CALLE COLQUE, CONCEPTO: DEVOLUCION DE CURSO POLITICAS PUBLICAS, CUENTA DE DEPOSITO: CUENTA UNICA DEL TESORO</t>
  </si>
  <si>
    <t>00099021001 DEPOSITO DE EFECTIVO, DEPOSITANTE: MILTON GARCIA VALDIVIA-ATT, CONCEPTO: DEVOLUCION DE RECURSOS NO UTILIZADOS POR CONCEPTO DE VIATICOS, CUENTA DE DEPOSITO: CUENTA UNICA DEL TESORO</t>
  </si>
  <si>
    <t>00601012001 DEPOSITO DE EFECTIVO, DEPOSITANTE: JUAN MAURICIO CUBA NUÑEZ DEL PRADO, CONCEPTO: DEVOLUCION DE PASAJES AEREOS, CUENTA DE DEPOSITO: CUENTA UNICA DEL TESORO</t>
  </si>
  <si>
    <t>00373024101 DEPOSITO DE EFECTIVO, DEPOSITANTE: CAROLINA ROMERO ESPINOZA Y NANCY SOLIZ PINTO, CONCEPTO: POR DESCARGO DE BAJA CPS DE LA SRA GLORIA PATRICIA IBAÑEZ CONDORI, CUENTA DE DEPOSITO: CUENTA UNICA DEL TESORO</t>
  </si>
  <si>
    <t>00081011101 DEPOSITO DE EFECTIVO, DEPOSITANTE: JORGE DANIEL SOLIZ OVIDIO, CONCEPTO: DEVOLUCION DE CURSO POLITICAS PUBLICAS, CUENTA DE DEPOSITO: CUENTA UNICA DEL TESORO</t>
  </si>
  <si>
    <t>00099021001 DEPOSITO DE EFECTIVO, DEPOSITANTE: ASFI-PAMELA SILVESTRE CASTILLO 6987339 LP, CONCEPTO: FACTURAS NAABOL DE FECHA 29/05/2023 Y 10/06/2023, CUENTA DE DEPOSITO: CUENTA UNICA DEL TESORO</t>
  </si>
  <si>
    <t>00099021001 DEPOSITO DE EFECTIVO, DEPOSITANTE: ASFI-PAMELA SILVESTRE CASTILLO 6987339 LP, CONCEPTO: FACTURAS NAABOL DE FECHA 27/05/2023, CUENTA DE DEPOSITO: CUENTA UNICA DEL TESORO</t>
  </si>
  <si>
    <t>NUMERO DE LIBRETA CUT: 00373024105 OPERACIÓN E75 TRANSFERENCIA DE LA CUENTA FISCAL BUN A LA CUT EN MN TRANSFERENCIA DE FONDOS A SOLICITUD DE: GOBIERNO AUTONOMO MUNICIPAL BELEN DE ANDAMARCA, CITE: GAMBA/MAE NÂ° 277/2023 CUENTA CUT 3987 LIBRETA NÂ° 00373024105 FDI-TRANSFERENCIAS PROGRAMADAS Y/O</t>
  </si>
  <si>
    <t>COBRO COSTOS DE PAPELERIA SEGUN TRANSFERENCIA DEL EXTERIOR POR ORDEN DE LATIN OIL S.A., FECHA VALOR 03/08/2023 REF:YPFB-PROF 625 LIB. 00513062002 YPFB - EXPORTACIÓN DE GLP Y OTROS-BOLIVIANOS</t>
  </si>
  <si>
    <t>00099021001 DEP.DE CHEQ.AJENOS,RET.DE CAM.,CONCEPTO: DVOLUCION DE CC NO COBRADA ABRIL 2023,DEP.: LA VITALICIA SEGUROS Y REASEGUROS DE VIDA SA , PROCEDENCIA: BANCO BISA S.A., CHEQUE: 80449, FECHA DE EMISION:02/08/2023</t>
  </si>
  <si>
    <t>00099021001 DEP.DE CHEQ.AJENOS,RET.DE CAM.,CONCEPTO: DEVOLUCION PLANILLA INCAPACIDADES - CAJA PETROLERA DE SALUD,DEP.: SEDES - COCHABAMBA , PROCEDENCIA: BANCO UNION S.A., CHEQUE: 32287, FECHA DE EMISION:06/07/2023</t>
  </si>
  <si>
    <t>00587012022 DEP.DE CHEQ.AJENOS,RET.DE CAM.,CONCEPTO: CERT PAGO 8-MAYO/2023-CHIMORE,DEP.: E.B.C. , PROCEDENCIA: BANCO UNION S.A., CHEQUE: 1887, FECHA DE EMISION:03/08/2023</t>
  </si>
  <si>
    <t>00206012001 DEP.DE CHEQ.AJENOS,RET.DE CAM.,CONCEPTO: DEPÓSITO POR OTROS INGRESOS,DEP.: INSTITUTO NACIONAL DE ESTADISTICA , PROCEDENCIA: BANCO UNION S.A., CHEQUE: 5541, FECHA DE EMISION:02/08/2023</t>
  </si>
  <si>
    <t>00099021001 DEP.DE CHEQ.AJENOS,RET.DE CAM.,CONCEPTO: DEVOLUCION DEP CTA ACREEDORES SENASIR CONCEPTO COBROS INDEBIDOS CBTE 154 01/08/2023,DEP.: SENASIR , PROCEDENCIA: BANCO UNION S.A., CHEQUE: 10108, FECHA DE EMISION:01/08/2023</t>
  </si>
  <si>
    <t>00099021001 DEP.DE CHEQ.AJENOS,RET.DE CAM.,CONCEPTO: DEVOLUCION DEP. CTA: ACREEDORES SENASIR CONCEPTO COBROS INDEBIDOS CBTE 155 01/08/2023,DEP.: SENASIR , PROCEDENCIA: BANCO UNION S.A., CHEQUE: 10110, FECHA DE EMISION:01/08/2023</t>
  </si>
  <si>
    <t>TRANSFERENCIA DEL EXTERIOR SEGUN SWIFT NO.12692 DE FECHA 03/08/2023 ORDENANTE: CONSULADO GENERAL DE BOLIVIA-WASHINGTON REF:RECAUDACIONES EXTERIOR JULIO 2023 CÉDULAS DE IDENTIDAD. LIB. 00340012005 SEGIP - RECAUDACION EXTERIOR - CEDULAS DE IDENTIDAD</t>
  </si>
  <si>
    <t>COBRO COSTOS DE PAPELERIA SEGUN TRANSFERENCIA DEL EXTERIOR POR ORDEN DE COPA ENERGÍA DISTRIBUIDORA DE GAS SA, FECHA VALOR 03/08/2023 REF:INV 1032, 1033, 1036, 1037,1038 LIB. 00513062002 YPFB - EXPORTACIÓN DE GLP Y OTROS-BOLIVIANOS</t>
  </si>
  <si>
    <t>COBRO COSTOS DE PAPELERIA SEGUN TRANSFERENCIA DEL EXTERIOR POR ORDEN DE CONSULADO GENERAL DE BOLIVIA-WASHINGTON REF:RECAUDACIONES EXTERIOR JULIO 2023 CÉDULAS DE IDENTIDAD. LIB. 00340012003 RECAUDACION EXTRANJERIA - C.I. -L.C.</t>
  </si>
  <si>
    <t>||COMISION TRANSFERENCIA FDOS.AL EXTERIOR 0,10% S/USD 590.285,51 REEM. GASTOS COMUNICACIÓN BS220.- Y EMISION COMPROBANTE CONTABLE BS50.- REF: PAGO 15 LC I-2022-23 P/C ECEBOL A/F THYSSENKRUPP INDUSTRIAL SOLUTIONS SAU EN COMPLEMENTO A COMPROBANTE S-1065878 DE LA FECHA. LIB: 00132032001 ECEBOL - GESTION OPERATIVA REF: COMISIONES PAGO 15 LC I-2022-23.</t>
  </si>
  <si>
    <t>||COMISION TRANSFERENCIA FDOS.AL EXTERIOR 0,10% S/USD 34.607,68 REEM. GASTOS COMUNICACIÓN BS220.- Y EMISION COMPROBANTE CONTABLE BS50.- REF: PAGO 3 LC I-2023-24 P/C EMPRESA PUBLICA QUIPUS A/F GREAT CHIN LIMITED EN COMPLEMENTO A COMPROBANTE S-1065882 DE LA FECHA. LIB:00590012001 EMPRESA PUBLICA QUIPUS - RECURSOS ESPECIFICOS REF.: COMISIONES PAGO 3 LC I-2023-24.</t>
  </si>
  <si>
    <t>||TRANSFERENCIA DE FONDOS S/G MENSAJE SWIFT NRO.12695 DE LA FECHA Y NOTA CITE DGAC/3568/2023 DE F.15.06.2023 (HRE-TGL-9395) DE LA DIRECCION GENERAL DE AERONAUTICA CIVIL (SECTOR PÚBLICO). DEBITO DE LA LIBRETA 00117012001 DGAC, REPOSICIÓN DE ÚTILES DE ESCRITORIO.</t>
  </si>
  <si>
    <t>A:00099021001 Reversión de recursos al GAM San Joaquín,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</si>
  <si>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Turco,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</si>
  <si>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Villa Vaca Guzmán,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</si>
  <si>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Villa de Huacaya,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</si>
  <si>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Machareti,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</si>
  <si>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Achocalla,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</si>
  <si>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Desaguadero,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</si>
  <si>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Cajuata,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</si>
  <si>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Quiabaya,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</si>
  <si>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Copacabana,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</si>
  <si>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Tito Yupanqui,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</si>
  <si>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Caquiaviri,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</si>
  <si>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Nazacara de Pacajes,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</si>
  <si>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Chulumani (Villa de la Libertad),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</si>
  <si>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Ixiamas,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</si>
  <si>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Curva,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</si>
  <si>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Chacarilla,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</si>
  <si>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Teoponte,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</si>
  <si>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Santiago de Machaca,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</si>
  <si>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Anzaldo,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</si>
  <si>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Huatajata,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</si>
  <si>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Pojo,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</si>
  <si>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Puerto Villarroel,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</si>
  <si>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Vila Vila,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</si>
  <si>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Santuario de Quillacas,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</si>
  <si>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San Ramón,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</si>
  <si>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Curahuara de Carangas,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</si>
  <si>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San José,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</si>
  <si>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Baures,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</si>
  <si>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Lagunillas,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</si>
  <si>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La Guardia,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</si>
  <si>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Postrer Valle,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</si>
  <si>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Chuquihuta Ayllu Jucumani,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</si>
  <si>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Moro Moro,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</si>
  <si>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Caiza "D",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</si>
  <si>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Pampa Grande,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</si>
  <si>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Tahua,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</si>
  <si>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Quirusillas,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</si>
  <si>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Llica,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</si>
  <si>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Concepción,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</si>
  <si>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Arampampa,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</si>
  <si>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Puerto Quijarro,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</si>
  <si>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Puna (Villa Talavera),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</si>
  <si>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San Juan,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</si>
  <si>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San Pedro de Quemes,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</si>
  <si>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San Ignacio,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</si>
  <si>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Vitichi,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</si>
  <si>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Loreto,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</si>
  <si>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Colquechaca,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</si>
  <si>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San Andrés,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</si>
  <si>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Coipasa,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</si>
  <si>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Bella Flor,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</si>
  <si>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San Pedro,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</si>
  <si>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Huacaraje,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</si>
  <si>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Ingavi (Humaita),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</si>
  <si>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Exaltación,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</si>
  <si>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GAIOC de Salinas,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</si>
  <si>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Villa Nueva (Loma Alta),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</si>
  <si>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Santos Mercado,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</si>
  <si>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Gobierno Autónomo Indígena Guaraní Kereimba Iyaambae,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</si>
  <si>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GAIOC de la Nación Originaria Uru Chipaya,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</si>
  <si>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Papel Pampa,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</si>
  <si>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Transferencia que realizamos a solicitud de la Unidad de Administración e Información Salarial mediante nota CITE: MEFP/VTCP/DGPOT/UAIS/No 1314/2023, informe MEFP/VTCP/DGPOT/UAIS/No.104/2023 para la reversión definitiva de las Boletas de Pago solicitadas por el SENASIR consignadas en el comprobante de pago No. 71971 H.R. 6-14554-R</t>
  </si>
  <si>
    <t>00081011101 DEPOSITO DE EFECTIVO, DEPOSITANTE: JULIO CESAR QUIROGA PACHECO, CONCEPTO: DEVOLUCION DE CURSO SISTEMA DE ORGANIZACION ADMINISTRATIVA, CUENTA DE DEPOSITO: CUENTA UNICA DEL TESORO</t>
  </si>
  <si>
    <t>00046171101 DEPOSITO DE EFECTIVO, DEPOSITANTE: RODISOL IMPORTACIONES -EXPORTACIONES, CONCEPTO: SANCION POR INCUMPLIMIENTO DE REINSCRIPCION SEGUN RES. ADM. XX/2021 DE FECHA XX/XX/XX, CUENTA DE DEPOSITO: CUENTA UNICA DEL TESORO</t>
  </si>
  <si>
    <t>00046171101 DEPOSITO DE EFECTIVO, DEPOSITANTE: IMPORTADORA Y COMERCIALIZADORA BIOITEMS S.R.L, CONCEPTO: SANCION POR INCUMPLIMIENTO A LA NORMA, CUENTA DE DEPOSITO: CUENTA UNICA DEL TESORO</t>
  </si>
  <si>
    <t>A:00099021001 Transferencia que realizamos a solicitud de la Unidad de Administración e Información Salarial mediante nota CITE: MEFP/VTCP/DGPOT/UAIS/No 1316/2023, informe MEFP/VTCP/DGPOT/UAIS/No.105/2023 para la reversión definitiva de las Boletas de Pago solicitadas por el SENASIR consignadas en el comprobante de pago No. 71972 H.R. 6-12440-R</t>
  </si>
  <si>
    <t>A:00099021001 Transferencia que realizamos a solicitud de la Unidad de Administración e Información Salarial mediante nota CITE: MEFP/VTCP/DGPOT/UAIS/No 1317/2023, informe MEFP/VTCP/DGPOT/UAIS/No.105/2023 para la reversión definitiva de las Boletas de Pago solicitadas por el SENASIR consignadas en el comprobante de pago No. 71972 H.R. 6-12440-R</t>
  </si>
  <si>
    <t>00099021001 DEPOSITO DE EFECTIVO, DEPOSITANTE: MONICA GLADYS DURAN PRUDENCIO, CONCEPTO: DEVOLUCION PASAJES, CUENTA DE DEPOSITO: CUENTA UNICA DEL TESORO/DJBR</t>
  </si>
  <si>
    <t>00155012001 DEPOSITO DE EFECTIVO, DEPOSITANTE: ZELAYA ACUÑA GONZALO, CONCEPTO: DEVOLUCION DE VIATICOS POR UN DIA CORRESPONDIENTE A INFORME DIRNOPLU DEPTAL/CHU/INF N° 74/2025, CUENTA DE DEPOSITO: CUENTA UNICA DEL TESORO</t>
  </si>
  <si>
    <t>NUMERO DE LIBRETA CUT: 00513012008 OPERACIÓN E18 TRANSFERENCIA DEL SISTEMA FINANCIERO POR CUENTA DE TERCEROS A LA CUT TRANSFERENCIA PAGOS DIVIDENDOS A YPFB REF. PAGO GAFC-1901DFC/URTE-0306/2023 SOLICITUD YPFB TRANSPORTE S.A.</t>
  </si>
  <si>
    <t>00548072001 DEPOSITO DE EFECTIVO, DEPOSITANTE: SR. JOSE ERNESTO TANAKA CUELLAR, CONCEPTO: REVERSION DE LA UNIDAD GANADERA CAMPO 23 DE MARZO -COFADENA, CUENTA DE DEPOSITO: CUENTA UNICA DEL TESORO</t>
  </si>
  <si>
    <t>00046114201 DEPOSITO DE EFECTIVO, DEPOSITANTE: RUDDY AGUILERA COSIO, CONCEPTO: DEVOLUCION DE FONDOS NO EJECUTADOS DE C-31-110, CUENTA DE DEPOSITO: CUENTA UNICA DEL TESORO</t>
  </si>
  <si>
    <t>00291014205 DEPOSITO DE EFECTIVO, DEPOSITANTE: ASOCIACION ACCIDENTAL LION HEART, CONCEPTO: DEVOLUCION DEL C-31 174/23, CUENTA DE DEPOSITO: CUENTA UNICA DEL TESORO</t>
  </si>
  <si>
    <t>00099021001 DEPOSITO DE EFECTIVO, DEPOSITANTE: MANUEL FERNANDO QUILLE FLORES, CONCEPTO: PAGO DE LA LUZ, CUENTA DE DEPOSITO: CUENTA UNICA DEL TESORO</t>
  </si>
  <si>
    <t>TRANSFERENCIA RECIBIDA DEL EXTERIOR SEGÚN MENSAJES SWIFT Nos. 12755-12754 (REM.EXT.) DE FECHA 04-08-2023 POR DESEMBOLSO DE IDA PRÉSTAMO 5745-BO 11 LIBRETA N° 00291012002 ABC-RECURSOS PROPIOS REF.: UTILES DE ESCRITORIO</t>
  </si>
  <si>
    <t>00206012001 DEPOSITO DE EFECTIVO, DEPOSITANTE: INSTITUTO NACIONAL DE ESTADISTICA, CONCEPTO: DEPÓSITO POR VENTA DE LA OFICINA CENTRAL LA PAZ, DE FECHA 03/08/2023, CUENTA DE DEPOSITO: CUENTA UNICA DEL TESORO</t>
  </si>
  <si>
    <t>COBRO COSTOS DE PAPELERIA POR REGULARIZACION DE TRANSFERENCIA DEL EXTERIOR POR ORDEN DE CONSULADO DE BOLIVIA EN SEVILLA BO S N5161018F, REF. GESTORIA CONSULAR MES JULIO 2023 (TRN/20230802-00239196) LIB. 00010011102 MIN.RELACIONES EXTERIORES - GESTORIA CONSULAR LEY Nº 3108</t>
  </si>
  <si>
    <t>COBRO COSTOS DE PAPELERIA POR REGULARIZACION DE TRANSFERENCIA DEL EXTERIOR POR ORDEN DE EMBASSY OF BOLIVIA SECCIÓN CONSULAR - TOKIO JAPON REF:GESTORIA CONSULAR JULIO 2023 LIB. 00010011102 MIN.RELACIONES EXTERIORES - GESTORIA CONSULAR LEY Nº 3108</t>
  </si>
  <si>
    <t>||TRANSFERENCIA DE FONDOS S/G. MENSAJES SWIFT NROS. 12734 Y 12733 DE LA FECHA, Y NOTA REMITIDA POR LA AGENCIA PARA EL DESARROLLO DE LA SOCIEDAD DE LA INFORMACIÓN EN BOLIVIA CITE: ADSIB-NE-374/2023 DE FECHA 06/06/2023 (HRE-TGL-9041) (SECTOR PÚBLICO). DÉBITO DE LA LIBRETA 00119012001 ADSIB, REPOSICIÓN ÚTILES DE ESCRITORIO.</t>
  </si>
  <si>
    <t>||TRANSFERENCIAS DEL EXTERIOR SEGÚN MENSAJES SWIFT NROS. 12736 Y 12735 DE LA FECHA Y NOTA CITE: DGAC/3568/2023 DE FECHA 15/06/2023. (HRE-TGL-9395). REMITIDA POR LA DIRECCIÓN GENERAL DE AERONAUTICA CIVIL. (SECTOR PÚBLICO). DEBITO DE LA LIBRETA 00117012001 DGAC, REPOSICIÓN DE ÚTILES DE ESCRITORIO.</t>
  </si>
  <si>
    <t>REGULARIZACION DE TRANSFERENCIA DEL EXTERIOR SEGUN SWIFT NOS.12694-12693 DE FECHA 04/08/2023 ORDENANTE: INNOVATION BUSINESS ENG SA, FECHA VALOR 03/08/2023 REF:PAGO A PROVEEDOR SERVICIOS Y DEUDA ODV 23 VEX LIB. 00597012001 RECURSOS PROPIOS VENTAS YLB</t>
  </si>
  <si>
    <t>COBRO COSTOS DE PAPELERIA POR REGULARIZACION DE TRANSFERENCIA DEL EXTERIOR POR ORDEN DE INNOVATION BUSINESS ENG SA, FECHA VALOR 03/08/2023 REF:PAGO A PROVEEDOR SERVICIOS Y DEUDA ODV 23 VEX LIB. 00597032001 YLB-COMERCIALIZACION DE DIVERSAS SALES</t>
  </si>
  <si>
    <t>'COBRO DE'||ÚTILES DE ESCRITORIO POR EL COMPROBANTE N°1065947 SEGÚN NOTA CITE: PRS/GAFC-1382 DFC-423/2023 DE FECHA 14/06/2023 (HRE-TGL-9344) DE YACIMIENTOS PETROLÍFEROS FISCALES BOLIVIANOS. (SECTOR PÚBLICO). DÉBITO DE LA LIBRETA 00513022001 YPFB - OPERACIONES, REPOSICIÓN DE ÚTILES DE ESCRITORIO.</t>
  </si>
  <si>
    <t>'COBRO DE'||ÚTILES DE ESCRITORIO POR EL COMPROBANTE NRO. 1065945 DE LA FECHA, S/G. NOTA CITE PRS/GAFC-1382 DFC-423/2023 DE FECHA 14/06/2023 (HRE-TGL-9344) ENVIADA POR YACIMIENTOS PETROLIFEROS FISCALES BOLIVIANOS. DEBITO DE LA LIBRETA 00513022001 YPFB  OPERACIONES.</t>
  </si>
  <si>
    <t>||REGULARIZACIÓN DE NUESTRA OPERACIÓN N°1065862 DE FECHA 2/8/2023 SEGÚN NOTAS:DGAC/4564/2023 DE F.4/8/2023 (HRE-TSO-1067) (ORIGINAL CURSA EN COMP.N° 1065940) Y DGAC/3568/2023 DE F.15/6/2023 (HRE-TGL-9395) ENV.POR LA DIRECCIÓN GENERAL DE AERONÁUTICA CIVIL.(SECTOR PÚBLICO). DÉBITO DE LA LIBRETA 00117012001 DGAC, REPOSICIÓN DE ÚTILES DE ESCRITORIO.</t>
  </si>
  <si>
    <t>||REGULARIZACION DE NUESTRA OPERACIÓN NRO.1065819 DE FECHA 2/8/2023 SEGUN NOTA CITE: DGAC/4564/2023 DE FECHA 4/8/2023 (HRE-TSO-1067) Y DGAC/3568/2023 DE F.15/6/2023 (HRE-TGL-9395) ENVIADAS POR LA DIRECCION GENERAL DE AERONAUTICA CIVIL DEBITO DE LA LIBRETA 00117012001 DGAC, REPOSICION DE UTILES DE ESCRITORIO.</t>
  </si>
  <si>
    <t>COBRO COSTOS DE PAPELERIA SEGUN TRANSFERENCIA DEL EXTERIOR POR ORDEN DE YPF EXPLORACIÓN Y PRODUCCIÓN DE HIDROCARBUROS DE BOLIVIA S.A., FECHA VALOR 03/08/2023 LIB. 00513012007 YPFB - RECURSOS NACIONALIZACIÓN</t>
  </si>
  <si>
    <t>||REGULARIZACIÓN DE NUESTRA OPERACIÓN NRO. 1065836 DE FECHA 2/08/2023 EN ATENCIÓN A NOTAS CITE: DGAC/4564/2023 DE FECHA 04/08/2023 (HRE-TGL-1067) ORIGINAL CURSA EN COMPROBANTE N°1065940 Y DGAC/3568/2023 DE FECHA 15/06/2023 (HRE-TGL-9395). DÉBITO DE LA LIBRETA 00117012001 DGAC, REPOSICIÓN ÚTILES DE ESCRITORIO.</t>
  </si>
  <si>
    <t>00099021001 DEP.DE CHEQ.AJENOS,RET.DE CAM.,CONCEPTO: DEVOLUCION DE INCAPACIDADES TEMPORALES,DEP.: CAJA PETROLERA DE SALUD -SUCRE , PROCEDENCIA: BANCO UNION S.A., CHEQUE: 24501, FECHA DE EMISION:14/07/2023</t>
  </si>
  <si>
    <t>00099021001 DEP.DE CHEQ.AJENOS,RET.DE CAM.,CONCEPTO: RICHARD RAUL CHACON,DEP.: BANCO UNION S.A. , PROCEDENCIA: BANCO UNION S.A., CHEQUE: 191569, FECHA DE EMISION:04/08/2023</t>
  </si>
  <si>
    <t>00099021001 DEP.DE CHEQ.AJENOS,RET.DE CAM.,CONCEPTO: RICHARD RAUL CHACON,DEP.: BANCO UNION S.A. , PROCEDENCIA: BANCO UNION S.A., CHEQUE: 191568, FECHA DE EMISION:04/08/2023</t>
  </si>
  <si>
    <t>00290012001 DEP.DE CHEQ.AJENOS,RET.DE CAM.,CONCEPTO: TRAMITE N°9283898-OTROS INGRESOS,DEP.: SERVICIO DE IMPUESTOS NACIONALES , PROCEDENCIA: BANCO UNION S.A., CHEQUE: 7208, FECHA DE EMISION:27/07/2023</t>
  </si>
  <si>
    <t>00342012001 DEP.DE CHEQ.AJENOS,RET.DE CAM.,CONCEPTO: PASAJE NO UTILIZADO DE LUCIO CHOQUE MIRANDA,DEP.: AGENCIA ESTATAL DE VIVIENDA , PROCEDENCIA: BANCO UNION S.A., CHEQUE: 366, FECHA DE EMISION:26/07/2023</t>
  </si>
  <si>
    <t>00047137003 DEP.DE CHEQ.AJENOS,RET.DE CAM.,CONCEPTO: DEVOLUCION APROAG - LPZ-0213-4-673-3, PR 1294,DEP.: MDRYT - EMPODERAR - PAR II , PROCEDENCIA: BANCO UNION S.A., CHEQUE: 22, FECHA DE EMISION:28/07/2023</t>
  </si>
  <si>
    <t>00047137003 DEP.DE CHEQ.AJENOS,RET.DE CAM.,CONCEPTO: DEVOLUCION SEPULTURAS LPZ-0242-4-469-3, PR 1482,DEP.: MDRYT - EMPODERAR - PAR II , PROCEDENCIA: BANCO UNION S.A., CHEQUE: 8, FECHA DE EMISION:28/07/2023</t>
  </si>
  <si>
    <t>00047137003 DEP.DE CHEQ.AJENOS,RET.DE CAM.,CONCEPTO: DEVOLUCION APROCAL; LPZ-0251-4-438-3; PR 4425,DEP.: MDRYT - EMPODERAR - PAR II , PROCEDENCIA: BANCO UNION S.A., CHEQUE: 3, FECHA DE EMISION:28/07/2023</t>
  </si>
  <si>
    <t>||REGULARIZACION DE NUESTRA OPERACION N°1065860 DE F.2/8/2023 S/G NOTAS CITE: DGAC/4564/2023 DE F.4/8/2023 (HRE-TSO-1067) Y CITE: DGAC/3568/2023 DE F.15/6/2023 (HRE-TGL-9395) (ORIG. CURSA EN CBTE N°1065940) REMITIDAS POR LA DIRECCIÓN GENERAL DE AERONAUTICA CIVIL. (SECTOR PÚBLICO). DEBITO DE LA LIBRETA 00117012001 DGAC, REPOSICIÓN DE ÚTILES DE ESCRITORIO.</t>
  </si>
  <si>
    <t>||TRANSFERENCIAS DEL EXTERIOR SEGÚN MENSAJES SWIFT NROS. 12765 Y 12766 DE LA FECHA Y NOTA CITE: SEDEM/GG/EV N°0282/2023 DE FECHA 01/08/2023 (HRE-TGL-12076). REMITIDA POR EL SERVICIO DE DESARROLLO DE LAS EMPRESAS PUBLICAS PRODUCTIVAS. (SECTOR PÚBLICO). LIBRETA 00132072001 SEDEM-ADM. RECAUDACION ENVIBOL EN BS. P/C DE CERVECERIA APURIMENA CYC SAC.</t>
  </si>
  <si>
    <t>||REGULARIZACION DE NUESTRA OPERACION NRO.1063999 DE FECHA 10/7/2023 EN ATENCION A NOTA CAR/UCPPAAP/CG/ADM N°0617/2023 DE FECHA 2/8/2023 (HRE-TGL-11985) Y COMPROBANTE DE TESORERIA N°2127186 DE F.19/7/2023 ENVIADO POR EL MMAYA . A LA LIB.N° 00086058006 MMAYA-BS PROG.DE GESTION INTEG. DEL AGUA EN AREAS P/OR CTA. DE AECID.</t>
  </si>
  <si>
    <t>||REGULARIZACION DE NUESTRA OPERACION NRO.1064000 DE FECHA 10/7/2023 EN ATENCION A NOTA CAR/UCPPAAP/CG/ADM N°0617/2023 DE FECHA 2/8/2023 (HRE-TGL-11985) (ORIGINAL CURSA EN EL CBTE.N°1065952) Y COMPROBANTE DE TESORERIA N°2128070DE F.24/7/2023 ENVIADO POR EL MMAYA A LA LIB.N° 00086058006 MMAYA-BS PROG.DE GESTION INTEG. DEL AGUA EN AREAS P/OR CTA. DE AECID</t>
  </si>
  <si>
    <t>||TRANSFERENCIAS DEL EXTERIOR SEGÚN MENSAJES SWIFT NROS. 12765 Y 12766 DE LA FECHA Y NOTA CITE: SEDEM/GG/EV N°0282/2023 DE FECHA 01/08/2023 (HRE-TGL-12076). REMITIDA POR EL SERVICIO DE DESARROLLO DE LAS EMPRESAS PUBLICAS PRODUCTIVAS. (SECTOR PÚBLICO). DEBITO DE LA LIBRETA 00132072001 SEDEM-ADM. RECAUDACION ENVIBOL EN BS. COBRO UTILES DE ESCRITORIO.</t>
  </si>
  <si>
    <t>00020031101 DEPOSITO DE EFECTIVO, DEPOSITANTE: CONCEPCION LITZIA MORALES MENDOZA, CONCEPTO: REVERSION POR CONCEPTO DE ASIGNACION DE VIATICOS, CUENTA DE DEPOSITO: CUENTA UNICA DEL TESORO</t>
  </si>
  <si>
    <t>00099021001 DEPOSITO DE EFECTIVO, DEPOSITANTE: URSINA MANUELO CORNEJO, CONCEPTO: DEVOLUCION COBRO INDEBIDO POR INCONSITENCIA DE COTIZACIONES SENAIR, CUENTA DE DEPOSITO: CUENTA UNICA DEL TESORO</t>
  </si>
  <si>
    <t>00099021001 DEPOSITO DE EFECTIVO, DEPOSITANTE: LAURA ISABEL SANCHEZ NAVARRO, CONCEPTO: PAGO DE VACASIONES EN DEMASIA, CUENTA DE DEPOSITO: CUENTA UNICA DEL TESORO/DJBR</t>
  </si>
  <si>
    <t>00053014101 DEPOSITO DE EFECTIVO, DEPOSITANTE: ROBERTO SANTIAGO ZUBIETA DAVEZIES, CONCEPTO: DEVOLUCION DE VIATICOS NO UTILIZADOS, CUENTA DE DEPOSITO: CUENTA UNICA DEL TESORO</t>
  </si>
  <si>
    <t>00099021001 DEPOSITO DE EFECTIVO, DEPOSITANTE: SONIA ELDER VILDOZO VDA DE TARQUI, CONCEPTO: COBRO INDEBIDO, CUENTA DE DEPOSITO: CUENTA UNICA DEL TESORO/DJBR</t>
  </si>
  <si>
    <t>00081011101 DEPOSITO DE EFECTIVO, DEPOSITANTE: JULIO CESAR QUIROGA PACHECO, CONCEPTO: REPOSICION DE CREDENCIAL, CUENTA DE DEPOSITO: CUENTA UNICA DEL TESORO</t>
  </si>
  <si>
    <t>PAGO PRÉSTAMO BID BID 939-SF-BO VCTO. 08-08-2023 POR CUENTA DE BANCO DE DESARROLLO COD.LIQ.017707, VALOR 08-08-2023 CAPITAL BS 3.423.057,33 INTERESES BS 509.238,38 LIBRETA NRO.00099021001 TGN-RECURSOS ORDINARIOS (3987) ALIVIO MDRI</t>
  </si>
  <si>
    <t>00099021001 DEPOSITO DE EFECTIVO, DEPOSITANTE: LORENA FANNY MENDIETA SALCEDO, CONCEPTO: DEVOLUCION DE PASAJE AEREO BILLETE ELECTRONICO N° 9302404621261, CUENTA DE DEPOSITO: CUENTA UNICA DEL TESORO</t>
  </si>
  <si>
    <t>00099021001 DEPOSITO DE EFECTIVO, DEPOSITANTE: WALTER VILLARROEL CHUQUIMIA, CONCEPTO: DEVOLUCION COBRO INDEBIDO A SENASIR, CUENTA DE DEPOSITO: CUENTA UNICA DEL TESORO</t>
  </si>
  <si>
    <t>PAGO PRÉSTAMO BID 914-SF-BO-1 VCTO. 08-08-2023 POR CUENTA DE FNDR SEGÚN NOTA COD. LIQ. 017709 DE FECHA 08-08-2023, VALOR 08-08-2023 CAPITAL USD 6.861,08 INTERESES USD 10.313,83 LIBRETA NRO.00099021001 TGN-RECURSOS ORDINARIOS - 3987 - ALIVIO MDRI</t>
  </si>
  <si>
    <t>00046024204 DEPOSITO DE EFECTIVO, DEPOSITANTE: MINISTERIO DE SALUD Y DEPORTES, CONCEPTO: DEVOLUCION POR ASIGNACION DE VIATICOS DR. JESUS ANIBAL PARRADO, CUENTA DE DEPOSITO: CUENTA UNICA DEL TESORO</t>
  </si>
  <si>
    <t>00292012001 DEPOSITO DE EFECTIVO, DEPOSITANTE: KENNY COLQUE PRIETO - VIAS BOLIVIA, CONCEPTO: DEVOLUCION DE RETROACTIVO, CUENTA DE DEPOSITO: CUENTA UNICA DEL TESORO</t>
  </si>
  <si>
    <t>00041031107 DEPOSITO DE EFECTIVO, DEPOSITANTE: IBMETRO - GARY CHAMBI, CONCEPTO: DEVOLUCION GASTOS DE ENVIO DE PATRONES, CUENTA DE DEPOSITO: CUENTA UNICA DEL TESORO</t>
  </si>
  <si>
    <t>REGULARIZACION DE TRANSFERENCIA DEL EXTERIOR SEGUN SWIFT NOS.12596-12595 DE FECHA 08/08/2023 ORDENANTE: TCC DEL PERÚ SAC REF:TAB VLO 31 DE JULIO Y KG EXTRA 29 JUL LIB. 00525012001 LBP-TRANSPORTES AEREOS BOLIVIANOS (4030001162)</t>
  </si>
  <si>
    <t>TRANSFERENCIA DEL EXTERIOR SEGUN SWIFT NOS.12851-12850 DE FECHA 08/08/2023 ORDENANTE: YASTER TRADING S.A., FECHA VALOR 07/08/2023 REF:YASTER TRADING S.A. LIB. 00597012001 RECURSOS PROPIOS VENTAS YLB</t>
  </si>
  <si>
    <t>TRANSFERENCIA DE FONDOS AL EXTERIOR A SOLICITUD DE MINISTERIO DE SALUD SEGUN SOLICITUD 18929 REF: PAGO AL CONSORCIO PGI ANTARES CASASOLO FACTURA FB23230008 POR LA PRESENTACION DE LA ACTIVIDAD 1 PUNTO 7 DIMENSIONAMIENTO DEL EQUIPAMIENTO MEDICO ESPECIFICACIONES TECNICAS DOCUMENTOS DE LICITACION CONVOC LIB. 00046057007 MS-Bs-BID 2822/BL-BO MEJORAMIENTO ACCESOS A SERVICIOS</t>
  </si>
  <si>
    <t>TRANSFERENCIA DE FONDOS AL EXTERIOR A SOLICITUD DE MINISTERIO DE SALUD SEGUN SOLICITUD 18930 REF: PAGO AL CONSORCIO PGI ANTARES CASASOLO FACTURA FB23230007 POR LA PRESENTACION DE LA ACTIVIDAD 1 PUNTO 6 EVALUACION FINAL DE LA PUESTA EN MARCHA ELABORADO PARA EL HOSPITAL DE TERCER NIVEL DEL DEPARTAMENT LIB. 00046057007 MS-Bs-BID 2822/BL-BO MEJORAMIENTO ACCESOS A SERVICIOS</t>
  </si>
  <si>
    <t>COBRO COSTOS DE PAPELERIA SEGUN TRANSFERENCIA DEL EXTERIOR POR ORDEN DE COMPANHIA MATOGROSSENSE DE GAS, FECHA VALOR 07/08/2023 REF:FACTURA EXB-MTT-18/23 LIB. 00513012007 YPFB - RECURSOS NACIONALIZACIÓN</t>
  </si>
  <si>
    <t>COBRO COSTOS DE PAPELERIA SEGUN TRANSFERENCIA DEL EXTERIOR POR ORDEN DE COPA ENERGÍA DISTRIBUIDORA DE GAS SA, FECHA VALOR 04/08/2023 REF:INV. 1042, 1043, 1044, 1047, 1041 LIB. 00513062002 YPFB - EXPORTACIÓN DE GLP Y OTROS-BOLIVIANOS</t>
  </si>
  <si>
    <t>COBRO COSTOS DE PAPELERIA SEGUN TRANSFERENCIA DEL EXTERIOR POR ORDEN DE FIDEICOMISO HERCO-CKM, FECHA VALOR 07/08/2023 REF:EMB 19 YPFB-2023 CIST HERCO LIB. 00513062002 YPFB - EXPORTACIÓN DE GLP Y OTROS-BOLIVIANOS</t>
  </si>
  <si>
    <t>COBRO COSTOS DE PAPELERIA SEGUN TRANSFERENCIA DEL EXTERIOR POR ORDEN DE YASTER TRADING S.A., FECHA VALOR 07/08/2023 REF:YASTER TRADING S.A. LIB. 00597012001 RECURSOS PROPIOS VENTAS YLB</t>
  </si>
  <si>
    <t>00099021001 DEPOSITO DE EFECTIVO, DEPOSITANTE: EVER CHACHAHUAYNA HUALLPA, CONCEPTO: COMPRA DE GASOLINA ENCARGADO DE TRANSPORTE, CUENTA DE DEPOSITO: CUENTA UNICA DEL TESORO/DJBR</t>
  </si>
  <si>
    <t>00222012001 DEPOSITO DE EFECTIVO, DEPOSITANTE: LUPE GLORIA CRUZ PUCHO, CONCEPTO: DEVOLUCION DEL DEBITO FISCAL DE LA FACTURA DE VENTA N°1391, CUENTA DE DEPOSITO: CUENTA UNICA DEL TESORO</t>
  </si>
  <si>
    <t>00291014205 DEP.DE CHEQ.AJENOS,RET.DE CAM.,CONCEPTO: DEVOLUCION DE PASAJES AEREOS,DEP.: A.B.C. REGIONAL SANTA CRUZ , PROCEDENCIA: BANCO UNION S.A., CHEQUE: 615, FECHA DE EMISION:28/07/2023</t>
  </si>
  <si>
    <t>00099021001 DEP.DE CHEQ.AJENOS,RET.DE CAM.,CONCEPTO: CECILIO TORREZ CANAVIRI,DEP.: BANCO UNION S.A. , PROCEDENCIA: BANCO UNION S.A., CHEQUE: 191571, FECHA DE EMISION:08/08/2023</t>
  </si>
  <si>
    <t>00099021001 DEP.DE CHEQ.AJENOS,RET.DE CAM.,CONCEPTO: CIRILO JANCKO CONDORI,DEP.: BANCO UNION S.A. , PROCEDENCIA: BANCO UNION S.A., CHEQUE: 191570, FECHA DE EMISION:08/08/2023</t>
  </si>
  <si>
    <t>00670012003 DEP.DE CHEQ.AJENOS,RET.DE CAM.,CONCEPTO: DEPÓSIT POR EXCEDENTE EN ARQUEO DE CAJA CHICA,DEP.: RODRIGO OCHOA ROSAS , PROCEDENCIA: BANCO UNION S.A., CHEQUE: 655, FECHA DE EMISION:03/08/2023</t>
  </si>
  <si>
    <t>00099021001 DEP.DE CHEQ.AJENOS,RET.DE CAM.,CONCEPTO: AETN APORTE DE INCAPACIDAD TEMPORAL RETROACTIVO ENRO - ABRIL/23,DEP.: CAJA DE SALUD DE LA BANCA PRIVADA , PROCEDENCIA: BANCO NACIONAL DE BOLIVIA S.A., CHEQUE: 9843765, FECHA DE EMISION:28/07/2023</t>
  </si>
  <si>
    <t>00099021001 DEP.DE CHEQ.AJENOS,RET.DE CAM.,CONCEPTO: CONTRALORIA GENERAL DEL ESTADO APORTE DE BAJAS MEDICAS POR INCAPACIDAD TEMPORAL MAYO/2023,DEP.: CAJA DE SALUD DE LA BANCA PRIVADA</t>
  </si>
  <si>
    <t>00099021001 DEP.DE CHEQ.AJENOS,RET.DE CAM.,CONCEPTO: CONTRALORIA GENRAL DEL ESTADO APORTE DE RETROACTIVO ENRO-ABRIL/2023,DEP.: CAJA DE SALUD DE LA BANCA PRIVADA , PROCEDENCIA: BANCO NACIONAL DE BOLIVIA S.A., CHEQUE: 9843519, FECHA DE EMISION:28/07/2023</t>
  </si>
  <si>
    <t>00099021001 DEP.DE CHEQ.AJENOS,RET.DE CAM.,CONCEPTO: AETN APORTE DE INCAPACIDAD TEMPORAL MAYO/2023,DEP.: CAJA DE SALUD DE LA BANCA PRIVADA , PROCEDENCIA: BANCO NACIONAL DE BOLIVIA S.A., CHEQUE: 9843335, FECHA DE EMISION:28/07/2023</t>
  </si>
  <si>
    <t>00595012002 DEP.DE CHEQ.AJENOS,RET.DE CAM.,CONCEPTO: GESTORA PUBLICA DE LA SEGURIDAD SOCIAL DE LARGO PLAZO APORTES DE INCAPACIDAD TEMPORAL MAYO/2023,DEP.: CAJA DE SALUD DE LA BANCA PRIVADA</t>
  </si>
  <si>
    <t>COBRO COSTOS DE PAPELERIA POR REGULARIZACION DE TRANSFERENCIA DEL EXTERIOR POR ORDEN DE CONSULADO GENERAL DE BOLIVIA EN MILAN-ITALIA REF:GESTORIA JULIO 2023 LIB. 00010011102 MIN.RELACIONES EXTERIORES - GESTORIA CONSULAR LEY Nº 3108</t>
  </si>
  <si>
    <t>||COMISIONES QUE COBRA EL MUFG BANK LTD. POR PRIMER PAGO DE LOS SERVICIOS DE ASESORAMIENTO JPY10.000.000 CORRESPONDIENTE A LA DONACIÓN JAPONESA N° 1660870 REF. 28-VJ-128B S/G MENSAJE SWIFT N° 12874 DE 08-08-2023 Y NOTA ABC/GNA/SAF/ATE/2022-2043 DE FECHA 10-10-2022. CTA. 3987069001 - LIBRETA N° 00291012002 ABC-RECURSOS PROPIOS</t>
  </si>
  <si>
    <t>||COMISIONES QUE COBRA EL MUFG BANK LTD. POR PRIMER PAGO DE LOS SERVICIOS DE ASESORAMIENTO JPY10.000.000 CORRESPONDIENTE A LA DONACIÓN JAPONESA N° 1660870 REF. 28-VJ-128B S/G MENSAJE SWIFT N° 12874 DE 08-08-2023 Y NOTA ABC/GNA/SAF/ATE/2022-2043 DE FECHA 10-10-2022. CTA. 3987069001 - LIBRETA N° 00291012002 ABC-RECURSOS PROPIOS. REF.: ÚTILES DE ESCRITORIO</t>
  </si>
  <si>
    <t>||TRANSFERENCIA DE FONDOS SEGÚN MENSAJES SWIFT N°12872 Y 12866 DE LA FECHA Y NOTA CITE SENAMHI/DIR/0463/2023 DE FECHA 09/06/2023 (HRE-TGL-9122) ENVIADA POR EL SERVICIO NACIONAL DE METEOROLOGÍA E HIDROLOGÍA. (SECTOR PÚBLICO). POR CUENTA DE COMISION TRINACIONAL PILCOMAYO</t>
  </si>
  <si>
    <t>||REGULARIZACION DE NUESTRA OPERACIÓN NRO.1065308 DE FECHA 27/7/2023 EN ATENCION A NOTA SEDEM/GG/EV N°0282/2023 DE FECHA 1/8/2023 (HR-TGL-12076) ENVIADO POR SERVICIO DE DESARROLLO DE LAS EMPRESAS PÚBLICAS PRODUCTIVAS. A LA LIB.N°00132072001 SEDEM-ADMINIST. RECAUD. ENVIBOL EN BS. P/CTA. DE CERVECERIA APURIMENA CYC SAC</t>
  </si>
  <si>
    <t>||TRANSFERENCIA DE FONDOS SEGUN MENSAJES SWIFTS N°12792-12793 EN ATENCION A NOTA CITE: ADSIB-NE-374/2023 DE FECHA 06/06/2023 (HRE-TGL-9041) ENVIADO POR LA AGENCIA PARA EL DESARROLLO DE LA SOCIEDAD DE LA INFORMACIÓN EN BOLIVIA. (SECTOR PÚBLICO). DEBITO DE LA LIBRETA 00119012001 ADSIB, REPOSICION DE ÚTILES DE ESCRITORIO.</t>
  </si>
  <si>
    <t>||REGULARIZACION DE NUESTRA OPERACIÓN NRO.1065308 DE FECHA 27/7/2023 EN ATENCION A NOTA SEDEM/GG/EV N°0282/2023 DE FECHA 1/8/2023 (HR-TGL-12076) ENVIADO POR SERVICIO DE DESARROLLO DE LAS EMPRESAS PÚBLICAS PRODUCTIVAS. DÉBITO DE LA LIBRETA N°00132072001, COBRO DE ÚTILES DE ESCRITORIO.</t>
  </si>
  <si>
    <t>'COBRO DE'||ÚTILES DE ESCRITORIO POR EL COMPROBANTE NRO.1066028 DE LA FECHA S/G. NOTA CITE GAFC-1619/DFC/URTE-0264/2023 DE F.07.07.2023 (HRE-TGL-10587), ENVIADA POR YACIMIENTOS PETROLIFEROS FISCALES BOLIVIANOS DEBITO DE LA LIBRETA 00513022001 YPFB  OPERACIONES</t>
  </si>
  <si>
    <t>'COBRO DE'||UTILES DE ESCRITORIO POR EL COMPROBANTE N° 1066023 DE LA FECHA, SEGÚN NOTA CITE: PRS/GAFC-1382 DFC-423/2023 DE FECHA 14/6/2023 (HRE-TGL-9344). ENVIADA POR YACIMIENTOS PETROLIFEROS FISCALES BOLIVIANOS. (SECTOR PÚBLICO). DÉBITO DE LA LIBRETA 00513022001 YPFB - OPERACIONES.</t>
  </si>
  <si>
    <t>||TRANSFERENCIA DE FONDOS S/G. MENSAJES SWIFT NROS. 12826 Y 12825 DE LA FECHA, Y NOTA REMITIDA POR LA DIRECCIÓN GENERAL DE AERONAUTICA CIVIL CITE: DGAC/3568/2023 DE FECHA 15/06/2023 (HRE-TGL-9395) (SECTOR PÚBLICO). DÉBITO DE LA LIBRETA 00117012001 DGAC, REPOSICIÓN ÚTILES DE ESCRITORIO.</t>
  </si>
  <si>
    <t>00046171101 DEPOSITO DE EFECTIVO, DEPOSITANTE: IMPORTADORA Y DISTRIBUIDORA SANAMEDIC, CONCEPTO: FALTA DE LETRERO DE RAZON SOCIAL EN LUGAR VISIBLE, CUENTA DE DEPOSITO: CUENTA UNICA DEL TESORO</t>
  </si>
  <si>
    <t>00599012001 DEPOSITO DE EFECTIVO, DEPOSITANTE: ANA LUCY MAMANI MAMANI, CONCEPTO: DEVOLUCION DE RECURSOS NO UTILIZADOS ANA LUCY MAMANI MAMANI C 31 N°1205, CUENTA DE DEPOSITO: CUENTA UNICA DEL TESORO</t>
  </si>
  <si>
    <t>00046171101 DEPOSITO DE EFECTIVO, DEPOSITANTE: GIANCARLA CORTEZ VELASQUEZ, CONCEPTO: PAGO POR MULTA, CUENTA DE DEPOSITO: CUENTA UNICA DEL TESORO</t>
  </si>
  <si>
    <t>00099021001 DEPOSITO DE EFECTIVO, DEPOSITANTE: JORGE NINA BERNAL, CONCEPTO: DEVOLUCION POR DOBLE PERCEPCION DE ACUERDO A CONVENIO DE PAGO N° 004/2021, CUENTA DE DEPOSITO: CUENTA UNICA DEL TESORO</t>
  </si>
  <si>
    <t>00016151101 DEPOSITO DE EFECTIVO, DEPOSITANTE: RUBEN CESPEDES UÑO, CONCEPTO: DEVOLUCION POR PAGO EN DEMASIA DE VIATICOS, CUENTA DE DEPOSITO: CUENTA UNICA DEL TESORO</t>
  </si>
  <si>
    <t>00016151101 DEPOSITO DE EFECTIVO, DEPOSITANTE: WALTER HUMEREZ CALLE, CONCEPTO: DEVOLUCION POR PAGO EN DEMASIA DE VIATICOS, CUENTA DE DEPOSITO: CUENTA UNICA DEL TESORO</t>
  </si>
  <si>
    <t>00081011101 DEPOSITO DE EFECTIVO, DEPOSITANTE: VLADIMIR VICTOR CALDERON CAHUANA, CONCEPTO: REPOSICION DE CREDENCIAL, CUENTA DE DEPOSITO: CUENTA UNICA DEL TESORO</t>
  </si>
  <si>
    <t>A:00099021001 Transferencia que realizamos a solicitud de la Unidad de Administración e Información Salarial mediante nota CITE: MEFP/VTCP/DGPOT/UAIS/No 1326/2023, informe MEFP/VTCP/DGPOT/UAIS/No.108/2023 para la reversión definitiva de las Boletas de Pago solicitadas por el SENASIR consignadas en el comprobante de pago No. 71974 H.R. 6-4126-R</t>
  </si>
  <si>
    <t>A:00099021001 Transferencia que realizamos a solicitud de la Unidad de Administración e Información Salarial mediante nota CITE: MEFP/VTCP/DGPOT/UAIS/No 1327/2023, informe MEFP/VTCP/DGPOT/UAIS/No.108/2023 para la reversión definitiva de las Boletas de Pago solicitadas por el SENASIR consignadas en el comprobante de pago No. 71975 H.R. 6-4126-R</t>
  </si>
  <si>
    <t>00053014101 DEPOSITO DE EFECTIVO, DEPOSITANTE: MCDYD, CONCEPTO: DEVOLUCION DE FONDOS EN AVANCE, CUENTA DE DEPOSITO: CUENTA UNICA DEL TESORO</t>
  </si>
  <si>
    <t>00053014101 DEPOSITO DE EFECTIVO, DEPOSITANTE: MCDYD, CONCEPTO: DEVOLUCION, CUENTA DE DEPOSITO: CUENTA UNICA DEL TESORO</t>
  </si>
  <si>
    <t>00099021001 DEPOSITO DE EFECTIVO, DEPOSITANTE: MINISTERIO DE OBRAS PUBLICAS SERVICIOS Y VIVIENDA, CONCEPTO: PAGO POR SERVICIO DE AGUA POTABLE DE OFICINAS DE ARCHIVO CENTRAL CORRESPONDIENTE AL MES DE JUNIO, CUENTA DE DEPOSITO: CUENTA UNICA DEL TESORO</t>
  </si>
  <si>
    <t>00035051101 DEPOSITO DE EFECTIVO, DEPOSITANTE: SENASIR, CONCEPTO: DEVOLUCION POR LA ASIG DE FDOS PARA LA COMPRA DE REFRIGERIOS RENDICION PUBLICA DE CUNTAS 2023, CUENTA DE DEPOSITO: CUENTA UNICA DEL TESORO</t>
  </si>
  <si>
    <t>00099021001 DEPOSITO DE EFECTIVO, DEPOSITANTE: CARLOS DENCEL PELAEZ PACHECO, CONCEPTO: REMUNERACION MAXIMA PERMITIDA MES JULIO 2023, CUENTA DE DEPOSITO: CUENTA UNICA DEL TESORO</t>
  </si>
  <si>
    <t>00046171101 DEPOSITO DE EFECTIVO, DEPOSITANTE: LABORATORIO HAHNEMANN SRL, CONCEPTO: CANCELACION DE RESOLUCION ADMINISTRATIVA S/133, CUENTA DE DEPOSITO: CUENTA UNICA DEL TESORO</t>
  </si>
  <si>
    <t>00099021001 DEPOSITO DE EFECTIVO, DEPOSITANTE: ALEJANDRA ANGELICA ARAMAYO GUZMAN, CONCEPTO: DEVOLUCION DE VIATICOS, CUENTA DE DEPOSITO: CUENTA UNICA DEL TESORO/DJBR</t>
  </si>
  <si>
    <t>NUMERO DE LIBRETA CUT: 00099021001 OPERACIÓN E75 TRANSFERENCIA DE LA CUENTA FISCAL BUN A LA CUT EN MN TRANSFERENCIA DE FONDOS A SOLICITUD DE: GOBIERNO AUTONOMO MUNICIPAL DE PAPEL PAMPA CITE: GAMPP/MAE-FEVL/NÂ° 232/2023 CUENTA CUT 3987 LIBRETA NÂ° 00099021001 TGN - RECURSOS ORDINARIOS</t>
  </si>
  <si>
    <t>TRANSFERENCIA DE FONDOS AL EXTERIOR A SOLICITUD DE MINISTERIO DE SALUD SEGUN SOLICITUD 18935 REF: PAGO AL CONSORCIO PGI ANTARES CASASOLO FACTURA FB23230011 POR LA PRESENTACION DEL INFORME FINAL CIERRE DE PROYECTO DE LA CONSULTORIA INFORME FINAL DE SERVICIOS DESCUENTO ANTICIPO PGBID2822 CONFORME DOCU LIB. 00046057007 MS-Bs-BID 2822/BL-BO MEJORAMIENTO ACCESOS A SERVICIOS</t>
  </si>
  <si>
    <t>TRANSFERENCIA DE FONDOS AL EXTERIOR A SOLICITUD DE MINISTERIO DE SALUD SEGUN SOLICITUD 18934 REF: PAGO AL CONSORCIO PGI ANTARES CASASOLO FACTURA FB23230010 POR LA PRESENTACION DE LA ACTIVIDAD 1 PUNTO 7 DIMENSIONAMIENTO DEL EQUIPAMIENTO MEDICO ESPECIFICACIONES TECNICAS DOCUMENTOS DE LICITACION CONVOC LIB. 00046057007 MS-Bs-BID 2822/BL-BO MEJORAMIENTO ACCESOS A SERVICIOS</t>
  </si>
  <si>
    <t>TRANSFERENCIA DE FONDOS AL EXTERIOR A SOLICITUD DE MINISTERIO DE SALUD SEGUN SOLICITUD 18936 REF: PAGO AL CONSORCIO PGI ANTARES CASASOLO FACTURA FB23230006 POR LA PRESENTACION DE LA ACTIVIDAD 1 PUNTO 6 PLAN DE PUESTA EN MARCHA SEGUIMIENTO Y MONITOREO PARA EL HOSPITAL DE TERCER NIVEL DEL DEPARTAMENT LIB. 00046057007 MS-Bs-BID 2822/BL-BO MEJORAMIENTO ACCESOS A SERVICIOS</t>
  </si>
  <si>
    <t>TRANSFERENCIA DE FONDOS AL EXTERIOR A SOLICITUD DE MINISTERIO DE SALUD SEGUN SOLICITUD 18931 REF: PAGO AL CONSORCIO PGI ANTARES CASASOLO FACTURA FB23230009 POR LA PRESENTACION DE LA ACTIVIDAD 1 PUNTO 7 DIMENSIONAMIENTO DEL EQUIPAMIENTO MEDICO ESPECIFICACIONES TECNICAS DOCUMENTOS DE LICITACION CONVOC LIB. 00046057007 MS-Bs-BID 2822/BL-BO MEJORAMIENTO ACCESOS A SERVICIOS</t>
  </si>
  <si>
    <t>TRANSFERENCIA DE FONDOS AL EXTERIOR A SOLICITUD DE MINISTERIO DE SALUD SEGUN SOLICITUD 18932 REF: PAGO AL CONSORCIO PGI ANTARES CASASOLO FACTURA FB23230004 POR LA PRESENTACION DE LA ACTIVIDAD 1 PUNTO 6 TERCER INFORME PLAN DE PUESTA EN MARCHA PARA EL HOSPITAL DE TERCER NIVEL DEL DEPARTAMENTO DE POTOS LIB. 00046057007 MS-Bs-BID 2822/BL-BO MEJORAMIENTO ACCESOS A SERVICIOS</t>
  </si>
  <si>
    <t>TRANSFERENCIA DE FONDOS AL EXTERIOR A SOLICITUD DE MINISTERIO DE SALUD SEGUN SOLICITUD 18933 REF: PAGO AL CONSORCIO PGI ANTARES CASASOLO FACTURA FB23230005 POR LA PRESENTACION DE LA ACTIVIDAD 1 PUNTO 6 CUARTO INFORME PLAN DE PUESTA EN MARCHA PARA EL HOSPITAL DE TERCER NIVEL DEL DEPARTAMENTO DE POTOS LIB. 00046057007 MS-Bs-BID 2822/BL-BO MEJORAMIENTO ACCESOS A SERVICIOS</t>
  </si>
  <si>
    <t>TRANSFERENCIA DE FONDOS AL EXTERIOR A SOLICITUD DE INSTITUTO NACIONAL DE INNOVACION AGROPECUARIA Y FORESTAL (INIAF) SEGUN SOLICITUD 18956 REF: TERCER PAGO POR LA ADQUISICION DE SEMILLA DE PALMA ACEITERA PARA SER GERMINADA SEGUN CONTRATO DE ADHESION SN DE FECHA 24 DE FEBRERO DE 2023 A LA EMPRESA AGRO LIB. 00099021001 TGN-RECURSOS ORDINARIOS (3987)</t>
  </si>
  <si>
    <t>TRANSFERENCIA DE FONDOS AL EXTERIOR A SOLICITUD DE INSTITUTO NACIONAL DE INNOVACION AGROPECUARIA Y FORESTAL (INIAF) SEGUN SOLICITUD 18955 REF: SEGUNDO PAGO A LA ENTREGA PARCIAL CORRESPONDIENTE AL PRIMER LOTE POR LA ADQUISICION DE SMILLA DE PALMA ACEITERA GERMINADA SEGUN CONTRATO DE ADHESION SN DE FE LIB. 00099021001 TGN-RECURSOS ORDINARIOS (3987)</t>
  </si>
  <si>
    <t>REGULARIZACION DE TRANSFERENCIA DEL EXTERIOR SEGUN SWIFT NOS.12712-12711 DE FECHA 09/08/2023 ORDENANTE: BOLIVIANA DE AVIACIÓN-BOA INC REF: INV.583 693/2023 LIB. 00525012001 LBP-TRANSPORTES AEREOS BOLIVIANOS (4030001162)</t>
  </si>
  <si>
    <t>00206012001 DEPOSITO DE EFECTIVO, DEPOSITANTE: INSTITUTO NACIONAL DE ESTADISTICA, CONCEPTO: DEPÓSITO POR VENTA DE LA OFICINA CENTRAL LA PAZ, DE FECHA 08/08/2023, CUENTA DE DEPOSITO: CUENTA UNICA DEL TESORO</t>
  </si>
  <si>
    <t>00099021001 DEPOSITO DE EFECTIVO, DEPOSITANTE: MINISTERIO DE DESARROLLO RURAL Y TIERRAS, CONCEPTO: PAGO SERVICIO DE AGUA POTABLE EPSAS UC-CNAPE CORRESPONDIENTE AL MES DE JUNIO, CUENTA DE DEPOSITO: CUENTA UNICA DEL TESORO</t>
  </si>
  <si>
    <t>NUMERO DE LIBRETA CUT: 00283012001 OPERACIÓN E18 TRANSFERENCIA DEL SISTEMA FINANCIERO POR CUENTA DE TERCEROS A LA CUT SOL. CLTE SOCIEDAD JENNEFER SRL</t>
  </si>
  <si>
    <t>REGULARIZACION DE TRANSFERENCIA DEL EXTERIOR SEGUN SWIFT NO.12883 DE FECHA 09/08/2023 ORDENANTE: CONSULADO DE BOLIVIA EN CALAMA, CL/00695087500. REF.: RECAUDACIONES CEDULAS DE IDENTIDAD JULIO DE 2023, TRN/20230808-00082464, (S063216304A601) LIB. 00340012005 SEGIP - RECAUDACION EXTERIOR - CEDULAS DE IDENTIDAD</t>
  </si>
  <si>
    <t>TRANSFERENCIA DEL EXTERIOR SEGUN SWIFT NO.12946 DE FECHA 09/08/2023 ORDENANTE: CONSULADO DE BOLIVIA EN MADRID - ESPAÑA REF:RECAUDACIÓN EXTERIOR LICENCIAS DE CONDUCIR MES DE JULIO. LIB. 00340012004 SEGIP-RECAUDACION EXTERIOR-LICENCIAS DE CONDUCIR</t>
  </si>
  <si>
    <t>TRANSFERENCIA DEL EXTERIOR SEGUN SWIFT NO.12945 DE FECHA 09/08/2023 ORDENANTE: CONSULADO DE BOLIVIA EN MADRID-ESPAÑA REF:RECAUDACIÓN EXTERIOR CÉDULAS DE IDENTIDAD MES DE JULIO LIB. 00340012005 SEGIP - RECAUDACION EXTERIOR - CEDULAS DE IDENTIDAD</t>
  </si>
  <si>
    <t>COBRO COSTOS DE PAPELERIA SEGUN TRANSFERENCIA DEL EXTERIOR POR ORDEN DE CONSULADO DE BOLIVIA EN MADRID-ESPAÑA REF:RECAUDACIÓN EXTERIOR CÉDULAS DE IDENTIDAD MES DE JULIO LIB. 00340012003 RECAUDACION EXTRANJERIA - C.I. -L.C.</t>
  </si>
  <si>
    <t>COBRO COSTOS DE PAPELERIA POR REGULARIZACION DE TRANSFERENCIA DEL EXTERIOR POR ORDEN DE CONSULADO DE BOLIVIA EN CALAMA, CL/00695087500. REF.: RECAUDACIONES CEDULAS DE IDENTIDAD JULIO DE 2023, TRN/20230808-00082464, (S063216304A601) LIB. 00340012003 RECAUDACION EXTRANJERIA - C.I. -L.C.</t>
  </si>
  <si>
    <t>COBRO COSTOS DE PAPELERIA SEGUN TRANSFERENCIA DEL EXTERIOR POR ORDEN DE CONSULADO DE BOLIVIA EN MADRID - ESPAÑA REF:RECAUDACIÓN EXTERIOR LICENCIAS DE CONDUCIR MES DE JULIO. LIB. 00340012003 RECAUDACION EXTRANJERIA - C.I. -L.C.</t>
  </si>
  <si>
    <t>COBRO COSTOS DE PAPELERIA SEGUN TRANSFERENCIA DEL EXTERIOR POR ORDEN DE SOLGAS SA, FECHA VALOR 8/08/2023 LIB. 00513062002 YPFB - EXPORTACIÓN DE GLP Y OTROS-BOLIVIANOS</t>
  </si>
  <si>
    <t>COBRO COSTOS DE PAPELERIA POR REGULARIZACION DE TRANSFERENCIA DEL EXTERIOR POR ORDEN DE CONSULADO DE BOLIVIA, CL/ARICA. REF.: BNF/LESS FEES, TRN/20230807-00243752.(202388152627) LIB. 00010011102 MIN.RELACIONES EXTERIORES - GESTORIA CONSULAR LEY Nº 3108</t>
  </si>
  <si>
    <t>COBRO COSTOS DE PAPELERIA POR REGULARIZACION DE TRANSFERENCIA DEL EXTERIOR POR ORDEN DE CONSUL ESTADO PLURI DE BOLIVIA, COMODORO RIVA AR. REF.: TRN/20230807-00252277 (T002500586INTERN) LIB. 00010011102 MIN.RELACIONES EXTERIORES - GESTORIA CONSULAR LEY Nº 3108</t>
  </si>
  <si>
    <t>COBRO COSTOS DE PAPELERIA POR REGULARIZACION DE TRANSFERENCIA DEL EXTERIOR POR ORDEN DE CONSULADO DE BOLIVIA, CL/ANTOFAGASTA, CL/00695137001. REF.: GESTORIA CONSULAR, 0066771 (20230807-00069492). LIB. 00010011102 MIN.RELACIONES EXTERIORES - GESTORIA CONSULAR LEY Nº 3108</t>
  </si>
  <si>
    <t>COBRO COSTOS DE PAPELERIA POR REGULARIZACION DE TRANSFERENCIA DEL EXTERIOR POR ORDEN DE AMB. BOLIVIE/SEC.CONSULAIRE, BE/1050 BRUXELLES. REF.: XDAT/TMPN, 0340131 TRN/20230808-00210605 (NOTPROVIDED) LIB. 00010011102 MIN.RELACIONES EXTERIORES - GESTORIA CONSULAR LEY Nº 3108</t>
  </si>
  <si>
    <t>COBRO COSTOS DE PAPELERIA POR REGULARIZACION DE TRANSFERENCIA DEL EXTERIOR POR ORDEN DE CONSULADO DE BOLIVIA JUJUY - ARGENTINA REF:GESTORIA CONSULAR JUNIO Y JULIO 2023 LIB. 00010011102 MIN.RELACIONES EXTERIORES - GESTORIA CONSULAR LEY Nº 3108</t>
  </si>
  <si>
    <t>00340012003 DEP.DE CHEQ.AJENOS,RET.DE CAM.,CONCEPTO: PERMISOS SIN GOCE DE HABERES JUN-2023 F20-OF 230,DEP.: SERVICIO GENERAL DE IDENTIFICACION PERSONAL-SEGIP , PROCEDENCIA: BANCO UNION S.A., CHEQUE: 16272, FECHA DE EMISION:31/07/2023</t>
  </si>
  <si>
    <t>00660012002 DEP.DE CHEQ.AJENOS,RET.DE CAM.,CONCEPTO: DEV. DE RECURSOS A LAS CUENTAS DE ORIGEN EN CUMP A R.M. N°1111 PLANILLAS ABRIL/2022 FTE 20-230,DEP.: ORGANO JUDICIAL-DAF NACIONAL , PROCEDENCIA: BANCO UNION S.A., CHEQUE: 795, FECHA DE EMISION:04/08/2023</t>
  </si>
  <si>
    <t>00660012002 DEP.DE CHEQ.AJENOS,RET.DE CAM.,CONCEPTO: DEV DE RECURSOS A CTAS ORIGEN EN CUMPLIMIENTO A RM N°1111 PLANILLAS AGOSTO/2022 FTE 20-230,DEP.: ORGANO JUDICIAL-DAF NACIONAL , PROCEDENCIA: BANCO UNION S.A., CHEQUE: 794, FECHA DE EMISION:04/08/2023</t>
  </si>
  <si>
    <t>00660012002 DEP.DE CHEQ.AJENOS,RET.DE CAM.,CONCEPTO: DEV DE REC A CTAS ORIGEN EN CUMP A RM N°1111 PLANILLAS DIC/2022 FTE 20-230,DEP.: ORGANO JUDICIAL-DAF NACIONAL , PROCEDENCIA: BANCO UNION S.A., CHEQUE: 790, FECHA DE EMISION:04/08/2023</t>
  </si>
  <si>
    <t>00660012002 DEP.DE CHEQ.AJENOS,RET.DE CAM.,CONCEPTO: DEV DE RECURSOS A LAS CTAS DE ORIGEN EN CUMP A RM N°1111 PLANILLAS MAYO Y SEPT/2022 FTE 20-230,DEP.: ORGANO JUDICIAL-DAF NACIONAL , PROCEDENCIA: BANCO UNION S.A., CHEQUE: 793, FECHA DE EMISION:04/08/2023</t>
  </si>
  <si>
    <t>00660012002 DEP.DE CHEQ.AJENOS,RET.DE CAM.,CONCEPTO: DEV DE REC A CTAS DE ORIGEN EN CUMPLIMIENTO A RM N°1111 PLANILLAS OCT/2022 FTE 20-230,DEP.: ORGANO JUDICIAL-DAF NACIONAL , PROCEDENCIA: BANCO UNION S.A., CHEQUE: 792, FECHA DE EMISION:04/08/2023</t>
  </si>
  <si>
    <t>00660012002 DEP.DE CHEQ.AJENOS,RET.DE CAM.,CONCEPTO: DEV DE REC A CTAS DE ORIGEN EN CUMP A RM N°1111 PLANILLAS NOV,JUN,JUL/2022 FTE 20-230,DEP.: ORGANO JUDICIAL-DAF NACIONAL , PROCEDENCIA: BANCO UNION S.A., CHEQUE: 791, FECHA DE EMISION:04/08/2023</t>
  </si>
  <si>
    <t>00660012002 DEP.DE CHEQ.AJENOS,RET.DE CAM.,CONCEPTO: DEV DE REC A CTAS DE ORIGEN EN CUMP RM 1111 PLANILLASJUN/2023 FTE 20-230,DEP.: ORGANO JUDICIAL-DAF NACIONAL , PROCEDENCIA: BANCO UNION S.A., CHEQUE: 789, FECHA DE EMISION:04/08/2023</t>
  </si>
  <si>
    <t>00660012002 DEP.DE CHEQ.AJENOS,RET.DE CAM.,CONCEPTO: DEV DE REC A CTAS ORIGEN EN CUMPLIMIENTO A RM N°1111 PLANILLAS MAYO/2023 FTE 20-230,DEP.: ORGANO JUDICIAL-DAF NACIONAL , PROCEDENCIA: BANCO UNION S.A., CHEQUE: 788, FECHA DE EMISION:04/08/2023</t>
  </si>
  <si>
    <t>00046021109 DEP.DE CHEQ.AJENOS,RET.DE CAM.,CONCEPTO: DEPÓSITO,DEP.: HOSPITAL LA PAZ , PROCEDENCIA: BANCO UNION S.A., CHEQUE: 228271, FECHA DE EMISION:28/07/2023</t>
  </si>
  <si>
    <t>TRANSFERENCIA DE RECURSOS A LA FUNDACIÓN CULTURAL DEL BCB CORRESPONDIENTE AL 3° TRIMESTRE 2023 (CUARTO DESEMBOLSO) PARA GASTOS CORRIENTES S/G INFORMES; BCB-GADM-SCONT-DAF-INF-2023-181 Y 182, BCB-GAL-SANO-DLBCI-INF-2023-267, ACTA DE CONCILIACION, NOTA FC-BCB.PDCIA. N° 1518/2023 Y F.T. 5 DE LA GADM TRANSFERENCIA A LA LIBRETA N° 00293014201 DE LA FUNDACIÓN CULTURAL DEL BANCO CENTRAL DE BOLIVIA</t>
  </si>
  <si>
    <t>I-2023-33 VTA.DIV. S/G NOTAS FBM-GG-235/23 Y 265/23 F.29/6 Y 17/7/23 Y ASIG. DIV. P/MEFP, 8/8/23 REF:FBM-COFADENA A/F LINEA INDUSTRIA METALURGICA LTDA. COM.EMI.0,15% S/USD86.501,02 POR 144 DIAS,REEMB. GTS.COM BS220.- Y EMI. CBTE.CONT. BS50.- LIB. 00548022001 COFADENA - FÁBRICA BOLIVIANA DE MUNICIÓN REF: COMISIONES EMISION I-2023-33</t>
  </si>
  <si>
    <t>I-2023-32 VTA.DIV. S/G NOTAS FBM-GG-178/23 Y 293/23 F.23/5 Y 31/7/23 Y ASIG. DIV. EFECT. P/MEFP, 8/8/23 REF:FBM-COFADENA A/F R.E.S. FERRAMENTARIA LTDA. COM.EMI.0,15% S/USD94.808,90 POR 204 DIAS, REEMB. GTS.COM BS220.- Y EMI. CBTE.CONT. BS50.- LIB. 00548022001 COFADENA - FÁBRICA BOLIVIANA DE MUNICIÓN REF: COMISIONES EMISION I-2023-32</t>
  </si>
  <si>
    <t>||TRANSFERENCIA DE FONDOS SEGÚN MENSAJES SWIFT NROS. 12944 Y 12954 DE LA FECHA Y NOTA CITE: AGBC-AGBC/DAF/TFC-CPRV-0231-CAR/2023 DE FECHA 14/06/2023 (HRE-TGL-9340). ENVIADO POR AGENCIA BOLIVIANA DE CORREOS (SECTOR PUBLICO). DEBITO DE LA LIBRETA 00383012001 INGRESOS AGENCIA BOLIVIANA DE CORREOS.COBRO DE UTILES DE ESTRITORIO</t>
  </si>
  <si>
    <t>||REGULARIZACION DE NUESTRA OPERACION N° 1065927 DE F.4/8/2023 S/G NOTAS CITE: DGAC/4622/2023 DE F.9/8/2023 (HRE-TSO-1076) Y CITE: DGAC/3568/2023 DE F.15/6/2023 (HRE-TGL-9395). REMITIDAS POR LA DIRECCIÓN GENERAL DE AERONAUTICA CIVIL. (SECTOR PÚBLICO). DEBITO DE LA LIBRETA 00117012001 DGAC, REPOSICIÓN DE ÚTILES DE ESCRITORIO.</t>
  </si>
  <si>
    <t>00020031101 DEPOSITO DE EFECTIVO, DEPOSITANTE: VICTOR HUGO CAHUAYA MAMANI, CONCEPTO: REVERSION POR CONCEPTO DE ASIGNACION DE VIATICOS N°DEVENGADO 99, CUENTA DE DEPOSITO: CUENTA UNICA DEL TESORO</t>
  </si>
  <si>
    <t>00046171101 DEPOSITO DE EFECTIVO, DEPOSITANTE: VERANDA SRL, CONCEPTO: SANCION POR INCUMPLIMIENTIENTO A REINSCRIPCION GESTION 2023, CUENTA DE DEPOSITO: CUENTA UNICA DEL TESORO</t>
  </si>
  <si>
    <t>00099021001 DEPOSITO DE EFECTIVO, DEPOSITANTE: ROSSMARY BARRERA VINO, CONCEPTO: PAGO POR DEVOLUCION A SENASIR, CUENTA DE DEPOSITO: CUENTA UNICA DEL TESORO</t>
  </si>
  <si>
    <t>00099021001 DEPOSITO DE EFECTIVO, DEPOSITANTE: CAMARA DE SENADORES, CONCEPTO: PERDIDA DE CREDENCIAL, CUENTA DE DEPOSITO: CUENTA UNICA DEL TESORO</t>
  </si>
  <si>
    <t>00099021001 DEPOSITO DE EFECTIVO, DEPOSITANTE: HUGO AUGUSTO SALAZAR MACHICADO, CONCEPTO: (TERCER PAGO) DEVOLUCION DE GASTOS DE INSTALACION Y RETORNO DEL MINISTERIO DE RELACIONES EXTERIORES, CUENTA DE DEPOSITO: CUENTA UNICA DEL TESORO</t>
  </si>
  <si>
    <t>00046171101 DEPOSITO DE EFECTIVO, DEPOSITANTE: BIOTRAUMA SRL, CONCEPTO: SANCION POR INCUMPLIMIENTO A LA NORMA R.A. N°S/116, 31 DE OCTUBRE DE 2022, CUENTA DE DEPOSITO: CUENTA UNICA DEL TESORO</t>
  </si>
  <si>
    <t>00099021001 DEPOSITO DE EFECTIVO, DEPOSITANTE: MERY QUIÑONES GABRIEL, CONCEPTO: DEVOLUCION DE COBRO INDEBIDO-SENASIR, CUENTA DE DEPOSITO: CUENTA UNICA DEL TESORO</t>
  </si>
  <si>
    <t>NUMERO DE LIBRETA CUT: 00086038008 OPERACIÓN E18 TRANSFERENCIA DEL SISTEMA FINANCIERO POR CUENTA DE TERCEROS A LA CUT WILDLIFE CONSERVATION SOCIETY BOLIVIA</t>
  </si>
  <si>
    <t>00086018047 DEPOSITO DE EFECTIVO, DEPOSITANTE: GEOVANA YUPANQUI QUISPE, CONCEPTO: DEVOLUCION DEL 13% POR CONCEPTO DE RC-IVA, CUENTA DE DEPOSITO: CUENTA UNICA DEL TESORO</t>
  </si>
  <si>
    <t>NUMERO DE LIBRETA CUT: 00344018001 OPERACIÓN E18 TRANSFERENCIA DEL SISTEMA FINANCIERO POR CUENTA DE TERCEROS A LA CUT INSTITUTO PLURINACIONAL DE ESTUDIO DE LENGUAS Y CULTURAS IPELCUNITED NATIONS CHILDREN S FUND UNICEF</t>
  </si>
  <si>
    <t>00046031102 DEPOSITO DE EFECTIVO, DEPOSITANTE: ANDREA GRICEL GARCIA BALDERRAMA, CONCEPTO: DEVOLUCION SUELDO CORRESPONDIENTE AL MES DE ABRIL, CUENTA DE DEPOSITO: CUENTA UNICA DEL TESORO</t>
  </si>
  <si>
    <t>COBRO COSTOS DE PAPELERIA POR REGULARIZACION DE TRANSFERENCIA DEL EXTERIOR POR ORDEN DE CONSULADO DE BOLIVIA EN SEVILLA, ES/SEVILLA, N5161018F. REF.: BNF/G.C. GRANADA JULIO 2023, (2903070182069991) TRN/20230807-00206223 LIB. 00010011102 MIN.RELACIONES EXTERIORES - GESTORIA CONSULAR LEY Nº 3108</t>
  </si>
  <si>
    <t>A:00373024107 A: 00373024107 Transferencia de recursos a solicitud del Fondo de Desarrollo Indígena mediante nota CITE: FDI/DGE/EXT/Nº0501/2023 para el Fortalecimiento Institucional del mes de agosto 2023, en virtud al Informe MEFP/VTCP/DGPOT/UPCFTGN/INF/N°71/2023, H.R. 6-17100-R.</t>
  </si>
  <si>
    <t>NUMERO DE LIBRETA CUT: 00099021001 OPERACIÓN E75 TRANSFERENCIA DE LA CUENTA FISCAL BUN A LA CUT EN MN TRANSFERENCIA DE FONDOS A SOLICITUD DE: GOBIERNO AUTONOMO DEPARTAMENTAL DE TARIJA, CITE: GADT/SDEF/EMM/OF.NÂ° 809/2023 CUENTA CUT 3987 LIBRETA NÂ° 00099021001 "TGN" RECURSOS ORDINARIOS.</t>
  </si>
  <si>
    <t>TRANSFERENCIA DEL EXTERIOR SEGUN SWIFT NOS.13074-13035 DE FECHA 10/08/2023 ORDENANTE: GREEN TEX QUÍMICA LTDA, FECHA VALOR 10/08/2023 LIB. 00597012001 RECURSOS PROPIOS VENTAS YLB</t>
  </si>
  <si>
    <t>COBRO COSTOS DE PAPELERIA POR REGULARIZACION DE TRANSFERENCIA DEL EXTERIOR POR ORDEN DE BOLIVIAN CONSULATE, LONDON, SW1W 9AD, GB. REF.: GESTORIA CONS. JULIO 2023 (FT258644214271), TRN/20230807-00203272 LIB. 00010011102 MIN.RELACIONES EXTERIORES - GESTORIA CONSULAR LEY Nº 3108</t>
  </si>
  <si>
    <t>COBRO COSTOS DE PAPELERIA SEGUN TRANSFERENCIA DEL EXTERIOR POR ORDEN DE PETROLEO BRASILEIRO SA, FECHA VALOR 09/08/2023 REF:INV-EXB-GAS-289-7.8.2023 LIB. 00513012007 YPFB - RECURSOS NACIONALIZACIÓN</t>
  </si>
  <si>
    <t>COBRO COSTOS DE PAPELERIA SEGUN TRANSFERENCIA DEL EXTERIOR POR ORDEN DE GREEN TEX QUÍMICA LTDA, FECHA VALOR 10/08/2023 LIB. 00597012001 RECURSOS PROPIOS VENTAS YLB</t>
  </si>
  <si>
    <t>COBRO COSTOS DE PAPELERIA POR REGULARIZACION DE TRANSFERENCIA DEL EXTERIOR POR ORDEN DE CONSULADO DE BOLIVIA BOGOTA-COLOMBIA REF:GESTORIA CONSULAR MESES JUNIO Y JULIO DE 2023 LIB. 00010011102 MIN.RELACIONES EXTERIORES - GESTORIA CONSULAR LEY Nº 3108</t>
  </si>
  <si>
    <t>'COBRO DE'||ÚTILES DE ESCRITORIO POR EL COMPROBANTE NRO.1066147 DE LA FECHA S/G. NOTA CITE PRS/GAFC-1382 DFC-423/2023 DE F.14.06.2023 (HRE-TGL-9344), ENVIADA POR YACIMIENTOS PETROLIFEROS FISCALES BOLIVIANOS DEBITO DE LA LIBRETA 00513022001 YPFB  OPERACIONES</t>
  </si>
  <si>
    <t>A:00373024105 Débito Automático por incumplimiento del Gobierno Autónomo Municipal de Tipuani (GAM TIP), al Convenio Intergubernativo de Financiamiento FDI/CONV/N°566/2017 de 14 de noviembre de 2017, suscrito entre la Fondo de Desarrollo Indígena y el GAM TIP para el proyecto "Mejoramiento de la Producción de Achiote Bajo Sistemas Agroforestales, Municipio Tipuani”.</t>
  </si>
  <si>
    <t>00253014115 DEP.DE CHEQ.AJENOS,RET.DE CAM.,CONCEPTO: DEP. GAM EL ALTO COM/COMP. EJE/PROY "AMPL. AGUA POTABLE DIST 14- EL ALTO" - PROASRED,DEP.: G.A.M. EL ALTO , PROCEDENCIA: BANCO UNION S.A., CHEQUE: 1736, FECHA DE EMISION:09/08/2023</t>
  </si>
  <si>
    <t>00253014221 DEP.DE CHEQ.AJENOS,RET.DE CAM.,CONCEPTO: DEP. GAD POTOSI GAS/INV. EJE/PROY "SIST. RIEGO LA MADERA- TORO TORO" -PRESAS OFID,DEP.: G.A.D. POTOSI , PROCEDENCIA: BANCO UNION S.A., CHEQUE: 1735, FECHA DE EMISION:09/08/2023</t>
  </si>
  <si>
    <t>00253014115 DEP.DE CHEQ.AJENOS,RET.DE CAM.,CONCEPTO: DEP. GAM EL ALTO EJE/PROY "AMPL. SAN FELIPE SEQUE DIST 4 - EL ALTO" PROASRED,DEP.: G.A.M. EL ALTO , PROCEDENCIA: BANCO UNION S.A., CHEQUE: 1734, FECHA DE EMISION:09/08/2023</t>
  </si>
  <si>
    <t>00253014211 DEP.DE CHEQ.AJENOS,RET.DE CAM.,CONCEPTO: DEP. GAD ORURO COM/COMP EJE/PROY "IMPL. RESID. SOLIDOS DE ORURO EMAO" - PROASRED,DEP.: G.A.D. ORURO , PROCEDENCIA: BANCO UNION S.A., CHEQUE: 1733, FECHA DE EMISION:09/08/2023</t>
  </si>
  <si>
    <t>00253014211 DEP.DE CHEQ.AJENOS,RET.DE CAM.,CONCEPTO: DEP. GAD ORURO COM/COMP EJE/PROY "SIST. ALCANT DE ORURO FASE III" PROASRED,DEP.: G.A.D. ORURO , PROCEDENCIA: BANCO UNION S.A., CHEQUE: 1732, FECHA DE EMISION:09/08/2023</t>
  </si>
  <si>
    <t>00253014211 DEP.DE CHEQ.AJENOS,RET.DE CAM.,CONCEPTO: DEP. GAM ORURO COM/COMP EJE /PROY "CANAL TAGARETE FASE I ORURO TRAMO I Y II" - PROASRED,DEP.: G.A.M. ORURO , PROCEDENCIA: BANCO UNION S.A., CHEQUE: 1731, FECHA DE EMISION:09/08/2023</t>
  </si>
  <si>
    <t>00253014112 DEP.DE CHEQ.AJENOS,RET.DE CAM.,CONCEPTO: DEP. DEB. AUT. GAM URIONDO G/ADM PROY "S.A.P. CPO VASCO, JUNTAS Y COLON SUD" - PROASRED,DEP.: G.A.M. URIONDO , PROCEDENCIA: BANCO UNION S.A., CHEQUE: 1729, FECHA DE EMISION:09/08/2023</t>
  </si>
  <si>
    <t>00253014204 DEP.DE CHEQ.AJENOS,RET.DE CAM.,CONCEPTO: DEP. GAM ATOCHA GAS/ADM EJE/PROY "CONST. SAP. BOMBEO ANIMAS - SIETE SUYOS"- PROASRED,DEP.: G.A.M. ATOCHA , PROCEDENCIA: BANCO UNION S.A., CHEQUE: 1730, FECHA DE EMISION:09/08/2023</t>
  </si>
  <si>
    <t>00587012001 DEP.DE CHEQ.AJENOS,RET.DE CAM.,CONCEPTO: EL SENA - CERT 11 Y 12-JUNIO/23 JULIO/23,DEP.: E.B.C. , PROCEDENCIA: BANCO UNION S.A., CHEQUE: 1889, FECHA DE EMISION:09/08/2023</t>
  </si>
  <si>
    <t>00587012012 DEP.DE CHEQ.AJENOS,RET.DE CAM.,CONCEPTO: SAN IGNACIO-CERT 37-38 MAY/23 JUN/23,DEP.: E.B.C. , PROCEDENCIA: BANCO UNION S.A., CHEQUE: 1890, FECHA DE EMISION:09/08/2023</t>
  </si>
  <si>
    <t>00099021001 DEP.DE CHEQ.AJENOS,RET.DE CAM.,CONCEPTO: PAULINA CAMACHO SOTO,DEP.: BANCO UNION SA , PROCEDENCIA: BANCO UNION S.A., CHEQUE: 191573, FECHA DE EMISION:10/08/2023</t>
  </si>
  <si>
    <t>00099021001 DEP.DE CHEQ.AJENOS,RET.DE CAM.,CONCEPTO: PAULINA CAMACHO SOTO,DEP.: BANCO UNION SA , PROCEDENCIA: BANCO UNION S.A., CHEQUE: 191574, FECHA DE EMISION:10/08/2023</t>
  </si>
  <si>
    <t>00099021001 DEP.DE CHEQ.AJENOS,RET.DE CAM.,CONCEPTO: VIVIANA MARQUEZ CUBA,DEP.: BANCO UNION SA , PROCEDENCIA: BANCO UNION S.A., CHEQUE: 191575, FECHA DE EMISION:10/08/2023</t>
  </si>
  <si>
    <t>VTA.DIV.S/G NOTAS FBM-GG-268/23,19/07/23;FBM-GG-291/23,31/07/23;FBM-GG-304/23,09/08/23.REF.:EMIS.LC I-2023-34,COMIS.EMIS.LC 0,15% S/USD333.570.-POR 143 DIAS,REEMB.GSTS.COM.BS220.-Y EMIS.COMP.CONTABLE BS50.- LIB. 00548022001 COFADENA - FÁBRICA BOLIVIANA DE MUNICIÓN REF: COMISIONES EMISION I-2023-34</t>
  </si>
  <si>
    <t>A:00046058003 Débito Automático al Gobierno Autónomo Indígena Originario Campesino de la Nación Originaria Uru Chipaya (GAIOC URU) por incumplimiento del Convenio Interinstitucional Nº0092, suscrito por el GAIOC URU y el Ministerio de Salud y Deportes, correspondiente al Proyecto– “Construcción Carpas Solares en el Municipio de Chipaya - PMDC”.</t>
  </si>
  <si>
    <t>00099021001 DEPOSITO DE EFECTIVO, DEPOSITANTE: GROVER ANTONIO FLORES ARANIBAR, CONCEPTO: CONVENIO DOBLE PERCEPCION -SENASIR, CUENTA DE DEPOSITO: CUENTA UNICA DEL TESORO/DJBR</t>
  </si>
  <si>
    <t>00287102001 DEPOSITO DE EFECTIVO, DEPOSITANTE: JUAN CARLOS TAPIA TERAN, CONCEPTO: POR CIERRE FONDO EN AVANCE, CUENTA DE DEPOSITO: CUENTA UNICA DEL TESORO</t>
  </si>
  <si>
    <t>00099021001 DEPOSITO DE EFECTIVO, DEPOSITANTE: TEOFILO BAPTISTA RAMIREZ, CONCEPTO: DEVOLUCION DE HABERES 2010 MES DE JULIO DE 2023, CUENTA DE DEPOSITO: CUENTA UNICA DEL TESORO</t>
  </si>
  <si>
    <t>00046171101 DEPOSITO DE EFECTIVO, DEPOSITANTE: MS-AGEMED INGRESOS POR VENTA DE SERVICIOS, CONCEPTO: RESOLUCION ADMINISTRATIVA, CUENTA DE DEPOSITO: CUENTA UNICA DEL TESORO</t>
  </si>
  <si>
    <t>00099021001 DEPOSITO DE EFECTIVO, DEPOSITANTE: FREDDY IVAN CONDORI CUNO, CONCEPTO: POR COBRO INDEBIDO (SEGUNDAS NUPCIAS) DE LOLA CELESTINA CUNO CANASA (Q.E.P.D.), CUENTA DE DEPOSITO: CUENTA UNICA DEL TESORO</t>
  </si>
  <si>
    <t>00015011108 DEPOSITO DE EFECTIVO, DEPOSITANTE: MINISTERIO DE GOBIERNO, CONCEPTO: PAGO POR EXCEDENTE, CUENTA DE DEPOSITO: CUENTA UNICA DEL TESORO</t>
  </si>
  <si>
    <t>'TRANSFERENCIA'||RECIBIDA DEL EXTERIOR SEGUN MENSAJE SWIFT NRO. 13155 (REM. EXT.) DE LA FECHA, POR DESEMBOLSO DE LA AFD, PRÉSTAMO CBO-1037 02 L LIB. 00099021001 TGN-RECURSOS ORDINARIOS (3987) REF.: ÚTILES DE ESCRITORIO</t>
  </si>
  <si>
    <t>00099021001 DEPOSITO DE EFECTIVO, DEPOSITANTE: AGENCIA ESTATAL DE VIVIENDA, CONCEPTO: PAGO DE SERVICIO DE AGUA POTABLE (EPSAS) DE LA AGENCIA ESTATAL DE VIVIENDA 06/23, CUENTA DE DEPOSITO: CUENTA UNICA DEL TESORO</t>
  </si>
  <si>
    <t>COBRO COSTOS DE PAPELERIA SEGUN TRANSFERENCIA DEL EXTERIOR POR ORDEN DE COPA ENERGÍA DISTRIBUIDORA DE GAS SA, FECHA VALOR 10/08/2023 REF:INV 1049, 1050, 1051, 1053, 1056 LIB. 00513062002 YPFB - EXPORTACIÓN DE GLP Y OTROS-BOLIVIANOS</t>
  </si>
  <si>
    <t>COBRO COSTOS DE PAPELERIA POR REGULARIZACION DE TRANSFERENCIA DEL EXTERIOR POR ORDEN DE CONSULADO DE BOLIVIA EN MADRID, BO S N5161001B. REF.: GESTORIA CONSULAR MES JULIO 2023 (TRN/20230809-00118527) LIB. 00010011102 MIN.RELACIONES EXTERIORES - GESTORIA CONSULAR LEY Nº 3108</t>
  </si>
  <si>
    <t>NUMERO DE LIBRETA CUT: 00099021001 OPERACIÓN E18 TRANSFERENCIA DEL SISTEMA FINANCIERO POR CUENTA DE TERCEROS A LA CUT devolucion pagos CC no cobrados marzo 2023</t>
  </si>
  <si>
    <t>||TRANSFERENCIAS DEL EXTERIOR SEGUN MENSAJES SWIFT NROS. 13139 Y 13138 DE LA FECHA Y NOTA CITE: DGAC/3568/2023 DE FECHA 15/06/2023. (HRE-TGL-9395). REMITIDA POR LA DIRECCIÓN GENERAL DE AERONAUTICA CIVIL. (SECTOR PÚBLICO). DEBITO DE LA LIBRETA 00117012001 DGAC, REPOSICIÓN DE ÚTILES DE ESCRITORIO.</t>
  </si>
  <si>
    <t>00595012002 DEPOSITO DE EFECTIVO, DEPOSITANTE: MARCO ANTONIO RAMOS MONTES, CONCEPTO: CREDITO FISCAL FACTURA 428 C-31 1700, CUENTA DE DEPOSITO: CUENTA UNICA DEL TESORO</t>
  </si>
  <si>
    <t>00595012002 DEPOSITO DE EFECTIVO, DEPOSITANTE: MARCO ANTONIO RAMOS MONTES, CONCEPTO: CREDITO FISCAL FACTURA 7783 C-31 1702, CUENTA DE DEPOSITO: CUENTA UNICA DEL TESORO</t>
  </si>
  <si>
    <t>NUMERO DE LIBRETA CUT: 00099021001 OPERACIÓN E75 TRANSFERENCIA DE LA CUENTA FISCAL BUN A LA CUT EN MN TRANSFERENCIA DE FONDOS A SOLICITUD DE: GOB. AUTONOMO MCPAL. VILLAZON - CUENTA UNICA MUNICIPAL - CUM CITE:GAM.-MAE-DESP-NÂ°201/2023. 3987 LIBRETA NÂ°00099021001 BANCO CENTRAL DE BOLIVIA</t>
  </si>
  <si>
    <t>NUMERO DE LIBRETA CUT: 00373024105 OPERACIÓN E75 TRANSFERENCIA DE LA CUENTA FISCAL BUN A LA CUT EN MN TRANSFERENCIA DE FONDOS A SOLICITUD DEL: GOB. AUTÃNOMO MCPAL. SAN BORJA - CUENTA ÃNICA MUNICIPAL - CUM, CITE::STRIA, DESPACHO NÂ° 448/2023, CUENTA CUT 3987 LIBRETA NÂ° 00373024105 FDI-TRANS</t>
  </si>
  <si>
    <t>NUMERO DE LIBRETA CUT: 00373024105 OPERACIÓN E75 TRANSFERENCIA DE LA CUENTA FISCAL BUN A LA CUT EN MN TRANSFERENCIA DE FONDOS A SOLICITUD DEL: GOB. AUTÃNOMO MCPAL. SAN BORJA - CUENTA ÃNICA MUNICIPAL - CUM, CITE::STRIA, DESPACHO NÂ° 447/2023, CUENTA CUT 3987 LIBRETA NÂ° 00373024105 FDI-TRANS</t>
  </si>
  <si>
    <t>NUMERO DE LIBRETA CUT: 00373024105 OPERACIÓN E75 TRANSFERENCIA DE LA CUENTA FISCAL BUN A LA CUT EN MN TRANSFERENCIA DE FONDOS A SOLICITUD DEL: GOB. AUTÃNOMO MCPAL. SAN BORJA - CUENTA ÃNICA MUNICIPAL - CUM, CITE::STRIA, DESPACHO NÂ° 446/2023, CUENTA CUT 3987 LIBRETA NÂ° 00373024105 FDI-TRANS</t>
  </si>
  <si>
    <t>NUMERO DE LIBRETA CUT: 00373024105 OPERACIÓN E75 TRANSFERENCIA DE LA CUENTA FISCAL BUN A LA CUT EN MN TRANSFERENCIA DE FONDOS A SOLICITUD DEL: GOB. AUTÃNOMO MCPAL. SAN BORJA - CUENTA ÃNICA MUNICIPAL - CUM, CITE::STRIA, DESPACHO NÂ° 445/2023, CUENTA CUT 3987 LIBRETA NÂ° 00373024105 FDI-TRANS</t>
  </si>
  <si>
    <t>NUMERO DE LIBRETA CUT: 00373024105 OPERACIÓN E75 TRANSFERENCIA DE LA CUENTA FISCAL BUN A LA CUT EN MN TRANSFERENCIA DE FONDOS A SOLICITUD DEL: GOB. AUTÃNOMO MCPAL. SAN BORJA - CUENTA ÃNICA MUNICIPAL - CUM, CITE::STRIA, DESPACHO NÂ° 444/2023, CUENTA CUT 3987 LIBRETA NÂ° 00373024105 FDI-TRANS</t>
  </si>
  <si>
    <t>||COMISIÓN TRANSFERENCIA FDOS. AL EXTERIOR 0,10%S/USD576.950,65, REEM. GSTS COMUNICACIÓN BS220.- Y EMISIÓN COMP. CONTABLE BS. 50 REF-PAGO 19 LC I-2023-12 P/C ECEBOL A/F SACYR IND.,SLU,IMASA ING. Y PROY. S.A.UTE POT. UNIÓN TEMP.EMPRESAS, EN COMPL. A COMP.1066206, 11/08/23 LIB. 00132039202 SEDEM-FOM. A LAS EMPRESAS PÚBLICAS PRODUCTIVAS R.: COMISIONES PAGO 19 LC I-2023-12</t>
  </si>
  <si>
    <t>00046114201 DEPOSITO DE EFECTIVO, DEPOSITANTE: NATALIA CAMARGO VARGAS, CONCEPTO: DEVOLUCION DE FONDOS NO EJECUTADOS DE C 31 - 110, CUENTA DE DEPOSITO: CUENTA UNICA DEL TESORO</t>
  </si>
  <si>
    <t>||TRANSFERENCIA DE FONDOS SEGUN MENSAJES SWIFT 13177 Y 13176 DE LA FECHA EN ATENCIÓN A NOTA CITE SEDEM/GG/EV N°0282/2023 DE F.1.08.203 (HRE-TGL-12076).ENVIADA POR EL SERVICIO DE DESARROLLO DE LAS EMPRESAS PUBLICAS A LA LIB.N°00132072001 SEDEM-ADM. RECAUDACION ENVIBOL EN BS. P/CTA DE ALVITES SORIANO ROSAS HERMILIO</t>
  </si>
  <si>
    <t>00078034201 DEP.DE CHEQ.AJENOS,RET.DE CAM.,CONCEPTO: DEPÓSITO DE TALLERES CON DOCUMENTO DE RECONOCIMIENTO DE DEUDA,DEP.: EEC-GNV , PROCEDENCIA: BANCO UNION S.A., CHEQUE: 204, FECHA DE EMISION:09/08/2023</t>
  </si>
  <si>
    <t>00291074201 DEP.DE CHEQ.AJENOS,RET.DE CAM.,CONCEPTO: DESEMBOLSO PARCIAL DEL APORTE LOCAL-PROYECTO ESTUDIO TECNICO TUNEL AGUARAGUE,DEP.: G.A.R. GRAN CHACO-YACUIBA , PROCEDENCIA: BANCO UNION S.A., CHEQUE: 4087, FECHA DE EMISION:09/08/2023</t>
  </si>
  <si>
    <t>00047137003 DEP.DE CHEQ.AJENOS,RET.DE CAM.,CONCEPTO: DEVOLUCION ASOC MULTIACTIVA AGROPECUARIOS Y ARTESANIAS IÑITA BAJA LPZ -047-4-767-3 PREV 2400,DEP.: MDRYT- EMPORDERAR PAR II , PROCEDENCIA: BANCO UNION S.A., CHEQUE: 10, FECHA DE EMISION:28/07/2023</t>
  </si>
  <si>
    <t>00047137003 DEP.DE CHEQ.AJENOS,RET.DE CAM.,CONCEPTO: DEVOLUCION APROLAM -I LPZ -0207-4-748-3 PR,1164,DEP.: MDRYT- EMPORDERAR PAR II , PROCEDENCIA: BANCO UNION S.A., CHEQUE: 14, FECHA DE EMISION:28/07/2023</t>
  </si>
  <si>
    <t>00099021001 DEP.DE CHEQ.AJENOS,RET.DE CAM.,CONCEPTO: TRAMITE N° 9324225-MAYO 2023 CONVENIO DOBLE PERCEPCION,DEP.: RONALD ISRAEL ZORRILLA VALDIVIA , PROCEDENCIA: BANCO UNION S.A., CHEQUE: 7216, FECHA DE EMISION:02/08/2023/DJBR</t>
  </si>
  <si>
    <t>00047137003 DEP.DE CHEQ.AJENOS,RET.DE CAM.,CONCEPTO: DEVOLUCION CALACHAPI LPZ-0252-4-129-3 PR 924,DEP.: MDRYT- EMPORDERAR PAR II , PROCEDENCIA: BANCO UNION S.A., CHEQUE: 50, FECHA DE EMISION:28/07/2023</t>
  </si>
  <si>
    <t>00290012001 DEP.DE CHEQ.AJENOS,RET.DE CAM.,CONCEPTO: TRAMITE N° 9324225 - OTROS INGRESOS,DEP.: SERVICIO DE IMPUESTOS NACIONALES , PROCEDENCIA: BANCO UNION S.A., CHEQUE: 7215, FECHA DE EMISION:02/08/2023</t>
  </si>
  <si>
    <t>00290012001 DEP.DE CHEQ.AJENOS,RET.DE CAM.,CONCEPTO: TRAMITE N° 9324225 - DESCUENTO PASAJES Y VIATICOS,DEP.: SERVICIO DE IMPUESTOS NACIONALES , PROCEDENCIA: BANCO UNION S.A., CHEQUE: 7214, FECHA DE EMISION:02/08/2023</t>
  </si>
  <si>
    <t>00290012001 DEP.DE CHEQ.AJENOS,RET.DE CAM.,CONCEPTO: TRAMITE N° 9324225- DESCUENTOS PASAJES Y VIATICOS,DEP.: SERVICIO DE IMPUESTOS NACIONALES , PROCEDENCIA: BANCO UNION S.A., CHEQUE: 7213, FECHA DE EMISION:02/08/2023</t>
  </si>
  <si>
    <t>00290012001 DEP.DE CHEQ.AJENOS,RET.DE CAM.,CONCEPTO: TRAMITE N° 9329470- OTROS INGRESOS,DEP.: SERVICIO DE IMPUESTOS NACIONALES , PROCEDENCIA: BANCO UNION S.A., CHEQUE: 7219, FECHA DE EMISION:02/08/2023</t>
  </si>
  <si>
    <t>00099021001 DEP.DE CHEQ.AJENOS,RET.DE CAM.,CONCEPTO: TRAMITE N° 9329470 - JUNIO 2023 CONVENIO DOBLE PERCEPCION,DEP.: RONALD ISRAEL ZORRILLA VALDIVIA , PROCEDENCIA: BANCO UNION S.A., CHEQUE: 7220, FECHA DE EMISION:02/08/2023/DJBR</t>
  </si>
  <si>
    <t>00290012001 DEP.DE CHEQ.AJENOS,RET.DE CAM.,CONCEPTO: TRAMITE N° 9329470- OTROS INGRESOS DESCUENTO PASAJES Y VIATICOS,DEP.: SERVICIO DE IMPUESTOS NACIONALES , PROCEDENCIA: BANCO UNION S.A., CHEQUE: 7218, FECHA DE EMISION:02/08/2023</t>
  </si>
  <si>
    <t>00290012001 DEP.DE CHEQ.AJENOS,RET.DE CAM.,CONCEPTO: TRAMITE N° 9329470- DESCUENTO PASAJES Y VIATICOS,DEP.: SERVICIO DE IMPUESTOS NACIONALES , PROCEDENCIA: BANCO UNION S.A., CHEQUE: 7217, FECHA DE EMISION:02/08/2023</t>
  </si>
  <si>
    <t>COBRO COSTOS DE PAPELERIA SEGUN TRANSFERENCIA DEL EXTERIOR POR ORDEN DE LATIN OIL S.A., FECHA VALOR 11/08/2023 REF:YPFB-PROF 658 LIB. 00513062002 YPFB - EXPORTACIÓN DE GLP Y OTROS-BOLIVIANOS</t>
  </si>
  <si>
    <t>COBRO COSTOS DE PAPELERIA SEGUN TRANSFERENCIA DEL EXTERIOR POR ORDEN DE CONSULADO DE BOLIVIA EN CACERES-BRASIL REF:GESTORIA CONSULAR JULIO 2023 LIB. 00010011102 MIN.RELACIONES EXTERIORES - GESTORIA CONSULAR LEY Nº 3108</t>
  </si>
  <si>
    <t>COBRO COSTOS DE PAPELERIA SEGUN TRANSFERENCIA DEL EXTERIOR POR ORDEN DE CONSULADO DE BOLIVIA EN VALENCIA-ESPAÑA REF: GESTORIA CONSULAR JULIO 2023 LIB. 00010011102 MIN.RELACIONES EXTERIORES - GESTORIA CONSULAR LEY Nº 3108</t>
  </si>
  <si>
    <t>||TRANSF.DE FONDOS SG NOTA MEFP/VTCP/DGCP/UODP/905/2019 DEL 25-09-2019 MEFP, PAGO CUSTODIO CORRESP. AL TERCER TRIMESTRE DE 2022 FACT. 1244730 REF:BENEF.JPMORGAN CHASE BANK, PAIS EE.UU.RETENCION MONTO TOTAL FACT. USD 223,65X12,5%=USD27,96 T/C BS6,86 CGO. LIB.00099021001 TGN RECURSOS ORDINARIOS, COBRO COMIS.0,10%S/USD 195,69, SWIFT BS220.-UT.BS50.-</t>
  </si>
  <si>
    <t>||TRANSF.DE FONDOS SG NOTA MEFP/VTCP/DGCP/UODP/905/2019 DEL 25-09-2019 MEFP, PAGO CUSTODIO CORRESP. AL CUARTO TRIMESTRE DE 2022 FACT. 1245181 REF:BENEF.JPMORGAN CHASE BANK, PAIS EE.UU.RETENCION MONTO TOTAL FACT. USD 48,13X12,5%=USD6,02 T/C BS6,86 CGO. LIB.00099021001 TGN RECURSOS ORDINARIOS, COBRO COMIS.0,10%S/USD 42,11, SWIFT BS220.-UT.BS50.-</t>
  </si>
  <si>
    <t>||TRANSFERENCIA DE FONDOS S/G MENSAJES SWIFTS NROS.13174-13175 EN ATENCION A NOTA: DGAC/3568/2023 DE F.15/6/2023 (HRE-TGL-9395) ENVIADO POR LA DIRECCION GENERAL DE AERONAUTICA CIVIL (SECTOR PÚBLICO). DEBITO DE LA LIBRETA 00117012001 DGAC, REPOSICION ÚTILES DE ESCRITORIO.</t>
  </si>
  <si>
    <t>||TRANSFERENCIA DE FONDOS SEGUN MENSAJES SWIFT 13177 Y 13176 DE LA FECHA EN ATENCIÓN A NOTA CITE SEDEM/GG/EV N°0282/2023 DE F.1.08.203 (HRE-TGL-12076).ENVIADA POR EL SERVICIO DE DESARROLLO DE LAS EMPRESAS PUBLICAS DEBITO DE LA LIB. N°00132072001 SEDEM-ADM. RECAUDACION ENVIBOL EN BS, COBRO DE UTILES DE ESCRITORIO.</t>
  </si>
  <si>
    <t>A:00099021001 Transferencia que realizamos a solicitud de la Empresa Nacional de Electricidad mediante nota CITE: ENDE-DEEM-8/21-23 en aplicación al Decreto Supremo No 4848 de 28 de diciembre de 2022 correspondiente al mes de julio 2023 (HR. 6-17639-R).</t>
  </si>
  <si>
    <t>00099021001 DEPOSITO DE EFECTIVO, DEPOSITANTE: JUAN PARDO GUEVARA, CONCEPTO: DEVOLUCION DE RETROACTIVO, CUENTA DE DEPOSITO: CUENTA UNICA DEL TESORO/DJBR</t>
  </si>
  <si>
    <t>00046171101 DEPOSITO DE EFECTIVO, DEPOSITANTE: LABORATORIO Y OPTICAS PAUKER LTDA, CONCEPTO: SANCION - REINSCRIPCIÓN, CUENTA DE DEPOSITO: CUENTA UNICA DEL TESORO</t>
  </si>
  <si>
    <t>00046171101 DEPOSITO DE EFECTIVO, DEPOSITANTE: ALVARO FUENTES ION TECNOLOGY MSA KOSMETIC SRL, CONCEPTO: SANCION JURIDICA, CUENTA DE DEPOSITO: CUENTA UNICA DEL TESORO</t>
  </si>
  <si>
    <t>00670092001 DEPOSITO DE EFECTIVO, DEPOSITANTE: JAVIER ORLANDO TINTAYA CARRILLO, CONCEPTO: DEVOLUCION DE FONDOS NO UTILIZADOS POR UN DIA DE VIATICO, CUENTA DE DEPOSITO: CUENTA UNICA DEL TESORO</t>
  </si>
  <si>
    <t>00670092001 DEPOSITO DE EFECTIVO, DEPOSITANTE: JUDITH SANCHEZ RIBERA, CONCEPTO: DEVOLUCION DE FONDOS NO UTILIZADOS POR UN DIA DE VIATICO, CUENTA DE DEPOSITO: CUENTA UNICA DEL TESORO</t>
  </si>
  <si>
    <t>00670092001 DEPOSITO DE EFECTIVO, DEPOSITANTE: JOSE MANUEL SIYE RAMOS, CONCEPTO: DEVOLUCION DE FONDOS NO UTILIZADOS POR UN DIA DE VIATICO, CUENTA DE DEPOSITO: CUENTA UNICA DEL TESORO</t>
  </si>
  <si>
    <t>00670012003 DEPOSITO DE EFECTIVO, DEPOSITANTE: JOHSSETTE UREY ESPINAR, CONCEPTO: OEP TRIBUNAL SUPREMO ELECTORAL, CUENTA DE DEPOSITO: CUENTA UNICA DEL TESORO</t>
  </si>
  <si>
    <t>00099021001 DEPOSITO DE EFECTIVO, DEPOSITANTE: SARA PAULINE JAUREGUI MAGNE, CONCEPTO: DEVOLUCION MONTO PASAJE AEREO POR COMISION, CUENTA DE DEPOSITO: CUENTA UNICA DEL TESORO/DJBR</t>
  </si>
  <si>
    <t>VENTA DE DIVISAS CON TRANSFERENCIA DE FONDOS A SOLICITUD DE SERVICIO DESARROLLO EMPRESAS PUBLICAS PRODUCTIVAS SEGUN SOLICITUD 18969 REF: TRANSFERENCIA INTERNACIONAL DE PAGO A LA EMPRESA VETROMECCANICA S.R.L. POR LA ADQUISICION DE EQUIPAMIENTO PARA ZONA FRIA DE ACUERDO A CONTRATO CON CODIGO SEDEM/EN LIB. 00132072001 SEDEM-ADMINISTRACION RECAUDACION ENVIBOL EN BOLIVIANOS POR DIFERENCIAL CAMBIARIO</t>
  </si>
  <si>
    <t>VENTA DE DIVISAS CON TRANSFERENCIA DE FONDOS A SOLICITUD DE SERVICIO DESARROLLO EMPRESAS PUBLICAS PRODUCTIVAS SEGUN SOLICITUD 18970 REF: TRANSFERENCIA INTERNACIONAL A LA EMPRESA VIDROMECANICA S.A. POR LA ADQUISICION DE MALLA DE ARCHA DE RECOCIDO DE ACUERDO A CONTRATO CON CODIGO SEDEM/ENVIBOL/CDE/202 LIB. 00132072001 SEDEM-ADMINISTRACION RECAUDACION ENVIBOL EN BOLIVIANOS POR DIFERENCIAL CAMBIARIO</t>
  </si>
  <si>
    <t>COBRO COSTOS DE PAPELERIA POR REGULARIZACION DE TRANSFERENCIA DEL EXTERIOR POR ORDEN DE CONSULADO GENERAL DE BOLIVIA GINEBRA-SUIZA REF: GESTORIA CONSULAR JULIO 2023 LIB. 00010011102 MIN.RELACIONES EXTERIORES - GESTORIA CONSULAR LEY Nº 3108</t>
  </si>
  <si>
    <t>VENTA DE DIVISAS CON TRANSFERENCIA DE FONDOS A SOLICITUD DE SERVICIO DESARROLLO EMPRESAS PUBLICAS PRODUCTIVAS SEGUN SOLICITUD 18968 REF: TRANSFERENCIA INTERNACIONAL DE PAGO A LA EMPRESA BDF S.P.A POR LA ADQUISICION DE SUPERESTRUCTURA DE LA ZONA DE ACONDICIONAMIENTO DE VIDRIO FUNDIDO DE ACUERDO A CO LIB. 00132072001 SEDEM-ADMINISTRACION RECAUDACION ENVIBOL EN BOLIVIANOS POR DIFERENCIAL CAMBIARIO</t>
  </si>
  <si>
    <t>COBRO COSTOS DE PAPELERIA POR REGULARIZACION DE TRANSFERENCIA DEL EXTERIOR POR ORDEN DE EMBAJADA DEL ESTADO DE BOLIVIA EN OTTAWA-CANADA REF:DEVOLUCIÓN DE RECURSOS. LIB. 00010011102 MIN.RELACIONES EXTERIORES - GESTORIA CONSULAR LEY Nº 3108</t>
  </si>
  <si>
    <t>COBRO COSTOS DE PAPELERIA POR REGULARIZACION DE TRANSFERENCIA DEL EXTERIOR POR ORDEN DE CONSULADO GERAL DA BOLIVIA RIO DE JANEIRO - BRASIL REF:GESTORIA CONSULAR JULIO 2023 LIB. 00010011102 MIN.RELACIONES EXTERIORES - GESTORIA CONSULAR LEY Nº 3108</t>
  </si>
  <si>
    <t>00086011102 DEPOSITO DE EFECTIVO, DEPOSITANTE: TRANS COPETBOL SRL NIT: 377703029, CONCEPTO: PAGO DE MULTA, CUENTA DE DEPOSITO: CUENTA UNICA DEL TESORO</t>
  </si>
  <si>
    <t>00099021001 DEPOSITO DE EFECTIVO, DEPOSITANTE: HERNAN CHALI QUISPE RODRIGUEZ, CONCEPTO: DEVOLUCION DE PASAJES Y VIATICOS HERNAN QUISPE, CUENTA DE DEPOSITO: CUENTA UNICA DEL TESORO</t>
  </si>
  <si>
    <t>NUMERO DE LIBRETA CUT: 00373024105 OPERACIÓN E75 TRANSFERENCIA DE LA CUENTA FISCAL BUN A LA CUT EN MN TRANSFERENCIA DE FONDOS A SOLICITUD DE: GOBIERNO AUTONOMO MUNICIPAL DE LAJA GAML/DMAE/CITE: NOT-EXT NÂ° 0440/2023 CUENTA CUT 3987 LIBRETA NÂ° 00373024105 FDI-TRASFERENCIAS PROGRAMADAS Y/O PROYECT</t>
  </si>
  <si>
    <t>NUMERO DE LIBRETA CUT: 00283012001 OPERACIÓN E18 TRANSFERENCIA DEL SISTEMA FINANCIERO POR CUENTA DE TERCEROS A LA CUT SOL. ESC. DE ALMACERA BOLIVIANA S.A.</t>
  </si>
  <si>
    <t>00155012001 DEPOSITO DE EFECTIVO, DEPOSITANTE: CARLOS FERNANDEZ ESCOBAR, CONCEPTO: DEVOLUCION PASAJES PAGADOS A PERSONAS AJENAS AL PERSONAL DEPENDIENTE DIRNOPLU, CUENTA DE DEPOSITO: CUENTA UNICA DEL TESORO</t>
  </si>
  <si>
    <t>00099021001 DEPOSITO DE EFECTIVO, DEPOSITANTE: NEFROCENTRO - UNIDAD DE HEMODIALICIS SRL, CONCEPTO: REPOSICION DE LA DIFERENCIA DE MONTO PAGADO POR SERVICIOS DE HEMODIALISIS ENERO 2023, CUENTA DE DEPOSITO: CUENTA UNICA DEL TESORO</t>
  </si>
  <si>
    <t>NUMERO DE LIBRETA CUT: 00513012008 OPERACIÓN E18 TRANSFERENCIA DEL SISTEMA FINANCIERO POR CUENTA DE TERCEROS A LA CUT TRANSFERENCIA PAGO DIVIDENDOS GESTION 2022 CITE CH-2308-3169S-GAF698/2023 (CORRESPONDE A COBRANZAS DE RETRIBUCION AL TITULAR POR LAS ENTREGAS DE HIDROCARBUROS BAJO CONTRATOS DE OP</t>
  </si>
  <si>
    <t>REGULARIZACION DE TRANSFERENCIA DEL EXTERIOR SEGUN SWIFT NO.12908 DE FECHA 14/08/2023 ORDENANTE: CONSULADO GERAL DA BOLIVIA, BR/SAO PAULO. REF.: (FV00364088266001) TRN/20230808-00272265 LIB. 00340012005 SEGIP - RECAUDACION EXTERIOR - CEDULAS DE IDENTIDAD</t>
  </si>
  <si>
    <t>TRANSFERENCIA DEL EXTERIOR SEGUN SWIFT NOS.13208-13207 DE FECHA 14/08/2023 ORDENANTE: QUÍMICA MAVAR S.A. REF:ODV 150/DIX 144 1944TON KCL LIB. 00597012001 RECURSOS PROPIOS VENTAS YLB</t>
  </si>
  <si>
    <t>A:00373024104 A: 00373024104 Transferencia de recursos a favor de las UNIBOL, correspondiente al mes de Julio de 2023 en virtud al Informe MEFP/VTCP/DGPOT/ UPCFTGN/INF/N°73/2023 (H.R. 389-8-D).</t>
  </si>
  <si>
    <t>A:00373024101 A: 00373024101 Transferencia de recursos para gastos de funcionamiento del FDI, correspondiente al mes julio 2023, en virtud al Informe MEFP/VTCP/DGPOT/UPCFTGN/INF/N° 72/2023, H.R. 389-7-D</t>
  </si>
  <si>
    <t>00016261101 DEP.DE CHEQ.AJENOS,RET.DE CAM.,CONCEPTO: DEPÓSITO RECURSOS,DEP.: INS. PUERTO RICO PANDO , PROCEDENCIA: BANCO UNION S.A., CHEQUE: 1823, FECHA DE EMISION:08/08/2023</t>
  </si>
  <si>
    <t>00041014101 DEP.DE CHEQ.AJENOS,RET.DE CAM.,CONCEPTO: TRANSFERENCIA DE RECURSOS POR DEPÓSITO DEL GAM PAZÑA-ORURO POR LA COMPRA DE EQUIP. DE COMP. D.S.2812,DEP.: MDPYEP , PROCEDENCIA: BANCO UNION S.A., CHEQUE: 3019, FECHA DE EMISION:10/08/2023</t>
  </si>
  <si>
    <t>00016221101 DEP.DE CHEQ.AJENOS,RET.DE CAM.,CONCEPTO: DEPÓSITO RECURSOS,DEP.: ESFM VILLA AROMA , PROCEDENCIA: BANCO UNION S.A., CHEQUE: 949, FECHA DE EMISION:10/08/2023</t>
  </si>
  <si>
    <t>00078034201 DEP.DE CHEQ.AJENOS,RET.DE CAM.,CONCEPTO: DEP POR PAGO REALIZADO POR BENEFICIARIOS DE PROG EEC-GNV,TALERES EN CONCILIACION Y LICENCIA SIN GOCE,DEP.: EEC-GNV , PROCEDENCIA: BANCO UNION S.A., CHEQUE: 205, FECHA DE EMISION:11/08/2023</t>
  </si>
  <si>
    <t>00587012023 DEP.DE CHEQ.AJENOS,RET.DE CAM.,CONCEPTO: ICHILO-CERT.8 - MAYO/23,DEP.: E.B.C. , PROCEDENCIA: BANCO UNION S.A., CHEQUE: 1892, FECHA DE EMISION:11/08/2023</t>
  </si>
  <si>
    <t>COBRO COSTOS DE PAPELERIA SEGUN TRANSFERENCIA DEL EXTERIOR POR ORDEN DE GASTOTAL SA, FECHA VALOR 11/08/2023 LIB. 00513062002 YPFB - EXPORTACIÓN DE GLP Y OTROS-BOLIVIANOS</t>
  </si>
  <si>
    <t>COBRO COSTOS DE PAPELERIA SEGUN TRANSFERENCIA DEL EXTERIOR POR ORDEN DE COPA ENERGÍA DISTRIBUIDORA DE GAS SA, FECHA VALOR 11/08/2023 LIB. 00513062002 YPFB - EXPORTACIÓN DE GLP Y OTROS-BOLIVIANOS</t>
  </si>
  <si>
    <t>COBRO COSTOS DE PAPELERIA POR REGULARIZACION DE TRANSFERENCIA DEL EXTERIOR POR ORDEN DE CANACOL ENERGY LTD, FECHA VALOR 08/08/2023 REF: PROFORMA 10 LIB. 00513012007 YPFB - RECURSOS NACIONALIZACIÓN</t>
  </si>
  <si>
    <t>COBRO COSTOS DE PAPELERIA SEGUN TRANSFERENCIA DEL EXTERIOR POR ORDEN DE QUÍMICA MAVAR S.A. REF:ODV 150/DIX 144 1944TON KCL LIB. 00597012001 RECURSOS PROPIOS VENTAS YLB</t>
  </si>
  <si>
    <t>COBRO COSTOS DE PAPELERIA POR REGULARIZACION DE TRANSFERENCIA DEL EXTERIOR POR ORDEN DE EMBAJADA DEL ESTADO PLURINACIONAL DE BOLIVIA, MX 11590 CIUDAD DE MEXICO. REF.: GESTORIA CONSULAR MES JULIO 2023 (SWF OF 23/08/10) TRN/20230810-00264682 LIB. 00010011102 MIN.RELACIONES EXTERIORES - GESTORIA CONSULAR LEY Nº 3108</t>
  </si>
  <si>
    <t>COBRO COSTOS DE PAPELERIA POR REGULARIZACION DE TRANSFERENCIA DEL EXTERIOR POR ORDEN DE CONSULADO GERAL DA BOLIVIA, BR/SAO PAULO. REF.: CHPSSN/0462379 (FV00364089075001) TRN/20230808-00272297 LIB. 00010011102 MIN.RELACIONES EXTERIORES - GESTORIA CONSULAR LEY Nº 3108</t>
  </si>
  <si>
    <t>COBRO COSTOS DE PAPELERIA POR REGULARIZACION DE TRANSFERENCIA DEL EXTERIOR POR ORDEN DE CONSULADO GENERAL DE BOLIVIA EN HOUSTON, 77057 US TX. REF.: GESTORIA CONSULAR MES JULIO 2023 (TRN/20230809-00117264) LIB. 00010011102 MIN.RELACIONES EXTERIORES - GESTORIA CONSULAR LEY Nº 3108</t>
  </si>
  <si>
    <t>COBRO COSTOS DE PAPELERIA POR REGULARIZACION DE TRANSFERENCIA DEL EXTERIOR POR ORDEN DE CONSULADO GENERAL DEL ESTADO MIAMI, 33166 US FL. REF.: GESTORIA CONSULAR JULIO 2023 TRN/20230808-00267819 LIB. 00010011102 MIN.RELACIONES EXTERIORES - GESTORIA CONSULAR LEY Nº 3108</t>
  </si>
  <si>
    <t>COBRO COSTOS DE PAPELERIA POR REGULARIZACION DE TRANSFERENCIA DEL EXTERIOR POR ORDEN DE CONSULATE GENERAL OF THE PLURINATIO, NEW YORK 10018 US. REF.: GESTORIA CONSULAR JULIO 2023 TRN/20230808-00269884 LIB. 00010011102 MIN.RELACIONES EXTERIORES - GESTORIA CONSULAR LEY Nº 3108</t>
  </si>
  <si>
    <t>COBRO COSTOS DE PAPELERIA POR REGULARIZACION DE TRANSFERENCIA DEL EXTERIOR POR ORDEN DE CONSULADO GERAL DA BOLIVIA, BR/SAO PAULO. REF.: (FV00364088266001) TRN/20230808-00272265 LIB. 00340012003 RECAUDACION EXTRANJERIA - C.I. -L.C.</t>
  </si>
  <si>
    <t>'COBRO DE'||ÚTILES DE ESCRITORIO POR EL COMPROBANTE NRO.1066255 DE LA FECHA S/G. NOTA CITE PRS/GAFC-1382 DFC-423/2023 DE F.14.06.2023 (HRE-TGL-9344), ENVIADA POR YACIMIENTOS PETROLIFEROS FISCALES BOLIVIANOS DEBITO DE LA LIBRETA 00513022001 YPFB  OPERACIONES</t>
  </si>
  <si>
    <t>||TRANSFERENCIAS DEL EXTERIOR SEGUN MENSAJES SWIFT NROS. 13249 Y 13247 DE LA FECHA Y NOTA CITE: DGAC/3568/2023 DE FECHA 15/06/2023. (HRE-TGL-9395). REMITIDA POR LA DIRECCIÓN GENERAL DE AERONAUTICA CIVIL. (SECTOR PÚBLICO). DEBITO DE LA LIBRETA 00117012001 DGAC, REPOSICIÓN DE ÚTILES DE ESCRITORIO.</t>
  </si>
  <si>
    <t>'COBRO DE'||ÚTILES DE ESCRITORIO POR EL COMPROBANTE N°1066268 SEGÚN NOTA CITE: PRS/GAFC-1382 DFC-423/2023 DE FECHA 14/06/2023 (HRE-TGL-9344) DE YACIMIENTOS PETROLÍFEROS FISCALES BOLIVIANOS. (SECTOR PÚBLICO). DÉBITO DE LA LIBRETA 00513022001 YPFB - OPERACIONES, REPOSICIÓN DE ÚTILES DE ESCRITORIO.</t>
  </si>
  <si>
    <t>||TRANSFERENCIA DE FONDOS S/G. MENSAJE SWIFT NRO. 13261 DE LA FECHA, Y NOTA REMITIDA POR LA DIRECCIÓN GENERAL DE AERONAUTICA CIVIL CITE: DGAC/3568/2023 DE FECHA 15/06/2023 (HRE-TGL-9395) (SECTOR PÚBLICO). DÉBITO DE LA LIBRETA 00117012001 DGAC, REPOSICIÓN ÚTILES DE ESCRITORIO.</t>
  </si>
  <si>
    <t>'COBRO DE'||ÚTILES DE ESCRITORIO POR EL COMPROBANTE NRO.1066275 DE LA FECHA S/G. NOTA CITE RIBB/UAF/SCO N°031/23 (HRE-TGL-9117) ENVIADA POR EL REGISTRO INTERNACIONAL BOLIVIANO DE BUQUES DEBITO DE LA LIBRETA 00020061101MIN.DEF.-RIBB-INGRESOS VARIOS USD, COBRO DE UTILES DE ESCRITORIO</t>
  </si>
  <si>
    <t>00573012001 DEPOSITO DE EFECTIVO, DEPOSITANTE: RAMIRO ORELLANA CALLIZAYA, CONCEPTO: REPOSICION A LA CUENTA CONTRAPARTE POR REEMBOLSO DE PEAJE A JOSE LUIS SAIRE, CUENTA DE DEPOSITO: CUENTA UNICA DEL TESORO</t>
  </si>
  <si>
    <t>00099021001 DEPOSITO DE EFECTIVO, DEPOSITANTE: JOSE SANTIAGO QUINTANA VEGA, CONCEPTO: REPOSICION DE CREDENCIAL, CUENTA DE DEPOSITO: CUENTA UNICA DEL TESORO/DJBR</t>
  </si>
  <si>
    <t>00099021001 DEPOSITO DE EFECTIVO, DEPOSITANTE: KARINA ORDOÑEZ S., CONCEPTO: DEVOLUCION DE VIATICOS, CUENTA DE DEPOSITO: CUENTA UNICA DEL TESORO</t>
  </si>
  <si>
    <t>00099021001 DEPOSITO DE EFECTIVO, DEPOSITANTE: KARINA ORDOÑEZ S, CONCEPTO: DEVOLUCION DE VIATICOS, CUENTA DE DEPOSITO: CUENTA UNICA DEL TESORO</t>
  </si>
  <si>
    <t>00086018047 DEPOSITO DE EFECTIVO, DEPOSITANTE: VLADIMIR ALEX VIZA CACERES, CONCEPTO: DEVOLUCION DEL 13% POR CONCEPTO DE RC - IVA, CUENTA DE DEPOSITO: CUENTA UNICA DEL TESORO</t>
  </si>
  <si>
    <t>A:00099021001 Reversión de recursos al GAM Puerto Rico,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</si>
  <si>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A:00099021001 Reversión de recursos al GAM Santa Rosa del Abuná,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t>
  </si>
  <si>
    <t>00053014101 DEPOSITO DE EFECTIVO, DEPOSITANTE: MARINA AGAR BAZAN ARANIBAR, CONCEPTO: DEVOLUCION POR FONDOS EN AVANCE, CUENTA DE DEPOSITO: CUENTA UNICA DEL TESORO</t>
  </si>
  <si>
    <t>00046171101 DEPOSITO DE EFECTIVO, DEPOSITANTE: CAJA NACIONAL DE SALUD, CONCEPTO: PAGO DE MULTA, CUENTA DE DEPOSITO: CUENTA UNICA DEL TESORO</t>
  </si>
  <si>
    <t>00155012001 DEPOSITO DE EFECTIVO, DEPOSITANTE: RAMIRO JAIME AVILES NOVILLO, CONCEPTO: PROCESOS DE CONTRATACION Y PAGOS REALIZADOS PARA EL SERVICIO DE ARRENDAMIENTO DE LAS OFICINAS, CUENTA DE DEPOSITO: CUENTA UNICA DEL TESORO</t>
  </si>
  <si>
    <t>00015011108 DEPOSITO DE EFECTIVO, DEPOSITANTE: RITA MARIA CASTELO ORMACHEA, CONCEPTO: DEVOLUCON SRA RITA MARIA CASTELO ORMACHEA, CUENTA DE DEPOSITO: CUENTA UNICA DEL TESORO</t>
  </si>
  <si>
    <t>00046171101 DEPOSITO DE EFECTIVO, DEPOSITANTE: SKG DE ORLANDO ROBERTO ANTONIO GUZMAN DAGLISH, CONCEPTO: SANCION POR INCUMPLIMIENTO A LA NORMA, CUENTA DE DEPOSITO: CUENTA UNICA DEL TESORO</t>
  </si>
  <si>
    <t>00099021001 DEPOSITO DE EFECTIVO, DEPOSITANTE: RUBEN PEREZ ANTEZANA, CONCEPTO: DEVOLUCION AL SENASIR, CUENTA DE DEPOSITO: CUENTA UNICA DEL TESORO</t>
  </si>
  <si>
    <t>00099021001 DEPOSITO DE EFECTIVO, DEPOSITANTE: AYDA JHOVANA VIDAURRE ROMERO, CONCEPTO: DEVOLUCION EXAMEN PREOCUPACIONAL GESTION 2023, CUENTA DE DEPOSITO: CUENTA UNICA DEL TESORO/DJBR</t>
  </si>
  <si>
    <t>00099021001 DEPOSITO DE EFECTIVO, DEPOSITANTE: REYNALDO WALDO ZACONETA CABALLERO, CONCEPTO: DEVOLUCION 1 DIA VIATICOS MIN PRESIDENCIA, CUENTA DE DEPOSITO: CUENTA UNICA DEL TESORO/DJBR</t>
  </si>
  <si>
    <t>00070057001 DEPOSITO DE EFECTIVO, DEPOSITANTE: RAUL MENDOZA GUTIERREZ, CONCEPTO: DEVOLUCION DE FONDOS POR PAGOS EN DEMASIA, CUENTA DE DEPOSITO: CUENTA UNICA DEL TESORO</t>
  </si>
  <si>
    <t>00206012001 DEPOSITO DE EFECTIVO, DEPOSITANTE: INSTITUTO NACIONAL DE ESTADISTICA, CONCEPTO: DEPÓSITO POR VENTA DE LA OFICINA CENTRAL LA PAZ DE FECHA 14/08/2023, CUENTA DE DEPOSITO: CUENTA UNICA DEL TESORO</t>
  </si>
  <si>
    <t>TRANSFERENCIA DEL EXTERIOR SEGUN SWIFT NO.13363 DE FECHA 15/08/2023 ORDENANTE: CONSULADO GENERAL DE BOLIVIA ESPAÑA-BARCELONA REF:LICENCIAS DE CONDUCIR LIB. 00340012004 SEGIP-RECAUDACION EXTERIOR-LICENCIAS DE CONDUCIR</t>
  </si>
  <si>
    <t>TRANSFERENCIA DEL EXTERIOR SEGUN SWIFT NO.13356 DE FECHA 15/08/2023 ORDENANTE: CONSULADO GENERAL DE BOLIVIA ESPAÑA-BARCELONA REF:RECAUDACIÓN CÉDULAS DE IDENTIDAD LIB. 00340012005 SEGIP - RECAUDACION EXTERIOR - CEDULAS DE IDENTIDAD</t>
  </si>
  <si>
    <t>COBRO COSTOS DE PAPELERIA SEGUN TRANSFERENCIA DEL EXTERIOR POR ORDEN DE CONSULADO GENERAL DE BOLIVIA ESPAÑA-BARCELONA REF:RECAUDACIÓN CÉDULAS DE IDENTIDAD LIB. 00340012003 RECAUDACION EXTRANJERIA - C.I. -L.C.</t>
  </si>
  <si>
    <t>COBRO COSTOS DE PAPELERIA SEGUN TRANSFERENCIA DEL EXTERIOR POR ORDEN DE CONSULADO GENERAL DE BOLIVIA ESPAÑA-BARCELONA REF:LICENCIAS DE CONDUCIR LIB. 00340012003 RECAUDACION EXTRANJERIA - C.I. -L.C.</t>
  </si>
  <si>
    <t>TRANSFERENCIA DEL EXTERIOR SEGUN SWIFT NOS.13376-13375 DE FECHA 15/08/2023 ORDENANTE: ECO PRODUCTOS AGROPECUARIOS LTDA, FECHA VALOR 15/08/2023 REF:INV YLB-OCL-ODV-01 LIB. 00597012001 RECURSOS PROPIOS VENTAS YLB</t>
  </si>
  <si>
    <t>00578012002 DEP.DE CHEQ.AJENOS,RET.DE CAM.,CONCEPTO: REVERSION,DEP.: BOLIVIANA DE AVIACION , PROCEDENCIA: BANCO UNION S.A., CHEQUE: 16800, FECHA DE EMISION:14/08/2023</t>
  </si>
  <si>
    <t>00578012002 DEP.DE CHEQ.AJENOS,RET.DE CAM.,CONCEPTO: REVERSION,DEP.: BOLIVIANA DE AVIACION , PROCEDENCIA: BANCO UNION S.A., CHEQUE: 16799, FECHA DE EMISION:14/08/2023</t>
  </si>
  <si>
    <t>00015011108 DEP.DE CHEQ.AJENOS,RET.DE CAM.,CONCEPTO: DEPÓSITO A LA CUT,DEP.: MINISTERIO DE GOBIERNO , PROCEDENCIA: BANCO UNION S.A., CHEQUE: 52311, FECHA DE EMISION:11/08/2023</t>
  </si>
  <si>
    <t>00015011108 DEP.DE CHEQ.AJENOS,RET.DE CAM.,CONCEPTO: DEPÓSITO A LA CUT,DEP.: MINISTERIO DE GOBIERNO , PROCEDENCIA: BANCO UNION S.A., CHEQUE: 52309, FECHA DE EMISION:10/08/2023</t>
  </si>
  <si>
    <t>00015011108 DEP.DE CHEQ.AJENOS,RET.DE CAM.,CONCEPTO: DEPÓSITO A LA CUT,DEP.: MINISTERIO DE GOBIERNO , PROCEDENCIA: BANCO UNION S.A., CHEQUE: 52310, FECHA DE EMISION:11/08/2023</t>
  </si>
  <si>
    <t>00587012020 DEP.DE CHEQ.AJENOS,RET.DE CAM.,CONCEPTO: RURRENABAQUE - CERT. 6 - JULIO/23,DEP.: E.B.C. , PROCEDENCIA: BANCO UNION S.A., CHEQUE: 1896, FECHA DE EMISION:14/08/2023</t>
  </si>
  <si>
    <t>00290012001 DEP.DE CHEQ.AJENOS,RET.DE CAM.,CONCEPTO: TRAMITE N° 9330996 - MULTAS,DEP.: SERVICIO DE IMPUESTOS NACIONALES , PROCEDENCIA: BANCO UNION S.A., CHEQUE: 7225, FECHA DE EMISION:11/08/2023</t>
  </si>
  <si>
    <t>00572012001 DEP.DE CHEQ.AJENOS,RET.DE CAM.,CONCEPTO: DEVOLUCION DEPÓSITO ERRONEO DE CAJA DE SALUD CRDES A EMPRESA EMAPA,DEP.: CAJA DE SALUD CORDES , PROCEDENCIA: BANCO UNION S.A., CHEQUE: 907, FECHA DE EMISION:19/07/2023</t>
  </si>
  <si>
    <t>COBRO COSTOS DE PAPELERIA SEGUN TRANSFERENCIA DEL EXTERIOR POR ORDEN DE COPA ENERGÍA DISTRIBUIDORA DE GAS SA, FECHA VALOR 15/08/2023 REF:INV.1074, 1072, 1071, 1070, 1069 LIB. 00513062002 YPFB - EXPORTACIÓN DE GLP Y OTROS-BOLIVIANOS</t>
  </si>
  <si>
    <t>COBRO COSTOS DE PAPELERIA SEGUN TRANSFERENCIA DEL EXTERIOR POR ORDEN DE ECO PRODUCTOS AGROPECUARIOS LTDA, FECHA VALOR 15/08/2023 REF:INV YLB-OCL-ODV-01 LIB. 00597012001 RECURSOS PROPIOS VENTAS YLB</t>
  </si>
  <si>
    <t>||RESPUESTA A DEBITO DEL BANQUERO S/G MJE. SWIFT NO.13358 DE LA FECHA, POR COBRO COMIS. DEL BANQUERO POR TRANSFERENCIA AL EXTERIOR POR EUR 25.625,05 A FAVOR DE VIDROMECANICA METALOMECANICA VIDREIRA SA F.V. 14/08/2023 SG SOL. DE SEDEM REF: ADQUISICION DE MALLA DE ARCHA LIB. 00132072001 SEDEM-ADMINISTRACION RECAUDACION ENVIBOL EN BS, COMIS. EQV. A EUR 15,60</t>
  </si>
  <si>
    <t>||RESPUESTA A DEBITO DEL BANQUERO S/G MJE. SWIFT NO.13358 DE LA FECHA, POR COBRO COMIS. DEL BANQUERO POR TRANSFERENCIA AL EXTERIOR POR EUR 25.625,05 A FAVOR DE VIDROMECANICA METALOMECANICA VIDREIRA SA F.V. 14/08/2023 SG SOL. DE SEDEM REF: ADQUISICION DE MALLA DE ARCHA CARGO LIB. 00132072001 SEDEM-ADMINISTRACION RECAUDACION ENVIBOL EN BOLIVIANOS.</t>
  </si>
  <si>
    <t>||TRANSFERENCIA DE FONDOS S/G MENSAJE SWIFT NRO.13380 EN ATENCION A NOTA: DGAC/3568/2023 DE F.15/6/2023 (HRE-TGL-9395) ENVIADO POR LA DIRECCION GENERAL DE AERONAUTICA CIVIL (SECTOR PÚBLICO). DEBITO DE LA LIBRETA 00117012001 DGAC, REPOSICION ÚTILES DE ESCRITORIO.</t>
  </si>
  <si>
    <t>||COMISION TRANSFERENCIA FDOS.AL EXTERIOR 0,10% S/USD864.483,82,REEMB.GSTS.COMUNICACION BS220.-Y EMISION COMP.CONTABLE BS50.-REF.:PAGO 10 LC I-2019-35 P/C YLB A/F CHINA MACHINERY ENGINEERING CORPORATION,EN COMPL.A COMP.1066366,15/08/23. LIB.00597029201 YLB-PRODUCCION PLANTA INDUSTRIAL DES.INT.SALAR UYUNI RF.:COMIS.PAGO 10 LC I-2019-35</t>
  </si>
  <si>
    <t>||COMISION TRANSFERENCIA FDOS.AL EXTERIOR 0,10% S/USD602.159,77,REEMB.GSTS.COMUNICACION BS220.-Y EMISION COMP.CONTABLE BS50.-REF.:PAGO 11 LC I-2019-35 P/C YLB A/F CHINA MACHINERY ENGINEERING CORPORATION,EN COMPL.A COMP.1066368,15/08/23. LIB.00597029201 YLB-PRODUCCION PLANTA INDUSTRIAL DES.INT.SALAR UYUNI RF.:COMIS.PAGO 11 LC I-2019-35</t>
  </si>
  <si>
    <t>||COMISION TRANSFERENCIA FDOS.AL EXTERIOR 0,10% S/USD733.120,06,REEMB.GSTS.COMUNICACION BS220.-Y EMISION COMP.CONTABLE BS50.-REF.:PAGO 12 LC I-2019-35 P/C YLB A/F CHINA MACHINERY ENGINEERING CORPORATION,EN COMPL.A COMP.1066370,15/08/23. LIB.00597029201 YLB-PRODUCCION PLANTA INDUSTRIAL DES.INT.SALAR UYUNI RF.:COMIS.PAGO 12 LC I-2019-35</t>
  </si>
  <si>
    <t>||COMISION TRANSFERENCIA FDOS.AL EXTERIOR 0,10% S/USD1.179.506,50,REEMB.GSTS.COMUNICACION BS220.-Y EMISION COMP.CONTABLE BS50.-REF.:PAGO 13 LC I-2019-35 P/C YLB A/F CHINA MACHINERY ENGINEERING CORPORATION,EN COMPL.A COMP.1066373,15/08/23. LIB.00597029201 YLB-PRODUCCION PLANTA INDUSTRIAL DES.INT.SALAR UYUNI RF.:COMIS.PAGO 13 LC I-2019-35</t>
  </si>
  <si>
    <t>||COMISION TRANSFERENCIA FDOS.AL EXTERIOR 0,10% S/USD1.518.578,85,REEMB.GSTS.COMUNICACION BS220.-Y EMISION COMP.CONTABLE BS50.-REF.:PAGO 14 LC I-2019-35 P/C YLB A/F CHINA MACHINERY ENGINEERING CORPORATION,EN COMPL.A COMP.1066375,15/08/23. LIB.00597029201 YLB-PRODUCCION PLANTA INDUSTRIAL DES.INT.SALAR UYUNI RF.:COMIS.PAGO 14 LC I-2019-35</t>
  </si>
  <si>
    <t>00099021001 DEPOSITO DE EFECTIVO, DEPOSITANTE: INSTITUTO DEL SEGURO AGRARIO, CONCEPTO: DEVOLUCION DE PAGOS BRIGGITTE KATHERINE GONZALES UÑO, CUENTA DE DEPOSITO: CUENTA UNICA DEL TESORO</t>
  </si>
  <si>
    <t>00599032003 DEPOSITO DE EFECTIVO, DEPOSITANTE: EMPRESA BOLIVIANA DE ALIMENTOS Y DERIVADOS EBA, CONCEPTO: DEVOLUCION DE CRÉDITO FISCAL, CUENTA DE DEPOSITO: CUENTA UNICA DEL TESORO</t>
  </si>
  <si>
    <t>00599032003 DEPOSITO DE EFECTIVO, DEPOSITANTE: JAIME RICHARD VARGAS AQUINO, CONCEPTO: DEVOLUCION DE FONDOS EN AVANCE, CUENTA DE DEPOSITO: CUENTA UNICA DEL TESORO</t>
  </si>
  <si>
    <t>00099021001 DEPOSITO DE EFECTIVO, DEPOSITANTE: WILFREDO ZARATE GIL, CONCEPTO: PARA LA REPOSICION DE PASE DE ACCESO MAGNETICO "TARJETA RFID", CUENTA DE DEPOSITO: CUENTA UNICA DEL TESORO/DJBR</t>
  </si>
  <si>
    <t>00015011107 DEPOSITO DE EFECTIVO, DEPOSITANTE: PROMID, CONCEPTO: PAGO CONSUMO AGUA POTABLE AGOSTO/23, CUENTA DE DEPOSITO: CUENTA UNICA DEL TESORO</t>
  </si>
  <si>
    <t>00099021001 DEPOSITO DE EFECTIVO, DEPOSITANTE: INSTITUTO DEL SEGURO AGRARIO, CONCEPTO: DEVOLUCION DE PAGOS CARLOS MOLLO, CUENTA DE DEPOSITO: CUENTA UNICA DEL TESORO</t>
  </si>
  <si>
    <t>00046171101 DEPOSITO DE EFECTIVO, DEPOSITANTE: SPAN INC., CONCEPTO: SANCION JURIDICA, CUENTA DE DEPOSITO: CUENTA UNICA DEL TESORO</t>
  </si>
  <si>
    <t>00099021001 DEPOSITO DE EFECTIVO, DEPOSITANTE: JUSTINO ADAN CONDORI ARCE, CONCEPTO: DEVOLUCION FONDO EN AVANCE, CUENTA DE DEPOSITO: CUENTA UNICA DEL TESORO/DJBR</t>
  </si>
  <si>
    <t>00046171101 DEPOSITO DE EFECTIVO, DEPOSITANTE: MEDIMUND PARA BOLIVIA, CONCEPTO: RES ADM. N°5/172 DE 22 DE DICIEMBRE DE 2022, CUENTA DE DEPOSITO: CUENTA UNICA DEL TESORO</t>
  </si>
  <si>
    <t>00046171101 DEPOSITO DE EFECTIVO, DEPOSITANTE: MEDIMUND PARA BOLIVIA, CONCEPTO: RES ADM N° 5/172 DE 22 DE DICIEMBRE DE 2022, CUENTA DE DEPOSITO: CUENTA UNICA DEL TESORO</t>
  </si>
  <si>
    <t>00099021001 DEPOSITO DE EFECTIVO, DEPOSITANTE: SERVICIO NACIONAL DE RIEGO, CONCEPTO: REVERSION PREVENTIVO 294, CUENTA DE DEPOSITO: CUENTA UNICA DEL TESORO</t>
  </si>
  <si>
    <t>00099021001 DEPOSITO DE EFECTIVO, DEPOSITANTE: INSTITUTO DEL SEGURO AGRARIO, CONCEPTO: DEVOLUCION DE PAGO NESTOR BURGOA AGUILAR, CUENTA DE DEPOSITO: CUENTA UNICA DEL TESORO</t>
  </si>
  <si>
    <t>00595012002 DEPOSITO DE EFECTIVO, DEPOSITANTE: LESSIA WANDA VALDEZ ALVAREZ EDIF. MARIA CRISTINA, CONCEPTO: DEVOLUCION POR CONCEPTO DE IMPUESTO A RETENER EN PAGO C.311643, CUENTA DE DEPOSITO: CUENTA UNICA DEL TESORO</t>
  </si>
  <si>
    <t>00099021001 DEPOSITO DE EFECTIVO, DEPOSITANTE: FRANCISCO ALEGRIA MARTINEZ, CONCEPTO: DEVOLUCION DE PAGO MES DE DICIEMBRE 2022, ENERO, FEBRERO Y MARZO 2023 FRANCISCO ALEGRIA MARTINEZ, CUENTA DE DEPOSITO: CUENTA UNICA DEL TESORO</t>
  </si>
  <si>
    <t>00572012001 DEPOSITO DE EFECTIVO, DEPOSITANTE: YESSICA PARADA VARGAS, CONCEPTO: DEVOLUCION POR PAGO POR COMPLEMENTO - BENI, CUENTA DE DEPOSITO: CUENTA UNICA DEL TESORO</t>
  </si>
  <si>
    <t>00046114201 DEPOSITO DE EFECTIVO, DEPOSITANTE: MARCELA INGRID ROSALES RODRIGUEZ CI 4051238 OR, CONCEPTO: DEVOLUCION POR 3 DIAS DE PERMISO SIN GOCE DE HABER EN EL MES DE JULIO, CUENTA DE DEPOSITO: CUENTA UNICA DEL TESORO</t>
  </si>
  <si>
    <t>TRANSFERENCIA DEL EXTERIOR SEGUN SWIFT NO.13453-13452 DE FECHA 16/08/2023 ORDENANTE: FERTITEX TRADING, LLC TEXAS CITY TX 77590-8168 US. FECHA VALOR 16/8/2023 REF.: FOR CREDIT TO YLB - TRN/20230816-00112051 LIB. 00597012001 RECURSOS PROPIOS VENTAS YLB</t>
  </si>
  <si>
    <t>TRANSFERENCIA DEL EXTERIOR SEGUN SWIFT NO.13404-13403 DE FECHA 16/08/2023 ORDENANTE: YASTER TRADING S.A. UY, URUGUAY. FECHA VALOR 15/08/2023. REF.: INS/FW067015397 IMAD/0815MMQFMP50000128. LIB. 00597012001 RECURSOS PROPIOS VENTAS YLB</t>
  </si>
  <si>
    <t>VENTA DE DIVISAS CON TRANSFERENCIA DE FONDOS A SOLICITUD DE EMPRESA PUBLICA PRODUCTIVA CARTONES DE BOLIVIA-CARTONBOL SEGUN SOLICITUD 19021 REF: TRANSFERENCIA DE RECURSOS AL BCB POR PAGO 70 PORCIENTO 2DO EMBARQUE A EMPRESA CANUSA POR ADQUISICION DE PAPEL KRAFT LINER VIRGEN 2 AUTORIZADO MEDIANTE HOJA LIB. 00576012002 CARTONBOL - RECAUDADORA</t>
  </si>
  <si>
    <t>COBRO COSTOS DE PAPELERIA SEGUN TRANSFERENCIA DEL EXTERIOR POR ORDEN DE SOLGAS SA, LIMA PERU. FECHA VALOR 15/08/2023, REF.: 550 2202916 TRN/20230815-00265479 LIB. 00513062002 YPFB - EXPORTACIÓN DE GLP Y OTROS-BOLIVIANOS</t>
  </si>
  <si>
    <t>COBRO COSTOS DE PAPELERIA SEGUN TRANSFERENCIA DEL EXTERIOR POR ORDEN DE YASTER TRADING S.A. UY, URUGUAY. FECHA VALOR 15/08/2023. REF.: INS/FW067015397 IMAD/0815MMQFMP50000128. LIB. 00597012001 RECURSOS PROPIOS VENTAS YLB</t>
  </si>
  <si>
    <t>COBRO COSTOS DE PAPELERIA SEGUN TRANSFERENCIA DEL EXTERIOR POR ORDEN DE FIDEICOMISO HERCO-CKM LIMA-PERU, FECHA VALOR 16/8/2023. REF.: EMB 20- 12 CISTERNAS HERCO COMBUSTI - TRN/20230816-00000426 LIB. 00513062002 YPFB - EXPORTACIÓN DE GLP Y OTROS-BOLIVIANOS</t>
  </si>
  <si>
    <t>COBRO COSTOS DE PAPELERIA SEGUN TRANSFERENCIA DEL EXTERIOR POR ORDEN DE FERTITEX TRADING, LLC TEXAS CITY TX 77590-8168 US. FECHA VALOR 16/8/2023 REF.: FOR CREDIT TO YLB - TRN/20230816-00112051 LIB. 00597012001 RECURSOS PROPIOS VENTAS YLB</t>
  </si>
  <si>
    <t>NUMERO DE LIBRETA CUT: 00150012001 OPERACIÓN E75 TRANSFERENCIA DE LA CUENTA FISCAL BUN A LA CUT EN MN TRANSFERENCIA DE FONDOS A SOLICITUD DE: PROYECTO SUCRE CIUDAD UNIVERSITARIA, CITE:PSCU-DAF 095/2023 CUENTA CUT 3987 LIBRETA NÂ° 00150012001 PSCU-ADMINISTRACIÃN</t>
  </si>
  <si>
    <t>00154012001 DEPOSITO DE EFECTIVO, DEPOSITANTE: MUSEO NACIONAL HISTORIA NATURAL, CONCEPTO: DEPÓSITO POR DONACION REALIZADA POR TALLER DE ILUSTRACION NATURALISTA, CUENTA DE DEPOSITO: CUENTA UNICA DEL TESORO</t>
  </si>
  <si>
    <t>NUMERO DE LIBRETA CUT: 00373024105 OPERACIÓN E75 TRANSFERENCIA DE LA CUENTA FISCAL BUN A LA CUT EN MN TRANSFERENCIA DE FONDOS A SOLICITUD DE: GOBIERNO AUTONOMO MUNICIPAL LA RIVERA, CITE: GAM LRIV NÂ° 140/2023 CUENTA CUT 3987 LIBRETA NÂ° 00373024105 FDI-TRANSFERENCIAS PROGRAMADAS Y/O PROYECTOS (</t>
  </si>
  <si>
    <t>NUMERO DE LIBRETA CUT: 00150014201 OPERACIÓN E75 TRANSFERENCIA DE LA CUENTA FISCAL BUN A LA CUT EN MN TRANSFERENCIA DE FONDOS A SOLICITUD DE: PROYECTO SUCRE CIUDAD UNIVERSITARIA, CITE:PSCU-DAF 094/2023 CUENTA CUT 3987 LIBRETA NÂ° 00150014201 PSCU-GESTIÃN INSTITUCIONAL</t>
  </si>
  <si>
    <t>NUMERO DE LIBRETA CUT: 00513012008 OPERACIÓN E18 TRANSFERENCIA DEL SISTEMA FINANCIERO POR CUENTA DE TERCEROS A LA CUT SOL. ESC. DE YPFB ANDINA S.A.</t>
  </si>
  <si>
    <t>00155012001 DEP.DE CHEQ.AJENOS,RET.DE CAM.,CONCEPTO: SANCION DICIPLINARIA A NOTARIOS DE FE PUBLICA,DEP.: DIRNOPLU , PROCEDENCIA: BANCO UNION S.A., CHEQUE: 850, FECHA DE EMISION:15/08/2023</t>
  </si>
  <si>
    <t>00099021001 DEP.DE CHEQ.AJENOS,RET.DE CAM.,CONCEPTO: DESCUENTO PLANILLA SALARIAL - ENERO 2023, PERMISO SIN GOCE DE HABERES CARLA MITA SILVA,DEP.: ADMINISTRADORA BOLIVIANA DE CARRETERAS</t>
  </si>
  <si>
    <t>00099021001 DEP.DE CHEQ.AJENOS,RET.DE CAM.,CONCEPTO: PAGO DE PLIEGO DE CARGO N°011/2020,DEP.: MINISTERIO DE ECONOMIA Y FINANZAS PUBLICAS , PROCEDENCIA: BANCO UNION S.A., CHEQUE: 20844, FECHA DE EMISION:24/07/2023</t>
  </si>
  <si>
    <t>00212012001 DEP.DE CHEQ.AJENOS,RET.DE CAM.,CONCEPTO: DEPÓSITO POR DEVOLUCIONES DE CREDITO FISCAL (NO DECLARADO),DEP.: RESP. TESORERIA - C. SALCEDO , PROCEDENCIA: BANCO UNION S.A., CHEQUE: 5720, FECHA DE EMISION:11/08/2023</t>
  </si>
  <si>
    <t>00587012019 DEP.DE CHEQ.AJENOS,RET.DE CAM.,CONCEPTO: PAILON CERT,10 JUNIO/23,DEP.: EBC , PROCEDENCIA: BANCO UNION S.A., CHEQUE: 1897, FECHA DE EMISION:15/08/2023</t>
  </si>
  <si>
    <t>00099021001 DEP.DE CHEQ.AJENOS,RET.DE CAM.,CONCEPTO: DANITZA SHIGUEMI BARROZO HIGA,DEP.: BANCO UNION S.A. , PROCEDENCIA: BANCO UNION S.A., CHEQUE: 191580, FECHA DE EMISION:16/08/2023</t>
  </si>
  <si>
    <t>00212022001 DEP.DE CHEQ.AJENOS,RET.DE CAM.,CONCEPTO: DEPÓSITO POR DEVOLUCION DE PAGOS PARA REVERSION C-31,DEP.: C. SALCEDO - RESP. TESORERIA , PROCEDENCIA: BANCO UNION S.A., CHEQUE: 5714, FECHA DE EMISION:11/08/2023</t>
  </si>
  <si>
    <t>00212012001 DEP.DE CHEQ.AJENOS,RET.DE CAM.,CONCEPTO: DEPÓSITO PAGOS EN DEMASIA - OSCAR EDWIN AGUILAR T. VIATICOS,DEP.: RESP. TESORERIA - CLAUDIA SALCEDO , PROCEDENCIA: BANCO UNION S.A., CHEQUE: 5716, FECHA DE EMISION:11/08/2023</t>
  </si>
  <si>
    <t>00099021001 DEP.DE CHEQ.AJENOS,RET.DE CAM.,CONCEPTO: DEPÓSITO POR DEVOLUCION DE PAGOS PARA REVERSION C-31,DEP.: C. SALCEDO - RESP TESORERIA , PROCEDENCIA: BANCO UNION S.A., CHEQUE: 5713, FECHA DE EMISION:11/08/2023</t>
  </si>
  <si>
    <t>00212032001 DEP.DE CHEQ.AJENOS,RET.DE CAM.,CONCEPTO: DEPÓSITO RECUPERACION PAGOS EN EXCESO - ENERO/2020,DEP.: RESP. TESORERIA - CLAUDIA SALCEDO OVIEDO , PROCEDENCIA: BANCO UNION S.A., CHEQUE: 5715, FECHA DE EMISION:11/08/2023</t>
  </si>
  <si>
    <t>COBRO DE||ÚTILES DE ESCRITORIO POR REGISTRO DEL COMPROBANTE CONTABLE N°1066443 DE LA FECHA SG MEFP/VTCP/DGCP/UODP/N°671/2022 POR RECEPCIÓN DE FONDOS DEL EXTERIOR, ORDENANTE: BLADEX, REMESA: PAGO DIVIDENDOS A LAS ACCIONES COMUNES DE BLADEX II TRIM 2023 A 0.250 POR ACCIÓN COSTO ÚTILES DE ESCRITORIO DE LA CUT N°3987, LIBRETA N° 00099021001 TGN-RECURSOS ORDINARIOS</t>
  </si>
  <si>
    <t>||TRANSFERENCIA DE FONDOS SEGÚN MENSAJE SWIFT N°13407 DE LA FECHA Y NOTA CITE: DGAC/3568/2023 (HRE-TGL-9395) DE FECHA 15/06/2023 DE LA DIRECCIÓN GENERAL DE AERONÁUTICA CIVIL. (SECTOR PÚBLICO). DÉBITO DE LA LIBRETA 00117012001 DGAC, REPOSICIÓN DE ÚTILES DE ESCRITORIO.</t>
  </si>
  <si>
    <t>'COBRO DE'||ÚTILES DE ESCRITORIO POR EL COMPROBANTE NRO. 1066430 DE LA FECHA, S/G. NOTA CITE PRS/GAFC-1382 DFC-423/2023 DE FECHA 14/06/2023 (HRE-TGL-9344) ENVIADA POR YACIMIENTOS PETROLIFEROS FISCALES BOLIVIANOS. DEBITO DE LA LIBRETA 00513022001 YPFB  OPERACIONES.</t>
  </si>
  <si>
    <t>||TRANSFERENCIAS DEL EXTERIOR SEGUN MENSAJES SWIFT NROS. 13440 Y 13439 DE LA FECHA Y NOTA CITE: DGAC/3568/2023 DE FECHA 15/06/2023. (HRE-TGL-9395). REMITIDA POR LA DIRECCIÓN GENERAL DE AERONAUTICA CIVIL. (SECTOR PÚBLICO). DEBITO DE LA LIBRETA 00117012001 DGAC, REPOSICIÓN DE ÚTILES DE ESCRITORIO.</t>
  </si>
  <si>
    <t>||TRANSFERENCIA DE FONDOS S/G MENSAJE SWIFT NRO.13468 DE LA FECHA Y NOTA CITE DGAC/3568/2023 DE F.15.06.2023 (HRE-TGL-9395) DE LA DIRECCION GENERAL DE AERONAUTICA CIVIL (SECTOR PÚBLICO). DEBITO DE LA LIBRETA 00117012001 DGAC, REPOSICIÓN DE ÚTILES DE ESCRITORIO.</t>
  </si>
  <si>
    <t>'COBRO DE UTILES DE ESCRITORIO POR´||BS50.- Y REEMB GASTOS COMUNICACIÓN BS220.- CARTA DE CREDITO I-2023-35 P/C ENVIBOL A/F TIAMA AMERICAS INC., S/G NOTAS SEDEM/GG/EV N°0303/2023 Y 0309/2023, DE F. 4 Y 11 DE AGOSTO DE 2023. LIB: 00132072001 SEDEM-ADMINISTRACION RECAUDACION ENVIBOL EN BOLIVIANOS REF: COMISIONES LC I-2023-35</t>
  </si>
  <si>
    <t>00046171101 DEPOSITO DE EFECTIVO, DEPOSITANTE: NEXTCORP S.R.L., CONCEPTO: SANCION POR INCUMPLIMIENTO A LA NORMA RESOLUCION ADMINISTRATIVA S/017, CUENTA DE DEPOSITO: CUENTA UNICA DEL TESORO</t>
  </si>
  <si>
    <t>00046114201 DEPOSITO DE EFECTIVO, DEPOSITANTE: FREDDY BRAULIO QUISPE TENORIO, CONCEPTO: DEVOLUCION POR 4 DIAS DE PERMISO SIN GOCE DE HABER EN EL MES DE MARZO DE C-31, CUENTA DE DEPOSITO: CUENTA UNICA DEL TESORO</t>
  </si>
  <si>
    <t>00099021001 DEPOSITO DE EFECTIVO, DEPOSITANTE: ALVARO CHOQUE FLORES, CONCEPTO: DEVOLUCION DE RETROACTIVO, CUENTA DE DEPOSITO: CUENTA UNICA DEL TESORO/DJBR</t>
  </si>
  <si>
    <t>00293134201 DEPOSITO DE EFECTIVO, DEPOSITANTE: MARIANA VARGAS TORO, CONCEPTO: DEP. DE MEDIO DIA DE VIATICOS DE MARIANA VARGAS TORO VIAJE AL MUNICIPIO DE CATAVI - POTOSI, CUENTA DE DEPOSITO: CUENTA UNICA DEL TESORO</t>
  </si>
  <si>
    <t>TRANSFERENCIA DE FONDOS AL EXTERIOR A SOLICITUD DE YACIMIENTOS PETROLIFEROS FISCALES BOLIVIANOS SEGUN SOLICITUD YPFB-0044-2023 REF: PAGO A REPRESENTACION DE YPFB EN RIO DE JANEIRO BRASIL PARA CUBRIR GASTOS OPERATIVOS 3ER TRIMESTRE 2023 LIB. 00513012003 LBP-YPFB (2011349681373)</t>
  </si>
  <si>
    <t>VENTA DE DIVISAS CON TRANSFERENCIA DE FONDOS A SOLICITUD DE MINISTERIO DE RELACIONES EXTERIORES SEGUN SOLICITUD 19031 REF: PAGO DE HABERES Y COSTO DE VIDA CORRESPONDIENTE A JULIO DE 2023 AL PERSONAL DIPLOMATICO CONSULAR Y AGREGADOS COMERCIALES DEL SERVICIO EXTERIOR AUXILIARES I Y II SEGUN PLANILLA 7 LIB. 00010011102 MIN.RELACIONES EXTERIORES - GESTORIA CONSULAR LEY Nº 3108</t>
  </si>
  <si>
    <t>00213012001 DEPOSITO DE EFECTIVO, DEPOSITANTE: AGUILAR MORALES LUIS JAVIER, CONCEPTO: DEVOLUCION DE FONDOS - COMBUSTIBLE, CUENTA DE DEPOSITO: CUENTA UNICA DEL TESORO</t>
  </si>
  <si>
    <t>00099021001 DEPOSITO DE EFECTIVO, DEPOSITANTE: MELVIN ALEJANDRO ROJAS TORRICO, CONCEPTO: REPOSICION TARJETA MAGNETICA, CUENTA DE DEPOSITO: CUENTA UNICA DEL TESORO/DJBR</t>
  </si>
  <si>
    <t>||COMISIONES QUE COBRA EL MUFG BANK LTD. POR TERCER PAGO INTERMEDIO JPY9.324.000 CORRESPONDIENTE A LA DONACIÓN JAPONESA N° 1660870 REF. 28-VJ-128B S/G MENSAJE SWIFT N° 13513 DE 17-08-2023 Y NOTA ABC/GNA/SAF/ATE/2022-2043 DE FECHA 10-10-2022. CTA. 3987069001 - LIBRETA N° 00291012002 ABC-RECURSOS PROPIOS. REF.: ÚTILES DE ESCRITORIO</t>
  </si>
  <si>
    <t>||COMISIONES QUE COBRA EL MUFG BANK LTD. POR TERCER PAGO INTERMEDIO JPY9.324.000 CORRESPONDIENTE A LA DONACIÓN JAPONESA N° 1660870 REF. 28-VJ-128B S/G MENSAJE SWIFT N° 13513 DE 17-08-2023 Y NOTA ABC/GNA/SAF/ATE/2022-2043 DE FECHA 10-10-2022. CTA. 3987069001 - LIBRETA N° 00291012002 ABC-RECURSOS PROPIOS</t>
  </si>
  <si>
    <t>00099021001 DEP.DE CHEQ.AJENOS,RET.DE CAM.,CONCEPTO: GERMAN ARTURO MARAÑON MATIENZO,DEP.: BANCO UNION SA , PROCEDENCIA: BANCO UNION S.A., CHEQUE: 191584, FECHA DE EMISION:17/08/2023</t>
  </si>
  <si>
    <t>00099021001 DEP.DE CHEQ.AJENOS,RET.DE CAM.,CONCEPTO: GERMAN ARTURO MARAÑON MATIENZO,DEP.: BANCO UNION SA , PROCEDENCIA: BANCO UNION S.A., CHEQUE: 191582, FECHA DE EMISION:17/08/2023</t>
  </si>
  <si>
    <t>00099021001 DEP.DE CHEQ.AJENOS,RET.DE CAM.,CONCEPTO: GERMAN ARTURO MARAÑON MATIENZO,DEP.: BANCO UNION SA , PROCEDENCIA: BANCO UNION S.A., CHEQUE: 191583, FECHA DE EMISION:17/08/2023</t>
  </si>
  <si>
    <t>00222012001 DEP.DE CHEQ.AJENOS,RET.DE CAM.,CONCEPTO: DEVOLUCION DE SALDO C31 - 2683 PAGO EXCEDENTE A COMTECO R.L.,DEP.: LUPE GLORIA CRUZ PUCHO , PROCEDENCIA: BANCO UNION S.A., CHEQUE: 1803, FECHA DE EMISION:16/08/2023</t>
  </si>
  <si>
    <t>00099021001 DEP.DE CHEQ.AJENOS,RET.DE CAM.,CONCEPTO: GERMAN ARTURO MARAÑON MATIENZO,DEP.: BANCO UNION SA , PROCEDENCIA: BANCO UNION S.A., CHEQUE: 191581, FECHA DE EMISION:17/08/2023</t>
  </si>
  <si>
    <t>||COMISIONES QUE COBRA EL MUFG BANK LTD. POR SEGUNDO PAGO INTERMEDIO JPY280.440.000 CORRESPONDIENTE A LA DONACIÓN JAPONESA N° 1660870 REF. 28-VJ-156 S/G MENSAJE SWIFT N° 13514 DE 17-08-2023 Y NOTA ABC/GNA/SAF/ATE/2022-2043 DE FECHA 10-10-2022. CTA. 3987069001 - LIBRETA N° 00291012002 ABC-RECURSOS PROPIOS</t>
  </si>
  <si>
    <t>||COMISIONES QUE COBRA EL MUFG BANK LTD. POR SEGUNDO PAGO INTERMEDIO JPY280.440.000 CORRESPONDIENTE A LA DONACIÓN JAPONESA N° 1660870 REF. 28-VJ-156 S/G MENSAJE SWIFT N° 13514 DE 17-08-2023 Y NOTA ABC/GNA/SAF/ATE/2022-2043 DE FECHA 10-10-2022. CTA. 3987069001 - LIBRETA N° 00291012002 ABC-RECURSOS PROPIOS. REF.: ÚTILES DE ESCRITORIO</t>
  </si>
  <si>
    <t>TRANSFERENCIA DEL EXTERIOR SEGUN SWIFT NOS.13518-13508 DE FECHA 17/08/2023 ORDENANTE: RODRIGO VERA Y ASOC LTDA, FECHA VALOR 17/08/2023 REF:PAGO OP F23016 ORDEN VENTA YLB GCO 0167 ODV 23 VEX AGOSTO 10 2023 LIB. 00597012001 RECURSOS PROPIOS VENTAS YLB</t>
  </si>
  <si>
    <t>TRANSFERENCIA DEL EXTERIOR SEGUN SWIFT NOS.13538-13537 DE FECHA 17/08/2023 ORDENANTE: FERTIMAX INDUSTRIAS Y SERVICIOS, FECHA VALOR 17/08/2023 LIB. 00597012001 RECURSOS PROPIOS VENTAS YLB</t>
  </si>
  <si>
    <t>||REGULARIZACION DEL COMPROBANTE NRO.1066276 DE FECHA 14.08.2023, POR CORRESPONDER A DEBITO DE LA CUENTA UNICA DEL TESORO EN DOLARES SEGUN NOTA CITE RIBB/UAF/SCO N°031/23 (HRE-TGL-9117), PARA EL COBRO DE REPOSICION DE UTILES DE ESCRITORIO. REGULARIZACION DEL COMPROBANTE CONTABLE NRO.1066276 DE F.14.08.2023</t>
  </si>
  <si>
    <t>COBRO COSTOS DE PAPELERIA SEGUN TRANSFERENCIA DEL EXTERIOR POR ORDEN DE PUMA ENERGY PARAGUAY S.A. PY/ASUNCION, FECHA VALOR 16/08/2023. REF.: (OPE 0/662566) TRN/20230816-00259780 LIB. 00513062002 YPFB - EXPORTACIÓN DE GLP Y OTROS-BOLIVIANOS</t>
  </si>
  <si>
    <t>COBRO COSTOS DE PAPELERIA POR REGULARIZACION DE TRANSFERENCIA DEL EXTERIOR POR ORDEN DE BOTSCHAFT DES PLURINATIONAL EN STAAT, BERLIN 10787. REF.: (081423684285) TRN/20230816-00035774 LIB. 00010011102 MIN.RELACIONES EXTERIORES - GESTORIA CONSULAR LEY Nº 3108</t>
  </si>
  <si>
    <t>COBRO COSTOS DE PAPELERIA POR REGULARIZACION DE TRANSFERENCIA DEL EXTERIOR POR ORDEN DE EMBAJADA DE BOLIVIA COREA DEL SUR-SEUL REF:GESTORIA CONSULAR JULIO 2023 LIB. 00010011102 MIN.RELACIONES EXTERIORES - GESTORIA CONSULAR LEY Nº 3108</t>
  </si>
  <si>
    <t>COBRO COSTOS DE PAPELERIA POR REGULARIZACION DE TRANSFERENCIA DEL EXTERIOR POR ORDEN DE CONSULADO DE BOLIVIA EN MENDOZA, ARGENTINA. REF.: (551922707) TRN/20230814-00299218 LIB. 00010011102 MIN.RELACIONES EXTERIORES - GESTORIA CONSULAR LEY Nº 3108</t>
  </si>
  <si>
    <t>COBRO COSTOS DE PAPELERIA POR REGULARIZACION DE TRANSFERENCIA DEL EXTERIOR POR ORDEN DE EMBAJADA DE BOLIVIA QUITO-ECUADOR REF:GESTORIA CONSULAR JULIO 2023 LIB. 00010011102 MIN.RELACIONES EXTERIORES - GESTORIA CONSULAR LEY Nº 3108</t>
  </si>
  <si>
    <t>COBRO COSTOS DE PAPELERIA POR REGULARIZACION DE TRANSFERENCIA DEL EXTERIOR POR ORDEN DE CONS DEL ESTADO PLURINAC. DE BOLIVI, CORDOBA, ARGENTINA. REF.: (TRANSFERENCIA PO) TRN/20230814-00251826 LIB. 00010011102 MIN.RELACIONES EXTERIORES - GESTORIA CONSULAR LEY Nº 3108</t>
  </si>
  <si>
    <t>COBRO COSTOS DE PAPELERIA POR REGULARIZACION DE TRANSFERENCIA DEL EXTERIOR POR ORDEN DE CONSULADO GENERAL DE BOLIVIA, CL/00699066036. REF.: GESTOTIA CONSULAR DEL MES DE JULIO 2023 TRN/20230811-00266675 LIB. 00010011102 MIN.RELACIONES EXTERIORES - GESTORIA CONSULAR LEY Nº 3108</t>
  </si>
  <si>
    <t>COBRO COSTOS DE PAPELERIA POR REGULARIZACION DE TRANSFERENCIA DEL EXTERIOR POR ORDEN DE VICECONSULADO DEL ESTADO PLURI, ARGENTINA. REF.: (551922706) TRN/20230814-00307290 LIB. 00010011102 MIN.RELACIONES EXTERIORES - GESTORIA CONSULAR LEY Nº 3108</t>
  </si>
  <si>
    <t>COBRO COSTOS DE PAPELERIA POR REGULARIZACION DE TRANSFERENCIA DEL EXTERIOR POR ORDEN DE CONSULADO DE BOLIVIA EN MURCIA, BO/N5161039B. REF.: GESTORIA MURCIA JULIO 2023 TRN/20230810-00125410 LIB. 00010011102 MIN.RELACIONES EXTERIORES - GESTORIA CONSULAR LEY Nº 3108</t>
  </si>
  <si>
    <t>COBRO COSTOS DE PAPELERIA POR REGULARIZACION DE TRANSFERENCIA DEL EXTERIOR POR ORDEN DE CONSULADO GERAL DA BOLIVIA, BR/SAO PAULO. REF.: (FV00364687953001) TRN/20230811-00281231 LIB. 00010011102 MIN.RELACIONES EXTERIORES - GESTORIA CONSULAR LEY Nº 3108</t>
  </si>
  <si>
    <t>COBRO COSTOS DE PAPELERIA POR REGULARIZACION DE TRANSFERENCIA DEL EXTERIOR POR ORDEN DE EMBAIXADA DO ESTADO PLURINACIONAL, BRASIL CNPJ: 03904961000623, REF.: (CCME/3473660) TRN/20230811-00276400 LIB. 00010011102 MIN.RELACIONES EXTERIORES - GESTORIA CONSULAR LEY Nº 3108</t>
  </si>
  <si>
    <t>COBRO COSTOS DE PAPELERIA POR REGULARIZACION DE TRANSFERENCIA DEL EXTERIOR POR ORDEN DE CONSULADO DE BOLIVIA BILBAO-ESPAÑA REF:GESTORIA CONSULAR JULIO 2023 LIB. 00010011102 MIN.RELACIONES EXTERIORES - GESTORIA CONSULAR LEY Nº 3108</t>
  </si>
  <si>
    <t>COBRO COSTOS DE PAPELERIA POR REGULARIZACION DE TRANSFERENCIA DEL EXTERIOR POR ORDEN DE CONSULADO GENERAL DE BOLIVIA BARCELONA-ESPAÑA REF:GESTORIA CONSULAR JULIO 2023 LIB. 00010011102 MIN.RELACIONES EXTERIORES - GESTORIA CONSULAR LEY Nº 3108</t>
  </si>
  <si>
    <t>COBRO COSTOS DE PAPELERIA SEGUN TRANSFERENCIA DEL EXTERIOR POR ORDEN DE OILY LUBRIFICANTES E QUIMICOS LTDA, FECHA VALOR 17/08/2023 REF:INV N 013/2023 LIB. 00513062002 YPFB - EXPORTACIÓN DE GLP Y OTROS-BOLIVIANOS</t>
  </si>
  <si>
    <t>COBRO COSTOS DE PAPELERIA SEGUN TRANSFERENCIA DEL EXTERIOR POR ORDEN DE RODRIGO VERA Y ASOC LTDA, FECHA VALOR 17/08/2023 REF:PAGO OP F23016 ORDEN VENTA YLB GCO 0167 ODV 23 VEX AGOSTO 10 2023 LIB. 00597012001 RECURSOS PROPIOS VENTAS YLB</t>
  </si>
  <si>
    <t>COBRO COSTOS DE PAPELERIA SEGUN TRANSFERENCIA DEL EXTERIOR POR ORDEN DE FERTIMAX INDUSTRIAS Y SERVICIOS, FECHA VALOR 17/08/2023 LIB. 00597012001 RECURSOS PROPIOS VENTAS YLB</t>
  </si>
  <si>
    <t>COBRO COSTOS DE PAPELERIA POR REGULARIZACION DE TRANSFERENCIA DEL EXTERIOR POR ORDEN DE CONSULADO GENERAL DE BOLIVIA BUENOS AIRES-ARGENTINA REF:GESTORIA CONSULAR JULIO 2023 LIB. 00010011102 MIN.RELACIONES EXTERIORES - GESTORIA CONSULAR LEY Nº 3108</t>
  </si>
  <si>
    <t>||TRANSFERENCIA DE FONDOS S/G. MENSAJE SWIFT NRO. 13488 DE LA FECHA, Y NOTA REMITIDA POR LA DIRECCIÓN GENERAL DE AERONAUTICA CIVIL CITE: DGAC/3568/2023 DE FECHA 15/06/2023 (HRE-TGL-9395) (SECTOR PÚBLICO). DÉBITO DE LA LIBRETA 00117012001 DGAC, REPOSICIÓN ÚTILES DE ESCRITORIO.</t>
  </si>
  <si>
    <t>||TRANSFERENCIAS DEL EXTERIOR SEGÚN MENSAJE SWIFT NRO. 13487 DE LA FECHA Y NOTA CITE: DGAC/3568/2023 DE FECHA 15/06/2023. (HRE-TGL-9395). REMITIDA POR LA DIRECCIÓN GENERAL DE AERONAUTICA CIVIL. (SECTOR PÚBLICO). DEBITO DE LA LIBRETA 00117012001 DGAC, REPOSICIÓN DE ÚTILES DE ESCRITORIO.</t>
  </si>
  <si>
    <t>||COMISIONES QUE COBRA EL MUFG BANK LTD. POR TERCER PAGO INTERMEDIO JPY242.064.000 CORRESPONDIENTE A LA DONACIÓN JAPONESA N° 1660870 REF. 28-VJ-156 S/G MENSAJE SWIFT N° 13515 DE 17-08-2023 Y NOTA ABC/GNA/SAF/ATE/2022-2043 DE FECHA 10-10-2022. CTA. 3987069001 - LIBRETA N° 00291012002 ABC-RECURSOS PROPIOS</t>
  </si>
  <si>
    <t>||COMISIONES QUE COBRA EL MUFG BANK LTD. POR TERCER PAGO INTERMEDIO JPY242.064.000 CORRESPONDIENTE A LA DONACIÓN JAPONESA N° 1660870 REF. 28-VJ-156 S/G MENSAJE SWIFT N° 13515 DE 17-08-2023 Y NOTA ABC/GNA/SAF/ATE/2022-2043 DE FECHA 10-10-2022. CTA. 3987069001 - LIBRETA N° 00291012002 ABC-RECURSOS PROPIOS. REF.: ÚTILES DE ESCRITORIO</t>
  </si>
  <si>
    <t>'COBRO DE UTILES DE ESCRITORIO POR´||BS.50.- Y REGISTRO DE COBRO REEMBOLSO GASTOS COMUNICACIÓN BS220.- CARTA DE CRÉDITO STANDBY REF:10000LG000787800 (BCB:SB-R-2021-14) A/F ADMINISTRADORA BOLIVIANA DE CARRETERAS, S/G NOTA ABC/GNA/SAF/ATE/2023-1811, REC. EN FECHA 15/8/23 LIB:00291012002 ABC-RECURSOS PROPIOS REF.:REEMB GASTOS COM. EMIS.CBTE. CONT. SBLC 10000LG000787800</t>
  </si>
  <si>
    <t>00251012001 DEPOSITO DE EFECTIVO, DEPOSITANTE: ARMANDO ALE QUISPE, CONCEPTO: DEVOLUCION DE SUELDO DEL MES DE JULIO, CUENTA DE DEPOSITO: CUENTA UNICA DEL TESORO</t>
  </si>
  <si>
    <t>00016011101 DEPOSITO DE EFECTIVO, DEPOSITANTE: MINISTERIO DE EDUCACION, CONCEPTO: DEVOLUCION CARGO A CUENTA, CUENTA DE DEPOSITO: CUENTA UNICA DEL TESORO</t>
  </si>
  <si>
    <t>00099021001 DEPOSITO DE EFECTIVO, DEPOSITANTE: ELEUTERIO QUISPE ANGULO, CONCEPTO: DEVOLUCION DE BONO ECONOMICO, CUENTA DE DEPOSITO: CUENTA UNICA DEL TESORO/DJBR</t>
  </si>
  <si>
    <t>00099021001 DEPOSITO DE EFECTIVO, DEPOSITANTE: ELEUTERIO QUISPE ANGULO, CONCEPTO: DEVOLUCION DE RETROACTIVO SALARIAL, CUENTA DE DEPOSITO: CUENTA UNICA DEL TESORO/DJBR</t>
  </si>
  <si>
    <t>00099021001 DEPOSITO DE EFECTIVO, DEPOSITANTE: MONICA EUGENIA JACOB COLQUE, CONCEPTO: DEVOLUCION DE SALDO NO UTILIZADO C31 - 265, CUENTA DE DEPOSITO: CUENTA UNICA DEL TESORO/DJBR</t>
  </si>
  <si>
    <t>00016011101 DEPOSITO DE EFECTIVO, DEPOSITANTE: RITA QUISPE POMA, CONCEPTO: SALDOS NO EJECUTADOS, CUENTA DE DEPOSITO: CUENTA UNICA DEL TESORO</t>
  </si>
  <si>
    <t>00099021001 DEPOSITO DE EFECTIVO, DEPOSITANTE: KEVIN ALEJANDRO BELLOT CHOQUE, CONCEPTO: DEVOLUCION EXAMEN PREOCUPACIONAL GESTION 2023, CUENTA DE DEPOSITO: CUENTA UNICA DEL TESORO/DJBR</t>
  </si>
  <si>
    <t>00046114201 DEPOSITO DE EFECTIVO, DEPOSITANTE: GIMENA AMANDA PORCEL NAVARRO, CONCEPTO: DEVOLUCION DE FONDOS NO EJECUTADOS C31-230, CUENTA DE DEPOSITO: CUENTA UNICA DEL TESORO</t>
  </si>
  <si>
    <t>00086011102 DEPOSITO DE EFECTIVO, DEPOSITANTE: SIOP SRL, CONCEPTO: PAGO DE MULTA, CUENTA DE DEPOSITO: CUENTA UNICA DEL TESORO</t>
  </si>
  <si>
    <t>00046104203 DEPOSITO DE EFECTIVO, DEPOSITANTE: NORMA MONICA CALLISAYA AGUILAR, CONCEPTO: REVERSION POR DOBLE PERCEPCION DE RECURSOS, CUENTA DE DEPOSITO: CUENTA UNICA DEL TESORO</t>
  </si>
  <si>
    <t>NUMERO DE LIBRETA CUT: 00153018002 OPERACIÓN E18 TRANSFERENCIA DEL SISTEMA FINANCIERO POR CUENTA DE TERCEROS A LA CUT OBSERVATORIO DE LA CALIDAD DE EDUCACION OPCE, FINANCIAMIENTO DE ASISTENCIA TECNICA</t>
  </si>
  <si>
    <t>NUMERO DE LIBRETA CUT: 00373024105 OPERACIÓN E75 TRANSFERENCIA DE LA CUENTA FISCAL BUN A LA CUT EN MN TRANSFERENCIA DE FONDOS A SOLICITUD DE: GOBIERNO AUTONOMO MUNICIPAL DE CURAHUARA DE CARANGAS, CITE: GAMCC NÂ° 077/2023 CUENTA CUT 3987 LIBRETA NÂ° 00373024105 FDI-TRANSFERENCIAS PROGRAMADAS Y/O</t>
  </si>
  <si>
    <t>NUMERO DE LIBRETA CUT: 00086038009 OPERACIÓN E18 TRANSFERENCIA DEL SISTEMA FINANCIERO POR CUENTA DE TERCEROS A LA CUT PARA ABONO A CUENTA UNICA DEL TESORO CUT 3987069001 LIBRETA 00086038009 DE SERVICIO NACIONAL DE AREAS PROTEGIDAS SERNAP A SOLICITUD DE CONSERVATION INTERNATIONAL FOUNDATION</t>
  </si>
  <si>
    <t>00099021001 DEPOSITO DE EFECTIVO, DEPOSITANTE: ELSA ALI RAMOS, CONCEPTO: DEVOLUCION DE PASAJE AEREO, CUENTA DE DEPOSITO: CUENTA UNICA DEL TESORO/DJBR</t>
  </si>
  <si>
    <t>TRANSFERENCIA DEL EXTERIOR SEGUN SWIFT NOS.13644-13643 DE FECHA 18/08/2023 ORDENANTE: ECO PRODUCTOS AGROPECUARIOS LTDA. BR/FORMIGA MG 35578899, REF.: INV/YLBGC00156 ODV23VEX INS/FW021000021 LIB. 00597012001 RECURSOS PROPIOS VENTAS YLB</t>
  </si>
  <si>
    <t>COBRO COSTOS DE PAPELERIA SEGUN TRANSFERENCIA DEL EXTERIOR POR ORDEN DE OILY LUBRIFICANTES E QUÍMICOS LTDA, FECHA VALOR 17/08/2023 REF:INV. NO.014/2023 LIB. 00513062002 YPFB - EXPORTACIÓN DE GLP Y OTROS-BOLIVIANOS</t>
  </si>
  <si>
    <t>COBRO COSTOS DE PAPELERIA SEGUN TRANSFERENCIA DEL EXTERIOR POR ORDEN DE CORPORACIÓN PETROLERA S.A., FECHA VALOR 17/08/2023 REF:PAGO PREFACTURA 683-2023 LIB. 00513062002 YPFB - EXPORTACIÓN DE GLP Y OTROS-BOLIVIANOS</t>
  </si>
  <si>
    <t>COBRO COSTOS DE PAPELERIA SEGUN TRANSFERENCIA DEL EXTERIOR POR ORDEN DE COPA ENERGÍA DISTRIBUIDORA DE GAS S.A., FECHA VALOR 17/08/2023 REF:INV.1078, 1079, 1080,1081 LIB. 00513062002 YPFB - EXPORTACIÓN DE GLP Y OTROS-BOLIVIANOS</t>
  </si>
  <si>
    <t>COBRO COSTOS DE PAPELERIA SEGUN TRANSFERENCIA DEL EXTERIOR POR ORDEN DE ECO PRODUCTOS AGROPECUARIOS LTDA. BR/FORMIGA MG 35578899, REF.: INV/YLBGC00156 ODV23VEX INS/FW021000021 LIB. 00597012001 RECURSOS PROPIOS VENTAS YLB</t>
  </si>
  <si>
    <t>COBRO COSTOS DE PAPELERIA SEGUN TRANSFERENCIA DEL EXTERIOR POR ORDEN DE GAS CORONA SAECA, ASUNCION PARAGUAY. FECHA VALOR 17/08/2023 REF.: (SWF OF 23/08/17) TRN/20230817-00286841 LIB. 00513062002 YPFB - EXPORTACIÓN DE GLP Y OTROS-BOLIVIANOS</t>
  </si>
  <si>
    <t>00099021001 DEPOSITO DE EFECTIVO, DEPOSITANTE: VICEMINISTERIO DE DEPORTES, CONCEPTO: DEVOLUCION PASAJE AEREO INTERNACIONAL NO UTILIZADO EN LA RUTA:CBBA-MIAMI-CBBA AL VICEMIN DE DEPORTES, CUENTA DE DEPOSITO: CUENTA UNICA DEL TESORO</t>
  </si>
  <si>
    <t>00016011101 DEPOSITO DE EFECTIVO, DEPOSITANTE: LIBRERIA DEL MINISTERIO DE EDUCACION, CONCEPTO: VENTA DE MATERIAL BIBLIOGRAFICO Y/O MULTIMEDIA DE LIBRERIA DEL MINISTERIO DE EDUCACION, CUENTA DE DEPOSITO: CUENTA UNICA DEL TESORO</t>
  </si>
  <si>
    <t>00206012001 DEPOSITO DE EFECTIVO, DEPOSITANTE: INSTITUTO NACIONAL DE ESTADISTICA, CONCEPTO: DEPÓSITO POR VENTA DE LA OFICINA CENTRAL LA PAZ, DE FECHA 17/08/2023, CUENTA DE DEPOSITO: CUENTA UNICA DEL TESORO</t>
  </si>
  <si>
    <t>00580012001 DEP.DE CHEQ.AJENOS,RET.DE CAM.,CONCEPTO: PAGO MULTAS POR RETRASO ALQUILER SUBARRIENTADATARIOS MESES ABRIL MAYO JUNIO 2023,DEP.: DEPÓSITOS ADUANEROS BOLIVIANOS , PROCEDENCIA: BANCO UNION S.A., CHEQUE: 1110, FECHA DE EMISION:17/08/2023</t>
  </si>
  <si>
    <t>00660012006 DEP.DE CHEQ.AJENOS,RET.DE CAM.,CONCEPTO: RECUPERACION DEL PROCESO COACTIVO FISCAL NUREJ 201505202 SEGUIDO POR DAF CONTRA JHONNY QUILO,DEP.: ORGANO JUDICIAL -DAF NACIONAL| , PROCEDENCIA: BANCO UNION S.A., CHEQUE: 804, FECHA DE EMISION:15/08/2023</t>
  </si>
  <si>
    <t>COBRO COSTOS DE PAPELERIA SEGUN TRANSFERENCIA DEL EXTERIOR POR ORDEN DE LATIN OIL S.A., UY/MALDONADO. FECHA VALOR 18/08/2023, REF.: REC/REF/YPFB-PREP.686 INS/MRMDUS33 LIB. 00513062002 YPFB - EXPORTACIÓN DE GLP Y OTROS-BOLIVIANOS</t>
  </si>
  <si>
    <t>VTA.DIV.S/G NOT.SEDEM/GG/EV N°0261/23,20/07/23;0275/23,27/07/23 Y AUT.VTA.DIV.EFECT.P/MEFP,18/08/23.RF.:EMIS.LC I-2023-38,COMIS.EMIS.LC 0,15% S/USD1.527.824,11 (EQ.EUR1.406.836,20) P/730 DIAS,GSTS.COM.BS220.-Y EMIS.COMP.CONT.BS50.- LIB. 00132072001 SEDEM-ADMINISTRACION RECAUDACION ENVIBOL EN BOLIVIANOS POR DIFERENCIAL CAMBIARIO</t>
  </si>
  <si>
    <t>I-2023-39 VTA. DIV. S/G NOTAS SEDEM/GG/EV NO 277 Y 318/2023, F.27/7 Y 10/8/23 Y AUT.VTA.DIV.EF.P/MEFP 18/8/23 REF:EMIS.CARTA CREDITO, COMIS.EMIS.L/C 0,15% S/USD487.744,32 (EQUIV A EUR449.120) 425DIAS, REEMB GSTS.COM.BS220 Y EMIS.COMP.CONT. BS50. LIB. 00132072001 SEDEM-ADMINISTRACION RECAUDACION ENVIBOL EN BOLIVIANOS POR DIFERENCIAL CAMBIARIO</t>
  </si>
  <si>
    <t>VTA.DIV.S/G NOTA SEDEM/GG/KB N°00104/2023,28/07/23 Y AUT.VTA.DIV.EFECT.P/MEFP,18/08/23.REF.:EMISION LC I-2023-36,COMIS.EMIS.L/C 0,15% S/USD102.732.-POR 256 DIAS,REEMB.GSTS.COM.BS220.-Y EMIS.COMP.CONT.BS50.-. LIB. 00132102001 KOKABOL-GESTIÓN OPERATIVA REF: COMISIONES EMISION I-2023-36</t>
  </si>
  <si>
    <t>VTA.DIV.S/G NOTAS SEDEM/GG/KB N°71/23,27/06/23;81/23,30/06/23,94/23,18/07/23,103/23,27/07/23 Y AUT.VTA.DIV.EFECT.P/MEFP,18/08/23.RF.:EMIS.LC I-2023-37,COMIS.EMIS.LC 0,15% S/USD336.615.-P/194 DIAS,GSTS.COM.BS220.-Y EMIS.COMP.CONT.BS50.- LIB. 00132102001 KOKABOL-GESTIÓN OPERATIVA REF: COMISIONES EMISION I-2023-37</t>
  </si>
  <si>
    <t>VTA.DIV.S/G NOT.SEDEM/GG/EV N°0261/23,20/07/23;0275/23,27/07/23 Y AUT.VTA.DIV.EFECT.P/MEFP,18/08/23.RF.:EMIS.LC I-2023-38,COMIS.EMIS.LC 0,15% S/USD1.527.824,11 (EQ.EUR1.406.836,20) P/730 DIAS,GSTS.COM.BS220.-Y EMIS.COMP.CONT.BS50.- LIB. 00132072001 SEDEM-ADMINISTRACION RECAUDACION ENVIBOL EN BOLIVIANOS REF: COMISIONES EMISION I-2023-38</t>
  </si>
  <si>
    <t>I-2023-39 VTA. DIV. S/G NOTAS SEDEM/GG/EV NO 277 Y 318/2023, F.27/7 Y 10/8/23 Y AUT.VTA.DIV.EF.P/MEFP 18/8/23 REF:EMIS.CARTA CREDITO, COMIS.EMIS.L/C 0,15% S/USD487.744,32 (EQUIV A EUR449.120) 425DIAS, REEMB GSTS.COM.BS220 Y EMIS.COMP.CONT. BS50. LIB. 00132072001 SEDEM-ADMINISTRACION RECAUDACION ENVIBOL EN BOLIVIANOS REF: COMISIONES EMISION I-2023-39</t>
  </si>
  <si>
    <t>||TRANSFERENCIAS DEL EXTERIOR SEGÚN MENSAJES SWIFT NROS. 13694 Y 13692 DE LA FECHA Y NOTA CITE: DGAC/3568/2023 DE FECHA 15/06/2023. (HRE-TGL-9395). REMITIDA POR LA DIRECCIÓN GENERAL DE AERONAUTICA CIVIL. (SECTOR PÚBLICO). DEBITO DE LA LIBRETA 00117012001 DGAC, REPOSICIÓN DE ÚTILES DE ESCRITORIO.</t>
  </si>
  <si>
    <t>||TRANSFERENCIA DE FONDOS S/G MENSAJES SWIFT NROS. 13708 Y 13707 DE LA FECHA. Y NOTA CITE AGBC-AGBC/DAF/TFC-CPRV-0231/CAR/2023 DE F.14.06.2023 (HRE-TGL-9340) DE LA AGENCIA BOLIVIANA DE CORREOS (SECTOR PÚBLICO) DEB. DE LA LIB. 00383012001 INGR. AGENCIA BOLIVIANA DE CORREOS, REPOSICIÓN DE ÚTILES DE ESCRITORIO</t>
  </si>
  <si>
    <t>PAGO A PRIV PRÉSTAMO US29731QAB32 VCTO. 22-08-2023 POR CUENTA DE TGN , NTI. 017838 VALOR 21-08-2023 CAPITAL USD 183.399.000,00 INTERESES USD 5.456.120,25 CTA. 3987 CUENTA UNICA DEL TESORO LIB. 00099021001 REF.: COMISIONES BANCARIAS</t>
  </si>
  <si>
    <t>00047137003 DEPOSITO DE EFECTIVO, DEPOSITANTE: MDRYT-EMPODERAR-PAR II, CONCEPTO: DEVOLUCION ASO. GANADEROS REYES LPZ-0806-4-559-3; COV/LPZ/048/20:PR. 855, CUENTA DE DEPOSITO: CUENTA UNICA DEL TESORO</t>
  </si>
  <si>
    <t>00283012003 DEPOSITO DE EFECTIVO, DEPOSITANTE: ADUANA, CONCEPTO: VANKO FUENTES HILDA, DEVOLUCION VIATICOS PIA MARZO, ABRIL MAYO GEST. 2023, CUENTA DE DEPOSITO: CUENTA UNICA DEL TESORO</t>
  </si>
  <si>
    <t>00283012003 DEPOSITO DE EFECTIVO, DEPOSITANTE: ADUANA, CONCEPTO: ANTEZANA MARTINEZ SERGIO, DEVOLUCION VIATICOS PIA ABRIL, MAYO Y JUNIO GEST. 2023, CUENTA DE DEPOSITO: CUENTA UNICA DEL TESORO</t>
  </si>
  <si>
    <t>00283012003 DEPOSITO DE EFECTIVO, DEPOSITANTE: ADUANA, CONCEPTO: BLADIMIR MAMANI ALIAGA, DEVOLUCION VIATICOS PIA MARZO, ABRIL GEST. 2023, CUENTA DE DEPOSITO: CUENTA UNICA DEL TESORO</t>
  </si>
  <si>
    <t>00020051101 DEPOSITO DE EFECTIVO, DEPOSITANTE: JAIME RUDY BURGOA VALENCIA, CONCEPTO: REVERSION TOTAL, CUENTA DE DEPOSITO: CUENTA UNICA DEL TESORO</t>
  </si>
  <si>
    <t>PAGO A JICA PRÉSTAMO BV-P5 VCTO. 20-08-2023 POR CUENTA DE TGN SEGÚN NOTA MEFP/VTCP/DGCP/UODP/No 742/2023 DEL 16-08-2023, NTI. 017644 VALOR 21-08-2023 INTERESES JPY 710.472,00 COMISIONES JPY 987.007,00 CTA. 3987 CUENTA UNICA DEL TESORO LIBRETA NRO.00099021001 REF.: COMISIONES BANCARIAS</t>
  </si>
  <si>
    <t>00251012001 DEPOSITO DE EFECTIVO, DEPOSITANTE: AURORA CAROLINA INOFUENTES HUMEREZ, CONCEPTO: DEVOLUCION DE VIATICOS MARZO 2022, CUENTA DE DEPOSITO: CUENTA UNICA DEL TESORO</t>
  </si>
  <si>
    <t>00041031107 DEPOSITO DE EFECTIVO, DEPOSITANTE: MIJAEL WALTER MAMANI QUISPE, CONCEPTO: DEVOLUCION VIATICO TERRESTRE, CUENTA DE DEPOSITO: CUENTA UNICA DEL TESORO</t>
  </si>
  <si>
    <t>00599042001 DEPOSITO DE EFECTIVO, DEPOSITANTE: EDSON CELESTINO HUAYCHO BUSTILLOS-EBA, CONCEPTO: DEVOLUCION DE ASIGNACION FONDOS EN AVANCE PARA LA COMPRA DE NEUMATICOS Y BATERIAS, CUENTA DE DEPOSITO: CUENTA UNICA DEL TESORO</t>
  </si>
  <si>
    <t>00015011108 DEPOSITO DE EFECTIVO, DEPOSITANTE: JUBILADOS BANCA PRIVADA, CONCEPTO: PAGO SERVICIO DE AGUA POTABLE 20% DEL MES DE AGOSTO, CUENTA DE DEPOSITO: CUENTA UNICA DEL TESORO</t>
  </si>
  <si>
    <t>00099021001 DEPOSITO DE EFECTIVO, DEPOSITANTE: ROXANA ORTIZ OVANDO, CONCEPTO: DEVOLUCION DE SALDOS NO UTILIZADOS DE C-31 3506, CUENTA DE DEPOSITO: CUENTA UNICA DEL TESORO</t>
  </si>
  <si>
    <t>00222012001 DEPOSITO DE EFECTIVO, DEPOSITANTE: DANIEL SALDAÑO CASTILLO, CONCEPTO: DEVOLUCION DE SALDOS NO UTILIZADOS DE C-31 825, CUENTA DE DEPOSITO: CUENTA UNICA DEL TESORO</t>
  </si>
  <si>
    <t>00015091101 DEPOSITO DE EFECTIVO, DEPOSITANTE: MINISTERIO DE GOBIERNO - DIPREVCON, CONCEPTO: INTERES GANADO POR APERTURA DE CTA BCO UNION A NOMBRE DE JAQUELINE SANGUEZA PAGO PASAJES AEREOS, CUENTA DE DEPOSITO: CUENTA UNICA DEL TESORO</t>
  </si>
  <si>
    <t>00099021001 DEPOSITO DE EFECTIVO, DEPOSITANTE: DANIEL ALIZARES JAEN, CONCEPTO: DEVOLUCION DE SALDOS NO UTILIZADOS DE C-31 (4160), CUENTA DE DEPOSITO: CUENTA UNICA DEL TESORO</t>
  </si>
  <si>
    <t>00099021001 DEPOSITO DE EFECTIVO, DEPOSITANTE: PORFIRIO LIMACHI P., CONCEPTO: COBRO INDEBIDO DEVOLUCION, CUENTA DE DEPOSITO: CUENTA UNICA DEL TESORO</t>
  </si>
  <si>
    <t>00190012003 DEPOSITO DE EFECTIVO, DEPOSITANTE: VIRGILIO QUIROZ MATTA, CONCEPTO: DEVOLUCION DE VIATICOS, CUENTA DE DEPOSITO: CUENTA UNICA DEL TESORO</t>
  </si>
  <si>
    <t>00190012002 DEPOSITO DE EFECTIVO, DEPOSITANTE: SERGIO RUBEN CONDORI MAMANI, CONCEPTO: DEVOLUCION DE VIATICOS, CUENTA DE DEPOSITO: CUENTA UNICA DEL TESORO</t>
  </si>
  <si>
    <t>00190012003 DEPOSITO DE EFECTIVO, DEPOSITANTE: GUIDO AMADEO ROJAS SANTA CRUZ, CONCEPTO: DEVOLUCION DE VIATICOS, CUENTA DE DEPOSITO: CUENTA UNICA DEL TESORO</t>
  </si>
  <si>
    <t>00190012003 DEPOSITO DE EFECTIVO, DEPOSITANTE: JOSE ANGEL ORELLANA VILLALOBOS, CONCEPTO: DEVOLUCION DE VIATICOS, CUENTA DE DEPOSITO: CUENTA UNICA DEL TESORO</t>
  </si>
  <si>
    <t>00190012003 DEPOSITO DE EFECTIVO, DEPOSITANTE: SILVIA ERIKA CHUMACERO FLORES, CONCEPTO: DEVOLUCION DE VIATICOS, CUENTA DE DEPOSITO: CUENTA UNICA DEL TESORO</t>
  </si>
  <si>
    <t>00190012004 DEPOSITO DE EFECTIVO, DEPOSITANTE: ROBERTO FLORES AGUILAR, CONCEPTO: DEVOLUCION DE VIATICOS, CUENTA DE DEPOSITO: CUENTA UNICA DEL TESORO</t>
  </si>
  <si>
    <t>00190012004 DEPOSITO DE EFECTIVO, DEPOSITANTE: ORLANDO LUIS MONTEVILLA APAZA, CONCEPTO: DEVOLUCION DE VIATICOS, CUENTA DE DEPOSITO: CUENTA UNICA DEL TESORO</t>
  </si>
  <si>
    <t>00190012004 DEPOSITO DE EFECTIVO, DEPOSITANTE: REBECA MARISOL LAURA MAMANI, CONCEPTO: DEVOLUCION DE VIATICOS, CUENTA DE DEPOSITO: CUENTA UNICA DEL TESORO</t>
  </si>
  <si>
    <t>00287102001 DEPOSITO DE EFECTIVO, DEPOSITANTE: MARCO ANTONIO YANARICO VILLEGAS, CONCEPTO: REPOCICION DE CREDENCIALES, CUENTA DE DEPOSITO: CUENTA UNICA DEL TESORO</t>
  </si>
  <si>
    <t>00190012004 DEPOSITO DE EFECTIVO, DEPOSITANTE: ANGEL SANTIAGO CARRASCO QUIJARRO, CONCEPTO: DEVOLUCION DE VIATICOS, CUENTA DE DEPOSITO: CUENTA UNICA DEL TESORO</t>
  </si>
  <si>
    <t>00190012004 DEPOSITO DE EFECTIVO, DEPOSITANTE: LOURDES TIBURCIA QUISPE QUISPE, CONCEPTO: DEVOLUCION DE VIATICOS, CUENTA DE DEPOSITO: CUENTA UNICA DEL TESORO</t>
  </si>
  <si>
    <t>00190012004 DEPOSITO DE EFECTIVO, DEPOSITANTE: GABRIEL PAREDES HERRERA, CONCEPTO: DEVOLUCION DE VIATICOS, CUENTA DE DEPOSITO: CUENTA UNICA DEL TESORO</t>
  </si>
  <si>
    <t>00190012004 DEPOSITO DE EFECTIVO, DEPOSITANTE: JUAN CARLOS MOREJON MENDOZA, CONCEPTO: DEVOLUCION DE VIATICOS, CUENTA DE DEPOSITO: CUENTA UNICA DEL TESORO</t>
  </si>
  <si>
    <t>00190012004 DEPOSITO DE EFECTIVO, DEPOSITANTE: YERKO GROVER ALAVI CALSINA, CONCEPTO: DEVOLUCION DE VIATICOS, CUENTA DE DEPOSITO: CUENTA UNICA DEL TESORO</t>
  </si>
  <si>
    <t>00190012004 DEPOSITO DE EFECTIVO, DEPOSITANTE: EDWIN ARIEL ALVAREZ CORMINALES, CONCEPTO: DEVOLUCION DE VIATICOS, CUENTA DE DEPOSITO: CUENTA UNICA DEL TESORO</t>
  </si>
  <si>
    <t>00190012004 DEPOSITO DE EFECTIVO, DEPOSITANTE: JIOVANA LAURA PADILLA VELASQUEZ, CONCEPTO: DEVOLUCION DE VIATICOS, CUENTA DE DEPOSITO: CUENTA UNICA DEL TESORO</t>
  </si>
  <si>
    <t>00190012004 DEPOSITO DE EFECTIVO, DEPOSITANTE: SERGIO RODRIGO CASTRO PRIETO, CONCEPTO: DEVOLUCION DE VIATICOS, CUENTA DE DEPOSITO: CUENTA UNICA DEL TESORO</t>
  </si>
  <si>
    <t>00190012004 DEPOSITO DE EFECTIVO, DEPOSITANTE: JORGE GERARDO LAIME ALTAMIRANO, CONCEPTO: DEVOLUCION DE VIATICOS, CUENTA DE DEPOSITO: CUENTA UNICA DEL TESORO</t>
  </si>
  <si>
    <t>00190012004 DEPOSITO DE EFECTIVO, DEPOSITANTE: KLAUS LUDWING CALLIZAYA COSSIO, CONCEPTO: DEVOLUCION DE VIATICOS, CUENTA DE DEPOSITO: CUENTA UNICA DEL TESORO</t>
  </si>
  <si>
    <t>00190012004 DEPOSITO DE EFECTIVO, DEPOSITANTE: VANIA ALEJANDRA MORALES FUERTES, CONCEPTO: DEVOLUCION DE VIATICOS, CUENTA DE DEPOSITO: CUENTA UNICA DEL TESORO</t>
  </si>
  <si>
    <t>00190012004 DEPOSITO DE EFECTIVO, DEPOSITANTE: DIEGO JOSE FLORES ROSAS, CONCEPTO: DEVOLUCION DE VIATICOS, CUENTA DE DEPOSITO: CUENTA UNICA DEL TESORO</t>
  </si>
  <si>
    <t>00190012004 DEPOSITO DE EFECTIVO, DEPOSITANTE: LITZY PAOLA GUTIERREZ ORO, CONCEPTO: DEVOLUCION DE VIATICOS, CUENTA DE DEPOSITO: CUENTA UNICA DEL TESORO</t>
  </si>
  <si>
    <t>00190012004 DEPOSITO DE EFECTIVO, DEPOSITANTE: KARINA BALDERRAMA ESPINOZA, CONCEPTO: DEVOLUCION DE VIATICOS, CUENTA DE DEPOSITO: CUENTA UNICA DEL TESORO</t>
  </si>
  <si>
    <t>TRANSFERENCIA DE FONDOS AL EXTERIOR A SOLICITUD DE MINISTERIO DE RELACIONES EXTERIORES SEGUN SOLICITUD 19057 REF: PAGO DEL COSTO DE VIDA CORRESPONDIENTE A JULIO DE 2023 AL PERSONAL DIPLOMATICO CONSULAR Y AGREGADOS COMERCIALES DEL SERVICIO EXTERIOR SEGUN PLANILLA MIXTA 72304 LIB. 00099021001 TGN-RECURSOS ORDINARIOS (3987)</t>
  </si>
  <si>
    <t>00190012004 DEPOSITO DE EFECTIVO, DEPOSITANTE: JULIA MATILDE GRANDI MENDOZA, CONCEPTO: DEVOLUCION DE VIATICOS, CUENTA DE DEPOSITO: CUENTA UNICA DEL TESORO</t>
  </si>
  <si>
    <t>00046171101 DEPOSITO DE EFECTIVO, DEPOSITANTE: LIVER HOUSE DENTAL MEDICAL SRL, CONCEPTO: AUSENCIA REGENTE FARMACEUTICO DIRECTOR TEC O CONTROL DE CALIDAD, CUENTA DE DEPOSITO: CUENTA UNICA DEL TESORO</t>
  </si>
  <si>
    <t>00016011101 DEPOSITO DE EFECTIVO, DEPOSITANTE: JULIA CUENTAS GAMBOA, CONCEPTO: VENTA DE MATERIAL BIBLIOGRAFICO Y/O MULTIMEDIA DE LIBRERIA DEL MINISTERIO DE EDUCACION, CUENTA DE DEPOSITO: CUENTA UNICA DEL TESORO</t>
  </si>
  <si>
    <t>00053014101 DEPOSITO DE EFECTIVO, DEPOSITANTE: BLANCA ROSA OROZCO RIOS, CONCEPTO: DEVOLUCION FONDOS EN AVANCE MANTENIMIENTO EDIFICIO EX CORREOS SANTA CRUZ, CUENTA DE DEPOSITO: CUENTA UNICA DEL TESORO</t>
  </si>
  <si>
    <t>NUMERO DE LIBRETA CUT: 00046021109 OPERACIÓN E75 TRANSFERENCIA DE LA CUENTA FISCAL BUN A LA CUT EN MN TRANSFERENCIA DE FONDOS A SOLICITUD DE: GOBIERNO AUTONOMO MUNICIPAL SAN LORENZO, CITE: OF. DESP. GAMSL NÂ° 873/2023 CUENTA CUT 3987 LIBRETA NÂ° 00046021109 MS-MIN. SALUD-RECAUDACIONES.</t>
  </si>
  <si>
    <t>NUMERO DE LIBRETA CUT: 00046021109 OPERACIÓN E75 TRANSFERENCIA DE LA CUENTA FISCAL BUN A LA CUT EN MN TRANSFERENCIA DE FONDOS A SOLICITUD DE: GOBIERNO AUTONOMO MUNICIPAL SAN LORENZO, CITE: OF. DESP. GAMSL NÂ° 874/2023 CUENTA CUT 3987 LIBRETA NÂ° 00046021109 MS-MIN. SALUD-RECAUDACIONES.</t>
  </si>
  <si>
    <t>NUMERO DE LIBRETA CUT: 00373024105 OPERACIÓN E75 TRANSFERENCIA DE LA CUENTA FISCAL BUN A LA CUT EN MN TRANSFERENCIA DE FONDOS A SOLICITUD DE: GOBIERNO AUTÃNOMO MUNICIPAL VILLA VACA GUZMAN, CITE:GAMVVG-OF-320/2023 CUENTA CUT 3987 LIBRETA NÂ° 00373024105 FDI-TRANSFERENCIAS PROGRAMADAS Y/O PROYEC</t>
  </si>
  <si>
    <t>COBRO COSTOS DE PAPELERIA SEGUN TRANSFERENCIA DEL EXTERIOR POR ORDEN DE COPA ENERGÍA DISTRIBUIDORA DE GAS SA, FECHA VALOR 18/08/2023 REF:INV.1092, 1091, 1090, 1086,1085 LIB. 00513062002 YPFB - EXPORTACIÓN DE GLP Y OTROS-BOLIVIANOS</t>
  </si>
  <si>
    <t>COBRO COSTOS DE PAPELERIA POR REGULARIZACION DE TRANSFERENCIA DEL EXTERIOR POR ORDEN DE VICECONSULADO DE BOLIVIA LA PLATA, ARGENTINA. REF.: (551922856), TRN/20230816-00267480 LIB. 00010011102 MIN.RELACIONES EXTERIORES - GESTORIA CONSULAR LEY Nº 3108</t>
  </si>
  <si>
    <t>COBRO COSTOS DE PAPELERIA POR REGULARIZACION DE TRANSFERENCIA DEL EXTERIOR POR ORDEN DE SEZIONE CONSOLARE AMBASCIATA DI BOLIVIA, BO/LA PAZ. REF.: GESTORIA CONSULAR MES DE JULIO DE 2023 (3878123811809300) LIB. 00010011102 MIN.RELACIONES EXTERIORES - GESTORIA CONSULAR LEY Nº 3108</t>
  </si>
  <si>
    <t>COBRO COSTOS DE PAPELERIA POR REGULARIZACION DE TRANSFERENCIA DEL EXTERIOR POR ORDEN DE CONSULADO DA BOLIVIA EM BRASILEIA, CPF/CNPJ/ID 08030065000191. REF.: GESTORIA CONSULAR (23/364678201) TRN/20230814-00085402 LIB. 00010011102 MIN.RELACIONES EXTERIORES - GESTORIA CONSULAR LEY Nº 3108</t>
  </si>
  <si>
    <t>COBRO COSTOS DE PAPELERIA POR REGULARIZACION DE TRANSFERENCIA DEL EXTERIOR POR ORDEN DE CONSULAT GENERAL BOLIVIE PARIS-FRANCIA REF:GESTORIA CONSULAR JULIO 2023 LIB. 00010011102 MIN.RELACIONES EXTERIORES - GESTORIA CONSULAR LEY Nº 3108</t>
  </si>
  <si>
    <t>COBRO COSTOS DE PAPELERIA POR REGULARIZACION DE TRANSFERENCIA DEL EXTERIOR POR ORDEN DE THE EMBASSY OF BOLIVIA SUECIA-ESTOCOLMO REF:GESTORIA CONSULAR MAYO A JULIO 2023 LIB. 00010011102 MIN.RELACIONES EXTERIORES - GESTORIA CONSULAR LEY Nº 3108</t>
  </si>
  <si>
    <t>00099021001 DEP.DE CHEQ.AJENOS,RET.DE CAM.,CONCEPTO: DIVAR CASTRO MAMANI,DEP.: BANCO UNION S.A. , PROCEDENCIA: BANCO UNION S.A., CHEQUE: 196814, FECHA DE EMISION:21/08/2023</t>
  </si>
  <si>
    <t>00099021001 DEP.DE CHEQ.AJENOS,RET.DE CAM.,CONCEPTO: REBECA PARRA CARBALLO,DEP.: BANCO UNION S.A. , PROCEDENCIA: BANCO UNION S.A., CHEQUE: 196816, FECHA DE EMISION:21/08/2023</t>
  </si>
  <si>
    <t>00015091101 DEP.DE CHEQ.AJENOS,RET.DE CAM.,CONCEPTO: EJECUCION BOLETA DE GARANTIA N° 210259 DE VILLA TRONICA ADQ. LLANTAS Y NEUMATICOS,DEP.: MINISTERIO DE GOBIERNO - DIPREVCON , PROCEDENCIA: BANCO UNION S.A., CHEQUE: 85, FECHA DE EMISION:08/08/2023</t>
  </si>
  <si>
    <t>00099021001 DEP.DE CHEQ.AJENOS,RET.DE CAM.,CONCEPTO: DEVOLUCION DE RECURSOS POR PAGO EN DEMASIA,DEP.: INDUSTRIA METALURGIA INPROCO S.R.L. , PROCEDENCIA: BANCO UNION S.A., CHEQUE: 521, FECHA DE EMISION:16/08/2023</t>
  </si>
  <si>
    <t>00514012004 DEP.DE CHEQ.AJENOS,RET.DE CAM.,CONCEPTO: TRANSFERENCIA ENTRE CUENTAS PARA CUBRIR OBLIGACIONES FINANCIERAS DE LA EMPRESA,DEP.: ENDE , PROCEDENCIA: BANCO UNION S.A., CHEQUE: 25904, FECHA DE EMISION:18/08/2023</t>
  </si>
  <si>
    <t>||TRANSFERENCIA DE FONDOS S/G. MENSAJES SWIFT NROS. 13743 Y 13742 DE LA FECHA, Y NOTA REMITIDA POR LA DIRECCIÓN GENERAL DE AERONAUTICA CIVIL CITE: DGAC/3568/2023 DE FECHA 15/06/2023 (HRE-TGL-9395) (SECTOR PÚBLICO). DÉBITO DE LA LIBRETA 00117012001 DGAC, REPOSICIÓN ÚTILES DE ESCRITORIO.</t>
  </si>
  <si>
    <t>||PAGO A EXIMBANK COREA PRÉSTAMO EDCF NO. BOL-2 VCTO. 20/08/2023 POR CUENTA DEL TGN, SEGÚN MENSAJE SWIFT N°13792 DE LA FECHA, AUTORIZACIÓN S/G COD. LIQ. 017704 DE 14/08/2023, VALOR 21/08/2023 CAPITAL KRW713.093.000 INTERESES KRW17.661.230. LIB. 00099021001 TGN-RECURSOS ORDINARIOS (3987) REF.: COMISIONES BANCARIAS</t>
  </si>
  <si>
    <t>||TRANSFERENCIAS DEL EXTERIOR SEGÚN MENSAJES SWIFT NROS. 13788 Y 13786 DE LA FECHA Y NOTA CITE: DGAC/3568/2023 DE FECHA 15/06/2023. (HRE-TGL-9395). REMITIDA POR LA DIRECCIÓN GENERAL DE AERONAUTICA CIVIL. (SECTOR PÚBLICO). DEBITO DE LA LIBRETA 00117012001 DGAC, REPOSICIÓN DE ÚTILES DE ESCRITORIO.</t>
  </si>
  <si>
    <t>||TRANSFERENCIAS DEL EXTERIOR SEGÚN MENSAJE SWIFT NRO. 13737 DE LA FECHA Y NOTA CITE: DGAC/3568/2023 DE FECHA 15/06/2023. (HRE-TGL-9395). REMITIDA POR LA DIRECCIÓN GENERAL DE AERONAUTICA CIVIL. (SECTOR PÚBLICO). DEBITO DE LA LIBRETA 00117012001 DGAC, REPOSICIÓN DE ÚTILES DE ESCRITORIO.</t>
  </si>
  <si>
    <t>||DEVOLUCION DE FONDOS DEL EXTERIOR SG. SWIFT NO. 13740 Y 13738 DE LA FECHA, SOL.042924-17371 DE BOLIVIA TV, PAGO A CONTENIDOS PUBLICOS SOCIEDAD DEL ESTADO, DEBIDO A QUE LA DIRECCION DEL BENEFICIARIO ESTA INCOMPLETA O INCORRECTA LIB.00526012001 BOLIVIA TV-RECAUDACIONES</t>
  </si>
  <si>
    <t>||DEVOLUCION DE FONDOS DEL EXTERIOR SG. SWIFT NO. 13746 Y 13747 DE LA FECHA, SOL.042923-17372 DE BOLIVIA TV, PAGO A CONTENIDOS PUBLICOS SOCIEDAD DEL ESTADO, DEBIDO A QUE LA DIRECCION DEL BENEFICIARIO ESTA INCOMPLETA O INCORRECTA LIB. 00526012001 BOLIVIA TV - RECAUDACIONES</t>
  </si>
  <si>
    <t>'COBRO DE UTILES DE ESCRITORIO POR´||BS50.- Y GSTS.COM.BS220 RFS.:240C20260980,955,968,967,969,972,975,976,978,981,979,1012,1013,1014,1015,1016,1018 (SB-R-2022-11,12,13,14,15,16,17,18,19,20,21,22,23,24,25,26,27) AF MIN.DEF.,SG NOTA MD-SIDACTA ENLACE Y COORD NO.166/2023,24/03/23. LIB.00020011103 MINISTERIO DE DEFENSA-INGRESOS VARIOS RF.:REEMB.G.COM.RECHAZO 17 SBLC AF MIN.DEFENSA</t>
  </si>
  <si>
    <t>||REGISTRO COBRO COMISIONES AVISO EMISIÓN SBLC BS220.-, AVISO ENMIENDA SBLC BS220.-,REEMB.GSTS.COM.BS220 Y EMISION COMP.CONTABLE BS150.-CARTA DE CREDITO STANDBY REF.:240C20261825 (BCB:SB-R-2023-01) A/F MINISTERIO DE DEFENSA,EN COMPL.A COMP.1066633,21/08/23. LIB.00020011103 MINISTERIO DE DEFENSA-INGRESOS VARIOS REF.:COMISIONES SBLC 240C20261825</t>
  </si>
  <si>
    <t>'COBRO DE UTILES DE ESCRITORIO POR´||BS50.- Y GSTS.COM.BS220 RFS.:240C20260980,955,968,967,969,972,975,976,978,981,979,1012,1013,1014,1015,1016,1018 (SB-R-2022-11,12,13,14,15,16,17,18,19,20,21,22,23,24,25,26,27) AF MIN.DEF.,SG NOTA MD-DM-DGAA-UF-ST.N°1298,15/08/23. LIB.00020011103 MINISTERIO DE DEFENSA-INGRESOS VARIOS RF.:RMB.G.COM.RECH.ENM.17 SBLC AF MIN.DEFENSA</t>
  </si>
  <si>
    <t>A:00099021001 DEVOLUCION DEUDA AL TGN POR PARTE DEL SR. GUILLERMO ARAMAYO HERRERA CORRESPONDIENTE AL MES DE JULIO/2023. S/G. INF. SENASIR UAF-ITES Nº 274/2023, DE FECHA 14/08/2023</t>
  </si>
  <si>
    <t>00526012001 DEPOSITO DE EFECTIVO, DEPOSITANTE: BOLIVIA TV-JORGE FERNANDEZ ORTIZ, CONCEPTO: DEVOLUCION DE VIATICOS, CUENTA DE DEPOSITO: CUENTA UNICA DEL TESORO</t>
  </si>
  <si>
    <t>00099021001 DEPOSITO DE EFECTIVO, DEPOSITANTE: LOURDES ALIAGA ZAPATA, CONCEPTO: DOBLE PERCEPCION DEL MES DE AGOSTO 2023, CUENTA DE DEPOSITO: CUENTA UNICA DEL TESORO</t>
  </si>
  <si>
    <t>00099021001 DEPOSITO DE EFECTIVO, DEPOSITANTE: RUTH MENDOZA FLORES, CONCEPTO: DEVOLUCION EXAMEN PREOCUPACIONAL GESTION 2023, CUENTA DE DEPOSITO: CUENTA UNICA DEL TESORO/DJBR</t>
  </si>
  <si>
    <t>00586012001 DEPOSITO DE EFECTIVO, DEPOSITANTE: EMPRESA AZUCARERA SAN BUENAVENTURA - EASBA, CONCEPTO: DEVOLUCION DE FONDOS EN AVANCE, SALDO NO UTILIZADO DEL C-31 383.1.1, CUENTA DE DEPOSITO: CUENTA UNICA DEL TESORO</t>
  </si>
  <si>
    <t>00099021001 DEPOSITO DE EFECTIVO, DEPOSITANTE: INSTITUTO DEL SEGURO AGRARIO, CONCEPTO: DEVOLUCION DE PAGOS NESTOR BURGOA, CUENTA DE DEPOSITO: CUENTA UNICA DEL TESORO</t>
  </si>
  <si>
    <t>00086038008 DEPOSITO DE EFECTIVO, DEPOSITANTE: ZULMA CHURA ZARATE, CONCEPTO: DEVOLUCION DE SUELDOS EN DEMASIA, CUENTA DE DEPOSITO: CUENTA UNICA DEL TESORO</t>
  </si>
  <si>
    <t>00046104203 DEPOSITO DE EFECTIVO, DEPOSITANTE: BORIS ROMAN ALCONCE LIMACHI, CONCEPTO: REVERSION, CUENTA DE DEPOSITO: CUENTA UNICA DEL TESORO</t>
  </si>
  <si>
    <t>00099021001 DEPOSITO DE EFECTIVO, DEPOSITANTE: MARIA JENNY CARBALLO SOLIS CI 7974726 CB, CONCEPTO: DEVOLUCON POR PAGO EN DEMASIA DE REFRIGERIO MES DE ABRIL DE LA GESTION 2022, CUENTA DE DEPOSITO: CUENTA UNICA DEL TESORO/DJBR</t>
  </si>
  <si>
    <t>00015011108 DEPOSITO DE EFECTIVO, DEPOSITANTE: ENRIQUE VIDAL POM MONASTERIOS, CONCEPTO: DEVOLUCION SR.GUILLERMO VILLAROEL LLANOS, CUENTA DE DEPOSITO: CUENTA UNICA DEL TESORO</t>
  </si>
  <si>
    <t>00015011108 DEPOSITO DE EFECTIVO, DEPOSITANTE: ENRIQUE VIDAL POMA MONASTERIOS, CONCEPTO: DEVOLUCION SR GUILLERMO VILLARROEL LLANOS, CUENTA DE DEPOSITO: CUENTA UNICA DEL TESORO</t>
  </si>
  <si>
    <t>00099021001 DEPOSITO DE EFECTIVO, DEPOSITANTE: EBERTH DAYLER GONZALES, CONCEPTO: DEVOLUCION EXAMEN PREOCUPACIONAL GESTION 2023, CUENTA DE DEPOSITO: CUENTA UNICA DEL TESORO/DJBR</t>
  </si>
  <si>
    <t>00081011101 DEPOSITO DE EFECTIVO, DEPOSITANTE: JUAN CARLOS CHIRILLA, CONCEPTO: REPOSICION DE CREDENCIAL, CUENTA DE DEPOSITO: CUENTA UNICA DEL TESORO</t>
  </si>
  <si>
    <t>00099021001 DEPOSITO DE EFECTIVO, DEPOSITANTE: ANGELA LUCUY SANZ, CONCEPTO: REVERSION DE BOLETA DE PAGO DE HABERES MES DE ABRIL, CUENTA DE DEPOSITO: CUENTA UNICA DEL TESORO/DJBR</t>
  </si>
  <si>
    <t>00099021001 DEPOSITO DE EFECTIVO, DEPOSITANTE: ANGELA LUCUY SANZ, CONCEPTO: REVERSION BOLETA DE PAGO DE HABERES MES DE MAYO, CUENTA DE DEPOSITO: CUENTA UNICA DEL TESORO/DJBR</t>
  </si>
  <si>
    <t>00099021001 DEPOSITO DE EFECTIVO, DEPOSITANTE: ZUELEN YNDIRA PEÑARANDA MANCILLA, CONCEPTO: DEVOLUCION EXAMEN PREOCUPACIONAL GESTION 2023, CUENTA DE DEPOSITO: CUENTA UNICA DEL TESORO/DJBR</t>
  </si>
  <si>
    <t>00099021001 DEPOSITO DE EFECTIVO, DEPOSITANTE: ASFI - LUIS GONZALO GARCIA MANRIQUE, CONCEPTO: FACTURA NAABOL, CUENTA DE DEPOSITO: CUENTA UNICA DEL TESORO</t>
  </si>
  <si>
    <t>00213012001 DEPOSITO DE EFECTIVO, DEPOSITANTE: ALCIDES GROVER APAZA M., CONCEPTO: DEVOLUCION DE FONDOS, CUENTA DE DEPOSITO: CUENTA UNICA DEL TESORO</t>
  </si>
  <si>
    <t>00599022001 DEPOSITO DE EFECTIVO, DEPOSITANTE: EMPRESA BOLIVIANA DE ALIMENTOS Y DERIVADOS EBA, CONCEPTO: DEVOLUCION DE RECURSOS NO UTILIZADOS CESAR EDWIN CHOQUE LIMACHI, CUENTA DE DEPOSITO: CUENTA UNICA DEL TESORO</t>
  </si>
  <si>
    <t>00099021001 DEPOSITO DE EFECTIVO, DEPOSITANTE: FLAVIO ZENON ALARCON PAREDES, CONCEPTO: REVERSION DE BOLETA HABER MENSUAL, CUENTA DE DEPOSITO: CUENTA UNICA DEL TESORO</t>
  </si>
  <si>
    <t>00206012001 DEPOSITO DE EFECTIVO, DEPOSITANTE: INSTITUTO NACIONAL DE ESTADISTICA, CONCEPTO: DEPÓSITO POR VENTA DE LA OFICINA CENTRAL LA PAZ, DE FECHA 21/08/2023, CUENTA DE DEPOSITO: CUENTA UNICA DEL TESORO</t>
  </si>
  <si>
    <t>||TRANSFERENCIA DE FONDOS S/G MENSAJES SWIFT NROS.13939 Y 13938 DE LA FECHA Y NOTA CITE DGAC/3568/2023 DE F.15.06.2023 (HRE-TGL-9395) DE LA DIRECCION GENERAL DE AERONAUTICA CIVIL (SECTOR PÚBLICO). DEBITO DE LA LIBRETA 00117012001 DGAC, REPOSICIÓN DE ÚTILES DE ESCRITORIO.</t>
  </si>
  <si>
    <t>||TRANSFERENCIA DE FONDOS S/G. MENSAJES SWIFT NROS. 13976 Y 13973 DE LA FECHA, Y NOTA REMITIDA POR LA DIRECCIÓN GENERAL DE AERONAUTICA CIVIL CITE: DGAC/3568/2023 DE FECHA 15/06/2023 (HRE-TGL-9395) (SECTOR PÚBLICO). DÉBITO DE LA LIBRETA 00117012001 DGAC, REPOSICIÓN ÚTILES DE ESCRITORIO.</t>
  </si>
  <si>
    <t>||TRANSFERENCIAS DEL EXTERIOR SEGÚN MENSAJE SWIFT NRO. 13936 DE LA FECHA Y NOTA CITE: DGAC/3568/2023 DE FECHA 15/06/2023. (HRE-TGL-9395). REMITIDA POR LA DIRECCIÓN GENERAL DE AERONAUTICA CIVIL. (SECTOR PÚBLICO). DEBITO DE LA LIBRETA 00117012001 DGAC, REPOSICIÓN DE ÚTILES DE ESCRITORIO.</t>
  </si>
  <si>
    <t>||DEVOLUCION DE FONDOS SEGUN SWIFT NO.14006 DE LA FECHA Y SOL. EN NOTA CAR/SENATEX/UAF NO.0279/2023, RECIBIDA EN FECHA 18-08-2023 , ORDENANTE COLTEX PERU S.A.C. LIB. NO. 00378012002 SENATEX-ADMINSTRACION CENTRAL</t>
  </si>
  <si>
    <t>00591012001 DEP.DE CHEQ.AJENOS,RET.DE CAM.,CONCEPTO: DEPÓSITOS NO IDENTIFICADOS POR ALQUILERES Y PUBLICIDAD GESTION 2023 SG HR MT/2023-02246 Y DOC ADJ,DEP.: EMP. ESTATAL DE TRANSPORTE POR CABLE MI TELEFERICO</t>
  </si>
  <si>
    <t>00591012001 DEP.DE CHEQ.AJENOS,RET.DE CAM.,CONCEPTO: DEPÓSITOS NO IDENTIFICADOS POR ALQUILERES Y PUBLICIDAD GESTION 2020 SG HR MT/2022-08533 Y DOC ADJ,DEP.: EMP ESTATAL DE TRANSPORTE POR CABLE MI TELEFERICO</t>
  </si>
  <si>
    <t>00591012001 DEP.DE CHEQ.AJENOS,RET.DE CAM.,CONCEPTO: DEPÓSITOS NO IDENTIFICADOS POR ALQUILERES Y PUBLICIDAD GESTION 2018 SG HR MT/2022-08410 Y DOC ADJ,DEP.: EMP. ESTATAL DE TRANSPORTE POR CABLE MI TELEFERICO</t>
  </si>
  <si>
    <t>00591012001 DEP.DE CHEQ.AJENOS,RET.DE CAM.,CONCEPTO: DEPÓSITO INGRESO SERVICIO DE PARQUEO MENSUAL SISTEMA DE BILLETAJE, LINEA MORADA DEL 2005/2023,DEP.: EMP. ESTATAL DE TRANSPORTE POR CABLE MI TELEFERICO</t>
  </si>
  <si>
    <t>00591012001 DEP.DE CHEQ.AJENOS,RET.DE CAM.,CONCEPTO: DEPÓSITO INGRESO SERVICIO DE PARQUEO MENSUAL SISTEMA DE BILLETAJE, LINEA MORADA DE 23/06/2023,DEP.: EMP. ESTATAL DE TRANSPORTE POR CABLE MI TELEFERICO</t>
  </si>
  <si>
    <t>00591012001 DEP.DE CHEQ.AJENOS,RET.DE CAM.,CONCEPTO: DEPÓSITOS NO IDENTIFICADOS POR PUBLICIDAD GESTION 2020 SG HR MT/2023-02292 Y DOC ADJ,DEP.: EMP. ESTATAL DE TRANSPORTE POR CABLE MI TELEFERICO</t>
  </si>
  <si>
    <t>00591012001 DEP.DE CHEQ.AJENOS,RET.DE CAM.,CONCEPTO: COMPENSACION DE GARANTIA A FAVOR DE FACTURAS N°1140-84 Y 1770 SG HR EX/2023-01359 Y DOC ADJ,DEP.: EMP. ESTATAL DE TRANSPORTE POR CABLE MI TELEFERICO</t>
  </si>
  <si>
    <t>00591012001 DEP.DE CHEQ.AJENOS,RET.DE CAM.,CONCEPTO: DEPÓSITOS NO IDENTIFICADOS POR ALQUILERES Y PUBLICIDAD GESTION 2020 SG HR MT/2023-02132 Y DOC ADJ,DEP.: EMP. ESTATAL DE TRANSPORTE POR CABLE MI TELEFERICO</t>
  </si>
  <si>
    <t>00591012001 DEP.DE CHEQ.AJENOS,RET.DE CAM.,CONCEPTO: DEPÓSITOS NO IDENTIFICADOS POR ALQUILERES Y PUBLICIDAD GESTION 2023 SG HR MT/2023-02135 Y DOC ADJ,DEP.: EMP. ESTATAL DE TRANSPORTE POR CABLE MI TELEFERICO</t>
  </si>
  <si>
    <t>00591012001 DEP.DE CHEQ.AJENOS,RET.DE CAM.,CONCEPTO: DEPÓSITOS NO IDENTIFICADOS POR ALQUILERES Y PUBLICIDAD GESTION 2023 SG HR MT/2023-02222 Y DOC ADJ,DEP.: EMP. ESTATAL DE TRANSPORTE POR CABLE MI TELEFERICO</t>
  </si>
  <si>
    <t>00591012001 DEP.DE CHEQ.AJENOS,RET.DE CAM.,CONCEPTO: DEPÓSITOS POR EXTRAVIO DE CREDENCIALES Y ROPA DE TRABAJO SEGUN DOCUMENTACION ADJUNTA,DEP.: EMP. ESTATAL DE TRANSPORTE POR CABLE MI TELEFERICO</t>
  </si>
  <si>
    <t>00291012002 DEP.DE CHEQ.AJENOS,RET.DE CAM.,CONCEPTO: REPOSICION DE CREDENCIAL - DANIEL CARLOS GUZMAN ALEJANDRO,DEP.: DANIEL CARLOS GUZMAN ALEJANDRO , PROCEDENCIA: BANCO UNION S.A., CHEQUE: 765, FECHA DE EMISION:17/08/2023</t>
  </si>
  <si>
    <t>00099021001 DEP.DE CHEQ.AJENOS,RET.DE CAM.,CONCEPTO: DEVOLUCION POR INCAPACIDADES TEMPORALES,DEP.: CAJA PETROLERA DE SALUD -ADM CENTRAL , PROCEDENCIA: BANCO UNION S.A., CHEQUE: 20779, FECHA DE EMISION:21/08/2023</t>
  </si>
  <si>
    <t>00292012001 DEP.DE CHEQ.AJENOS,RET.DE CAM.,CONCEPTO: DEVOLUCION A LA CUT SEGUN INFORME I/2023-01857 INF/DAF/2023-0805,DEP.: VIAS BOLIVIA , PROCEDENCIA: BANCO UNION S.A., CHEQUE: 3876, FECHA DE EMISION:02/08/2023</t>
  </si>
  <si>
    <t>COBRO COSTOS DE PAPELERIA POR REGULARIZACION DE TRANSFERENCIA DEL EXTERIOR POR ORDEN DE CONSULADO DE BOLIVIA IQUIQUE-CHILE REF:DEVOLUCIÓN DE GASTOS FUNCIONAMIENTO LIB. 00099021001 TGN-RECURSOS ORDINARIOS (3987)</t>
  </si>
  <si>
    <t>COBRO COSTOS DE PAPELERIA SEGUN TRANSFERENCIA DEL EXTERIOR POR ORDEN DE COPA ENERGIA DISTRIBUIDORA DE GAS SA. SAO PAULO-BRASIL. FECHA VALOR 22/08/2023, REF.: BNF/COVER OF JPMC TRN 3199758234FS LIB. 00513062002 YPFB - EXPORTACIÓN DE GLP Y OTROS-BOLIVIANOS</t>
  </si>
  <si>
    <t>COBRO COSTOS DE PAPELERIA POR REGULARIZACION DE TRANSFERENCIA DEL EXTERIOR POR ORDEN DE CONSULADO DE BOLIVIA EN IQUIQUE, CL/00699024031. REF.: (54010113285) TRN/20230817-00038208 LIB. 00010011102 MIN.RELACIONES EXTERIORES - GESTORIA CONSULAR LEY Nº 3108</t>
  </si>
  <si>
    <t>COBRO COSTOS DE PAPELERIA POR REGULARIZACION DE TRANSFERENCIA DEL EXTERIOR POR ORDEN DE CONSULATE GENERAL OF BOLIIVA, USA 900103016, REF.: GESTORIA CONSULAR (G0132283980501) TRN/20230816-00277051 LIB. 00010011102 MIN.RELACIONES EXTERIORES - GESTORIA CONSULAR LEY Nº 3108</t>
  </si>
  <si>
    <t>COBRO COSTOS DE PAPELERIA SEGUN TRANSFERENCIA DEL EXTERIOR POR ORDEN DE COMPANHIA MATROGROSSENSE DE GAS - BRASIL. FECHA VALOR 22/08/2023, REF.: INV/EXBMT1823 GAS NATURAL TRN/20230822-00200919 LIB. 00513012007 YPFB - EXPORTACIÓN DE GLP Y OTROS-BOLIVIANOS</t>
  </si>
  <si>
    <t>||RESPUESTA A DEBITO DEL BANQUERO SG MJE.SWIFT NO. 13991 DE LA FECHA REF:COBRO COMIS.POR TRANSFERENCIA EUR 192.480.- FECHA VALOR 14-08-2023 SG SOLICITUD DE SEDEM A FAVOR DE BDF INDUSTRIES S.P.A. REF: ADQUISICION DE SUPERESTRUCTURA ZONA DE ACONDICIONAMIENTO. CGO.CTA. LIBRETA NO. 00132072001 SEDEM-ADMINISTRACION RECAUDACION ENVIBOL EN BOLIVIANOS (UT.ESCRIT.)</t>
  </si>
  <si>
    <t>||RESPUESTA A DEBITO DEL BANQUERO SG MJE.SWIFT NO. 13991 DE LA FECHA REF:COBRO COMIS.POR TRANSFERENCIA EUR 192.480.- FECHA VALOR 14-08-2023 SG SOLICITUD DE SEDEM A FAVOR DE BDF INDUSTRIES S.P.A. REF: ADQUISICION DE SUPERESTRUCTURA ZONA DE ACONDICIONAMIENTO. LIBRETA NO. 00132072001 SEDEM-ADMINISTRACION RECAUDACION ENVIBOL EN BOLIVIANOS</t>
  </si>
  <si>
    <t>00053014101 DEPOSITO DE EFECTIVO, DEPOSITANTE: PAULA LUISA ARIAS LOZA, CONCEPTO: DEVOLUCION DE SALDO MAS RETENCION DE FONDOS EN AVANCE POR CONCEPTO DE ALIMENTACION, CUENTA DE DEPOSITO: CUENTA UNICA DEL TESORO</t>
  </si>
  <si>
    <t>00099021001 DEPOSITO DE EFECTIVO, DEPOSITANTE: PAULA LUISA ARIAS LOZA, CONCEPTO: DEVOLUCION DE FONDOS EN AVANCE POR CONCEPTO DE ALIMENTACION, CUENTA DE DEPOSITO: CUENTA UNICA DEL TESORO/DJBR</t>
  </si>
  <si>
    <t>00572012001 DEPOSITO DE EFECTIVO, DEPOSITANTE: ISRAEL INTI MENDEZ GOMEZ, CONCEPTO: DEVOLUCION DE HABERES CORRESPONDIENTE AL MES DE JUNIO 2023, CUENTA DE DEPOSITO: CUENTA UNICA DEL TESORO</t>
  </si>
  <si>
    <t>00572012001 DEPOSITO DE EFECTIVO, DEPOSITANTE: ISRAEL INTI MENDEZ GOMEZ, CONCEPTO: DEVOLUCION DE HABERES CORRESPONDIENTE AL MES DE MAYO 2023, CUENTA DE DEPOSITO: CUENTA UNICA DEL TESORO</t>
  </si>
  <si>
    <t>00046171101 DEPOSITO DE EFECTIVO, DEPOSITANTE: SALVATIERRA - MEDICAL (S-MEDICAL) SRL, CONCEPTO: SANCION JURIDICA POR INCUMPLIMIENTO A LA NORMA, CUENTA DE DEPOSITO: CUENTA UNICA DEL TESORO</t>
  </si>
  <si>
    <t>00099021001 DEPOSITO DE EFECTIVO, DEPOSITANTE: VICTOR SEVERO QUISPE SANTANDER, CONCEPTO: PERDIDA Y REPOSICION DE CREDENCIAL, CUENTA DE DEPOSITO: CUENTA UNICA DEL TESORO/DJBR</t>
  </si>
  <si>
    <t>00099021001 DEPOSITO DE EFECTIVO, DEPOSITANTE: SERVICIO PLURINACIONAL DE DEFENSA PUBLICA, CONCEPTO: REPOSICION DEL ITEM 21582 REACTANCIA ELECTRONICA, POTENCIA 20 W: VOLTAJE 220 VOLTS. USO P/TUBO F, CUENTA DE DEPOSITO: CUENTA UNICA DEL TESORO</t>
  </si>
  <si>
    <t>00099021001 DEPOSITO DE EFECTIVO, DEPOSITANTE: LUIS FERNANDO CUELLAR CAMARGO, CONCEPTO: DEVOLUCION EXAMEN PREOCUPACIONAL, CUENTA DE DEPOSITO: CUENTA UNICA DEL TESORO/DJBR</t>
  </si>
  <si>
    <t>00020041101 DEPOSITO DE EFECTIVO, DEPOSITANTE: DANIELA MAMANI CANAZA, CONCEPTO: REVERSION POR PAGO EXCEDENTE POR LA ADQUISICION DE MATERIAL DE PINTURA, CUENTA DE DEPOSITO: CUENTA UNICA DEL TESORO</t>
  </si>
  <si>
    <t>00526012001 DEPOSITO DE EFECTIVO, DEPOSITANTE: MONICA ALEIDA MERIDA VELASQUEZ, CONCEPTO: DEVOLUCION FONDOS EN AVANCE HR 5479 COMPROBANTE N°1292, CUENTA DE DEPOSITO: CUENTA UNICA DEL TESORO</t>
  </si>
  <si>
    <t>00099021001 DEPOSITO DE EFECTIVO, DEPOSITANTE: FREDDY LAURA CHOQUECALLATA, CONCEPTO: DEVOLUCION POR EXAMEN PREOCUPACIONAL 2023, CUENTA DE DEPOSITO: CUENTA UNICA DEL TESORO/DJBR</t>
  </si>
  <si>
    <t>REGULARIZACION DE TRANSFERENCIA DEL EXTERIOR SEGUN SWIFT NO.13550-13549 DE FECHA 23/08/2023 ORDENANTE: INNOVATION BUSINESS ENG SA, FECHA VALOR 17/08/2023 REF:PAGO A PROVEEDOR SERVICIOS Y DEUDA PAYMENT ODV 164 LIB. 00597012001 RECURSOS PROPIOS VENTAS YLB</t>
  </si>
  <si>
    <t>TRANSFERENCIA DEL EXTERIOR SEGUN SWIFT NOS.14026-14025 DE FECHA 23/08/2023 ORDENANTE: AGROPLANTA FERTILIZANTES E INOVACOES S.A. FECHA VALOR 22/08/2023 REF:INV YLB-GCO-0154-ODV/23-VEX LIB. 00597012001 RECURSOS PROPIOS VENTAS YLB</t>
  </si>
  <si>
    <t>00099021001 DEPOSITO DE EFECTIVO, DEPOSITANTE: YELIZABAD RAFITA MATELJAN CLAROS DE LAFORCADA, CONCEPTO: REGULARIZACION DEL TOPE SALARIAL JULIO, CUENTA DE DEPOSITO: CUENTA UNICA DEL TESORO/DJBR</t>
  </si>
  <si>
    <t>00041031107 DEPOSITO DE EFECTIVO, DEPOSITANTE: BRYAN JHAMIL BASCOPE APAZA - IBMETRO, CONCEPTO: DEVOLUCION GASTOS OPERATIVOS TRANSPORTE DE PESAS HASTA EMPRESA SUMA JUIRA, CUENTA DE DEPOSITO: CUENTA UNICA DEL TESORO</t>
  </si>
  <si>
    <t>00041031107 DEPOSITO DE EFECTIVO, DEPOSITANTE: BRYAN JHAMIL BASCOPE APAZA - IBMETRO, CONCEPTO: DEVOLUCION GASTOS OPERATIVOS TRANSPORTE DE PESAS PATRON A SUMA JUIRA, CUENTA DE DEPOSITO: CUENTA UNICA DEL TESORO</t>
  </si>
  <si>
    <t>COBRO COSTOS DE PAPELERIA POR REGULARIZACION DE TRANSFERENCIA DEL EXTERIOR POR ORDEN DE INNOVATION BUSINESS ENG SA, FECHA VALOR 17/08/2023 REF:PAGO A PROVEEDOR SERVICIOS Y DEUDA PAYMENT ODV 164 LIB. 00597032001 YLB-COMERCIALIZACION DE DIVERSAS SALES</t>
  </si>
  <si>
    <t>COBRO COSTOS DE PAPELERIA SEGUN TRANSFERENCIA DEL EXTERIOR POR ORDEN DE COMPANHIA MATOGROSSENSE DE GAS, FECHA VALOR 22/08/2023 REF:INV EXBTOPMT0623 GAS NATURAL LIB. 00513012007 YPFB - RECURSOS NACIONALIZACIÓN</t>
  </si>
  <si>
    <t>COBRO COSTOS DE PAPELERIA SEGUN TRANSFERENCIA DEL EXTERIOR POR ORDEN DE COMPANHIA MATOGROSSENSE DE GAS, FECHA VALOR 22/08/2023 REF:INV EXB-MTC-18/23 GAS NATURAL LIB. 00513012007 YPFB - RECURSOS NACIONALIZACIÓN</t>
  </si>
  <si>
    <t>COBRO COSTOS DE PAPELERIA SEGUN TRANSFERENCIA DEL EXTERIOR POR ORDEN DE AGROPLANTA FERTILIZANTES E INOVACOES S.A. FECHA VALOR 22/08/2023 REF:INV YLB-GCO-0154-ODV/23-VEX LIB. 00597012001 RECURSOS PROPIOS VENTAS YLB</t>
  </si>
  <si>
    <t>TRANSFERENCIA RECIBIDA DEL EXTERIOR SEGÚN MENSAJES SWIFT Nos. 14050-14048 (REM.EXT.) DE FECHA 23-08-2023 POR DESEMBOLSO DE CAF PRÉSTAMO CFA011694 PROYECTO CONSTRUCCIÓN CARRETERA UNDUAVI-CHULUMANI TRAMO 2 LIBRETA N° 00291012002 ABC-RECURSOS PROPIOS REF.: UTILES DE ESCRITORIO</t>
  </si>
  <si>
    <t>00041031107 DEPOSITO DE EFECTIVO, DEPOSITANTE: WILMER PACIFICO POMA MAQUERA, CONCEPTO: DEVOLUCION DE RECURSOS NO UTILIZADOS, CUENTA DE DEPOSITO: CUENTA UNICA DEL TESORO</t>
  </si>
  <si>
    <t>00041031107 DEPOSITO DE EFECTIVO, DEPOSITANTE: WILMER PACIFICO POMA MAQUERA, CONCEPTO: DEVOLUCION DE RECURSOS NO UTILIZADOS PASAJES, CUENTA DE DEPOSITO: CUENTA UNICA DEL TESORO</t>
  </si>
  <si>
    <t>00041031107 DEPOSITO DE EFECTIVO, DEPOSITANTE: LUIS ESTEBAN FLORES SAMO, CONCEPTO: DEVOLUCION DE RECURSOS NO UTILIZADOS -PEAJES, CUENTA DE DEPOSITO: CUENTA UNICA DEL TESORO</t>
  </si>
  <si>
    <t>00041031107 DEPOSITO DE EFECTIVO, DEPOSITANTE: JORGE ALFREDO LUQUE CARI, CONCEPTO: DEVOLUCION DE RECURSOS NO UTILIZADOS PASAJES, CUENTA DE DEPOSITO: CUENTA UNICA DEL TESORO</t>
  </si>
  <si>
    <t>00099021001 DEPOSITO DE EFECTIVO, DEPOSITANTE: VIVIANA ARIÑEZ ROCA, CONCEPTO: DEVOLUCION DE VIATICOS RUTA SUCRE- TARIJA DE LOS DIAS 6 Y 7 DE AGOSTO DE 2023 DE VIVIANA ARIÑEZ, CUENTA DE DEPOSITO: CUENTA UNICA DEL TESORO/DJBR</t>
  </si>
  <si>
    <t>00290182001 DEPOSITO DE EFECTIVO, DEPOSITANTE: ANGEL ESCOBAR GONZALES 6090923 LP, CONCEPTO: PAGO DE ENERGIA ELECTRICA, CUENTA DE DEPOSITO: CUENTA UNICA DEL TESORO</t>
  </si>
  <si>
    <t>VENTA DE DIVISAS CON TRANSFERENCIA DE FONDOS A SOLICITUD DE EMPRESA PUBLICA PRODUCTIVA CARTONES DE BOLIVIA-CARTONBOL SEGUN SOLICITUD 19075 REF: TRANSFERENCIA DE RECURSOS AL BCB POR PAGO 70 POR CIENTO A TECHLAB SYSTEMS S L POR ADQUISICION DE EQUIPOS PARA LABORATORIO SEGUN CONTRATO DE COMPRA VENTA AU LIB. 00576012002 CARTONBOL - RECAUDADORA</t>
  </si>
  <si>
    <t>||COBRO DE ÚTILES DE ESCRITORIO POR REGULARIZACIÓN DEL COMPROBANTE L-0005096 DE 11/08/2023 POR COBRO DE COMISIONES QUE EFECTÚA EL STANDARD CHARTERED BANK NY POR PAGO DEL PRÉSTAMO EXIMBANK - CHINA PBC 2015 (08) 350, S/G NOTA MEFP/VTCP/DGCP/UODP/N°758/2023 DE 23/08/2023 LIBRETA 00099021001 TGN RECURSOS ORDINARIOS (3987) REF.: ÚTILES DE ESCRITORIO</t>
  </si>
  <si>
    <t>00213012001 DEPOSITO DE EFECTIVO, DEPOSITANTE: HERLAND HUASCAR GALLEGOS TORREZ, CONCEPTO: DEVOLUCION DE FONDOS, CUENTA DE DEPOSITO: CUENTA UNICA DEL TESORO</t>
  </si>
  <si>
    <t>00046171101 DEPOSITO DE EFECTIVO, DEPOSITANTE: DENTIMED, CONCEPTO: SANCION POR INCUMPLIMIENTO, CUENTA DE DEPOSITO: CUENTA UNICA DEL TESORO</t>
  </si>
  <si>
    <t>||COMISION TRANSFERENCIA FDOS.AL EXT. 0,10% S/USD 44.695,80 REEMB. GASTOS COM. BS220.- Y COMP. CONT. BS50.- REF: PAGO N°1 LC I-2023-29 P/C EMPRESA PUBLICA QUIPUS A/F GREAT CHIN LIMITED, EN COMPL. A COMPROBANTE CONTABLE 1067107 DE LA FECHA. LIB.00590012001 EMPRESA PUBLICA QUIPUS-RECURSOS ESPECIFICOS REF: COMISIONES PAGO 1 LC I-2023-29</t>
  </si>
  <si>
    <t>00155012001 DEP.DE CHEQ.AJENOS,RET.DE CAM.,CONCEPTO: DEVOLUCION DE BOLETOS AEREOS,DEP.: BOA , PROCEDENCIA: BANCO UNION S.A., CHEQUE: 16817, FECHA DE EMISION:17/08/2023</t>
  </si>
  <si>
    <t>00578012002 DEP.DE CHEQ.AJENOS,RET.DE CAM.,CONCEPTO: REVERSION,DEP.: BOLIVIANA DE AVIACION , PROCEDENCIA: BANCO UNION S.A., CHEQUE: 16845, FECHA DE EMISION:22/08/2023</t>
  </si>
  <si>
    <t>00578012002 DEP.DE CHEQ.AJENOS,RET.DE CAM.,CONCEPTO: REVERSION,DEP.: BOLIVIANA DE AVIACION , PROCEDENCIA: BANCO UNION S.A., CHEQUE: 16844, FECHA DE EMISION:22/08/2023</t>
  </si>
  <si>
    <t>00578012002 DEP.DE CHEQ.AJENOS,RET.DE CAM.,CONCEPTO: REVERSION,DEP.: BOLIVIANA DE AVIACION , PROCEDENCIA: BANCO UNION S.A., CHEQUE: 16843, FECHA DE EMISION:22/08/2023</t>
  </si>
  <si>
    <t>00578012002 DEP.DE CHEQ.AJENOS,RET.DE CAM.,CONCEPTO: BOLIVIANA DE AVIACION,DEP.: BOLIVIANA DE AVIACION , PROCEDENCIA: BANCO UNION S.A., CHEQUE: 16842, FECHA DE EMISION:22/08/2023</t>
  </si>
  <si>
    <t>00099021001 DEP.DE CHEQ.AJENOS,RET.DE CAM.,CONCEPTO: PAGO POR DEVOLUCION DE VIATICOS NO UTILIZADO,DEP.: CAMARA DE DIPUTADOS , PROCEDENCIA: BANCO UNION S.A., CHEQUE: 1300, FECHA DE EMISION:22/08/2023</t>
  </si>
  <si>
    <t>00578012002 DEP.DE CHEQ.AJENOS,RET.DE CAM.,CONCEPTO: REVERSION,DEP.: BOLIVIANA DE AVIACION , PROCEDENCIA: BANCO UNION S.A., CHEQUE: 16841, FECHA DE EMISION:22/08/2023</t>
  </si>
  <si>
    <t>00212012001 DEP.DE CHEQ.AJENOS,RET.DE CAM.,CONCEPTO: DEPÓSITO REPOSICION CREDITO FISCAL,DEP.: RESP. TESORERIA - C. SALCEDO , PROCEDENCIA: BANCO UNION S.A., CHEQUE: 5730, FECHA DE EMISION:21/08/2023</t>
  </si>
  <si>
    <t>00587012001 DEP.DE CHEQ.AJENOS,RET.DE CAM.,CONCEPTO: DEVOLUCION DE RECURSOS CREDINFORM PRP LPE 0504509,DEP.: E.B.C. , PROCEDENCIA: BANCO UNION S.A., CHEQUE: 1906, FECHA DE EMISION:22/08/2023</t>
  </si>
  <si>
    <t>00099021001 DEP.DE CHEQ.AJENOS,RET.DE CAM.,CONCEPTO: INGRID ANAHI ORELLANA TORREZ,DEP.: BANCO UNION SA , PROCEDENCIA: BANCO UNION S.A., CHEQUE: 196817, FECHA DE EMISION:23/08/2023</t>
  </si>
  <si>
    <t>00291012008 DEP.DE CHEQ.AJENOS,RET.DE CAM.,CONCEPTO: INGRID ANAHI ORELLANA TORREZ,DEP.: BANCO UNION SA , PROCEDENCIA: BANCO UNION S.A., CHEQUE: 196818, FECHA DE EMISION:23/08/2023</t>
  </si>
  <si>
    <t>00099021001 DEP.DE CHEQ.AJENOS,RET.DE CAM.,CONCEPTO: RECURSOS ORDINARIOS,DEP.: NACIONAL SEGUROS PATRIMONIALES Y FIANZAS S.A. , PROCEDENCIA: BANCO NACIONAL DE BOLIVIA S.A., CHEQUE: 18033, FECHA DE EMISION:23/08/2023</t>
  </si>
  <si>
    <t>00041031107 DEPOSITO DE EFECTIVO, DEPOSITANTE: BRAULIO FERNANDO FLORES CALLAO, CONCEPTO: DEVOLUCION RECURSOS NO UTILIZADOS PEAJES, CUENTA DE DEPOSITO: CUENTA UNICA DEL TESORO</t>
  </si>
  <si>
    <t>00293062001 DEPOSITO DE EFECTIVO, DEPOSITANTE: JHOANA MELCON, CONCEPTO: DEVOLUCION DE MEDIO DIA DE VIATICOS, CUENTA DE DEPOSITO: CUENTA UNICA DEL TESORO</t>
  </si>
  <si>
    <t>00293062001 DEPOSITO DE EFECTIVO, DEPOSITANTE: ROBERTO SALINAS, CONCEPTO: DEVOLUCION DE MEDIO DIA DE VIATICOS, CUENTA DE DEPOSITO: CUENTA UNICA DEL TESORO</t>
  </si>
  <si>
    <t>00015011107 DEPOSITO DE EFECTIVO, DEPOSITANTE: GUIME ARAVIRE QUISPE, CONCEPTO: DEVOLUCION DE VEHICULO CASO N° LP-QU-H-1/20, CUENTA DE DEPOSITO: CUENTA UNICA DEL TESORO</t>
  </si>
  <si>
    <t>00132052001 DEPOSITO DE EFECTIVO, DEPOSITANTE: CARLOS OSINAGA ROMERO, CONCEPTO: POR INCUMPLIMIENTO AL INSTRUCTIVO TRIBUTARIO, CUENTA DE DEPOSITO: CUENTA UNICA DEL TESORO</t>
  </si>
  <si>
    <t>00046104203 DEPOSITO DE EFECTIVO, DEPOSITANTE: SERGIO LUIS SOTO ANTEZANA, CONCEPTO: DEVOLUCION DE RECURSOS NO EJECUTADO, CUENTA DE DEPOSITO: CUENTA UNICA DEL TESORO</t>
  </si>
  <si>
    <t>00099021001 DEPOSITO DE EFECTIVO, DEPOSITANTE: ERWIN FREDDY MAMANI MACHACA, CONCEPTO: DEVOLUCION TASA AEROPORTUARIA SABSA VIAJE A AMSTERDAM C-31 N°761-GESTION 2022, CUENTA DE DEPOSITO: CUENTA UNICA DEL TESORO/DJBR</t>
  </si>
  <si>
    <t>00016011101 DEPOSITO DE EFECTIVO, DEPOSITANTE: JOSE HIPOLITO VERA PORTUGAL, CONCEPTO: DEVOLUCION DE PAGO DE REFRIGERIO GESTION 2022, CUENTA DE DEPOSITO: CUENTA UNICA DEL TESORO</t>
  </si>
  <si>
    <t>00283012002 DEPOSITO DE EFECTIVO, DEPOSITANTE: STEFANY NAVA SOLETO, CONCEPTO: DEVOLUCION DE PASAJE AEREO NO UTILIZADO, CUENTA DE DEPOSITO: CUENTA UNICA DEL TESORO</t>
  </si>
  <si>
    <t>00099021001 DEPOSITO DE EFECTIVO, DEPOSITANTE: RUBEN LUCIO PEREZ ANTEZANA, CONCEPTO: DEVOLUCION SENASIR, CUENTA DE DEPOSITO: CUENTA UNICA DEL TESORO</t>
  </si>
  <si>
    <t>00099021001 DEPOSITO DE EFECTIVO, DEPOSITANTE: AGUILERA COSIO RUDDY, CONCEPTO: DEVOLUCION DE FONDOS NO EJECUTADOS C31 - 123, CUENTA DE DEPOSITO: CUENTA UNICA DEL TESORO/DJBR</t>
  </si>
  <si>
    <t>00213012001 DEPOSITO DE EFECTIVO, DEPOSITANTE: SOFIA APAZA MAMANI, CONCEPTO: DEVOLUCION DE FONDOS, CUENTA DE DEPOSITO: CUENTA UNICA DEL TESORO</t>
  </si>
  <si>
    <t>00213012001 DEPOSITO DE EFECTIVO, DEPOSITANTE: JOSE LUIS PINTO SENCKA, CONCEPTO: DEVOLUCION DE FONDOS, CUENTA DE DEPOSITO: CUENTA UNICA DEL TESORO</t>
  </si>
  <si>
    <t>00213012001 DEPOSITO DE EFECTIVO, DEPOSITANTE: MARCO ANTONIO CONDORI HUARACHI, CONCEPTO: DEVOLUCION DE FONDOS, CUENTA DE DEPOSITO: CUENTA UNICA DEL TESORO</t>
  </si>
  <si>
    <t>A:00099021001 TRANSFERENCIA DE RECUPERACIONES SEGÚN NOTA GEF-LCR-JSZ-0946-NOT/23 POR CONCEPTO DE PAGO DE CAPITAL E INTERES DE ACUERDO A CONTRATO DE FIDEICOMISO “PROYECTOS DE INVERSION PUBLICA” CORRESPONDIENTE AL GAM TARIJA.</t>
  </si>
  <si>
    <t>A:00099021001 TRANSFERENCIA DE RECUPERACIONES SEGÚN NOTA GEF-LCR-JSZ-0946-NOT/23 POR CONCEPTO DE PAGO DE INTERES DE ACUERDO A CONTRATO DE FIDEICOMISO “PROYECTOS DE INVERSION PUBLICA” CORRESPONDIENTE AL GAM CULPINA.</t>
  </si>
  <si>
    <t>A:00862012001 TRANSFERENCIA DE RECUPERACIONES SEGÚN NOTA GEF-LCR-JSZ-0946-NOT/23 POR CONCEPTO DE REMUNERACION POR ADMINISTRACION DE FIDEICOMISO QUE CORRESPONDE AL FNDR DE ACUERDO A CONTRATO DE FIDEICOMISO “PROYECTOS DE INVERSION PUBLICA” GAM MOJINETE.</t>
  </si>
  <si>
    <t>A:00862012001 TRANSFERENCIA DE RECUPERACIONES SEGÚN NOTA GEF-LCR-JSZ-0946-NOT/23 POR CONCEPTO DE REMUNERACION POR ADMINISTRACION DE FIDEICOMISO QUE CORRESPONDE AL FNDR DE ACUERDO A CONTRATO DE FIDEICOMISO “PROYECTOS DE INVERSION PUBLICA” GAM CULPINA.</t>
  </si>
  <si>
    <t>A:00862012001 TRANSFERENCIA DE RECUPERACIONES SEGÚN NOTA GEF-LCR-JSZ-0946-NOT/23 POR CONCEPTO DE REMUNERACION POR ADMINISTRACION DE FIDEICOMISO QUE CORRESPONDE AL FNDR DE ACUERDO A CONTRATO DE FIDEICOMISO “PROYECTOS DE INVERSION PUBLICA” GAM TARIJA.</t>
  </si>
  <si>
    <t>A:00099021001 TRANSFERENCIA DE RECUPERACIONES SEGÚN NOTA GEF-LCR-JSZ-0946-NOT/23 POR CONCEPTO DE PAGO DE CAPITAL E INTERES DE ACUERDO A CONTRATO DE FIDEICOMISO “PROYECTOS DE INVERSION PUBLICA” CORRESPONDIENTE AL GAM MOJINETE.</t>
  </si>
  <si>
    <t>A:00099021001 TRANSFERENCIA DE RECUPERACIONES SEGÚN NOTA GEF-LCR-JSZ-0946-NOT/23 POR CONCEPTO DE PAGO DE CAPITAL E INTERES DE ACUERDO A CONTRATO DE FIDEICOMISO “PROYECTOS DE INVERSION PUBLICA” CORRESPONDIENTE AL GAM HUMANATA.</t>
  </si>
  <si>
    <t>A:00862012001 TRANSFERENCIA DE RECUPERACIONES SEGÚN NOTA GEF-LCR-JSZ-0946-NOT/23 POR CONCEPTO DE REMUNERACION POR ADMINISTRACION DE FIDEICOMISO QUE CORRESPONDE AL FNDR DE ACUERDO A CONTRATO DE FIDEICOMISO “PROYECTOS DE INVERSION PUBLICA” GAM SHINAHOTA.</t>
  </si>
  <si>
    <t>A:00099021001 TRANSFERENCIA DE RECUPERACIONES SEGÚN NOTA GEF-LCR-JSZ-0946-NOT/23 POR CONCEPTO DE PAGO DE CAPITAL E INTERES DE ACUERDO A CONTRATO DE FIDEICOMISO “PROYECTOS DE INVERSION PUBLICA” CORRESPONDIENTE AL GAM SHINAHOTA.</t>
  </si>
  <si>
    <t>A:00862012001 TRANSFERENCIA DE RECUPERACIONES SEGÚN NOTA GEF-LCR-JSZ-0946-NOT/23 POR CONCEPTO DE REMUNERACION POR ADMINISTRACION DE FIDEICOMISO QUE CORRESPONDE AL FNDR DE ACUERDO A CONTRATO DE FIDEICOMISO “PROYECTOS DE INVERSION PUBLICA” GAM HUMANATA.</t>
  </si>
  <si>
    <t>A:00099021001 TRANSFERENCIA DE RECUPERACIONES SEGÚN NOTA GEF-LCR-JSZ-0946-NOT/23 POR CONCEPTO DE PAGO DE CAPITAL E INTERES DE ACUERDO A CONTRATO DE FIDEICOMISO “PROYECTOS DE INVERSION PUBLICA” CORRESPONDIENTE AL GAM SANTIAGO DE ANDAMARCA.</t>
  </si>
  <si>
    <t>A:00862012001 TRANSFERENCIA DE RECUPERACIONES SEGÚN NOTA GEF-LCR-JSZ-0946-NOT/23 POR CONCEPTO DE REMUNERACION POR ADMINISTRACION DE FIDEICOMISO QUE CORRESPONDE AL FNDR DE ACUERDO A CONTRATO DE FIDEICOMISO “PROYECTOS DE INVERSION PUBLICA” GAM SANTIAGO DE ANDAMARCA.</t>
  </si>
  <si>
    <t>00213012001 DEPOSITO DE EFECTIVO, DEPOSITANTE: JHON MARTIN CHURA CHURATA, CONCEPTO: DEVOLUCION DE FONDOS, CUENTA DE DEPOSITO: CUENTA UNICA DEL TESORO</t>
  </si>
  <si>
    <t>00016011101 DEP.DE CHEQ.AJENOS,RET.DE CAM.,CONCEPTO: BOLETA DE GARANTIA,DEP.: MINISTERIO DE EDUCACION , PROCEDENCIA: BANCO UNION S.A., CHEQUE: 645, FECHA DE EMISION:21/08/2023</t>
  </si>
  <si>
    <t>00086031101 DEP.DE CHEQ.AJENOS,RET.DE CAM.,CONCEPTO: INGRESO: POR SISCO MES DE JULIO "PN ANMI EL PALMAR",DEP.: PN ANMI EL PALMAR SERNAP , PROCEDENCIA: BANCO UNION S.A., CHEQUE: 1335, FECHA DE EMISION:05/08/2023</t>
  </si>
  <si>
    <t>00342012001 DEP.DE CHEQ.AJENOS,RET.DE CAM.,CONCEPTO: EJECUCION DE BOLETA DE GARANTIA DE SERIEDAD DE PROPUESTA N°09015-POTOSI,DEP.: AGENCIA ESTATAL DE VIVIENDA AEVIVIENDA , PROCEDENCIA: BANCO UNION S.A., CHEQUE: 380, FECHA DE EMISION:18/08/2023</t>
  </si>
  <si>
    <t>00086031101 DEP.DE CHEQ.AJENOS,RET.DE CAM.,CONCEPTO: INGRESO: POR SISCO MES DE JUNIO "PN CARRASCO",DEP.: PARQUE NACIONAL CARRASCO SERNAP , PROCEDENCIA: BANCO UNION S.A., CHEQUE: 1560, FECHA DE EMISION:21/08/2023</t>
  </si>
  <si>
    <t>00086031101 DEP.DE CHEQ.AJENOS,RET.DE CAM.,CONCEPTO: INGRESO: POR SISCO MES DE JULIO "PN CARRASCO",DEP.: PARQUE NACIONAL CARRASCO SERNAP , PROCEDENCIA: BANCO UNION S.A., CHEQUE: 1559, FECHA DE EMISION:21/08/2023</t>
  </si>
  <si>
    <t>00066014202 DEP.DE CHEQ.AJENOS,RET.DE CAM.,CONCEPTO: SASHA MARIA PARVINNE MOSTAJO RADJI,DEP.: BANCO UNION S.S. , PROCEDENCIA: BANCO UNION S.A., CHEQUE: 196819, FECHA DE EMISION:24/08/2023</t>
  </si>
  <si>
    <t>||REGULARIZACION DE FONDOS SEGUN COMPROBANTE S-1063751, SWIFT NO.10671 ORDENANTE TRANS-CARIBBEAN CARGO CORP MIAMI/US DE 03/07/2023 Y NOTA DPTO.FIN.SECC.TES.TAB.NO.82/2023 DE FECHA 21/08/2023 DEL TAB. LIBRETA NO.00525012001 LBP-TRANSPORTES AEREOS BOLIVIANOS</t>
  </si>
  <si>
    <t>||TRANSFERENCIA DE FONDOS S/G. MENSAJES SWIFT NROS. 14135 Y 14134 DE LA FECHA. EN ATENCIÓN A NOTA CITE: ABE-DGE 437/2023 DE FECHA 16/06/2023 (HRE-TGL-9535) DE LA AGENCIA BOLIVIANA ESPACIAL. A LA CUT LIBRETA 585012002 AGENCIA BOLIVIANA ESPACIAL. P. CTA. DE SES S.A.</t>
  </si>
  <si>
    <t>COBRO COSTOS DE PAPELERIA SEGUN TRANSFERENCIA DEL EXTERIOR POR ORDEN DE SOLGAS SA, FECHA VALOR 23/08/2023 LIB. 00513062002 YPFB - EXPORTACIÓN DE GLP Y OTROS-BOLIVIANOS</t>
  </si>
  <si>
    <t>COBRO COSTOS DE PAPELERIA SEGUN TRANSFERENCIA DEL EXTERIOR POR ORDEN DE COPA ENERGÍA DISTRIBUIDORA DE GAS S.A., FECHA VALOR 23/08/2023 LIB. 00513062002 YPFB - EXPORTACIÓN DE GLP Y OTROS-BOLIVIANOS</t>
  </si>
  <si>
    <t>COBRO COSTOS DE PAPELERIA SEGUN TRANSFERENCIA DEL EXTERIOR POR ORDEN DE FIDEICOMISO HERCO CKM, FECHA VALOR 24/08/2023 REF:EMB 21-12 CISTERNAS HERCO COMBUSTIBLE LIB. 00513062002 YPFB - EXPORTACIÓN DE GLP Y OTROS-BOLIVIANOS</t>
  </si>
  <si>
    <t>COBRO COSTOS DE PAPELERIA SEGUN TRANSFERENCIA DEL EXTERIOR POR ORDEN DE SUPERGASBRAS ENERGÍA LTDA, FECHA VALOR 23/08/2023 REF:INV.706/2023, 707/2023 LIB. 00513062002 YPFB - EXPORTACIÓN DE GLP Y OTROS-BOLIVIANOS</t>
  </si>
  <si>
    <t>COBRO COSTOS DE PAPELERIA SEGUN TRANSFERENCIA DEL EXTERIOR POR ORDEN DE GAS CORONA SAECA, ASUNCION, PARAGUAY. FECHA VALOR 23/08/2023. REF.: (S0632353184D01) TRN/20230823-00272046 LIB. 00513062002 YPFB - EXPORTACIÓN DE GLP Y OTROS-BOLIVIANOS</t>
  </si>
  <si>
    <t>||TRANSFERENCIA DE FONDOS S/G. MENSAJES SWIFT NROS. 14142 Y 14140 DE LA FECHA, Y NOTA REMITIDA POR LA DIRECCIÓN GENERAL DE AERONAUTICA CIVIL CITE: DGAC/3568/2023 DE FECHA 15/06/2023 (HRE-TGL-9395) (SECTOR PÚBLICO). DÉBITO DE LA LIBRETA 00117012001 DGAC, REPOSICIÓN ÚTILES DE ESCRITORIO.</t>
  </si>
  <si>
    <t>||TRANSFERENCIA DE FONDOS SEGÚN MENSAJES SWIFT N°14124 Y 14121 DE LA FECHA Y NOTA CITE: DGAC/3568/2023 (HRE-TGL-9395) DE FECHA 15/06/2023 DE LA DIRECCIÓN GENERAL DE AERONÁUTICA CIVIL. (SECTOR PÚBLICO). DÉBITO DE LA LIBRETA 00117012001 DGAC, REPOSICIÓN DE ÚTILES DE ESCRITORIO.</t>
  </si>
  <si>
    <t>||TRANSFERENCIAS DEL EXTERIOR SEGÚN MENSAJES SWIFT NROS. 14141 Y 14139 DE LA FECHA Y NOTA CITE: CAR/DGE-DNAF N° 0120/2023 DE FECHA 20/06/2023 (HRE-TGL-9614). REMITIDA POR NAVEGACIÓN AÉREA Y AEROPUERTOS BOLIVIANOS. (SECTOR PÚBLICO). DEBITO DE LA LIBRETA 00389012001 NAABOL-ADMINISTRACION, REPOSICIÓN ÚTILES DE ESCRITORIO.</t>
  </si>
  <si>
    <t>||TRANSFERENCIAS DEL EXTERIOR SEGÚN MENSAJE SWIFT NRO. 14143 DE LA FECHA Y NOTA CITE: CAR/DGE-DNAF N° 0120/2023 DE FECHA 20/06/2023 (HRE-TGL-9614). REMITIDA POR NAVEGACIÓN AÉREA Y AEROPUERTOS BOLIVIANOS. (SECTOR PÚBLICO). DEBITO DE LA LIBRETA 00389012001 NAABOL-ADMINISTRACION, REPOSICIÓN ÚTILES DE ESCRITORIO.</t>
  </si>
  <si>
    <t>||AMPLIACION DE VALIDEZ 0,15% S/USD2.131.765,87.-POR 60 DIAS,REEMBS.GSTS.COMUNICACION BS220.-Y EMISION COMP.CONTABLE BS50.-,S/G NOTA YLB-PEE-0915/23,21/08/23 REF.:I-2019-35 P/C YACIMIENTOS DE LITIO BOIVIANOS A/F CHINA MACHINERY ENGINEERING CORPORATION. LIB.00597029201 YLB- PRODUCCION PLANTA INDUSTRIAL DES. INT. SALAR UYUNI RF.:COMIS.ENM.8 LC I-2019-35</t>
  </si>
  <si>
    <t>||REGULARIZACIÓN DE LA OPERACIÓN N° 1063631, REGISTRADA POR EL DEPTO. DE OPERACIONES DE INVERSIÓN EN FECHA 30/06/2023, EN ATENCIÓN A NOTA CITE: DGAC/4905/2023 (HRE-TGL-1153) (ORIG. CURSA EN COMP. N°1067202) DE LA DGAC Y CORREO ELECTRONICO DEL DEPARTAMENTO DE OPERACIONES DE INVERSION. DÉBITO DE LA LIBRETA 00117012001 DGAC, REPOSICIÓN ÚTILES DE ESCRITORIO.</t>
  </si>
  <si>
    <t>||REGULARIZACIÓN DE NUESTRA OPERACIÓN NRO. 1066553 DE FECHA 18/08/2023 EN ATENCIÓN A NOTA REMITIDA POR LA DIRECCIÓN GENERAL DE AERONAUTICA CIVIL DGAC/4905/2023 DE FECHA 23/08/2023 (HRE-TSO-1153) (SECTOR PÚBLICO) DÉBITO DE LA LIBRETA 00117012001 DGAC, REPOSICIÓN ÚTILES DE ESCRITORIO.</t>
  </si>
  <si>
    <t>||REGULARIZACIÓN DE LA OPERACIÓN N°1063632, REGISTRADA POR EL DEPTO. DE OPERACIONES DE INVERSIÓN EN F.30/06/2023, EN ATENCIÓN A NOTAS CITE: DGAC/4905/2023 DE LA F. (HRE-TGL-1153) (ORIG. CURSA EN COMP. N°1067202) DE LA DGAC, CAR/DGE-UNC N°0159/2023 DE F.16/08/2023 DE NAABOL DÉBITO DE LA LIBRETA 00117012001 DGAC, REPOSICIÓN ÚTILES DE ESCRITORIO.</t>
  </si>
  <si>
    <t>||REGULARIZACIÓN DE LA OPERACIÓN N°1063632, REGISTRADA POR EL DEPTO. DE OPERACIONES DE INVERSIÓN EN F.30/06/2023, EN ATENCIÓN A NOTAS CITE: CAR/DGE-UNC N°0159/2023 DE F.16/08/2023 DE NAABOL,DGAC/4905/2023 DE LA F. (HRE-TGL-1153) (ORIG. CURSA EN COMP. N°1067202) DE LA DGAC DÉBITO DE LA LIBRETA 00389012001 NAABOL-ADMINISTRACION, REPOSICIÓN ÚTILES DE ESCRITORIO.</t>
  </si>
  <si>
    <t>||REGULARIZACIÓN DE NUESTRA OPERACIÓN N°1066639 DE F.21/08/2023 EN ATENCIÓN A NOTAS CITES DGAC/4905/2023 DE F.23.08.23 (HRE-TSO-1153) Y CAR/DGE-UNC N° 0166/2023 DE F.22.08.2023 (HRE-TGL-13028) ENVIADAS POR LA DGAC Y NAABOL, ORIGINAL CURSA EN COMPROBANTE N°1067202 DE LA FECHA. DEBITO DE LA LIBRETA 00117012001 DGAC, REPOSICIÓN DE ÚTILES DE ESCRITORIO.</t>
  </si>
  <si>
    <t>||REGULARIZACIÓN DE NUESTRA OPERACIÓN NRO.1066484 DE F.17/08/2023 EN ATENCIÓN A NOTA CITE DGAC/4905/2023 DE F.23.08.2023 (HRE-TSO-1153) ENVIADA POR LA DIRECCION GENERAL DE AERONAUTICA CIVIL, ORIGINAL CURSA EN COMPROBANTE NRO.1067202 DE LA FECHA. DEBITO DE LA LIBRETA 00117012001 DGAC, REPOSICIÓN DE ÚTILES DE ESCRITORIO.</t>
  </si>
  <si>
    <t>||REGULARIZACIÓN DE NUESTRA OPERACIÓN NRO.1066278 DE F.14/08/2023 EN ATENCIÓN A NOTA CITE DGAC/4905/2023 DE F.23.08.2023 (HRE-TSO-1153) ENVIADA POR LA DIRECCION GENERAL DE AERONAUTICA CIVIL, ORIGINAL CURSA EN COMPROBANTE NRO. 1067202 DE LA FECHA. DEBITO DE LA LIBRETA 00117012001 DGAC, REPOSICIÓN DE ÚTILES DE ESCRITORIO.</t>
  </si>
  <si>
    <t>00373024105 DEPOSITO DE EFECTIVO, DEPOSITANTE: GOBIERNO AUTONOMO MUNICIPAL DE TINGUIPAYA, CONCEPTO: SALDOS NO EJECUTADOS PROYECTO : CONSTRUCCION VEHICULAR RIO ANCKARA, CUENTA DE DEPOSITO: CUENTA UNICA DEL TESORO</t>
  </si>
  <si>
    <t>00046171101 DEPOSITO DE EFECTIVO, DEPOSITANTE: EMPRESA: D-IMPORT, CONCEPTO: SANCION POR INCUMPLIMIENTO, CUENTA DE DEPOSITO: CUENTA UNICA DEL TESORO</t>
  </si>
  <si>
    <t>00206012001 DEPOSITO DE EFECTIVO, DEPOSITANTE: INSTITUTO NACIONAL DE ESTADISTICA, CONCEPTO: DEPÓSITO POR VENTA DE LA OFICINA CENTRAL LA PAZ DE FECHA 24/08/2023, CUENTA DE DEPOSITO: CUENTA UNICA DEL TESORO</t>
  </si>
  <si>
    <t>00041031107 DEPOSITO DE EFECTIVO, DEPOSITANTE: IBMETRO-GARY CHAMBI, CONCEPTO: DEVOLUCION GASTOS DE TRANSPORTE, CUENTA DE DEPOSITO: CUENTA UNICA DEL TESORO</t>
  </si>
  <si>
    <t>00086018043 DEPOSITO DE EFECTIVO, DEPOSITANTE: MARIA TERESA AGUILAR QUIROZ, CONCEPTO: DEVOLUCION DE PASAJES AEREOS-MMAYA; POR INCUMPLIMIENTO AL REGLAMENTO DE PASAJES Y VIATICOS ART. 46, CUENTA DE DEPOSITO: CUENTA UNICA DEL TESORO</t>
  </si>
  <si>
    <t>00099021001 DEPOSITO DE EFECTIVO, DEPOSITANTE: MDPYEP - PAMELA PANTOJA IBIETA, CONCEPTO: DEVOLUCION DE APORTES PATRONALES POR PAGO EN DEMASIA DE BONO DE ANTIGUEDAD, CUENTA DE DEPOSITO: CUENTA UNICA DEL TESORO</t>
  </si>
  <si>
    <t>00213012001 DEPOSITO DE EFECTIVO, DEPOSITANTE: ADRIAN WILSON MAMANI CONDE, CONCEPTO: DEVOLUCION DE FONDOS, CUENTA DE DEPOSITO: CUENTA UNICA DEL TESORO</t>
  </si>
  <si>
    <t>00099021001 DEPOSITO DE EFECTIVO, DEPOSITANTE: NADIA SHIRLEY ORDOÑEZ JAUREGUI - MEFP, CONCEPTO: DEVOLUCION DE 556,5 BS DE VIATICOS EN LA RUTAS ORURO DE FECHA 15 Y 16 DE AGOSTO DE 2023, CUENTA DE DEPOSITO: CUENTA UNICA DEL TESORO/DJBR</t>
  </si>
  <si>
    <t>00099021001 DEPOSITO DE EFECTIVO, DEPOSITANTE: JUAN ROLANDO SOLIZ RODRIGUEZ, CONCEPTO: REVERSION DE HABERES, CUENTA DE DEPOSITO: CUENTA UNICA DEL TESORO</t>
  </si>
  <si>
    <t>00099021001 DEPOSITO DE EFECTIVO, DEPOSITANTE: ALVARO MARCO ANTONIO CABA OLIVAREZ, CONCEPTO: CITE: MEFP/VTCP/DGPOT/UAIS-CPI/N°030/2016 REGULARIZACION ENERO-FEBRERO 2023, CUENTA DE DEPOSITO: CUENTA UNICA DEL TESORO</t>
  </si>
  <si>
    <t>00099021001 DEPOSITO DE EFECTIVO, DEPOSITANTE: ALVARO MARCO ANTONIO CABA OLIVAREZ, CONCEPTO: CITE: MEFP/VTCP/DGPOT/UAIS-CPI/N°030/2016 REGULARIZACION MARZO-ABRIL 2023, CUENTA DE DEPOSITO: CUENTA UNICA DEL TESORO</t>
  </si>
  <si>
    <t>NUMERO DE LIBRETA CUT: 00153018004 OPERACIÓN E18 TRANSFERENCIA DEL SISTEMA FINANCIERO POR CUENTA DE TERCEROS A LA CUT SOL. UNDP REPRESENTATIVE IN BOLIVIA (BOB</t>
  </si>
  <si>
    <t>00041031107 DEPOSITO DE EFECTIVO, DEPOSITANTE: MARCO ANTONIO GALLARDO MARTINEZ, CONCEPTO: DEVOLUCION DE RECURSOS NO UTILIZADOS (GASTOS OPERATIVOS), CUENTA DE DEPOSITO: CUENTA UNICA DEL TESORO</t>
  </si>
  <si>
    <t>00041031107 DEPOSITO DE EFECTIVO, DEPOSITANTE: MARCO ANTONIO GALLARDO MARTINEZ, CONCEPTO: DEVOLUCION DE RECURSOS NO UTILIZADOS (PASAJES), CUENTA DE DEPOSITO: CUENTA UNICA DEL TESORO</t>
  </si>
  <si>
    <t>00099021001 DEPOSITO DE EFECTIVO, DEPOSITANTE: CAMARA DE SENADORES, CONCEPTO: DEVOLUCION POR PAGO EN DEMASIA DE REFRIGERIO MES DE ABRIL DE LA GESTION 2022, CUENTA DE DEPOSITO: CUENTA UNICA DEL TESORO</t>
  </si>
  <si>
    <t>00595012002 DEPOSITO DE EFECTIVO, DEPOSITANTE: JONATHAN WILLIAMS GORENA GOMEZ, CONCEPTO: DEVOLUCION DE PASAJES AEREOS, CUENTA DE DEPOSITO: CUENTA UNICA DEL TESORO</t>
  </si>
  <si>
    <t>00099021001 DEPOSITO DE EFECTIVO, DEPOSITANTE: CAMARA DE SENADORES- PINTO CAMACHO LIZETH, CONCEPTO: DEVOLUCION POR PAGO EN DEMASIA DE REFRIGERIO MES DE ABRIL DE LA GESTION 2022, CUENTA DE DEPOSITO: CUENTA UNICA DEL TESORO</t>
  </si>
  <si>
    <t>00099021001 DEPOSITO DE EFECTIVO, DEPOSITANTE: VILLEGAS CALLE ALEXANDER CAMARA DE SENADORES, CONCEPTO: DEVOLUCION POR PAGO EN DEMASIA DE REFRIGERIO MES DE ABRIL DE LA GESTION 2022, CUENTA DE DEPOSITO: CUENTA UNICA DEL TESORO</t>
  </si>
  <si>
    <t>00046171101 DEPOSITO DE EFECTIVO, DEPOSITANTE: IMPORTADORA -EXPORTADORA MATERMED, CONCEPTO: SANCION POR INCUMPLIMIENTO A LA NORMA SEGUN RES ADM S/176 23-12-2022, CUENTA DE DEPOSITO: CUENTA UNICA DEL TESORO</t>
  </si>
  <si>
    <t>00099021001 DEPOSITO DE EFECTIVO, DEPOSITANTE: JOAQUIN NINA QUISPE -CAMARA DE SENADORES, CONCEPTO: DEVOLUCION POR PAGO EN DEMASIA DE REFRIGERIO MES DE ABRIL DE LA GESTION 2022, CUENTA DE DEPOSITO: CUENTA UNICA DEL TESORO</t>
  </si>
  <si>
    <t>00099021001 DEPOSITO DE EFECTIVO, DEPOSITANTE: CAMARA DE SENADORES-QUISPE TOCONAS SANDRO, CONCEPTO: DEVOLUCION POR PAGO EN DEMASIA DE REFRIGERIO MES DE ABRIL DE LA GESTION 2022, CUENTA DE DEPOSITO: CUENTA UNICA DEL TESORO</t>
  </si>
  <si>
    <t>00099021001 DEPOSITO DE EFECTIVO, DEPOSITANTE: MENDOZA MOLLINEDO FERNANDO -CAMARA DE SENADORES, CONCEPTO: DEVOLUCION POR PAGO EN DEMASIA DE REFRIGERIO MES DE ABRIL DE LA GESTION 2022, CUENTA DE DEPOSITO: CUENTA UNICA DEL TESORO</t>
  </si>
  <si>
    <t>00596012001 DEPOSITO DE EFECTIVO, DEPOSITANTE: EMPRESA PUBLICA DE TRANSPORTE AEREO MILITAR, CONCEPTO: REVERSION DE GASTOS NO EJECUTADOS PREVENTIVO N° 270, CUENTA DE DEPOSITO: CUENTA UNICA DEL TESORO</t>
  </si>
  <si>
    <t>00213012001 DEPOSITO DE EFECTIVO, DEPOSITANTE: WILDER ALDY RAMIREZ HUANCA, CONCEPTO: DEVOLUCION DE FONDOS EN AVANCE, CUENTA DE DEPOSITO: CUENTA UNICA DEL TESORO</t>
  </si>
  <si>
    <t>VENTA DE DIVISAS CON TRANSFERENCIA DE FONDOS A SOLICITUD DE ADUANA NACIONAL SEGUN SOLICITUD 19091 REF: PAGO POR CONTRIBUCION A LA OMA ORGANIZACION MUNDIAL DE ADUANAS PERIODO 1 DE JULIO DE 2023 AL 30 DE JUNIO DE 2024 POR UN IMPORTE DE VEINTISEIS MIL SEISCIENTOS CUATRO PUNTO TREINTA Y SEIS EUROS EQUIV LIB. 00283012002 ADUANA NAL.-RECURSOS PROPIOS (4169-03D353) POR DIFERENCIAL CAMBIARIO</t>
  </si>
  <si>
    <t>TRANSFERENCIA DE FONDOS AL EXTERIOR A SOLICITUD DE YACIMIENTOS PETROLIFEROS FISCALES BOLIVIANOS SEGUN SOLICITUD YPFB-0045-2023 REF: PAGO A REPRESENTACION DE YPFB EN ARGENTINA PARA CUBRIR GASTOS OPERATIVOS 3ER TRIMESTRE 2023 LIB. 00513012003 LBP-YPFB (2011349681373)</t>
  </si>
  <si>
    <t>00046104203 DEPOSITO DE EFECTIVO, DEPOSITANTE: MARIO ARACA QUISPE, CONCEPTO: REVERSION, CUENTA DE DEPOSITO: CUENTA UNICA DEL TESORO</t>
  </si>
  <si>
    <t>00046104203 DEPOSITO DE EFECTIVO, DEPOSITANTE: HUGO FLORES QUISPE, CONCEPTO: REVERSION, CUENTA DE DEPOSITO: CUENTA UNICA DEL TESORO</t>
  </si>
  <si>
    <t>00099021001 DEPOSITO DE EFECTIVO, DEPOSITANTE: MINISTERIO DE CULTURAS D Y D, CONCEPTO: DEPÓSITO DE VIATICOS, CUENTA DE DEPOSITO: CUENTA UNICA DEL TESORO</t>
  </si>
  <si>
    <t>||REGISTRO DEVOLUCION SALDO COMISIONES BANCARIAS,P/PAGO Nº4 LC I-2023-09 P/C CEASS A/F VELLINTON HEALTHCARE,S/G NOTAS CEASS/DIR/NOT-EXT 876/2023,14/08/2023;MEFP/VTCP/DGPOT/UOTGN/N° 975/2023,25/08/23. LIB.00249014601 CEASS-SUS REF.:DEVOL.SALDO COMIS.BANCARIAS LC I-2023-09</t>
  </si>
  <si>
    <t>00099021001 DEPOSITO DE EFECTIVO, DEPOSITANTE: ALICIA MAMANI CHOQUE, CONCEPTO: DEVOLUCION DE SALDOS NO UTILIZADOS DE C-31 (4523) INIAF, CUENTA DE DEPOSITO: CUENTA UNICA DEL TESORO</t>
  </si>
  <si>
    <t>00099021001 DEPOSITO DE EFECTIVO, DEPOSITANTE: PUMA ROMERO NAYELI MONICA CAMARA DE SENADORES, CONCEPTO: PAGO EN EXCESO DE REFRIGERIO, CUENTA DE DEPOSITO: CUENTA UNICA DEL TESORO</t>
  </si>
  <si>
    <t>00099021001 DEPOSITO DE EFECTIVO, DEPOSITANTE: MORALES RAMOS LISSET MARIA CAMARA DE SENADORES, CONCEPTO: PAGO EN EXCESO DE REFRIGERIO, CUENTA DE DEPOSITO: CUENTA UNICA DEL TESORO</t>
  </si>
  <si>
    <t>'COBRO DE UTILES DE ESCRITORIO POR´||BS50.-P/REGISTRO DEVOLUCION SALDO NO UTILIZADO LC I-2023-09 P/C CEASS A/F VELLINTON HEALTHCARE,S/G NOTAS CEASS/DIR/NOT-EXT 876/2023,14/08/2023;MEFP/VTCP/DGPOT/UOTGN/N° 975/2023,25/08/23. LIB.00249014601 CEASS-SUS REF.:EMIS.COMP.CONT.DEVOL.SALDO LC I-2023-09</t>
  </si>
  <si>
    <t>||TRANSFERENCIA DE FONDOS S/G. MENSAJE SWIFT NRO. 14168 DE LA FECHA, Y NOTA REMITIDA POR LA DIRECCIÓN GENERAL DE AERONAUTICA CIVIL CITE: DGAC/3568/2023 DE FECHA 15/06/2023 (HRE-TGL-9395) (SECTOR PÚBLICO). DÉBITO DE LA LIBRETA 00117012001 DGAC, REPOSICIÓN ÚTILES DE ESCRITORIO.</t>
  </si>
  <si>
    <t>||TRANSFERENCIAS DEL EXTERIOR SEGÚN MENSAJE SWIFT NRO. 14182 DE LA FECHA Y NOTA CITE: CAR/DGE-DNAF N° 0120/2023 DE FECHA 20/06/2023 (HRE-TGL-9614). REMITIDA POR NAVEGACIÓN AÉREA Y AEROPUERTOS BOLIVIANOS. (SECTOR PÚBLICO). DEBITO DE LA LIBRETA 00389012001 NAABOL-ADMINISTRACION, REPOSICIÓN ÚTILES DE ESCRITORIO.</t>
  </si>
  <si>
    <t>||TRANSFERENCIAS DEL EXTERIOR SEGÚN MENSAJE SWIFT NRO. 14167 DE LA FECHA Y NOTA CITE: CAR/DGE-DNAF N° 0120/2023 DE FECHA 20/06/2023 (HRE-TGL-9614). REMITIDA POR NAVEGACIÓN AÉREA Y AEROPUERTOS BOLIVIANOS. (SECTOR PÚBLICO). DEBITO DE LA LIBRETA 00389012001 NAABOL-ADMINISTRACION, REPOSICIÓN ÚTILES DE ESCRITORIO.</t>
  </si>
  <si>
    <t>||TRANSFERENCIA DE FONDOS SEGÚN MENSAJES SWIFT N°14239 Y 14238 DE LA FECHA Y NOTA CITE: CAR/DGE-DNAF N°0120/2023 DE NAVEGACIÓN AEREA Y AEROPUERTOS BOLIVIANOS DE FECHA 20/06/2023 (HRE-TGL-9614). (SECTOR PÚBLICO). DÉBITO DE LA LIBRETA 00389012001 NAABOL  ADMINISTRACIÓN CENTRAL, REPOSICIÓN DE ÚTILES DE ESCRITORIO</t>
  </si>
  <si>
    <t>||TRANSFERENCIA DE FONDOS S/G. MENSAJES SWIFT NROS. 14237 Y 14236 DE LA FECHA, Y NOTA REMITIDA POR LA DIRECCIÓN GENERAL DE AERONAUTICA CIVIL CITE: DGAC/3568/2023 DE FECHA 15/06/2023 (HRE-TGL-9395) (SECTOR PÚBLICO). DÉBITO DE LA LIBRETA 00117012001 DGAC, REPOSICIÓN ÚTILES DE ESCRITORIO.</t>
  </si>
  <si>
    <t>00155012001 DEP.DE CHEQ.AJENOS,RET.DE CAM.,CONCEPTO: DESCUENTO AL PERSONAL POR PERMISO SIN GOCE DE HABERES,DEP.: DIRNOPLU , PROCEDENCIA: BANCO UNION S.A., CHEQUE: 852, FECHA DE EMISION:24/08/2023</t>
  </si>
  <si>
    <t>00526012001 DEP.DE CHEQ.AJENOS,RET.DE CAM.,CONCEPTO: DEP. DESC. POR RRHH POR DESCARGOS NO PRESENTADOS LIC. W. SANJINEZ,DEP.: BOLIVIA TV , PROCEDENCIA: BANCO UNION S.A., CHEQUE: 16869, FECHA DE EMISION:22/08/2023</t>
  </si>
  <si>
    <t>00587012017 DEP.DE CHEQ.AJENOS,RET.DE CAM.,CONCEPTO: EJECUCION POLIZA ANTICIPO -ASAHI CIP SCE 0475804,DEP.: CREDINFORM INTERNATIONAL SA , PROCEDENCIA: BANCO DE CREDITO DE BOLIVIA S.A., CHEQUE: 44257, FECHA DE EMISION:23/08/2023</t>
  </si>
  <si>
    <t>00287102001 DEP.DE CHEQ.AJENOS,RET.DE CAM.,CONCEPTO: DEVOLUCION DE RECURSOS POR CIERRE DE FONDO ROTATIVO OF DPTAL POTOSI,DEP.: FPS , PROCEDENCIA: BANCO UNION S.A., CHEQUE: 37, FECHA DE EMISION:21/08/2023</t>
  </si>
  <si>
    <t>00041011103 DEP.DE CHEQ.AJENOS,RET.DE CAM.,CONCEPTO: TRANSFERENCIA DE RECURSOS POR LA EMISION DE AUTORIZACIONES PREVIAS DE IMPORTACION MES DE JULIO 2023,DEP.: MDPYEP , PROCEDENCIA: BANCO UNION S.A., CHEQUE: 1267, FECHA DE EMISION:22/08/2023</t>
  </si>
  <si>
    <t>00041011104 DEP.DE CHEQ.AJENOS,RET.DE CAM.,CONCEPTO: TRANSFERENCIA DE RECURSOS POR LA EMISION DE SELLO HECHO EN BOLIVIA MES DE JULIO 2023,DEP.: MDPYEP , PROCEDENCIA: BANCO UNION S.A., CHEQUE: 1268, FECHA DE EMISION:22/08/2023</t>
  </si>
  <si>
    <t>00099021001 DEP.DE CHEQ.AJENOS,RET.DE CAM.,CONCEPTO: COMPENSACION MENSUAL DE COTIZACION,DEP.: FUTURO DE BOLIVIA S.A. AFP , PROCEDENCIA: BANCO DE CREDITO DE BOLIVIA S.A., CHEQUE: 69650, FECHA DE EMISION:24/08/2023</t>
  </si>
  <si>
    <t>00099021001 DEP.DE CHEQ.AJENOS,RET.DE CAM.,CONCEPTO: FRACCION COMPLEMENTARIA,DEP.: FUTURO DE BOLIVIA S.A. AFP , PROCEDENCIA: BANCO DE CREDITO DE BOLIVIA S.A., CHEQUE: 69651, FECHA DE EMISION:24/08/2023</t>
  </si>
  <si>
    <t>REGULARIZACION DE TRANSFERENCIA DEL EXTERIOR SEGUN SWIFT NOS.14009-14008 DE FECHA 25/08/2023 ORDENANTE: INNOVATION BUSINESS ENG SA, FECHA VALOR 22/08/2023 REF:PAGO A PROVEEDOR SERVICIOS Y DEUDA ODV 166 LIB. 00597012001 RECURSOS PROPIOS VENTAS YLB</t>
  </si>
  <si>
    <t>COBRO COSTOS DE PAPELERIA POR REGULARIZACION DE TRANSFERENCIA DEL EXTERIOR POR ORDEN DE INNOVATION BUSINESS ENG SA, FECHA VALOR 22/08/2023 REF:PAGO A PROVEEDOR SERVICIOS Y DEUDA ODV 166 LIB. 00597032001 YLB-COMERCIALIZACION DE DIVERSAS SALES</t>
  </si>
  <si>
    <t>COBRO COSTOS DE PAPELERIA SEGUN TRANSFERENCIA DEL EXTERIOR POR ORDEN DE LATIN OIL S.A. FECHA VALOR 24/08/2023 REF:LATIN OIL SA 8852069001 LIB. 00513062002 YPFB - EXPORTACIÓN DE GLP Y OTROS-BOLIVIANOS</t>
  </si>
  <si>
    <t>COBRO COSTOS DE PAPELERIA SEGUN TRANSFERENCIA DEL EXTERIOR POR ORDEN DE OILY LUBRIFICANTES E QUÍMICOS LTDA, FECHA VALOR 24/08/2023 REF:INV 015/2023 LIB. 00513062002 YPFB - EXPORTACIÓN DE GLP Y OTROS-BOLIVIANOS</t>
  </si>
  <si>
    <t>COBRO COSTOS DE PAPELERIA SEGUN TRANSFERENCIA DEL EXTERIOR POR ORDEN DE GASTOTAL SA, FECHA VALOR 24/08/2023 LIB. 00513062002 YPFB - EXPORTACIÓN DE GLP Y OTROS-BOLIVIANOS</t>
  </si>
  <si>
    <t>||REGISTRO DE DEVOLUCIÓN DE COMISIÓN BANCARIA NO UTILIZADA, CARTA DE CREDITO I-2023-04, P/C CEASS A/F ZEE LABORATORIES LIMITED SEGÚN NOTA CEASS/DIR/NOT-EXT 845/2023, 2/8/2023 Y MEFP/VTCP/DGPOT/UOTGN/N°975/2023, 25/8/2023 ADJUNTAS. LIB:00249014601 CEASS-SUS REF.: DEVOLUCION COMISION BANCARIA.</t>
  </si>
  <si>
    <t>||REGISTRO DE DEVOLUCIÓN DE COMISION BANCARIA NO UTILIZADA, CARTA DE CREDITO I-2023-05, P/C CEASS A/F ZEE LABORATORIES LIMITED SEGÚN NOTA CEASS/DIR/NOT-EXT 845/2023, 2/8/2023 Y MEFP/VTCP/DGPOT/UOTGN/N°975/2023, 25/8/2023 ADJUNTAS. LIB:00249014601 CEASS-SUS REF.: DEVOLUCION COMISION BANCARIA.</t>
  </si>
  <si>
    <t>'COBRO DE UTILES DE ESCRITORIO POR´||BS50.- REGISTRO DEVOLUCION SALDO NO UTILIZADO LC I-2023-05 P/C CEASS A/F ZEE LABORATORIES LIMITED SEGÚN NOTAS CEASS/DIR/NOT-EXT 809/2023 Y 845/2023 DE F. 27/7/23 Y 2/8/23 Y NOTA MEFP/VTCP/DGPOT/UOTGN/N°975/2023, 25/8/23. LIB:00249014601 CEASS-SUS REF.:EMISION COMP. CONTABLE DEVOLUCION SALDO LC I-2023-05</t>
  </si>
  <si>
    <t>COBRO COSTOS DE PAPELERIA POR REGULARIZACION DE TRANSFERENCIA DEL EXTERIOR POR ORDEN DE CONSULADO GENERAL DE BOLIVIA, LIMA - PERU. REF.: (5082924011130189) TRN/20230823-00047015 LIB. 00010011102 MIN.RELACIONES EXTERIORES - GESTORIA CONSULAR LEY Nº 3108</t>
  </si>
  <si>
    <t>'COBRO DE UTILES DE ESCRITORIO POR´||BS50.- REGISTRO DEVOLUCION SALDO NO UTILIZADO LC I-2023-04 P/C CEASS A/F ZEE LABORATORIES LIMITED SEGÚN NOTAS CEASS/DIR/NOT-EXT 809/2023 Y 845/2023 DE F. 27/7/23 Y 2/8/23 Y NOTA MEFP/VTCP/DGPOT/UOTGN/N°975/2023, 25/8/23. LIB:00249014601 CEASS-SUS REF.:EMISION COMP. CONTABLE DEVOLUCION SALDO LC I-2023-04.</t>
  </si>
  <si>
    <t>||TRANSFERENCIA DE FONDOS S/G.NOTA CITE: MEFP/VTCP/DGPOT/UPCFTGN/N°1370/2023 DE LA FECHA DEL MIN.DE ECONOMIA Y FINANZAS PUBLICAS.(HRE-TSO-1164) DE LA FECHA REMITIDO POR YACIMIENTOS PETROLIFEROS FISCALES BOLIVIANOS. DEBITO DE LA LIBRETA N°00513012015 YPFB - HEROES DEL CHACO - BS. (VENTA DIVISAS)</t>
  </si>
  <si>
    <t>||TRANSFERENCIA DE FONDOS S/G.NOTA CITE: MEFP/VTCP/DGPOT/UPCFTGN/N°1370/2023 DE LA FECHA DEL MIN.DE ECONOMIA Y FINANZAS PUBLICAS.(HRE-TSO-1164) DE LA FECHA REMITIDO POR YACIMIENTOS PETROLIFEROS FISCALES BOLIVIANOS. DEBITO DE LA LIBRETA N°00513012007 YPFB RECURSOS NACIONALIZACIÓN. REPOSICION UTILES DE ESCRITORIO.</t>
  </si>
  <si>
    <t>00020031101 DEPOSITO DE EFECTIVO, DEPOSITANTE: JUAN PABLO PINO GUTIERREZ, CONCEPTO: REVERSION TOTAL POR SALDO NO EJECUTADO P/ADQ. DE MEDICAMENTOS Y OTROS (PREV. 325 DEL 2019), CUENTA DE DEPOSITO: CUENTA UNICA DEL TESORO</t>
  </si>
  <si>
    <t>00020031101 DEPOSITO DE EFECTIVO, DEPOSITANTE: JUAN PABLO PINO GUTIERREZ, CONCEPTO: REVERSION TOTAL POR SALDO NO EJECUTADO PARA CURSO CAPACITACION ACTIVOS FIJOS (PREV 8977 DEL 2021), CUENTA DE DEPOSITO: CUENTA UNICA DEL TESORO</t>
  </si>
  <si>
    <t>00020031101 DEPOSITO DE EFECTIVO, DEPOSITANTE: JUAN PABLO PINO GUTIERREZ, CONCEPTO: REVERSION TOTAL POR SALDO NO EJECUTADO PARA ADQUISICION DE MATERIALES PARA MANTTO PREV 9738 DEL 2021, CUENTA DE DEPOSITO: CUENTA UNICA DEL TESORO</t>
  </si>
  <si>
    <t>00020031101 DEPOSITO DE EFECTIVO, DEPOSITANTE: JUAN PABLO PINO GUTIERREZ, CONCEPTO: REVERSION TOTAL POR SALDO NO EJECUTADO PARA ADQUISICION DE CABLE DE ACERO PARA AS PREV 9744 DEL 2021, CUENTA DE DEPOSITO: CUENTA UNICA DEL TESORO</t>
  </si>
  <si>
    <t>00020031101 DEPOSITO DE EFECTIVO, DEPOSITANTE: JUAN PABLO PINO GUTIERREZ, CONCEPTO: REVERSION TOTAL POR SALDO NO EJECUTADO PARA ADQ DE MATERIAL DE FERRETERIA MANTTO PREV 9825 DEL 2021, CUENTA DE DEPOSITO: CUENTA UNICA DEL TESORO</t>
  </si>
  <si>
    <t>00133012001 DEPOSITO DE EFECTIVO, DEPOSITANTE: LOTERIA NACIONAL DE B Y S, CONCEPTO: SALDO PAGO DE PREMIOS MENORES SORTEO LAS MAMAS FACTURAN, CUENTA DE DEPOSITO: CUENTA UNICA DEL TESORO</t>
  </si>
  <si>
    <t>A:00046058003 Débito Automático por incumplimiento del Gobierno Autónomo Municipal de Ayo Ayo (GAM AYO), al Convenio Interinstitucional N°0085 de 08 de septiembre de 2011, suscrito entre el Ministerio de Salud y Deportes y el GAM AYO para el proyecto "Equipamiento de Centros de Salud y Capacitación Integral en Nutrición en el Municipio de Ayo Ayo – PMDC y Equipamientos de Centros de Educación Inicial EIMID en el Municipio de Ayo Ayo - PMDC”.</t>
  </si>
  <si>
    <t>00190012003 DEPOSITO DE EFECTIVO, DEPOSITANTE: ARIEL F. PALOMILLO JAIMES, CONCEPTO: DEVOLUCION DE VIATICOS, CUENTA DE DEPOSITO: CUENTA UNICA DEL TESORO</t>
  </si>
  <si>
    <t>00190012004 DEPOSITO DE EFECTIVO, DEPOSITANTE: JORGE RAMIRO MICHEL ALVAREZ, CONCEPTO: DEVOLUCION DE VIATICOS, CUENTA DE DEPOSITO: CUENTA UNICA DEL TESORO</t>
  </si>
  <si>
    <t>00660072001 DEPOSITO DE EFECTIVO, DEPOSITANTE: ALEJANDRA DENNIS BUTRON ALIAGA, CONCEPTO: DEVOLUCION DE VIATICOS MARY LUZ QUISPE LLUSCO-ALEJANDRA DENNIS BUTRON ALIAGA, VIAJE A CHULUMANI, CUENTA DE DEPOSITO: CUENTA UNICA DEL TESORO</t>
  </si>
  <si>
    <t>00099021001 DEPOSITO DE EFECTIVO, DEPOSITANTE: SEXTA DIVISION, CONCEPTO: REVISION POR SALDOS NO EJECUTADOS PREV 3282, CUENTA DE DEPOSITO: CUENTA UNICA DEL TESORO</t>
  </si>
  <si>
    <t>00599012001 DEPOSITO DE EFECTIVO, DEPOSITANTE: HEYMI MAIDANA SALCEDO, CONCEPTO: DEVOLUCION DE RECURSOS NO UTILIZADOS HEYMI MAIDANA SALCEDO C 31 1064, CUENTA DE DEPOSITO: CUENTA UNICA DEL TESORO</t>
  </si>
  <si>
    <t>00099021001 DEPOSITO DE EFECTIVO, DEPOSITANTE: SEXTA DIVISION, CONCEPTO: REVERSION POR SALDOS NO EJECUTADOS PREV. 3282, CUENTA DE DEPOSITO: CUENTA UNICA DEL TESORO</t>
  </si>
  <si>
    <t>00046171101 DEPOSITO DE EFECTIVO, DEPOSITANTE: MATERMED, CONCEPTO: SANCION POR INCUMPLIMIENTO A LA NORMA SEGUN RES. ADM. S/26 (8-FEB-2023), CUENTA DE DEPOSITO: CUENTA UNICA DEL TESORO</t>
  </si>
  <si>
    <t>00016011101 DEPOSITO DE EFECTIVO, DEPOSITANTE: EDGAR CAZORLA SERRUTO, CONCEPTO: PAGO EN EXESO POR CONCEPTO DE REFRIGERIO GESTION 2022, CUENTA DE DEPOSITO: CUENTA UNICA DEL TESORO</t>
  </si>
  <si>
    <t>00016011101 DEPOSITO DE EFECTIVO, DEPOSITANTE: HERNAN SILVESTRE MUÑOZ ORTIZ, CONCEPTO: DEVOLUCION DE PAGO EN EXCESO DE REFRIGERIO DE LA GESTION 2022 MES DE JULIO DE HERNAN SILVESTRE MUÑOZ, CUENTA DE DEPOSITO: CUENTA UNICA DEL TESORO</t>
  </si>
  <si>
    <t>00016011101 DEPOSITO DE EFECTIVO, DEPOSITANTE: DANTE YERSON MONTEVILLA CHALCO, CONCEPTO: DEVOLUCION DE PAGO EN EXCESO DE REFRIGERIO DE LA GESTION 2022 ENERO Y MARZO DE DANTE MONTEVILLA, CUENTA DE DEPOSITO: CUENTA UNICA DEL TESORO</t>
  </si>
  <si>
    <t>NUMERO DE LIBRETA CUT: 00086014407 OPERACIÓN E75 TRANSFERENCIA DE LA CUENTA FISCAL BUN A LA CUT EN MN TRANSF. SG.SOLICITUD G.A.M. HUACAYA CITE GAMVH/DAF NÂ°045/2023 A LA CTA.CUT 3987 LIBRETA 00086014407</t>
  </si>
  <si>
    <t>||COMISION TRANSFERENCIA FDOS.AL EXTERIOR 0,10% S/USD 458.151,59 REEM. GASTOS COMUNICACIÓN BS220.- Y EMISION COMPROBANTE CONTABLE BS50.- REF: PAGO 16 LC I-2022-23 P/C ECEBOL A/F THYSSENKRUPP INDUSTRIAL SOLUTIONS SAU EN COMPLEMENTO A COMPROBANTE S-1067341 DE LA FECHA. LIB: 00132032001 ECEBOL - GESTION OPERATIVA REF: COMISIONES PAGO 16 LC I-2022-23</t>
  </si>
  <si>
    <t>00234014201 DEPOSITO DE EFECTIVO, DEPOSITANTE: PERCI TAQUILA CUAQUIRA, CONCEPTO: DEVOLUCION DE VIATICOS, CUENTA DE DEPOSITO: CUENTA UNICA DEL TESORO</t>
  </si>
  <si>
    <t>PAGO A BID PRÉSTAMO 3091/BL-BO VCTO. 27-08-2023, SEGUN NOTA MEFP/VTCP/DGCP/UODP/No. 774/2023 DE 25-08-2023 POR CUENTA DE GOB.AUT.DEPT.PANDO, NTI. 017718 VALOR 28-08-2023 CAPITAL USD 102.500,00 INTERESES USD 81.267,92 COMISIONES USD 7.547,27 CTA. 3987 CUENTA UNICA DEL TESORO LIB. 00099021001 REF.: COMISIONES BANCARIAS</t>
  </si>
  <si>
    <t>PAGO A BID PRÉSTAMO 3091/BL-BO VCTO. 27-08-2023, SEGUN NOTA MEFP/VTCP/DGCP/UODP/No. 774/2023 DE 25-08-2023 POR CUENTA DE GOB.AUT.DEPT.BENI, NTI. 017719 VALOR 28-08-2023 CAPITAL USD 241.090,68 INTERESES USD 197.479,32 CTA. 3987 CUENTA UNICA DEL TESORO LIB. 00099021001 REF.: COMISIONES BANCARIAS</t>
  </si>
  <si>
    <t>00041031107 DEPOSITO DE EFECTIVO, DEPOSITANTE: WILLIAMS MAMANI MANCILLA, CONCEPTO: DEVOLUCION DE RECURSOS NO UTILIZADOS "PASAJES", CUENTA DE DEPOSITO: CUENTA UNICA DEL TESORO</t>
  </si>
  <si>
    <t>00099021001 DEPOSITO DE EFECTIVO, DEPOSITANTE: RENE MARCELO PONCE CLAVIJO, CONCEPTO: DEPÓSITO POR DEVOLUCION DE FONDOS GASTOS EN PASAJES AEREOS: RENE MARCELO PONDE CLAVIJO-AGETIC, CUENTA DE DEPOSITO: CUENTA UNICA DEL TESORO/DJBR</t>
  </si>
  <si>
    <t>00041031107 DEPOSITO DE EFECTIVO, DEPOSITANTE: RICHARD SILVESTRE IGLESIAS BEDOYA, CONCEPTO: DEVOLUCION DE RECURSOS NO UTILIZADOS - PASAJES TERRESTRES, CUENTA DE DEPOSITO: CUENTA UNICA DEL TESORO</t>
  </si>
  <si>
    <t>00041031107 DEPOSITO DE EFECTIVO, DEPOSITANTE: NOELIA ANDREA LEYVA LOPEZ, CONCEPTO: DEVOLUCION DE RECURSOS NO UTILIZADOS - PASAJES TERRESTRES, CUENTA DE DEPOSITO: CUENTA UNICA DEL TESORO</t>
  </si>
  <si>
    <t>00099021001 DEPOSITO DE EFECTIVO, DEPOSITANTE: RENE MARCELO PONCE CLAVIJO, CONCEPTO: DEPÓSITO POR DEVOLUCION DE FONDOS GASTOS EN VIATICOS: RENE MARCELO PONCE CLAVIJO-AGETIC, CUENTA DE DEPOSITO: CUENTA UNICA DEL TESORO/DJBR</t>
  </si>
  <si>
    <t>00041031107 DEPOSITO DE EFECTIVO, DEPOSITANTE: ELIEZER ANDREI QUISBERT CAMA, CONCEPTO: DEVOLUCION DE RECURSOS NO UTILIZADOS (GASTOS OPERATIVOS), CUENTA DE DEPOSITO: CUENTA UNICA DEL TESORO</t>
  </si>
  <si>
    <t>00099021001 DEPOSITO DE EFECTIVO, DEPOSITANTE: VICTOR HUGO ELIAS NOGUERA, CONCEPTO: DEPÓSITO POR DEVOLUCION DE FONDOS GASTOS EN VIATICOS: VICTOR HUGO ELIAS NOGUERA-AGETIC, CUENTA DE DEPOSITO: CUENTA UNICA DEL TESORO/DJBR</t>
  </si>
  <si>
    <t>00099021001 DEPOSITO DE EFECTIVO, DEPOSITANTE: VICTOR HUGO ELIAS NOGUERA, CONCEPTO: DEPÓSITO POR DEVOLUCION DE FONDOS GASTOS EN PASAJES AEREOS: VICTOR HUGO ELIAS NOGUERA-AGETIC, CUENTA DE DEPOSITO: CUENTA UNICA DEL TESORO/DJBR</t>
  </si>
  <si>
    <t>00099021001 DEPOSITO DE EFECTIVO, DEPOSITANTE: CELIA LEON MORATO, CONCEPTO: DEVOLUCION POR CONCEPTO DE ALIMENTACION, CUENTA DE DEPOSITO: CUENTA UNICA DEL TESORO</t>
  </si>
  <si>
    <t>00221012001 DEPOSITO DE EFECTIVO, DEPOSITANTE: JOEL ADALBERTO MOLLO CANQUI, CONCEPTO: DEVOLUCION DE RETROACTIVA, CUENTA DE DEPOSITO: CUENTA UNICA DEL TESORO</t>
  </si>
  <si>
    <t>NUMERO DE LIBRETA CUT: 00373024105 OPERACIÓN E75 TRANSFERENCIA DE LA CUENTA FISCAL BUN A LA CUT EN MN TRANSF.SG.SOL.G..A.M.RIBERALTA A LA CTA. CUT 3987 LIBRETA NÂ°00373024105</t>
  </si>
  <si>
    <t>TRANSFERENCIA RECIBIDA DEL EXTERIOR SEGÚN MENSAJES SWIFT Nos. 14299-14298 (REM.EXT.) DE FECHA 28-08-2023 POR DESEMBOLSO DE IDA PRÉSTAMO 4923-BO ABC043 LIBRETA N° 00291012002 ABC-RECURSOS PROPIOS REF.: UTILES DE ESCRITORIO</t>
  </si>
  <si>
    <t>00099021001 DEPOSITO DE EFECTIVO, DEPOSITANTE: ROBERTO PABLO DELGADILLO VASQUEZ, CONCEPTO: DEVOLUCION PAGO EXCEDENTE VIATICOS C/31 N°420 AL MIN PRESIDENCIA, CUENTA DE DEPOSITO: CUENTA UNICA DEL TESORO/DJBR</t>
  </si>
  <si>
    <t>COBRO COSTOS DE PAPELERIA POR REGULARIZACION DE TRANSFERENCIA DEL EXTERIOR POR ORDEN DE CONSULADO DE BOLIVIA EN CALAMA, CL/00695087500. REF.: GESTORIA CONSULAR MES JULIO-2023 (S06323530F3301) LIB. 00010011102 MIN.RELACIONES EXTERIORES - GESTORIA CONSULAR LEY Nº 3108</t>
  </si>
  <si>
    <t>COBRO COSTOS DE PAPELERIA SEGUN TRANSFERENCIA DEL EXTERIOR POR ORDEN DE COPA ENERGÍA DISTRIBUIDORA DE GAS, FECHA VALOR 25/08/2023. LIB. 00513062002 YPFB - EXPORTACIÓN DE GLP Y OTROS-BOLIVIANOS</t>
  </si>
  <si>
    <t>00670012002 DEP.DE CHEQ.AJENOS,RET.DE CAM.,CONCEPTO: DEVOLUCION DE PASAJES AEREOS - SANTA CRUZ,DEP.: VERONICA M. VALDA MUJICA , PROCEDENCIA: BANCO UNION S.A., CHEQUE: 674, FECHA DE EMISION:23/08/2023</t>
  </si>
  <si>
    <t>00599012001 DEP.DE CHEQ.AJENOS,RET.DE CAM.,CONCEPTO: OTROS INGRESOS,DEP.: EMPRESA BOLIVIANA DE ALIMENTOS Y DERIVADOS -EBA , PROCEDENCIA: BANCO UNION S.A., CHEQUE: 478, FECHA DE EMISION:25/08/2023</t>
  </si>
  <si>
    <t>00670012002 DEP.DE CHEQ.AJENOS,RET.DE CAM.,CONCEPTO: DEVOLUCION DE SUBSIDIO FRONTERA - MES DE JULIO/2023,DEP.: MORON ZARCO JOSEPH LUIGI F. , PROCEDENCIA: BANCO UNION S.A., CHEQUE: 676, FECHA DE EMISION:23/08/2023</t>
  </si>
  <si>
    <t>00670012002 DEP.DE CHEQ.AJENOS,RET.DE CAM.,CONCEPTO: DEVOLUCION DE SUBSIDIO FRONTERA - MES DE JULIO/2023,DEP.: CALDERON CRUZ CLEDY , PROCEDENCIA: BANCO UNION S.A., CHEQUE: 675, FECHA DE EMISION:23/08/2023</t>
  </si>
  <si>
    <t>00099021001 DEP.DE CHEQ.AJENOS,RET.DE CAM.,CONCEPTO: PAGO POR DESCUENTOS RECURSOS PUBLICOS,DEP.: CAJA NACIONAL DE SALUD , PROCEDENCIA: BANCO UNION S.A., CHEQUE: 69924, FECHA DE EMISION:25/08/2023</t>
  </si>
  <si>
    <t>00099021001 DEP.DE CHEQ.AJENOS,RET.DE CAM.,CONCEPTO: DEVOLUCION DE PRIMA (ANEXO 2),DEP.: UNIBIENES S.A. , PROCEDENCIA: BANCO UNION S.A., CHEQUE: 4146, FECHA DE EMISION:25/08/2023</t>
  </si>
  <si>
    <t>00099021001 DEP.DE CHEQ.AJENOS,RET.DE CAM.,CONCEPTO: DEVOLUCION DE PRIMA,DEP.: UNIBIENES S.A. , PROCEDENCIA: BANCO UNION S.A., CHEQUE: 4145, FECHA DE EMISION:25/08/2023</t>
  </si>
  <si>
    <t>00099021001 DEP.DE CHEQ.AJENOS,RET.DE CAM.,CONCEPTO: DEVOLUCION DE PRIMA (ANEXO 1),DEP.: UNIBIENES S.A. , PROCEDENCIA: BANCO UNION S.A., CHEQUE: 4147, FECHA DE EMISION:25/08/2023</t>
  </si>
  <si>
    <t>||AMPLIACION DE VALIDEZ 0,15% S/USD 184.553,66 POR 79 DIAS, COMISION ENMIENDA LC BS220.- REEMB. GASTOS DE COMUNICACION BS220.- Y EMISION DE COMPROBANTE CONTABLE BS50.- S/G NOTA SEDEM/GG/EV N° 0340/2023. LIB:00132072003 SEDEM-AMPL. PLANTA ENVASES DE VIDRIO EN ZUDAÑEZ-CH.REF:COMIS ENMIENDA 1 LC I-2023-17</t>
  </si>
  <si>
    <t>||TRANSFERENCIA DE FONDOS S/G. MENSAJE SWIFT NRO. 14257 DE LA FECHA, Y NOTA REMITIDA POR LA DIRECCIÓN GENERAL DE AERONAUTICA CIVIL CITE: DGAC/3568/2023 DE FECHA 15/06/2023 (HRE-TGL-9395) (SECTOR PÚBLICO). DÉBITO DE LA LIBRETA 00117012001 DGAC, REPOSICIÓN ÚTILES DE ESCRITORIO.</t>
  </si>
  <si>
    <t>||TRANSFERENCIA DE FONDOS S/G. MENSAJE SWIFT NRO. 14315 DE LA FECHA, Y NOTA REMITIDA POR LA DIRECCIÓN GENERAL DE AERONAUTICA CIVIL CITE: DGAC/3568/2023 DE FECHA 15/06/2023 (HRE-TGL-9395) (SECTOR PÚBLICO). DÉBITO DE LA LIBRETA 00117012001 DGAC, REPOSICIÓN ÚTILES DE ESCRITORIO.</t>
  </si>
  <si>
    <t>||TRANSFERENCIAS DEL EXTERIOR SEGUN MENSAJES SWIFT NROS. 14317 Y 14316 DE LA FECHA Y NOTA CITE: ADSIB-NE-374/2023 DE FECHA 06/06/2023 (HRE-TGL-9041). REMITIDA POR LA AGENCIA PARA EL DESARROLLO DE LA SOCIEDAD DE LA INFORMACION EN BOLIVIA. (SECTOR PÚBLICO). DEBITO DE LA LIBRETA 00119012001 ADSIB, REPOSICION UTILES DE ESCRITORIO</t>
  </si>
  <si>
    <t>'COBRO DE'||ÚTILES DE ESCRITORIO POR EL COMPROBANTE NRO. 1067389 DE LA FECHA S/G. NOTA CITE MEFP/VTCP/DGCP/UF-583/2023 DE LA FECHA, DEL MINISTERIO DE ECONOMIA Y FINANZAS PUBLICAS (HRE-TSO-1165) DEBITO DE LA LIBRETA 00578012002 BOA-BOLIVIANA DE AVIACION-INGRESOS</t>
  </si>
  <si>
    <t>||TRANSFERENCIA DE FONDOS S/G. NOTA CITE MEFP/VTCP/DGCP/UF/N°583/2023 DE LA FECHA (HRE-TSO-1165), DEBITO AUTOMATICO A LA EMPRESA PUBLICA NACIONAL ESTRATEGICA BOLIVIANA DE AVIACION EN FAVOR DEL FIDEICOMISO FINPRO DEBITO DE LA LIBRETA 00578012002 BOA-BOLIVIANA DE AVIACION-INGRESOS</t>
  </si>
  <si>
    <t>||TRANSFERENCIA DE FONDOS SEGÚN MENSAJE SWIFT N°14256 DE LA FECHA Y NOTA CITE: CAR/DGE-DNAF N°0120/2023 DE NAVEGACIÓN AEREA Y AEROPUERTOS BOLIVIANOS DE FECHA 20/06/2023 (HRE-TGL-9614). (SECTOR PÚBLICO). DÉBITO DE LA LIBRETA 00389012001 NAABOL  ADMINISTRACIÓN CENTRAL, REPOSICIÓN DE ÚTILES DE ESCRITORIO</t>
  </si>
  <si>
    <t>||RESPUESTA A DEBITO DEL BANQUERO SG MJE.SWIFT NO. 14304 DE LA FECHA REF:COBRO COMIS.POR TRANSFERENCIA EUR 26.604,36 FECHA VALOR 25/08/2023 SG SOL DE ADUANA NACIONAL A/F DE ORG.MUNDIAL DE ADUANAS CONSEJO DE COOP. ADUANERA REF: CONTRIBUCION A LA OMA. LIBRETA NO. 00283012002 ADUANA NAL.-RECURSOS PROPIOS (4169-03D353)</t>
  </si>
  <si>
    <t>||RESPUESTA A DEBITO DEL BANQUERO SG MJE.SWIFT NO. 14304 DE LA FECHA REF:COBRO COMIS.POR TRANSFERENCIA EUR 26.604,36 FECHA VALOR 25/08/2023 SG SOL DE ADUANA NACIONAL A/F DE ORG.MUNDIAL DE ADUANAS CONSEJO DE COOP. ADUANERA REF: CONTRIBUCION A LA OMA. CGO.LIBRETA NO. 00283012002 ADUANA NAL.-RECURSOS PROPIOS (4169-03D353) (UTILES DE ESCRITORIO)</t>
  </si>
  <si>
    <t>||TRANSFERENCIAS DEL EXTERIOR SEGÚN MENSAJES SWIFT NROS. 14249 Y 14248 DE LA FECHA Y NOTA CITE: CAR/DGE-DNAF N° 0120/2023 DE FECHA 20/06/2023 (HRE-TGL-9614). REMITIDA POR NAVEGACIÓN AÉREA Y AEROPUERTOS BOLIVIANOS. (SECTOR PÚBLICO). DEBITO DE LA LIBRETA 00389012001 NAABOL-ADMINISTRACION, REPOSICIÓN ÚTILES DE ESCRITORIO.</t>
  </si>
  <si>
    <t>'TRANSFERENCIA DE FONDOS||S/G. NOTA CITE: MEFP/VTCP/DGCP/UODP/N°780/2023 DE LA FECHA ENVIADA POR EL MEFP (HRE-TSO-1170). PAGO BTS EXTRABURSATIL - VENCIMIENTO 29 DE AGOSTO DE 2023 D.S. N°1121 DE 11 DE ENERO DE 2012. DÉBITO DE LA LIBRETA 00099021001 "TGN RECURSOS ORDINARIOS - MONEDA NACIONAL"</t>
  </si>
  <si>
    <t>'TRANSFERENCIA DE FONDOS||S/G. NOTA CITE: MEFP/VTCP/DGCP/UODP/N°780/2023 DE LA FECHA ENVIADA POR EL MEFP (HRE-TSO-1170). PAGO BTS EXTRABURSATIL - VENCIMIENTO 29 DE AGOSTO DE 2023 D.S. N°1121 DE 11 DE ENERO DE 2012. DÉBITO DE LA LIBRETA 00099021001 "TGN RECURSOS ORDINARIOS - MN", REPOSICIÓN ÚTILES DE ESCRITORIO.</t>
  </si>
  <si>
    <t>00572012001 DEPOSITO DE EFECTIVO, DEPOSITANTE: TITO CHOQUE HUAYLLA, CONCEPTO: DEVOLUCION DE PAGO EN DEMASIA, CUENTA DE DEPOSITO: CUENTA UNICA DEL TESORO</t>
  </si>
  <si>
    <t>00078031108 DEPOSITO DE EFECTIVO, DEPOSITANTE: TA GAS TECHNOLOGY S.A.U., CONCEPTO: PAGO DE MULTA EMPRESA TA GAS TECHNOLOGY S.A.U., CUENTA DE DEPOSITO: CUENTA UNICA DEL TESORO</t>
  </si>
  <si>
    <t>00046171101 DEPOSITO DE EFECTIVO, DEPOSITANTE: BIOMERLAB SRL, CONCEPTO: SANCION POR INCUMPLIMIENTO A LA NORMA RESOLUCION ADMINISTRATIVA N°S/122, CUENTA DE DEPOSITO: CUENTA UNICA DEL TESORO</t>
  </si>
  <si>
    <t>00132052001 DEPOSITO DE EFECTIVO, DEPOSITANTE: RAMIRO FIGUEREDO-EEPS, CONCEPTO: POR INCUMPLIMIENTO DE INSTRUCTIVO TRIBUTARIO, CUENTA DE DEPOSITO: CUENTA UNICA DEL TESORO</t>
  </si>
  <si>
    <t>00099021001 DEPOSITO DE EFECTIVO, DEPOSITANTE: MARIA EUGENIA MARTINEZ, CONCEPTO: FACTURAS DE NAABOL DEVOLUCION, CUENTA DE DEPOSITO: CUENTA UNICA DEL TESORO/DJBR</t>
  </si>
  <si>
    <t>00099021001 DEPOSITO DE EFECTIVO, DEPOSITANTE: MDPYEP -VLADIMIR FERAUDY ASCARRUNZ, CONCEPTO: DEVOLUCION POR PÁGO EN DEMASIA DEL BONO DE ANTIGUEDAD POR LOS MESES DE ENERO A JUNIO DE 2023, CUENTA DE DEPOSITO: CUENTA UNICA DEL TESORO</t>
  </si>
  <si>
    <t>00099021001 DEPOSITO DE EFECTIVO, DEPOSITANTE: ZULMA CAZON MORALES, CONCEPTO: DEVOLUCION DE FONDOS, CUENTA DE DEPOSITO: CUENTA UNICA DEL TESORO/DJBR</t>
  </si>
  <si>
    <t>00099021001 DEPOSITO DE EFECTIVO, DEPOSITANTE: MARIA EUGENIA MARTINEZ, CONCEPTO: DEVOLUCION FACTURAS NAABOL, CUENTA DE DEPOSITO: CUENTA UNICA DEL TESORO/DJBR</t>
  </si>
  <si>
    <t>COBRO COSTOS DE PAPELERIA POR REGULARIZACION DE TRANSFERENCIA DEL EXTERIOR POR ORDEN DE BOTRADING SA, FECHA VALOR 28/08/2023 REF:EXTRAORD GARANTÍA SERIEDAD DE PROPUESTA PAC 4117 ITEM 3 DO SUR ORIENTE LIB. 00513012004 LBP-YPFB-UNICOMERCIAL (4030005415/1-2188907)</t>
  </si>
  <si>
    <t>COBRO COSTOS DE PAPELERIA POR REGULARIZACION DE TRANSFERENCIA DEL EXTERIOR POR ORDEN DE BOTRADING SA, FECHA VALOR 28/08/2023 REF:EXTRAORD GARANTÍA SERIEDAD DE PROPUESTA PAC 4117 ITEM 4 DO SUR ORIENTE GUAY LIB. 00513012004 LBP-YPFB-UNICOMERCIAL (4030005415/1-2188907)</t>
  </si>
  <si>
    <t>COBRO COSTOS DE PAPELERIA POR REGULARIZACION DE TRANSFERENCIA DEL EXTERIOR POR ORDEN DE BOTRADING SA, FECHA VALOR 28/08/2023 REF:EXTRAORD GARANTÍA SERIEDAD DE PROPUESTA PAC 4117 ITEM 2 DO SUR ORIENTE CJ LIB. 00513012004 LBP-YPFB-UNICOMERCIAL (4030005415/1-2188907)</t>
  </si>
  <si>
    <t>00046114201 DEPOSITO DE EFECTIVO, DEPOSITANTE: CORINI MAMANI JOSE JOSE, CONCEPTO: DEVOLUCION DE FONDOS NO EJECUTADOS C31 - 114, CUENTA DE DEPOSITO: CUENTA UNICA DEL TESORO</t>
  </si>
  <si>
    <t>||TRANSFERENCIAS DEL EXTERIOR SEGÚN MENSAJES SWIFT NROS. 14324 Y 14325 DE LA FECHA Y NOTA CITE: DGAC/3568/2023 DE FECHA 15/06/2023. (HRE-TGL-9395). REMITIDA POR LA DIRECCIÓN GENERAL DE AERONAUTICA CIVIL. (SECTOR PÚBLICO). DEBITO DE LA LIBRETA 00117012001 DGAC, REPOSICIÓN DE ÚTILES DE ESCRITORIO.</t>
  </si>
  <si>
    <t>||TRANSFERENCIA DE FONDOS S/G. MENSAJES SWIFT NROS. 14326 Y 14327 DE LA FECHA, Y NOTA REMITIDA POR NAVEGACIÓN AEREA Y AEROPUERTOS BOLIVIANOS CITE: CAR/DGE-DNAF N°0120/2023 DE FECHA 20/06/2023 (HRE-TGL-9614) (SECTOR PÚBLICO). DÉBITO DE LA LIBRETA 00389012001 NAABOL-ADMINISTRACION, REPOSICIÓN ÚTILES DE ESCRITORIO.</t>
  </si>
  <si>
    <t>||TRANSFERENCIA DE FONDOS S/G MENSAJES SWIFT NROS.14370 Y 14371 DE LA FECHA Y NOTA CITE DGAC/3568/2023 DE F.15.06.2023 (HRE-TGL-9395) DE LA DIRECCION GENERAL DE AERONAUTICA CIVIL (SECTOR PÚBLICO). DEBITO DE LA LIBRETA 00117012001 DGAC, REPOSICIÓN DE ÚTILES DE ESCRITORIO.</t>
  </si>
  <si>
    <t>'COBRO DE'||ÚTILES DE ESCRITORIO POR EL COMPROBANTE N°1067482 SEGÚN NOTA CITE: PRS/GAFC-1382 DFC-423/2023 DE FECHA 14/06/2023 (HRE-TGL-9344) DE YACIMIENTOS PETROLÍFEROS FISCALES BOLIVIANOS. (SECTOR PÚBLICO). DÉBITO DE LA LIBRETA 00513022001 YPFB - OPERACIONES, REPOSICIÓN DE ÚTILES DE ESCRITORIO.</t>
  </si>
  <si>
    <t>00099021001 DEPOSITO DE EFECTIVO, DEPOSITANTE: MARIA LUZ MAMANI CACERES A.A.P.S., CONCEPTO: FONDOS EN AVANCE, CUENTA DE DEPOSITO: CUENTA UNICA DEL TESORO</t>
  </si>
  <si>
    <t>00099021001 DEPOSITO DE EFECTIVO, DEPOSITANTE: FIDEL VICTOR CHAVEZ FORONDA, CONCEPTO: DEVOLUCION DE HABERES, CUENTA DE DEPOSITO: CUENTA UNICA DEL TESORO</t>
  </si>
  <si>
    <t>00041031107 DEPOSITO DE EFECTIVO, DEPOSITANTE: GILDA LINA CRUZ OCHOA, CONCEPTO: DEVOLUCION DE SALDO DE PASAJES TERRESTRES EN EL SERVICIO DE CALIBRACION IBMETRO, CUENTA DE DEPOSITO: CUENTA UNICA DEL TESORO</t>
  </si>
  <si>
    <t>00594012001 DEPOSITO DE EFECTIVO, DEPOSITANTE: GMCCORP MANAGEMENT Y CONSULTING SRL, CONCEPTO: MULTA RETRASO DOS DIAS ENTREGA PRODUCTO, CUENTA DE DEPOSITO: CUENTA UNICA DEL TESORO</t>
  </si>
  <si>
    <t>A:00099021001 TRANSFERENCIA DE RECUPERACIONES SEGÚN NOTA GEF-LCR-JSZ-0946-NOT/23 POR CONCEPTO DE PAGO DE CAPITAL E INTERES DE ACUERDO A CONTRATO DE FIDEICOMISO “PROYECTOS DE INVERSION PUBLICA” CORRESPONDIENTE AL GAM ORURO.</t>
  </si>
  <si>
    <t>A:00862012001 TRANSFERENCIA DE RECUPERACIONES SEGÚN NOTA GEF-LCR-JSZ-0946-NOT/23 POR CONCEPTO DE REMUNERACION POR ADMINISTRACION DE FIDEICOMISO QUE CORRESPONDE AL FNDR DE ACUERDO A CONTRATO DE FIDEICOMISO “PROYECTOS DE INVERSION PUBLICA” GAM ORURO.</t>
  </si>
  <si>
    <t>A:00099021001 TRANSFERENCIA DE RECUPERACIONES SEGÚN NOTA GEF-LCR-JSZ-0946-NOT/23 POR CONCEPTO DE PAGO DE CAPITAL E INTERES DE ACUERDO A CONTRATO DE FIDEICOMISO “PROYECTOS DE INVERSION PUBLICA” CORRESPONDIENTE AL GAD SANTA CRUZ.</t>
  </si>
  <si>
    <t>A:00099021001 TRANSFERENCIA DE RECUPERACIONES SEGÚN NOTA GEF-LCR-JSZ-0946-NOT/23 POR CONCEPTO DE PAGO DE CAPITAL E INTERES DE ACUERDO A CONTRATO DE FIDEICOMISO “PROYECTOS DE INVERSION PUBLICA” CORRESPONDIENTE AL GAM ENTRE RIOS (COCHABAMBA).</t>
  </si>
  <si>
    <t>A:00862012001 TRANSFERENCIA DE RECUPERACIONES SEGÚN NOTA GEF-LCR-JSZ-0946-NOT/23 POR CONCEPTO DE REMUNERACION POR ADMINISTRACION DE FIDEICOMISO QUE CORRESPONDE AL FNDR DE ACUERDO A CONTRATO DE FIDEICOMISO “PROYECTOS DE INVERSION PUBLICA” GAM VILLA VACA GUZMAN - MUYUPAMPA.</t>
  </si>
  <si>
    <t>A:00862012001 TRANSFERENCIA DE RECUPERACIONES SEGÚN NOTA GEF-LCR-JSZ-0946-NOT/23 POR CONCEPTO DE REMUNERACION POR ADMINISTRACION DE FIDEICOMISO QUE CORRESPONDE AL FNDR DE ACUERDO A CONTRATO DE FIDEICOMISO “PROYECTOS DE INVERSION PUBLICA” GAD SANTA CRUZ.</t>
  </si>
  <si>
    <t>A:00862012001 TRANSFERENCIA DE RECUPERACIONES SEGÚN NOTA GEF-LCR-JSZ-0946-NOT/23 POR CONCEPTO DE REMUNERACION POR ADMINISTRACION DE FIDEICOMISO QUE CORRESPONDE AL FNDR DE ACUERDO A CONTRATO DE FIDEICOMISO “PROYECTOS DE INVERSION PUBLICA” GAM ENTRE RIOS (COCHABAMBA).</t>
  </si>
  <si>
    <t>00016011101 DEPOSITO DE EFECTIVO, DEPOSITANTE: BARTOLOME PUMA VELASQUEZ, CONCEPTO: DEVOLUCION DE PAGO EN EXCESO DE REFRIGERIOS DE LA GESTION 2022 MINISTERIO DE EDUCACION, CUENTA DE DEPOSITO: CUENTA UNICA DEL TESORO</t>
  </si>
  <si>
    <t>NUMERO DE LIBRETA CUT: 00066011102 OPERACIÓN E75 TRANSFERENCIA DE LA CUENTA FISCAL BUN A LA CUT EN MN TRANSF.SG.SOL.G.A.DEPTAL.DE COCHABAMBA SG.SCITE CE/UTYCP/083/82023 A LA CTA.CUT 3987 LIB.00066011102</t>
  </si>
  <si>
    <t>NUMERO DE LIBRETA CUT: 00099021001 OPERACIÓN E75 TRANSFERENCIA DE LA CUENTA FISCAL BUN A LA CUT EN MN TRANSF.DE FDOS.SG.SOL.G.A.DEPTAL.DE COCHABAMBA CITE CE/UTYCP/084/2023 A LA CTA.CUT 3987 LIB.00099021001</t>
  </si>
  <si>
    <t>VENTA DE DIVISAS CON TRANSFERENCIA DE FONDOS A SOLICITUD DE SERVICIO DESARROLLO EMPRESAS PUBLICAS PRODUCTIVAS SEGUN SOLICITUD 19116 REF: I/2023-20767 TRANSFERENCIA INTERNACIONAL POR ANTICIPO PARA LA EMPRESA COMASA EUROPE S.R.L., SEGUN CONTRATO DE COMPRA VENTA SEDEM/KOKABOL/CDE/003/2023 POR EL PROCES LIB. 00132102001 KOKABOL-GESTIÓN OPERATIVA</t>
  </si>
  <si>
    <t>COBRO COSTOS DE PAPELERIA SEGUN TRANSFERENCIA DEL EXTERIOR POR ORDEN DE CORPORACION PARAGUAYA DISTRIBU, ASUNCION PARAGUAY. FECHA VALOR 29/08/2023 REF.: PREPAGO 200.- TN GLP (D0432401059901) LIB. 00513062002 YPFB - EXPORTACIÓN DE GLP Y OTROS-BOLIVIANOS</t>
  </si>
  <si>
    <t>COBRO COSTOS DE PAPELERIA SEGUN TRANSFERENCIA DEL EXTERIOR POR ORDEN DE FIDEICOMISO HERCO-CKM, LIMA PERU. FECHA VALOR 29/08/2023. REF.: BNF/EMB 22 YPFB - 2023- 12 CIST (5105720011130437) LIB. 00513062002 YPFB - EXPORTACIÓN DE GLP Y OTROS-BOLIVIANOS</t>
  </si>
  <si>
    <t>00283042001 DEPOSITO DE EFECTIVO, DEPOSITANTE: ADUANA NAL-REGIONAL ORURO, CONCEPTO: DEVOLUCION DE VIATICOS MERY LAURA CRUZ CHOQUETOPA, CUENTA DE DEPOSITO: CUENTA UNICA DEL TESORO</t>
  </si>
  <si>
    <t>00099021001 DEPOSITO DE EFECTIVO, DEPOSITANTE: MILTON CONTRERAS ORELLANA, CONCEPTO: DEVOLUCION DE VIATICOS, CUENTA DE DEPOSITO: CUENTA UNICA DEL TESORO</t>
  </si>
  <si>
    <t>00283042001 DEPOSITO DE EFECTIVO, DEPOSITANTE: ADUANA NAL-REGIONAL ORURO, CONCEPTO: DEVOLUCION DE VIATICOS RONALD PACO PACO, CUENTA DE DEPOSITO: CUENTA UNICA DEL TESORO</t>
  </si>
  <si>
    <t>00206012001 DEPOSITO DE EFECTIVO, DEPOSITANTE: INSTITUTO NACIONAL DE ESTADISTICA, CONCEPTO: DEPÓSITO POR VENTA DE LA OFICINA CENTRAL LA PAZ DE FECHA 28/08/2023, CUENTA DE DEPOSITO: CUENTA UNICA DEL TESORO</t>
  </si>
  <si>
    <t>A:00099021001 TRANSFERENCIA DE RECUPERACIONES SEGÚN NOTA GEF-LCR-JSZ-0946-NOT/23 POR CONCEPTO DE PAGO DE CAPITAL E INTERES DE ACUERDO A CONTRATO DE FIDEICOMISO “PROYECTOS DE INVERSION PUBLICA” CORRESPONDIENTE AL GAM YANACACHI.</t>
  </si>
  <si>
    <t>A:00862012001 TRANSFERENCIA DE RECUPERACIONES SEGÚN NOTA GEF-LCR-JSZ-0946-NOT/23 POR CONCEPTO DE REMUNERACION POR ADMINISTRACION DE FIDEICOMISO QUE CORRESPONDE AL FNDR DE ACUERDO A CONTRATO DE FIDEICOMISO “PROYECTOS DE INVERSION PUBLICA” GAM YANACACHI.</t>
  </si>
  <si>
    <t>A:00862012001 TRANSFERENCIA DE RECUPERACIONES SEGÚN NOTA GEF-LCR-JSZ-0946-NOT/23 POR CONCEPTO DE REMUNERACION POR ADMINISTRACION DE FIDEICOMISO QUE CORRESPONDE AL FNDR DE ACUERDO A CONTRATO DE FIDEICOMISO “PROYECTOS DE INVERSION PUBLICA” GAD TARIJA.</t>
  </si>
  <si>
    <t>A:00099021001 TRANSFERENCIA DE RECUPERACIONES SEGÚN NOTA GEF-LCR-JSZ-0946-NOT/23 POR CONCEPTO DE PAGO DE CAPITAL E INTERES DE ACUERDO A CONTRATO DE FIDEICOMISO “PROYECTOS DE INVERSION PUBLICA” CORRESPONDIENTE AL GAD TARIJA.</t>
  </si>
  <si>
    <t>A:00862012001 TRANSFERENCIA DE RECUPERACIONES SEGÚN NOTA GEF-LCR-JSZ-0946-NOT/23 POR CONCEPTO DE REMUNERACION POR ADMINISTRACION DE FIDEICOMISO QUE CORRESPONDE AL FNDR DE ACUERDO A CONTRATO DE FIDEICOMISO “PROYECTOS DE INVERSION PUBLICA” GAM BELLA FLOR.</t>
  </si>
  <si>
    <t>A:00099021001 TRANSFERENCIA DE RECUPERACIONES SEGÚN NOTA GEF-LCR-JSZ-0946-NOT/23 POR CONCEPTO DE PAGO DE CAPITAL E INTERES DE ACUERDO A CONTRATO DE FIDEICOMISO “PROYECTOS DE INVERSION PUBLICA” CORRESPONDIENTE AL GAM CLIZA.</t>
  </si>
  <si>
    <t>A:00099021001 TRANSFERENCIA DE RECUPERACIONES SEGÚN NOTA GEF-LCR-JSZ-0946-NOT/23 POR CONCEPTO DE PAGO DE CAPITAL E INTERES DE ACUERDO A CONTRATO DE FIDEICOMISO “PROYECTOS DE INVERSION PUBLICA” CORRESPONDIENTE AL GAM TOMINA.</t>
  </si>
  <si>
    <t>A:00862012001 TRANSFERENCIA DE RECUPERACIONES SEGÚN NOTA GEF-LCR-JSZ-0946-NOT/23 POR CONCEPTO DE REMUNERACION POR ADMINISTRACION DE FIDEICOMISO QUE CORRESPONDE AL FNDR DE ACUERDO A CONTRATO DE FIDEICOMISO “PROYECTOS DE INVERSION PUBLICA” GAM CLIZA.</t>
  </si>
  <si>
    <t>A:00862012001 TRANSFERENCIA DE RECUPERACIONES SEGÚN NOTA GEF-LCR-JSZ-0946-NOT/23 POR CONCEPTO DE REMUNERACION POR ADMINISTRACION DE FIDEICOMISO QUE CORRESPONDE AL FNDR DE ACUERDO A CONTRATO DE FIDEICOMISO “PROYECTOS DE INVERSION PUBLICA” GAM TOMINA.</t>
  </si>
  <si>
    <t>A:00099021001 TRANSFERENCIA DE RECUPERACIONES SEGÚN NOTA GEF-LCR-JSZ-0946-NOT/23 POR CONCEPTO DE PAGO DE CAPITAL E INTERES DE ACUERDO A CONTRATO DE FIDEICOMISO “PROYECTOS DE INVERSION PUBLICA” CORRESPONDIENTE AL GAM BELLA FLOR.</t>
  </si>
  <si>
    <t>A:00099021001 TRANSFERENCIA DE RECUPERACIONES SEGÚN NOTA GEF-LCR-JSZ-0946-NOT/23 POR CONCEPTO DE PAGO DE CAPITAL E INTERES DE ACUERDO A CONTRATO DE FIDEICOMISO “PROYECTOS DE INVERSION PUBLICA” CORRESPONDIENTE AL GAD POTOSI.</t>
  </si>
  <si>
    <t>A:00099021001 TRANSFERENCIA DE RECUPERACIONES SEGÚN NOTA GEF-LCR-JSZ-0946-NOT/23 POR CONCEPTO DE PAGO DE CAPITAL E INTERES DE ACUERDO A CONTRATO DE FIDEICOMISO “PROYECTOS DE INVERSION PUBLICA” CORRESPONDIENTE AL GAM CORQUE.</t>
  </si>
  <si>
    <t>A:00862012001 TRANSFERENCIA DE RECUPERACIONES SEGÚN NOTA GEF-LCR-JSZ-0946-NOT/23 POR CONCEPTO DE REMUNERACION POR ADMINISTRACION DE FIDEICOMISO QUE CORRESPONDE AL FNDR DE ACUERDO A CONTRATO DE FIDEICOMISO “PROYECTOS DE INVERSION PUBLICA” GAD POTOSI.</t>
  </si>
  <si>
    <t>A:00862012001 TRANSFERENCIA DE RECUPERACIONES SEGÚN NOTA GEF-LCR-JSZ-0946-NOT/23 POR CONCEPTO DE REMUNERACION POR ADMINISTRACION DE FIDEICOMISO QUE CORRESPONDE AL FNDR DE ACUERDO A CONTRATO DE FIDEICOMISO “PROYECTOS DE INVERSION PUBLICA” GAM COLOMI.</t>
  </si>
  <si>
    <t>A:00099021001 TRANSFERENCIA DE RECUPERACIONES SEGÚN NOTA GEF-LCR-JSZ-0946-NOT/23 POR CONCEPTO DE PAGO DE CAPITAL E INTERES DE ACUERDO A CONTRATO DE FIDEICOMISO “PROYECTOS DE INVERSION PUBLICA” CORRESPONDIENTE AL GAM VILLA TUNARI.</t>
  </si>
  <si>
    <t>A:00862012001 TRANSFERENCIA DE RECUPERACIONES SEGÚN NOTA GEF-LCR-JSZ-0946-NOT/23 POR CONCEPTO DE REMUNERACION POR ADMINISTRACION DE FIDEICOMISO QUE CORRESPONDE AL FNDR DE ACUERDO A CONTRATO DE FIDEICOMISO “PROYECTOS DE INVERSION PUBLICA” GAM CORQUE.</t>
  </si>
  <si>
    <t>A:00862012001 TRANSFERENCIA DE RECUPERACIONES SEGÚN NOTA GEF-LCR-JSZ-0946-NOT/23 POR CONCEPTO DE REMUNERACION POR ADMINISTRACION DE FIDEICOMISO QUE CORRESPONDE AL FNDR DE ACUERDO A CONTRATO DE FIDEICOMISO “PROYECTOS DE INVERSION PUBLICA” GAM VILLA TUNARI.</t>
  </si>
  <si>
    <t>A:00099021001 TRANSFERENCIA DE RECUPERACIONES SEGÚN NOTA GEF-LCR-JSZ-0946-NOT/23 POR CONCEPTO DE PAGO DE CAPITAL E INTERES DE ACUERDO A CONTRATO DE FIDEICOMISO “PROYECTOS DE INVERSION PUBLICA” CORRESPONDIENTE AL GAM COLOMI.</t>
  </si>
  <si>
    <t>A:00099021001 TRANSFERENCIA DE RECUPERACIONES SEGÚN NOTA GEF-LCR-JSZ-0946-NOT/23 POR CONCEPTO DE PAGO DE CAPITAL E INTERES DE ACUERDO A CONTRATO DE FIDEICOMISO “PROYECTOS DE INVERSION PUBLICA” CORRESPONDIENTE AL GAM CARABUCO.</t>
  </si>
  <si>
    <t>A:00862012001 TRANSFERENCIA DE RECUPERACIONES SEGÚN NOTA GEF-LCR-JSZ-0946-NOT/23 POR CONCEPTO DE REMUNERACION POR ADMINISTRACION DE FIDEICOMISO QUE CORRESPONDE AL FNDR DE ACUERDO A CONTRATO DE FIDEICOMISO “PROYECTOS DE INVERSION PUBLICA” GAM VILLA AZURDUY.</t>
  </si>
  <si>
    <t>A:00862012001 TRANSFERENCIA DE RECUPERACIONES SEGÚN NOTA GEF-LCR-JSZ-0946-NOT/23 POR CONCEPTO DE REMUNERACION POR ADMINISTRACION DE FIDEICOMISO QUE CORRESPONDE AL FNDR DE ACUERDO A CONTRATO DE FIDEICOMISO “PROYECTOS DE INVERSION PUBLICA” GAM CARABUCO.</t>
  </si>
  <si>
    <t>A:00099021001 TRANSFERENCIA DE RECUPERACIONES SEGÚN NOTA GEF-LCR-JSZ-0946-NOT/23 POR CONCEPTO DE PAGO DE CAPITAL E INTERES DE ACUERDO A CONTRATO DE FIDEICOMISO “PROYECTOS DE INVERSION PUBLICA” CORRESPONDIENTE AL GAM VILLA AZURDUY.</t>
  </si>
  <si>
    <t>A:00099021001 TRANSFERENCIA DE RECUPERACIONES SEGÚN NOTA GEF-LCR-JSZ-0946-NOT/23 POR CONCEPTO DE PAGO DE CAPITAL E INTERES DE ACUERDO A CONTRATO DE FIDEICOMISO “PROYECTOS DE INVERSION PUBLICA” CORRESPONDIENTE AL GAM VILLA VACA GUZMAN - MUYUPAMPA.</t>
  </si>
  <si>
    <t>00099021001 DEP.DE CHEQ.AJENOS,RET.DE CAM.,CONCEPTO: MELFY PARADA GUTIERREZ,DEP.: BANCO UNION S.A. , PROCEDENCIA: BANCO UNION S.A., CHEQUE: 195503, FECHA DE EMISION:29/08/2023</t>
  </si>
  <si>
    <t>00155012001 DEP.DE CHEQ.AJENOS,RET.DE CAM.,CONCEPTO: CREDENCIALES DE NOTARIOS DE FE PUBLICA,DEP.: DIRNOPLU , PROCEDENCIA: BANCO UNION S.A., CHEQUE: 856, FECHA DE EMISION:28/08/2023</t>
  </si>
  <si>
    <t>00290012001 DEP.DE CHEQ.AJENOS,RET.DE CAM.,CONCEPTO: TRAMITE N° 9332399 - OTROS INGRESOS,DEP.: SERVICIO DE IMPUESTOS NACIONALES , PROCEDENCIA: BANCO UNION S.A., CHEQUE: 7235, FECHA DE EMISION:22/08/2023</t>
  </si>
  <si>
    <t>00290012001 DEP.DE CHEQ.AJENOS,RET.DE CAM.,CONCEPTO: TRAMITE N° 9298616 - OTROS INGRESOS,DEP.: SERVICIO DE IMPUESTOS NACIONALES , PROCEDENCIA: BANCO UNION S.A., CHEQUE: 7236, FECHA DE EMISION:22/08/2023</t>
  </si>
  <si>
    <t>00290012001 DEP.DE CHEQ.AJENOS,RET.DE CAM.,CONCEPTO: TRAMITE N° 9257534 - PARA REVERSION,DEP.: SERVICIO DE IMPUESTOS NACIONALES , PROCEDENCIA: BANCO UNION S.A., CHEQUE: 7233, FECHA DE EMISION:22/08/2023</t>
  </si>
  <si>
    <t>00290084101 DEP.DE CHEQ.AJENOS,RET.DE CAM.,CONCEPTO: TRAMITE N° 9360847 - PARA REVERSION,DEP.: SERVICIO DE IMPUESTOS NACIONALES , PROCEDENCIA: BANCO UNION S.A., CHEQUE: 7234, FECHA DE EMISION:22/08/2023</t>
  </si>
  <si>
    <t>00234014201 DEP.DE CHEQ.AJENOS,RET.DE CAM.,CONCEPTO: TRANSF. DEL 20% PARA LA EJECUCION PROY. "PROSP. GEO. MIN. EN EL SECTOR DE GUARDAÑA",DEP.: GOBIERNO AUTONOMO DEPARTAMENTAL DE ORURO</t>
  </si>
  <si>
    <t>00580012001 DEP.DE CHEQ.AJENOS,RET.DE CAM.,CONCEPTO: DESCUENTO LICENCIAS SIN GOCE HABERES JUNIO/2023,DEP.: DEPÓSITOS ADUANEROS BOLIVIANOS , PROCEDENCIA: BANCO UNION S.A., CHEQUE: 1117, FECHA DE EMISION:25/08/2023</t>
  </si>
  <si>
    <t>00234014201 DEP.DE CHEQ.AJENOS,RET.DE CAM.,CONCEPTO: TRANSF. DEL 20 % PARA LA EJECUCION PROY. "PROSP. GEO. MIN. EN EL DISTRITO DE POOPO",DEP.: GOBIERNO AUTONOMO MUNICIPAL DE ORURO , PROCEDENCIA: BANCO UNION S.A., CHEQUE: 1264, FECHA DE EMISION:28/08/2023</t>
  </si>
  <si>
    <t>00234014201 DEP.DE CHEQ.AJENOS,RET.DE CAM.,CONCEPTO: TRANSF. DEL 20% PARA EJECUCION PROY. " PROSP. GEO. MIN. EN EL DISTRITO MINERO JAPO - MOROCOCALA",DEP.: GOBIERNO AUTONOMO DEPARTAMENTAL DE ORURO</t>
  </si>
  <si>
    <t>||TRANSFERENCIAS DEL EXTERIOR SEGÚN MENSAJES SWIFT NROS. 14383 Y 14381 DE LA FECHA Y NOTA CITE: DGAC/3568/2023 DE FECHA 15/06/2023. (HRE-TGL-9395). REMITIDA POR LA DIRECCIÓN GENERAL DE AERONAUTICA CIVIL. (SECTOR PÚBLICO). DEBITO DE LA LIBRETA 00117012001 DGAC, REPOSICIÓN DE ÚTILES DE ESCRITORIO.</t>
  </si>
  <si>
    <t>||TRANSFERENCIA DE FONDOS S/G MENSAJES SWIFT NROS. 14382 Y 14380 Y NOTA ENVIADA POR NAABOL CITE CAR/DGE-DNAF N°0120/2023 DE F.20.06.2023. (HRE-TGL-9614) (SECTOR PÚBLICO). DEBITO DE LA LIB. 00389012001 NAABOL- ADMINISTRACIÓN , REPOSICIÓN DE ÚTILES DE ESCRITORIO</t>
  </si>
  <si>
    <t>COBRO COSTOS DE PAPELERIA SEGUN TRANSFERENCIA DEL EXTERIOR POR ORDEN DE LLAMA GAS S.A., LIMA PERU. FECHA VALOR 29/08/2023, REF.: PAGO AL EXTERIOR FAC 1076 (550 2207740) LIB. 00513062002 YPFB - EXPORTACIÓN DE GLP Y OTROS-BOLIVIANOS</t>
  </si>
  <si>
    <t>COBRO COSTOS DE PAPELERIA SEGUN TRANSFERENCIA DEL EXTERIOR POR ORDEN DE COPA ENERGIA DISTRIBUIDORA DE GAS S.A., BR/ SAO PAULO. FECHA VALOR 29/08/2023, REF.: (IM00367184339001) TRN/20230829-00282871 LIB. 00513062002 YPFB - EXPORTACIÓN DE GLP Y OTROS-BOLIVIANOS</t>
  </si>
  <si>
    <t>A:00373024105 A: 00373024105 Transferencia de recursos a requerimiento del Fondo de Desarrollo Indígena s/g CITE: FDI/ DGE/EXT/ N°0560/2023 para financiar desembolsos de proyectos de diferentes municipios, en el marco de convenios suscritos con diferentes Gobiernos Autónomos Municipales, de acuerdo al Informe CITE: MEFP/ VTCP/DGPOT/INF/N°76/2023, (H.R.6-18687-R).</t>
  </si>
  <si>
    <t>A:00373024108 A: 00373024108 Transferencia de recursos a requerimiento del Fondo de Desarrollo Indígena s/g CITE: FDI/DGE/EXT/N°0544, 0548 Y 0559/2023 para financiar desembolsos de proyectos de diferentes municipios, en el marco de convenios suscritos con diferentes Gobiernos Autónomos Municipales, de acuerdo al Informe CITE: MEFP/VTCP/DGPOT/INF/N°76/2023, (H.R.6-18372-R; 6-18459-R; 6-18689-R).</t>
  </si>
  <si>
    <t>COBRO COSTOS DE PAPELERIA SEGUN TRANSFERENCIA DEL EXTERIOR POR ORDEN DE MONTE ALEGRE S.A.FECHA VALOR 28/08/2023 REF:OPERACIONES FINANCIERAS EXTRAORDINARIA GARANTIA SERIEDAD PROPUESTA PAC 4117 LIB. 00513012004 LBP-YPFB-UNICOMERCIAL (4030005415/1-2188907)</t>
  </si>
  <si>
    <t>00660032001 DEP.DE CHEQ.AJENOS,RET.DE CAM.,CONCEPTO: DEVOLUCION DE VIATICOS Y MULTAS A PROVEEDORES,DEP.: ORGANO JUDICIAL-CONSEJO DE LA MAGISTRATURA , PROCEDENCIA: BANCO UNION S.A., CHEQUE: 216, FECHA DE EMISION:23/08/2023</t>
  </si>
  <si>
    <t>00590012001 DEPOSITO DE EFECTIVO, DEPOSITANTE: CRHISTIAN JOSE POLO APURI - EMPRESA PUBLICA QUIPUS, CONCEPTO: DEVOLUCION DE FONDOS NO EJECUTADOS, CUENTA DE DEPOSITO: CUENTA UNICA DEL TESORO</t>
  </si>
  <si>
    <t>00041031107 DEPOSITO DE EFECTIVO, DEPOSITANTE: LIMBERT PINTO GUTIERREZ, CONCEPTO: DEVOLUCION GASTOS TRANSPORTE TERRESTRE - VIAJE A VILLAZON, CUENTA DE DEPOSITO: CUENTA UNICA DEL TESORO</t>
  </si>
  <si>
    <t>00670092001 DEPOSITO DE EFECTIVO, DEPOSITANTE: JHONNY JORGE ARROYO MAYORGA, CONCEPTO: DEVOLUCION DE FONDOS NO UTILIZADO, POR UN DIA DE VIATICO, CUENTA DE DEPOSITO: CUENTA UNICA DEL TESORO</t>
  </si>
  <si>
    <t>00066047003 DEPOSITO DE EFECTIVO, DEPOSITANTE: SOLEDAD CALDERON M. - ESPECIALISTA FINANCIERO, CONCEPTO: PERMISO SIN GOCE DE HONORARIOS 4 DIAS, CUENTA DE DEPOSITO: CUENTA UNICA DEL TESORO</t>
  </si>
  <si>
    <t>00670092001 DEPOSITO DE EFECTIVO, DEPOSITANTE: JAVIER ORLANDO TINTAYA CARRILLO, CONCEPTO: DEVOLUCION DE FONDOS NO UTILIZADO,POR UN DIA DE VIATICO, CUENTA DE DEPOSITO: CUENTA UNICA DEL TESORO</t>
  </si>
  <si>
    <t>00099021001 DEPOSITO DE EFECTIVO, DEPOSITANTE: INES ROCHA SEJAS, CONCEPTO: PAGO A LA PROCURADURIA GENERAL POR SERVICIOS BASICOS DEL MES DE JULIO, CUENTA DE DEPOSITO: CUENTA UNICA DEL TESORO/DJBR</t>
  </si>
  <si>
    <t>00291012002 DEPOSITO DE EFECTIVO, DEPOSITANTE: CRISTIAN ROLIN MENDIETA CORDERO, CONCEPTO: POR CONCEPTO DE DEVOLUCION DE PASAJES AEREOS, CUENTA DE DEPOSITO: CUENTA UNICA DEL TESORO</t>
  </si>
  <si>
    <t>||LIBRETA CUT N°00572019204 DESEMBOLSO DEL PRESTAMO DE DINERO DEL FIDEICOMISO DEL FINPRO N°028 CON LA EMPRESA EMAPA PROYECTO "IMPLEMENTACION PLANTA PISCICOLA EN EL CHACO" S/NOTA BDP/GO/JNPC/4782/2023.</t>
  </si>
  <si>
    <t>||LIBRETA CUT N°00572019205 DESEMBOLSO DEL PRESTAMO DE DINERO DEL FIDEICOMISO DEL FINPRO N°027 CON LA EMPRESA EMAPA PROYECTO "IMPLEMENTACION DE LA INDUSTRIA DE CARNICOS EN EL BENI" S/NOTA BDP/GO/JNPC/4781/2023.</t>
  </si>
  <si>
    <t>00290012001 DEPOSITO DE EFECTIVO, DEPOSITANTE: HELGA CAROLA ANGELO VARGAS, CONCEPTO: DEPÓSITO POR DEVOLUCION DE VIATICO - DESAGUADERO, CUENTA DE DEPOSITO: CUENTA UNICA DEL TESORO</t>
  </si>
  <si>
    <t>00041031107 DEPOSITO DE EFECTIVO, DEPOSITANTE: INSTITUTO BOLIVIANO DE METROLOGIA IBMETRO, CONCEPTO: DEVOLUCION DE GASTOS DE TRANSPORTE Y GASTOS VARIOS (EXAMENES MEDICOS, PRUEBAS COVID), CUENTA DE DEPOSITO: CUENTA UNICA DEL TESORO</t>
  </si>
  <si>
    <t>00212012001 DEPOSITO DE EFECTIVO, DEPOSITANTE: FREDDY JOHNNY COLQUE ALCON, CONCEPTO: REPOSICION DE CREDENCIAL, CUENTA DE DEPOSITO: CUENTA UNICA DEL TESORO</t>
  </si>
  <si>
    <t>00595012002 DEPOSITO DE EFECTIVO, DEPOSITANTE: MARIA XIMENA CHAVEZ VIRREIRA, CONCEPTO: DEVOLUCION DE BENEFICIOS SOCIALES PAGADOS EN EXCESO, CUENTA DE DEPOSITO: CUENTA UNICA DEL TESORO</t>
  </si>
  <si>
    <t>REGULARIZACION DE TRANSFERENCIA DEL EXTERIOR SEGUN SWIFT NOS.14387-14386 DE FECHA 30/08/2023 ORDENANTE: INNOVATION BUSINESS ENG SA. PA/PANAMA, REF.: BNF/PAGO A PROVEEDOR SERVICIOS Y DEUDA PAYMENT 2 FOR ODV 166 KCL (S06324131AAD01) LIB. 00597012001 RECURSOS PROPIOS VENTAS YLB</t>
  </si>
  <si>
    <t>00041031107 DEPOSITO DE EFECTIVO, DEPOSITANTE: BRYAN JHAMIL BASCOPE APAZA - IBMETRO, CONCEPTO: DEVOLUCION DE GASTOS OPERATIVOS POR PASAJE TERRESTRE EBA - CARANAVI, CUENTA DE DEPOSITO: CUENTA UNICA DEL TESORO</t>
  </si>
  <si>
    <t>00132042002 DEPOSITO DE EFECTIVO, DEPOSITANTE: EDWIN FORTUNATO FRANCO CRUZ, CONCEPTO: DEP. POR DEVOLUCION POR BOLETO AEREO NO UTILIZADO A COADYUVANTE Y OTRO PREVENTIVO 66, COMPROMISO 2, CUENTA DE DEPOSITO: CUENTA UNICA DEL TESORO</t>
  </si>
  <si>
    <t>00081011101 DEPOSITO DE EFECTIVO, DEPOSITANTE: JUDIHT ZUÑIGA ORTIZ, CONCEPTO: REPOSICION DE CREDENCIAL, CUENTA DE DEPOSITO: CUENTA UNICA DEL TESORO</t>
  </si>
  <si>
    <t>00016011101 DEPOSITO DE EFECTIVO, DEPOSITANTE: MINISTERIO DE EDUCACION, CONCEPTO: DEVOLUCION POR CONCEPTO DE REFRIGERIO, CUENTA DE DEPOSITO: CUENTA UNICA DEL TESORO</t>
  </si>
  <si>
    <t>00192014101 DEPOSITO DE EFECTIVO, DEPOSITANTE: LILIAN HUMAZA MACHADO, CONCEPTO: DEVOLUCION DE PASAJES NRO . SOL. GTO.FR: 21FF.OO. 41-119, CUENTA DE DEPOSITO: CUENTA UNICA DEL TESORO</t>
  </si>
  <si>
    <t>00283042001 DEPOSITO DE EFECTIVO, DEPOSITANTE: ADUANA NAL - REGIONAL ORURO, CONCEPTO: DEVOLUCION DE VIATICOS WILFREN MAX MIRANDA CARI, CUENTA DE DEPOSITO: CUENTA UNICA DEL TESORO</t>
  </si>
  <si>
    <t>00283042001 DEPOSITO DE EFECTIVO, DEPOSITANTE: ADUANA NAI - REGIONAL ORURO, CONCEPTO: DEVOLUCION DE VIATICOS DIEGO JESUS CASTILLO SUAREZ, CUENTA DE DEPOSITO: CUENTA UNICA DEL TESORO</t>
  </si>
  <si>
    <t>00206012001 DEPOSITO DE EFECTIVO, DEPOSITANTE: INSTITUTO NACIONAL DE ESTADISTICA, CONCEPTO: DEPÓSITO POR VENTA DE LA OFICINA CENTRAL LA PAZ DE FECHA 29/08/2023, CUENTA DE DEPOSITO: CUENTA UNICA DEL TESORO</t>
  </si>
  <si>
    <t>00283042001 DEPOSITO DE EFECTIVO, DEPOSITANTE: ADUANA NAL - REGIONAL ORURO, CONCEPTO: DEVOLUCION DE VIATICOS WARA DANIELA GUILLEN CAMARGO, CUENTA DE DEPOSITO: CUENTA UNICA DEL TESORO</t>
  </si>
  <si>
    <t>NUMERO DE LIBRETA CUT: 00099021001 OPERACIÓN E18 TRANSFERENCIA DEL SISTEMA FINANCIERO POR CUENTA DE TERCEROS A LA CUT TRANSFERENCIA DEVOLUCION DE FONDOS POR 580 CASOS RECHAZADOS DE ABONO EN CUENTA A LAS BENEFICIARIAS DEL BJA EN ATENCION A LA NOTA CITE MSYD/BJA/CE/406/2023</t>
  </si>
  <si>
    <t>NUMERO DE LIBRETA CUT: 00046021109 OPERACIÓN E75 TRANSFERENCIA DE LA CUENTA FISCAL BUN A LA CUT EN MN SOL.TRANSF.DE FDOS.SG.NOTA OF.DESP.GAMSL NÂ°915/2023 A LA CTALCUT 3987 LIB.00046021109</t>
  </si>
  <si>
    <t>COBRO COSTOS DE PAPELERIA POR REGULARIZACION DE TRANSFERENCIA DEL EXTERIOR POR ORDEN DE INNOVATION BUSINESS ENG SA. PA/PANAMA, REF.: BNF/PAGO A PROVEEDOR SERVICIOS Y DEUDA PAYMENT 2 FOR ODV 166 KCL (S06324131AAD01) LIB. 00597032001 YLB-COMERCIALIZACION DE DIVERSAS SALES</t>
  </si>
  <si>
    <t>COBRO COSTOS DE PAPELERIA SEGUN TRANSFERENCIA DEL EXTERIOR POR ORDEN DE SOLGAS SA, LIMA PERU, FECHA VALOR 29/08/2023. REF.: (550 2208063) TNR/20230829-00289121 LIB. 00513062002 YPFB - EXPORTACIÓN DE GLP Y OTROS-BOLIVIANOS</t>
  </si>
  <si>
    <t>COBRO COSTOS DE PAPELERIA SEGUN TRANSFERENCIA DEL EXTERIOR POR ORDEN DE ENERGÍA ARGENTINA S.A., FECHA VALOR 29/08/2023 REF:EXA-GJA-144-23 Y 106-23 GAS NATURAL LIB. 00513012007 YPFB - RECURSOS NACIONALIZACIÓN</t>
  </si>
  <si>
    <t>TRANSFERENCIA DEL EXTERIOR SEGUN SWIFT NOS.14449-14448 DE FECHA 30/08/2023 ORDENANTE: WENFOR SA , FECHA VALOR 30/08/2023 REF:PAGO ANTICIPADO ODV 181 LIB. 00597012001 RECURSOS PROPIOS VENTAS YLB</t>
  </si>
  <si>
    <t>||REGISTRO DEVOLUCIÓN FONDOS SALDO NO UTILIZADO LC I-2023-16 P/C YPFB A/F HONGHUA INTERNATIONAL CO., LTDA.S/G NOTAS PRS/GAFC-1953/DCEG-095/2023, F. 14/8/23 Y MEFP/VTCP/DGPOT/UOTGN/N° 976/2023, F. 29/8/23. LIB:00513042002 YPFBOPERACIONES GNEEDIRECCION DE SERVICIOS REF: DEV. FONDOS LC I-2023-16</t>
  </si>
  <si>
    <t>COBRO COSTOS DE PAPELERIA SEGUN TRANSFERENCIA DEL EXTERIOR POR ORDEN DE WENFOR SA , FECHA VALOR 30/08/2023 REF:PAGO ANTICIPADO ODV 181 LIB. 00597012001 RECURSOS PROPIOS VENTAS YLB</t>
  </si>
  <si>
    <t>'COBRO DE UTILES DE ESCRITORIO POR´||BS50.-POR DEVOLUCION FONDOS LC I-2023-16 P/C YPFB A/F HONGHUA INTERNATIONAL CO., LTDA. EN COMPLEMENTO A COMPROBANTE CONTABLE S-1067711 DE LA FECHA. LIB:00513042002 YPFBOPERACIONES GNEEDIRECCION DE SERVICIOS REF: DEV. FONDOS LC I-2023-16</t>
  </si>
  <si>
    <t>00598012001 DEP.DE CHEQ.AJENOS,RET.DE CAM.,CONCEPTO: DEVOLUCION DE SALDOS NO EJECUTADOS,DEP.: EDITORIAL DEL ESTADO PLURINACIONAL DE BOLIVIA , PROCEDENCIA: BANCO UNION S.A., CHEQUE: 687, FECHA DE EMISION:29/08/2023</t>
  </si>
  <si>
    <t>00016291101 DEP.DE CHEQ.AJENOS,RET.DE CAM.,CONCEPTO: DEPÓSITO RECURSOS,DEP.: ESFM RAFAEL CHAVEZ ORTIZ , PROCEDENCIA: BANCO UNION S.A., CHEQUE: 1636, FECHA DE EMISION:22/08/2023</t>
  </si>
  <si>
    <t>00016211101 DEP.DE CHEQ.AJENOS,RET.DE CAM.,CONCEPTO: DEPÓSITO RECURSOS,DEP.: ESFM SANTIAGO DE HUATA , PROCEDENCIA: BANCO UNION S.A., CHEQUE: 652, FECHA DE EMISION:25/08/2023</t>
  </si>
  <si>
    <t>00015011108 DEP.DE CHEQ.AJENOS,RET.DE CAM.,CONCEPTO: DEPÓSITO A LA CUT,DEP.: MINISTERIO DE GOBIERNO , PROCEDENCIA: BANCO UNION S.A., CHEQUE: 52333, FECHA DE EMISION:28/08/2023</t>
  </si>
  <si>
    <t>00578012002 DEP.DE CHEQ.AJENOS,RET.DE CAM.,CONCEPTO: REVERSION,DEP.: BOLIVIANA DE AVIACION , PROCEDENCIA: BANCO UNION S.A., CHEQUE: 3470, FECHA DE EMISION:25/08/2023</t>
  </si>
  <si>
    <t>00572012001 DEP.DE CHEQ.AJENOS,RET.DE CAM.,CONCEPTO: DEPÓSITO DESCUENTO SIN GOCE DE HABERES MAYO-JUNIO GESTION 2022,DEP.: EMAPA , PROCEDENCIA: BANCO UNION S.A., CHEQUE: 26281, FECHA DE EMISION:28/08/2023</t>
  </si>
  <si>
    <t>00099021001 DEP.DE CHEQ.AJENOS,RET.DE CAM.,CONCEPTO: DEVOLUCION DEP. CTA ACREEDORES SENASIR CONCEPTO COBROS INDEBIDOS CBTE: 180 25/08/2023,DEP.: SENASIR , PROCEDENCIA: BANCO UNION S.A., CHEQUE: 10141, FECHA DE EMISION:25/08/2023</t>
  </si>
  <si>
    <t>00253014103 DEP.DE CHEQ.AJENOS,RET.DE CAM.,CONCEPTO: DEP. GAM TRIGAL GAS/ADM EJE/PREINV CONST SIST TRIGAL SCZ DE LA SIERRA - PROAR,DEP.: GAM TRIGAL , PROCEDENCIA: BANCO UNION S.A., CHEQUE: 1743, FECHA DE EMISION:29/08/2023</t>
  </si>
  <si>
    <t>00253014112 DEP.DE CHEQ.AJENOS,RET.DE CAM.,CONCEPTO: DEP GAM TRIGAL GAS/ADM EJE/PREINV CONST SIT TRIGAL SCZ DE LA SIERRA - PROAR,DEP.: GAM TRIGAL , PROCEDENCIA: BANCO UNION S.A., CHEQUE: 1744, FECHA DE EMISION:29/08/2023</t>
  </si>
  <si>
    <t>00253014220 DEP.DE CHEQ.AJENOS,RET.DE CAM.,CONCEPTO: DEP DEB AUT GAD CHUQUISACA GAS/INV EJE /PROY CONST Y SIST TARABUCO MIC-PRESAS CAF,DEP.: GAD CHUQUISACA , PROCEDENCIA: BANCO UNION S.A., CHEQUE: 1742, FECHA DE EMISION:29/08/2023</t>
  </si>
  <si>
    <t>00234014201 DEP.DE CHEQ.AJENOS,RET.DE CAM.,CONCEPTO: DEV AL C31 DEVENGADO 45 AL FONDO EN AVANCE,DEP.: BRACAMONTE VALLE ERVIN RAMIRO , PROCEDENCIA: BANCO UNION S.A., CHEQUE: 1257, FECHA DE EMISION:25/08/2023</t>
  </si>
  <si>
    <t>00234012001 DEP.DE CHEQ.AJENOS,RET.DE CAM.,CONCEPTO: DEV AL C31 DEVENGADO 67 AL FONDO EN AVANCE,DEP.: PAREDES MICHHAEL , PROCEDENCIA: BANCO UNION S.A., CHEQUE: 1260, FECHA DE EMISION:25/08/2023</t>
  </si>
  <si>
    <t>00234012001 DEP.DE CHEQ.AJENOS,RET.DE CAM.,CONCEPTO: DEV AL C31 DEVENGADO 66 AL FONDO EN AVANCE,DEP.: PONCE FLORES ELIAS ELVIZ , PROCEDENCIA: BANCO UNION S.A., CHEQUE: 1258, FECHA DE EMISION:25/08/2023</t>
  </si>
  <si>
    <t>00234012001 DEP.DE CHEQ.AJENOS,RET.DE CAM.,CONCEPTO: DEV AL C31 DEVENGADO 69 AL FONDO EN AVANCE,DEP.: SANCHEZ MOSCOSO LUIS ENRIQUE , PROCEDENCIA: BANCO UNION S.A., CHEQUE: 1259, FECHA DE EMISION:25/08/2023</t>
  </si>
  <si>
    <t>VTA.DIV.S/G NOTAS SEDEM/GG/EV N°323/23,15/08/23;0336/23,24/08/23 Y AUT.VTA.DIV.MEFP,30/08/23.REF.:EMIS.LC I-2023-41,COMIS.EMIS.L/C 0,15% S/USD93.514.-P/180 DIAS,REEMB.GSTS.COM.BS220.-Y EMIS.COMP.CONTABLE BS50.- LIB. 00132072001 SEDEM-ADMINISTRACION RECAUDACION ENVIBOL EN BOLIVIANOS REF: COMISIONES EMISION I-2023-41</t>
  </si>
  <si>
    <t>||TRANSFERENCIA DE FONDOS S/G MENSAJE SWIFT NROS.14425 Y 14424 DE LA FECHA. Y NOTA ENVIADA POR LA AGENCIA PARA EL DESARROLLO DE LA SOCIEDAD DE LA INFORMACION EN BOLIVIA CITE ADSIB-NE-374/2023 (HRE-TGL-9041) DE F.07.06.2023 (SECTOR PÚBLICO) DEBITO DE LA LIBRETA 00119012001 ADSIB-RECURSOS PROPIOS, REPOSICIÓN DE ÚTILES DE ESCRITORIO.</t>
  </si>
  <si>
    <t>VTA.DIV.S/G NOTAS CAR/QUIPUS/GG/GAF/JDF N°188/23,14/07/23;223/23,22/08/23;224/23,24/08/23 Y AUT.VTA.DIV.MEFP,30/08/23.REF.:EMIS.LC I-2023-40,COMIS.EMIS.L/C 0,15% S/USD3.609.144.-P/92 DIAS,REEMB.GSTS.COM.BS220.-Y EMIS.COMP.CONTABLE BS50.- LIB. 00590012001 EMPRESA PÚBLICA QUIPUS - RECURSOS ESPECÍFICOS REF: COMISIONES EMISION I-2023-40</t>
  </si>
  <si>
    <t>||REGULARIZACIÓN DE NUESTRA OPERACIÓN N°1067187 DE FECHA 24/08/2023 SEGÚN NOTA CITE: CAR/DGE-UNC N°0174/2023 DE NAVEGACIÓN AEREA Y AEROPUERTOS BOLIVIANOS DE LA FECHA (HRE-TSO-1184). (SECTOR PÚBLICO). DÉBITO DE LA LIBRETA 00389012001 NAABOL  ADMINISTRACIÓN CENTRAL, REPOSICIÓN DE ÚTILES DE ESCRITORIO</t>
  </si>
  <si>
    <t>||REGULARIZACIÓN DE NUESTRA OPERACIÓN NRO. 1067118 DE FECHA 23/08/2023 EN ATENCIÓN A NOTA REMITIDA POR NAVEGACIÓN AEREA Y AEROPUERTOS BOLIVIANOS CITE: CAR/DGE-UNC N°0174/2023 DE FECHA 29/08/2023 (HRE-TGL-1184) ORIGINAL CURSA EN COMPROBANTE N°1067764 (SECTOR PÚBLICO). DÉBITO DE LA LIBRETA 00389012001 NAABOL-ADMINISTRACION, REPOSICIÓN ÚTILES DE ESCRITORIO.</t>
  </si>
  <si>
    <t>||REGULARIZACIÓN DE NUESTRA OPERACIÓN NRO. 1067184 DE FECHA 24/08/2023 EN ATENCIÓN A NOTA REMITIDA POR NAVEGACIÓN AEREA Y AEROPUERTOS BOLIVIANOS CITE: CAR/DGE-UNC N°0174/2023 DE FECHA 29/08/2023 (HRE-TGL-1184) ORIGINAL CURSA EN COMPROBANTE N°1067764 (SECTOR PÚBLICO). DÉBITO DE LA LIBRETA 00389012001 NAABOL-ADMINISTRACION, REPOSICIÓN ÚTILES DE ESCRITORIO.</t>
  </si>
  <si>
    <t>||REGULARIZACIÓN DE NUESTRA OPERACIÓN N°1067268 DE FECHA 25/08/23 S/G NOTAS:CAR/DGE-UNC N°0174/2023 DE LA FECHA (HRE-TSO-1184) (ORIGINAL CURSA EN COMP.N°1067764) Y DGAC/5126/2023 DE FECHA 30/08/23 (HRE-TSO-1191) (ORIGINAL CURSA EN COMP.N°1067765). (SECTOR PÚBLICO). DÉBITO DE LA LIBRETA 00389012001 NAABOL  ADMINISTRACIÓN CENTRAL, REPOSICIÓN DE ÚTILES DE ESCRITORIO</t>
  </si>
  <si>
    <t>||REGULARIZACIÓN DE NUESTRA OPERACIÓN N°1066503 DE FECHA 17/08/23 S/G NOTAS:CAR/DGE-UNC N°0174/2023 DE LA FECHA (HRE-TSO-1184) (ORIGINAL CURSA EN COMP.N°1067764) Y DGAC/5126/2023 DE FECHA 30/08/23 (HRE-TSO-1191) (ORIGINAL CURSA EN COMP.N°1067765). (SECTOR PÚBLICO). DÉBITO DE LA LIBRETA 00389012001 NAABOL  ADMINISTRACIÓN CENTRAL, REPOSICIÓN DE ÚTILES DE ESCRITORIO</t>
  </si>
  <si>
    <t>||REGULARIZACIÓN DE NUESTRA OPERACIÓN N°1067176 DE FECHA 24/08/23 SEGÚN NOTA: DGAC/5126/2023 DE FECHA 30/08/23 ENVIADA POR LA DIRECCIÓN GENERAL DE AERONÁUTICA CIVIL (HRE-TSO-1191) (ORIGINAL CURSA EN COMPROBANTE N°1067765). (SECTOR PÚBLICO). DÉBITO DE LA LIBRETA 00117012001 DGAC, REPOSICIÓN DE ÚTILES DE ESCRITORIO.</t>
  </si>
  <si>
    <t>||REGULARIZACIÓN DE NUESTRA OPERACIÓN N°1067188 DE FECHA 24/08/23 SEGÚN NOTA: DGAC/5126/2023 DE FECHA 30/08/23 ENVIADA POR LA DIRECCIÓN GENERAL DE AERONÁUTICA CIVIL (HRE-TSO-1191) (ORIGINAL CURSA EN COMPROBANTE N°1067765). (SECTOR PÚBLICO). DÉBITO DE LA LIBRETA 00117012001 DGAC, REPOSICIÓN DE ÚTILES DE ESCRITORIO.</t>
  </si>
  <si>
    <t>||REGULARIZACIÓN DE NUESTRA OPERACIÓN N°1067268 DE FECHA 25/08/23 S/G NOTAS:DGAC/5126/2023 DE FECHA 30/08/23 (HRE-TSO-1191) (ORIGINAL CURSA EN COMP.N°1067765) Y CAR/DGE-UNC N°0174/2023 DE LA FECHA (HRE-TSO-1184) (ORIGINAL CURSA EN COMP.N°1067764). (SECTOR PÚBLICO). DÉBITO DE LA LIBRETA 00117012001 DGAC, REPOSICIÓN DE ÚTILES DE ESCRITORIO.</t>
  </si>
  <si>
    <t>||REGULARIZACIÓN DE NUESTRA OPERACIÓN NRO. 1067186 DE FECHA 24/08/2023 EN ATENCIÓN A NOTA REMITIDA POR LA DIRECCIÓN GENERAL DE AERONAUTICA CIVIL CITE: DGAC/5126/2023 DE FECHA 30/08/2023 (HRE-TSO-1191) (SECTOR PÚBLICO). DÉBITO DE LA LIBRETA 00117012001 DGAC, REPOSICIÓN ÚTILES DE ESCRITORIO.</t>
  </si>
  <si>
    <t>||REGULARIZACIÓN DE NUESTRA OPERACIÓN N°1067274 DE FECHA 25/08/23 S/G NOTAS:CAR/DGE-UNC N°0174/2023 DE LA FECHA (HRE-TSO-1184) (ORIGINAL CURSA EN COMP.N°1067764) Y DGAC/5126/2023 DE FECHA 30/08/23 (HRE-TSO-1191) (ORIGINAL CURSA EN COMP.N°1067765). (SECTOR PÚBLICO). DÉBITO DE LA LIBRETA 00117012001 DGAC, REPOSICIÓN DE ÚTILES DE ESCRITORIO.</t>
  </si>
  <si>
    <t>||REGULARIZACIÓN DE NUESTRA OPERACIÓN N°1066503 DE FECHA 17/08/23 S/G NOTAS:DGAC/5126/2023 DE FECHA 30/08/23 (HRE-TSO-1191) (ORIGINAL CURSA EN COMP.N°1067765) Y CAR/DGE-UNC N°0174/2023 DE LA FECHA (HRE-TSO-1184) (ORIGINAL CURSA EN COMP.N°1067764). (SECTOR PÚBLICO). DÉBITO DE LA LIBRETA 00117012001 DGAC, REPOSICIÓN DE ÚTILES DE ESCRITORIO.</t>
  </si>
  <si>
    <t>00206044301 DEP.DE CHEQ.AJENOS,RET.DE CAM.,CONCEPTO: DEPÓSITO POR SALDOS NO EJECUTADOS BID,DEP.: INE-ADM. CENSO DE POBLACION Y VIVIENDA DA 04 , PROCEDENCIA: BANCO UNION S.A., CHEQUE: 888, FECHA DE EMISION:29/08/2023</t>
  </si>
  <si>
    <t>00099021001 DEPOSITO DE EFECTIVO, DEPOSITANTE: FRANZ ISAO CALLE ROCHA, CONCEPTO: DEVOLUCION DE RETROACTIVO, CUENTA DE DEPOSITO: CUENTA UNICA DEL TESORO/DJBR</t>
  </si>
  <si>
    <t>00099021001 DEPOSITO DE EFECTIVO, DEPOSITANTE: ROSARIO GARCIA ONOFRE, CONCEPTO: DEVOLUCION DE VIATICOS POR COMISION, CUENTA DE DEPOSITO: CUENTA UNICA DEL TESORO</t>
  </si>
  <si>
    <t>00086011102 DEPOSITO DE EFECTIVO, DEPOSITANTE: VERONICA PACAJES CHOQUE, CONCEPTO: DEVOLUCION DE ANTICIPO DE VIATICO, CUENTA DE DEPOSITO: CUENTA UNICA DEL TESORO</t>
  </si>
  <si>
    <t>00290022001 DEPOSITO DE EFECTIVO, DEPOSITANTE: ELIZABETH ALIAGA FLORES, CONCEPTO: DEVOLUCION DE VIATICOS NO SOLICITADOS, CUENTA DE DEPOSITO: CUENTA UNICA DEL TESORO</t>
  </si>
  <si>
    <t>00099021001 DEPOSITO DE EFECTIVO, DEPOSITANTE: PORFIRIO RENE TORREZ RIVEROS, CONCEPTO: DEVOLUCION DE 1 DIA DE VIATICO EN LA RUTA SRE-TJA EN FECHA 06-08-2023 DEL SR. PORFIRIO TORREZ, CUENTA DE DEPOSITO: CUENTA UNICA DEL TESORO/DJBR</t>
  </si>
  <si>
    <t>00099021001 DEPOSITO DE EFECTIVO, DEPOSITANTE: JOSE LUIS ALANES DAZA, CONCEPTO: DEVOLUCION DE HABERES POR EL MES DE JULIO DE 2022 SR. JOSE LUIS ALANES DAZA C.I. 2636681, CUENTA DE DEPOSITO: CUENTA UNICA DEL TESORO/DJBR</t>
  </si>
  <si>
    <t>00099021001 DEPOSITO DE EFECTIVO, DEPOSITANTE: JOSE LUIS ALANES DAZA, CONCEPTO: DEVOLUCION DE HABERES POR EL MES DE JUNIO DE 2022 SR. JOSE LUIS ALANES DAZA C.I. 2636681, CUENTA DE DEPOSITO: CUENTA UNICA DEL TESORO/DJBR</t>
  </si>
  <si>
    <t>00099021001 DEPOSITO DE EFECTIVO, DEPOSITANTE: JOSE LUIS ALANES DAZA, CONCEPTO: DEVOLUCION DE HABERES POR EL MES DE MAYO DE 2022 SR. JOSE LUIS ALANES DAZA C.I. 2636681, CUENTA DE DEPOSITO: CUENTA UNICA DEL TESORO/DJBR</t>
  </si>
  <si>
    <t>00099021001 DEPOSITO DE EFECTIVO, DEPOSITANTE: GRUPO AEREO PRESIDENCIAL, CONCEPTO: PAGO SERVICIO TELEFONICO, CUENTA DE DEPOSITO: CUENTA UNICA DEL TESORO</t>
  </si>
  <si>
    <t>00099021001 DEPOSITO DE EFECTIVO, DEPOSITANTE: SERVICIO NACIONAL DE RIEGO, CONCEPTO: DEPÓSITO POR REVERSION PREVENTIVO 310, CUENTA DE DEPOSITO: CUENTA UNICA DEL TESORO</t>
  </si>
  <si>
    <t>00190012003 DEPOSITO DE EFECTIVO, DEPOSITANTE: ARIEL FELIX PALOMINO JAIMES, CONCEPTO: DEVOLUCION DE VIATICOS, CUENTA DE DEPOSITO: CUENTA UNICA DEL TESORO</t>
  </si>
  <si>
    <t>00660072001 DEPOSITO DE EFECTIVO, DEPOSITANTE: ORGANO JUDICIAL, CONCEPTO: DEVOLUCION DE VIATICOS GUAQUI 15/08/23 PAOLA TORREZ, CUENTA DE DEPOSITO: CUENTA UNICA DEL TESORO</t>
  </si>
  <si>
    <t>00053011102 DEPOSITO DE EFECTIVO, DEPOSITANTE: GABRIEL GUZMAN ARAUCO, CONCEPTO: DEVOLUCION DE RETENCIONES Y SALDOS, CUENTA DE DEPOSITO: CUENTA UNICA DEL TESORO</t>
  </si>
  <si>
    <t>||LIBRETA CUT N°00572019203 DESEMBOLSO DEL PRESTAMO DE DINERO DEL FIDEICOMISO DEL FINPRO N°026 CON LA EMPRESA EMAPA PROYECTO "IMPLEMENTACION PLANTA PISCICOLA EN EL LAGO TITICACA" S/NOTA BDP/GO/JNPC/4803/2023.</t>
  </si>
  <si>
    <t>00099021001 DEPOSITO DE EFECTIVO, DEPOSITANTE: SIMON VENTURA CONDORI, CONCEPTO: DEVOLUCION DE SALARIO, CUENTA DE DEPOSITO: CUENTA UNICA DEL TESORO/DJBR</t>
  </si>
  <si>
    <t>00213012001 DEPOSITO DE EFECTIVO, DEPOSITANTE: DAVID GONZALO TERRAZAS VALENCIA, CONCEPTO: DEVOLUCION DE FONDOS EN AVANCE, CUENTA DE DEPOSITO: CUENTA UNICA DEL TESORO</t>
  </si>
  <si>
    <t>00548132001 DEPOSITO DE EFECTIVO, DEPOSITANTE: MARCELINO LARUTA ESPINO, CONCEPTO: 13% DEVOLUCION POR VIATICOS, CUENTA DE DEPOSITO: CUENTA UNICA DEL TESORO</t>
  </si>
  <si>
    <t>00548132001 DEPOSITO DE EFECTIVO, DEPOSITANTE: FRANZ CHURATA ARUNI, CONCEPTO: DEVOLUCION 13 % POR VIATICOS, CUENTA DE DEPOSITO: CUENTA UNICA DEL TESORO</t>
  </si>
  <si>
    <t>00099021001 DEPOSITO DE EFECTIVO, DEPOSITANTE: ANDREA COCA QUIROGA CI 5390765, CONCEPTO: DEVOLUCION DE SUELDO MENSUAL DEL MES DE JUNIO DE LA GESTION 2023, PREVENTIVO N°3141, CUENTA DE DEPOSITO: CUENTA UNICA DEL TESORO/DJBR</t>
  </si>
  <si>
    <t>REGULARIZACION DE TRANSFERENCIA DEL EXTERIOR SEGUN SWIFT NO.14442 DE FECHA 31/08/2023 ORDENANTE: CONSULADO GENERAL DE BOLIVIA, ARGENTINA - CUST/3000384306. REF.: GOVERNMENT SERVI TRN/20230830-00201153 LIB. 00340012005 SEGIP - RECAUDACION EXTERIOR - CEDULAS DE IDENTIDAD</t>
  </si>
  <si>
    <t>00599022001 DEPOSITO DE EFECTIVO, DEPOSITANTE: EMPRESA BOLIVIANA DE ALIMENTOS Y DERIVADOS-EBA, CONCEPTO: DEVOLUCION DE RECURSOS NO UTILIZADOS CESAR EDWIN CHOQUE LIMACHI, CUENTA DE DEPOSITO: CUENTA UNICA DEL TESORO</t>
  </si>
  <si>
    <t>00099021001 DEPOSITO DE EFECTIVO, DEPOSITANTE: RONALD LUCIO CASTELLON SANCHEZ, CONCEPTO: DEVOLUCION DE VIATICO DEL COMPROBANTE C-31 591-1-1, CUENTA DE DEPOSITO: CUENTA UNICA DEL TESORO/DJBR</t>
  </si>
  <si>
    <t>COBRO COSTOS DE PAPELERIA POR REGULARIZACION DE TRANSFERENCIA DEL EXTERIOR POR ORDEN DE CONSULADO GENERAL DE BOLIVIA, WASHINGTON 20009 US, REF.: GESTORIA CONSULAR CORRESPONDIENTE AL MES DE JULIO (T0N9LJ0I2JBTAPU7) LIB. 00010011102 MIN.RELACIONES EXTERIORES - GESTORIA CONSULAR LEY Nº 3108</t>
  </si>
  <si>
    <t>COBRO COSTOS DE PAPELERIA SEGUN TRANSFERENCIA DEL EXTERIOR POR ORDEN DE PARAGUAY ENERGY GAS S.R.L., PY/ASUNCION, FECHA VALOR 30/08/2023. REF.: IMAD/0830MMQFMPKG009243 (OPE 0/665125) TRN/20230830-00292681 LIB. 00513062002 YPFB - EXPORTACIÓN DE GLP Y OTROS-BOLIVIANOS</t>
  </si>
  <si>
    <t>COBRO COSTOS DE PAPELERIA POR REGULARIZACION DE TRANSFERENCIA DEL EXTERIOR POR ORDEN DE CONSULADO GENERAL DE BOLIVIA, ARGENTINA - CUST/3000384306. REF.: GOVERNMENT SERVI TRN/20230830-00201153 LIB. 00340012003 RECAUDACION EXTRANJERIA - C.I. -L.C.</t>
  </si>
  <si>
    <t>00016011101 DEPOSITO DE EFECTIVO, DEPOSITANTE: JUAN CARLOS VILLEGAS LOPEZ, CONCEPTO: DEVOLUCION, CUENTA DE DEPOSITO: CUENTA UNICA DEL TESORO</t>
  </si>
  <si>
    <t>NUMERO DE LIBRETA CUT: 00597012001 OPERACIÓN E18 TRANSFERENCIA DEL SISTEMA FINANCIERO POR CUENTA DE TERCEROS A LA CUT SOL. ESC.DE INBUSTRADE LTDA.</t>
  </si>
  <si>
    <t>A:00862012001 TRANSFERENCIA DE RECUPERACIONES SEGÚN NOTA INTERNA GEF-LCR- DYF-1069-NOT/23, POR INTERES PENAL QUE CORRESPONDEN AL FNDR DE ACUERDO A CONTRATO DE FIDEICOMISO “CONTRAPARTES LOCALES” GAD PANDO (RECUPERACION JULIO-2023)</t>
  </si>
  <si>
    <t>A:00862012001 TRANSFERENCIA DE RECUPERACIONES SEGÚN NOTA INTERNA GEF-LCR-DYF-1069-NOT/23, POR REMUNERACION DE ADMINISTRACION QUE CORRESPONDE AL FNDR DE ACUERDO A CONTRATO DE FIDEICOMISO “CONTRAPARTES LOCALES” DEL GAD PANDO (RECUPERACION JULIO-2023)</t>
  </si>
  <si>
    <t>00016011101 DEPOSITO DE EFECTIVO, DEPOSITANTE: LIBRERIA DEL MINISTERIO DE EDUCACION, CONCEPTO: VENTA DE MATERIAL BIBLIOGRAFICOY/O MULTIMEDIA DE LA LIBRERIA DEL MINISTERIO DE EDUCACION, CUENTA DE DEPOSITO: CUENTA UNICA DEL TESORO</t>
  </si>
  <si>
    <t>00548022001 DEPOSITO DE EFECTIVO, DEPOSITANTE: KHAREN PADILLA MALDONADO CI 5921679 CB, CONCEPTO: DEVOLUCION DE UN (1) DIA DE VIATICO, CUENTA DE DEPOSITO: CUENTA UNICA DEL TESORO</t>
  </si>
  <si>
    <t>00053011102 DEPOSITO DE EFECTIVO, DEPOSITANTE: MCDD - YHESICA ZEBALLOS CAUNE, CONCEPTO: DEVOLUCION DE SALDOS, CUENTA DE DEPOSITO: CUENTA UNICA DEL TESORO</t>
  </si>
  <si>
    <t>A:00099021001 TRANSFERENCIA DE RECUPERACIONES SEGÚN NOTA GEF-LCR-JSZ-0946-NOT/23 POR CONCEPTO DE PAGO DE CAPITAL E INTERES DE ACUERDO A CONTRATO DE FIDEICOMISO “PROYECTOS DE INVERSION PUBLICA” CORRESPONDIENTE AL GAM SIPE SIPE.</t>
  </si>
  <si>
    <t>A:00099021001 TRANSFERENCIA DE RECUPERACIONES SEGÚN NOTA GEF-LCR-JSZ-0946-NOT/23 POR CONCEPTO DE PAGO DE INTERES DE ACUERDO A CONTRATO DE FIDEICOMISO “PROYECTOS DE INVERSION PUBLICA” CORRESPONDIENTE AL GAD SANTA CRUZ.</t>
  </si>
  <si>
    <t>A:00099021001 TRANSFERENCIA DE RECUPERACIONES SEGÚN NOTA GEF-LCR-JSZ-0946-NOT/23 POR CONCEPTO DE PAGO DE CAPITAL E INTERES DE ACUERDO A CONTRATO DE FIDEICOMISO “PROYECTOS DE INVERSION PUBLICA” CORRESPONDIENTE AL GAM SANTA CRUZ.</t>
  </si>
  <si>
    <t>A:00862012001 TRANSFERENCIA DE RECUPERACIONES SEGÚN NOTA GEF-LCR-JSZ-0946-NOT/23 POR CONCEPTO DE REMUNERACION POR ADMINISTRACION DE FIDEICOMISO QUE CORRESPONDE AL FNDR DE ACUERDO A CONTRATO DE FIDEICOMISO “PROYECTOS DE INVERSION PUBLICA” GAM SANTA CRUZ.</t>
  </si>
  <si>
    <t>A:00099021001 TRANSFERENCIA DE RECUPERACIONES SEGÚN NOTA GEF-LCR-JSZ-0946-NOT/23 POR CONCEPTO DE PAGO DE CAPITAL E INTERES DE ACUERDO A CONTRATO DE FIDEICOMISO “PROYECTOS DE INVERSION PUBLICA” CORRESPONDIENTE AL GAM TARABUCO.</t>
  </si>
  <si>
    <t>A:00099021001 TRANSFERENCIA DE RECUPERACIONES SEGÚN NOTA GEF-LCR-JSZ-1052-NOT/23 POR CONCEPTO DE PAGO DE CAPITAL E INTERES DE ACUERDO A CONTRATO DE FIDEICOMISO “PROYECTOS DE INVERSION PUBLICA” CORRESPONDIENTE AL GAM CARABUCO POR RELIQUIDACION.</t>
  </si>
  <si>
    <t>A:00862012001 TRANSFERENCIA DE RECUPERACIONES SEGÚN NOTA GEF-LCR-JSZ-1052-NOT/23 POR CONCEPTO DE REMUNERACION POR ADMINISTRACION DE FIDEICOMISO QUE CORRESPONDE AL FNDR DE ACUERDO A CONTRATO DE FIDEICOMISO “PROYECTOS DE INVERSION PUBLICA” GAM CARABUCO POR RELIQUIDACION.</t>
  </si>
  <si>
    <t>A:00862012001 TRANSFERENCIA DE RECUPERACIONES SEGÚN NOTA GEF-LCR-JSZ-0946-NOT/23 POR CONCEPTO DE REMUNERACION POR ADMINISTRACION DE FIDEICOMISO QUE CORRESPONDE AL FNDR DE ACUERDO A CONTRATO DE FIDEICOMISO “PROYECTOS DE INVERSION PUBLICA” GAM SOPACHUY.</t>
  </si>
  <si>
    <t>A:00862012001 TRANSFERENCIA DE RECUPERACIONES SEGÚN NOTA GEF-LCR-JSZ-0946-NOT/23 POR CONCEPTO DE REMUNERACION POR ADMINISTRACION DE FIDEICOMISO QUE CORRESPONDE AL FNDR DE ACUERDO A CONTRATO DE FIDEICOMISO “PROYECTOS DE INVERSION PUBLICA” GAM MAPIRI.</t>
  </si>
  <si>
    <t>A:00099021001 TRANSFERENCIA DE RECUPERACIONES SEGÚN NOTA GEF-LCR-JSZ-0946-NOT/23 POR CONCEPTO DE PAGO DE CAPITAL E INTERES DE ACUERDO A CONTRATO DE FIDEICOMISO “PROYECTOS DE INVERSION PUBLICA” CORRESPONDIENTE AL GAM MAPIRI.</t>
  </si>
  <si>
    <t>A:00862012001 TRANSFERENCIA DE RECUPERACIONES SEGÚN NOTA GEF-LCR-JSZ-0946-NOT/23 POR CONCEPTO DE REMUNERACION POR ADMINISTRACION DE FIDEICOMISO QUE CORRESPONDE AL FNDR DE ACUERDO A CONTRATO DE FIDEICOMISO “PROYECTOS DE INVERSION PUBLICA” GAD ORURO.</t>
  </si>
  <si>
    <t>A:00862012001 TRANSFERENCIA DE RECUPERACIONES SEGÚN NOTA GEF-LCR-JSZ-0946-NOT/23 POR CONCEPTO DE REMUNERACION POR ADMINISTRACION DE FIDEICOMISO QUE CORRESPONDE AL FNDR DE ACUERDO A CONTRATO DE FIDEICOMISO “PROYECTOS DE INVERSION PUBLICA” GAM TARABUCO.</t>
  </si>
  <si>
    <t>A:00099021001 TRANSFERENCIA DE RECUPERACIONES SEGÚN NOTA GEF-LCR-JSZ-0946-NOT/23 POR CONCEPTO DE PAGO DE CAPITAL E INTERES DE ACUERDO A CONTRATO DE FIDEICOMISO “PROYECTOS DE INVERSION PUBLICA” CORRESPONDIENTE AL GAM COCHABAMBA.</t>
  </si>
  <si>
    <t>A:00099021001 TRANSFERENCIA DE RECUPERACIONES SEGÚN NOTA GEF-LCR-JSZ-0946-NOT/23 POR CONCEPTO DE PAGO DE CAPITAL E INTERES DE ACUERDO A CONTRATO DE FIDEICOMISO “PROYECTOS DE INVERSION PUBLICA” CORRESPONDIENTE AL GAM SOPACHUY.</t>
  </si>
  <si>
    <t>A:00862012001 TRANSFERENCIA DE RECUPERACIONES SEGÚN NOTA GEF-LCR-JSZ-0946-NOT/23 POR CONCEPTO DE REMUNERACION POR ADMINISTRACION DE FIDEICOMISO QUE CORRESPONDE AL FNDR DE ACUERDO A CONTRATO DE FIDEICOMISO “PROYECTOS DE INVERSION PUBLICA” GAM SIPE SIPE.</t>
  </si>
  <si>
    <t>A:00862012001 TRANSFERENCIA DE RECUPERACIONES SEGÚN NOTA GEF-LCR-JSZ-0946-NOT/23 POR CONCEPTO DE REMUNERACION POR ADMINISTRACION DE FIDEICOMISO QUE CORRESPONDE AL FNDR DE ACUERDO A CONTRATO DE FIDEICOMISO “PROYECTOS DE INVERSION PUBLICA” GAM COCHABAMBA.</t>
  </si>
  <si>
    <t>A:00099021001 TRANSFERENCIA DE RECUPERACIONES SEGÚN NOTA GEF-LCR-JSZ-0946-NOT/23 POR CONCEPTO DE PAGO DE CAPITAL E INTERES DE ACUERDO A CONTRATO DE FIDEICOMISO “PROYECTOS DE INVERSION PUBLICA” CORRESPONDIENTE AL GAD ORURO.</t>
  </si>
  <si>
    <t>A:00099021001 Transferencia que realizamos a solicitud de la Unidad de Administración e Información Salarial mediante nota CITE: MEFP/VTCP/DGPOT/UAIS/No 1450/2023, Informe MEFP/VTCP/DGPOT/UAIS/No.116/2023 para la reversión definitiva de las Boletas de Pago solicitadas por el SENASIR consignadas en el comprobante de pago No. 71978 H.R. 6-17082-R</t>
  </si>
  <si>
    <t>A:00099021001 Transferencia que realizamos a solicitud de la Unidad de Administración e Información Salarial mediante nota CITE: MEFP/VTCP/DGPOT/UAIS/No 1451/2023, Informe MEFP/VTCP/DGPOT/UAIS/No.116/2023 para la reversión definitiva de las Boletas de Pago a Domicilio solicitadas por el SENASIR consignadas en el comprobante de pago No. 71979 H.R. 6-17082-R</t>
  </si>
  <si>
    <t>00046171101 DEPOSITO DE EFECTIVO, DEPOSITANTE: GEOTERMA, CONCEPTO: NO REINSCRIPCION GESTION 2022, CUENTA DE DEPOSITO: CUENTA UNICA DEL TESORO</t>
  </si>
  <si>
    <t>||TRANSFERENCIAS DEL EXTERIOR SEGUN MENSAJES SWIFT NROS. 14455, 14369 Y 14446 DE LA FECHA Y NOTA CITE: ADSIB-NE-374/2023 DE FECHA 06/06/2023 (HRE-TGL-9041). REMITIDA POR LA AGENCIA PARA EL DESARROLLO DE LA SOCIEDAD DE LA INFORMACION EN BOLIVIA. (SECTOR PÚBLICO). DEBITO DE LA LIBRETA 00119012001 ADSIB, REPOSICION UTILES DE ESCRITORIO</t>
  </si>
  <si>
    <t>||TRANSFERENCIAS DEL EXTERIOR SEGÚN MENSAJES SWIFT NROS. 14493 Y 14494 DE LA FECHA Y NOTA CITE: CAR/DGE-DNAF N° 0120/2023 DE FECHA 20/06/2023 (HRE-TGL-9614). REMITIDA POR NAVEGACIÓN AÉREA Y AEROPUERTOS BOLIVIANOS. (SECTOR PÚBLICO). DEBITO DE LA LIBRETA 00389012001 NAABOL-ADMINISTRACION, REPOSICIÓN ÚTILES DE ESCRITORIO.</t>
  </si>
  <si>
    <t>||COMISION TRANSFERENCIA FDOS. AL EXT. 0,10% S/USD 29.797,20 REEMB. GASTOS COM. BS220.- Y COMP. CONT. BS50.- REF: PAGO N°2 LC I-2023-29 P/C EMPRESA PUBLICA QUIPUS A/F GREAT CHIN LIMITED, EN COMPL. A COMPROBANTE CONTABLE S-1067915 DE LA FECHA. LIB.00590012001 EMPRESA PUBLICA QUIPUS - RECURSOS ESPECIFICOS REF: COMISIONES PAGO 2 LC I-2023-29</t>
  </si>
  <si>
    <t>00389012001 DEP.DE CHEQ.AJENOS,RET.DE CAM.,CONCEPTO: DEPÓSITO DE GARANTIAS REGIONAL BENI,DEP.: NAABOL/BNI , PROCEDENCIA: BANCO UNION S.A., CHEQUE: 357, FECHA DE EMISION:30/08/2023</t>
  </si>
  <si>
    <t>00389012001 DEP.DE CHEQ.AJENOS,RET.DE CAM.,CONCEPTO: DEPÓSITO DE GARANTIAS REGIONAL SANTA CRUZ,DEP.: NAABOL/SCZ , PROCEDENCIA: BANCO UNION S.A., CHEQUE: 356, FECHA DE EMISION:30/08/2023</t>
  </si>
  <si>
    <t>00389012001 DEP.DE CHEQ.AJENOS,RET.DE CAM.,CONCEPTO: DEPÓSITO DE GARANTIAS REGIONAL CBB,DEP.: NAABOL/CBB , PROCEDENCIA: BANCO UNION S.A., CHEQUE: 354, FECHA DE EMISION:29/08/2023</t>
  </si>
  <si>
    <t>00389012001 DEP.DE CHEQ.AJENOS,RET.DE CAM.,CONCEPTO: DEPÓSITO DE GARANTIAS REGIONAL LPZ,DEP.: NAABOL/LPZ , PROCEDENCIA: BANCO UNION S.A., CHEQUE: 355, FECHA DE EMISION:30/08/2023</t>
  </si>
  <si>
    <t>00053011102 DEP.DE CHEQ.AJENOS,RET.DE CAM.,CONCEPTO: DEVOLUCION POR DESCUENTO FONDOS EN AVANCE NO DESCARGADOS RENE RODRIGUEZ,DEP.: MINISTERIO DE CULTURAS D Y D , PROCEDENCIA: BANCO UNION S.A., CHEQUE: 250, FECHA DE EMISION:30/08/2023</t>
  </si>
  <si>
    <t>00865012001 DEP.DE CHEQ.AJENOS,RET.DE CAM.,CONCEPTO: OTROS INGRESOS FONDESIF,DEP.: FONDESIF , PROCEDENCIA: BANCO UNION S.A., CHEQUE: 63, FECHA DE EMISION:31/08/2023</t>
  </si>
  <si>
    <t>00099021001 DEP.DE CHEQ.AJENOS,RET.DE CAM.,CONCEPTO: ABEL LOPEZ ARRUETA,DEP.: BANCO UNION S.A. , PROCEDENCIA: BANCO UNION S.A., CHEQUE: 196823, FECHA DE EMISION:31/08/2023</t>
  </si>
  <si>
    <t>00099021001 DEP.DE CHEQ.AJENOS,RET.DE CAM.,CONCEPTO: TRAMITE N°9415936-JULIO 2023 DOBLE PERCEPCION,DEP.: RONALD ISRAEL ZORRILLA VALDIVIA , PROCEDENCIA: BANCO UNION S.A., CHEQUE: 7244, FECHA DE EMISION:25/08/2023/DJBR</t>
  </si>
  <si>
    <t>00660012006 DEP.DE CHEQ.AJENOS,RET.DE CAM.,CONCEPTO: DEV. DE PASAJES NO UTILIZADOS GESTION 2021 RUTH SUZAÑO Y SILVANO ARANCIBIA,DEP.: ORGANO JUDICIAL - DISTRITO PANDO , PROCEDENCIA: BANCO UNION S.A., CHEQUE: 249, FECHA DE EMISION:29/08/2023</t>
  </si>
  <si>
    <t>00290012001 DEP.DE CHEQ.AJENOS,RET.DE CAM.,CONCEPTO: TRAMITE N°9415936-OTROS INGRESOS,DEP.: SERVICIO DE IMPUESTOS NACIONALES , PROCEDENCIA: BANCO UNION S.A., CHEQUE: 7243, FECHA DE EMISION:25/08/2023</t>
  </si>
  <si>
    <t>00290012001 DEP.DE CHEQ.AJENOS,RET.DE CAM.,CONCEPTO: TRAMITE N°9366208-OTROS INGRESOS,DEP.: SERVICIO DE IMPUESTOS NACIONALES , PROCEDENCIA: BANCO UNION S.A., CHEQUE: 7239, FECHA DE EMISION:23/08/2023</t>
  </si>
  <si>
    <t>00290192001 DEP.DE CHEQ.AJENOS,RET.DE CAM.,CONCEPTO: TRAMITE N°9316329-PARA REVERSION,DEP.: SERVICIO DE IMPUESTOS NACIONALES , PROCEDENCIA: BANCO UNION S.A., CHEQUE: 7241, FECHA DE EMISION:23/08/2023</t>
  </si>
  <si>
    <t>00290012001 DEP.DE CHEQ.AJENOS,RET.DE CAM.,CONCEPTO: TRAMITE N°9349963-OTROS INGRESOS,DEP.: SERVICIO DE IMPUESTOS NACIONALES , PROCEDENCIA: BANCO UNION S.A., CHEQUE: 7238, FECHA DE EMISION:23/08/2023</t>
  </si>
  <si>
    <t>00290012001 DEP.DE CHEQ.AJENOS,RET.DE CAM.,CONCEPTO: TRAMITE N°9407455-OTROS INGRESOS,DEP.: SERVICIO DE IMPUESTOS NACIONALES , PROCEDENCIA: BANCO UNION S.A., CHEQUE: 7240, FECHA DE EMISION:23/08/2023</t>
  </si>
  <si>
    <t>00290012001 DEP.DE CHEQ.AJENOS,RET.DE CAM.,CONCEPTO: TRAMITE N°9349958-OTROS INGRESOS,DEP.: SERVICIO DE IMPUESTOS NACIONALES , PROCEDENCIA: BANCO UNION S.A., CHEQUE: 7237, FECHA DE EMISION:23/08/2023</t>
  </si>
  <si>
    <t>CORRESPONDIENTE AL PERIODO DE ENERO A AGOSTO DE 2023</t>
  </si>
  <si>
    <t>ACTUALIZADO AL : 6 de septiembre de 2023 Hrs. 15:00</t>
  </si>
  <si>
    <t>TRANSFERENCIA RECIBIDA DEL EXTERIOR SEGÚN MENSAJES SWIFT Nos. 12544-12543 (REM.EXT.) DE FECHA 01-08-2023 POR DESEMBOLSO DE BIRF PRÉSTAMO BIRF 8648-BO 42 LIBRETA N° 00291084302 ABC-USD-BM PROY CORREDOR DE INTEGRACION CARRETERAS</t>
  </si>
  <si>
    <t>REGULARIZACION DE TRANSFERENCIA DEL EXTERIOR SEGUN SWIFT NO.12234 DE FECHA 01/08/2023 ORDENANTE: CONSULADO GENERAL DEL ESTADO MIAMI EE.UU. REF:GESTORIA CONSULAR JUNIO 2023 LIB. 00010011102 MIN.REL.EXT.- USD INGRESOS POR GESTORÍA CONSULAR</t>
  </si>
  <si>
    <t>REGULARIZACION DE TRANSFERENCIA DEL EXTERIOR SEGUN SWIFT NO.12319 DE FECHA 01/08/2023 ORDENANTE: CONSULADO GENERAL DE BOLIVIA LIMA PERU REF:GESTORIA CONSULAR JUNIO 2023 LIB. 00010011102 MIN.REL.EXT.- USD INGRESOS POR GESTORÍA CONSULAR</t>
  </si>
  <si>
    <t>REGULARIZACION DE TRANSFERENCIA DEL EXTERIOR SEGUN SWIFT NO.12244 DE FECHA 01/08/2023 ORDENANTE: CONSULADO DE BOLIVIA EN TACNA - PERU REF: GESTORIA CONSULAR MESES ABRIL, MAYO Y JUNIO 2023 LIB. 00010011102 MIN.REL.EXT.- USD INGRESOS POR GESTORÍA CONSULAR</t>
  </si>
  <si>
    <t>TRANSFERENCIA DEL EXTERIOR SEGUN SWIFT NO. 12556 DE FECHA 01/08/2023 ORDENANTE: EMBAJADA DE BOLIVIA EN PANAMA REF:GESTORIA MAYO A JULIO 2023 LIB. 00010011102 MIN.REL.EXT.- USD INGRESOS POR GESTORÍA CONSULAR</t>
  </si>
  <si>
    <t>TRANSFERENCIA DE FONDOS AL EXTERIOR A SOLICITUD DE MINISTERIO DE EDUCACION SEGUN SOLICITUD 18889 REF: TRANSFERENCIA A FAVOR DEL BECARIO JOEL JOSE QUISBERTH RODRIGUEZ CON CI 6826767 LP POR CONCEPTO DE ASIGNACIONES MENSUALES MAYO Y JUNIO POR 28 DIAS 2023 QUIEN CURSA LA MAESTRIA EN ING QUIMICA EQUIVALE LIB. 00099021001 TGN-RECURSOS ORDINARIOS-DOLARES AMERICANOS (5970) POR DIFERENCIAL CAMBIARIO</t>
  </si>
  <si>
    <t>TRANSFERENCIA RECIBIDA DEL EXTERIOR SEGÚN MENSAJES SWIFT Nos. 12755-12754 (REM.EXT.) DE FECHA 04-08-2023 POR DESEMBOLSO DE IDA PRÉSTAMO 5745-BO 11 LIBRETA N° 00291014379 ABC-USD-5744-5745-REHAB.CUMPL.ESTAND.(CRECE) CARR.STA.CRUZ.TR</t>
  </si>
  <si>
    <t>REGULARIZACION DE TRANSFERENCIA DEL EXTERIOR SEGUN SWIFT NO.12634 DE FECHA 04/08/2023 ORDENANTE: CONSULADO DE BOLIVIA EN SEVILLA BO S N5161018F, REF. GESTORIA CONSULAR MES JULIO 2023 (TRN/20230802-00239196) LIB. 00010011102 MIN.REL.EXT.- USD INGRESOS POR GESTORÍA CONSULAR</t>
  </si>
  <si>
    <t>REGULARIZACION DE TRANSFERENCIA DEL EXTERIOR SEGUN SWIFT NOS.12527-12526 DE FECHA 04/08/2023 ORDENANTE: EMBASSY OF BOLIVIA SECCIÓN CONSULAR - TOKIO JAPON REF:GESTORIA CONSULAR JULIO 2023 LIB. 00010011102 MIN.REL.EXT.- USD INGRESOS POR GESTORÍA CONSULAR</t>
  </si>
  <si>
    <t>PAGO PRÉSTAMO BID 939-SF-BO VCTO. 08-08-2023 POR CUENTA DE BANCO DE DESARROLLO COD.LIQ.017708, VALOR 08-08-2023 CAPITAL USD 651.382,87 INTERESES USD 96.904,36 LIBRETA NRO.00099021001 TGN-RECURSOS ORDINARIOS DOLARES AMERICANOS - 5970 ALIVIO MDRI</t>
  </si>
  <si>
    <t>REGULARIZACION DE TRANSFERENCIA DEL EXTERIOR SEGUN SWIFT NO.12731 DE FECHA 08/08/2023 ORDENANTE: CONSULADO GENERAL DE BOLIVIA EN MILAN-ITALIA REF:GESTORIA JULIO 2023 LIB. 00010011102 MIN.REL.EXT.- USD INGRESOS POR GESTORÍA CONSULAR</t>
  </si>
  <si>
    <t>REGULARIZACION DE TRANSFERENCIA DEL EXTERIOR SEGUN SWIFT NO.12845 DE FECHA 09/08/2023 ORDENANTE: CONSULADO DE BOLIVIA, CL/ARICA. REF.: BNF/LESS FEES, TRN/20230807-00243752.(202388152627) LIB. 00010011102 MIN.REL.EXT.- USD INGRESOS POR GESTORÍA CONSULAR</t>
  </si>
  <si>
    <t>REGULARIZACION DE TRANSFERENCIA DEL EXTERIOR SEGUN SWIFT NO..12846 DE FECHA 09/08/2023 ORDENANTE: CONSUL ESTADO PLURI DE BOLIVIA, COMODORO RIVA AR. REF.: TRN/20230807-00252277 (T002500586INTERN) LIB. 00010011102 MIN.REL.EXT.- USD INGRESOS POR GESTORÍA CONSULAR</t>
  </si>
  <si>
    <t>REGULARIZACION DE TRANSFERENCIA DEL EXTERIOR SEGUN SWIFT NO.12823 DE FECHA 09/08/2023 ORDENANTE: CONSULADO DE BOLIVIA, CL/ANTOFAGASTA, CL/00695137001. REF.: GESTORIA CONSULAR, 0066771 (20230807-00069492). LIB. 00010011102 MIN.REL.EXT.- USD INGRESOS POR GESTORÍA CONSULAR</t>
  </si>
  <si>
    <t>REGULARIZACION DE TRANSFERENCIA DEL EXTERIOR SEGUN SWIFT NO.12891 DE FECHA 09/08/2023 ORDENANTE: AMB. BOLIVIE/SEC.CONSULAIRE, BE/1050 BRUXELLES. REF.: XDAT/TMPN, 0340131 TRN/20230808-00210605 (NOTPROVIDED) LIB. 00010011102 MIN.REL.EXT.- USD INGRESOS POR GESTORÍA CONSULAR</t>
  </si>
  <si>
    <t>REGULARIZACION DE TRANSFERENCIA DEL EXTERIOR SEGUN SWIFT NO.12799 DE FECHA 09/08/2023 ORDENANTE: CONSULADO DE BOLIVIA JUJUY - ARGENTINA REF:GESTORIA CONSULAR JUNIO Y JULIO 2023 LIB. 00010011102 MIN.REL.EXT.- USD INGRESOS POR GESTORÍA CONSULAR</t>
  </si>
  <si>
    <t>REGULARIZACION DE TRANSFERENCIA DEL EXTERIOR SEGUN SWIFT NO.12842 DE FECHA 10/08/2023 ORDENANTE: CONSULADO DE BOLIVIA EN SEVILLA, ES/SEVILLA, N5161018F. REF.: BNF/G.C. GRANADA JULIO 2023, (2903070182069991) TRN/20230807-00206223 LIB. 00010011102 MIN.REL.EXT.- USD INGRESOS POR GESTORÍA CONSULAR</t>
  </si>
  <si>
    <t>REGULARIZACION DE TRANSFERENCIA DEL EXTERIOR SEGUN SWIFT NO.1241 DE FECHA 10/08/2023 ORDENANTE: BOLIVIAN CONSULATE, LONDON, SW1W 9AD, GB. REF.: GESTORIA CONS. JULIO 2023 (FT258644214271), TRN/20230807-00203272 LIB. 00010011102 MIN.REL.EXT.- USD INGRESOS POR GESTORÍA CONSULAR</t>
  </si>
  <si>
    <t>REGULARIZACION DE TRANSFERENCIA DEL EXTERIOR SEGUN SWIFT NOS.12798-12797 DE FECHA 10/08/2023 ORDENANTE: CONSULADO DE BOLIVIA BOGOTA-COLOMBIA REF:GESTORIA CONSULAR MESES JUNIO Y JULIO DE 2023 LIB. 00010011102 MIN.REL.EXT.- USD INGRESOS POR GESTORÍA CONSULAR</t>
  </si>
  <si>
    <t>REGULARIZACION DE TRANSFERENCIA DEL EXTERIOR SEGUN SWIFT NO.12948 DE FECHA 11/08/2023 ORDENANTE: CONSULADO DE BOLIVIA EN MADRID, BO S N5161001B. REF.: GESTORIA CONSULAR MES JULIO 2023 (TRN/20230809-00118527) LIB. 00010011102 MIN.REL.EXT.- USD INGRESOS POR GESTORÍA CONSULAR</t>
  </si>
  <si>
    <t>TRANSFERENCIA DEL EXTERIOR SEGUN SWIFT NO.13157 DE FECHA 11/08/2023 ORDENANTE: CONSULADO DE BOLIVIA EN VALENCIA-ESPAÑA REF: GESTORIA CONSULAR JULIO 2023 LIB. 00010011102 MIN.REL.EXT.- USD INGRESOS POR GESTORÍA CONSULAR</t>
  </si>
  <si>
    <t>TRANSFERENCIA DEL EXTERIOR SEGUN SWIFT NO.13137 DE FECHA 11/08/2023 ORDENANTE: CONSULADO DE BOLIVIA EN CACERES-BRASIL REF:GESTORIA CONSULAR JULIO 2023 LIB. 00010011102 MIN.REL.EXT.- USD INGRESOS POR GESTORÍA CONSULAR</t>
  </si>
  <si>
    <t>||TRANSF.DE FONDOS SG NOTA MEFP/VTCP/DGCP/UODP/905/2019 DEL 25-09-2019 MEFP, PAGO CUSTODIO CORRESP. AL TERCER TRIMESTRE DE 2022 FACT. 1244730 REF:BENEF.JPMORGAN CHASE BANK, PAIS EE.UU.RETENCION MONTO TOTAL FACT. USD 223,65X12,5%=USD27,96 T/C BS6,86 LIB.00099021001 TGN RECURSOS ORDINARIOS DOLARES AMERICANOS</t>
  </si>
  <si>
    <t>||TRANSF.DE FONDOS SG NOTA MEFP/VTCP/DGCP/UODP/905/2019 DEL 25-09-2019 MEFP, PAGO CUSTODIO CORRESP. AL CUARTO TRIMESTRE DE 2022 FACT. 1245181 REF:BENEF.JPMORGAN CHASE BANK, PAIS EE.UU.RETENCION MONTO TOTAL FACT. USD 48,13X12,5%=USD6,02 T/C BS6,86 LIB.00099021001 TGN RECURSOS ORDINARIOS DOLARES AMERICANOS</t>
  </si>
  <si>
    <t>REGULARIZACION DE TRANSFERENCIA DEL EXTERIOR SEGUN SWIFT NO.13164 DE FECHA 14/08/2023 ORDENANTE: CONSULADO GENERAL DE BOLIVIA GINEBRA-SUIZA REF: GESTORIA CONSULAR JULIO 2023 LIB. 00010011102 MIN.REL.EXT.- USD INGRESOS POR GESTORÍA CONSULAR</t>
  </si>
  <si>
    <t>REGULARIZACION DE TRANSFERENCIA DEL EXTERIOR SEGUN SWIFT NO.13036 DE FECHA 14/08/2023 ORDENANTE: EMBAJADA DEL ESTADO DE BOLIVIA EN OTTAWA-CANADA REF:DEVOLUCIÓN DE RECURSOS. LIB. 00010011102 MIN.REL.EXT.- USD INGRESOS POR GESTORÍA CONSULAR</t>
  </si>
  <si>
    <t>REGULARIZACION DE TRANSFERENCIA DEL EXTERIOR SEGUN SWIFT NO. 13044 DE FECHA 14/08/2023 ORDENANTE: CONSULADO GERAL DA BOLIVIA RIO DE JANEIRO - BRASIL REF:GESTORIA CONSULAR JULIO 2023 LIB. 00010011102 MIN.REL.EXT.- USD INGRESOS POR GESTORÍA CONSULAR</t>
  </si>
  <si>
    <t>REGULARIZACION DE TRANSFERENCIA DEL EXTERIOR SEGUN SWIFT NO.13098 DE FECHA 14/08/2023 ORDENANTE: EMBAJADA DEL ESTADO PLURINACIONAL DE BOLIVIA, MX 11590 CIUDAD DE MEXICO. REF.: GESTORIA CONSULAR MES JULIO 2023 (SWF OF 23/08/10) TRN/20230810-00264682 LIB. 00010011102 MIN.REL.EXT.- USD INGRESOS POR GESTORÍA CONSULAR</t>
  </si>
  <si>
    <t>REGULARIZACION DE TRANSFERENCIA DEL EXTERIOR SEGUN SWIFT NO.12907 DE FECHA 14/08/2023 ORDENANTE: CONSULATE GENERAL OF THE PLURINATIO, NEW YORK 10018 US. REF.: GESTORIA CONSULAR JULIO 2023 TRN/20230808-00269884 LIB. 00010011102 MIN.REL.EXT.- USD INGRESOS POR GESTORÍA CONSULAR</t>
  </si>
  <si>
    <t>REGULARIZACION DE TRANSFERENCIA DEL EXTERIOR SEGUN SWIFT NO.12903 DE FECHA 14/08/2023 ORDENANTE: CONSULADO GENERAL DEL ESTADO MIAMI, 33166 US FL. REF.: GESTORIA CONSULAR JULIO 2023 TRN/20230808-00267819 LIB. 00010011102 MIN.REL.EXT.- USD INGRESOS POR GESTORÍA CONSULAR</t>
  </si>
  <si>
    <t>REGULARIZACION DE TRANSFERENCIA DEL EXTERIOR SEGUN SWIFT NO.12943 DE FECHA 14/08/2023 ORDENANTE: CONSULADO GENERAL DE BOLIVIA EN HOUSTON, 77057 US TX. REF.: GESTORIA CONSULAR MES JULIO 2023 (TRN/20230809-00117264) LIB. 00010011102 MIN.REL.EXT.- USD INGRESOS POR GESTORÍA CONSULAR</t>
  </si>
  <si>
    <t>REGULARIZACION DE TRANSFERENCIA DEL EXTERIOR SEGUN SWIFT NO.12909 DE FECHA 14/08/2023 ORDENANTE: CONSULADO GERAL DA BOLIVIA, BR/SAO PAULO. REF.: CHPSSN/0462379 (FV00364089075001) TRN/20230808-00272297 LIB. 00010011102 MIN.REL.EXT.- USD INGRESOS POR GESTORÍA CONSULAR</t>
  </si>
  <si>
    <t>'COBRO DE'||UTILES DE ESCRITORIO POR EL COMPROBANTE NRO.1066458 DE LA FECHA, S/G. NOTA CITE: RIBB/UAF/SCO N°042/23 DE FECHA 16/8/2023 (HRE-TGL-12719)) ENVIADO POR EL REGISTRO INTERNACIONAL BOLIVIANO DE BUQUES. DEBITO DE LA LIBRETA 00020061101 MIN.DEF.-RIBB-INGRESOS VARIOS USD, COBRO DE UTILES DE ESCRITORIO.</t>
  </si>
  <si>
    <t>TRANSFERENCIA RECIBIDA DEL EXTERIOR SEGÚN MENSAJES SWIFT Nos. 13522-13517 (REM.EXT.) DE FECHA 17-08-2023 POR DESEMBOLSO DE CAF PRÉSTAMO CFA008606 PROGRAMA AGUA, SANEAMIENTO, RESIDUOS SÓLIDOS Y DRENAJE PLUVIAL LIBRETA N° 00086077001 MMAYA - $US - PROASRED CFA N° 8606</t>
  </si>
  <si>
    <t>TRANSFERENCIA RECIBIDA DEL EXTERIOR SEGÚN MENSAJES SWIFT Nos. 13522-13517 (REM.EXT.) DE FECHA 17-08-2023 POR DESEMBOLSO DE CAF PRÉSTAMO CFA008606 PROGRAMA AGUA, SANEAMIENTO, RESIDUOS SÓLIDOS Y DRENAJE PLUVIAL LIBRETA N° 00086077001 MMAYA - $US - PROASRED CFA N° 8606 REF.: UTILES DE ESCRITORIO</t>
  </si>
  <si>
    <t>REGULARIZACION DE TRANSFERENCIA DEL EXTERIOR SEGUN SWIFT NO.13258 DE FECHA 17/08/2023 ORDENANTE: CONS DEL ESTADO PLURINAC. DE BOLIVI, CORDOBA, ARGENTINA. REF.: (TRANSFERENCIA PO) TRN/20230814-00251826 LIB. 00010011102 MIN.REL.EXT.- USD INGRESOS POR GESTORÍA CONSULAR</t>
  </si>
  <si>
    <t>REGULARIZACION DE TRANSFERENCIA DEL EXTERIOR SEGUN SWIFT NO. 13195 DE FECHA 17/08/2023 ORDENANTE: CONSULADO GENERAL DE BOLIVIA, CL/00699066036. REF.: GESTOTIA CONSULAR DEL MES DE JULIO 2023 TRN/20230811-00266675 LIB. 00010011102 MIN.REL.EXT.- USD INGRESOS POR GESTORÍA CONSULAR</t>
  </si>
  <si>
    <t>REGULARIZACION DE TRANSFERENCIA DEL EXTERIOR SEGUN SWIFT NO.13384 DE FECHA 17/08/2023 ORDENANTE: EMBAJADA DE BOLIVIA QUITO-ECUADOR REF:GESTORIA CONSULAR JULIO 2023 LIB. 00010011102 MIN.REL.EXT.- USD INGRESOS POR GESTORÍA CONSULAR</t>
  </si>
  <si>
    <t>REGULARIZACION DE TRANSFERENCIA DEL EXTERIOR SEGUN SWIFT NO.13076 DE FECHA 17/08/2023 ORDENANTE: EMBAJADA DE BOLIVIA COREA DEL SUR-SEUL REF:GESTORIA CONSULAR JULIO 2023 LIB. 00010011102 MIN.REL.EXT.- USD INGRESOS POR GESTORÍA CONSULAR</t>
  </si>
  <si>
    <t>REGULARIZACION DE TRANSFERENCIA DEL EXTERIOR SEGUN SWIFT NO.13451 DE FECHA 17/08/2023 ORDENANTE: BOTSCHAFT DES PLURINATIONAL EN STAAT, BERLIN 10787. REF.: (081423684285) TRN/20230816-00035774 LIB. 00010011102 MIN.REL.EXT.- USD INGRESOS POR GESTORÍA CONSULAR</t>
  </si>
  <si>
    <t>REGULARIZACION DE TRANSFERENCIA DEL EXTERIOR SEGUN SWIFT NO.13288 DE FECHA 17/08/2023 ORDENANTE: CONSULADO DE BOLIVIA EN MENDOZA, ARGENTINA. REF.: (551922707) TRN/20230814-00299218 LIB. 00010011102 MIN.REL.EXT.- USD INGRESOS POR GESTORÍA CONSULAR</t>
  </si>
  <si>
    <t>REGULARIZACION DE TRANSFERENCIA DEL EXTERIOR SEGUN SWIFT NO.13292 DE FECHA 17/08/2023 ORDENANTE: VICECONSULADO DEL ESTADO PLURI, ARGENTINA. REF.: (551922706) TRN/20230814-00307290 LIB. 00010011102 MIN.REL.EXT.- USD INGRESOS POR GESTORÍA CONSULAR</t>
  </si>
  <si>
    <t>REGULARIZACION DE TRANSFERENCIA DEL EXTERIOR SEGUN SWIFT NO.13223 DE FECHA 17/08/2023 ORDENANTE: CONSULADO DE BOLIVIA EN MURCIA, BO/N5161039B. REF.: GESTORIA MURCIA JULIO 2023 TRN/20230810-00125410 LIB. 00010011102 MIN.REL.EXT.- USD INGRESOS POR GESTORÍA CONSULAR</t>
  </si>
  <si>
    <t>REGULARIZACION DE TRANSFERENCIA DEL EXTERIOR SEGUN SWIFT NO.13352 DE FECHA 17/08/2023 ORDENANTE: CONSULADO GENERAL DE BOLIVIA BARCELONA-ESPAÑA REF:GESTORIA CONSULAR JULIO 2023 LIB. 00010011102 MIN.REL.EXT.- USD INGRESOS POR GESTORÍA CONSULAR</t>
  </si>
  <si>
    <t>REGULARIZACION DE TRANSFERENCIA DEL EXTERIOR SEGUN SWIFT NO.13202 DE FECHA 17/08/2023 ORDENANTE: CONSULADO GERAL DA BOLIVIA, BR/SAO PAULO. REF.: (FV00364687953001) TRN/20230811-00281231 LIB. 00010011102 MIN.REL.EXT.- USD INGRESOS POR GESTORÍA CONSULAR</t>
  </si>
  <si>
    <t>REGULARIZACION DE TRANSFERENCIA DEL EXTERIOR SEGUN SWIFT NO.13200 DE FECHA 17/08/2023 ORDENANTE: EMBAIXADA DO ESTADO PLURINACIONAL, BRASIL CNPJ: 03904961000623, REF.: (CCME/3473660) TRN/20230811-00276400 LIB. 00010011102 MIN.REL.EXT.- USD INGRESOS POR GESTORÍA CONSULAR</t>
  </si>
  <si>
    <t>REGULARIZACION DE TRANSFERENCIA DEL EXTERIOR SEGUN SWIFT NO.13361 DE FECHA 17/08/2023 ORDENANTE: CONSULADO DE BOLIVIA BILBAO-ESPAÑA REF:GESTORIA CONSULAR JULIO 2023 LIB. 00010011102 MIN.REL.EXT.- USD INGRESOS POR GESTORÍA CONSULAR</t>
  </si>
  <si>
    <t>REGULARIZACION DE TRANSFERENCIA DEL EXTERIOR SEGUN SWIFT NO.13093 DE FECHA 17/08/2023 ORDENANTE: CONSULADO GENERAL DE BOLIVIA BUENOS AIRES-ARGENTINA REF:GESTORIA CONSULAR JULIO 2023 LIB. 00010011102 MIN.REL.EXT.- USD INGRESOS POR GESTORÍA CONSULAR</t>
  </si>
  <si>
    <t>||REGULARIZACION DEL COMPROBANTE NRO.1066276 DE FECHA 14.08.2023, POR CORRESPONDER A DEBITO DE LA CUENTA UNICA DEL TESORO EN DOLARES SEGUN NOTA CITE RIBB/UAF/SCO N°031/23 (HRE-TGL-9117), PARA EL COBRO DE REPOSICION DE UTILES DE ESCRITORIO. DEBITO DE LA LIBRETA 00020061101MIN.DEF.-RIBB-INGRESOS VARIOS USD</t>
  </si>
  <si>
    <t>TRANSFERENCIA RECIBIDA DEL EXTERIOR SEGÚN MENSAJES SWIFT Nos. 13700-13699 (REM.EXT.) DE FECHA 18-08-2023 POR DESEMBOLSO DE OPEP PRÉSTAMO 12601P /ROC/0000015639/URI/ LIBRETA N° 00086047008 MMAYA-USD.UCEP MI RIEGO FONDO OPEC-OFID</t>
  </si>
  <si>
    <t>TRANSFERENCIA RECIBIDA DEL EXTERIOR SEGÚN MENSAJES SWIFT Nos. 13700-13699 (REM.EXT.) DE FECHA 18-08-2023 POR DESEMBOLSO DE OPEP PRÉSTAMO 12601P /ROC/0000015639/URI/ LIBRETA N° 00086047008 MMAYA-USD.UCEP MI RIEGO FONDO OPEC-OFID REF.: UTILES DE ESCRITORIO</t>
  </si>
  <si>
    <t>PAGO A PRIV PRÉSTAMO US29731QAB32 VCTO. 22-08-2023 POR CUENTA DE TGN , NTI. 017838 VALOR 21-08-2023 CAPITAL USD 183.399.000,00 INTERESES USD 5.456.120,25 CTA. 5970 CUENTA UNICA DEL TESORO DOLARES AMERICANOS LIB. 00099021001</t>
  </si>
  <si>
    <t>PAGO A JICA PRÉSTAMO BV-P5 VCTO. 20-08-2023 POR CUENTA DE TGN SEGÚN NOTA MEFP/VTCP/DGCP/UODP/No 742/2023 DEL 16-08-2023, NTI. 017644 VALOR 21-08-2023 INTERESES JPY 710.472,00 COMISIONES JPY 987.007,00 CTA. 5970 CUENTA UNICA DEL TESORO DOLARES AMERICANOS LIBRETA NRO.00099021001</t>
  </si>
  <si>
    <t>REGULARIZACION DE TRANSFERENCIA DEL EXTERIOR SEGUN SWIFT NO.13493 DE FECHA 21/08/2023 ORDENANTE: VICECONSULADO DE BOLIVIA LA PLATA, ARGENTINA. REF.: (551922856), TRN/20230816-00267480 LIB. 00010011102 MIN.REL.EXT.- USD INGRESOS POR GESTORÍA CONSULAR</t>
  </si>
  <si>
    <t>REGULARIZACION DE TRANSFERENCIA DEL EXTERIOR SEGUN SWIFT NO.13308 DE FECHA 21/08/2023 ORDENANTE: SEZIONE CONSOLARE AMBASCIATA DI BOLIVIA, BO/LA PAZ. REF.: GESTORIA CONSULAR MES DE JULIO DE 2023 (3878123811809300) LIB. 00010011102 MIN.REL.EXT.- USD INGRESOS POR GESTORÍA CONSULAR</t>
  </si>
  <si>
    <t>REGULARIZACION DE TRANSFERENCIA DEL EXTERIOR SEGUN SWIFT NO.13232 DE FECHA 21/08/2023 ORDENANTE: CONSULADO DA BOLIVIA EM BRASILEIA, CPF/CNPJ/ID 08030065000191. REF.: GESTORIA CONSULAR (23/364678201) TRN/20230814-00085402 LIB. 00010011102 MIN.REL.EXT.- USD INGRESOS POR GESTORÍA CONSULAR</t>
  </si>
  <si>
    <t>REGULARIZACION DE TRANSFERENCIA DEL EXTERIOR SEGUN SWIFT NO.13368 DE FECHA 21/08/2023 ORDENANTE: CONSULAT GENERAL BOLIVIE PARIS-FRANCIA REF:GESTORIA CONSULAR JULIO 2023 LIB. 00010011102 MIN.REL.EXT.- USD INGRESOS POR GESTORÍA CONSULAR</t>
  </si>
  <si>
    <t>REGULARIZACION DE TRANSFERENCIA DEL EXTERIOR SEGUN SWIFT NO.13382 DE FECHA 21/08/2023 ORDENANTE: THE EMBASSY OF BOLIVIA SUECIA-ESTOCOLMO REF:GESTORIA CONSULAR MAYO A JULIO 2023 LIB. 00010011102 MIN.REL.EXT.- USD INGRESOS POR GESTORÍA CONSULAR</t>
  </si>
  <si>
    <t>||COBRO DE COMISIONES QUE EFECTÚA EL MUFG BANK LTD. POR PAGO DE PRÉSTAMO BV-P5 VCTO 20-08-2023 SEGÚN MENSAJE SWIFT N° 13770 DE LA FECHA Y NOTA MEFP/VTCP/DGCP/UODP/N° 742/2023 DEL 16/08/2023 LIB. 00099021001 TGN-RECURSOS ORDINARIOS-DÓLARES AMERICANOS (5970)</t>
  </si>
  <si>
    <t>||PAGO A EXIMBANK COREA PRÉSTAMO EDCF NO. BOL-2 VCTO. 20/08/2023 POR CUENTA DEL TGN, SEGÚN MENSAJE SWIFT N°13792 DE LA FECHA, AUTORIZACIÓN S/G COD. LIQ. 017704 DE 14/08/2023, VALOR 21/08/2023 CAPITAL KRW713.093.000 INTERESES KRW17.661.230. LIB. 00099021001 TGN-RECURSOS ORDINARIOS-DÓLARES AMERICANOS (5970)</t>
  </si>
  <si>
    <t>REGULARIZACION DE TRANSFERENCIA DEL EXTERIOR SEGUN SWIFT NO.13498 DE FECHA 22/08/2023 ORDENANTE: CONSULATE GENERAL OF BOLIIVA, USA 900103016, REF.: GESTORIA CONSULAR (G0132283980501) TRN/20230816-00277051 LIB. 00010011102 MIN.REL.EXT.- USD INGRESOS POR GESTORÍA CONSULAR</t>
  </si>
  <si>
    <t>REGULARIZACION DE TRANSFERENCIA DEL EXTERIOR SEGUN SWIFT NO.13516 DE FECHA 22/08/2023 ORDENANTE: CONSULADO DE BOLIVIA EN IQUIQUE, CL/00699024031. REF.: (54010113285) TRN/20230817-00038208 LIB. 00010011102 MIN.REL.EXT.- USD INGRESOS POR GESTORÍA CONSULAR</t>
  </si>
  <si>
    <t>TRANSFERENCIA RECIBIDA DEL EXTERIOR SEGÚN MENSAJES SWIFT Nos. 14050-14048 (REM.EXT.) DE FECHA 23-08-2023 POR DESEMBOLSO DE CAF PRÉSTAMO CFA011694 PROYECTO CONSTRUCCIÓN CARRETERA UNDUAVI-CHULUMANI TRAMO 2 LIBRETA N° 00291034301 ABC-USD-PROY. UNDUAVI-CHULUMANI TRAMO 2 (CAF 11694)</t>
  </si>
  <si>
    <t>||REGULARIZACIÓN DEL COMPROBANTE L-0005096 DE 11/08/2023 POR COBRO DE COMISIONES QUE EFECTUA EL STANDARD CHARTERED BANK NY POR PAGO DEL PRÉSTAMO EXIMBANK - CHINA PBC 2015 (08) 350, SEGÚN NOTA MEFP/VTCP/DGCP/UODP/N°758/2023 DE 23/08/2023. LIBRETA 00099021001 TGN RECURSOS ORDINARIOS DÓLARES AMERICANOS (5970)</t>
  </si>
  <si>
    <t>'COBRO DE'||ÚTILES DE ESCRITORIO POR EL COMPROBANTE NRO. 1067189 DE LA FECHA, S/G. NOTA CITE: RIBB/UAF/SCO N°031/23 (HRE-TGL-9117) DEL REGISTRO INTERNACIONAL BOLIVIANO DE BUQUES. DÉBITO DE LA LIBRETA 00020061101 MIN. DEF.- RIBB-INGRESOS VARIOS USD, COBRO DE ÚTILES DE ESCRITORIO.</t>
  </si>
  <si>
    <t>||REGISTRO DEVOLUCION SALDO NO UTILIZADO LC I-2023-09 P/C CEASS A/F VELLINTON HEALTHCARE,S/G NOTAS CEASS/DIR/NOT-EXT 876/2023,14/08/2023;MEFP/VTCP/DGPOT/UOTGN/N° 975/2023,25/08/23. LIB.00099021001 TGN-RECURSOS ORDINARIOS-DOLARES AMERICANOS (5970)RF.:DEVOL.FDOS.LC I-2023-09</t>
  </si>
  <si>
    <t>REGULARIZACION DE TRANSFERENCIA DEL EXTERIOR SEGUN SWIFT NO.14049 DE FECHA 25/08/2023 ORDENANTE: CONSULADO GENERAL DE BOLIVIA, LIMA - PERU. REF.: (5082924011130189) TRN/20230823-00047015 LIB. 00010011102 MIN.REL.EXT.- USD INGRESOS POR GESTORÍA CONSULAR</t>
  </si>
  <si>
    <t>||TRANSFERENCIA DE FONDOS S/G.NOTA CITE: MEFP/VTCP/DGPOT/UPCFTGN/N°1370/2023 DE LA FECHA DEL MIN.DE ECONOMIA Y FINANZAS PUBLICAS.(HRE-TSO-1164) DE LA FECHA REMITIDO POR YACIMIENTOS PETROLIFEROS FISCALES BOLIVIANOS. ABONO A LA LIBRETA N°00513012005 YPFB - OPERACIONES EXTRAORDINARIAS USD.</t>
  </si>
  <si>
    <t>||REGISTRO DEVOLUCIÓN DE SALDO NO UTILIZADO CARTA DE CREDITO I-2023-04, P/C CEASS A/F ZEE LABORATORIES LIMITED SEGÚN NOTAS CEASS/DIR/NOT-EXT 809/2023, 27/7/2023 Y MEFP/VTCP/DGPOT/UOTGN/N°975/2023, 25/8/2023 ADJUNTAS. LIB:00099021001 TGN-RECURSOS ORDINARIOS-DOLARES AMERICANOS, REF:DEVOLUCIÓN LC I-2023-04 NO UTILIZADO</t>
  </si>
  <si>
    <t>||REGISTRO DEVOLUCIÓN DE SALDO NO UTILIZADO CARTA DE CREDITO I-2023-05, P/C CEASS A/F ZEE LABORATORIES LIMITED SEGÚN NOTAS CEASS/DIR/NOT-EXT 809/2023, 27/7/2023 Y MEFP/VTCP/DGPOT/UOTGN/N°975/2023, 25/8/2023 ADJUNTAS. LIB:00099021001 TGN-RECURSOS ORDINARIOS-DOLARES AMERICANOS, REF:DEVOLUCIÓN LC I-2023-05 NO UTILIZADO</t>
  </si>
  <si>
    <t>PAGO A BID PRÉSTAMO 3091/BL-BO VCTO. 27-08-2023, SEGUN NOTA MEFP/VTCP/DGCP/UODP/No. 774/2023 DE 25-08-2023 POR CUENTA DE GOB.AUT.DEPT.PANDO, NTI. 017718 VALOR 28-08-2023 CAPITAL USD 102.500,00 INTERESES USD 81.267,92 COMISIONES USD 7.547,27 CTA. 5970 CUENTA UNICA DEL TESORO DOLARES AMERICANOS LIB. 00099021001</t>
  </si>
  <si>
    <t>PAGO A BID PRÉSTAMO 3091/BL-BO VCTO. 27-08-2023, SEGUN NOTA MEFP/VTCP/DGCP/UODP/No. 774/2023 DE 25-08-2023 POR CUENTA DE GOB.AUT.DEPT.BENI, NTI. 017719 VALOR 28-08-2023 CAPITAL USD 241.090,68 INTERESES USD 197.479,32 CTA. 5970 CUENTA UNICA DEL TESORO DOLARES AMERICANOS LIB. 00099021001</t>
  </si>
  <si>
    <t>TRANSFERENCIA RECIBIDA DEL EXTERIOR SEGÚN MENSAJES SWIFT Nos. 14299-14298 (REM.EXT.) DE FECHA 28-08-2023 POR DESEMBOLSO DE IDA PRÉSTAMO 4923-BO ABC043 LIBRETA N° 00291014336 ABC-US AIF 4923 CARRET. NAC. E INFRAESTRUCTURA AEROPORTUARIA</t>
  </si>
  <si>
    <t>REGULARIZACION DE TRANSFERENCIA DEL EXTERIOR SEGUN SWIFT NO.14217 DE FECHA 28/08/2023 ORDENANTE: CONSULADO DE BOLIVIA EN CALAMA, CL/00695087500. REF.: GESTORIA CONSULAR MES JULIO-2023 (S06323530F3301) LIB. 00010011102 MIN.REL.EXT.- USD INGRESOS POR GESTORÍA CONSULAR</t>
  </si>
  <si>
    <t>||DEVOLUCION DE FONDOS SG. SWIFT NO.14312 DE LA FECHA REF:SOL. 043791-17663 DEL 07/02/2023 MIN.DE RR.EE. BENEFICIARIO VICECONSULADO DEL ESTADO PLURINACIONAL DE BOLIVIA EN PILAR CTA.4620605359 BBVA ARGENTINA S.A. POR COSTO DE VIDA AL PERSONAL DIPLOMATICO REF: A REQUERIMIENTO DEL BENEF. LIB.00099021001 TGN-RECURSOS ORDINARIOS-DOLARES AMERICANOS</t>
  </si>
  <si>
    <t>TRANSFERENCIA RECIBIDA DEL EXTERIOR SEGÚN MENSAJES SWIFT Nos. 14376-14375 (REM.EXT.) DE FECHA 29-08-2023 POR DESEMBOLSO DE FONPLATA PRÉSTAMO BOL 35/2022 NRO. 5 Y 6 LIBRETA N° 00206044302 INE-USD-IMPLEM.CENSO DE POBLACIÓN Y VIVIENDA-FONPLATA</t>
  </si>
  <si>
    <t>TRANSFERENCIA RECIBIDA DEL EXTERIOR SEGÚN MENSAJES SWIFT Nos. 14376-14375 (REM.EXT.) DE FECHA 29-08-2023 POR DESEMBOLSO DE FONPLATA PRÉSTAMO BOL 35/2022 NRO. 5 Y 6 LIBRETA N° 00206044302 INE-USD-IMPLEM.CENSO DE POBLACIÓN Y VIVIENDA-FONPLATA REF.: UTILES DE ESCRITORIO</t>
  </si>
  <si>
    <t>TRANSFERENCIA RECIBIDA DEL EXTERIOR SEGÚN MENSAJES SWIFT Nos. 14459 - 14441 - 14440 (REM.EXT.) DE FECHA 31-08-2023 POR DESEMBOLSO DE BID PRÉSTAMO 3722/BL-BO REQ 00035 BO2023172256 LIBRETA N° 00212014302 INRA -USD-BID PRESTAMO Nº 3722/BL-BO</t>
  </si>
  <si>
    <t>TRANSFERENCIA RECIBIDA DEL EXTERIOR SEGÚN MENSAJES SWIFT Nos. 14459 - 14441 - 14440 (REM.EXT.) DE FECHA 31-08-2023 POR DESEMBOLSO DE BID PRÉSTAMO 3722/BL-BO REQ 00035 BO2023172256 LIBRETA N° 00212014302 INRA -USD-BID PRESTAMO Nº 3722/BL-BO REF.: UTILES DE ESCRITORIO</t>
  </si>
  <si>
    <t>REGULARIZACION DE TRANSFERENCIA DEL EXTERIOR SEGUN SWIFT NO.14404 DE FECHA 31/08/2023 ORDENANTE: CONSULADO GENERAL DE BOLIVIA, WASHINGTON 20009 US, REF.: GESTORIA CONSULAR CORRESPONDIENTE AL MES DE JULIO (T0N9LJ0I2JBTAPU7) LIB. 00010011102 MIN.REL.EXT.- USD INGRESOS POR GESTORÍA CONSULAR</t>
  </si>
  <si>
    <t>'TRANSFERENCIA'||RECIBIDA DEL EXTERIOR SEGÚN MENSAJES SWIFT NOS. 14469 - 14464 (REM.EXT.) DE FECHA 31-08-2023 POR DESEMBOLSO DE BID PRÉSTAMO 3730/BL-BO REQ 00014 BO2023173198 LIBRETA N° 00086057005 MMAYA-$US PROG. SANEAMIENTO LAGO TITICACA</t>
  </si>
  <si>
    <t>'TRANSFERENCIA'||RECIBIDA DEL EXTERIOR SEGÚN MENSAJES SWIFT NOS. 14469 - 14464 (REM.EXT.) DE FECHA 31-08-2023 POR DESEMBOLSO DE BID PRÉSTAMO 3730/BL-BO REQ 00014 BO2023173198 LIBRETA N° 00086057005 MMAYA-$US PROG. SANEAMIENTO LAGO TITICACA REF.: ÚTILES DE ESCRITORIO</t>
  </si>
  <si>
    <t>||REGULARIZACIÓN DE NUESTRA OPERACIÓN NRO.1067313 DE F.25/08/2023 EN ATENCIÓN A NOTA CAR/MMAYA/DGAA N°394/2023 (HRE-TGL-13410) DE F.30/08/2023 Y PAGO POR REPOSICION DE ÚTILES DE ESCRITORIO, REALIZADO MEDIANTE COMPROBANTE DE TESORERIA N°2135545 DE F.28.08.23 DEL MMAYA. ABONO A LA LIB.00086018028 MMAYA-SUS-PLAN GESTI.ELIM. HCFC (HPMP II), P/CTA DE UNITED NATIONS</t>
  </si>
  <si>
    <t>'COBRO DE'||ÚTILES DE ESCRITORIO POR EL COMPROBANTE NRO. 1068037 DE LA FECHA, S/G. NOTA CITE: RIBB/UAF/SCO N°031/23 (HRE-TGL-9117) DEL REGISTRO INTERNACIONAL BOLIVIANO DE BUQUES. DÉBITO DE LA LIBRETA 00020061101 MIN. DEF.- RIBB-INGRESOS VARIOS USD, COBRO DE ÚTILES DE ESCRITORIO.</t>
  </si>
  <si>
    <t>De: 00099021001 A:00117012001 De: 00099021001 A: 00117012001 Transferencia de recursos a solicitud de la Dirección General de Aeronáutica Civil mediante nota CITE: DAF-1537/2023 – DGAC-30078/2023 (operación bimonetaria), corresponden a recu</t>
  </si>
  <si>
    <t>De: 00099021001 A:00389014301 De: 00099021001 A: 00389014301 Transferencia de recursos a solicitud de la Navegación Aérea y Aeropuertos Bolivianos nota CITE: CAR/DGE-DNAF N°0157/2023 (operación bimonetaria), con el objeto de proceder al pag</t>
  </si>
  <si>
    <t>De: 00099021001 A:00383012001 Transferencia de recursos a solicitud de la Agencia Boliviana de Correos dependiente del Ministerio de Obras Públicas, Servicios y Vivienda mediante nota CITE: AGBC-AGBC/DAF/TFC-CPRV-0303-CAR/2023 (operación b</t>
  </si>
  <si>
    <t>De: 00099021001 A:00291014371 Transferencia de recursos a solicitud de la Administradora Boliviana de Carreteras mediante nota CITE: ABC/GNA/SAF/ATE/2023-1772 (operación bimonetaria), para el pago a beneficiarios (TC 6,86) H.R 6-17019-R.</t>
  </si>
  <si>
    <t>De: 00099021001 A:00291034303 Transferencia de recursos a solicitud de la Administradora Boliviana de Carreteras mediante nota CITE: ABC/GNA/SAF/ATE/2023-1772 (operación bimonetaria), para el pago a beneficiarios (TC 6,86) H.R 6-17019-R.</t>
  </si>
  <si>
    <t>00081014202</t>
  </si>
  <si>
    <t>De: 00081014202 A:00099021001 Transferencia a solicitud del Ministerio de Obras Públicas, Servicios y Vivienda mediante nota CITE: MOPSV/DGAA/No 623/2023, Informe INF/MOPSV/VMTEL/UEPP No 0195/2022 E/2023-07191 H.R. 6-17119-R</t>
  </si>
  <si>
    <t>De: 00099021001 A:00015011107 Transferencia Bimonetaria de recursos (1 de 5) a solicitud del Ministerio de Gobierno mediante nota CITE: MG/DGAA/UF/T/Nº 128/2023 e informes adjuntos por concepto de distribuciones (GASTOS DE ADMINISTRACIÓN) e</t>
  </si>
  <si>
    <t>00015011107</t>
  </si>
  <si>
    <t>De: 00099021001 A:00015011107 Transferencia Bimonetaria de recursos (2 de 5) a solicitud del Ministerio de Gobierno mediante nota CITE: MG/DGAA/UF/T/Nº 128/2023 e informes adjuntos por concepto de distribuciones (FONDO DE DEVOLUCIÓN); en el</t>
  </si>
  <si>
    <t>De: 00099021001 A:00015011107 Transferencia Bimonetaria de recursos (3 de 5) a solicitud del Ministerio de Gobierno mediante nota CITE: MG/DGAA/UF/T/Nº 128/2023 e informes adjuntos por concepto de distribuciones (DISTRIBUCIONES); en el marc</t>
  </si>
  <si>
    <t>De: 00099021001 A:00015011107 Transferencia Bimonetaria de recursos (4 de 5) a solicitud del Ministerio de Gobierno mediante nota CITE: MG/DGAA/UF/T/Nº 128/2023 e informes adjuntos por concepto de distribuciones (DIRCABI); en el marco de la</t>
  </si>
  <si>
    <t>De: 00099021001 A:00015011107 Transferencia Bimonetaria de recursos (5 de 5) a solicitud del Ministerio de Gobierno mediante nota CITE: MG/DGAA/UF/T/Nº 128/2023 e informes adjuntos por concepto de distribuciones (Ministerio Público); en el</t>
  </si>
  <si>
    <t>00382014303</t>
  </si>
  <si>
    <t>De: 00099021001 A:00382014303 Transferencia de recursos a solicitud de la Agencia de Infraestructura en Salud y Equipamiento Médico mediante nota CITE: AISEM/DAF/CE/00858/23 (operación bimonetaria), para la ejecución del Programa de Mejora</t>
  </si>
  <si>
    <t>00225014304</t>
  </si>
  <si>
    <t>De: 00225014304 A:00099021001 De: 00225014304 :00099021001 Transferencia que realizamos a solicitud del Servicio Nacional para la Sostenibilidad de Servicio en Saneamiento Básico dependiente del Ministerio de Medio Ambiente y Agua mediante</t>
  </si>
  <si>
    <t>00206054301</t>
  </si>
  <si>
    <t>De: 00099021001 A:00206054301 Transferencia de recursos a solicitud del Instituto Nacional de Estadística mediante notas CITE: INE-DGE-CGP-JNAP-CPV Nos. 01900 y 01915/2023 (operación bimonetaria), para el Programa de Censo de Población y V</t>
  </si>
  <si>
    <t>00291084302</t>
  </si>
  <si>
    <t>De: 00099021001 A:00291084302 Transferencia de recursos a solicitud de la Administradora Boliviana de Carreteras mediante nota CITE: ABC/GNA/SAF/ATE/2023-1801 (operación bimonetaria), para el pago a beneficiarios (TC 6,86) H.R 6-17306-R.</t>
  </si>
  <si>
    <t>De: 00099021001 A:00291014378 Transferencia de recursos a solicitud de la Administradora Boliviana de Carreteras mediante nota CITE: ABC/GNA/SAF/ATE/2023-1795 (operación bimonetaria), para el pago a beneficiarios (TC 6,86) H.R 6-17303-R.</t>
  </si>
  <si>
    <t>De: 00099021001 A:00046057007 Transferencia de recursos a solicitud del Ministerio de Salud y Deportes mediante nota CITE: MSyD/VGSS/DGGH/UGESPRO/PGBID2822/CE/328/2023 (operación bimonetaria), para el Programa Mejoramiento del Acceso a Serv</t>
  </si>
  <si>
    <t>00046057007</t>
  </si>
  <si>
    <t>De: 00010011102 A:00340012005 De: 00010011102 A: 00340012005 Transferencia que realizamos a solicitud del Servicio General de Identificación Personal mediante nota CITE: SEGIP/DNAF/NE/148/2023 e informe Técnico SEGIP/DNAF/UNF/INF-00190/202</t>
  </si>
  <si>
    <t>De: 00099021001 A:00340012005 De: 00099021001 A: 00340012005 Transferencia que realizamos a solicitud del Servicio General de Identificación Personal mediante nota CITE: SEGIP/DNAF/NE/148/2023 e informe Técnico SEGIP/DNAF/UNF/INF-00190/202</t>
  </si>
  <si>
    <t>De: 00340012005 A:00099021001 De: 00340012005 A: 00099021001 Transferencia que realizamos a solicitud del Servicio General de Identificación Personal mediante nota CITE: SEGIP/DNAF/NE/148/2023 e informe Técnico SEGIP/DNAF/ UNF/INF-00190/20</t>
  </si>
  <si>
    <t>De: 00340012005 A:00010011102 De: 00340012005 A: 00010011102 Transferencia que realizamos a solicitud del Servicio General de Identificación Personal mediante nota CITE: SEGIP/DNAF/NE/148/2023 e informe Técnico SEGIP/DNAF/UNF/INF-00190/202</t>
  </si>
  <si>
    <t>De: 00099021001 A:00383012001 Transferencia de recursos a solicitud de la Agencia Boliviana de Correos dependiente del Ministerio de Obras Públicas, Servicios y Vivienda mediante nota CITE: AGBC-AGBC/DAF/TFC-CPRV-0305-CAR/2023 (operación</t>
  </si>
  <si>
    <t>De: 00099021001 A:00383012001 Transferencia de recursos a solicitud de la Agencia Boliviana de Correos dependiente del Ministerio de Obras Públicas, Servicios y Vivienda mediante nota CITE: AGBC-AGBC/DAF/TFC-CPRV-0310-CAR/2023 (operación</t>
  </si>
  <si>
    <t>De: 00099021001 A:00291014380 Transferencia de recursos a solicitud de la Administradora Boliviana de Carreteras mediante nota CITE: ABC/GNA/SAF/ATE/2023-1814 (operación bimonetaria), para el pago a beneficiarios (TC 6,86) H.R 6-17572-R.</t>
  </si>
  <si>
    <t>De: 00099021001 A:00291014359 Transferencia de recursos a solicitud de la Administradora Boliviana de Carreteras mediante nota CITE: ABC/GNA/SAF/ATE/2023-1814 (operación bimonetaria), para el pago a beneficiarios (TC 6,86) H.R 6-17572-R.</t>
  </si>
  <si>
    <t>De: 00099021001 A:00287104326 Transferencia de recursos a solicitud del Fondo Nacional de Inversión Productiva y Social mediante nota CITE: FPS/GFA/UFI/TES/TRL/00234/2023 (operación bimonetaria), para el pago de Comprobantes C-31 y cobro d</t>
  </si>
  <si>
    <t>00287104326</t>
  </si>
  <si>
    <t>De: 00099021001 A:00041127001 Transferencia de recursos a solicitud de Conoce Bolivia mediante nota CITE: CAR/COBOL/DGE Nº 0360/2023 (operación bimonetaria) para gastos de Inversión y Administración del Programa de Gestión Turística del P</t>
  </si>
  <si>
    <t>00041127001</t>
  </si>
  <si>
    <t>00066031015</t>
  </si>
  <si>
    <t>De: 00066031015 A:00086071003 Transferencia que realizamos a solicitud del Ministerio de Planificación del Desarrollo mediante nota CITE: MPD/VIPFE/DGGFE/ UAP-NE 1820/2023, Desembolso UAP/014/2023 CIF UAP/FRA/1296/2018 Proyecto Estudios de</t>
  </si>
  <si>
    <t>00086071003</t>
  </si>
  <si>
    <t>De: 00066031015 A:00086071005 Transferencia que realizamos a solicitud del Ministerio de Planificación del Desarrollo mediante nota CITE: MPD/VIPFE/DGGFE/ UAP-NE 1828/2023, desembolso UAP/015/2023 CIF UAP/FRA/1305/2019 Proyecto Preinversió</t>
  </si>
  <si>
    <t>00086071005</t>
  </si>
  <si>
    <t>00046024204</t>
  </si>
  <si>
    <t>De: 00046024204 A:00020024201 Transferencia a solicitud del Ministerio de Salud y Deportes mediante nota CITE: MSyD/DGAA/UF/TES/CE/263/2023 Informe Técnico MSyD/DGAA/UF/TES/IT/59/2023 para el Programa Centinelas de la Salud H.R. 6-17738-R</t>
  </si>
  <si>
    <t>00020024201</t>
  </si>
  <si>
    <t>De: 00099021001 A:00015011107 Complementando a la TRL Nº 2718 transferencia de recursos a solicitud del Ministerio de Gobierno mediante notas CITE: MG/DGAA/UF/T/Nos 197 y 257/2023 por concepto de distribuciones (GASTOS DE ADMINISTRACIÓN);</t>
  </si>
  <si>
    <t>De: 00389012001 A:00099021001 Transferencia a solicitud de la Dirección General de Administración y Finanzas Territoriales mediante nota interna CITE: MEFP/VTCP/DGAFT/USCFT/N°135/2023, por concepto de recuperaciones de la deuda emergente de</t>
  </si>
  <si>
    <t>De: 00099021001 A:00287104321 Transferencia de recursos a solicitud del Fondo Nacional de Inversión Productiva y Social mediante nota CITE: FPS/GFA/UFI/TES/TRL/00243/2023 (operación bimonetaria), para el pago de Comprobantes C-31, en el ma</t>
  </si>
  <si>
    <t>00287104321</t>
  </si>
  <si>
    <t>De: 00099021001 A:00117012001 Transferencia de recursos a solicitud de la Dirección General de Aeronáutica Civil mediante nota CITE: DAF-1654/2023 DGAC-32631/2023 (operación bimonetaria), por concepto de recursos depositados por la IATA po</t>
  </si>
  <si>
    <t>De: 00099021001 A:00287104334 Transferencia de recursos a solicitud del Fondo Nacional de Inversión Productiva y Social mediante nota CITE: FPS/GFA/UFI/TES/TRL/00250/2023 (operación bimonetaria), para el pago de Comprobantes C-31, en el mar</t>
  </si>
  <si>
    <t>00287104334</t>
  </si>
  <si>
    <t>De: 00099021001 A:00086047010 Transferencia de recursos a solicitud de la Unidad de Coordinación y Ejecución del Programa Más Inversión para Riego - UCEP MI RIEGO dependiente del Ministerio de Medio Ambiente y Agua mediante nota CITE: MMA</t>
  </si>
  <si>
    <t>00086047010</t>
  </si>
  <si>
    <t>De: 00291012009 A:00099021001 Transferencia que realizamos a solicitud de la Dirección General de Crédito Público mediante nota CITE: MEFP/VTCP/DGCP/UODP/Nº 763/2023 en cumplimiento a lo establecido en el parágrafo III de la Disposición Ad</t>
  </si>
  <si>
    <t>00086071101</t>
  </si>
  <si>
    <t>De: 00086071101 A:00099021001 Transferencia que realizamos a solicitud de la Dirección General de Crédito Público mediante nota CITE: MEFP/VTCP/DGCP/UODP/Nº 763/2023 en cumplimiento a lo establecido en el parágrafo III de la Disposición Ad</t>
  </si>
  <si>
    <t>De: 00086011101 A:00099021001 Transferencia que realizamos a solicitud de la Dirección General de Crédito Público mediante nota CITE: MEFP/VTCP/DGCP/UODP/Nº 763/2023 en cumplimiento a lo establecido en el parágrafo III de la Disposición Ad</t>
  </si>
  <si>
    <t>De: 00099021001 A:00383012001 Transferencia de recursos a solicitud de la Agencia Boliviana de Correos dependiente del Ministerio de Obras Públicas, Servicios y Vivienda mediante nota CITE: AGBC-AGBC/DAF/TFC-CPRV-0323-CAR/2023 (operación</t>
  </si>
  <si>
    <t>De: 00081014202 A:00046024208 De: 00081014202: A: 00046024208 Transferencia que realizamos a solicitud del Ministerio de Obras públicas, Servicio y Vivienda mediante nota CITE: MOPSV/DGAA/N°660/2023 e informe Técnico INF/MOPSV/VMTEL/UEPP N</t>
  </si>
  <si>
    <t>00046024208</t>
  </si>
  <si>
    <t>De: 00066047003 A:00086107007 Transferencia de recursos a solicitud del Ministerio de Planificación del Desarrollo mediante nota CITE: MPD/VIPFE/DGPP/UP-NE 1222/2023 en el marco del Convenio Interinstitucional de Financiamiento CIF VIPFE/DG</t>
  </si>
  <si>
    <t>00086107007</t>
  </si>
  <si>
    <t>De: 00066047003 A:00081127002 Transferencia de recursos a solicitud del Ministerio de Planificación del Desarrollo mediante nota CITE: MPD/VIPFE/DGPP/UP-NE 1263/2023 y Convenio Interinstitucional de Financiamiento CIF VIPFE/DGPP/UP/BID-353</t>
  </si>
  <si>
    <t>00081127002</t>
  </si>
  <si>
    <t>De: 00099021001 A:00291014380 Transferencia de recursos a solicitud de la Administradora Boliviana de Carreteras mediante nota CITE: ABC/GNA/SAF/ATE/2023-1865 (operación bimonetaria), para el pago a beneficiarios (TC 6,86) H.R 6-18782-R.</t>
  </si>
  <si>
    <t>De: 00099021001 A:00291014343 Transferencia de recursos a solicitud de la Administradora Boliviana de Carreteras mediante nota CITE: ABC/GNA/SAF/ATE/2023-1865 (operación bimonetaria), para el pago a beneficiarios (TC 6,86) H.R 6-18782-R.</t>
  </si>
  <si>
    <t>De: 00099021001 A:00253014307 Transferencia de recursos a solicitud de la Entidad Ejecutora de Medio Ambiente y Agua dependiente del Ministerio de Medio Ambiente y Agua mediante nota CITE: GM-1043-EMAGUA/2023 (operación bimonetaria), para e</t>
  </si>
  <si>
    <t>De: 00099021001 A:00253014306 Transferencia de recursos a solicitud de la Entidad Ejecutora de Medio Ambiente y Agua dependiente del Ministerio de Medio Ambiente y Agua mediante nota CITE: GM-1043-EMAGUA/2023 (operación bimonetaria), para e</t>
  </si>
  <si>
    <t>De: 00099021001 A:00591012006 Transferencia de recursos a solicitud de la Empresa Estatal de Transporte por Cable Mi Teleférico mediante nota CITE: EETC-MT-GAF-DAGF-HFM-0335-CAR/2023 (operación bimonetaria) para pagos reprogramados de acu</t>
  </si>
  <si>
    <t>00591012006</t>
  </si>
  <si>
    <t>De: 00099021001 A:00514012002 Transferencia de recursos a solicitud de Ende Corporación mediante nota CITE: ENDE- DEEM-8/31 (operación bimonetarios) para la atención de comisión de compromiso correspondiente al primer desembolso del conven</t>
  </si>
  <si>
    <t>00514012002</t>
  </si>
  <si>
    <t>De: 00117012001 A:00099021001 De: 00117012001 A: 00099021001 Transferencia de recursos a solicitud de la Dirección General de Aeronáutica Civil mediante nota CITE: DAF-1537/2023 – DGAC-30078/2023 (operación bimonetaria), corresponden a recu</t>
  </si>
  <si>
    <t>De: 00389014301 A:00099021001 De: 00389014301 A: 00099021001 Transferencia de recursos a solicitud de la Navegación Aérea y Aeropuertos Bolivianos nota CITE: CAR/DGE-DNAF N°0157/2023 (operación bimonetaria), con el objeto de proceder al pa</t>
  </si>
  <si>
    <t>De: 00383012002 A:00099021001 Transferencia de recursos a solicitud de la Agencia Boliviana de Correos dependiente del Ministerio de Obras Públicas, Servicios y Vivienda mediante nota CITE: AGBC-AGBC/DAF/TFC-CPRV-0303-CAR/2023 (operación b</t>
  </si>
  <si>
    <t>00291014364</t>
  </si>
  <si>
    <t>De: 00291014364 A:00099021001 Transferencia de recursos a solicitud de la Administradora Boliviana de Carreteras mediante nota CITE: ABC/GNA/SAF/ATE/2023-1772 (operación bimonetaria), para el pago a beneficiarios (TC 6,86) H.R 6-17019-R.</t>
  </si>
  <si>
    <t>De: 00291034302 A:00099021001 Transferencia de recursos a solicitud de la Administradora Boliviana de Carreteras mediante nota CITE: ABC/GNA/SAF/ATE/2023-1772 (operación bimonetaria), para el pago a beneficiarios (TC 6,86) H.R 6-17019-R.</t>
  </si>
  <si>
    <t>De: 00015010001 A:00099021001 Transferencia Bimonetaria de recursos (1 de 5) a solicitud del Ministerio de Gobierno mediante nota CITE: MG/DGAA/UF/T/Nº 128/2023 e informes adjuntos por concepto de distribuciones (GASTOS DE ADMINISTRACIÓN);</t>
  </si>
  <si>
    <t>De: 00015010001 A:00099021001 Transferencia Bimonetaria de recursos (2 de 5) a solicitud del Ministerio de Gobierno mediante nota CITE: MG/DGAA/UF/T/Nº 128/2023 e informes adjuntos por concepto de distribuciones (FONDO DE DEVOLUCIÓN); en el</t>
  </si>
  <si>
    <t>De: 00015010001 A:00099021001 Transferencia Bimonetaria de recursos (3 de 5) a solicitud del Ministerio de Gobierno mediante nota CITE: MG/DGAA/UF/T/Nº 128/2023 e informes adjuntos por concepto de distribuciones (DISTRIBUCIONES); en el mar</t>
  </si>
  <si>
    <t>De: 00015010001 A:00099021001 Transferencia Bimonetaria de recursos (4 de 5) a solicitud del Ministerio de Gobierno mediante nota CITE: MG/DGAA/UF/T/Nº 128/2023 e informes adjuntos por concepto de distribuciones (DIRCABI) en el marco de la</t>
  </si>
  <si>
    <t>De: 00015010001 A:00099021001 Transferencia Bimonetaria de recursos (5 de 5) a solicitud del Ministerio de Gobierno mediante nota CITE: MG/DGAA/UF/T/Nº 128/2023 e informes adjuntos por concepto de distribuciones (Ministerio Público) en el m</t>
  </si>
  <si>
    <t>De: 00382014303 A:00099021001 Transferencia de recursos a solicitud de la Agencia de Infraestructura en Salud y Equipamiento Médico mediante nota CITE: AISEM/DAF/CE/00858/23 (operación bimonetaria), para la ejecución del Programa de Mejora</t>
  </si>
  <si>
    <t>00206044301</t>
  </si>
  <si>
    <t>De: 00206044301 A:00099021001 Transferencia de recursos a solicitud del Instituto Nacional de Estadística mediante notas CITE: INE-DGE-CGP-JNAP-CPV Nos. 01900 y 01915/2023 (operación bimonetaria), para el Programa de Censo de Población y V</t>
  </si>
  <si>
    <t>De: 00291084302 A:00099021001 Transferencia de recursos a solicitud de la Administradora Boliviana de Carreteras mediante nota CITE: ABC/GNA/SAF/ATE/2023-1801 (operación bimonetaria), para el pago a beneficiarios (TC 6,86) H.R 6-17306-R.</t>
  </si>
  <si>
    <t>De: 00291014370 A:00099021001 Transferencia de recursos a solicitud de la Administradora Boliviana de Carreteras mediante nota CITE: ABC/GNA/SAF/ATE/2023-1795 (operación bimonetaria), para el pago a beneficiarios (TC 6,86) H.R 6-17303-R.</t>
  </si>
  <si>
    <t>De: 00046057007 A:00099021001 Transferencia de recursos a solicitud del Ministerio de Salud y Deportes mediante nota CITE: MSyD/VGSS/DGGH/UGESPRO/PGBID2822/CE/328/2023 (operación bimonetaria), para el Programa Mejoramiento del Acceso a Serv</t>
  </si>
  <si>
    <t>De: 00383012002 A:00099021001 Transferencia de recursos a solicitud de la Agencia Boliviana de Correos dependiente del Ministerio de Obras Públicas, Servicios y Vivienda mediante nota CITE: AGBC-AGBC/DAF/TFC-CPRV-0305-CAR/2023 (operación</t>
  </si>
  <si>
    <t>De: 00383012002 A:00099021001 Transferencia de recursos a solicitud de la Agencia Boliviana de Correos dependiente del Ministerio de Obras Públicas, Servicios y Vivienda mediante nota CITE: AGBC-AGBC/DAF/TFC-CPRV-0310-CAR/2023 (operación</t>
  </si>
  <si>
    <t>De: 00291014379 A:00099021001 Transferencia de recursos a solicitud de la Administradora Boliviana de Carreteras mediante nota CITE: ABC/GNA/SAF/ATE/2023-1814 (operación bimonetaria), para el pago a beneficiarios (TC 6,86) H.R 6-17572-R.</t>
  </si>
  <si>
    <t>De: 00291014352 A:00099021001 Transferencia de recursos a solicitud de la Administradora Boliviana de Carreteras mediante nota CITE: ABC/GNA/SAF/ATE/2023-1814 (operación bimonetaria), para el pago a beneficiarios (TC 6,86) H.R 6-17572-R.</t>
  </si>
  <si>
    <t>De: 00287104321 A:00099021001 Transferencia de recursos a solicitud del Fondo Nacional de Inversión Productiva y Social mediante nota CITE: FPS/GFA/UFI/TES/TRL/00234/2023 (operación bimonetaria), para el pago de Comprobantes C-31 y cobro d</t>
  </si>
  <si>
    <t>De: 00041127001 A:00099021001 Transferencia de recursos a solicitud de Conoce Bolivia mediante nota CITE: CAR/COBOL/DGE Nº 0360/2023 (operación bimonetaria) para gastos de Inversión y Administración del Programa de Gestión Turística del P</t>
  </si>
  <si>
    <t>00287104317</t>
  </si>
  <si>
    <t>De: 00287104317 A:00099021001 Transferencia de recursos a solicitud del Fondo Nacional de Inversión Productiva y Social mediante nota CITE: FPS/GFA/UFI/TES/TRL/00243/2023 (operación bimonetaria), para el pago de Comprobantes C-31, en el ma</t>
  </si>
  <si>
    <t>De: 00117012001 A:00099021001 Transferencia de recursos a solicitud de la Dirección General de Aeronáutica Civil mediante nota CITE: DAF-1654/2023 DGAC-32631/2023 (operación bimonetaria), por concepto de recursos depositados por la IATA po</t>
  </si>
  <si>
    <t>00287104329</t>
  </si>
  <si>
    <t>De: 00287104329 A:00099021001 Transferencia de recursos a solicitud del Fondo Nacional de Inversión Productiva y Social mediante nota CITE: FPS/GFA/UFI/TES/TRL/00250/2023 (operación bimonetaria), para el pago de Comprobantes C-31, en el mar</t>
  </si>
  <si>
    <t>00086047008</t>
  </si>
  <si>
    <t>De: 00086047008 A:00099021001 Transferencia de recursos a solicitud de la Unidad de Coordinación y Ejecución del Programa Más Inversión para Riego - UCEP MI RIEGO dependiente del Ministerio de Medio Ambiente y Agua mediante nota CITE: MMA</t>
  </si>
  <si>
    <t>De: 00383012002 A:00099021001 Transferencia de recursos a solicitud de la Agencia Boliviana de Correos dependiente del Ministerio de Obras Públicas, Servicios y Vivienda mediante nota CITE: AGBC-AGBC/DAF/TFC-CPRV-0323-CAR/2023 (operación</t>
  </si>
  <si>
    <t>De: 00291014379 A:00099021001 Transferencia de recursos a solicitud de la Administradora Boliviana de Carreteras mediante nota CITE: ABC/GNA/SAF/ATE/2023-1865 (operación bimonetaria), para el pago a beneficiarios (TC 6,86) H.R 6-18782-R.</t>
  </si>
  <si>
    <t>De: 00291014336 A:00099021001 Transferencia de recursos a solicitud de la Administradora Boliviana de Carreteras mediante nota CITE: ABC/GNA/SAF/ATE/2023-1865 (operación bimonetaria), para el pago a beneficiarios (TC 6,86) H.R 6-18782-R.</t>
  </si>
  <si>
    <t>De: 00253014301 A:00099021001 Transferencia de recursos a solicitud de la Entidad Ejecutora de Medio Ambiente y Agua dependiente del Ministerio de Medio Ambiente y Agua mediante nota CITE: GM-1043-EMAGUA/2023 (operación bimonetaria), para e</t>
  </si>
  <si>
    <t>00591012003</t>
  </si>
  <si>
    <t>De: 00591012003 A:00099021001 Transferencia de recursos a solicitud de la Empresa Estatal de Transporte por Cable Mi Teleférico mediante nota CITE: EETC-MT-GAF-DAGF-HFM-0335-CAR/2023 (operación bimonetaria) para pagos reprogramados de acu</t>
  </si>
  <si>
    <t>00514017005</t>
  </si>
  <si>
    <t>De: 00514017005 A:00099021001 Transferencia de recursos a solicitud de Ende Corporación mediante nota CITE: ENDE- DEEM-8/31 (operación bimonetarios) para la atención de comisión de compromiso correspondiente al primer desembolso del conven</t>
  </si>
  <si>
    <t xml:space="preserve">MIN. EDUCACIÓN - ESFM FRANZ TAMAYO VILLA SERRANO - RECURSOS PROPIOS SUPLETORIOS, EXAMENES, POR ADMISIONES A LA ESFM FRANZ TAMAYO. VILLA SERRANO. </t>
  </si>
  <si>
    <t>10000052403420</t>
  </si>
  <si>
    <t xml:space="preserve">ESFM SIMON BOLIVAR CORORO </t>
  </si>
  <si>
    <t>10000052150295</t>
  </si>
  <si>
    <t xml:space="preserve">MIN EDUCACIÓN - ESFM VILLA AROMA - LAHUACHACA </t>
  </si>
  <si>
    <t>10000052462939</t>
  </si>
  <si>
    <t xml:space="preserve">MIN. EDUCACION - ESFM RIBERALTA </t>
  </si>
  <si>
    <t xml:space="preserve">MIN. EDUCACIÓN - ESFM -MULTIETNICA INDIGENA DE CONCEPCION </t>
  </si>
  <si>
    <t>10000052457873</t>
  </si>
  <si>
    <t xml:space="preserve">MINISTERIO DE EDUCACIÓN - MIN.EDUCACION -ESFM MULTIETNICA INDIGENA DE CONCEPCION </t>
  </si>
  <si>
    <t>10000052456172</t>
  </si>
  <si>
    <t xml:space="preserve">MINISTERIO DE EDUCACIÓN - ESFM "RAFAEL CHAVEZ ORTIZ" - PORTACHUELO </t>
  </si>
  <si>
    <t xml:space="preserve">REGISTRO UNICO PARA LA ADMINISTRACION TRIBUTARIA MUNICIPAL (RUAT) </t>
  </si>
  <si>
    <t xml:space="preserve">FPS.HAM LA PAZ </t>
  </si>
  <si>
    <t>10000002150493</t>
  </si>
  <si>
    <t xml:space="preserve">FPS HAM SUCRE </t>
  </si>
  <si>
    <t>10000002153447</t>
  </si>
  <si>
    <t xml:space="preserve">FPS HAM SANTA CRUZ </t>
  </si>
  <si>
    <t>10000006029751</t>
  </si>
  <si>
    <t xml:space="preserve">FPS HAM TARIJA </t>
  </si>
  <si>
    <t xml:space="preserve">BOLIVIA TV - RECAUDACIONES </t>
  </si>
  <si>
    <t xml:space="preserve">EMPRESA PUBLICA EDITORIAL DEL ESTADO PLURINACIONAL DE BOLIVIA - PRESTAMO FINPRO </t>
  </si>
  <si>
    <t>0736069001</t>
  </si>
  <si>
    <t xml:space="preserve">TGN. MIN.FIN.RECAUDACION IMPUESTOS FORM.811 </t>
  </si>
  <si>
    <t>4456069001</t>
  </si>
  <si>
    <t xml:space="preserve">TRANSFERENCIAS -SIN </t>
  </si>
  <si>
    <t xml:space="preserve">TGN - RECAUDACIONES CONSULARES </t>
  </si>
  <si>
    <t>7400069001</t>
  </si>
  <si>
    <t xml:space="preserve">A.J.A.M.- RECAUDACION DEL 60% DE PATENTES MINERAS </t>
  </si>
  <si>
    <r>
      <rPr>
        <sz val="12"/>
        <rFont val="Arial"/>
        <family val="2"/>
      </rPr>
      <t>Fecha:</t>
    </r>
    <r>
      <rPr>
        <b/>
        <sz val="12"/>
        <rFont val="Arial"/>
        <family val="2"/>
      </rPr>
      <t xml:space="preserve"> 6 - SEPTIEMBRE - 2023</t>
    </r>
  </si>
  <si>
    <t>Nº Correlativo: 9</t>
  </si>
  <si>
    <t>D00230450014</t>
  </si>
  <si>
    <t>D00230610012</t>
  </si>
  <si>
    <t>D00230650009</t>
  </si>
  <si>
    <t>D00230690011</t>
  </si>
  <si>
    <t>D00230970012</t>
  </si>
  <si>
    <t>D00231040009</t>
  </si>
  <si>
    <t>D00231080010</t>
  </si>
  <si>
    <t>D00231170011</t>
  </si>
  <si>
    <t>D00231350008</t>
  </si>
  <si>
    <t>G22270130003</t>
  </si>
  <si>
    <t>D00231430010</t>
  </si>
  <si>
    <t>D00231480012</t>
  </si>
  <si>
    <t>D00231530006</t>
  </si>
  <si>
    <t>D00231570014</t>
  </si>
  <si>
    <t>D00231610008</t>
  </si>
  <si>
    <t>D00231660012</t>
  </si>
  <si>
    <t>G22388960001</t>
  </si>
  <si>
    <t>D00231750011</t>
  </si>
  <si>
    <t>D00231800009</t>
  </si>
  <si>
    <t>D00231840008</t>
  </si>
  <si>
    <t>D00231880010</t>
  </si>
  <si>
    <t>D00231930009</t>
  </si>
  <si>
    <t>D00232010012</t>
  </si>
  <si>
    <t>D00232050014</t>
  </si>
  <si>
    <t>D00232160010</t>
  </si>
  <si>
    <t>D00232210010</t>
  </si>
  <si>
    <t>G22556470002</t>
  </si>
  <si>
    <t>D00232280016</t>
  </si>
  <si>
    <t>D00232330009</t>
  </si>
  <si>
    <t>D00232370010</t>
  </si>
  <si>
    <t>D00232410011</t>
  </si>
  <si>
    <t>D00232550007</t>
  </si>
  <si>
    <t>D00232590011</t>
  </si>
  <si>
    <t>D00232630012</t>
  </si>
  <si>
    <t>D00232680009</t>
  </si>
  <si>
    <t>D00232750011</t>
  </si>
  <si>
    <t>D00232800010</t>
  </si>
  <si>
    <t>D00232900009</t>
  </si>
  <si>
    <t>D00233070008</t>
  </si>
  <si>
    <t>D00233160009</t>
  </si>
  <si>
    <t>D00233200008</t>
  </si>
  <si>
    <t>D00233320011</t>
  </si>
  <si>
    <t>D00233370007</t>
  </si>
  <si>
    <t>D00233420012</t>
  </si>
  <si>
    <t>D00233550012</t>
  </si>
  <si>
    <t>D00233650009</t>
  </si>
  <si>
    <t>D00233690009</t>
  </si>
  <si>
    <t>D00233780008</t>
  </si>
  <si>
    <t>D00233870013</t>
  </si>
  <si>
    <t>D00233910010</t>
  </si>
  <si>
    <t>D00233950009</t>
  </si>
  <si>
    <t>D00233990010</t>
  </si>
  <si>
    <t>G23125290001</t>
  </si>
  <si>
    <t>S10629470001</t>
  </si>
  <si>
    <t>D00234030010</t>
  </si>
  <si>
    <t>D00234070009</t>
  </si>
  <si>
    <t>D00234150008</t>
  </si>
  <si>
    <t>D00234210012</t>
  </si>
  <si>
    <t>G23232260003</t>
  </si>
  <si>
    <t>S10636720001</t>
  </si>
  <si>
    <t>G23289980002</t>
  </si>
  <si>
    <t>G23290410002</t>
  </si>
  <si>
    <t>G23303280002</t>
  </si>
  <si>
    <t>G23303290002</t>
  </si>
  <si>
    <t>G23407860002</t>
  </si>
  <si>
    <t>G23407850002</t>
  </si>
  <si>
    <t>S10642610002</t>
  </si>
  <si>
    <t>S10642620002</t>
  </si>
  <si>
    <t>G23418510001</t>
  </si>
  <si>
    <t>G23430450002</t>
  </si>
  <si>
    <t>G23430450003</t>
  </si>
  <si>
    <t>G23466350008</t>
  </si>
  <si>
    <t>G23467890008</t>
  </si>
  <si>
    <t>G23467880008</t>
  </si>
  <si>
    <t>G23475120002</t>
  </si>
  <si>
    <t>S10650650002</t>
  </si>
  <si>
    <t>G23567690001</t>
  </si>
  <si>
    <t>G23584710002</t>
  </si>
  <si>
    <t>G23588810002</t>
  </si>
  <si>
    <t>G23588850002</t>
  </si>
  <si>
    <t>G23588830002</t>
  </si>
  <si>
    <t>G23591830002</t>
  </si>
  <si>
    <t>G23602380003</t>
  </si>
  <si>
    <t>G23637570002</t>
  </si>
  <si>
    <t>G23639090002</t>
  </si>
  <si>
    <t>G23639110002</t>
  </si>
  <si>
    <t>G23652350003</t>
  </si>
  <si>
    <t>G23658540002</t>
  </si>
  <si>
    <t>G23675720002</t>
  </si>
  <si>
    <t>G23675740002</t>
  </si>
  <si>
    <t>G23675760002</t>
  </si>
  <si>
    <t>G23675780002</t>
  </si>
  <si>
    <t>G23675800002</t>
  </si>
  <si>
    <t>G23693380002</t>
  </si>
  <si>
    <t>G23693410002</t>
  </si>
  <si>
    <t>G23693600002</t>
  </si>
  <si>
    <t>G23707930002</t>
  </si>
  <si>
    <t>G23712480002</t>
  </si>
  <si>
    <t>G23712460002</t>
  </si>
  <si>
    <t>S10662140001</t>
  </si>
  <si>
    <t>S10662150001</t>
  </si>
  <si>
    <t>G23723240002</t>
  </si>
  <si>
    <t>G23723260002</t>
  </si>
  <si>
    <t>G23723280002</t>
  </si>
  <si>
    <t>G23732730002</t>
  </si>
  <si>
    <t>G23732830002</t>
  </si>
  <si>
    <t>G23732810002</t>
  </si>
  <si>
    <t>G23732770002</t>
  </si>
  <si>
    <t>G23732750002</t>
  </si>
  <si>
    <t>S10664590001</t>
  </si>
  <si>
    <t>G23774470002</t>
  </si>
  <si>
    <t>G23774470003</t>
  </si>
  <si>
    <t>G23779950002</t>
  </si>
  <si>
    <t>G23779970002</t>
  </si>
  <si>
    <t>G23779930002</t>
  </si>
  <si>
    <t>G23779910002</t>
  </si>
  <si>
    <t>G23779890002</t>
  </si>
  <si>
    <t>G23779990002</t>
  </si>
  <si>
    <t>G23780010002</t>
  </si>
  <si>
    <t>G23780030002</t>
  </si>
  <si>
    <t>G23780110002</t>
  </si>
  <si>
    <t>G23780050002</t>
  </si>
  <si>
    <t>G23780070002</t>
  </si>
  <si>
    <t>G23780090002</t>
  </si>
  <si>
    <t>G23781520002</t>
  </si>
  <si>
    <t>S10664940001</t>
  </si>
  <si>
    <t>G23796490002</t>
  </si>
  <si>
    <t>G23796490003</t>
  </si>
  <si>
    <t>G23803530001</t>
  </si>
  <si>
    <t>G23804490001</t>
  </si>
  <si>
    <t>G23813740002</t>
  </si>
  <si>
    <t>G23813760002</t>
  </si>
  <si>
    <t>G23813800002</t>
  </si>
  <si>
    <t>G23813820002</t>
  </si>
  <si>
    <t>G23813840002</t>
  </si>
  <si>
    <t>S10666360001</t>
  </si>
  <si>
    <t>S10666190001</t>
  </si>
  <si>
    <t>G23830960002</t>
  </si>
  <si>
    <t>G23830940002</t>
  </si>
  <si>
    <t>G23842910002</t>
  </si>
  <si>
    <t>S10670800001</t>
  </si>
  <si>
    <t>S10671900001</t>
  </si>
  <si>
    <t>S10672830002</t>
  </si>
  <si>
    <t>G23880170002</t>
  </si>
  <si>
    <t>S10673270002</t>
  </si>
  <si>
    <t>S10672880002</t>
  </si>
  <si>
    <t>S10672930002</t>
  </si>
  <si>
    <t>G23892590001</t>
  </si>
  <si>
    <t>G23892600001</t>
  </si>
  <si>
    <t>G23895340002</t>
  </si>
  <si>
    <t>G23896960002</t>
  </si>
  <si>
    <t>S10674010002</t>
  </si>
  <si>
    <t>G23908450002</t>
  </si>
  <si>
    <t>G23908450003</t>
  </si>
  <si>
    <t>G23938130002</t>
  </si>
  <si>
    <t>G23938130003</t>
  </si>
  <si>
    <t>G23941300002</t>
  </si>
  <si>
    <t>S10679070002</t>
  </si>
  <si>
    <t>S10679070003</t>
  </si>
  <si>
    <t>S10679950002</t>
  </si>
  <si>
    <t>S10680380001</t>
  </si>
  <si>
    <t>ago</t>
  </si>
  <si>
    <t>Periodo 1-Enero-2023 al 31-Agosto-2023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</si>
</sst>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2">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0"/>
      <name val="Tahoma"/>
      <family val="2"/>
    </font>
    <font>
      <sz val="11"/>
      <name val="Arial Narrow"/>
      <family val="2"/>
    </font>
    <font>
      <sz val="11"/>
      <color theme="1"/>
      <name val="Arial Narrow"/>
      <family val="2"/>
    </font>
    <font>
      <b/>
      <sz val="9"/>
      <color theme="1"/>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
      <patternFill patternType="darkUp"/>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75">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 fontId="40" fillId="0" borderId="13" xfId="435" applyNumberFormat="1" applyFont="1" applyFill="1" applyBorder="1" applyAlignment="1">
      <alignment horizontal="center" vertical="center"/>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9"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40" fillId="0" borderId="13" xfId="0" applyFont="1" applyBorder="1" applyAlignment="1">
      <alignment horizontal="center" vertical="center" wrapText="1"/>
    </xf>
    <xf numFmtId="0" fontId="40" fillId="0" borderId="13" xfId="0" applyFont="1" applyBorder="1" applyAlignment="1">
      <alignment vertical="center" wrapText="1"/>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 fontId="4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1" fillId="0" borderId="42" xfId="0" applyFont="1" applyBorder="1" applyAlignment="1">
      <alignment vertical="center" wrapText="1"/>
    </xf>
    <xf numFmtId="0" fontId="90" fillId="0" borderId="0" xfId="0" applyFont="1" applyAlignment="1">
      <alignment vertical="center"/>
    </xf>
    <xf numFmtId="164"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51" fillId="0" borderId="13" xfId="81" applyFont="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0" fontId="91" fillId="0" borderId="45" xfId="0" applyFont="1" applyBorder="1" applyAlignment="1">
      <alignment vertical="center" wrapText="1"/>
    </xf>
    <xf numFmtId="0" fontId="91" fillId="0" borderId="32" xfId="0" applyFont="1" applyBorder="1" applyAlignment="1">
      <alignment vertical="center" wrapText="1"/>
    </xf>
    <xf numFmtId="164"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0" fontId="0" fillId="0" borderId="13" xfId="81" applyFont="1" applyBorder="1" applyAlignment="1">
      <alignment horizontal="center" vertical="center"/>
    </xf>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1" fillId="0" borderId="48" xfId="81" applyFont="1" applyBorder="1" applyProtection="1">
      <protection locked="0"/>
    </xf>
    <xf numFmtId="0" fontId="96" fillId="0" borderId="49" xfId="445" applyFont="1" applyBorder="1" applyAlignment="1">
      <alignment horizontal="center"/>
    </xf>
    <xf numFmtId="0" fontId="96" fillId="0" borderId="50" xfId="445" applyFont="1" applyBorder="1"/>
    <xf numFmtId="0" fontId="96" fillId="0" borderId="52" xfId="445" applyFont="1" applyBorder="1" applyAlignment="1">
      <alignment horizontal="center"/>
    </xf>
    <xf numFmtId="0" fontId="96" fillId="0" borderId="51" xfId="445" applyFont="1" applyBorder="1"/>
    <xf numFmtId="0" fontId="96" fillId="0" borderId="50" xfId="445" applyFont="1" applyBorder="1" applyAlignment="1">
      <alignment horizontal="left"/>
    </xf>
    <xf numFmtId="0" fontId="96" fillId="0" borderId="50" xfId="445" applyFont="1" applyBorder="1" applyAlignment="1">
      <alignment wrapText="1"/>
    </xf>
    <xf numFmtId="0" fontId="91" fillId="0" borderId="19" xfId="81" applyFont="1" applyBorder="1" applyAlignment="1">
      <alignment vertical="center"/>
    </xf>
    <xf numFmtId="0" fontId="91" fillId="0" borderId="16" xfId="81" applyFont="1" applyBorder="1" applyAlignment="1">
      <alignment vertical="center"/>
    </xf>
    <xf numFmtId="0" fontId="91" fillId="0" borderId="44" xfId="81" applyFont="1" applyBorder="1" applyAlignment="1">
      <alignment vertical="center"/>
    </xf>
    <xf numFmtId="0" fontId="91" fillId="0" borderId="43" xfId="81" applyFont="1" applyBorder="1" applyAlignment="1">
      <alignment vertical="center"/>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53" xfId="0" applyFont="1" applyBorder="1" applyAlignment="1">
      <alignment vertical="center" wrapText="1"/>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1" fontId="98" fillId="0" borderId="13" xfId="435" applyNumberFormat="1" applyFont="1" applyFill="1" applyBorder="1" applyAlignment="1">
      <alignment horizontal="center" vertical="center"/>
    </xf>
    <xf numFmtId="0" fontId="91" fillId="0" borderId="0" xfId="0" applyFont="1" applyAlignment="1">
      <alignment horizontal="left" vertical="center" wrapText="1"/>
    </xf>
    <xf numFmtId="1" fontId="98" fillId="0" borderId="0" xfId="435" applyNumberFormat="1" applyFont="1" applyFill="1" applyBorder="1" applyAlignment="1">
      <alignment horizontal="center" vertical="center"/>
    </xf>
    <xf numFmtId="49" fontId="99" fillId="0" borderId="13" xfId="0" applyNumberFormat="1" applyFont="1" applyBorder="1" applyAlignment="1">
      <alignment horizontal="center" vertical="center"/>
    </xf>
    <xf numFmtId="0" fontId="100" fillId="0" borderId="13" xfId="0" applyFont="1" applyBorder="1" applyAlignment="1">
      <alignment horizontal="justify" vertical="center" wrapText="1"/>
    </xf>
    <xf numFmtId="0" fontId="100" fillId="0" borderId="13" xfId="0" applyFont="1" applyBorder="1" applyAlignment="1">
      <alignment horizontal="center" vertical="center" wrapText="1"/>
    </xf>
    <xf numFmtId="0" fontId="100" fillId="41" borderId="13" xfId="0" applyFont="1" applyFill="1" applyBorder="1" applyAlignment="1">
      <alignment vertical="center" wrapText="1"/>
    </xf>
    <xf numFmtId="0" fontId="100" fillId="0" borderId="13" xfId="0" applyFont="1" applyBorder="1" applyAlignment="1">
      <alignment horizontal="center" vertical="center"/>
    </xf>
    <xf numFmtId="164" fontId="100"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3" borderId="13" xfId="81" applyFill="1" applyBorder="1" applyAlignment="1">
      <alignment horizontal="center" vertical="center"/>
    </xf>
    <xf numFmtId="0" fontId="11" fillId="0" borderId="54" xfId="8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164" fontId="40" fillId="0" borderId="13" xfId="435" applyFont="1" applyFill="1" applyBorder="1" applyAlignment="1">
      <alignment wrapText="1"/>
    </xf>
    <xf numFmtId="164" fontId="76" fillId="0" borderId="13" xfId="435" applyFont="1" applyBorder="1" applyAlignment="1" applyProtection="1">
      <alignment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100"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101" fillId="39" borderId="11" xfId="435" applyFont="1" applyFill="1" applyBorder="1" applyAlignment="1">
      <alignment horizontal="center" vertical="center"/>
    </xf>
    <xf numFmtId="164" fontId="70" fillId="0" borderId="0" xfId="435" applyFont="1" applyBorder="1" applyAlignment="1">
      <alignment horizontal="right" vertical="center"/>
    </xf>
    <xf numFmtId="0" fontId="96" fillId="0" borderId="56" xfId="445" applyFont="1" applyBorder="1" applyAlignment="1">
      <alignment horizontal="center"/>
    </xf>
    <xf numFmtId="0" fontId="96" fillId="0" borderId="57" xfId="445" applyFont="1" applyBorder="1"/>
    <xf numFmtId="0" fontId="96" fillId="0" borderId="55" xfId="445" applyFont="1" applyBorder="1" applyAlignment="1">
      <alignment horizontal="center"/>
    </xf>
    <xf numFmtId="0" fontId="96" fillId="0" borderId="55" xfId="445" applyFont="1" applyBorder="1"/>
    <xf numFmtId="0" fontId="91" fillId="0" borderId="55" xfId="443" applyFont="1" applyBorder="1"/>
    <xf numFmtId="164" fontId="70" fillId="44" borderId="13" xfId="435" applyFont="1" applyFill="1" applyBorder="1" applyAlignment="1">
      <alignment horizontal="right" vertical="center"/>
    </xf>
    <xf numFmtId="0" fontId="68" fillId="44" borderId="13" xfId="0" applyFont="1" applyFill="1" applyBorder="1" applyAlignment="1">
      <alignment horizontal="center" vertical="center"/>
    </xf>
    <xf numFmtId="0" fontId="68" fillId="44"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4" borderId="13" xfId="435" applyNumberFormat="1" applyFont="1" applyFill="1" applyBorder="1" applyAlignment="1">
      <alignment horizontal="left" vertical="center" wrapText="1"/>
    </xf>
    <xf numFmtId="0" fontId="67" fillId="39" borderId="12" xfId="0" applyFont="1" applyFill="1" applyBorder="1" applyAlignment="1">
      <alignment wrapText="1"/>
    </xf>
    <xf numFmtId="0" fontId="67" fillId="39" borderId="11" xfId="0" applyFont="1" applyFill="1" applyBorder="1" applyAlignment="1">
      <alignment horizontal="center" wrapText="1"/>
    </xf>
    <xf numFmtId="14" fontId="67" fillId="34" borderId="21" xfId="0" applyNumberFormat="1" applyFont="1" applyFill="1" applyBorder="1" applyAlignment="1">
      <alignment horizontal="center" vertical="center" wrapText="1"/>
    </xf>
    <xf numFmtId="0" fontId="66" fillId="35" borderId="21" xfId="434" applyFont="1" applyFill="1" applyBorder="1" applyAlignment="1" applyProtection="1">
      <alignment horizontal="center" vertical="center" wrapText="1"/>
      <protection locked="0"/>
    </xf>
    <xf numFmtId="0" fontId="66" fillId="35" borderId="21" xfId="433" applyFont="1" applyFill="1" applyBorder="1" applyAlignment="1" applyProtection="1">
      <alignment horizontal="center" vertical="center"/>
      <protection locked="0"/>
    </xf>
    <xf numFmtId="0" fontId="66" fillId="34" borderId="21" xfId="433" applyFont="1" applyFill="1" applyBorder="1" applyAlignment="1" applyProtection="1">
      <alignment horizontal="center" vertical="center" wrapText="1"/>
      <protection locked="0"/>
    </xf>
    <xf numFmtId="164" fontId="66" fillId="35" borderId="21" xfId="435" applyFont="1" applyFill="1" applyBorder="1" applyAlignment="1" applyProtection="1">
      <alignment horizontal="center" vertical="center"/>
      <protection locked="0"/>
    </xf>
    <xf numFmtId="164" fontId="66" fillId="34" borderId="21" xfId="435" applyFont="1" applyFill="1" applyBorder="1" applyAlignment="1" applyProtection="1">
      <alignment horizontal="center" vertical="center"/>
      <protection locked="0"/>
    </xf>
    <xf numFmtId="164" fontId="91" fillId="0" borderId="0" xfId="435" applyFont="1" applyBorder="1" applyAlignment="1"/>
    <xf numFmtId="164" fontId="70" fillId="44" borderId="0" xfId="435" applyFont="1" applyFill="1" applyBorder="1" applyAlignment="1">
      <alignment horizontal="right" vertical="center"/>
    </xf>
    <xf numFmtId="164" fontId="91" fillId="0" borderId="15" xfId="435" applyFont="1" applyBorder="1" applyAlignment="1"/>
    <xf numFmtId="164" fontId="91" fillId="0" borderId="15" xfId="435" applyFont="1" applyFill="1" applyBorder="1"/>
    <xf numFmtId="1" fontId="70" fillId="44" borderId="0" xfId="435" applyNumberFormat="1" applyFont="1" applyFill="1" applyBorder="1" applyAlignment="1">
      <alignment horizontal="left" vertical="center" wrapText="1"/>
    </xf>
    <xf numFmtId="0" fontId="40" fillId="0" borderId="0" xfId="0" applyFont="1" applyAlignment="1">
      <alignment horizontal="center" vertical="center" wrapText="1"/>
    </xf>
    <xf numFmtId="0" fontId="40" fillId="0" borderId="0" xfId="0" applyFont="1" applyAlignment="1">
      <alignment vertical="center" wrapText="1"/>
    </xf>
    <xf numFmtId="164" fontId="67" fillId="39" borderId="11" xfId="435" applyFont="1" applyFill="1" applyBorder="1"/>
    <xf numFmtId="0" fontId="70" fillId="0" borderId="0" xfId="0" applyFont="1" applyAlignment="1">
      <alignment horizontal="center" vertical="center"/>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0" fontId="68" fillId="44" borderId="0" xfId="0" applyFont="1" applyFill="1" applyAlignment="1">
      <alignment vertical="center"/>
    </xf>
    <xf numFmtId="0" fontId="70" fillId="0" borderId="0" xfId="0" applyFont="1" applyAlignment="1">
      <alignment vertical="center"/>
    </xf>
    <xf numFmtId="0" fontId="68" fillId="44" borderId="0" xfId="0" applyFont="1" applyFill="1" applyAlignment="1">
      <alignment horizontal="center" vertical="center"/>
    </xf>
    <xf numFmtId="0" fontId="95" fillId="0" borderId="0" xfId="443" applyFont="1" applyAlignment="1">
      <alignment horizontal="center"/>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3" fillId="0" borderId="10" xfId="1" applyFont="1" applyBorder="1" applyAlignment="1" applyProtection="1">
      <alignment horizontal="left"/>
      <protection locked="0"/>
    </xf>
    <xf numFmtId="0" fontId="13" fillId="0" borderId="11" xfId="1" applyFont="1" applyBorder="1" applyAlignment="1" applyProtection="1">
      <alignment horizontal="left"/>
      <protection locked="0"/>
    </xf>
    <xf numFmtId="0" fontId="13"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91" fillId="0" borderId="19" xfId="81" applyFont="1" applyBorder="1" applyAlignment="1">
      <alignment horizontal="center" vertical="center"/>
    </xf>
    <xf numFmtId="0" fontId="91" fillId="0" borderId="16" xfId="81" applyFont="1" applyBorder="1" applyAlignment="1">
      <alignment horizontal="center" vertical="center"/>
    </xf>
    <xf numFmtId="0" fontId="91" fillId="0" borderId="18" xfId="0" applyFont="1" applyBorder="1" applyAlignment="1">
      <alignment horizontal="left" vertical="center" wrapText="1"/>
    </xf>
    <xf numFmtId="0" fontId="91" fillId="0" borderId="15" xfId="0" applyFont="1" applyBorder="1" applyAlignment="1">
      <alignment horizontal="left" vertical="center" wrapText="1"/>
    </xf>
    <xf numFmtId="0" fontId="91" fillId="0" borderId="45" xfId="0" applyFont="1" applyBorder="1" applyAlignment="1">
      <alignment horizontal="center" vertical="center" wrapText="1"/>
    </xf>
    <xf numFmtId="0" fontId="91" fillId="0" borderId="42" xfId="0" applyFont="1" applyBorder="1" applyAlignment="1">
      <alignment horizontal="center" vertical="center" wrapText="1"/>
    </xf>
    <xf numFmtId="0" fontId="89" fillId="0" borderId="0" xfId="0" applyFont="1" applyAlignment="1">
      <alignment horizontal="center"/>
    </xf>
    <xf numFmtId="0" fontId="0" fillId="0" borderId="0" xfId="0" applyAlignment="1">
      <alignment horizontal="center"/>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19</xdr:col>
      <xdr:colOff>148259</xdr:colOff>
      <xdr:row>5</xdr:row>
      <xdr:rowOff>71148</xdr:rowOff>
    </xdr:to>
    <xdr:grpSp>
      <xdr:nvGrpSpPr>
        <xdr:cNvPr id="14" name="Grupo 13">
          <a:extLst>
            <a:ext uri="{FF2B5EF4-FFF2-40B4-BE49-F238E27FC236}">
              <a16:creationId xmlns:a16="http://schemas.microsoft.com/office/drawing/2014/main" id="{0FB99E0D-AF28-43FA-A238-FCC09216455F}"/>
            </a:ext>
          </a:extLst>
        </xdr:cNvPr>
        <xdr:cNvGrpSpPr/>
      </xdr:nvGrpSpPr>
      <xdr:grpSpPr>
        <a:xfrm>
          <a:off x="82826" y="41413"/>
          <a:ext cx="5199408" cy="1020335"/>
          <a:chOff x="0" y="0"/>
          <a:chExt cx="5200650" cy="1015365"/>
        </a:xfrm>
      </xdr:grpSpPr>
      <xdr:grpSp>
        <xdr:nvGrpSpPr>
          <xdr:cNvPr id="15" name="Grupo 14">
            <a:extLst>
              <a:ext uri="{FF2B5EF4-FFF2-40B4-BE49-F238E27FC236}">
                <a16:creationId xmlns:a16="http://schemas.microsoft.com/office/drawing/2014/main" id="{BCBB9FF4-CD57-4B18-BA27-88C55A66F1E3}"/>
              </a:ext>
            </a:extLst>
          </xdr:cNvPr>
          <xdr:cNvGrpSpPr/>
        </xdr:nvGrpSpPr>
        <xdr:grpSpPr>
          <a:xfrm>
            <a:off x="0" y="0"/>
            <a:ext cx="5200650" cy="1015365"/>
            <a:chOff x="0" y="0"/>
            <a:chExt cx="5200650" cy="1015365"/>
          </a:xfrm>
        </xdr:grpSpPr>
        <xdr:pic>
          <xdr:nvPicPr>
            <xdr:cNvPr id="17" name="Imagen 16">
              <a:extLst>
                <a:ext uri="{FF2B5EF4-FFF2-40B4-BE49-F238E27FC236}">
                  <a16:creationId xmlns:a16="http://schemas.microsoft.com/office/drawing/2014/main" id="{C2074999-D04A-4949-9756-FDB6CF9F38F3}"/>
                </a:ext>
              </a:extLst>
            </xdr:cNvPr>
            <xdr:cNvPicPr>
              <a:picLocks noChangeAspect="1"/>
            </xdr:cNvPicPr>
          </xdr:nvPicPr>
          <xdr:blipFill rotWithShape="1">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rcRect l="7602" t="15798" r="25453"/>
            <a:stretch/>
          </xdr:blipFill>
          <xdr:spPr bwMode="auto">
            <a:xfrm>
              <a:off x="0" y="0"/>
              <a:ext cx="5200650" cy="1015365"/>
            </a:xfrm>
            <a:prstGeom prst="rect">
              <a:avLst/>
            </a:prstGeom>
            <a:ln>
              <a:noFill/>
            </a:ln>
            <a:extLst>
              <a:ext uri="{53640926-AAD7-44D8-BBD7-CCE9431645EC}">
                <a14:shadowObscured xmlns:a14="http://schemas.microsoft.com/office/drawing/2010/main"/>
              </a:ext>
            </a:extLst>
          </xdr:spPr>
        </xdr:pic>
        <xdr:sp macro="" textlink="">
          <xdr:nvSpPr>
            <xdr:cNvPr id="18" name="Cuadro de texto 3">
              <a:extLst>
                <a:ext uri="{FF2B5EF4-FFF2-40B4-BE49-F238E27FC236}">
                  <a16:creationId xmlns:a16="http://schemas.microsoft.com/office/drawing/2014/main" id="{B0A2BFB9-92EF-4906-B232-686B2ED9DA11}"/>
                </a:ext>
              </a:extLst>
            </xdr:cNvPr>
            <xdr:cNvSpPr txBox="1"/>
          </xdr:nvSpPr>
          <xdr:spPr>
            <a:xfrm>
              <a:off x="2057400" y="485775"/>
              <a:ext cx="13335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MINISTERIO DE ECONOMÍA </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Y FINANZAS PÚBLICAS</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Cuadro de texto 6">
              <a:extLst>
                <a:ext uri="{FF2B5EF4-FFF2-40B4-BE49-F238E27FC236}">
                  <a16:creationId xmlns:a16="http://schemas.microsoft.com/office/drawing/2014/main" id="{A594748A-BDA5-4B93-BD87-5F867E600CFF}"/>
                </a:ext>
              </a:extLst>
            </xdr:cNvPr>
            <xdr:cNvSpPr txBox="1"/>
          </xdr:nvSpPr>
          <xdr:spPr>
            <a:xfrm>
              <a:off x="3314700" y="485775"/>
              <a:ext cx="17907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VICEMINISTERIO DE PRESUPUESTO Y CONTABILIDAD FISCAL</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grpSp>
      <xdr:cxnSp macro="">
        <xdr:nvCxnSpPr>
          <xdr:cNvPr id="16" name="Conector recto 15">
            <a:extLst>
              <a:ext uri="{FF2B5EF4-FFF2-40B4-BE49-F238E27FC236}">
                <a16:creationId xmlns:a16="http://schemas.microsoft.com/office/drawing/2014/main" id="{2964D711-74FC-49F9-B44E-FC4C9030AF00}"/>
              </a:ext>
            </a:extLst>
          </xdr:cNvPr>
          <xdr:cNvCxnSpPr/>
        </xdr:nvCxnSpPr>
        <xdr:spPr>
          <a:xfrm>
            <a:off x="3314700" y="533400"/>
            <a:ext cx="0" cy="200025"/>
          </a:xfrm>
          <a:prstGeom prst="line">
            <a:avLst/>
          </a:prstGeom>
          <a:ln w="22225" cmpd="sng">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238</xdr:row>
      <xdr:rowOff>0</xdr:rowOff>
    </xdr:from>
    <xdr:to>
      <xdr:col>17</xdr:col>
      <xdr:colOff>485775</xdr:colOff>
      <xdr:row>238</xdr:row>
      <xdr:rowOff>0</xdr:rowOff>
    </xdr:to>
    <xdr:grpSp>
      <xdr:nvGrpSpPr>
        <xdr:cNvPr id="9" name="Grupo 8">
          <a:extLst>
            <a:ext uri="{FF2B5EF4-FFF2-40B4-BE49-F238E27FC236}">
              <a16:creationId xmlns:a16="http://schemas.microsoft.com/office/drawing/2014/main" id="{00000000-0008-0000-0400-000009000000}"/>
            </a:ext>
          </a:extLst>
        </xdr:cNvPr>
        <xdr:cNvGrpSpPr/>
      </xdr:nvGrpSpPr>
      <xdr:grpSpPr>
        <a:xfrm>
          <a:off x="1009650" y="139369800"/>
          <a:ext cx="12773025" cy="0"/>
          <a:chOff x="1009650" y="4810125"/>
          <a:chExt cx="12830175" cy="161925"/>
        </a:xfrm>
      </xdr:grpSpPr>
      <xdr:cxnSp macro="">
        <xdr:nvCxnSpPr>
          <xdr:cNvPr id="3" name="Conector recto 2">
            <a:extLst>
              <a:ext uri="{FF2B5EF4-FFF2-40B4-BE49-F238E27FC236}">
                <a16:creationId xmlns:a16="http://schemas.microsoft.com/office/drawing/2014/main" id="{00000000-0008-0000-04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4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4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2</xdr:col>
      <xdr:colOff>257175</xdr:colOff>
      <xdr:row>2993</xdr:row>
      <xdr:rowOff>152400</xdr:rowOff>
    </xdr:from>
    <xdr:to>
      <xdr:col>17</xdr:col>
      <xdr:colOff>485775</xdr:colOff>
      <xdr:row>2994</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09650" y="2074602150"/>
          <a:ext cx="12773025" cy="161925"/>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211</xdr:row>
      <xdr:rowOff>0</xdr:rowOff>
    </xdr:from>
    <xdr:to>
      <xdr:col>16</xdr:col>
      <xdr:colOff>752475</xdr:colOff>
      <xdr:row>212</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160581975"/>
          <a:ext cx="13820775"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217</xdr:row>
      <xdr:rowOff>152400</xdr:rowOff>
    </xdr:from>
    <xdr:to>
      <xdr:col>15</xdr:col>
      <xdr:colOff>390525</xdr:colOff>
      <xdr:row>218</xdr:row>
      <xdr:rowOff>152400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76275" y="134226300"/>
          <a:ext cx="13601700"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154</xdr:row>
      <xdr:rowOff>0</xdr:rowOff>
    </xdr:from>
    <xdr:to>
      <xdr:col>13</xdr:col>
      <xdr:colOff>790575</xdr:colOff>
      <xdr:row>155</xdr:row>
      <xdr:rowOff>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62025" y="98136075"/>
          <a:ext cx="13220700"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mel%20Daniel%20Cuba%20Calle/Escritorio/FORMULARIO%209/2022/10.%20Octubre/WP-DGCF%20R1.02%20-2022%20OCTU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cell r="B14" t="str">
            <v>ADMINISTRACIÓN PÚBLICA</v>
          </cell>
          <cell r="C14" t="str">
            <v>APUB</v>
          </cell>
        </row>
        <row r="15">
          <cell r="A15"/>
          <cell r="B15" t="str">
            <v>ADMINISTRACIÓN PÚBLICA NO FINANCIERA</v>
          </cell>
          <cell r="C15" t="str">
            <v>APNF</v>
          </cell>
        </row>
        <row r="16">
          <cell r="A16"/>
          <cell r="B16" t="str">
            <v>ÓRGANOS DEL ESTADO PLURINACIONAL</v>
          </cell>
          <cell r="C16" t="str">
            <v>OEP</v>
          </cell>
        </row>
        <row r="17">
          <cell r="A17"/>
          <cell r="B17" t="str">
            <v>ÓRGANO LEGISLATIVO</v>
          </cell>
          <cell r="C17" t="str">
            <v>OL</v>
          </cell>
        </row>
        <row r="18">
          <cell r="A18">
            <v>650</v>
          </cell>
          <cell r="B18" t="str">
            <v>Asamblea Legislativa Plurinacional</v>
          </cell>
          <cell r="C18" t="str">
            <v>ALP</v>
          </cell>
        </row>
        <row r="19">
          <cell r="A19"/>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cell r="B42" t="str">
            <v>ENTIDADES DESCONCENTRADAS DEL ORGANO EJECUTIVO</v>
          </cell>
          <cell r="C42"/>
        </row>
        <row r="43">
          <cell r="A43"/>
          <cell r="B43" t="str">
            <v xml:space="preserve">Dependencia: Ministerio de Defensa </v>
          </cell>
          <cell r="C43"/>
        </row>
        <row r="44">
          <cell r="A44"/>
          <cell r="B44" t="str">
            <v xml:space="preserve">Registro Internacional Boliviano de Buques </v>
          </cell>
          <cell r="C44" t="str">
            <v>RIBB</v>
          </cell>
        </row>
        <row r="45">
          <cell r="A45"/>
          <cell r="B45" t="str">
            <v>Dependencia: Ministerio de la Presidencia</v>
          </cell>
          <cell r="C45"/>
        </row>
        <row r="46">
          <cell r="A46"/>
          <cell r="B46" t="str">
            <v>Gaceta Oficial de Bolivia</v>
          </cell>
          <cell r="C46" t="str">
            <v>GACETA</v>
          </cell>
        </row>
        <row r="47">
          <cell r="A47"/>
          <cell r="B47" t="str">
            <v>Unidad de Proyectos Especiales</v>
          </cell>
          <cell r="C47" t="str">
            <v>UPRE</v>
          </cell>
        </row>
        <row r="48">
          <cell r="A48"/>
          <cell r="B48" t="str">
            <v xml:space="preserve">Unidad Ejecutora del Fondo Nacional de Solidaridad y Equidad </v>
          </cell>
          <cell r="C48" t="str">
            <v>UE-FNSE</v>
          </cell>
        </row>
        <row r="49">
          <cell r="A49"/>
          <cell r="B49" t="str">
            <v>Dependencia: Ministerio de Economía y Finanzas Públicas</v>
          </cell>
          <cell r="C49"/>
        </row>
        <row r="50">
          <cell r="A50"/>
          <cell r="B50" t="str">
            <v>Servicio Nacional de Patrimonio del Estado</v>
          </cell>
          <cell r="C50" t="str">
            <v>SENAPE</v>
          </cell>
        </row>
        <row r="51">
          <cell r="A51"/>
          <cell r="B51" t="str">
            <v>Servicio Nacional del Sistema de Reparto</v>
          </cell>
          <cell r="C51" t="str">
            <v>SENASIR</v>
          </cell>
        </row>
        <row r="52">
          <cell r="A52"/>
          <cell r="B52" t="str">
            <v xml:space="preserve">Unidad de Coordinación de Programas y Proyectos </v>
          </cell>
          <cell r="C52" t="str">
            <v>UCPP</v>
          </cell>
        </row>
        <row r="53">
          <cell r="A53"/>
          <cell r="B53" t="str">
            <v>Dependencia: Ministerio de Desarrollo Productivo y Economía Plural</v>
          </cell>
          <cell r="C53"/>
        </row>
        <row r="54">
          <cell r="A54"/>
          <cell r="B54" t="str">
            <v>Servicio Nacional de Propiedad Intelectual</v>
          </cell>
          <cell r="C54" t="str">
            <v>SENAPI</v>
          </cell>
        </row>
        <row r="55">
          <cell r="A55"/>
          <cell r="B55" t="str">
            <v>Instituto Boliviano de Metrología</v>
          </cell>
          <cell r="C55" t="str">
            <v>IBMETRO</v>
          </cell>
        </row>
        <row r="56">
          <cell r="A56"/>
          <cell r="B56" t="str">
            <v>Servicio Nacional de Verificación de Exportaciones</v>
          </cell>
          <cell r="C56" t="str">
            <v>SENAVEX</v>
          </cell>
        </row>
        <row r="57">
          <cell r="A57"/>
          <cell r="B57" t="str">
            <v xml:space="preserve">Pro - Bolivia </v>
          </cell>
          <cell r="C57" t="str">
            <v>PRO-BOL</v>
          </cell>
        </row>
        <row r="58">
          <cell r="A58"/>
          <cell r="B58" t="str">
            <v>Dependencia: Ministerio de Salud</v>
          </cell>
          <cell r="C58"/>
        </row>
        <row r="59">
          <cell r="A59"/>
          <cell r="B59" t="str">
            <v>Centro Nacional de Enfermedades Tropicales</v>
          </cell>
          <cell r="C59" t="str">
            <v>CENETROP</v>
          </cell>
        </row>
        <row r="60">
          <cell r="A60"/>
          <cell r="B60" t="str">
            <v>Instituto Nacional de Laboratorios de Salud</v>
          </cell>
          <cell r="C60" t="str">
            <v>INLASA</v>
          </cell>
        </row>
        <row r="61">
          <cell r="A61"/>
          <cell r="B61" t="str">
            <v>Escuela de Salud La Paz</v>
          </cell>
          <cell r="C61" t="str">
            <v>ESLP</v>
          </cell>
        </row>
        <row r="62">
          <cell r="A62"/>
          <cell r="B62" t="str">
            <v>Escuela de Salud Cochabamba</v>
          </cell>
          <cell r="C62" t="str">
            <v>ESCBBA</v>
          </cell>
        </row>
        <row r="63">
          <cell r="A63"/>
          <cell r="B63" t="str">
            <v xml:space="preserve">Agencia Estatal de Medicamentos y Tecnologías en Salud </v>
          </cell>
          <cell r="C63" t="str">
            <v>AGEMED</v>
          </cell>
        </row>
        <row r="64">
          <cell r="A64"/>
          <cell r="B64" t="str">
            <v>Dependencia: Ministerio de Medio Ambiente y Agua</v>
          </cell>
          <cell r="C64"/>
        </row>
        <row r="65">
          <cell r="A65"/>
          <cell r="B65" t="str">
            <v>Servicio Nacional de Áreas Protegidas</v>
          </cell>
          <cell r="C65" t="str">
            <v>SERNAP</v>
          </cell>
        </row>
        <row r="66">
          <cell r="A66"/>
          <cell r="B66" t="str">
            <v xml:space="preserve">Unidad Operativa Boliviana </v>
          </cell>
          <cell r="C66" t="str">
            <v>UOB</v>
          </cell>
        </row>
        <row r="67">
          <cell r="A67"/>
          <cell r="B67" t="str">
            <v>Dependencia: Ministerio de Desarrollo Rural y Tierras</v>
          </cell>
          <cell r="C67"/>
        </row>
        <row r="68">
          <cell r="A68"/>
          <cell r="B68" t="str">
            <v>Servicio Nacional de Sanidad Agropecuaria e Inocuidad Alimentaria</v>
          </cell>
          <cell r="C68" t="str">
            <v>SENASAG</v>
          </cell>
        </row>
        <row r="69">
          <cell r="A69"/>
          <cell r="B69" t="str">
            <v>Fondo Nacional de Desarrollo Integral</v>
          </cell>
          <cell r="C69" t="str">
            <v>FONADIN</v>
          </cell>
        </row>
        <row r="70">
          <cell r="A70"/>
          <cell r="B70" t="str">
            <v>Institución Pública Desconcentrada Soberanía Alimentaria</v>
          </cell>
          <cell r="C70" t="str">
            <v>SOBAL</v>
          </cell>
        </row>
        <row r="71">
          <cell r="A71"/>
          <cell r="B71" t="str">
            <v>Institución Pública Desconcentrada de Pesca y Acuicultura "PACU"</v>
          </cell>
          <cell r="C71" t="str">
            <v>PACU</v>
          </cell>
        </row>
        <row r="72">
          <cell r="A72"/>
          <cell r="B72" t="str">
            <v xml:space="preserve">Entidad Pública Desconcentrada Unidad Ejecutora de Pozos </v>
          </cell>
          <cell r="C72" t="str">
            <v>UE-Pozos</v>
          </cell>
        </row>
        <row r="73">
          <cell r="A73"/>
          <cell r="B73" t="str">
            <v>Dependencia: Ministerio de Culturas y Turismo</v>
          </cell>
          <cell r="C73"/>
        </row>
        <row r="74">
          <cell r="A74"/>
          <cell r="B74" t="str">
            <v xml:space="preserve">Conoce- Bolivia </v>
          </cell>
          <cell r="C74" t="str">
            <v>CO-BOL</v>
          </cell>
        </row>
        <row r="75">
          <cell r="A75"/>
          <cell r="B75" t="str">
            <v>Dependencia: Ministerio de Obras Públicas, Servicios y Vivienda</v>
          </cell>
          <cell r="C75"/>
        </row>
        <row r="76">
          <cell r="A76"/>
          <cell r="B76" t="str">
            <v>Centro de Comunicaciones La Paz</v>
          </cell>
          <cell r="C76" t="str">
            <v>CCLP</v>
          </cell>
        </row>
        <row r="77">
          <cell r="A77"/>
          <cell r="B77" t="str">
            <v xml:space="preserve">Administradora de Terminal Terrestre Santa Cruz </v>
          </cell>
          <cell r="C77" t="str">
            <v>ATTSC</v>
          </cell>
        </row>
        <row r="78">
          <cell r="A78"/>
          <cell r="B78" t="str">
            <v>Dependencia: Ministerio de Hidrocarburos</v>
          </cell>
          <cell r="C78"/>
        </row>
        <row r="79">
          <cell r="A79"/>
          <cell r="B79" t="str">
            <v>Entidad Ejecutora de Conversión a Gas Natural Vehicular</v>
          </cell>
          <cell r="C79" t="str">
            <v>EEC-GNV</v>
          </cell>
        </row>
        <row r="80">
          <cell r="A80"/>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cell r="B83" t="str">
            <v>ÓRGANO ELECTORAL</v>
          </cell>
          <cell r="C83" t="str">
            <v>OEL</v>
          </cell>
        </row>
        <row r="84">
          <cell r="A84">
            <v>670</v>
          </cell>
          <cell r="B84" t="str">
            <v>Órgano Electoral Plurinacional</v>
          </cell>
          <cell r="C84" t="str">
            <v>OEP</v>
          </cell>
        </row>
        <row r="85">
          <cell r="A85"/>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cell r="B90" t="str">
            <v xml:space="preserve">INSTITUCIONES PÚBLICAS DESCENTRALIZADAS </v>
          </cell>
          <cell r="C90" t="str">
            <v xml:space="preserve">INSPUBDES </v>
          </cell>
        </row>
        <row r="91">
          <cell r="A91"/>
          <cell r="B91" t="str">
            <v xml:space="preserve">Tuición: Vicepresidencia del Estado Plurinacional </v>
          </cell>
          <cell r="C91"/>
        </row>
        <row r="92">
          <cell r="A92">
            <v>119</v>
          </cell>
          <cell r="B92" t="str">
            <v>Agencia para el Desarrollo de la Sociedad de la Información en Bolivia</v>
          </cell>
          <cell r="C92" t="str">
            <v>ADSIB</v>
          </cell>
          <cell r="D92">
            <v>6</v>
          </cell>
        </row>
        <row r="93">
          <cell r="A93"/>
          <cell r="B93" t="str">
            <v>Tuición: Ministerio de Relaciones Exteriores</v>
          </cell>
          <cell r="C93"/>
        </row>
        <row r="94">
          <cell r="A94">
            <v>197</v>
          </cell>
          <cell r="B94" t="str">
            <v>Dirección Estratégica de Reivindicación Marítima, Silala y Recursos Hídricos Internacionales</v>
          </cell>
          <cell r="C94" t="str">
            <v>DIREMAR</v>
          </cell>
          <cell r="D94">
            <v>10</v>
          </cell>
        </row>
        <row r="95">
          <cell r="A95"/>
          <cell r="B95" t="str">
            <v xml:space="preserve">Tuición: Ministerio de Gobierno </v>
          </cell>
          <cell r="C95"/>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cell r="B99" t="str">
            <v>Tuición: Ministerio de Educación</v>
          </cell>
          <cell r="C99"/>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cell r="B117" t="str">
            <v>Tuición: Ministerio de Defensa</v>
          </cell>
          <cell r="C117"/>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cell r="B122" t="str">
            <v>Tuición: Ministerio de la Presidencia</v>
          </cell>
          <cell r="C122"/>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cell r="B126" t="str">
            <v xml:space="preserve">Tuición: Ministerio de Justicia y Transparencia Institucional </v>
          </cell>
          <cell r="C126"/>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cell r="B134" t="str">
            <v>Tuición: Ministerio de Economía y Finanzas Públicas</v>
          </cell>
          <cell r="C134"/>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cell r="B143" t="str">
            <v>Tuición: Ministerio de Desarrollo Productivo y Economía Plural</v>
          </cell>
          <cell r="C143"/>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cell r="B149" t="str">
            <v>Tuición: Ministerio de Salud</v>
          </cell>
          <cell r="C149"/>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cell r="B156" t="str">
            <v xml:space="preserve">Tuición: Ministerio de Desarrollo Rural y Tierras </v>
          </cell>
          <cell r="C156"/>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cell r="B162" t="str">
            <v xml:space="preserve">Tuición: Ministerio de Culturas y Turismo </v>
          </cell>
          <cell r="C162"/>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cell r="B166" t="str">
            <v xml:space="preserve">Tuición: Ministerio de Planificación del Desarrollo </v>
          </cell>
          <cell r="C166"/>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cell r="B171" t="str">
            <v xml:space="preserve">Tuición: Ministerio de Minería y Metalurgia </v>
          </cell>
          <cell r="C171"/>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cell r="B176" t="str">
            <v xml:space="preserve">Tuición: Ministerio de Hidrocarburos </v>
          </cell>
          <cell r="C176"/>
        </row>
        <row r="177">
          <cell r="A177">
            <v>163</v>
          </cell>
          <cell r="B177" t="str">
            <v>Agencia Nacional de Hidrocarburos</v>
          </cell>
          <cell r="C177" t="str">
            <v>ANH</v>
          </cell>
          <cell r="D177">
            <v>78</v>
          </cell>
        </row>
        <row r="178">
          <cell r="A178"/>
          <cell r="B178" t="str">
            <v xml:space="preserve">Tuición: Ministerio de Obras Públicas, Servicios y Vivienda </v>
          </cell>
          <cell r="C178"/>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cell r="B188" t="str">
            <v>Tuición: Ministerio de Energías</v>
          </cell>
          <cell r="C188"/>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cell r="B191" t="str">
            <v xml:space="preserve">Tuición: Ministerio de Medio Ambiente y Agua </v>
          </cell>
          <cell r="C191"/>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cell r="B211" t="str">
            <v xml:space="preserve">Tuición: Ministerio de Trabajo, Empleo y Previsión Social </v>
          </cell>
          <cell r="C211"/>
        </row>
        <row r="212">
          <cell r="A212">
            <v>347</v>
          </cell>
          <cell r="B212" t="str">
            <v>Autoridad de Fiscalización y Control de Cooperativas</v>
          </cell>
          <cell r="C212" t="str">
            <v>AFCOOP</v>
          </cell>
          <cell r="D212">
            <v>70</v>
          </cell>
        </row>
        <row r="213">
          <cell r="A213"/>
          <cell r="B213" t="str">
            <v xml:space="preserve">Tuición: Órgano Judicial </v>
          </cell>
          <cell r="C213"/>
        </row>
        <row r="214">
          <cell r="A214">
            <v>343</v>
          </cell>
          <cell r="B214" t="str">
            <v>Escuela de Jueces del Estado</v>
          </cell>
          <cell r="C214" t="str">
            <v>EJE</v>
          </cell>
          <cell r="D214">
            <v>660</v>
          </cell>
        </row>
        <row r="215">
          <cell r="A215"/>
          <cell r="B215" t="str">
            <v xml:space="preserve">Tuición: Banco Central de Bolivia </v>
          </cell>
          <cell r="C215"/>
        </row>
        <row r="216">
          <cell r="A216">
            <v>293</v>
          </cell>
          <cell r="B216" t="str">
            <v>Fundación Cultural del Banco Central de Bolivia</v>
          </cell>
          <cell r="C216" t="str">
            <v>FC - BCB</v>
          </cell>
          <cell r="D216">
            <v>951</v>
          </cell>
        </row>
        <row r="217">
          <cell r="A217"/>
          <cell r="B217" t="str">
            <v xml:space="preserve">UNIVERSIDADES PÚBLICAS </v>
          </cell>
          <cell r="C217"/>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cell r="B230" t="str">
            <v>Tuición: Ministerio de Educación</v>
          </cell>
          <cell r="C230"/>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cell r="B234" t="str">
            <v xml:space="preserve">INSTITUCIONES DE SEGURIDAD SOCIAL </v>
          </cell>
          <cell r="C234" t="str">
            <v>ISS</v>
          </cell>
        </row>
        <row r="235">
          <cell r="A235"/>
          <cell r="B235" t="str">
            <v>Tuición: Ministerio de Defensa</v>
          </cell>
          <cell r="C235"/>
        </row>
        <row r="236">
          <cell r="A236">
            <v>411</v>
          </cell>
          <cell r="B236" t="str">
            <v xml:space="preserve">Corporación del Seguro Social Militar </v>
          </cell>
          <cell r="C236" t="str">
            <v>COSSMIL</v>
          </cell>
          <cell r="D236">
            <v>20</v>
          </cell>
        </row>
        <row r="237">
          <cell r="A237"/>
          <cell r="B237" t="str">
            <v>Tuición: Ministerio de Salud</v>
          </cell>
          <cell r="C237"/>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cell r="B252" t="str">
            <v>EMPRESAS PÚBLICAS</v>
          </cell>
          <cell r="C252" t="str">
            <v>EMP-PUB</v>
          </cell>
        </row>
        <row r="253">
          <cell r="A253"/>
          <cell r="B253" t="str">
            <v xml:space="preserve">EMPRESAS NACIONALES </v>
          </cell>
          <cell r="C253" t="str">
            <v>EMP-NAL</v>
          </cell>
        </row>
        <row r="254">
          <cell r="A254"/>
          <cell r="B254" t="str">
            <v>Tuición: Ministerio de Defensa</v>
          </cell>
          <cell r="C254"/>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cell r="B261" t="str">
            <v>Tuición: Ministerio de Economía y Finanzas Públicas</v>
          </cell>
          <cell r="C261"/>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cell r="B265" t="str">
            <v xml:space="preserve">Tuición: Ministerio de Desarrollo Productivo y Economía Plural </v>
          </cell>
          <cell r="C265"/>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cell r="B274" t="str">
            <v xml:space="preserve">Tuición: Ministerio de Minería y Metalurgia </v>
          </cell>
          <cell r="C274"/>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cell r="B278" t="str">
            <v xml:space="preserve">Tuición: Ministerio de Hidrocarburos </v>
          </cell>
          <cell r="C278"/>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cell r="B281" t="str">
            <v xml:space="preserve">Tuición: Ministerio de Obras Públicas, Servicios y Vivienda </v>
          </cell>
          <cell r="C281"/>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cell r="B287" t="str">
            <v xml:space="preserve">Tuición: Ministerio de Energías </v>
          </cell>
          <cell r="C287"/>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cell r="B290" t="str">
            <v>Tuición: Ministerio de Comunicación</v>
          </cell>
          <cell r="C290"/>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cell r="B293" t="str">
            <v xml:space="preserve">Tuición: Ministerio de Culturas y Turismo </v>
          </cell>
          <cell r="C293"/>
        </row>
        <row r="294">
          <cell r="A294">
            <v>592</v>
          </cell>
          <cell r="B294" t="str">
            <v>Empresa Estatal “Boliviana de Turismo”</v>
          </cell>
          <cell r="C294" t="str">
            <v>BOLTUR</v>
          </cell>
          <cell r="D294">
            <v>52</v>
          </cell>
        </row>
        <row r="295">
          <cell r="A295"/>
          <cell r="B295" t="str">
            <v xml:space="preserve">Tuición: Ministerio de Medio Ambiente y Aguas </v>
          </cell>
          <cell r="C295"/>
        </row>
        <row r="296">
          <cell r="A296">
            <v>633</v>
          </cell>
          <cell r="B296" t="str">
            <v>Empresa Misicuni</v>
          </cell>
          <cell r="C296" t="str">
            <v>MISICUNI</v>
          </cell>
          <cell r="D296">
            <v>86</v>
          </cell>
        </row>
        <row r="297">
          <cell r="A297"/>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cell r="B307" t="str">
            <v xml:space="preserve">GOBIERNOS AUTÓNOMOS REGIONALES </v>
          </cell>
          <cell r="C307" t="str">
            <v>GAR</v>
          </cell>
        </row>
        <row r="308">
          <cell r="A308"/>
          <cell r="B308" t="str">
            <v>Departamento de Tarja</v>
          </cell>
          <cell r="C308"/>
        </row>
        <row r="309">
          <cell r="A309">
            <v>4601</v>
          </cell>
          <cell r="B309" t="str">
            <v>Gobierno Autónomo Regional del Gran Chaco</v>
          </cell>
          <cell r="C309" t="str">
            <v>GAR-GCH</v>
          </cell>
        </row>
        <row r="310">
          <cell r="A310"/>
          <cell r="B310" t="str">
            <v xml:space="preserve">GOBIERNOS AUTÓNOMOS MUNICIPALES </v>
          </cell>
          <cell r="C310" t="str">
            <v>GAM</v>
          </cell>
        </row>
        <row r="311">
          <cell r="A311"/>
          <cell r="B311" t="str">
            <v>Gobiernos Autónomos Municipales del Departamento de Chuquisaca</v>
          </cell>
          <cell r="C311"/>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cell r="B341" t="str">
            <v>Gobiernos Autónomos Municipales del Departamento de La Paz</v>
          </cell>
          <cell r="C341"/>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cell r="B429" t="str">
            <v>Gobiernos Autónomos Municipales del Departamento de Cochabamba</v>
          </cell>
          <cell r="C429"/>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cell r="B477" t="str">
            <v>Gobiernos Autónomos Municipales del Departamento de Oruro</v>
          </cell>
          <cell r="C477"/>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cell r="B512" t="str">
            <v>Gobiernos Autónomos Municipales del Departamento de Potosí</v>
          </cell>
          <cell r="C512"/>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cell r="B553" t="str">
            <v>Gobiernos Autónomos Municipales del Departamento de Tarja</v>
          </cell>
          <cell r="C553"/>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cell r="B565" t="str">
            <v>Gobiernos Autónomos Municipales del Departamento de Santa Cruz</v>
          </cell>
          <cell r="C565"/>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cell r="B621" t="str">
            <v>Gobiernos Autónomos Municipales del Departamento de Beni</v>
          </cell>
          <cell r="C621"/>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cell r="B641" t="str">
            <v>Gobiernos Autónomos Municipales del Departamento de Pando</v>
          </cell>
          <cell r="C641"/>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cell r="B657" t="str">
            <v xml:space="preserve">GOBIERNOS AUTÓNOMOS INDÍGENAS ORIGINARIOS CAMPESINOS </v>
          </cell>
          <cell r="C657" t="str">
            <v>GAIOC</v>
          </cell>
        </row>
        <row r="658">
          <cell r="A658"/>
          <cell r="B658" t="str">
            <v>Departamento de Cochabamba</v>
          </cell>
          <cell r="C658"/>
        </row>
        <row r="659">
          <cell r="A659">
            <v>3301</v>
          </cell>
          <cell r="B659" t="str">
            <v xml:space="preserve">Gobierno Autónomo Indígena Originario Campesino del Territorio de Raqaypampa </v>
          </cell>
          <cell r="C659" t="str">
            <v>TRP</v>
          </cell>
        </row>
        <row r="660">
          <cell r="A660"/>
          <cell r="B660" t="str">
            <v>Departamento de Oruro</v>
          </cell>
          <cell r="C660"/>
        </row>
        <row r="661">
          <cell r="A661">
            <v>3401</v>
          </cell>
          <cell r="B661" t="str">
            <v xml:space="preserve">Gobierno Autónomo Indígena Originario Campesino de la Nación Originaria Uru Chipaya </v>
          </cell>
          <cell r="C661" t="str">
            <v>URU</v>
          </cell>
        </row>
        <row r="662">
          <cell r="A662"/>
          <cell r="B662" t="str">
            <v>Departamento de Santa Cruz</v>
          </cell>
          <cell r="C662"/>
        </row>
        <row r="663">
          <cell r="A663">
            <v>3701</v>
          </cell>
          <cell r="B663" t="str">
            <v>Gobierno Autónomo Indígena Originario Campesino de Charagua Iyambae</v>
          </cell>
          <cell r="C663" t="str">
            <v>CHIY</v>
          </cell>
        </row>
        <row r="664">
          <cell r="A664"/>
          <cell r="B664" t="str">
            <v xml:space="preserve">ADMINISTRACIÓN PÚBLICA FINANCIERA  </v>
          </cell>
          <cell r="C664" t="str">
            <v>APF IFNB</v>
          </cell>
        </row>
        <row r="665">
          <cell r="A665"/>
          <cell r="B665" t="str">
            <v>Instituciones Financieras No Bancarias</v>
          </cell>
          <cell r="C665"/>
        </row>
        <row r="666">
          <cell r="A666"/>
          <cell r="B666" t="str">
            <v xml:space="preserve">Instituciones Financieras No Bancarias del Nivel Central del Estado </v>
          </cell>
          <cell r="C666"/>
        </row>
        <row r="667">
          <cell r="A667"/>
          <cell r="B667" t="str">
            <v>Tuición: Ministerio de Planificación del Desarrollo</v>
          </cell>
          <cell r="C667"/>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cell r="B670" t="str">
            <v>Tuición: Ministerio de Minería y Metalurgia</v>
          </cell>
          <cell r="C670"/>
        </row>
        <row r="671">
          <cell r="A671">
            <v>130</v>
          </cell>
          <cell r="B671" t="str">
            <v xml:space="preserve">Fondo de Financiamiento para la Minería </v>
          </cell>
          <cell r="C671" t="str">
            <v>FOFIM</v>
          </cell>
          <cell r="D671">
            <v>76</v>
          </cell>
        </row>
        <row r="672">
          <cell r="A672"/>
          <cell r="B672" t="str">
            <v>Instituciones Financieras No Bancarias del Nivel Territorial</v>
          </cell>
          <cell r="C672"/>
        </row>
        <row r="673">
          <cell r="A673">
            <v>867</v>
          </cell>
          <cell r="B673" t="str">
            <v>Fondo Rotatorio de Fomento Productivo Regional</v>
          </cell>
          <cell r="C673" t="str">
            <v>FRFPR</v>
          </cell>
        </row>
        <row r="674">
          <cell r="A674"/>
          <cell r="B674" t="str">
            <v xml:space="preserve">Instituciones Financieras Bancarias </v>
          </cell>
          <cell r="C674" t="str">
            <v>IFB</v>
          </cell>
        </row>
        <row r="675">
          <cell r="A675"/>
          <cell r="B675" t="str">
            <v>Tuición: Ministerio de Economía y Finanzas Públicas</v>
          </cell>
          <cell r="C675"/>
        </row>
        <row r="676">
          <cell r="A676">
            <v>951</v>
          </cell>
          <cell r="B676" t="str">
            <v>Banco Central de Bolivia (*)</v>
          </cell>
          <cell r="C676" t="str">
            <v>BCB</v>
          </cell>
          <cell r="D676">
            <v>35</v>
          </cell>
        </row>
        <row r="677">
          <cell r="A677"/>
          <cell r="B677" t="str">
            <v>ADMINISTRACIÓN PRIVADA</v>
          </cell>
          <cell r="C677" t="str">
            <v>APRV</v>
          </cell>
        </row>
        <row r="678">
          <cell r="A678"/>
          <cell r="B678" t="str">
            <v>SECTOR PRIVADO</v>
          </cell>
          <cell r="C678" t="str">
            <v>SPRV</v>
          </cell>
        </row>
        <row r="679">
          <cell r="A679">
            <v>999</v>
          </cell>
          <cell r="B679" t="str">
            <v xml:space="preserve">Sector Privado </v>
          </cell>
          <cell r="C679" t="str">
            <v>SEC-PRV</v>
          </cell>
        </row>
        <row r="680">
          <cell r="A680"/>
          <cell r="B680" t="str">
            <v>ENTIDADES DESCENTRALIZADAS Y EMPRESAS DE LAS ENTIDADES TERRITORIALES AUTONOMAS (**)</v>
          </cell>
          <cell r="C680"/>
        </row>
        <row r="681">
          <cell r="A681"/>
          <cell r="B681" t="str">
            <v xml:space="preserve">EMPRESAS REGIONALES </v>
          </cell>
          <cell r="C681" t="str">
            <v>EMP-REG</v>
          </cell>
        </row>
        <row r="682">
          <cell r="A682"/>
          <cell r="B682" t="str">
            <v>Tuición: Ministerio de Hidrocarburos</v>
          </cell>
          <cell r="C682"/>
        </row>
        <row r="683">
          <cell r="A683">
            <v>716</v>
          </cell>
          <cell r="B683" t="str">
            <v>Empresa Tarijeña del Gas</v>
          </cell>
          <cell r="C683" t="str">
            <v>EMTAGAS</v>
          </cell>
          <cell r="D683">
            <v>78</v>
          </cell>
        </row>
        <row r="684">
          <cell r="A684"/>
          <cell r="B684" t="str">
            <v xml:space="preserve">EMPRESAS DEPARTAMENTALES </v>
          </cell>
          <cell r="C684" t="str">
            <v>EMP-DEP</v>
          </cell>
        </row>
        <row r="685">
          <cell r="A685"/>
          <cell r="B685" t="str">
            <v>Tuición: Gobierno Autónomo Departamental de La Paz</v>
          </cell>
          <cell r="C685"/>
        </row>
        <row r="686">
          <cell r="A686">
            <v>2319</v>
          </cell>
          <cell r="B686" t="str">
            <v xml:space="preserve">Empresa Pública Departamental Estratégica de Aguas - La Paz </v>
          </cell>
          <cell r="C686" t="str">
            <v>EDALP</v>
          </cell>
        </row>
        <row r="687">
          <cell r="A687"/>
          <cell r="B687" t="str">
            <v>Tuición: Gobierno Autónomo Departamental de Oruro</v>
          </cell>
          <cell r="C687"/>
        </row>
        <row r="688">
          <cell r="A688">
            <v>634</v>
          </cell>
          <cell r="B688" t="str">
            <v xml:space="preserve">Empresa Pública Departamental Hotel Terminal - Terminal de Buses de Oruro </v>
          </cell>
          <cell r="C688" t="str">
            <v>EPDEOR</v>
          </cell>
        </row>
        <row r="689">
          <cell r="A689"/>
          <cell r="B689" t="str">
            <v>Tuición: Gobierno Autónomo Departamental de Potosí</v>
          </cell>
          <cell r="C689"/>
        </row>
        <row r="690">
          <cell r="A690">
            <v>2336</v>
          </cell>
          <cell r="B690" t="str">
            <v xml:space="preserve">Empresa Pública Departamental Fábrica de Calaminas y Clavos </v>
          </cell>
          <cell r="C690" t="str">
            <v>FCCCP-EPD</v>
          </cell>
        </row>
        <row r="691">
          <cell r="A691"/>
          <cell r="B691" t="str">
            <v>Tuición: Gobierno Autónomo Departamental de Tarija</v>
          </cell>
          <cell r="C691"/>
        </row>
        <row r="692">
          <cell r="A692">
            <v>2330</v>
          </cell>
          <cell r="B692" t="str">
            <v>Empresa Pública Departamental de Servicios Eléctricos Tarija-SETAR</v>
          </cell>
          <cell r="C692" t="str">
            <v>SETAR</v>
          </cell>
        </row>
        <row r="693">
          <cell r="A693"/>
          <cell r="B693" t="str">
            <v xml:space="preserve">EMPRESAS MUNICIPALES </v>
          </cell>
          <cell r="C693" t="str">
            <v>EMP-MUN</v>
          </cell>
        </row>
        <row r="694">
          <cell r="A694"/>
          <cell r="B694" t="str">
            <v>Tuición: Gobierno Autónomo Municipal de Sucre</v>
          </cell>
          <cell r="C694"/>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cell r="B697" t="str">
            <v>Tuición: Gobierno Autónomo Municipal de La Paz</v>
          </cell>
          <cell r="C697"/>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cell r="B701" t="str">
            <v>Tuición: Gobierno Autónomo Municipal de Viacha</v>
          </cell>
          <cell r="C701"/>
        </row>
        <row r="702">
          <cell r="A702">
            <v>2312</v>
          </cell>
          <cell r="B702" t="str">
            <v xml:space="preserve">Empresa Municipal de Agua Potable y Alcantarillado Viacha </v>
          </cell>
          <cell r="C702" t="str">
            <v>EMAPAV</v>
          </cell>
        </row>
        <row r="703">
          <cell r="A703"/>
          <cell r="B703" t="str">
            <v>Tuición: Gobierno Autónomo Municipal de Copacabana</v>
          </cell>
          <cell r="C703"/>
        </row>
        <row r="704">
          <cell r="A704">
            <v>2338</v>
          </cell>
          <cell r="B704" t="str">
            <v xml:space="preserve">Empresa Prestadora de Servicio de Agua Potable y Alcantarillado </v>
          </cell>
          <cell r="C704" t="str">
            <v>EPSA MUNICIPAL</v>
          </cell>
        </row>
        <row r="705">
          <cell r="A705"/>
          <cell r="B705" t="str">
            <v>Tuición: Gobierno Autónomo Municipal de Cochabamba</v>
          </cell>
          <cell r="C705"/>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cell r="B709" t="str">
            <v>Tuición: Gobierno Autónomo Municipal de Sacaba</v>
          </cell>
          <cell r="C709"/>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cell r="B712" t="str">
            <v>Tuición: Gobierno Autónomo Municipal de Oruro</v>
          </cell>
          <cell r="C712"/>
        </row>
        <row r="713">
          <cell r="A713">
            <v>831</v>
          </cell>
          <cell r="B713" t="str">
            <v xml:space="preserve">Servicio Local de Acueductos y Alcantarillado - Oruro </v>
          </cell>
          <cell r="C713" t="str">
            <v>SELA</v>
          </cell>
        </row>
        <row r="714">
          <cell r="A714"/>
          <cell r="B714" t="str">
            <v>Tuición: Gobierno Autónomo Municipal de Potosí</v>
          </cell>
          <cell r="C714"/>
        </row>
        <row r="715">
          <cell r="A715">
            <v>821</v>
          </cell>
          <cell r="B715" t="str">
            <v xml:space="preserve">Administración Autónoma para Obras Sanitarias - Potosí </v>
          </cell>
          <cell r="C715" t="str">
            <v>AAPOS</v>
          </cell>
        </row>
        <row r="716">
          <cell r="A716"/>
          <cell r="B716" t="str">
            <v>Tuición: Gobierno Autónomo Municipal de Yacuiba</v>
          </cell>
          <cell r="C716"/>
        </row>
        <row r="717">
          <cell r="A717">
            <v>2327</v>
          </cell>
          <cell r="B717" t="str">
            <v>Empresa Municipal Autónoma de Agua Potable y Alcantarillado de Yacuiba</v>
          </cell>
          <cell r="C717" t="str">
            <v>EMAPYC</v>
          </cell>
        </row>
        <row r="718">
          <cell r="A718"/>
          <cell r="B718" t="str">
            <v>Tuición: Gobierno Autónomo Municipal de Uriondo (Concepción)</v>
          </cell>
          <cell r="C718"/>
        </row>
        <row r="719">
          <cell r="A719">
            <v>2328</v>
          </cell>
          <cell r="B719" t="str">
            <v xml:space="preserve">Empresa Municipal de Agua Potable y Alcantarillado Sanitario de Uriondo </v>
          </cell>
          <cell r="C719" t="str">
            <v>EMAPAU</v>
          </cell>
        </row>
        <row r="720">
          <cell r="A720"/>
          <cell r="B720" t="str">
            <v>Tuición: Gobierno Autónomo Municipal de Cobija</v>
          </cell>
          <cell r="C720"/>
        </row>
        <row r="721">
          <cell r="A721">
            <v>2320</v>
          </cell>
          <cell r="B721" t="str">
            <v xml:space="preserve">Empresa Pública Municipal de Servicios de Agua Potable y Alcantarillado Sanitario Cobija </v>
          </cell>
          <cell r="C721" t="str">
            <v>EPSA COBIJA</v>
          </cell>
        </row>
        <row r="722">
          <cell r="A722"/>
          <cell r="B722" t="str">
            <v>ENTIDADES DESCENTRALIZADAS DEPARTAMENTALES</v>
          </cell>
          <cell r="C722"/>
        </row>
        <row r="723">
          <cell r="A723"/>
          <cell r="B723" t="str">
            <v>Tuición: Gobierno Autónomo Departamental de Santa Cruz</v>
          </cell>
          <cell r="C723"/>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cell r="B726" t="str">
            <v xml:space="preserve">ENTIDADES DESCENTRALIZADAS MUNICIPALES </v>
          </cell>
          <cell r="C726"/>
        </row>
        <row r="727">
          <cell r="A727"/>
          <cell r="B727" t="str">
            <v>Tuición: Gobierno Autónomo Municipal de Sucre</v>
          </cell>
          <cell r="C727"/>
        </row>
        <row r="728">
          <cell r="A728">
            <v>2313</v>
          </cell>
          <cell r="B728" t="str">
            <v xml:space="preserve">Entidad Municipal de Aseo Urbano Sucre </v>
          </cell>
          <cell r="C728" t="str">
            <v>EMAS</v>
          </cell>
        </row>
        <row r="729">
          <cell r="A729"/>
          <cell r="B729" t="str">
            <v>Tuición: Gobierno Autónomo Municipal de La Paz</v>
          </cell>
          <cell r="C729"/>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cell r="B733" t="str">
            <v>Tuición: Gobierno Autónomo Municipal de Cochabamba</v>
          </cell>
          <cell r="C733"/>
        </row>
        <row r="734">
          <cell r="A734">
            <v>2318</v>
          </cell>
          <cell r="B734" t="str">
            <v xml:space="preserve">Entidad Descentralizada UMMIPRE PROMAN </v>
          </cell>
          <cell r="C734" t="str">
            <v>UMMIPRE PROMAN</v>
          </cell>
        </row>
        <row r="735">
          <cell r="A735"/>
          <cell r="B735" t="str">
            <v>Tuición: Gobierno Autónomo Municipal de Potosí</v>
          </cell>
          <cell r="C735"/>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cell r="B738" t="str">
            <v>Tuición: Gobierno Autónomo Municipal de Tarija</v>
          </cell>
          <cell r="C738"/>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175.71453020833" createdVersion="8" refreshedVersion="8" minRefreshableVersion="3" recordCount="196" xr:uid="{375B1DB9-8266-412E-9FDE-41209EFE8E83}">
  <cacheSource type="worksheet">
    <worksheetSource ref="A7:R203" sheet="CUT ME"/>
  </cacheSource>
  <cacheFields count="18">
    <cacheField name="Entidad" numFmtId="0">
      <sharedItems containsMixedTypes="1" containsNumber="1" containsInteger="1" minValue="10" maxValue="681" count="15">
        <s v="99 - 02"/>
        <n v="681"/>
        <s v="99 - 03"/>
        <n v="203"/>
        <n v="513"/>
        <n v="163"/>
        <n v="291"/>
        <n v="253"/>
        <n v="10"/>
        <n v="16"/>
        <n v="20"/>
        <n v="86"/>
        <n v="249"/>
        <n v="206"/>
        <n v="212"/>
      </sharedItems>
    </cacheField>
    <cacheField name="D.A." numFmtId="0">
      <sharedItems containsNonDate="0" containsString="0" containsBlank="1"/>
    </cacheField>
    <cacheField name="Descripción" numFmtId="0">
      <sharedItems count="15">
        <s v="Dirección General de Programación y Operaciones del Tesoro"/>
        <s v="Ministerio Público"/>
        <s v="Dirección General de Crédito Público"/>
        <s v="Autoridad de Supervisión del Sistema Financiero"/>
        <s v="Yacimientos Petrolíferos Fiscales Bolivianos"/>
        <s v="Agencia Nacional de Hidrocarburos"/>
        <s v="Administradora Boliviana de Carreteras"/>
        <s v="Entidad Ejecutora de Medio Ambiente y Agua"/>
        <s v="Ministerio de Relaciones Exteriores"/>
        <s v="Ministerio de Educación"/>
        <s v="Ministerio de Defensa"/>
        <s v="Ministerio de Medio Ambiente y Agua"/>
        <s v="Central de Abastecimiento y Suministros de Salud"/>
        <s v="Instituto Nacional de Estadística"/>
        <s v="Instituto Nacional de Reforma Agraria"/>
      </sharedItems>
    </cacheField>
    <cacheField name="Fecha de operación_x000a_(DD/MM/AA)" numFmtId="14">
      <sharedItems containsSemiMixedTypes="0" containsNonDate="0" containsDate="1" containsString="0" minDate="2023-01-04T00:00:00" maxDate="2023-09-01T00:00:00" count="114">
        <d v="2023-01-04T00:00:00"/>
        <d v="2023-01-09T00:00:00"/>
        <d v="2023-01-10T00:00:00"/>
        <d v="2023-01-12T00:00:00"/>
        <d v="2023-01-13T00:00:00"/>
        <d v="2023-01-16T00:00:00"/>
        <d v="2023-01-18T00:00:00"/>
        <d v="2023-01-19T00:00:00"/>
        <d v="2023-01-20T00:00:00"/>
        <d v="2023-01-24T00:00:00"/>
        <d v="2023-01-25T00:00:00"/>
        <d v="2023-01-26T00:00:00"/>
        <d v="2023-01-27T00:00:00"/>
        <d v="2023-01-31T00:00:00"/>
        <d v="2023-02-03T00:00:00"/>
        <d v="2023-02-06T00:00:00"/>
        <d v="2023-02-07T00:00:00"/>
        <d v="2023-02-08T00:00:00"/>
        <d v="2023-02-09T00:00:00"/>
        <d v="2023-02-10T00:00:00"/>
        <d v="2023-02-13T00:00:00"/>
        <d v="2023-02-14T00:00:00"/>
        <d v="2023-02-15T00:00:00"/>
        <d v="2023-02-16T00:00:00"/>
        <d v="2023-02-17T00:00:00"/>
        <d v="2023-02-22T00:00:00"/>
        <d v="2023-02-23T00:00:00"/>
        <d v="2023-02-27T00:00:00"/>
        <d v="2023-03-01T00:00:00"/>
        <d v="2023-03-03T00:00:00"/>
        <d v="2023-03-06T00:00:00"/>
        <d v="2023-03-07T00:00:00"/>
        <d v="2023-03-08T00:00:00"/>
        <d v="2023-03-10T00:00:00"/>
        <d v="2023-03-15T00:00:00"/>
        <d v="2023-03-16T00:00:00"/>
        <d v="2023-03-17T00:00:00"/>
        <d v="2023-03-24T00:00:00"/>
        <d v="2023-03-27T00:00:00"/>
        <d v="2023-03-28T00:00:00"/>
        <d v="2023-03-30T00:00:00"/>
        <d v="2023-04-04T00:00:00"/>
        <d v="2023-04-05T00:00:00"/>
        <d v="2023-04-06T00:00:00"/>
        <d v="2023-04-10T00:00:00"/>
        <d v="2023-04-11T00:00:00"/>
        <d v="2023-04-12T00:00:00"/>
        <d v="2023-04-13T00:00:00"/>
        <d v="2023-04-14T00:00:00"/>
        <d v="2023-04-17T00:00:00"/>
        <d v="2023-04-18T00:00:00"/>
        <d v="2023-04-19T00:00:00"/>
        <d v="2023-04-20T00:00:00"/>
        <d v="2023-04-21T00:00:00"/>
        <d v="2023-04-24T00:00:00"/>
        <d v="2023-04-25T00:00:00"/>
        <d v="2023-04-27T00:00:00"/>
        <d v="2023-04-28T00:00:00"/>
        <d v="2023-05-02T00:00:00"/>
        <d v="2023-05-03T00:00:00"/>
        <d v="2023-05-04T00:00:00"/>
        <d v="2023-05-05T00:00:00"/>
        <d v="2023-05-09T00:00:00"/>
        <d v="2023-05-10T00:00:00"/>
        <d v="2023-05-11T00:00:00"/>
        <d v="2023-05-12T00:00:00"/>
        <d v="2023-05-15T00:00:00"/>
        <d v="2023-05-16T00:00:00"/>
        <d v="2023-05-18T00:00:00"/>
        <d v="2023-05-23T00:00:00"/>
        <d v="2023-05-25T00:00:00"/>
        <d v="2023-05-26T00:00:00"/>
        <d v="2023-05-30T00:00:00"/>
        <d v="2023-05-31T00:00:00"/>
        <d v="2023-06-01T00:00:00"/>
        <d v="2023-06-05T00:00:00"/>
        <d v="2023-06-07T00:00:00"/>
        <d v="2023-06-09T00:00:00"/>
        <d v="2023-06-13T00:00:00"/>
        <d v="2023-06-15T00:00:00"/>
        <d v="2023-06-16T00:00:00"/>
        <d v="2023-06-19T00:00:00"/>
        <d v="2023-06-20T00:00:00"/>
        <d v="2023-06-22T00:00:00"/>
        <d v="2023-06-23T00:00:00"/>
        <d v="2023-06-27T00:00:00"/>
        <d v="2023-06-28T00:00:00"/>
        <d v="2023-06-30T00:00:00"/>
        <d v="2023-07-05T00:00:00"/>
        <d v="2023-07-06T00:00:00"/>
        <d v="2023-07-14T00:00:00"/>
        <d v="2023-07-18T00:00:00"/>
        <d v="2023-07-21T00:00:00"/>
        <d v="2023-07-25T00:00:00"/>
        <d v="2023-07-31T00:00:00"/>
        <d v="2023-08-01T00:00:00"/>
        <d v="2023-08-02T00:00:00"/>
        <d v="2023-08-04T00:00:00"/>
        <d v="2023-08-08T00:00:00"/>
        <d v="2023-08-09T00:00:00"/>
        <d v="2023-08-10T00:00:00"/>
        <d v="2023-08-11T00:00:00"/>
        <d v="2023-08-14T00:00:00"/>
        <d v="2023-08-16T00:00:00"/>
        <d v="2023-08-17T00:00:00"/>
        <d v="2023-08-18T00:00:00"/>
        <d v="2023-08-21T00:00:00"/>
        <d v="2023-08-22T00:00:00"/>
        <d v="2023-08-23T00:00:00"/>
        <d v="2023-08-24T00:00:00"/>
        <d v="2023-08-25T00:00:00"/>
        <d v="2023-08-28T00:00:00"/>
        <d v="2023-08-29T00:00:00"/>
        <d v="2023-08-31T00:00:00"/>
      </sharedItems>
      <fieldGroup base="3">
        <rangePr groupBy="months" startDate="2023-01-04T00:00:00" endDate="2023-09-01T00:00:00"/>
        <groupItems count="14">
          <s v="&lt;4/1/2023"/>
          <s v="ene"/>
          <s v="feb"/>
          <s v="mar"/>
          <s v="abr"/>
          <s v="may"/>
          <s v="jun"/>
          <s v="jul"/>
          <s v="ago"/>
          <s v="sep"/>
          <s v="oct"/>
          <s v="nov"/>
          <s v="dic"/>
          <s v="&gt;1/9/2023"/>
        </groupItems>
      </fieldGroup>
    </cacheField>
    <cacheField name="Nro. Comp. BCB" numFmtId="14">
      <sharedItems/>
    </cacheField>
    <cacheField name="Tipo de Operación" numFmtId="0">
      <sharedItems/>
    </cacheField>
    <cacheField name="Nro. Doc. Extracto" numFmtId="0">
      <sharedItems containsSemiMixedTypes="0" containsString="0" containsNumber="1" containsInteger="1" minValue="16976" maxValue="2394130"/>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188855120.25"/>
    </cacheField>
    <cacheField name="Créditos_x000a_(USD)" numFmtId="164">
      <sharedItems containsSemiMixedTypes="0" containsString="0" containsNumber="1" minValue="0" maxValue="62730871"/>
    </cacheField>
    <cacheField name="Débitos_x000a_(Bs)" numFmtId="164">
      <sharedItems containsSemiMixedTypes="0" containsString="0" containsNumber="1" minValue="0" maxValue="1295546124.9200001"/>
    </cacheField>
    <cacheField name="Créditos_x000a_(Bs)" numFmtId="164">
      <sharedItems containsSemiMixedTypes="0" containsString="0" containsNumber="1" minValue="0" maxValue="430333775.06"/>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175.714661921294" createdVersion="8" refreshedVersion="8" minRefreshableVersion="3" recordCount="202" xr:uid="{647E63F8-8E1E-47D1-A9E5-F34525F1A7E2}">
  <cacheSource type="worksheet">
    <worksheetSource ref="A7:P209" sheet="TRL MN"/>
  </cacheSource>
  <cacheFields count="16">
    <cacheField name="Entidad" numFmtId="1">
      <sharedItems containsMixedTypes="1" containsNumber="1" containsInteger="1" minValue="10" maxValue="597" count="29">
        <s v="99 - 02"/>
        <s v="99 - 01"/>
        <n v="383"/>
        <n v="291"/>
        <n v="86"/>
        <n v="253"/>
        <n v="41"/>
        <n v="212"/>
        <n v="389"/>
        <n v="548"/>
        <n v="597"/>
        <n v="340"/>
        <n v="10"/>
        <n v="117"/>
        <n v="312"/>
        <n v="203"/>
        <n v="70"/>
        <n v="132"/>
        <n v="287"/>
        <n v="46"/>
        <n v="81"/>
        <n v="15"/>
        <n v="382"/>
        <n v="225"/>
        <n v="206"/>
        <n v="66"/>
        <n v="20"/>
        <n v="591"/>
        <n v="514"/>
      </sharedItems>
    </cacheField>
    <cacheField name="D.A." numFmtId="1">
      <sharedItems containsSemiMixedTypes="0" containsString="0" containsNumber="1" containsInteger="1" minValue="1" maxValue="14"/>
    </cacheField>
    <cacheField name="Descripción" numFmtId="0">
      <sharedItems count="28">
        <s v="Dirección General de Programación y Operaciones del Tesoro"/>
        <s v="Agencia Boliviana de Correos &quot;Correos de Bolivia&quot;"/>
        <s v="Administradora Boliviana de Carreteras"/>
        <s v="Ministerio de Medio Ambiente y Agua"/>
        <s v="Entidad Ejecutora de Medio Ambiente y Agua"/>
        <s v="Ministerio de Desarrollo Productivo y Economía Plural"/>
        <s v="Instituto Nacional de Reforma Agraria"/>
        <s v="Navegación Aérea y Aeropuertos Bolivianos"/>
        <s v="Corporación de las Fuerzas Armadas p/ el Des. Nacional"/>
        <s v="Empresa Pública Nacional Estratégica de Yacimientos de Litio Bolivianos"/>
        <s v="Servicio General de Identificación Personal"/>
        <s v="Ministerio de Relaciones Exteriores"/>
        <s v="Dirección General de Aeronáutica Civil"/>
        <s v="Autoridad de Fiscalizac. y Control Soc de Bosques y Tierras"/>
        <s v="Autoridad de Supervisión del Sistema Financiero"/>
        <s v="Ministerio de Trabajo, Empleo y Previsión Social"/>
        <s v="Servicio de Desarrollo de las Empresas Púb. Productivas"/>
        <s v="Fondo Nacional de Inversión Productiva y Social"/>
        <s v="Ministerio de Salud y Deportes"/>
        <s v="Ministerio de Obras Públicas, Servicios y Vivienda"/>
        <s v="Ministerio de Gobierno"/>
        <s v="Agencia de Infraestructura en Salud y Equipamiento Médico"/>
        <s v="Serv. Nal. para la Sostenibilidad en Saneamiento Básico"/>
        <s v="Instituto Nacional de Estadística"/>
        <s v="Ministerio de Planificación del Desarrollo"/>
        <s v="Ministerio de Defensa"/>
        <s v="Empresa Estatal de Transporte por Cable &quot;Mi teleférico&quot;"/>
        <s v="Empresa Nacional de Electricidad"/>
      </sharedItems>
    </cacheField>
    <cacheField name="Fecha de operación_x000a_(DD/MM/AA)" numFmtId="14">
      <sharedItems containsSemiMixedTypes="0" containsNonDate="0" containsDate="1" containsString="0" minDate="2023-01-10T00:00:00" maxDate="2023-09-01T00:00:00" count="68">
        <d v="2023-01-10T00:00:00"/>
        <d v="2023-01-12T00:00:00"/>
        <d v="2023-01-31T00:00:00"/>
        <d v="2023-02-02T00:00:00"/>
        <d v="2023-02-10T00:00:00"/>
        <d v="2023-03-02T00:00:00"/>
        <d v="2023-03-06T00:00:00"/>
        <d v="2023-03-15T00:00:00"/>
        <d v="2023-03-16T00:00:00"/>
        <d v="2023-03-20T00:00:00"/>
        <d v="2023-03-27T00:00:00"/>
        <d v="2023-03-29T00:00:00"/>
        <d v="2023-03-30T00:00:00"/>
        <d v="2023-04-03T00:00:00"/>
        <d v="2023-04-06T00:00:00"/>
        <d v="2023-04-17T00:00:00"/>
        <d v="2023-04-18T00:00:00"/>
        <d v="2023-04-27T00:00:00"/>
        <d v="2023-04-28T00:00:00"/>
        <d v="2023-05-04T00:00:00"/>
        <d v="2023-05-05T00:00:00"/>
        <d v="2023-05-09T00:00:00"/>
        <d v="2023-05-10T00:00:00"/>
        <d v="2023-05-12T00:00:00"/>
        <d v="2023-05-17T00:00:00"/>
        <d v="2023-05-26T00:00:00"/>
        <d v="2023-05-31T00:00:00"/>
        <d v="2023-06-05T00:00:00"/>
        <d v="2023-06-06T00:00:00"/>
        <d v="2023-06-09T00:00:00"/>
        <d v="2023-06-12T00:00:00"/>
        <d v="2023-06-13T00:00:00"/>
        <d v="2023-06-15T00:00:00"/>
        <d v="2023-06-19T00:00:00"/>
        <d v="2023-06-20T00:00:00"/>
        <d v="2023-06-22T00:00:00"/>
        <d v="2023-06-29T00:00:00"/>
        <d v="2023-06-30T00:00:00"/>
        <d v="2023-07-04T00:00:00"/>
        <d v="2023-07-06T00:00:00"/>
        <d v="2023-07-07T00:00:00"/>
        <d v="2023-07-10T00:00:00"/>
        <d v="2023-07-12T00:00:00"/>
        <d v="2023-07-13T00:00:00"/>
        <d v="2023-07-18T00:00:00"/>
        <d v="2023-07-19T00:00:00"/>
        <d v="2023-07-21T00:00:00"/>
        <d v="2023-07-24T00:00:00"/>
        <d v="2023-07-25T00:00:00"/>
        <d v="2023-07-28T00:00:00"/>
        <d v="2023-07-31T00:00:00"/>
        <d v="2023-08-01T00:00:00"/>
        <d v="2023-08-02T00:00:00"/>
        <d v="2023-08-03T00:00:00"/>
        <d v="2023-08-04T00:00:00"/>
        <d v="2023-08-08T00:00:00"/>
        <d v="2023-08-09T00:00:00"/>
        <d v="2023-08-14T00:00:00"/>
        <d v="2023-08-15T00:00:00"/>
        <d v="2023-08-16T00:00:00"/>
        <d v="2023-08-17T00:00:00"/>
        <d v="2023-08-22T00:00:00"/>
        <d v="2023-08-23T00:00:00"/>
        <d v="2023-08-24T00:00:00"/>
        <d v="2023-08-28T00:00:00"/>
        <d v="2023-08-29T00:00:00"/>
        <d v="2023-08-30T00:00:00"/>
        <d v="2023-08-31T00:00:00"/>
      </sharedItems>
      <fieldGroup base="3">
        <rangePr groupBy="months" startDate="2023-01-10T00:00:00" endDate="2023-09-01T00:00:00"/>
        <groupItems count="14">
          <s v="&lt;10/1/2023"/>
          <s v="ene"/>
          <s v="feb"/>
          <s v="mar"/>
          <s v="abr"/>
          <s v="may"/>
          <s v="jun"/>
          <s v="jul"/>
          <s v="ago"/>
          <s v="sep"/>
          <s v="oct"/>
          <s v="nov"/>
          <s v="dic"/>
          <s v="&gt;1/9/2023"/>
        </groupItems>
      </fieldGroup>
    </cacheField>
    <cacheField name="Nro. _x000a_TRL" numFmtId="1">
      <sharedItems containsSemiMixedTypes="0" containsString="0" containsNumber="1" containsInteger="1" minValue="20" maxValue="3818"/>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320017880.86000001"/>
    </cacheField>
    <cacheField name="Créditos_x000a_(Bs)" numFmtId="164">
      <sharedItems containsSemiMixedTypes="0" containsString="0" containsNumber="1" minValue="0" maxValue="320017880.86000001"/>
    </cacheField>
    <cacheField name="Importe" numFmtId="164">
      <sharedItems containsSemiMixedTypes="0" containsString="0" containsNumber="1" minValue="6.17" maxValue="320017880.8600000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175.71488078704" createdVersion="8" refreshedVersion="8" minRefreshableVersion="3" recordCount="139" xr:uid="{1A8A2FDC-4C16-4D02-A459-4CCD6CF78B00}">
  <cacheSource type="worksheet">
    <worksheetSource ref="A7:Q146" sheet="TRL ME"/>
  </cacheSource>
  <cacheFields count="17">
    <cacheField name="Entidad" numFmtId="0">
      <sharedItems containsMixedTypes="1" containsNumber="1" containsInteger="1" minValue="15" maxValue="597" count="22">
        <s v="99 - 02"/>
        <n v="383"/>
        <n v="86"/>
        <n v="212"/>
        <n v="389"/>
        <n v="253"/>
        <n v="597"/>
        <n v="15"/>
        <n v="291"/>
        <n v="70"/>
        <n v="132"/>
        <n v="287"/>
        <n v="117"/>
        <n v="382"/>
        <n v="206"/>
        <n v="46"/>
        <n v="41"/>
        <n v="591"/>
        <n v="514"/>
        <n v="20" u="1"/>
        <n v="81" u="1"/>
        <n v="47" u="1"/>
      </sharedItems>
    </cacheField>
    <cacheField name="D.A." numFmtId="0">
      <sharedItems containsSemiMixedTypes="0" containsString="0" containsNumber="1" containsInteger="1" minValue="1" maxValue="12"/>
    </cacheField>
    <cacheField name="Descripción" numFmtId="0">
      <sharedItems count="22">
        <s v="Dirección General de Programación y Operaciones del Tesoro"/>
        <s v="Agencia Boliviana de Correos &quot;Correos de Bolivia&quot;"/>
        <s v="Ministerio de Medio Ambiente y Agua"/>
        <s v="Instituto Nacional de Reforma Agraria"/>
        <s v="Navegación Aérea y Aeropuertos Bolivianos"/>
        <s v="Entidad Ejecutora de Medio Ambiente y Agua"/>
        <s v="Empresa Pública Nacional Estratégica de Yacimientos de Litio Bolivianos"/>
        <s v="Ministerio de Gobierno"/>
        <s v="Administradora Boliviana de Carreteras"/>
        <s v="Ministerio de Trabajo, Empleo y Previsión Social"/>
        <s v="Servicio de Desarrollo de las Empresas Púb. Productivas"/>
        <s v="Fondo Nacional de Inversión Productiva y Social"/>
        <s v="Dirección General de Aeronáutica Civil"/>
        <s v="Agencia de Infraestructura en Salud y Equipamiento Médico"/>
        <s v="Instituto Nacional de Estadística"/>
        <s v="Ministerio de Salud y Deportes"/>
        <s v="Ministerio de Desarrollo Productivo y Economía Plural"/>
        <s v="Empresa Estatal de Transporte por Cable &quot;Mi teleférico&quot;"/>
        <s v="Empresa Nacional de Electricidad"/>
        <s v="Ministerio de Desarrollo Rural y Tierras" u="1"/>
        <s v="Ministerio de Obras Públicas, Servicios y Vivienda" u="1"/>
        <s v="Ministerio de Defensa" u="1"/>
      </sharedItems>
    </cacheField>
    <cacheField name="Fecha de operación_x000a_(DD/MM/AA)" numFmtId="14">
      <sharedItems containsSemiMixedTypes="0" containsNonDate="0" containsDate="1" containsString="0" minDate="2023-01-12T00:00:00" maxDate="2023-09-01T00:00:00" count="53">
        <d v="2023-01-12T00:00:00"/>
        <d v="2023-02-08T00:00:00"/>
        <d v="2023-03-02T00:00:00"/>
        <d v="2023-03-15T00:00:00"/>
        <d v="2023-03-16T00:00:00"/>
        <d v="2023-03-27T00:00:00"/>
        <d v="2023-03-29T00:00:00"/>
        <d v="2023-03-30T00:00:00"/>
        <d v="2023-04-03T00:00:00"/>
        <d v="2023-04-06T00:00:00"/>
        <d v="2023-04-17T00:00:00"/>
        <d v="2023-04-18T00:00:00"/>
        <d v="2023-04-27T00:00:00"/>
        <d v="2023-04-28T00:00:00"/>
        <d v="2023-05-04T00:00:00"/>
        <d v="2023-05-05T00:00:00"/>
        <d v="2023-05-09T00:00:00"/>
        <d v="2023-05-10T00:00:00"/>
        <d v="2023-05-12T00:00:00"/>
        <d v="2023-05-26T00:00:00"/>
        <d v="2023-05-31T00:00:00"/>
        <d v="2023-06-05T00:00:00"/>
        <d v="2023-06-06T00:00:00"/>
        <d v="2023-06-09T00:00:00"/>
        <d v="2023-06-12T00:00:00"/>
        <d v="2023-06-19T00:00:00"/>
        <d v="2023-06-20T00:00:00"/>
        <d v="2023-06-22T00:00:00"/>
        <d v="2023-06-29T00:00:00"/>
        <d v="2023-07-04T00:00:00"/>
        <d v="2023-07-06T00:00:00"/>
        <d v="2023-07-07T00:00:00"/>
        <d v="2023-07-10T00:00:00"/>
        <d v="2023-07-12T00:00:00"/>
        <d v="2023-07-19T00:00:00"/>
        <d v="2023-07-21T00:00:00"/>
        <d v="2023-07-25T00:00:00"/>
        <d v="2023-07-28T00:00:00"/>
        <d v="2023-07-31T00:00:00"/>
        <d v="2023-08-01T00:00:00"/>
        <d v="2023-08-02T00:00:00"/>
        <d v="2023-08-03T00:00:00"/>
        <d v="2023-08-04T00:00:00"/>
        <d v="2023-08-08T00:00:00"/>
        <d v="2023-08-09T00:00:00"/>
        <d v="2023-08-14T00:00:00"/>
        <d v="2023-08-15T00:00:00"/>
        <d v="2023-08-22T00:00:00"/>
        <d v="2023-08-23T00:00:00"/>
        <d v="2023-08-24T00:00:00"/>
        <d v="2023-08-29T00:00:00"/>
        <d v="2023-08-30T00:00:00"/>
        <d v="2023-08-31T00:00:00"/>
      </sharedItems>
      <fieldGroup base="3">
        <rangePr groupBy="months" startDate="2023-01-12T00:00:00" endDate="2023-09-01T00:00:00"/>
        <groupItems count="14">
          <s v="&lt;12/1/2023"/>
          <s v="ene"/>
          <s v="feb"/>
          <s v="mar"/>
          <s v="abr"/>
          <s v="may"/>
          <s v="jun"/>
          <s v="jul"/>
          <s v="ago"/>
          <s v="sep"/>
          <s v="oct"/>
          <s v="nov"/>
          <s v="dic"/>
          <s v="&gt;1/9/2023"/>
        </groupItems>
      </fieldGroup>
    </cacheField>
    <cacheField name="Nro. _x000a_TRL" numFmtId="0">
      <sharedItems containsSemiMixedTypes="0" containsString="0" containsNumber="1" containsInteger="1" minValue="28" maxValue="3817"/>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46649836.859999999"/>
    </cacheField>
    <cacheField name="Créditos_x000a_(USD)" numFmtId="164">
      <sharedItems containsSemiMixedTypes="0" containsString="0" containsNumber="1" minValue="0" maxValue="46649836.859999999"/>
    </cacheField>
    <cacheField name="Débitos_x000a_(Bs)" numFmtId="164">
      <sharedItems containsSemiMixedTypes="0" containsString="0" containsNumber="1" minValue="0" maxValue="320017880.85960001"/>
    </cacheField>
    <cacheField name="Créditos_x000a_(Bs)" numFmtId="164">
      <sharedItems containsSemiMixedTypes="0" containsString="0" containsNumber="1" minValue="0" maxValue="320017880.85960001"/>
    </cacheField>
    <cacheField name="Importe" numFmtId="164">
      <sharedItems containsSemiMixedTypes="0" containsString="0" containsNumber="1" minValue="50.009399999999999" maxValue="320017880.85960001"/>
    </cacheField>
    <cacheField name="N° Asiento manual (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175.714978356482" createdVersion="8" refreshedVersion="8" minRefreshableVersion="3" recordCount="70" xr:uid="{9D742697-91DC-4EFC-9BE7-C674B2FAF7F0}">
  <cacheSource type="worksheet">
    <worksheetSource ref="A7:H77" sheet="CDI"/>
  </cacheSource>
  <cacheFields count="8">
    <cacheField name="Entidad" numFmtId="0">
      <sharedItems containsMixedTypes="1" containsNumber="1" containsInteger="1" minValue="20" maxValue="683" count="65">
        <n v="25"/>
        <n v="41"/>
        <n v="46"/>
        <n v="47"/>
        <n v="66"/>
        <n v="78"/>
        <n v="81"/>
        <s v="99 - 02"/>
        <n v="109"/>
        <n v="117"/>
        <n v="132"/>
        <n v="133"/>
        <n v="134"/>
        <n v="163"/>
        <n v="203"/>
        <n v="222"/>
        <n v="223"/>
        <n v="225"/>
        <n v="227"/>
        <n v="234"/>
        <n v="249"/>
        <n v="253"/>
        <n v="269"/>
        <n v="281"/>
        <n v="283"/>
        <n v="290"/>
        <n v="291"/>
        <n v="293"/>
        <n v="294"/>
        <n v="295"/>
        <n v="296"/>
        <n v="310"/>
        <n v="312"/>
        <n v="324"/>
        <n v="343"/>
        <n v="344"/>
        <n v="347"/>
        <n v="387"/>
        <n v="389"/>
        <n v="525"/>
        <n v="526"/>
        <n v="548"/>
        <n v="572"/>
        <n v="573"/>
        <n v="576"/>
        <n v="578"/>
        <n v="586"/>
        <n v="587"/>
        <n v="591"/>
        <n v="594"/>
        <n v="598"/>
        <n v="599"/>
        <n v="660"/>
        <n v="683"/>
        <n v="661" u="1"/>
        <n v="192" u="1"/>
        <n v="383" u="1"/>
        <n v="680" u="1"/>
        <n v="378" u="1"/>
        <n v="670" u="1"/>
        <n v="130" u="1"/>
        <n v="315" u="1"/>
        <n v="20" u="1"/>
        <n v="681" u="1"/>
        <n v="70" u="1"/>
      </sharedItems>
    </cacheField>
    <cacheField name="D.A." numFmtId="0">
      <sharedItems containsSemiMixedTypes="0" containsString="0" containsNumber="1" containsInteger="1" minValue="1" maxValue="26"/>
    </cacheField>
    <cacheField name="Descripción" numFmtId="0">
      <sharedItems count="65">
        <s v="Ministerio de la Presidencia"/>
        <s v="Ministerio de Desarrollo Productivo y Economía Plural"/>
        <s v="Ministerio de Salud y Deportes"/>
        <s v="Ministerio de Desarrollo Rural y Tierras"/>
        <s v="Ministerio de Planificación del Desarrollo"/>
        <s v="Ministerio de Hidrocarburos y Energías"/>
        <s v="Ministerio de Obras Públicas, Servicios y Vivienda"/>
        <s v="Dirección General de Programación y Operaciones del Tesoro"/>
        <s v="Conservatorio Plurinacional de Musica"/>
        <s v="Dirección General de Aeronáutica Civil"/>
        <s v="Servicio de Desarrollo de las Empresas Púb. Productivas"/>
        <s v="Lotería Nacional de Beneficencia y Salubridad"/>
        <s v="Consejo Nacional de Vivienda Policial"/>
        <s v="Agencia Nacional de Hidrocarburos"/>
        <s v="Autoridad de Supervisión del Sistema Financiero"/>
        <s v="Instituto Nacional de Innovación Agropecuaria y Forestal"/>
        <s v="Fondo Nacional de Desarrollo Forestal"/>
        <s v="Serv. Nal. para la Sostenibilidad en Saneamiento Básico"/>
        <s v="Zona Franca Comercial e Industrial de Cobija"/>
        <s v="Servicio Geológico Minero "/>
        <s v="Central de Abastecimiento y Suministros de Salud"/>
        <s v="Entidad Ejecutora de Medio Ambiente y Agua"/>
        <s v="Direc. Dptal. de Educación Potosí"/>
        <s v="Oficina Técnica Nacional de los Ríos Pilcomayo y Bermejo"/>
        <s v="Aduana Nacional"/>
        <s v="Servicio de Impuestos Nacionales"/>
        <s v="Administradora Boliviana de Carreteras"/>
        <s v="Fundación Cultural del Banco Central de Bolivia"/>
        <s v="Univ. Indígena Bol. Comun. Intercultl Prod. Tupak Katari"/>
        <s v="Univ. Indígena Bol. Comun. Intercult Prod. Casimiro Huanca"/>
        <s v="Univ. Indígena Bol. Comun. Intercult Prod. Apiaguaiki Tupa"/>
        <s v="Autoridad de Regulación y Fiscalización de Telecomunicaciones y Transportes"/>
        <s v="Autoridad de Fiscalizac. y Control Soc de Bosques y Tierras"/>
        <s v="Escuela Boliviana Intercultural de Música"/>
        <s v="Escuela de Jueces del Estado"/>
        <s v="Instituto Plurinacional de Estudio de Lenguas y Culturas"/>
        <s v="Autoridad de Fiscalización y Control de Cooperativas"/>
        <s v="Agencia del Desarrollo del Cine y Audiovisual Bolivianos"/>
        <s v="Navegación Aérea y Aeropuertos Bolivianos"/>
        <s v="Transportes Aéreos Bolivianos"/>
        <s v="Bolivia TV"/>
        <s v="Corporación de las Fuerzas Armadas p/ el Des. Nacional"/>
        <s v="Empresa de Apoyo a la Producción de Alimentos"/>
        <s v="Empresa Siderúrgica del Mutún"/>
        <s v="Empresa Pública Nacional Estratégica Cartones de Bolivia"/>
        <s v="Boliviana de Aviación"/>
        <s v="Empresa Azucarera San Buenaventura"/>
        <s v="Empresa Estratégica Boliviana de Construcción y Conservación de Infraestructura Civil"/>
        <s v="Empresa Estatal de Transporte por Cable &quot;Mi teleférico&quot;"/>
        <s v="Administración de Servicios Portuarios - Bolivia"/>
        <s v="Empresa Pública &quot;Editorial del Estado Plurinacional de Bolivia&quot;"/>
        <s v="Empresa Boliviana de Alimentos y Derivados"/>
        <s v="Órgano Judicial"/>
        <s v="Procuraduria General del Estado"/>
        <s v="Servicio Nacional Textil" u="1"/>
        <s v="Órgano Electoral Plurinacional" u="1"/>
        <s v="Tribunal Constitucional Plurinacional" u="1"/>
        <s v="Autoridad de Fiscalización de Empresas" u="1"/>
        <s v="Servicio al Mejoramiento de la Navegación Amazónica" u="1"/>
        <s v="Ministerio de Trabajo, Empleo y Previsión Social" u="1"/>
        <s v="Fondo de Financiamiento para la Minería" u="1"/>
        <s v="Agencia Boliviana de Correos &quot;Correos de Bolivia&quot;" u="1"/>
        <s v="Contraloria General del Estado" u="1"/>
        <s v="Ministerio de Defensa" u="1"/>
        <s v="Ministerio Público" u="1"/>
      </sharedItems>
    </cacheField>
    <cacheField name="5.9.3" numFmtId="164">
      <sharedItems containsSemiMixedTypes="0" containsString="0" containsNumber="1" minValue="0" maxValue="454359051.85000002"/>
    </cacheField>
    <cacheField name="5.9.4" numFmtId="164">
      <sharedItems containsSemiMixedTypes="0" containsString="0" containsNumber="1" containsInteger="1" minValue="0" maxValue="0"/>
    </cacheField>
    <cacheField name="5.9.7" numFmtId="164">
      <sharedItems containsSemiMixedTypes="0" containsString="0" containsNumber="1" minValue="0" maxValue="1948396.9899999995"/>
    </cacheField>
    <cacheField name="5.9.8" numFmtId="164">
      <sharedItems containsSemiMixedTypes="0" containsString="0" containsNumber="1" minValue="0" maxValue="13992484.860000001"/>
    </cacheField>
    <cacheField name="Total" numFmtId="164">
      <sharedItems containsSemiMixedTypes="0" containsString="0" containsNumber="1" minValue="99" maxValue="454359051.8500000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175.743736805554" createdVersion="8" refreshedVersion="8" minRefreshableVersion="3" recordCount="2923" xr:uid="{11369ECC-4A04-4DDB-9513-4EFEB4D9F01E}">
  <cacheSource type="worksheet">
    <worksheetSource ref="A7:R2930" sheet="CUT MN"/>
  </cacheSource>
  <cacheFields count="18">
    <cacheField name="Entidad" numFmtId="0">
      <sharedItems containsMixedTypes="1" containsNumber="1" containsInteger="1" minValue="6" maxValue="1513" count="127">
        <s v="N/I"/>
        <s v="99 - 02"/>
        <n v="46"/>
        <n v="344"/>
        <s v="99 - 04"/>
        <n v="903"/>
        <n v="905"/>
        <n v="417"/>
        <s v="99 - 03"/>
        <n v="249"/>
        <s v="IDH"/>
        <n v="1201"/>
        <n v="951"/>
        <n v="520"/>
        <n v="153"/>
        <n v="512"/>
        <n v="423"/>
        <n v="192"/>
        <n v="650"/>
        <n v="139"/>
        <n v="140"/>
        <n v="902"/>
        <n v="145"/>
        <n v="288"/>
        <n v="418"/>
        <n v="1339"/>
        <n v="597"/>
        <n v="86"/>
        <n v="548"/>
        <n v="203"/>
        <n v="382"/>
        <n v="593"/>
        <n v="513"/>
        <n v="802"/>
        <n v="130"/>
        <n v="35"/>
        <n v="301"/>
        <n v="16"/>
        <n v="132"/>
        <n v="212"/>
        <n v="266"/>
        <n v="253"/>
        <n v="267"/>
        <n v="302"/>
        <n v="594"/>
        <n v="310"/>
        <n v="81"/>
        <n v="596"/>
        <n v="1513"/>
        <n v="15"/>
        <n v="20"/>
        <n v="109"/>
        <n v="226"/>
        <n v="682"/>
        <n v="152"/>
        <n v="225"/>
        <n v="598"/>
        <n v="348"/>
        <n v="374"/>
        <n v="660"/>
        <n v="343"/>
        <n v="383"/>
        <n v="525"/>
        <n v="6"/>
        <n v="291"/>
        <n v="25"/>
        <n v="10"/>
        <n v="681"/>
        <n v="281"/>
        <n v="201"/>
        <n v="587"/>
        <n v="601"/>
        <n v="312"/>
        <n v="78"/>
        <n v="590"/>
        <n v="670"/>
        <n v="213"/>
        <n v="862"/>
        <n v="272"/>
        <n v="283"/>
        <n v="865"/>
        <n v="580"/>
        <n v="206"/>
        <n v="41"/>
        <n v="30"/>
        <n v="299"/>
        <n v="70"/>
        <n v="47"/>
        <n v="287"/>
        <n v="373"/>
        <n v="342"/>
        <n v="578"/>
        <n v="66"/>
        <n v="133"/>
        <n v="340"/>
        <n v="117"/>
        <n v="155"/>
        <n v="119"/>
        <n v="290"/>
        <n v="53"/>
        <n v="292"/>
        <n v="222"/>
        <n v="314"/>
        <n v="680"/>
        <n v="595"/>
        <n v="599"/>
        <n v="293"/>
        <n v="517"/>
        <n v="573"/>
        <n v="572"/>
        <n v="254"/>
        <n v="150"/>
        <n v="154"/>
        <n v="251"/>
        <n v="190"/>
        <n v="514"/>
        <n v="526"/>
        <n v="586"/>
        <n v="378"/>
        <n v="591"/>
        <n v="585"/>
        <n v="389"/>
        <n v="234"/>
        <n v="221"/>
        <n v="163"/>
        <n v="311"/>
        <n v="156"/>
      </sharedItems>
    </cacheField>
    <cacheField name="D.A." numFmtId="0">
      <sharedItems containsNonDate="0" containsString="0" containsBlank="1"/>
    </cacheField>
    <cacheField name="Descripción" numFmtId="0">
      <sharedItems count="127">
        <s v="No Identificado"/>
        <s v="Dirección General de Programación y Operaciones del Tesoro"/>
        <s v="Ministerio de Salud y Deportes"/>
        <s v="Instituto Plurinacional de Estudio de Lenguas y Culturas"/>
        <s v="Dirección General de Administración y Finanzas Territoriales"/>
        <s v="Gobierno Autónomo Departamental de Cochabamba"/>
        <s v="Gobierno Autónomo Departamental de Potosí"/>
        <s v="Caja Nacional de Salud"/>
        <s v="Dirección General de Crédito Público"/>
        <s v="Central de Abastecimiento y Suministros de Salud"/>
        <s v="Impuesto Directo A Los Hidrocarburos"/>
        <s v="Gobierno Autónomo Municipal de La Paz"/>
        <s v="Banco Central de Bolivia"/>
        <s v="Empresa Metalúrgica VINTO - Nacionalizada"/>
        <s v="Observatorio Plurinacional de la Calidad  Educativa"/>
        <s v="Adm.de Aeropuertos y Servicios Auxiliares a la Naveg. Aérea"/>
        <s v="Caja de Salud del Servicio Nal. de Caminos y Ramas Anexas"/>
        <s v="Servicio al Mejoramiento de la Navegación Amazónica"/>
        <s v="Asamblea Legislativa Plurinacional"/>
        <s v="Universidad Mayor de San Andrés"/>
        <s v="Universidad Pública de El Alto"/>
        <s v="Gobierno Autónomo Departamental de La Paz"/>
        <s v="Universidad Autónoma Juan Misael Saracho"/>
        <s v="Servicio Nacional de Riego"/>
        <s v="Caja Petrolera de Salud"/>
        <s v="Gobierno Autónomo Municipal de Tacopaya"/>
        <s v="Empresa Pública Nacional Estratégica de Yacimientos de Litio Bolivianos"/>
        <s v="Ministerio de Medio Ambiente y Agua"/>
        <s v="Corporación de las Fuerzas Armadas p/ el Des. Nacional"/>
        <s v="Autoridad de Supervisión del Sistema Financiero"/>
        <s v="Agencia de Infraestructura en Salud y Equipamiento Médico"/>
        <s v="Empresa Pública YACANA"/>
        <s v="Yacimientos Petrolíferos Fiscales Bolivianos"/>
        <s v="Empresa Local de Agua Potable y Alcantarillado Sucre"/>
        <s v="Fondo de Financiamiento para la Minería"/>
        <s v="Ministerio de Economía y Finanzas Públicas"/>
        <s v="Servicio Departamental de Riego - Oruro"/>
        <s v="Ministerio de Educación"/>
        <s v="Servicio de Desarrollo de las Empresas Púb. Productivas"/>
        <s v="Instituto Nacional de Reforma Agraria"/>
        <s v="Direc. Dptal. de Educación La Paz"/>
        <s v="Entidad Ejecutora de Medio Ambiente y Agua"/>
        <s v="Direc. Dptal. de Educación Cochabamba"/>
        <s v="Servicio Departamental de Riego - Potosí"/>
        <s v="Administración de Servicios Portuarios - Bolivia"/>
        <s v="Autoridad de Regulación y Fiscalización de Telecomunicaciones y Transportes"/>
        <s v="Ministerio de Obras Públicas, Servicios y Vivienda"/>
        <s v="Empresa Pública Transporte Aéreo Militar "/>
        <s v="Gobierno Autónomo Municipal de Pocoata"/>
        <s v="Ministerio de Gobierno"/>
        <s v="Ministerio de Defensa"/>
        <s v="Conservatorio Plurinacional de Musica"/>
        <s v="Servicio Estatal de Autonomías"/>
        <s v="Defensoria del Pueblo"/>
        <s v="Servicio Plurinacional de Defensa Pública"/>
        <s v="Serv. Nal. para la Sostenibilidad en Saneamiento Básico"/>
        <s v="Empresa Pública &quot;Editorial del Estado Plurinacional de Bolivia&quot;"/>
        <s v="Autoridad Plurinacional de la Madre Tierra"/>
        <s v="Agencia de Gobierno Electrónico y Tecnologías de Información y Comunicación"/>
        <s v="Órgano Judicial"/>
        <s v="Escuela de Jueces del Estado"/>
        <s v="Agencia Boliviana de Correos &quot;Correos de Bolivia&quot;"/>
        <s v="Transportes Aéreos Bolivianos"/>
        <s v="Vicepresidencia del Estado Plurinacional"/>
        <s v="Administradora Boliviana de Carreteras"/>
        <s v="Ministerio de la Presidencia"/>
        <s v="Ministerio de Relaciones Exteriores"/>
        <s v="Ministerio Público"/>
        <s v="Oficina Técnica Nacional de los Ríos Pilcomayo y Bermejo"/>
        <s v="Agencia para el Des. de las Macroreg. y Zonas Fronterizas"/>
        <s v="Empresa Estratégica Boliviana de Construcción y Conservación de Infraestructura Civil"/>
        <s v="Empresa Boliviana de Producción Agropecuaria"/>
        <s v="Autoridad de Fiscalizac. y Control Soc de Bosques y Tierras"/>
        <s v="Ministerio de Hidrocarburos y Energías"/>
        <s v="Empresa Pública &quot;QUIPUS&quot;"/>
        <s v="Órgano Electoral Plurinacional"/>
        <s v="Servicio Nacional de Meteorología e Hidrología"/>
        <s v="Fondo Nacional de Desarrollo Regional"/>
        <s v="Direc. Dptal. de Educación Beni"/>
        <s v="Aduana Nacional"/>
        <s v="Fondo de Desarrollo del Sist.Fin. y Apoyo al Sec.Productivo"/>
        <s v="Depósitos Aduaneros Bolivianos"/>
        <s v="Instituto Nacional de Estadística"/>
        <s v="Ministerio de Desarrollo Productivo y Economía Plural"/>
        <s v="Ministerio de Justicia y Transparencia Institucional"/>
        <s v="Servicio Departamental de Riego - La Paz"/>
        <s v="Ministerio de Trabajo, Empleo y Previsión Social"/>
        <s v="Ministerio de Desarrollo Rural y Tierras"/>
        <s v="Fondo Nacional de Inversión Productiva y Social"/>
        <s v="Fondo de Desarrollo Indigena"/>
        <s v="Agencia Estatal de Vivienda"/>
        <s v="Boliviana de Aviación"/>
        <s v="Ministerio de Planificación del Desarrollo"/>
        <s v="Lotería Nacional de Beneficencia y Salubridad"/>
        <s v="Servicio General de Identificación Personal"/>
        <s v="Dirección General de Aeronáutica Civil"/>
        <s v="Dirección del Notariado Plurinacional"/>
        <s v="Agencia para el Des. de la Soc. de la Información en Bolivia"/>
        <s v="Servicio de Impuestos Nacionales"/>
        <s v="Ministerio de Culturas, Descolonización y Despatriarcalización"/>
        <s v="Vías Bolivia"/>
        <s v="Instituto Nacional de Innovación Agropecuaria y Forestal"/>
        <s v="Autoridad de Fiscalización de Electricidad y Tecnología Nuclear"/>
        <s v="Contraloria General del Estado"/>
        <s v="Gestora Pública de la Seguridad Social de Largo Plazo"/>
        <s v="Empresa Boliviana de Alimentos y Derivados"/>
        <s v="Fundación Cultural del Banco Central de Bolivia"/>
        <s v="Corporación Minera de Bolivia"/>
        <s v="Empresa Siderúrgica del Mutún"/>
        <s v="Empresa de Apoyo a la Producción de Alimentos"/>
        <s v="Instituto del Seguro Agrario"/>
        <s v="Proyecto Sucre Ciudad Universitaria"/>
        <s v="Museo Nacional de Historia Natural"/>
        <s v="Instituto Nacional de Salud Ocupacional"/>
        <s v="Autoridad Jurisdiccional Administrativa Minera"/>
        <s v="Empresa Nacional de Electricidad"/>
        <s v="Bolivia TV"/>
        <s v="Empresa Azucarera San Buenaventura"/>
        <s v="Servicio Nacional Textil"/>
        <s v="Empresa Estatal de Transporte por Cable &quot;Mi teleférico&quot;"/>
        <s v="Agencia Boliviana Espacial"/>
        <s v="Navegación Aérea y Aeropuertos Bolivianos"/>
        <s v="Servicio Geológico Minero "/>
        <s v="Serv. Nal. de Reg. y Control de la Comer. de Minerales y Metales"/>
        <s v="Agencia Nacional de Hidrocarburos"/>
        <s v="Autoridad de Fisc y Ctrol Soc de Agua Potable Saneam.Básico"/>
        <s v="Servicio Plurinacional de Asistencia a la Víctima"/>
      </sharedItems>
    </cacheField>
    <cacheField name="Fecha de operación_x000a_(DD/MM/AA)" numFmtId="14">
      <sharedItems containsSemiMixedTypes="0" containsNonDate="0" containsDate="1" containsString="0" minDate="2023-01-03T00:00:00" maxDate="2023-09-01T00:00:00" count="162">
        <d v="2023-01-03T00:00:00"/>
        <d v="2023-01-05T00:00:00"/>
        <d v="2023-01-06T00:00:00"/>
        <d v="2023-01-09T00:00:00"/>
        <d v="2023-01-10T00:00:00"/>
        <d v="2023-01-11T00:00:00"/>
        <d v="2023-01-12T00:00:00"/>
        <d v="2023-01-13T00:00:00"/>
        <d v="2023-01-16T00:00:00"/>
        <d v="2023-01-17T00:00:00"/>
        <d v="2023-01-18T00:00:00"/>
        <d v="2023-01-19T00:00:00"/>
        <d v="2023-01-20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2T00:00:00"/>
        <d v="2023-02-23T00:00:00"/>
        <d v="2023-02-24T00:00:00"/>
        <d v="2023-02-27T00:00:00"/>
        <d v="2023-02-28T00:00:00"/>
        <d v="2023-03-01T00:00:00"/>
        <d v="2023-03-02T00:00:00"/>
        <d v="2023-03-03T00:00:00"/>
        <d v="2023-03-06T00:00:00"/>
        <d v="2023-03-07T00:00:00"/>
        <d v="2023-03-08T00:00:00"/>
        <d v="2023-03-09T00:00:00"/>
        <d v="2023-03-10T00:00:00"/>
        <d v="2023-03-13T00:00:00"/>
        <d v="2023-03-14T00:00:00"/>
        <d v="2023-03-15T00:00:00"/>
        <d v="2023-03-16T00:00:00"/>
        <d v="2023-03-17T00:00:00"/>
        <d v="2023-03-20T00:00:00"/>
        <d v="2023-03-21T00:00:00"/>
        <d v="2023-03-22T00:00:00"/>
        <d v="2023-03-23T00:00:00"/>
        <d v="2023-03-24T00:00:00"/>
        <d v="2023-03-27T00:00:00"/>
        <d v="2023-03-28T00:00:00"/>
        <d v="2023-03-29T00:00:00"/>
        <d v="2023-03-30T00:00:00"/>
        <d v="2023-03-31T00:00:00"/>
        <d v="2023-04-03T00:00:00"/>
        <d v="2023-04-04T00:00:00"/>
        <d v="2023-04-05T00:00:00"/>
        <d v="2023-04-06T00:00:00"/>
        <d v="2023-04-10T00:00:00"/>
        <d v="2023-04-11T00:00:00"/>
        <d v="2023-04-12T00:00:00"/>
        <d v="2023-04-13T00:00:00"/>
        <d v="2023-04-14T00:00:00"/>
        <d v="2023-04-17T00:00:00"/>
        <d v="2023-04-18T00:00:00"/>
        <d v="2023-04-20T00:00:00"/>
        <d v="2023-04-21T00:00:00"/>
        <d v="2023-04-24T00:00:00"/>
        <d v="2023-04-25T00:00:00"/>
        <d v="2023-04-26T00:00:00"/>
        <d v="2023-04-27T00:00:00"/>
        <d v="2023-04-28T00:00:00"/>
        <d v="2023-05-02T00:00:00"/>
        <d v="2023-05-03T00:00:00"/>
        <d v="2023-05-04T00:00:00"/>
        <d v="2023-05-05T00:00:00"/>
        <d v="2023-05-08T00:00:00"/>
        <d v="2023-05-09T00:00:00"/>
        <d v="2023-05-10T00:00:00"/>
        <d v="2023-05-11T00:00:00"/>
        <d v="2023-05-12T00:00:00"/>
        <d v="2023-05-15T00:00:00"/>
        <d v="2023-05-16T00:00:00"/>
        <d v="2023-05-17T00:00:00"/>
        <d v="2023-05-18T00:00:00"/>
        <d v="2023-05-19T00:00:00"/>
        <d v="2023-05-22T00:00:00"/>
        <d v="2023-05-23T00:00:00"/>
        <d v="2023-05-24T00:00:00"/>
        <d v="2023-05-25T00:00:00"/>
        <d v="2023-05-26T00:00:00"/>
        <d v="2023-05-29T00:00:00"/>
        <d v="2023-05-30T00:00:00"/>
        <d v="2023-05-31T00:00:00"/>
        <d v="2023-06-01T00:00:00"/>
        <d v="2023-06-02T00:00:00"/>
        <d v="2023-06-05T00:00:00"/>
        <d v="2023-06-06T00:00:00"/>
        <d v="2023-06-07T00:00:00"/>
        <d v="2023-06-09T00:00:00"/>
        <d v="2023-06-12T00:00:00"/>
        <d v="2023-06-13T00:00:00"/>
        <d v="2023-06-14T00:00:00"/>
        <d v="2023-06-15T00:00:00"/>
        <d v="2023-06-16T00:00:00"/>
        <d v="2023-06-19T00:00:00"/>
        <d v="2023-06-20T00:00:00"/>
        <d v="2023-06-22T00:00:00"/>
        <d v="2023-06-23T00:00:00"/>
        <d v="2023-06-26T00:00:00"/>
        <d v="2023-06-27T00:00:00"/>
        <d v="2023-06-28T00:00:00"/>
        <d v="2023-06-29T00:00:00"/>
        <d v="2023-06-30T00:00:00"/>
        <d v="2023-07-03T00:00:00"/>
        <d v="2023-07-04T00:00:00"/>
        <d v="2023-07-05T00:00:00"/>
        <d v="2023-07-06T00:00:00"/>
        <d v="2023-07-07T00:00:00"/>
        <d v="2023-07-10T00:00:00"/>
        <d v="2023-07-11T00:00:00"/>
        <d v="2023-07-12T00:00:00"/>
        <d v="2023-07-13T00:00:00"/>
        <d v="2023-07-14T00:00:00"/>
        <d v="2023-07-18T00:00:00"/>
        <d v="2023-07-19T00:00:00"/>
        <d v="2023-07-20T00:00:00"/>
        <d v="2023-07-21T00:00:00"/>
        <d v="2023-07-24T00:00:00"/>
        <d v="2023-07-25T00:00:00"/>
        <d v="2023-07-26T00:00:00"/>
        <d v="2023-07-27T00:00:00"/>
        <d v="2023-07-28T00:00:00"/>
        <d v="2023-07-31T00:00:00"/>
        <d v="2023-08-01T00:00:00"/>
        <d v="2023-08-02T00:00:00"/>
        <d v="2023-08-03T00:00:00"/>
        <d v="2023-08-04T00:00:00"/>
        <d v="2023-08-08T00:00:00"/>
        <d v="2023-08-09T00:00:00"/>
        <d v="2023-08-10T00:00:00"/>
        <d v="2023-08-11T00:00:00"/>
        <d v="2023-08-14T00:00:00"/>
        <d v="2023-08-15T00:00:00"/>
        <d v="2023-08-16T00:00:00"/>
        <d v="2023-08-17T00:00:00"/>
        <d v="2023-08-18T00:00:00"/>
        <d v="2023-08-21T00:00:00"/>
        <d v="2023-08-22T00:00:00"/>
        <d v="2023-08-23T00:00:00"/>
        <d v="2023-08-24T00:00:00"/>
        <d v="2023-08-25T00:00:00"/>
        <d v="2023-08-28T00:00:00"/>
        <d v="2023-08-29T00:00:00"/>
        <d v="2023-08-30T00:00:00"/>
        <d v="2023-08-31T00:00:00"/>
      </sharedItems>
      <fieldGroup base="3">
        <rangePr groupBy="months" startDate="2023-01-03T00:00:00" endDate="2023-09-01T00:00:00"/>
        <groupItems count="14">
          <s v="&lt;3/1/2023"/>
          <s v="ene"/>
          <s v="feb"/>
          <s v="mar"/>
          <s v="abr"/>
          <s v="may"/>
          <s v="jun"/>
          <s v="jul"/>
          <s v="ago"/>
          <s v="sep"/>
          <s v="oct"/>
          <s v="nov"/>
          <s v="dic"/>
          <s v="&gt;1/9/2023"/>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11" maxValue="6357848"/>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436606862.16000003"/>
    </cacheField>
    <cacheField name="Créditos_x000a_(Bs)" numFmtId="164">
      <sharedItems containsSemiMixedTypes="0" containsString="0" containsNumber="1" minValue="0" maxValue="3500000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6">
  <r>
    <x v="0"/>
    <m/>
    <x v="0"/>
    <x v="0"/>
    <s v="D00228500012"/>
    <s v="RVL"/>
    <n v="22850"/>
    <m/>
    <s v="AJUSTE COMPLEMENTARIO POR REVALORIZACION SALDOS DE ACTIVOS DE RESERVA Y OBLIGACIONES MONEDA EXTRANJERA (DOLARES) Saldo MO = -88504383.87 ;Bs/Mo: 6.86000000000 ;Saldo Bs: -607140073.36"/>
    <m/>
    <m/>
    <m/>
    <m/>
    <n v="0"/>
    <n v="0"/>
    <n v="0.01"/>
    <n v="0"/>
    <s v="NO_CONCILIADO"/>
  </r>
  <r>
    <x v="0"/>
    <m/>
    <x v="0"/>
    <x v="1"/>
    <s v="D00228660013"/>
    <s v="RVL"/>
    <n v="22866"/>
    <m/>
    <s v="AJUSTE COMPLEMENTARIO POR REVALORIZACION SALDOS DE ACTIVOS DE RESERVA Y OBLIGACIONES MONEDA EXTRANJERA (DOLARES) Saldo MO = -70588398.15 ;Bs/Mo: 6.86000000000 ;Saldo Bs: -484236411.32"/>
    <m/>
    <m/>
    <m/>
    <m/>
    <n v="0"/>
    <n v="0"/>
    <n v="0.01"/>
    <n v="0"/>
    <s v="NO_CONCILIADO"/>
  </r>
  <r>
    <x v="0"/>
    <m/>
    <x v="0"/>
    <x v="2"/>
    <s v="D00228700015"/>
    <s v="RVL"/>
    <n v="22870"/>
    <m/>
    <s v="AJUSTE COMPLEMENTARIO POR REVALORIZACION SALDOS DE ACTIVOS DE RESERVA Y OBLIGACIONES MONEDA EXTRANJERA (DOLARES) Saldo MO = -70742946.23 ;Bs/Mo: 6.86000000000 ;Saldo Bs: -485296611.15"/>
    <m/>
    <m/>
    <m/>
    <m/>
    <n v="0"/>
    <n v="0"/>
    <n v="0.01"/>
    <n v="0"/>
    <s v="NO_CONCILIADO"/>
  </r>
  <r>
    <x v="1"/>
    <m/>
    <x v="1"/>
    <x v="3"/>
    <s v="S10519400002"/>
    <s v="CRV"/>
    <n v="1051940"/>
    <m/>
    <s v="||DEVOLUCION DE FONDOS DE LA TRANSFERENCIA AL EXTERIOR CON CODIGO SIGEP NO. 043018-17394 PROCESADA EL 22/12/2022 A SOLICITUD DEL MINISTERIO PUBLICO, PARA MICHEL GRANADOS CASTELAN, MEXICO. REF.: DECISION DE POLITICA INTERNA DE LOS ESTADOS DE BBK. LIB. 00099021001 TGN-RECURSOS ORDINARIOS -DOLARES AMERICANOS (5970)"/>
    <m/>
    <m/>
    <m/>
    <m/>
    <n v="0"/>
    <n v="943.11"/>
    <n v="0"/>
    <n v="6469.73"/>
    <s v="NO_CONCILIADO"/>
  </r>
  <r>
    <x v="0"/>
    <m/>
    <x v="0"/>
    <x v="4"/>
    <s v="D00228830008"/>
    <s v="RVL"/>
    <n v="22883"/>
    <m/>
    <s v="AJUSTE COMPLEMENTARIO POR REVALORIZACION SALDOS DE ACTIVOS DE RESERVA Y OBLIGACIONES MONEDA EXTRANJERA (DOLARES) Saldo MO = -67934961.76 ;Bs/Mo: 6.86000000000 ;Saldo Bs: -466033837.68"/>
    <m/>
    <m/>
    <m/>
    <m/>
    <n v="0"/>
    <n v="0"/>
    <n v="0.01"/>
    <n v="0"/>
    <s v="NO_CONCILIADO"/>
  </r>
  <r>
    <x v="0"/>
    <m/>
    <x v="0"/>
    <x v="5"/>
    <s v="D00228870007"/>
    <s v="RVL"/>
    <n v="22887"/>
    <m/>
    <s v="AJUSTE COMPLEMENTARIO POR REVALORIZACION SALDOS DE ACTIVOS DE RESERVA Y OBLIGACIONES MONEDA EXTRANJERA (DOLARES) Saldo MO = -67944358.15 ;Bs/Mo: 6.86000000000 ;Saldo Bs: -466098296.90"/>
    <m/>
    <m/>
    <m/>
    <m/>
    <n v="0"/>
    <n v="0"/>
    <n v="0"/>
    <n v="0.01"/>
    <s v="NO_CONCILIADO"/>
  </r>
  <r>
    <x v="0"/>
    <m/>
    <x v="0"/>
    <x v="6"/>
    <s v="D00228950012"/>
    <s v="RVL"/>
    <n v="22895"/>
    <m/>
    <s v="AJUSTE COMPLEMENTARIO POR REVALORIZACION SALDOS DE ACTIVOS DE RESERVA Y OBLIGACIONES MONEDA EXTRANJERA (DOLARES) Saldo MO = -19257980.59 ;Bs/Mo: 6.86000000000 ;Saldo Bs: -132109746.84"/>
    <m/>
    <m/>
    <m/>
    <m/>
    <n v="0"/>
    <n v="0"/>
    <n v="0"/>
    <n v="0.01"/>
    <s v="NO_CONCILIADO"/>
  </r>
  <r>
    <x v="0"/>
    <m/>
    <x v="0"/>
    <x v="7"/>
    <s v="D00228990011"/>
    <s v="RVL"/>
    <n v="22899"/>
    <m/>
    <s v="AJUSTE COMPLEMENTARIO POR REVALORIZACION SALDOS DE ACTIVOS DE RESERVA Y OBLIGACIONES MONEDA EXTRANJERA (DOLARES) Saldo MO = -20068348.70 ;Bs/Mo: 6.86000000000 ;Saldo Bs: -137668872.09"/>
    <m/>
    <m/>
    <m/>
    <m/>
    <n v="0"/>
    <n v="0"/>
    <n v="0.01"/>
    <n v="0"/>
    <s v="NO_CONCILIADO"/>
  </r>
  <r>
    <x v="2"/>
    <m/>
    <x v="2"/>
    <x v="8"/>
    <s v="G21461360001"/>
    <s v="NTI"/>
    <n v="16976"/>
    <m/>
    <s v="PAGO A EXIMBANK CHINA POPUL PRÉSTAMO PBC 2016 (38) 426 VCTO. 21-01-2023 POR CUENTA DE TGN , NTI. 016976 VALOR 20-01-2023 INTERESES USD 5.128.030,21 COMISIONES USD 70.974,44 CTA. 5970 CUENTA UNICA DEL TESORO DOLARES AMERICANOS LIB. 00099021001"/>
    <m/>
    <m/>
    <m/>
    <m/>
    <n v="5199004.6500000004"/>
    <n v="0"/>
    <n v="35665171.899999999"/>
    <n v="0"/>
    <s v="NO_CONCILIADO"/>
  </r>
  <r>
    <x v="0"/>
    <m/>
    <x v="0"/>
    <x v="8"/>
    <s v="D00229030009"/>
    <s v="RVL"/>
    <n v="22903"/>
    <m/>
    <s v="AJUSTE COMPLEMENTARIO POR REVALORIZACION SALDOS DE ACTIVOS DE RESERVA Y OBLIGACIONES MONEDA EXTRANJERA (DOLARES) Saldo MO = -42067613.08 ;Bs/Mo: 6.86000000000 ;Saldo Bs: -288583825.72"/>
    <m/>
    <m/>
    <m/>
    <m/>
    <n v="0"/>
    <n v="0"/>
    <n v="0"/>
    <n v="0.01"/>
    <s v="NO_CONCILIADO"/>
  </r>
  <r>
    <x v="0"/>
    <m/>
    <x v="0"/>
    <x v="9"/>
    <s v="D00229070009"/>
    <s v="RVL"/>
    <n v="22907"/>
    <m/>
    <s v="AJUSTE COMPLEMENTARIO POR REVALORIZACION SALDOS DE ACTIVOS DE RESERVA Y OBLIGACIONES MONEDA EXTRANJERA (DOLARES) Saldo MO = -46212272.68 ;Bs/Mo: 6.86000000000 ;Saldo Bs: -317016190.59"/>
    <m/>
    <m/>
    <m/>
    <m/>
    <n v="0"/>
    <n v="0"/>
    <n v="0.01"/>
    <n v="0"/>
    <s v="NO_CONCILIADO"/>
  </r>
  <r>
    <x v="0"/>
    <m/>
    <x v="0"/>
    <x v="10"/>
    <s v="D00229110011"/>
    <s v="RVL"/>
    <n v="22911"/>
    <m/>
    <s v="AJUSTE COMPLEMENTARIO POR REVALORIZACION SALDOS DE ACTIVOS DE RESERVA Y OBLIGACIONES MONEDA EXTRANJERA (DOLARES) Saldo MO = -50644910.48 ;Bs/Mo: 6.86000000000 ;Saldo Bs: -347424085.88"/>
    <m/>
    <m/>
    <m/>
    <m/>
    <n v="0"/>
    <n v="0"/>
    <n v="0"/>
    <n v="0.01"/>
    <s v="NO_CONCILIADO"/>
  </r>
  <r>
    <x v="0"/>
    <m/>
    <x v="0"/>
    <x v="11"/>
    <s v="D00229160012"/>
    <s v="RVL"/>
    <n v="22916"/>
    <m/>
    <s v="AJUSTE COMPLEMENTARIO POR REVALORIZACION SALDOS DE ACTIVOS DE RESERVA Y OBLIGACIONES MONEDA EXTRANJERA (DOLARES) Saldo MO = -45509450.29 ;Bs/Mo: 6.86000000000 ;Saldo Bs: -312194828.98"/>
    <m/>
    <m/>
    <m/>
    <m/>
    <n v="0"/>
    <n v="0"/>
    <n v="0"/>
    <n v="0.01"/>
    <s v="NO_CONCILIADO"/>
  </r>
  <r>
    <x v="0"/>
    <m/>
    <x v="0"/>
    <x v="12"/>
    <s v="D00229210012"/>
    <s v="RVL"/>
    <n v="22921"/>
    <m/>
    <s v="AJUSTE COMPLEMENTARIO POR REVALORIZACION SALDOS DE ACTIVOS DE RESERVA Y OBLIGACIONES MONEDA EXTRANJERA (DOLARES) Saldo MO = -90528175.22 ;Bs/Mo: 6.86000000000 ;Saldo Bs: -621023282.02"/>
    <m/>
    <m/>
    <m/>
    <m/>
    <n v="0"/>
    <n v="0"/>
    <n v="0.01"/>
    <n v="0"/>
    <s v="NO_CONCILIADO"/>
  </r>
  <r>
    <x v="0"/>
    <m/>
    <x v="0"/>
    <x v="13"/>
    <s v="D00229290005"/>
    <s v="RVL"/>
    <n v="22929"/>
    <m/>
    <s v="AJUSTE COMPLEMENTARIO POR REVALORIZACION SALDOS DE ACTIVOS DE RESERVA Y OBLIGACIONES MONEDA EXTRANJERA (DOLARES) Saldo MO = -41505968.10 ;Bs/Mo: 6.86000000000 ;Saldo Bs: -284730941.19"/>
    <m/>
    <m/>
    <m/>
    <m/>
    <n v="0"/>
    <n v="0"/>
    <n v="0.02"/>
    <n v="0"/>
    <s v="NO_CONCILIADO"/>
  </r>
  <r>
    <x v="0"/>
    <m/>
    <x v="0"/>
    <x v="14"/>
    <s v="D00229420011"/>
    <s v="RVL"/>
    <n v="22942"/>
    <m/>
    <s v="AJUSTE COMPLEMENTARIO POR REVALORIZACION SALDOS DE ACTIVOS DE RESERVA Y OBLIGACIONES MONEDA EXTRANJERA (DOLARES) Saldo MO = -26937457.97 ;Bs/Mo: 6.86000000000 ;Saldo Bs: -184790961.66"/>
    <m/>
    <m/>
    <m/>
    <m/>
    <n v="0"/>
    <n v="0"/>
    <n v="0"/>
    <n v="0.01"/>
    <s v="NO_CONCILIADO"/>
  </r>
  <r>
    <x v="0"/>
    <m/>
    <x v="0"/>
    <x v="15"/>
    <s v="D00229460010"/>
    <s v="RVL"/>
    <n v="22946"/>
    <m/>
    <s v="AJUSTE COMPLEMENTARIO POR REVALORIZACION SALDOS DE ACTIVOS DE RESERVA Y OBLIGACIONES MONEDA EXTRANJERA (DOLARES) Saldo MO = -21070715.18 ;Bs/Mo: 6.86000000000 ;Saldo Bs: -144545106.15"/>
    <m/>
    <m/>
    <m/>
    <m/>
    <n v="0"/>
    <n v="0"/>
    <n v="0.02"/>
    <n v="0"/>
    <s v="NO_CONCILIADO"/>
  </r>
  <r>
    <x v="0"/>
    <m/>
    <x v="0"/>
    <x v="16"/>
    <s v="D00229500008"/>
    <s v="RVL"/>
    <n v="22950"/>
    <m/>
    <s v="AJUSTE COMPLEMENTARIO POR REVALORIZACION SALDOS DE ACTIVOS DE RESERVA Y OBLIGACIONES MONEDA EXTRANJERA (DOLARES) Saldo MO = -26693827.81 ;Bs/Mo: 6.86000000000 ;Saldo Bs: -183119658.79"/>
    <m/>
    <m/>
    <m/>
    <m/>
    <n v="0"/>
    <n v="0"/>
    <n v="0.01"/>
    <n v="0"/>
    <s v="NO_CONCILIADO"/>
  </r>
  <r>
    <x v="0"/>
    <m/>
    <x v="0"/>
    <x v="17"/>
    <s v="D00229550010"/>
    <s v="RVL"/>
    <n v="22955"/>
    <m/>
    <s v="AJUSTE COMPLEMENTARIO POR REVALORIZACION SALDOS DE ACTIVOS DE RESERVA Y OBLIGACIONES MONEDA EXTRANJERA (DOLARES) Saldo MO = -16315587.47 ;Bs/Mo: 6.86000000000 ;Saldo Bs: -111924930.05"/>
    <m/>
    <m/>
    <m/>
    <m/>
    <n v="0"/>
    <n v="0"/>
    <n v="0.01"/>
    <n v="0"/>
    <s v="NO_CONCILIADO"/>
  </r>
  <r>
    <x v="0"/>
    <m/>
    <x v="0"/>
    <x v="18"/>
    <s v="D00229590014"/>
    <s v="RVL"/>
    <n v="22959"/>
    <m/>
    <s v="AJUSTE COMPLEMENTARIO POR REVALORIZACION SALDOS DE ACTIVOS DE RESERVA Y OBLIGACIONES MONEDA EXTRANJERA (DOLARES) Saldo MO = -13403694.54 ;Bs/Mo: 6.86000000000 ;Saldo Bs: -91949344.56"/>
    <m/>
    <m/>
    <m/>
    <m/>
    <n v="0"/>
    <n v="0"/>
    <n v="0.02"/>
    <n v="0"/>
    <s v="NO_CONCILIADO"/>
  </r>
  <r>
    <x v="0"/>
    <m/>
    <x v="0"/>
    <x v="19"/>
    <s v="D00229630011"/>
    <s v="RVL"/>
    <n v="22963"/>
    <m/>
    <s v="AJUSTE COMPLEMENTARIO POR REVALORIZACION SALDOS DE ACTIVOS DE RESERVA Y OBLIGACIONES MONEDA EXTRANJERA (DOLARES) Saldo MO = -13393949.02 ;Bs/Mo: 6.86000000000 ;Saldo Bs: -91882490.27"/>
    <m/>
    <m/>
    <m/>
    <m/>
    <n v="0"/>
    <n v="0"/>
    <n v="0"/>
    <n v="0.01"/>
    <s v="NO_CONCILIADO"/>
  </r>
  <r>
    <x v="0"/>
    <m/>
    <x v="0"/>
    <x v="20"/>
    <s v="D00229670013"/>
    <s v="RVL"/>
    <n v="22967"/>
    <m/>
    <s v="AJUSTE COMPLEMENTARIO POR REVALORIZACION SALDOS DE ACTIVOS DE RESERVA Y OBLIGACIONES MONEDA EXTRANJERA (DOLARES) Saldo MO = -6163002.78 ;Bs/Mo: 6.86000000000 ;Saldo Bs: -42278199.08"/>
    <m/>
    <m/>
    <m/>
    <m/>
    <n v="0"/>
    <n v="0"/>
    <n v="0.01"/>
    <n v="0"/>
    <s v="NO_CONCILIADO"/>
  </r>
  <r>
    <x v="0"/>
    <m/>
    <x v="0"/>
    <x v="21"/>
    <s v="D00229720012"/>
    <s v="RVL"/>
    <n v="22972"/>
    <m/>
    <s v="AJUSTE COMPLEMENTARIO POR REVALORIZACION SALDOS DE ACTIVOS DE RESERVA Y OBLIGACIONES MONEDA EXTRANJERA (DOLARES) Saldo MO = -6228737.33 ;Bs/Mo: 6.86000000000 ;Saldo Bs: -42729138.07"/>
    <m/>
    <m/>
    <m/>
    <m/>
    <n v="0"/>
    <n v="0"/>
    <n v="0"/>
    <n v="0.01"/>
    <s v="NO_CONCILIADO"/>
  </r>
  <r>
    <x v="0"/>
    <m/>
    <x v="0"/>
    <x v="22"/>
    <s v="D00229760016"/>
    <s v="RVL"/>
    <n v="22976"/>
    <m/>
    <s v="AJUSTE COMPLEMENTARIO POR REVALORIZACION SALDOS DE ACTIVOS DE RESERVA Y OBLIGACIONES MONEDA EXTRANJERA (DOLARES) Saldo MO = -32048633.19 ;Bs/Mo: 6.86000000000 ;Saldo Bs: -219853623.69"/>
    <m/>
    <m/>
    <m/>
    <m/>
    <n v="0"/>
    <n v="0"/>
    <n v="0.01"/>
    <n v="0"/>
    <s v="NO_CONCILIADO"/>
  </r>
  <r>
    <x v="0"/>
    <m/>
    <x v="0"/>
    <x v="23"/>
    <s v="D00229800011"/>
    <s v="RVL"/>
    <n v="22980"/>
    <m/>
    <s v="AJUSTE COMPLEMENTARIO POR REVALORIZACION SALDOS DE ACTIVOS DE RESERVA Y OBLIGACIONES MONEDA EXTRANJERA (DOLARES) Saldo MO = -32265069.86 ;Bs/Mo: 6.86000000000 ;Saldo Bs: -221338379.23"/>
    <m/>
    <m/>
    <m/>
    <m/>
    <n v="0"/>
    <n v="0"/>
    <n v="0"/>
    <n v="0.01"/>
    <s v="NO_CONCILIADO"/>
  </r>
  <r>
    <x v="0"/>
    <m/>
    <x v="0"/>
    <x v="24"/>
    <s v="D00229840011"/>
    <s v="RVL"/>
    <n v="22984"/>
    <m/>
    <s v="AJUSTE COMPLEMENTARIO POR REVALORIZACION SALDOS DE ACTIVOS DE RESERVA Y OBLIGACIONES MONEDA EXTRANJERA (DOLARES) Saldo MO = -10974169.45 ;Bs/Mo: 6.86000000000 ;Saldo Bs: -75282802.42"/>
    <m/>
    <m/>
    <m/>
    <m/>
    <n v="0"/>
    <n v="0"/>
    <n v="0"/>
    <n v="0.01"/>
    <s v="NO_CONCILIADO"/>
  </r>
  <r>
    <x v="0"/>
    <m/>
    <x v="0"/>
    <x v="25"/>
    <s v="D00229880012"/>
    <s v="RVL"/>
    <n v="22988"/>
    <m/>
    <s v="AJUSTE COMPLEMENTARIO POR REVALORIZACION SALDOS DE ACTIVOS DE RESERVA Y OBLIGACIONES MONEDA EXTRANJERA (DOLARES) Saldo MO = -526811.28 ;Bs/Mo: 6.86000000000 ;Saldo Bs: -3613925.39"/>
    <m/>
    <m/>
    <m/>
    <m/>
    <n v="0"/>
    <n v="0"/>
    <n v="0.01"/>
    <n v="0"/>
    <s v="NO_CONCILIADO"/>
  </r>
  <r>
    <x v="0"/>
    <m/>
    <x v="0"/>
    <x v="26"/>
    <s v="D00229920015"/>
    <s v="RVL"/>
    <n v="22992"/>
    <m/>
    <s v="AJUSTE COMPLEMENTARIO POR REVALORIZACION SALDOS DE ACTIVOS DE RESERVA Y OBLIGACIONES MONEDA EXTRANJERA (DOLARES) Saldo MO = -1935523.08 ;Bs/Mo: 6.86000000000 ;Saldo Bs: -13277688.31"/>
    <m/>
    <m/>
    <m/>
    <m/>
    <n v="0"/>
    <n v="0"/>
    <n v="0"/>
    <n v="0.02"/>
    <s v="NO_CONCILIADO"/>
  </r>
  <r>
    <x v="0"/>
    <m/>
    <x v="0"/>
    <x v="27"/>
    <s v="D00230010013"/>
    <s v="RVL"/>
    <n v="23001"/>
    <m/>
    <s v="AJUSTE COMPLEMENTARIO POR REVALORIZACION SALDOS DE ACTIVOS DE RESERVA Y OBLIGACIONES MONEDA EXTRANJERA (DOLARES) Saldo MO = -74649454.71 ;Bs/Mo: 6.86000000000 ;Saldo Bs: -512095259.32"/>
    <m/>
    <m/>
    <m/>
    <m/>
    <n v="0"/>
    <n v="0"/>
    <n v="0.01"/>
    <n v="0"/>
    <s v="NO_CONCILIADO"/>
  </r>
  <r>
    <x v="0"/>
    <m/>
    <x v="0"/>
    <x v="28"/>
    <s v="D00230100011"/>
    <s v="RVL"/>
    <n v="23010"/>
    <m/>
    <s v="AJUSTE COMPLEMENTARIO POR REVALORIZACION SALDOS DE ACTIVOS DE RESERVA Y OBLIGACIONES MONEDA EXTRANJERA (DOLARES) Saldo MO = -19318025.90 ;Bs/Mo: 6.86000000000 ;Saldo Bs: -132521657.68"/>
    <m/>
    <m/>
    <m/>
    <m/>
    <n v="0"/>
    <n v="0"/>
    <n v="0.01"/>
    <n v="0"/>
    <s v="NO_CONCILIADO"/>
  </r>
  <r>
    <x v="0"/>
    <m/>
    <x v="0"/>
    <x v="29"/>
    <s v="D00230180012"/>
    <s v="RVL"/>
    <n v="23018"/>
    <m/>
    <s v="AJUSTE COMPLEMENTARIO POR REVALORIZACION SALDOS DE ACTIVOS DE RESERVA Y OBLIGACIONES MONEDA EXTRANJERA (DOLARES) Saldo MO = -10343619.99 ;Bs/Mo: 6.86000000000 ;Saldo Bs: -70957233.14"/>
    <m/>
    <m/>
    <m/>
    <m/>
    <n v="0"/>
    <n v="0"/>
    <n v="0.01"/>
    <n v="0"/>
    <s v="NO_CONCILIADO"/>
  </r>
  <r>
    <x v="0"/>
    <m/>
    <x v="0"/>
    <x v="30"/>
    <s v="D00230260010"/>
    <s v="RVL"/>
    <n v="23026"/>
    <m/>
    <s v="AJUSTE COMPLEMENTARIO POR REVALORIZACION SALDOS DE ACTIVOS DE RESERVA Y OBLIGACIONES MONEDA EXTRANJERA (DOLARES) Saldo MO = -6993827.97 ;Bs/Mo: 6.86000000000 ;Saldo Bs: -47977659.85"/>
    <m/>
    <m/>
    <m/>
    <m/>
    <n v="0"/>
    <n v="0"/>
    <n v="0"/>
    <n v="0.02"/>
    <s v="NO_CONCILIADO"/>
  </r>
  <r>
    <x v="0"/>
    <m/>
    <x v="0"/>
    <x v="31"/>
    <s v="D00230310012"/>
    <s v="RVL"/>
    <n v="23031"/>
    <m/>
    <s v="AJUSTE COMPLEMENTARIO POR REVALORIZACION SALDOS DE ACTIVOS DE RESERVA Y OBLIGACIONES MONEDA EXTRANJERA (DOLARES) Saldo MO = -7765714.27 ;Bs/Mo: 6.86000000000 ;Saldo Bs: -53272799.90"/>
    <m/>
    <m/>
    <m/>
    <m/>
    <n v="0"/>
    <n v="0"/>
    <n v="0.01"/>
    <n v="0"/>
    <s v="NO_CONCILIADO"/>
  </r>
  <r>
    <x v="0"/>
    <m/>
    <x v="0"/>
    <x v="32"/>
    <s v="D00230350010"/>
    <s v="RVL"/>
    <n v="23035"/>
    <m/>
    <s v="AJUSTE COMPLEMENTARIO POR REVALORIZACION SALDOS DE ACTIVOS DE RESERVA Y OBLIGACIONES MONEDA EXTRANJERA (DOLARES) Saldo MO = -5372951.59 ;Bs/Mo: 6.86000000000 ;Saldo Bs: -36858447.90"/>
    <m/>
    <m/>
    <m/>
    <m/>
    <n v="0"/>
    <n v="0"/>
    <n v="0"/>
    <n v="0.01"/>
    <s v="NO_CONCILIADO"/>
  </r>
  <r>
    <x v="0"/>
    <m/>
    <x v="0"/>
    <x v="33"/>
    <s v="D00230450014"/>
    <s v="RVL"/>
    <n v="23045"/>
    <m/>
    <s v="AJUSTE COMPLEMENTARIO POR REVALORIZACION SALDOS DE ACTIVOS DE RESERVA Y OBLIGACIONES MONEDA EXTRANJERA (DOLARES) Saldo MO = -8876008.86 ;Bs/Mo: 6.86000000000 ;Saldo Bs: -60889420.77"/>
    <m/>
    <m/>
    <m/>
    <m/>
    <n v="0"/>
    <n v="0"/>
    <n v="0"/>
    <n v="0.01"/>
    <s v="NO_CONCILIADO"/>
  </r>
  <r>
    <x v="0"/>
    <m/>
    <x v="0"/>
    <x v="34"/>
    <s v="D00230610012"/>
    <s v="RVL"/>
    <n v="23061"/>
    <m/>
    <s v="AJUSTE COMPLEMENTARIO POR REVALORIZACION SALDOS DE ACTIVOS DE RESERVA Y OBLIGACIONES MONEDA EXTRANJERA (DOLARES) Saldo MO = -3681206.79 ;Bs/Mo: 6.86000000000 ;Saldo Bs: -25253078.62"/>
    <m/>
    <m/>
    <m/>
    <m/>
    <n v="0"/>
    <n v="0"/>
    <n v="0.04"/>
    <n v="0"/>
    <s v="NO_CONCILIADO"/>
  </r>
  <r>
    <x v="0"/>
    <m/>
    <x v="0"/>
    <x v="35"/>
    <s v="D00230650009"/>
    <s v="RVL"/>
    <n v="23065"/>
    <m/>
    <s v="AJUSTE COMPLEMENTARIO POR REVALORIZACION SALDOS DE ACTIVOS DE RESERVA Y OBLIGACIONES MONEDA EXTRANJERA (DOLARES) Saldo MO = -13795749.99 ;Bs/Mo: 6.86000000000 ;Saldo Bs: -94638844.94"/>
    <m/>
    <m/>
    <m/>
    <m/>
    <n v="0"/>
    <n v="0"/>
    <n v="0.01"/>
    <n v="0"/>
    <s v="NO_CONCILIADO"/>
  </r>
  <r>
    <x v="0"/>
    <m/>
    <x v="0"/>
    <x v="36"/>
    <s v="D00230690011"/>
    <s v="RVL"/>
    <n v="23069"/>
    <m/>
    <s v="AJUSTE COMPLEMENTARIO POR REVALORIZACION SALDOS DE ACTIVOS DE RESERVA Y OBLIGACIONES MONEDA EXTRANJERA (DOLARES) Saldo MO = -9641267.69 ;Bs/Mo: 6.86000000000 ;Saldo Bs: -66139096.36"/>
    <m/>
    <m/>
    <m/>
    <m/>
    <n v="0"/>
    <n v="0"/>
    <n v="0.01"/>
    <n v="0"/>
    <s v="NO_CONCILIADO"/>
  </r>
  <r>
    <x v="0"/>
    <m/>
    <x v="0"/>
    <x v="37"/>
    <s v="D00230970012"/>
    <s v="RVL"/>
    <n v="23097"/>
    <m/>
    <s v="AJUSTE COMPLEMENTARIO POR REVALORIZACION SALDOS DE ACTIVOS DE RESERVA Y OBLIGACIONES MONEDA EXTRANJERA (DOLARES) Saldo MO = -143648714.88 ;Bs/Mo: 6.86000000000 ;Saldo Bs: -985430184.07"/>
    <m/>
    <m/>
    <m/>
    <m/>
    <n v="0"/>
    <n v="0"/>
    <n v="0"/>
    <n v="0.01"/>
    <s v="NO_CONCILIADO"/>
  </r>
  <r>
    <x v="0"/>
    <m/>
    <x v="0"/>
    <x v="38"/>
    <s v="D00231040009"/>
    <s v="RVL"/>
    <n v="23104"/>
    <m/>
    <s v="AJUSTE COMPLEMENTARIO POR REVALORIZACION SALDOS DE ACTIVOS DE RESERVA Y OBLIGACIONES MONEDA EXTRANJERA (DOLARES) Saldo MO = -128924032.21 ;Bs/Mo: 6.86000000000 ;Saldo Bs: -884418860.95"/>
    <m/>
    <m/>
    <m/>
    <m/>
    <n v="0"/>
    <n v="0"/>
    <n v="0"/>
    <n v="0.01"/>
    <s v="NO_CONCILIADO"/>
  </r>
  <r>
    <x v="0"/>
    <m/>
    <x v="0"/>
    <x v="39"/>
    <s v="D00231080010"/>
    <s v="RVL"/>
    <n v="23108"/>
    <m/>
    <s v="AJUSTE COMPLEMENTARIO POR REVALORIZACION SALDOS DE ACTIVOS DE RESERVA Y OBLIGACIONES MONEDA EXTRANJERA (DOLARES) Saldo MO = -130314182.22 ;Bs/Mo: 6.86000000000 ;Saldo Bs: -893955290.04"/>
    <m/>
    <m/>
    <m/>
    <m/>
    <n v="0"/>
    <n v="0"/>
    <n v="0.01"/>
    <n v="0"/>
    <s v="NO_CONCILIADO"/>
  </r>
  <r>
    <x v="0"/>
    <m/>
    <x v="0"/>
    <x v="40"/>
    <s v="D00231170011"/>
    <s v="RVL"/>
    <n v="23117"/>
    <m/>
    <s v="AJUSTE COMPLEMENTARIO POR REVALORIZACION SALDOS DE ACTIVOS DE RESERVA Y OBLIGACIONES MONEDA EXTRANJERA (DOLARES) Saldo MO = -127816215.53 ;Bs/Mo: 6.86000000000 ;Saldo Bs: -876819238.55"/>
    <m/>
    <m/>
    <m/>
    <m/>
    <n v="0"/>
    <n v="0"/>
    <n v="0.01"/>
    <n v="0"/>
    <s v="NO_CONCILIADO"/>
  </r>
  <r>
    <x v="0"/>
    <m/>
    <x v="0"/>
    <x v="41"/>
    <s v="D00231350008"/>
    <s v="RVL"/>
    <n v="23135"/>
    <m/>
    <s v="AJUSTE COMPLEMENTARIO POR REVALORIZACION SALDOS DE ACTIVOS DE RESERVA Y OBLIGACIONES MONEDA EXTRANJERA (DOLARES) Saldo MO = -140345399.76 ;Bs/Mo: 6.86000000000 ;Saldo Bs: -962769442.36"/>
    <m/>
    <m/>
    <m/>
    <m/>
    <n v="0"/>
    <n v="0"/>
    <n v="0.01"/>
    <n v="0"/>
    <s v="NO_CONCILIADO"/>
  </r>
  <r>
    <x v="3"/>
    <m/>
    <x v="3"/>
    <x v="42"/>
    <s v="G22270130003"/>
    <s v="DVD"/>
    <n v="18010"/>
    <m/>
    <s v="TRANSFERENCIA DE FONDOS AL EXTERIOR A SOLICITUD DE AUTORIDAD DE SUPERVISION DEL SISTEMA FINANCIERO SEGUN SOLICITUD 18010 REF: PAGO MEMBRESIA 2023 IOSCO, BANKINTER, C/ALCALA N.181, 28009, M.E., CTA.IBAN ES8701280089050100033855, SWIFT BKBKESMMXXX EUROS19.216.- EQUIVALENTES 21.053,11 USD LIB. 00099021001 TGN-RECURSOS ORDINARIOS-DOLARES AMERICANOS (5970) POR DIFERENCIAL CAMBIARIO"/>
    <m/>
    <m/>
    <m/>
    <m/>
    <n v="219.14"/>
    <n v="0"/>
    <n v="1503.3"/>
    <n v="0"/>
    <s v="NO_CONCILIADO"/>
  </r>
  <r>
    <x v="0"/>
    <m/>
    <x v="0"/>
    <x v="43"/>
    <s v="D00231430010"/>
    <s v="RVL"/>
    <n v="23143"/>
    <m/>
    <s v="AJUSTE COMPLEMENTARIO POR REVALORIZACION SALDOS DE ACTIVOS DE RESERVA Y OBLIGACIONES MONEDA EXTRANJERA (DOLARES) Saldo MO = -141435785.08 ;Bs/Mo: 6.86000000000 ;Saldo Bs: -970249485.66"/>
    <m/>
    <m/>
    <m/>
    <m/>
    <n v="0"/>
    <n v="0"/>
    <n v="0.01"/>
    <n v="0"/>
    <s v="NO_CONCILIADO"/>
  </r>
  <r>
    <x v="0"/>
    <m/>
    <x v="0"/>
    <x v="44"/>
    <s v="D00231480012"/>
    <s v="RVL"/>
    <n v="23148"/>
    <m/>
    <s v="AJUSTE COMPLEMENTARIO POR REVALORIZACION SALDOS DE ACTIVOS DE RESERVA Y OBLIGACIONES MONEDA EXTRANJERA (DOLARES) Saldo MO = -144520259.27 ;Bs/Mo: 6.86000000000 ;Saldo Bs: -991408978.60"/>
    <m/>
    <m/>
    <m/>
    <m/>
    <n v="0"/>
    <n v="0"/>
    <n v="0.01"/>
    <n v="0"/>
    <s v="NO_CONCILIADO"/>
  </r>
  <r>
    <x v="0"/>
    <m/>
    <x v="0"/>
    <x v="45"/>
    <s v="D00231530006"/>
    <s v="RVL"/>
    <n v="23153"/>
    <m/>
    <s v="AJUSTE COMPLEMENTARIO POR REVALORIZACION SALDOS DE ACTIVOS DE RESERVA Y OBLIGACIONES MONEDA EXTRANJERA (DOLARES) Saldo MO = -149909375.08 ;Bs/Mo: 6.86000000000 ;Saldo Bs: -1028378313.03"/>
    <m/>
    <m/>
    <m/>
    <m/>
    <n v="0"/>
    <n v="0"/>
    <n v="0"/>
    <n v="0.02"/>
    <s v="NO_CONCILIADO"/>
  </r>
  <r>
    <x v="0"/>
    <m/>
    <x v="0"/>
    <x v="46"/>
    <s v="D00231570014"/>
    <s v="RVL"/>
    <n v="23157"/>
    <m/>
    <s v="AJUSTE COMPLEMENTARIO POR REVALORIZACION SALDOS DE ACTIVOS DE RESERVA Y OBLIGACIONES MONEDA EXTRANJERA (DOLARES) Saldo MO = -148308890.00 ;Bs/Mo: 6.86000000000 ;Saldo Bs: -1017398985.42"/>
    <m/>
    <m/>
    <m/>
    <m/>
    <n v="0"/>
    <n v="0"/>
    <n v="0.02"/>
    <n v="0"/>
    <s v="NO_CONCILIADO"/>
  </r>
  <r>
    <x v="0"/>
    <m/>
    <x v="0"/>
    <x v="47"/>
    <s v="D00231610008"/>
    <s v="RVL"/>
    <n v="23161"/>
    <m/>
    <s v="AJUSTE COMPLEMENTARIO POR REVALORIZACION SALDOS DE ACTIVOS DE RESERVA Y OBLIGACIONES MONEDA EXTRANJERA (DOLARES) Saldo MO = -152775195.44 ;Bs/Mo: 6.86000000000 ;Saldo Bs: -1048037840.73"/>
    <m/>
    <m/>
    <m/>
    <m/>
    <n v="0"/>
    <n v="0"/>
    <n v="0.01"/>
    <n v="0"/>
    <s v="NO_CONCILIADO"/>
  </r>
  <r>
    <x v="0"/>
    <m/>
    <x v="0"/>
    <x v="48"/>
    <s v="D00231660012"/>
    <s v="RVL"/>
    <n v="23166"/>
    <m/>
    <s v="AJUSTE COMPLEMENTARIO POR REVALORIZACION SALDOS DE ACTIVOS DE RESERVA Y OBLIGACIONES MONEDA EXTRANJERA (DOLARES) Saldo MO = -154391403.01 ;Bs/Mo: 6.86000000000 ;Saldo Bs: -1059125024.64"/>
    <m/>
    <m/>
    <m/>
    <m/>
    <n v="0"/>
    <n v="0"/>
    <n v="0"/>
    <n v="0.01"/>
    <s v="NO_CONCILIADO"/>
  </r>
  <r>
    <x v="2"/>
    <m/>
    <x v="2"/>
    <x v="49"/>
    <s v="G22388960001"/>
    <s v="NTI"/>
    <n v="17236"/>
    <m/>
    <s v="PAGO A BID PRÉSTAMO 3725/BL-BO VCTO. 15-04-2023 POR CUENTA DE TGN , NTI. 017236 VALOR 17-04-2023 INTERESES USD 1.181,09 CTA. 5970 CUENTA UNICA DEL TESORO DOLARES AMERICANOS LIB. 00099021001"/>
    <m/>
    <m/>
    <m/>
    <m/>
    <n v="1181.0899999999999"/>
    <n v="0"/>
    <n v="8102.28"/>
    <n v="0"/>
    <s v="NO_CONCILIADO"/>
  </r>
  <r>
    <x v="0"/>
    <m/>
    <x v="0"/>
    <x v="49"/>
    <s v="D00231750011"/>
    <s v="RVL"/>
    <n v="23175"/>
    <m/>
    <s v="AJUSTE COMPLEMENTARIO POR REVALORIZACION SALDOS DE ACTIVOS DE RESERVA Y OBLIGACIONES MONEDA EXTRANJERA (DOLARES) Saldo MO = -134989887.53 ;Bs/Mo: 6.86000000000 ;Saldo Bs: -926030628.49"/>
    <m/>
    <m/>
    <m/>
    <m/>
    <n v="0"/>
    <n v="0"/>
    <n v="0.03"/>
    <n v="0"/>
    <s v="NO_CONCILIADO"/>
  </r>
  <r>
    <x v="0"/>
    <m/>
    <x v="0"/>
    <x v="50"/>
    <s v="D00231800009"/>
    <s v="RVL"/>
    <n v="23180"/>
    <m/>
    <s v="AJUSTE COMPLEMENTARIO POR REVALORIZACION SALDOS DE ACTIVOS DE RESERVA Y OBLIGACIONES MONEDA EXTRANJERA (DOLARES) Saldo MO = -128961209.20 ;Bs/Mo: 6.86000000000 ;Saldo Bs: -884673895.12"/>
    <m/>
    <m/>
    <m/>
    <m/>
    <n v="0"/>
    <n v="0"/>
    <n v="0.01"/>
    <n v="0"/>
    <s v="NO_CONCILIADO"/>
  </r>
  <r>
    <x v="0"/>
    <m/>
    <x v="0"/>
    <x v="51"/>
    <s v="D00231840008"/>
    <s v="RVL"/>
    <n v="23184"/>
    <m/>
    <s v="AJUSTE COMPLEMENTARIO POR REVALORIZACION SALDOS DE ACTIVOS DE RESERVA Y OBLIGACIONES MONEDA EXTRANJERA (DOLARES) Saldo MO = -132694044.14 ;Bs/Mo: 6.86000000000 ;Saldo Bs: -910281142.79"/>
    <m/>
    <m/>
    <m/>
    <m/>
    <n v="0"/>
    <n v="0"/>
    <n v="0"/>
    <n v="0.01"/>
    <s v="NO_CONCILIADO"/>
  </r>
  <r>
    <x v="0"/>
    <m/>
    <x v="0"/>
    <x v="52"/>
    <s v="D00231880010"/>
    <s v="RVL"/>
    <n v="23188"/>
    <m/>
    <s v="AJUSTE COMPLEMENTARIO POR REVALORIZACION SALDOS DE ACTIVOS DE RESERVA Y OBLIGACIONES MONEDA EXTRANJERA (DOLARES) Saldo MO = -113752729.86 ;Bs/Mo: 6.86000000000 ;Saldo Bs: -780343726.83"/>
    <m/>
    <m/>
    <m/>
    <m/>
    <n v="0"/>
    <n v="0"/>
    <n v="0"/>
    <n v="0.01"/>
    <s v="NO_CONCILIADO"/>
  </r>
  <r>
    <x v="0"/>
    <m/>
    <x v="0"/>
    <x v="53"/>
    <s v="D00231930009"/>
    <s v="RVL"/>
    <n v="23193"/>
    <m/>
    <s v="AJUSTE COMPLEMENTARIO POR REVALORIZACION SALDOS DE ACTIVOS DE RESERVA Y OBLIGACIONES MONEDA EXTRANJERA (DOLARES) Saldo MO = -117818544.88 ;Bs/Mo: 6.86000000000 ;Saldo Bs: -808235217.89"/>
    <m/>
    <m/>
    <m/>
    <m/>
    <n v="0"/>
    <n v="0"/>
    <n v="0.01"/>
    <n v="0"/>
    <s v="NO_CONCILIADO"/>
  </r>
  <r>
    <x v="0"/>
    <m/>
    <x v="0"/>
    <x v="54"/>
    <s v="D00232010012"/>
    <s v="RVL"/>
    <n v="23201"/>
    <m/>
    <s v="AJUSTE COMPLEMENTARIO POR REVALORIZACION SALDOS DE ACTIVOS DE RESERVA Y OBLIGACIONES MONEDA EXTRANJERA (DOLARES) Saldo MO = -110107920.40 ;Bs/Mo: 6.86000000000 ;Saldo Bs: -755340333.97"/>
    <m/>
    <m/>
    <m/>
    <m/>
    <n v="0"/>
    <n v="0"/>
    <n v="0.03"/>
    <n v="0"/>
    <s v="NO_CONCILIADO"/>
  </r>
  <r>
    <x v="0"/>
    <m/>
    <x v="0"/>
    <x v="55"/>
    <s v="D00232050014"/>
    <s v="RVL"/>
    <n v="23205"/>
    <m/>
    <s v="AJUSTE COMPLEMENTARIO POR REVALORIZACION SALDOS DE ACTIVOS DE RESERVA Y OBLIGACIONES MONEDA EXTRANJERA (DOLARES) Saldo MO = -110155377.75 ;Bs/Mo: 6.86000000000 ;Saldo Bs: -755665891.39"/>
    <m/>
    <m/>
    <m/>
    <m/>
    <n v="0"/>
    <n v="0"/>
    <n v="0.02"/>
    <n v="0"/>
    <s v="NO_CONCILIADO"/>
  </r>
  <r>
    <x v="0"/>
    <m/>
    <x v="0"/>
    <x v="56"/>
    <s v="D00232160010"/>
    <s v="RVL"/>
    <n v="23216"/>
    <m/>
    <s v="AJUSTE COMPLEMENTARIO POR REVALORIZACION SALDOS DE ACTIVOS DE RESERVA Y OBLIGACIONES MONEDA EXTRANJERA (DOLARES) Saldo MO = -111810642.90 ;Bs/Mo: 6.86000000000 ;Saldo Bs: -767021010.30"/>
    <m/>
    <m/>
    <m/>
    <m/>
    <n v="0"/>
    <n v="0"/>
    <n v="0.01"/>
    <n v="0"/>
    <s v="NO_CONCILIADO"/>
  </r>
  <r>
    <x v="0"/>
    <m/>
    <x v="0"/>
    <x v="57"/>
    <s v="D00232210010"/>
    <s v="RVL"/>
    <n v="23221"/>
    <m/>
    <s v="AJUSTE COMPLEMENTARIO POR REVALORIZACION SALDOS DE ACTIVOS DE RESERVA Y OBLIGACIONES MONEDA EXTRANJERA (DOLARES) Saldo MO = -178829310.63 ;Bs/Mo: 6.86000000000 ;Saldo Bs: -1226769070.93"/>
    <m/>
    <m/>
    <m/>
    <m/>
    <n v="0"/>
    <n v="0"/>
    <n v="0.01"/>
    <n v="0"/>
    <s v="NO_CONCILIADO"/>
  </r>
  <r>
    <x v="4"/>
    <m/>
    <x v="4"/>
    <x v="58"/>
    <s v="G22556470002"/>
    <s v="CRV"/>
    <n v="2255647"/>
    <m/>
    <s v="REGULARIZACION DE TRANSFERENCIA DEL EXTERIOR SEGUN SWIFT NO.4481 DE FECHA 02/05/2023 ORDENANTE: PERMANENT COURT OF ARBITRATION REF.: BCB100-6-JPA-RT+ SDVA FECHA VALOR 21/03/2023 LIB. 00513012005 YPFB-OPERACIONES EXTRAORDINARIAS USD"/>
    <m/>
    <m/>
    <m/>
    <m/>
    <n v="0"/>
    <n v="3154.28"/>
    <n v="0"/>
    <n v="21638.36"/>
    <s v="NO_CONCILIADO"/>
  </r>
  <r>
    <x v="0"/>
    <m/>
    <x v="0"/>
    <x v="58"/>
    <s v="D00232280016"/>
    <s v="RVL"/>
    <n v="23228"/>
    <m/>
    <s v="AJUSTE COMPLEMENTARIO POR REVALORIZACION SALDOS DE ACTIVOS DE RESERVA Y OBLIGACIONES MONEDA EXTRANJERA (DOLARES) Saldo MO = -183021579.44 ;Bs/Mo: 6.86000000000 ;Saldo Bs: -1255528034.97"/>
    <m/>
    <m/>
    <m/>
    <m/>
    <n v="0"/>
    <n v="0"/>
    <n v="0.01"/>
    <n v="0"/>
    <s v="NO_CONCILIADO"/>
  </r>
  <r>
    <x v="0"/>
    <m/>
    <x v="0"/>
    <x v="59"/>
    <s v="D00232330009"/>
    <s v="RVL"/>
    <n v="23233"/>
    <m/>
    <s v="AJUSTE COMPLEMENTARIO POR REVALORIZACION SALDOS DE ACTIVOS DE RESERVA Y OBLIGACIONES MONEDA EXTRANJERA (DOLARES) Saldo MO = -195388736.82 ;Bs/Mo: 6.86000000000 ;Saldo Bs: -1340366734.61"/>
    <m/>
    <m/>
    <m/>
    <m/>
    <n v="0"/>
    <n v="0"/>
    <n v="0.02"/>
    <n v="0"/>
    <s v="NO_CONCILIADO"/>
  </r>
  <r>
    <x v="0"/>
    <m/>
    <x v="0"/>
    <x v="60"/>
    <s v="D00232370010"/>
    <s v="RVL"/>
    <n v="23237"/>
    <m/>
    <s v="AJUSTE COMPLEMENTARIO POR REVALORIZACION SALDOS DE ACTIVOS DE RESERVA Y OBLIGACIONES MONEDA EXTRANJERA (DOLARES) Saldo MO = -186396110.87 ;Bs/Mo: 6.86000000000 ;Saldo Bs: -1278677320.58"/>
    <m/>
    <m/>
    <m/>
    <m/>
    <n v="0"/>
    <n v="0"/>
    <n v="0.01"/>
    <n v="0"/>
    <s v="NO_CONCILIADO"/>
  </r>
  <r>
    <x v="0"/>
    <m/>
    <x v="0"/>
    <x v="61"/>
    <s v="D00232410011"/>
    <s v="RVL"/>
    <n v="23241"/>
    <m/>
    <s v="AJUSTE COMPLEMENTARIO POR REVALORIZACION SALDOS DE ACTIVOS DE RESERVA Y OBLIGACIONES MONEDA EXTRANJERA (DOLARES) Saldo MO = -189935044.59 ;Bs/Mo: 6.86000000000 ;Saldo Bs: -1302954405.90"/>
    <m/>
    <m/>
    <m/>
    <m/>
    <n v="0"/>
    <n v="0"/>
    <n v="0.01"/>
    <n v="0"/>
    <s v="NO_CONCILIADO"/>
  </r>
  <r>
    <x v="0"/>
    <m/>
    <x v="0"/>
    <x v="62"/>
    <s v="D00232550007"/>
    <s v="RVL"/>
    <n v="23255"/>
    <m/>
    <s v="AJUSTE COMPLEMENTARIO POR REVALORIZACION SALDOS DE ACTIVOS DE RESERVA Y OBLIGACIONES MONEDA EXTRANJERA (DOLARES) Saldo MO = -186944678.76 ;Bs/Mo: 6.86000000000 ;Saldo Bs: -1282440496.30"/>
    <m/>
    <m/>
    <m/>
    <m/>
    <n v="0"/>
    <n v="0"/>
    <n v="0.01"/>
    <n v="0"/>
    <s v="NO_CONCILIADO"/>
  </r>
  <r>
    <x v="0"/>
    <m/>
    <x v="0"/>
    <x v="63"/>
    <s v="D00232590011"/>
    <s v="RVL"/>
    <n v="23259"/>
    <m/>
    <s v="AJUSTE COMPLEMENTARIO POR REVALORIZACION SALDOS DE ACTIVOS DE RESERVA Y OBLIGACIONES MONEDA EXTRANJERA (DOLARES) Saldo MO = -188618997.63 ;Bs/Mo: 6.86000000000 ;Saldo Bs: -1293926323.73"/>
    <m/>
    <m/>
    <m/>
    <m/>
    <n v="0"/>
    <n v="0"/>
    <n v="0"/>
    <n v="0.01"/>
    <s v="NO_CONCILIADO"/>
  </r>
  <r>
    <x v="0"/>
    <m/>
    <x v="0"/>
    <x v="64"/>
    <s v="D00232630012"/>
    <s v="RVL"/>
    <n v="23263"/>
    <m/>
    <s v="AJUSTE COMPLEMENTARIO POR REVALORIZACION SALDOS DE ACTIVOS DE RESERVA Y OBLIGACIONES MONEDA EXTRANJERA (DOLARES) Saldo MO = -188085031.83 ;Bs/Mo: 6.86000000000 ;Saldo Bs: -1290263318.36"/>
    <m/>
    <m/>
    <m/>
    <m/>
    <n v="0"/>
    <n v="0"/>
    <n v="0.01"/>
    <n v="0"/>
    <s v="NO_CONCILIADO"/>
  </r>
  <r>
    <x v="0"/>
    <m/>
    <x v="0"/>
    <x v="65"/>
    <s v="D00232680009"/>
    <s v="RVL"/>
    <n v="23268"/>
    <m/>
    <s v="AJUSTE COMPLEMENTARIO POR REVALORIZACION SALDOS DE ACTIVOS DE RESERVA Y OBLIGACIONES MONEDA EXTRANJERA (DOLARES) Saldo MO = -184525240.56 ;Bs/Mo: 6.86000000000 ;Saldo Bs: -1265843150.22"/>
    <m/>
    <m/>
    <m/>
    <m/>
    <n v="0"/>
    <n v="0"/>
    <n v="0"/>
    <n v="0.02"/>
    <s v="NO_CONCILIADO"/>
  </r>
  <r>
    <x v="0"/>
    <m/>
    <x v="0"/>
    <x v="66"/>
    <s v="D00232750011"/>
    <s v="RVL"/>
    <n v="23275"/>
    <m/>
    <s v="AJUSTE COMPLEMENTARIO POR REVALORIZACION SALDOS DE ACTIVOS DE RESERVA Y OBLIGACIONES MONEDA EXTRANJERA (DOLARES) Saldo MO = -150930446.72 ;Bs/Mo: 6.86000000000 ;Saldo Bs: -1035382864.48"/>
    <m/>
    <m/>
    <m/>
    <m/>
    <n v="0"/>
    <n v="0"/>
    <n v="0"/>
    <n v="0.02"/>
    <s v="NO_CONCILIADO"/>
  </r>
  <r>
    <x v="0"/>
    <m/>
    <x v="0"/>
    <x v="67"/>
    <s v="D00232800010"/>
    <s v="RVL"/>
    <n v="23280"/>
    <m/>
    <s v="AJUSTE COMPLEMENTARIO POR REVALORIZACION SALDOS DE ACTIVOS DE RESERVA Y OBLIGACIONES MONEDA EXTRANJERA (DOLARES) Saldo MO = -150311605.11 ;Bs/Mo: 6.86000000000 ;Saldo Bs: -1031137611.07"/>
    <m/>
    <m/>
    <m/>
    <m/>
    <n v="0"/>
    <n v="0"/>
    <n v="0.02"/>
    <n v="0"/>
    <s v="NO_CONCILIADO"/>
  </r>
  <r>
    <x v="0"/>
    <m/>
    <x v="0"/>
    <x v="68"/>
    <s v="D00232900009"/>
    <s v="RVL"/>
    <n v="23290"/>
    <m/>
    <s v="AJUSTE COMPLEMENTARIO POR REVALORIZACION SALDOS DE ACTIVOS DE RESERVA Y OBLIGACIONES MONEDA EXTRANJERA (DOLARES) Saldo MO = -144698141.52 ;Bs/Mo: 6.86000000000 ;Saldo Bs: -992629250.84"/>
    <m/>
    <m/>
    <m/>
    <m/>
    <n v="0"/>
    <n v="0"/>
    <n v="0.01"/>
    <n v="0"/>
    <s v="NO_CONCILIADO"/>
  </r>
  <r>
    <x v="0"/>
    <m/>
    <x v="0"/>
    <x v="69"/>
    <s v="D00233070008"/>
    <s v="RVL"/>
    <n v="23307"/>
    <m/>
    <s v="AJUSTE COMPLEMENTARIO POR REVALORIZACION SALDOS DE ACTIVOS DE RESERVA Y OBLIGACIONES MONEDA EXTRANJERA (DOLARES) Saldo MO = -139258423.84 ;Bs/Mo: 6.86000000000 ;Saldo Bs: -955312787.53"/>
    <m/>
    <m/>
    <m/>
    <m/>
    <n v="0"/>
    <n v="0"/>
    <n v="0"/>
    <n v="0.01"/>
    <s v="NO_CONCILIADO"/>
  </r>
  <r>
    <x v="0"/>
    <m/>
    <x v="0"/>
    <x v="70"/>
    <s v="D00233160009"/>
    <s v="RVL"/>
    <n v="23316"/>
    <m/>
    <s v="AJUSTE COMPLEMENTARIO POR REVALORIZACION SALDOS DE ACTIVOS DE RESERVA Y OBLIGACIONES MONEDA EXTRANJERA (DOLARES) Saldo MO = -134405167.17 ;Bs/Mo: 6.86000000000 ;Saldo Bs: -922019446.80"/>
    <m/>
    <m/>
    <m/>
    <m/>
    <n v="0"/>
    <n v="0"/>
    <n v="0.01"/>
    <n v="0"/>
    <s v="NO_CONCILIADO"/>
  </r>
  <r>
    <x v="0"/>
    <m/>
    <x v="0"/>
    <x v="71"/>
    <s v="D00233200008"/>
    <s v="RVL"/>
    <n v="23320"/>
    <m/>
    <s v="AJUSTE COMPLEMENTARIO POR REVALORIZACION SALDOS DE ACTIVOS DE RESERVA Y OBLIGACIONES MONEDA EXTRANJERA (DOLARES) Saldo MO = -130300256.78 ;Bs/Mo: 6.86000000000 ;Saldo Bs: -893859761.52"/>
    <m/>
    <m/>
    <m/>
    <m/>
    <n v="0"/>
    <n v="0"/>
    <n v="0.01"/>
    <n v="0"/>
    <s v="NO_CONCILIADO"/>
  </r>
  <r>
    <x v="0"/>
    <m/>
    <x v="0"/>
    <x v="72"/>
    <s v="D00233320011"/>
    <s v="RVL"/>
    <n v="23332"/>
    <m/>
    <s v="AJUSTE COMPLEMENTARIO POR REVALORIZACION SALDOS DE ACTIVOS DE RESERVA Y OBLIGACIONES MONEDA EXTRANJERA (DOLARES) Saldo MO = -176863444.44 ;Bs/Mo: 6.86000000000 ;Saldo Bs: -1213283228.85"/>
    <m/>
    <m/>
    <m/>
    <m/>
    <n v="0"/>
    <n v="0"/>
    <n v="0"/>
    <n v="0.01"/>
    <s v="NO_CONCILIADO"/>
  </r>
  <r>
    <x v="0"/>
    <m/>
    <x v="0"/>
    <x v="73"/>
    <s v="D00233370007"/>
    <s v="RVL"/>
    <n v="23337"/>
    <m/>
    <s v="AJUSTE COMPLEMENTARIO POR REVALORIZACION SALDOS DE ACTIVOS DE RESERVA Y OBLIGACIONES MONEDA EXTRANJERA (DOLARES) Saldo MO = -184404984.11 ;Bs/Mo: 6.86000000000 ;Saldo Bs: -1265018191.01"/>
    <m/>
    <m/>
    <m/>
    <m/>
    <n v="0"/>
    <n v="0"/>
    <n v="0.02"/>
    <n v="0"/>
    <s v="NO_CONCILIADO"/>
  </r>
  <r>
    <x v="0"/>
    <m/>
    <x v="0"/>
    <x v="74"/>
    <s v="D00233420012"/>
    <s v="RVL"/>
    <n v="23342"/>
    <m/>
    <s v="AJUSTE COMPLEMENTARIO POR REVALORIZACION SALDOS DE ACTIVOS DE RESERVA Y OBLIGACIONES MONEDA EXTRANJERA (DOLARES) Saldo MO = -174040345.53 ;Bs/Mo: 6.86000000000 ;Saldo Bs: -1193916770.35"/>
    <m/>
    <m/>
    <m/>
    <m/>
    <n v="0"/>
    <n v="0"/>
    <n v="0.01"/>
    <n v="0"/>
    <s v="NO_CONCILIADO"/>
  </r>
  <r>
    <x v="0"/>
    <m/>
    <x v="0"/>
    <x v="75"/>
    <s v="D00233550012"/>
    <s v="RVL"/>
    <n v="23355"/>
    <m/>
    <s v="AJUSTE COMPLEMENTARIO POR REVALORIZACION SALDOS DE ACTIVOS DE RESERVA Y OBLIGACIONES MONEDA EXTRANJERA (DOLARES) Saldo MO = -173247386.76 ;Bs/Mo: 6.86000000000 ;Saldo Bs: -1188477073.18"/>
    <m/>
    <m/>
    <m/>
    <m/>
    <n v="0"/>
    <n v="0"/>
    <n v="0.01"/>
    <n v="0"/>
    <s v="NO_CONCILIADO"/>
  </r>
  <r>
    <x v="0"/>
    <m/>
    <x v="0"/>
    <x v="76"/>
    <s v="D00233650009"/>
    <s v="RVL"/>
    <n v="23365"/>
    <m/>
    <s v="AJUSTE COMPLEMENTARIO POR REVALORIZACION SALDOS DE ACTIVOS DE RESERVA Y OBLIGACIONES MONEDA EXTRANJERA (DOLARES) Saldo MO = -160779768.79 ;Bs/Mo: 6.86000000000 ;Saldo Bs: -1102949213.92"/>
    <m/>
    <m/>
    <m/>
    <m/>
    <n v="0"/>
    <n v="0"/>
    <n v="0.02"/>
    <n v="0"/>
    <s v="NO_CONCILIADO"/>
  </r>
  <r>
    <x v="0"/>
    <m/>
    <x v="0"/>
    <x v="77"/>
    <s v="D00233690009"/>
    <s v="RVL"/>
    <n v="23369"/>
    <m/>
    <s v="AJUSTE COMPLEMENTARIO POR REVALORIZACION SALDOS DE ACTIVOS DE RESERVA Y OBLIGACIONES MONEDA EXTRANJERA (DOLARES) Saldo MO = -116678488.20 ;Bs/Mo: 6.86000000000 ;Saldo Bs: -800414429.04"/>
    <m/>
    <m/>
    <m/>
    <m/>
    <n v="0"/>
    <n v="0"/>
    <n v="0"/>
    <n v="0.01"/>
    <s v="NO_CONCILIADO"/>
  </r>
  <r>
    <x v="0"/>
    <m/>
    <x v="0"/>
    <x v="78"/>
    <s v="D00233780008"/>
    <s v="RVL"/>
    <n v="23378"/>
    <m/>
    <s v="AJUSTE COMPLEMENTARIO POR REVALORIZACION SALDOS DE ACTIVOS DE RESERVA Y OBLIGACIONES MONEDA EXTRANJERA (DOLARES) Saldo MO = -103652143.11 ;Bs/Mo: 6.86000000000 ;Saldo Bs: -711053701.74"/>
    <m/>
    <m/>
    <m/>
    <m/>
    <n v="0"/>
    <n v="0"/>
    <n v="0.01"/>
    <n v="0"/>
    <s v="NO_CONCILIADO"/>
  </r>
  <r>
    <x v="0"/>
    <m/>
    <x v="0"/>
    <x v="79"/>
    <s v="D00233870013"/>
    <s v="RVL"/>
    <n v="23387"/>
    <m/>
    <s v="AJUSTE COMPLEMENTARIO POR REVALORIZACION SALDOS DE ACTIVOS DE RESERVA Y OBLIGACIONES MONEDA EXTRANJERA (DOLARES) Saldo MO = -82329337.28 ;Bs/Mo: 6.86000000000 ;Saldo Bs: -564779253.71"/>
    <m/>
    <m/>
    <m/>
    <m/>
    <n v="0"/>
    <n v="0"/>
    <n v="0"/>
    <n v="0.03"/>
    <s v="NO_CONCILIADO"/>
  </r>
  <r>
    <x v="0"/>
    <m/>
    <x v="0"/>
    <x v="80"/>
    <s v="D00233910010"/>
    <s v="RVL"/>
    <n v="23391"/>
    <m/>
    <s v="AJUSTE COMPLEMENTARIO POR REVALORIZACION SALDOS DE ACTIVOS DE RESERVA Y OBLIGACIONES MONEDA EXTRANJERA (DOLARES) Saldo MO = -56416501.29 ;Bs/Mo: 6.86000000000 ;Saldo Bs: -387017198.84"/>
    <m/>
    <m/>
    <m/>
    <m/>
    <n v="0"/>
    <n v="0"/>
    <n v="0"/>
    <n v="0.01"/>
    <s v="NO_CONCILIADO"/>
  </r>
  <r>
    <x v="0"/>
    <m/>
    <x v="0"/>
    <x v="81"/>
    <s v="D00233950009"/>
    <s v="RVL"/>
    <n v="23395"/>
    <m/>
    <s v="AJUSTE COMPLEMENTARIO POR REVALORIZACION SALDOS DE ACTIVOS DE RESERVA Y OBLIGACIONES MONEDA EXTRANJERA (DOLARES) Saldo MO = -55733316.85 ;Bs/Mo: 6.86000000000 ;Saldo Bs: -382330553.58"/>
    <m/>
    <m/>
    <m/>
    <m/>
    <n v="0"/>
    <n v="0"/>
    <n v="0"/>
    <n v="0.01"/>
    <s v="NO_CONCILIADO"/>
  </r>
  <r>
    <x v="0"/>
    <m/>
    <x v="0"/>
    <x v="82"/>
    <s v="D00233990010"/>
    <s v="RVL"/>
    <n v="23399"/>
    <m/>
    <s v="AJUSTE COMPLEMENTARIO POR REVALORIZACION SALDOS DE ACTIVOS DE RESERVA Y OBLIGACIONES MONEDA EXTRANJERA (DOLARES) Saldo MO = -39201907.78 ;Bs/Mo: 6.86000000000 ;Saldo Bs: -268925087.38"/>
    <m/>
    <m/>
    <m/>
    <m/>
    <n v="0"/>
    <n v="0"/>
    <n v="0.01"/>
    <n v="0"/>
    <s v="NO_CONCILIADO"/>
  </r>
  <r>
    <x v="2"/>
    <m/>
    <x v="2"/>
    <x v="83"/>
    <s v="G23125290001"/>
    <s v="NTI"/>
    <n v="17455"/>
    <m/>
    <s v="PAGO A CAF PRÉSTAMO CAF011752 VCTO. 22-06-2023 POR CUENTA DE TGN , NTI. 017455 VALOR 22-06-2023 COMISIONES USD 61.930,56 CTA. 5970 CUENTA UNICA DEL TESORO DOLARES AMERICANOS LIB. 00099021001"/>
    <m/>
    <m/>
    <m/>
    <m/>
    <n v="61930.559999999998"/>
    <n v="0"/>
    <n v="424843.64"/>
    <n v="0"/>
    <s v="NO_CONCILIADO"/>
  </r>
  <r>
    <x v="2"/>
    <m/>
    <x v="2"/>
    <x v="83"/>
    <s v="S10629470001"/>
    <s v="DEV"/>
    <n v="1062947"/>
    <m/>
    <s v="||REGULARIZACIÓN DE NUESTRO COMPROBANTE S-1062014 DE 9/06/2023 POR COBRO DE COMISIONES QUE EFECTÚA EL BANCO DE ESPAÑA POR PAGO DEL PRÉSTAMO FIDA E-7-BO SEGÚN NOTA MEFP/VTCP/DGCP/UODP/N° 546/2023 DE 22/06/2023 LIBRETA 00099021001 TGN RECURSOS ORDINARIOS DÓLARES AMERICANOS (5970)"/>
    <m/>
    <m/>
    <m/>
    <m/>
    <n v="109.1"/>
    <n v="0"/>
    <n v="748.43"/>
    <n v="0"/>
    <s v="NO_CONCILIADO"/>
  </r>
  <r>
    <x v="0"/>
    <m/>
    <x v="0"/>
    <x v="83"/>
    <s v="D00234030010"/>
    <s v="RVL"/>
    <n v="23403"/>
    <m/>
    <s v="AJUSTE COMPLEMENTARIO POR REVALORIZACION SALDOS DE ACTIVOS DE RESERVA Y OBLIGACIONES MONEDA EXTRANJERA (DOLARES) Saldo MO = -34048815.38 ;Bs/Mo: 6.86000000000 ;Saldo Bs: -233574873.49"/>
    <m/>
    <m/>
    <m/>
    <m/>
    <n v="0"/>
    <n v="0"/>
    <n v="0"/>
    <n v="0.02"/>
    <s v="NO_CONCILIADO"/>
  </r>
  <r>
    <x v="0"/>
    <m/>
    <x v="0"/>
    <x v="84"/>
    <s v="D00234070009"/>
    <s v="RVL"/>
    <n v="23407"/>
    <m/>
    <s v="AJUSTE COMPLEMENTARIO POR REVALORIZACION SALDOS DE ACTIVOS DE RESERVA Y OBLIGACIONES MONEDA EXTRANJERA (DOLARES) Saldo MO = -33604193.64 ;Bs/Mo: 6.86000000000 ;Saldo Bs: -230524768.39"/>
    <m/>
    <m/>
    <m/>
    <m/>
    <n v="0"/>
    <n v="0"/>
    <n v="0.02"/>
    <n v="0"/>
    <s v="NO_CONCILIADO"/>
  </r>
  <r>
    <x v="0"/>
    <m/>
    <x v="0"/>
    <x v="85"/>
    <s v="D00234150008"/>
    <s v="RVL"/>
    <n v="23415"/>
    <m/>
    <s v="AJUSTE COMPLEMENTARIO POR REVALORIZACION SALDOS DE ACTIVOS DE RESERVA Y OBLIGACIONES MONEDA EXTRANJERA (DOLARES) Saldo MO = -34017604.18 ;Bs/Mo: 6.86000000000 ;Saldo Bs: -233360764.68"/>
    <m/>
    <m/>
    <m/>
    <m/>
    <n v="0"/>
    <n v="0"/>
    <n v="0.01"/>
    <n v="0"/>
    <s v="NO_CONCILIADO"/>
  </r>
  <r>
    <x v="0"/>
    <m/>
    <x v="0"/>
    <x v="86"/>
    <s v="D00234210012"/>
    <s v="RVL"/>
    <n v="23421"/>
    <m/>
    <s v="AJUSTE COMPLEMENTARIO POR REVALORIZACION SALDOS DE ACTIVOS DE RESERVA Y OBLIGACIONES MONEDA EXTRANJERA (DOLARES) Saldo MO = -38939054.86 ;Bs/Mo: 6.86000000000 ;Saldo Bs: -267121916.33"/>
    <m/>
    <m/>
    <m/>
    <m/>
    <n v="0"/>
    <n v="0"/>
    <n v="0"/>
    <n v="0.01"/>
    <s v="NO_CONCILIADO"/>
  </r>
  <r>
    <x v="5"/>
    <m/>
    <x v="5"/>
    <x v="87"/>
    <s v="G23232260003"/>
    <s v="DVD"/>
    <n v="18596"/>
    <m/>
    <s v="TRANSFERENCIA DE FONDOS AL EXTERIOR A SOLICITUD DE AGENCIA NACIONAL DE HIDROCARBUROS SEGUN SOLICITUD 18596 REF: TRF. ARIAE PAGO A LA ASOCIACION IBEROAMERICANA DE ENTIDADES REGULADORAS DE ENERGIA ARIAE POR CUOTA ANUAL CORRESPONDIENTE A LA GESTION 2022 COMO MIEMBRO ACTIVO DE LA ASOCIACION DE ARIAE SEG LIB. 00099021001 TGN-RECURSOS ORDINARIOS-DOLARES AMERICANOS (5970) POR DIFERENCIAL CAMBIARIO"/>
    <m/>
    <m/>
    <m/>
    <m/>
    <n v="13.9"/>
    <n v="0"/>
    <n v="95.35"/>
    <n v="0"/>
    <s v="NO_CONCILIADO"/>
  </r>
  <r>
    <x v="2"/>
    <m/>
    <x v="2"/>
    <x v="87"/>
    <s v="S10636720001"/>
    <s v="NTI"/>
    <n v="1063672"/>
    <m/>
    <s v="||PAGO PRÉSTAMO KFW ALEMANIA KFW 200666040 VCTO. 30-06-2023 POR CUENTA DEL TGN, SEGÚN NOTA MEFP/VTCP/DGCP/UODP/N° 577/2023 DE FECHA 29-06-2023, VALOR 30-06-2023 INTERESES EUR36.250,00 CTA. 5970 CUENTA ÚNICA DEL TESORO DOLARES AMERICANOS LIB. 00099021001"/>
    <m/>
    <m/>
    <m/>
    <m/>
    <n v="39411.15"/>
    <n v="0"/>
    <n v="270360.49"/>
    <n v="0"/>
    <s v="NO_CONCILIADO"/>
  </r>
  <r>
    <x v="6"/>
    <m/>
    <x v="6"/>
    <x v="88"/>
    <s v="G23289980002"/>
    <s v="CRV"/>
    <n v="2328998"/>
    <m/>
    <s v="TRANSFERENCIA RECIBIDA DEL EXTERIOR SEGÚN MENSAJES SWIFT Nos. 10790-10789 (REM.EXT.) DE FECHA 05-07-2023 POR DESEMBOLSO DE CAF PRÉSTAMO CFA11691 PROG. DE OBRAS COMPLEMENTARIAS LIBRETA N° 00291024302 ABC-USD-PROY. TUNEL INCAHUASI (CAF 11691)"/>
    <m/>
    <m/>
    <m/>
    <m/>
    <n v="0"/>
    <n v="3500000"/>
    <n v="0"/>
    <n v="24010000"/>
    <s v="NO_CONCILIADO"/>
  </r>
  <r>
    <x v="6"/>
    <m/>
    <x v="6"/>
    <x v="88"/>
    <s v="G23290410002"/>
    <s v="CRV"/>
    <n v="2329041"/>
    <m/>
    <s v="TRANSFERENCIA RECIBIDA DEL EXTERIOR SEGÚN MENSAJES SWIFT Nos. 10788-10787 (REM.EXT.) DE FECHA 05-07-2023 POR DESEMBOLSO DE CAF PRÉSTAMO CFA11691 PROG. DE OBRAS COMPLEMENTARIAS LIBRETA N° 00291084305 ABC-USD OBRAS. COMP. DOB. VIA PTE. YAPACANI-ICHILO (CAF 11691)"/>
    <m/>
    <m/>
    <m/>
    <m/>
    <n v="0"/>
    <n v="1500000"/>
    <n v="0"/>
    <n v="10290000"/>
    <s v="NO_CONCILIADO"/>
  </r>
  <r>
    <x v="6"/>
    <m/>
    <x v="6"/>
    <x v="89"/>
    <s v="G23303280002"/>
    <s v="CRV"/>
    <n v="2330328"/>
    <m/>
    <s v="TRANSFERENCIA RECIBIDA DEL EXTERIOR SEGÚN MENSAJES SWIFT Nos. 10815-10814 (REM.EXT.) DE FECHA 06-07-2023 POR DESEMBOLSO DE BID PRÉSTAMO 3385/BL-BO REQ 00030 BO 2023161279A LIBRETA N° 00291014352 ABC-US-BID 3385/BL-BO PROG.INFRAEST. VIAL APOYO GESTION RVF"/>
    <m/>
    <m/>
    <m/>
    <m/>
    <n v="0"/>
    <n v="4393033.57"/>
    <n v="0"/>
    <n v="30136210.289999999"/>
    <s v="NO_CONCILIADO"/>
  </r>
  <r>
    <x v="6"/>
    <m/>
    <x v="6"/>
    <x v="89"/>
    <s v="G23303290002"/>
    <s v="CRV"/>
    <n v="2330329"/>
    <m/>
    <s v="TRANSFERENCIA RECIBIDA DEL EXTERIOR SEGÚN MENSAJES SWIFT Nos. 10917-10916 (REM.EXT.) DE FECHA 06-07-2023 POR DESEMBOLSO DE IDA PRÉSTAMO 5744-BO 25 LIBRETA N° 00291014379 ABC-USD-5744-5745-REHAB.CUMPL.ESTAND.(CRECE) CARR.STA.CRUZ.TR"/>
    <m/>
    <m/>
    <m/>
    <m/>
    <n v="0"/>
    <n v="2618000"/>
    <n v="0"/>
    <n v="17959480"/>
    <s v="NO_CONCILIADO"/>
  </r>
  <r>
    <x v="6"/>
    <m/>
    <x v="6"/>
    <x v="90"/>
    <s v="G23407860002"/>
    <s v="CRV"/>
    <n v="2340786"/>
    <m/>
    <s v="TRANSFERENCIA RECIBIDA DEL EXTERIOR SEGÚN MENSAJES SWIFT Nos. 11374-11372 (REM.EXT.) DE FECHA 14-07-2023 POR DESEMBOLSO DE CAF PRÉSTAMO CFA009277 CONSTRUCCIÓN CARRETERA SAN BORJA-SAN IGNACIO DE MOXOS LIBRETA N° 00291014364 ABC-USD-CAF 9277 CONS. DE LA CARRETERA SANBORJA SAN IGNACIO DE MOXOS"/>
    <m/>
    <m/>
    <m/>
    <m/>
    <n v="0"/>
    <n v="12614038.970000001"/>
    <n v="0"/>
    <n v="86532307.329999998"/>
    <s v="NO_CONCILIADO"/>
  </r>
  <r>
    <x v="6"/>
    <m/>
    <x v="6"/>
    <x v="90"/>
    <s v="G23407850002"/>
    <s v="CRV"/>
    <n v="2340785"/>
    <m/>
    <s v="TRANSFERENCIA RECIBIDA DEL EXTERIOR SEGÚN MENSAJES SWIFT Nos. 11373-11371 (REM.EXT.) DE FECHA 14-07-2023 POR DESEMBOLSO DE CAF PRÉSTAMO CFA008789 CONSTRUC. CARRETERA MONTEAGUDO-MUYUPAMPA-IPATÍ, TÚNEL INCAHUASI LIBRETA N° 00291014360 ABC-USD-CAF 8789 PORY MONTE IPATI, TUNEL INCAHUASI Y PTE FISCULCO"/>
    <m/>
    <m/>
    <m/>
    <m/>
    <n v="0"/>
    <n v="2597806.7200000002"/>
    <n v="0"/>
    <n v="17820954.100000001"/>
    <s v="NO_CONCILIADO"/>
  </r>
  <r>
    <x v="2"/>
    <m/>
    <x v="2"/>
    <x v="90"/>
    <s v="S10642610002"/>
    <s v="COB"/>
    <n v="1064261"/>
    <m/>
    <s v="||TRANSFERENCIA DE FONDOS S/G NOTA MEFP/VTCP/DGCP/UODP/N°639/2023 DE LA FECHA ENVIADA POR EL MINISTERIO DE ECONOMÍA Y FINANZAS PÚBLICAS POR PAGO CUOTA PARTE DEL CRÉDITO IDA 3507-BO A CARGO DEL FONDO NACIONAL DE DESARROLLO REGIONAL (FNDR)VENCIMIENTO DE 15 DE JULIO DE 2023 ABONO A LA CUT EN ME LIB.N°00099021001 &quot;TGN-RECURSOS ORDINARIOS-DÓLARES AMERICANOS&quot;"/>
    <m/>
    <m/>
    <m/>
    <m/>
    <n v="0"/>
    <n v="36399.870000000003"/>
    <n v="0"/>
    <n v="249703.11"/>
    <s v="NO_CONCILIADO"/>
  </r>
  <r>
    <x v="2"/>
    <m/>
    <x v="2"/>
    <x v="90"/>
    <s v="S10642620002"/>
    <s v="CRV"/>
    <n v="1064262"/>
    <m/>
    <s v="||TRANSFERENCIA DE FONDOS S/G NOTA MEFP/VTCP/DGCP/UODP/N°639/2023 DE LA FECHA ENVIADA POR EL MINISTERIO DE ECONOMÍA Y FINANZAS PÚBLICAS POR PAGO CUOTA PARTE DEL CRÉDITO IDA 3507-BO A CARGO DEL FONDO NACIONAL DE DESARROLLO REGIONAL (FNDR)VENCIMIENTO DE 15 DE JULIO DE 2023 ABONO A LA CUT EN ME LIB.N°00099021001 &quot;TGN-RECURSOS ORDINARIOS-DÓLARES AMERICANOS&quot;"/>
    <m/>
    <m/>
    <m/>
    <m/>
    <n v="0"/>
    <n v="13176.75"/>
    <n v="0"/>
    <n v="90392.51"/>
    <s v="NO_CONCILIADO"/>
  </r>
  <r>
    <x v="2"/>
    <m/>
    <x v="2"/>
    <x v="91"/>
    <s v="G23418510001"/>
    <s v="NTI"/>
    <n v="17554"/>
    <m/>
    <s v="PAGO A BID PRÉSTAMO 3536/BL-BO VCTO. 15-07-2023 POR CUENTA DE TGN , NTI. 017554 VALOR 18-07-2023 CAPITAL USD 1.009.271,45 INTERESES USD 802.051,53 COMISIONES USD (2.136,11) CTA. 5970 CUENTA UNICA DEL TESORO DOLARES AMERICANOS LIB. 00099021001"/>
    <m/>
    <m/>
    <m/>
    <m/>
    <n v="1809186.87"/>
    <n v="0"/>
    <n v="12411021.93"/>
    <n v="0"/>
    <s v="NO_CONCILIADO"/>
  </r>
  <r>
    <x v="7"/>
    <m/>
    <x v="7"/>
    <x v="91"/>
    <s v="G23430450002"/>
    <s v="CRV"/>
    <n v="2343045"/>
    <m/>
    <s v="TRANSFERENCIA RECIBIDA DEL EXTERIOR SEGÚN MENSAJES SWIFT Nos. 11480-11479 (REM.EXT.) DE FECHA 18-07-2023 POR DESEMBOLSO DE BID PRÉSTAMO 3599/BL-BO REQ 00021 BO 2023162295 LIBRETA N° 00253014301 EMAGUA-BID CREDITO USD"/>
    <m/>
    <m/>
    <m/>
    <m/>
    <n v="0"/>
    <n v="9169279.4299999997"/>
    <n v="0"/>
    <n v="62901256.890000001"/>
    <s v="NO_CONCILIADO"/>
  </r>
  <r>
    <x v="7"/>
    <m/>
    <x v="7"/>
    <x v="91"/>
    <s v="G23430450003"/>
    <s v="COB"/>
    <n v="2343045"/>
    <m/>
    <s v="TRANSFERENCIA RECIBIDA DEL EXTERIOR SEGÚN MENSAJES SWIFT Nos. 11480-11479 (REM.EXT.) DE FECHA 18-07-2023 POR DESEMBOLSO DE BID PRÉSTAMO 3599/BL-BO REQ 00021 BO 2023162295 LIBRETA N° 00253014301 EMAGUA-BID CREDITO USD REF.: UTILES DE ESCRITORIO"/>
    <m/>
    <m/>
    <m/>
    <m/>
    <n v="7.29"/>
    <n v="0"/>
    <n v="50.01"/>
    <n v="0"/>
    <s v="NO_CONCILIADO"/>
  </r>
  <r>
    <x v="2"/>
    <m/>
    <x v="2"/>
    <x v="92"/>
    <s v="G23466350008"/>
    <s v="DEV"/>
    <n v="17630"/>
    <m/>
    <s v="PAGO A EXIMBANK CHINA POPUL PRÉSTAMO PBC 2015 (08) 350 VCTO. 21-07-2023 POR CUENTA DE TGN , NTI. 017630 VALOR 21-07-2023 CAPITAL USD 27.355.555,56 INTERESES USD 3.998.391,86 COMISIONES USD 183.389,53 CTA. 5970 CUENTA UNICA DEL TESORO DOLARES AMERICANOS LIB. 00099021001 REF. COMISION DEL BANQUERO"/>
    <m/>
    <m/>
    <m/>
    <m/>
    <n v="10"/>
    <n v="0"/>
    <n v="68.599999999999994"/>
    <n v="0"/>
    <s v="NO_CONCILIADO"/>
  </r>
  <r>
    <x v="2"/>
    <m/>
    <x v="2"/>
    <x v="92"/>
    <s v="G23467890008"/>
    <s v="DEV"/>
    <n v="17591"/>
    <m/>
    <s v="PAGO A EXIMBANK CHINA POPUL PRÉSTAMO PBC 2016 (38) 426 VCTO. 21-07-2023 POR CUENTA DE TGN , NTI. 017591 VALOR 21-07-2023 CAPITAL USD 20.122.742,04 INTERESES USD 5.372.158,24 COMISIONES USD 15.194,37 CTA. 5970 CUENTA UNICA DEL TESORO DOLARES AMERICANOS LIB. 00099021001 REF. COMISION DEL BANQUERO"/>
    <m/>
    <m/>
    <m/>
    <m/>
    <n v="10"/>
    <n v="0"/>
    <n v="68.599999999999994"/>
    <n v="0"/>
    <s v="NO_CONCILIADO"/>
  </r>
  <r>
    <x v="2"/>
    <m/>
    <x v="2"/>
    <x v="92"/>
    <s v="G23467880008"/>
    <s v="DEV"/>
    <n v="17629"/>
    <m/>
    <s v="PAGO A EXIMBANK CHINA POPUL PRÉSTAMO PBC 2016 (22) 410 VCTO. 21-07-2023 POR CUENTA DE TGN , NTI. 017629 VALOR 21-07-2023 CAPITAL USD 10.752.500,00 INTERESES USD 3.080.183,85 CTA. 5970 CUENTA UNICA DEL TESORO DOLARES AMERICANOS LIB. 00099021001 REF. COMISION DEL BANQUERO"/>
    <m/>
    <m/>
    <m/>
    <m/>
    <n v="10"/>
    <n v="0"/>
    <n v="68.599999999999994"/>
    <n v="0"/>
    <s v="NO_CONCILIADO"/>
  </r>
  <r>
    <x v="6"/>
    <m/>
    <x v="6"/>
    <x v="92"/>
    <s v="G23475120002"/>
    <s v="CRV"/>
    <n v="2347512"/>
    <m/>
    <s v="TRANSFERENCIA RECIBIDA DEL EXTERIOR SEGÚN MENSAJES SWIFT Nos. 11834-11833 (REM.EXT.) DE FECHA 21-07-2023 POR DESEMBOLSO DE IDA PRÉSTAMO 4923-BO ABC042 LIBRETA N° 00291014336 ABC-US AIF 4923 CARRET. NAC. E INFRAESTRUCTURA AEROPORTUARIA"/>
    <m/>
    <m/>
    <m/>
    <m/>
    <n v="0"/>
    <n v="328812.48"/>
    <n v="0"/>
    <n v="2255653.61"/>
    <s v="NO_CONCILIADO"/>
  </r>
  <r>
    <x v="4"/>
    <m/>
    <x v="4"/>
    <x v="93"/>
    <s v="S10650650002"/>
    <s v="CRV"/>
    <n v="1065065"/>
    <m/>
    <s v="||TRANSFERENCIA DE FONDOS S/G.NOTA CITE: MEFP/VTCP/DGPOT/UPCFTGN/N°1212/2023 DE LA FECHA DEL MINISTERIO DE ECONOMIA Y FINANZAS PUBLICAS (HRE-TSO-1031) ABONO A LA LIB. N°00513012005 YPFB - OPERACIONES EXTRAORDINARIAS USD"/>
    <m/>
    <m/>
    <m/>
    <m/>
    <n v="0"/>
    <n v="62730871"/>
    <n v="0"/>
    <n v="430333775.06"/>
    <s v="NO_CONCILIADO"/>
  </r>
  <r>
    <x v="2"/>
    <m/>
    <x v="2"/>
    <x v="94"/>
    <s v="G23567690001"/>
    <s v="NTI"/>
    <n v="17585"/>
    <m/>
    <s v="PAGO A AFD PRÉSTAMO CBO 1020 01 B VCTO. 31-07-2023 POR CUENTA DE TGN , NTI. 017585 VALOR 31-07-2023 INTERESES EUR 285.376,66 COMISIONES EUR 12.946,81 CTA. 5970 CUENTA UNICA DEL TESORO DOLARES AMERICANOS LIB. 00099021001"/>
    <m/>
    <m/>
    <m/>
    <m/>
    <n v="328810.74"/>
    <n v="0"/>
    <n v="2255641.6800000002"/>
    <n v="0"/>
    <s v="NO_CONCILIADO"/>
  </r>
  <r>
    <x v="6"/>
    <m/>
    <x v="6"/>
    <x v="95"/>
    <s v="G23584710002"/>
    <s v="CRV"/>
    <n v="2358471"/>
    <m/>
    <s v="TRANSFERENCIA RECIBIDA DEL EXTERIOR SEGÚN MENSAJES SWIFT Nos. 12544-12543 (REM.EXT.) DE FECHA 01-08-2023 POR DESEMBOLSO DE BIRF PRÉSTAMO BIRF 8648-BO 42 LIBRETA N° 00291084302 ABC-USD-BM PROY CORREDOR DE INTEGRACION CARRETERAS"/>
    <m/>
    <m/>
    <m/>
    <m/>
    <n v="0"/>
    <n v="13232069.970000001"/>
    <n v="0"/>
    <n v="90771999.989999995"/>
    <s v="NO_CONCILIADO"/>
  </r>
  <r>
    <x v="8"/>
    <m/>
    <x v="8"/>
    <x v="95"/>
    <s v="G23588810002"/>
    <s v="CRV"/>
    <n v="2358881"/>
    <m/>
    <s v="REGULARIZACION DE TRANSFERENCIA DEL EXTERIOR SEGUN SWIFT NO.12234 DE FECHA 01/08/2023 ORDENANTE: CONSULADO GENERAL DEL ESTADO MIAMI EE.UU. REF:GESTORIA CONSULAR JUNIO 2023 LIB. 00010011102 MIN.REL.EXT.- USD INGRESOS POR GESTORÍA CONSULAR"/>
    <m/>
    <m/>
    <m/>
    <m/>
    <n v="0"/>
    <n v="7302.96"/>
    <n v="0"/>
    <n v="50098.31"/>
    <s v="NO_CONCILIADO"/>
  </r>
  <r>
    <x v="8"/>
    <m/>
    <x v="8"/>
    <x v="95"/>
    <s v="G23588850002"/>
    <s v="CRV"/>
    <n v="2358885"/>
    <m/>
    <s v="REGULARIZACION DE TRANSFERENCIA DEL EXTERIOR SEGUN SWIFT NO.12319 DE FECHA 01/08/2023 ORDENANTE: CONSULADO GENERAL DE BOLIVIA LIMA PERU REF:GESTORIA CONSULAR JUNIO 2023 LIB. 00010011102 MIN.REL.EXT.- USD INGRESOS POR GESTORÍA CONSULAR"/>
    <m/>
    <m/>
    <m/>
    <m/>
    <n v="0"/>
    <n v="5813"/>
    <n v="0"/>
    <n v="39877.18"/>
    <s v="NO_CONCILIADO"/>
  </r>
  <r>
    <x v="8"/>
    <m/>
    <x v="8"/>
    <x v="95"/>
    <s v="G23588830002"/>
    <s v="CRV"/>
    <n v="2358883"/>
    <m/>
    <s v="REGULARIZACION DE TRANSFERENCIA DEL EXTERIOR SEGUN SWIFT NO.12244 DE FECHA 01/08/2023 ORDENANTE: CONSULADO DE BOLIVIA EN TACNA - PERU REF: GESTORIA CONSULAR MESES ABRIL, MAYO Y JUNIO 2023 LIB. 00010011102 MIN.REL.EXT.- USD INGRESOS POR GESTORÍA CONSULAR"/>
    <m/>
    <m/>
    <m/>
    <m/>
    <n v="0"/>
    <n v="1521.45"/>
    <n v="0"/>
    <n v="10437.15"/>
    <s v="NO_CONCILIADO"/>
  </r>
  <r>
    <x v="8"/>
    <m/>
    <x v="8"/>
    <x v="95"/>
    <s v="G23591830002"/>
    <s v="CRV"/>
    <n v="2359183"/>
    <m/>
    <s v="TRANSFERENCIA DEL EXTERIOR SEGUN SWIFT NO. 12556 DE FECHA 01/08/2023 ORDENANTE: EMBAJADA DE BOLIVIA EN PANAMA REF:GESTORIA MAYO A JULIO 2023 LIB. 00010011102 MIN.REL.EXT.- USD INGRESOS POR GESTORÍA CONSULAR"/>
    <m/>
    <m/>
    <m/>
    <m/>
    <n v="0"/>
    <n v="2055.0100000000002"/>
    <n v="0"/>
    <n v="14097.37"/>
    <s v="NO_CONCILIADO"/>
  </r>
  <r>
    <x v="9"/>
    <m/>
    <x v="9"/>
    <x v="96"/>
    <s v="G23602380003"/>
    <s v="DVD"/>
    <n v="18889"/>
    <m/>
    <s v="TRANSFERENCIA DE FONDOS AL EXTERIOR A SOLICITUD DE MINISTERIO DE EDUCACION SEGUN SOLICITUD 18889 REF: TRANSFERENCIA A FAVOR DEL BECARIO JOEL JOSE QUISBERTH RODRIGUEZ CON CI 6826767 LP POR CONCEPTO DE ASIGNACIONES MENSUALES MAYO Y JUNIO POR 28 DIAS 2023 QUIEN CURSA LA MAESTRIA EN ING QUIMICA EQUIVALE LIB. 00099021001 TGN-RECURSOS ORDINARIOS-DOLARES AMERICANOS (5970) POR DIFERENCIAL CAMBIARIO"/>
    <m/>
    <m/>
    <m/>
    <m/>
    <n v="2.37"/>
    <n v="0"/>
    <n v="16.260000000000002"/>
    <n v="0"/>
    <s v="NO_CONCILIADO"/>
  </r>
  <r>
    <x v="6"/>
    <m/>
    <x v="6"/>
    <x v="97"/>
    <s v="G23637570002"/>
    <s v="CRV"/>
    <n v="2363757"/>
    <m/>
    <s v="TRANSFERENCIA RECIBIDA DEL EXTERIOR SEGÚN MENSAJES SWIFT Nos. 12755-12754 (REM.EXT.) DE FECHA 04-08-2023 POR DESEMBOLSO DE IDA PRÉSTAMO 5745-BO 11 LIBRETA N° 00291014379 ABC-USD-5744-5745-REHAB.CUMPL.ESTAND.(CRECE) CARR.STA.CRUZ.TR"/>
    <m/>
    <m/>
    <m/>
    <m/>
    <n v="0"/>
    <n v="15120.32"/>
    <n v="0"/>
    <n v="103725.4"/>
    <s v="NO_CONCILIADO"/>
  </r>
  <r>
    <x v="8"/>
    <m/>
    <x v="8"/>
    <x v="97"/>
    <s v="G23639090002"/>
    <s v="CRV"/>
    <n v="2363909"/>
    <m/>
    <s v="REGULARIZACION DE TRANSFERENCIA DEL EXTERIOR SEGUN SWIFT NO.12634 DE FECHA 04/08/2023 ORDENANTE: CONSULADO DE BOLIVIA EN SEVILLA BO S N5161018F, REF. GESTORIA CONSULAR MES JULIO 2023 (TRN/20230802-00239196) LIB. 00010011102 MIN.REL.EXT.- USD INGRESOS POR GESTORÍA CONSULAR"/>
    <m/>
    <m/>
    <m/>
    <m/>
    <n v="0"/>
    <n v="8359.67"/>
    <n v="0"/>
    <n v="57347.34"/>
    <s v="NO_CONCILIADO"/>
  </r>
  <r>
    <x v="8"/>
    <m/>
    <x v="8"/>
    <x v="97"/>
    <s v="G23639110002"/>
    <s v="CRV"/>
    <n v="2363911"/>
    <m/>
    <s v="REGULARIZACION DE TRANSFERENCIA DEL EXTERIOR SEGUN SWIFT NOS.12527-12526 DE FECHA 04/08/2023 ORDENANTE: EMBASSY OF BOLIVIA SECCIÓN CONSULAR - TOKIO JAPON REF:GESTORIA CONSULAR JULIO 2023 LIB. 00010011102 MIN.REL.EXT.- USD INGRESOS POR GESTORÍA CONSULAR"/>
    <m/>
    <m/>
    <m/>
    <m/>
    <n v="0"/>
    <n v="5822.72"/>
    <n v="0"/>
    <n v="39943.86"/>
    <s v="NO_CONCILIADO"/>
  </r>
  <r>
    <x v="2"/>
    <m/>
    <x v="2"/>
    <x v="98"/>
    <s v="G23652350003"/>
    <s v="CRV"/>
    <n v="2365235"/>
    <m/>
    <s v="PAGO PRÉSTAMO BID 939-SF-BO VCTO. 08-08-2023 POR CUENTA DE BANCO DE DESARROLLO COD.LIQ.017708, VALOR 08-08-2023 CAPITAL USD 651.382,87 INTERESES USD 96.904,36 LIBRETA NRO.00099021001 TGN-RECURSOS ORDINARIOS DOLARES AMERICANOS - 5970 ALIVIO MDRI"/>
    <m/>
    <m/>
    <m/>
    <m/>
    <n v="0"/>
    <n v="96904.36"/>
    <n v="0"/>
    <n v="664763.91"/>
    <s v="NO_CONCILIADO"/>
  </r>
  <r>
    <x v="8"/>
    <m/>
    <x v="8"/>
    <x v="98"/>
    <s v="G23658540002"/>
    <s v="CRV"/>
    <n v="2365854"/>
    <m/>
    <s v="REGULARIZACION DE TRANSFERENCIA DEL EXTERIOR SEGUN SWIFT NO.12731 DE FECHA 08/08/2023 ORDENANTE: CONSULADO GENERAL DE BOLIVIA EN MILAN-ITALIA REF:GESTORIA JULIO 2023 LIB. 00010011102 MIN.REL.EXT.- USD INGRESOS POR GESTORÍA CONSULAR"/>
    <m/>
    <m/>
    <m/>
    <m/>
    <n v="0"/>
    <n v="15479.48"/>
    <n v="0"/>
    <n v="106189.23"/>
    <s v="NO_CONCILIADO"/>
  </r>
  <r>
    <x v="8"/>
    <m/>
    <x v="8"/>
    <x v="99"/>
    <s v="G23675720002"/>
    <s v="CRV"/>
    <n v="2367572"/>
    <m/>
    <s v="REGULARIZACION DE TRANSFERENCIA DEL EXTERIOR SEGUN SWIFT NO.12845 DE FECHA 09/08/2023 ORDENANTE: CONSULADO DE BOLIVIA, CL/ARICA. REF.: BNF/LESS FEES, TRN/20230807-00243752.(202388152627) LIB. 00010011102 MIN.REL.EXT.- USD INGRESOS POR GESTORÍA CONSULAR"/>
    <m/>
    <m/>
    <m/>
    <m/>
    <n v="0"/>
    <n v="13079.73"/>
    <n v="0"/>
    <n v="89726.95"/>
    <s v="NO_CONCILIADO"/>
  </r>
  <r>
    <x v="8"/>
    <m/>
    <x v="8"/>
    <x v="99"/>
    <s v="G23675740002"/>
    <s v="CRV"/>
    <n v="2367574"/>
    <m/>
    <s v="REGULARIZACION DE TRANSFERENCIA DEL EXTERIOR SEGUN SWIFT NO..12846 DE FECHA 09/08/2023 ORDENANTE: CONSUL ESTADO PLURI DE BOLIVIA, COMODORO RIVA AR. REF.: TRN/20230807-00252277 (T002500586INTERN) LIB. 00010011102 MIN.REL.EXT.- USD INGRESOS POR GESTORÍA CONSULAR"/>
    <m/>
    <m/>
    <m/>
    <m/>
    <n v="0"/>
    <n v="3157.95"/>
    <n v="0"/>
    <n v="21663.54"/>
    <s v="NO_CONCILIADO"/>
  </r>
  <r>
    <x v="8"/>
    <m/>
    <x v="8"/>
    <x v="99"/>
    <s v="G23675760002"/>
    <s v="CRV"/>
    <n v="2367576"/>
    <m/>
    <s v="REGULARIZACION DE TRANSFERENCIA DEL EXTERIOR SEGUN SWIFT NO.12823 DE FECHA 09/08/2023 ORDENANTE: CONSULADO DE BOLIVIA, CL/ANTOFAGASTA, CL/00695137001. REF.: GESTORIA CONSULAR, 0066771 (20230807-00069492). LIB. 00010011102 MIN.REL.EXT.- USD INGRESOS POR GESTORÍA CONSULAR"/>
    <m/>
    <m/>
    <m/>
    <m/>
    <n v="0"/>
    <n v="40627.279999999999"/>
    <n v="0"/>
    <n v="278703.14"/>
    <s v="NO_CONCILIADO"/>
  </r>
  <r>
    <x v="8"/>
    <m/>
    <x v="8"/>
    <x v="99"/>
    <s v="G23675780002"/>
    <s v="CRV"/>
    <n v="2367578"/>
    <m/>
    <s v="REGULARIZACION DE TRANSFERENCIA DEL EXTERIOR SEGUN SWIFT NO.12891 DE FECHA 09/08/2023 ORDENANTE: AMB. BOLIVIE/SEC.CONSULAIRE, BE/1050 BRUXELLES. REF.: XDAT/TMPN, 0340131 TRN/20230808-00210605 (NOTPROVIDED) LIB. 00010011102 MIN.REL.EXT.- USD INGRESOS POR GESTORÍA CONSULAR"/>
    <m/>
    <m/>
    <m/>
    <m/>
    <n v="0"/>
    <n v="1189.9000000000001"/>
    <n v="0"/>
    <n v="8162.71"/>
    <s v="NO_CONCILIADO"/>
  </r>
  <r>
    <x v="8"/>
    <m/>
    <x v="8"/>
    <x v="99"/>
    <s v="G23675800002"/>
    <s v="CRV"/>
    <n v="2367580"/>
    <m/>
    <s v="REGULARIZACION DE TRANSFERENCIA DEL EXTERIOR SEGUN SWIFT NO.12799 DE FECHA 09/08/2023 ORDENANTE: CONSULADO DE BOLIVIA JUJUY - ARGENTINA REF:GESTORIA CONSULAR JUNIO Y JULIO 2023 LIB. 00010011102 MIN.REL.EXT.- USD INGRESOS POR GESTORÍA CONSULAR"/>
    <m/>
    <m/>
    <m/>
    <m/>
    <n v="0"/>
    <n v="2407.3000000000002"/>
    <n v="0"/>
    <n v="16514.080000000002"/>
    <s v="NO_CONCILIADO"/>
  </r>
  <r>
    <x v="8"/>
    <m/>
    <x v="8"/>
    <x v="100"/>
    <s v="G23693380002"/>
    <s v="CRV"/>
    <n v="2369338"/>
    <m/>
    <s v="REGULARIZACION DE TRANSFERENCIA DEL EXTERIOR SEGUN SWIFT NO.12842 DE FECHA 10/08/2023 ORDENANTE: CONSULADO DE BOLIVIA EN SEVILLA, ES/SEVILLA, N5161018F. REF.: BNF/G.C. GRANADA JULIO 2023, (2903070182069991) TRN/20230807-00206223 LIB. 00010011102 MIN.REL.EXT.- USD INGRESOS POR GESTORÍA CONSULAR"/>
    <m/>
    <m/>
    <m/>
    <m/>
    <n v="0"/>
    <n v="5098.3500000000004"/>
    <n v="0"/>
    <n v="34974.68"/>
    <s v="NO_CONCILIADO"/>
  </r>
  <r>
    <x v="8"/>
    <m/>
    <x v="8"/>
    <x v="100"/>
    <s v="G23693410002"/>
    <s v="CRV"/>
    <n v="2369341"/>
    <m/>
    <s v="REGULARIZACION DE TRANSFERENCIA DEL EXTERIOR SEGUN SWIFT NO.1241 DE FECHA 10/08/2023 ORDENANTE: BOLIVIAN CONSULATE, LONDON, SW1W 9AD, GB. REF.: GESTORIA CONS. JULIO 2023 (FT258644214271), TRN/20230807-00203272 LIB. 00010011102 MIN.REL.EXT.- USD INGRESOS POR GESTORÍA CONSULAR"/>
    <m/>
    <m/>
    <m/>
    <m/>
    <n v="0"/>
    <n v="5312.36"/>
    <n v="0"/>
    <n v="36442.79"/>
    <s v="NO_CONCILIADO"/>
  </r>
  <r>
    <x v="8"/>
    <m/>
    <x v="8"/>
    <x v="100"/>
    <s v="G23693600002"/>
    <s v="CRV"/>
    <n v="2369360"/>
    <m/>
    <s v="REGULARIZACION DE TRANSFERENCIA DEL EXTERIOR SEGUN SWIFT NOS.12798-12797 DE FECHA 10/08/2023 ORDENANTE: CONSULADO DE BOLIVIA BOGOTA-COLOMBIA REF:GESTORIA CONSULAR MESES JUNIO Y JULIO DE 2023 LIB. 00010011102 MIN.REL.EXT.- USD INGRESOS POR GESTORÍA CONSULAR"/>
    <m/>
    <m/>
    <m/>
    <m/>
    <n v="0"/>
    <n v="1648.4"/>
    <n v="0"/>
    <n v="11308.02"/>
    <s v="NO_CONCILIADO"/>
  </r>
  <r>
    <x v="8"/>
    <m/>
    <x v="8"/>
    <x v="101"/>
    <s v="G23707930002"/>
    <s v="CRV"/>
    <n v="2370793"/>
    <m/>
    <s v="REGULARIZACION DE TRANSFERENCIA DEL EXTERIOR SEGUN SWIFT NO.12948 DE FECHA 11/08/2023 ORDENANTE: CONSULADO DE BOLIVIA EN MADRID, BO S N5161001B. REF.: GESTORIA CONSULAR MES JULIO 2023 (TRN/20230809-00118527) LIB. 00010011102 MIN.REL.EXT.- USD INGRESOS POR GESTORÍA CONSULAR"/>
    <m/>
    <m/>
    <m/>
    <m/>
    <n v="0"/>
    <n v="61141.63"/>
    <n v="0"/>
    <n v="419431.58"/>
    <s v="NO_CONCILIADO"/>
  </r>
  <r>
    <x v="8"/>
    <m/>
    <x v="8"/>
    <x v="101"/>
    <s v="G23712480002"/>
    <s v="CRV"/>
    <n v="2371248"/>
    <m/>
    <s v="TRANSFERENCIA DEL EXTERIOR SEGUN SWIFT NO.13157 DE FECHA 11/08/2023 ORDENANTE: CONSULADO DE BOLIVIA EN VALENCIA-ESPAÑA REF: GESTORIA CONSULAR JULIO 2023 LIB. 00010011102 MIN.REL.EXT.- USD INGRESOS POR GESTORÍA CONSULAR"/>
    <m/>
    <m/>
    <m/>
    <m/>
    <n v="0"/>
    <n v="18042.240000000002"/>
    <n v="0"/>
    <n v="123769.77"/>
    <s v="NO_CONCILIADO"/>
  </r>
  <r>
    <x v="8"/>
    <m/>
    <x v="8"/>
    <x v="101"/>
    <s v="G23712460002"/>
    <s v="CRV"/>
    <n v="2371246"/>
    <m/>
    <s v="TRANSFERENCIA DEL EXTERIOR SEGUN SWIFT NO.13137 DE FECHA 11/08/2023 ORDENANTE: CONSULADO DE BOLIVIA EN CACERES-BRASIL REF:GESTORIA CONSULAR JULIO 2023 LIB. 00010011102 MIN.REL.EXT.- USD INGRESOS POR GESTORÍA CONSULAR"/>
    <m/>
    <m/>
    <m/>
    <m/>
    <n v="0"/>
    <n v="2067.4699999999998"/>
    <n v="0"/>
    <n v="14182.84"/>
    <s v="NO_CONCILIADO"/>
  </r>
  <r>
    <x v="2"/>
    <m/>
    <x v="2"/>
    <x v="101"/>
    <s v="S10662140001"/>
    <s v="DEV"/>
    <n v="1066214"/>
    <m/>
    <s v="||TRANSF.DE FONDOS SG NOTA MEFP/VTCP/DGCP/UODP/905/2019 DEL 25-09-2019 MEFP, PAGO CUSTODIO CORRESP. AL TERCER TRIMESTRE DE 2022 FACT. 1244730 REF:BENEF.JPMORGAN CHASE BANK, PAIS EE.UU.RETENCION MONTO TOTAL FACT. USD 223,65X12,5%=USD27,96 T/C BS6,86 LIB.00099021001 TGN RECURSOS ORDINARIOS DOLARES AMERICANOS"/>
    <m/>
    <m/>
    <m/>
    <m/>
    <n v="223.65"/>
    <n v="0"/>
    <n v="1534.24"/>
    <n v="0"/>
    <s v="NO_CONCILIADO"/>
  </r>
  <r>
    <x v="2"/>
    <m/>
    <x v="2"/>
    <x v="101"/>
    <s v="S10662150001"/>
    <s v="DEV"/>
    <n v="1066215"/>
    <m/>
    <s v="||TRANSF.DE FONDOS SG NOTA MEFP/VTCP/DGCP/UODP/905/2019 DEL 25-09-2019 MEFP, PAGO CUSTODIO CORRESP. AL CUARTO TRIMESTRE DE 2022 FACT. 1245181 REF:BENEF.JPMORGAN CHASE BANK, PAIS EE.UU.RETENCION MONTO TOTAL FACT. USD 48,13X12,5%=USD6,02 T/C BS6,86 LIB.00099021001 TGN RECURSOS ORDINARIOS DOLARES AMERICANOS"/>
    <m/>
    <m/>
    <m/>
    <m/>
    <n v="48.13"/>
    <n v="0"/>
    <n v="330.17"/>
    <n v="0"/>
    <s v="NO_CONCILIADO"/>
  </r>
  <r>
    <x v="8"/>
    <m/>
    <x v="8"/>
    <x v="102"/>
    <s v="G23723240002"/>
    <s v="CRV"/>
    <n v="2372324"/>
    <m/>
    <s v="REGULARIZACION DE TRANSFERENCIA DEL EXTERIOR SEGUN SWIFT NO.13164 DE FECHA 14/08/2023 ORDENANTE: CONSULADO GENERAL DE BOLIVIA GINEBRA-SUIZA REF: GESTORIA CONSULAR JULIO 2023 LIB. 00010011102 MIN.REL.EXT.- USD INGRESOS POR GESTORÍA CONSULAR"/>
    <m/>
    <m/>
    <m/>
    <m/>
    <n v="0"/>
    <n v="7079.55"/>
    <n v="0"/>
    <n v="48565.71"/>
    <s v="NO_CONCILIADO"/>
  </r>
  <r>
    <x v="8"/>
    <m/>
    <x v="8"/>
    <x v="102"/>
    <s v="G23723260002"/>
    <s v="CRV"/>
    <n v="2372326"/>
    <m/>
    <s v="REGULARIZACION DE TRANSFERENCIA DEL EXTERIOR SEGUN SWIFT NO.13036 DE FECHA 14/08/2023 ORDENANTE: EMBAJADA DEL ESTADO DE BOLIVIA EN OTTAWA-CANADA REF:DEVOLUCIÓN DE RECURSOS. LIB. 00010011102 MIN.REL.EXT.- USD INGRESOS POR GESTORÍA CONSULAR"/>
    <m/>
    <m/>
    <m/>
    <m/>
    <n v="0"/>
    <n v="1340"/>
    <n v="0"/>
    <n v="9192.4"/>
    <s v="NO_CONCILIADO"/>
  </r>
  <r>
    <x v="8"/>
    <m/>
    <x v="8"/>
    <x v="102"/>
    <s v="G23723280002"/>
    <s v="CRV"/>
    <n v="2372328"/>
    <m/>
    <s v="REGULARIZACION DE TRANSFERENCIA DEL EXTERIOR SEGUN SWIFT NO. 13044 DE FECHA 14/08/2023 ORDENANTE: CONSULADO GERAL DA BOLIVIA RIO DE JANEIRO - BRASIL REF:GESTORIA CONSULAR JULIO 2023 LIB. 00010011102 MIN.REL.EXT.- USD INGRESOS POR GESTORÍA CONSULAR"/>
    <m/>
    <m/>
    <m/>
    <m/>
    <n v="0"/>
    <n v="2040"/>
    <n v="0"/>
    <n v="13994.4"/>
    <s v="NO_CONCILIADO"/>
  </r>
  <r>
    <x v="8"/>
    <m/>
    <x v="8"/>
    <x v="102"/>
    <s v="G23732730002"/>
    <s v="CRV"/>
    <n v="2373273"/>
    <m/>
    <s v="REGULARIZACION DE TRANSFERENCIA DEL EXTERIOR SEGUN SWIFT NO.13098 DE FECHA 14/08/2023 ORDENANTE: EMBAJADA DEL ESTADO PLURINACIONAL DE BOLIVIA, MX 11590 CIUDAD DE MEXICO. REF.: GESTORIA CONSULAR MES JULIO 2023 (SWF OF 23/08/10) TRN/20230810-00264682 LIB. 00010011102 MIN.REL.EXT.- USD INGRESOS POR GESTORÍA CONSULAR"/>
    <m/>
    <m/>
    <m/>
    <m/>
    <n v="0"/>
    <n v="1922.88"/>
    <n v="0"/>
    <n v="13190.96"/>
    <s v="NO_CONCILIADO"/>
  </r>
  <r>
    <x v="8"/>
    <m/>
    <x v="8"/>
    <x v="102"/>
    <s v="G23732830002"/>
    <s v="CRV"/>
    <n v="2373283"/>
    <m/>
    <s v="REGULARIZACION DE TRANSFERENCIA DEL EXTERIOR SEGUN SWIFT NO.12907 DE FECHA 14/08/2023 ORDENANTE: CONSULATE GENERAL OF THE PLURINATIO, NEW YORK 10018 US. REF.: GESTORIA CONSULAR JULIO 2023 TRN/20230808-00269884 LIB. 00010011102 MIN.REL.EXT.- USD INGRESOS POR GESTORÍA CONSULAR"/>
    <m/>
    <m/>
    <m/>
    <m/>
    <n v="0"/>
    <n v="7790.54"/>
    <n v="0"/>
    <n v="53443.1"/>
    <s v="NO_CONCILIADO"/>
  </r>
  <r>
    <x v="8"/>
    <m/>
    <x v="8"/>
    <x v="102"/>
    <s v="G23732810002"/>
    <s v="CRV"/>
    <n v="2373281"/>
    <m/>
    <s v="REGULARIZACION DE TRANSFERENCIA DEL EXTERIOR SEGUN SWIFT NO.12903 DE FECHA 14/08/2023 ORDENANTE: CONSULADO GENERAL DEL ESTADO MIAMI, 33166 US FL. REF.: GESTORIA CONSULAR JULIO 2023 TRN/20230808-00267819 LIB. 00010011102 MIN.REL.EXT.- USD INGRESOS POR GESTORÍA CONSULAR"/>
    <m/>
    <m/>
    <m/>
    <m/>
    <n v="0"/>
    <n v="5696.89"/>
    <n v="0"/>
    <n v="39080.67"/>
    <s v="NO_CONCILIADO"/>
  </r>
  <r>
    <x v="8"/>
    <m/>
    <x v="8"/>
    <x v="102"/>
    <s v="G23732770002"/>
    <s v="CRV"/>
    <n v="2373277"/>
    <m/>
    <s v="REGULARIZACION DE TRANSFERENCIA DEL EXTERIOR SEGUN SWIFT NO.12943 DE FECHA 14/08/2023 ORDENANTE: CONSULADO GENERAL DE BOLIVIA EN HOUSTON, 77057 US TX. REF.: GESTORIA CONSULAR MES JULIO 2023 (TRN/20230809-00117264) LIB. 00010011102 MIN.REL.EXT.- USD INGRESOS POR GESTORÍA CONSULAR"/>
    <m/>
    <m/>
    <m/>
    <m/>
    <n v="0"/>
    <n v="1476.19"/>
    <n v="0"/>
    <n v="10126.66"/>
    <s v="NO_CONCILIADO"/>
  </r>
  <r>
    <x v="8"/>
    <m/>
    <x v="8"/>
    <x v="102"/>
    <s v="G23732750002"/>
    <s v="CRV"/>
    <n v="2373275"/>
    <m/>
    <s v="REGULARIZACION DE TRANSFERENCIA DEL EXTERIOR SEGUN SWIFT NO.12909 DE FECHA 14/08/2023 ORDENANTE: CONSULADO GERAL DA BOLIVIA, BR/SAO PAULO. REF.: CHPSSN/0462379 (FV00364089075001) TRN/20230808-00272297 LIB. 00010011102 MIN.REL.EXT.- USD INGRESOS POR GESTORÍA CONSULAR"/>
    <m/>
    <m/>
    <m/>
    <m/>
    <n v="0"/>
    <n v="4058.04"/>
    <n v="0"/>
    <n v="27838.15"/>
    <s v="NO_CONCILIADO"/>
  </r>
  <r>
    <x v="10"/>
    <m/>
    <x v="10"/>
    <x v="103"/>
    <s v="S10664590001"/>
    <s v="COB"/>
    <n v="1066459"/>
    <m/>
    <s v="'COBRO DE'||UTILES DE ESCRITORIO POR EL COMPROBANTE NRO.1066458 DE LA FECHA, S/G. NOTA CITE: RIBB/UAF/SCO N°042/23 DE FECHA 16/8/2023 (HRE-TGL-12719)) ENVIADO POR EL REGISTRO INTERNACIONAL BOLIVIANO DE BUQUES. DEBITO DE LA LIBRETA 00020061101 MIN.DEF.-RIBB-INGRESOS VARIOS USD, COBRO DE UTILES DE ESCRITORIO."/>
    <m/>
    <m/>
    <m/>
    <m/>
    <n v="7.29"/>
    <n v="0"/>
    <n v="50.01"/>
    <n v="0"/>
    <s v="NO_CONCILIADO"/>
  </r>
  <r>
    <x v="11"/>
    <m/>
    <x v="11"/>
    <x v="104"/>
    <s v="G23774470002"/>
    <s v="CRV"/>
    <n v="2377447"/>
    <m/>
    <s v="TRANSFERENCIA RECIBIDA DEL EXTERIOR SEGÚN MENSAJES SWIFT Nos. 13522-13517 (REM.EXT.) DE FECHA 17-08-2023 POR DESEMBOLSO DE CAF PRÉSTAMO CFA008606 PROGRAMA AGUA, SANEAMIENTO, RESIDUOS SÓLIDOS Y DRENAJE PLUVIAL LIBRETA N° 00086077001 MMAYA - $US - PROASRED CFA N° 8606"/>
    <m/>
    <m/>
    <m/>
    <m/>
    <n v="0"/>
    <n v="715000"/>
    <n v="0"/>
    <n v="4904900"/>
    <s v="NO_CONCILIADO"/>
  </r>
  <r>
    <x v="11"/>
    <m/>
    <x v="11"/>
    <x v="104"/>
    <s v="G23774470003"/>
    <s v="COB"/>
    <n v="2377447"/>
    <m/>
    <s v="TRANSFERENCIA RECIBIDA DEL EXTERIOR SEGÚN MENSAJES SWIFT Nos. 13522-13517 (REM.EXT.) DE FECHA 17-08-2023 POR DESEMBOLSO DE CAF PRÉSTAMO CFA008606 PROGRAMA AGUA, SANEAMIENTO, RESIDUOS SÓLIDOS Y DRENAJE PLUVIAL LIBRETA N° 00086077001 MMAYA - $US - PROASRED CFA N° 8606 REF.: UTILES DE ESCRITORIO"/>
    <m/>
    <m/>
    <m/>
    <m/>
    <n v="7.29"/>
    <n v="0"/>
    <n v="50.01"/>
    <n v="0"/>
    <s v="NO_CONCILIADO"/>
  </r>
  <r>
    <x v="8"/>
    <m/>
    <x v="8"/>
    <x v="104"/>
    <s v="G23779950002"/>
    <s v="CRV"/>
    <n v="2377995"/>
    <m/>
    <s v="REGULARIZACION DE TRANSFERENCIA DEL EXTERIOR SEGUN SWIFT NO.13258 DE FECHA 17/08/2023 ORDENANTE: CONS DEL ESTADO PLURINAC. DE BOLIVI, CORDOBA, ARGENTINA. REF.: (TRANSFERENCIA PO) TRN/20230814-00251826 LIB. 00010011102 MIN.REL.EXT.- USD INGRESOS POR GESTORÍA CONSULAR"/>
    <m/>
    <m/>
    <m/>
    <m/>
    <n v="0"/>
    <n v="1061.2"/>
    <n v="0"/>
    <n v="7279.83"/>
    <s v="NO_CONCILIADO"/>
  </r>
  <r>
    <x v="8"/>
    <m/>
    <x v="8"/>
    <x v="104"/>
    <s v="G23779970002"/>
    <s v="CRV"/>
    <n v="2377997"/>
    <m/>
    <s v="REGULARIZACION DE TRANSFERENCIA DEL EXTERIOR SEGUN SWIFT NO. 13195 DE FECHA 17/08/2023 ORDENANTE: CONSULADO GENERAL DE BOLIVIA, CL/00699066036. REF.: GESTOTIA CONSULAR DEL MES DE JULIO 2023 TRN/20230811-00266675 LIB. 00010011102 MIN.REL.EXT.- USD INGRESOS POR GESTORÍA CONSULAR"/>
    <m/>
    <m/>
    <m/>
    <m/>
    <n v="0"/>
    <n v="72935.75"/>
    <n v="0"/>
    <n v="500339.25"/>
    <s v="NO_CONCILIADO"/>
  </r>
  <r>
    <x v="8"/>
    <m/>
    <x v="8"/>
    <x v="104"/>
    <s v="G23779930002"/>
    <s v="CRV"/>
    <n v="2377993"/>
    <m/>
    <s v="REGULARIZACION DE TRANSFERENCIA DEL EXTERIOR SEGUN SWIFT NO.13384 DE FECHA 17/08/2023 ORDENANTE: EMBAJADA DE BOLIVIA QUITO-ECUADOR REF:GESTORIA CONSULAR JULIO 2023 LIB. 00010011102 MIN.REL.EXT.- USD INGRESOS POR GESTORÍA CONSULAR"/>
    <m/>
    <m/>
    <m/>
    <m/>
    <n v="0"/>
    <n v="1315.68"/>
    <n v="0"/>
    <n v="9025.56"/>
    <s v="NO_CONCILIADO"/>
  </r>
  <r>
    <x v="8"/>
    <m/>
    <x v="8"/>
    <x v="104"/>
    <s v="G23779910002"/>
    <s v="CRV"/>
    <n v="2377991"/>
    <m/>
    <s v="REGULARIZACION DE TRANSFERENCIA DEL EXTERIOR SEGUN SWIFT NO.13076 DE FECHA 17/08/2023 ORDENANTE: EMBAJADA DE BOLIVIA COREA DEL SUR-SEUL REF:GESTORIA CONSULAR JULIO 2023 LIB. 00010011102 MIN.REL.EXT.- USD INGRESOS POR GESTORÍA CONSULAR"/>
    <m/>
    <m/>
    <m/>
    <m/>
    <n v="0"/>
    <n v="235.14"/>
    <n v="0"/>
    <n v="1613.06"/>
    <s v="NO_CONCILIADO"/>
  </r>
  <r>
    <x v="8"/>
    <m/>
    <x v="8"/>
    <x v="104"/>
    <s v="G23779890002"/>
    <s v="CRV"/>
    <n v="2377989"/>
    <m/>
    <s v="REGULARIZACION DE TRANSFERENCIA DEL EXTERIOR SEGUN SWIFT NO.13451 DE FECHA 17/08/2023 ORDENANTE: BOTSCHAFT DES PLURINATIONAL EN STAAT, BERLIN 10787. REF.: (081423684285) TRN/20230816-00035774 LIB. 00010011102 MIN.REL.EXT.- USD INGRESOS POR GESTORÍA CONSULAR"/>
    <m/>
    <m/>
    <m/>
    <m/>
    <n v="0"/>
    <n v="3205.81"/>
    <n v="0"/>
    <n v="21991.86"/>
    <s v="NO_CONCILIADO"/>
  </r>
  <r>
    <x v="8"/>
    <m/>
    <x v="8"/>
    <x v="104"/>
    <s v="G23779990002"/>
    <s v="CRV"/>
    <n v="2377999"/>
    <m/>
    <s v="REGULARIZACION DE TRANSFERENCIA DEL EXTERIOR SEGUN SWIFT NO.13288 DE FECHA 17/08/2023 ORDENANTE: CONSULADO DE BOLIVIA EN MENDOZA, ARGENTINA. REF.: (551922707) TRN/20230814-00299218 LIB. 00010011102 MIN.REL.EXT.- USD INGRESOS POR GESTORÍA CONSULAR"/>
    <m/>
    <m/>
    <m/>
    <m/>
    <n v="0"/>
    <n v="1445"/>
    <n v="0"/>
    <n v="9912.7000000000007"/>
    <s v="NO_CONCILIADO"/>
  </r>
  <r>
    <x v="8"/>
    <m/>
    <x v="8"/>
    <x v="104"/>
    <s v="G23780010002"/>
    <s v="CRV"/>
    <n v="2378001"/>
    <m/>
    <s v="REGULARIZACION DE TRANSFERENCIA DEL EXTERIOR SEGUN SWIFT NO.13292 DE FECHA 17/08/2023 ORDENANTE: VICECONSULADO DEL ESTADO PLURI, ARGENTINA. REF.: (551922706) TRN/20230814-00307290 LIB. 00010011102 MIN.REL.EXT.- USD INGRESOS POR GESTORÍA CONSULAR"/>
    <m/>
    <m/>
    <m/>
    <m/>
    <n v="0"/>
    <n v="1192.55"/>
    <n v="0"/>
    <n v="8180.89"/>
    <s v="NO_CONCILIADO"/>
  </r>
  <r>
    <x v="8"/>
    <m/>
    <x v="8"/>
    <x v="104"/>
    <s v="G23780030002"/>
    <s v="CRV"/>
    <n v="2378003"/>
    <m/>
    <s v="REGULARIZACION DE TRANSFERENCIA DEL EXTERIOR SEGUN SWIFT NO.13223 DE FECHA 17/08/2023 ORDENANTE: CONSULADO DE BOLIVIA EN MURCIA, BO/N5161039B. REF.: GESTORIA MURCIA JULIO 2023 TRN/20230810-00125410 LIB. 00010011102 MIN.REL.EXT.- USD INGRESOS POR GESTORÍA CONSULAR"/>
    <m/>
    <m/>
    <m/>
    <m/>
    <n v="0"/>
    <n v="19896.32"/>
    <n v="0"/>
    <n v="136488.76"/>
    <s v="NO_CONCILIADO"/>
  </r>
  <r>
    <x v="8"/>
    <m/>
    <x v="8"/>
    <x v="104"/>
    <s v="G23780110002"/>
    <s v="CRV"/>
    <n v="2378011"/>
    <m/>
    <s v="REGULARIZACION DE TRANSFERENCIA DEL EXTERIOR SEGUN SWIFT NO.13352 DE FECHA 17/08/2023 ORDENANTE: CONSULADO GENERAL DE BOLIVIA BARCELONA-ESPAÑA REF:GESTORIA CONSULAR JULIO 2023 LIB. 00010011102 MIN.REL.EXT.- USD INGRESOS POR GESTORÍA CONSULAR"/>
    <m/>
    <m/>
    <m/>
    <m/>
    <n v="0"/>
    <n v="67832"/>
    <n v="0"/>
    <n v="465327.52"/>
    <s v="NO_CONCILIADO"/>
  </r>
  <r>
    <x v="8"/>
    <m/>
    <x v="8"/>
    <x v="104"/>
    <s v="G23780050002"/>
    <s v="CRV"/>
    <n v="2378005"/>
    <m/>
    <s v="REGULARIZACION DE TRANSFERENCIA DEL EXTERIOR SEGUN SWIFT NO.13202 DE FECHA 17/08/2023 ORDENANTE: CONSULADO GERAL DA BOLIVIA, BR/SAO PAULO. REF.: (FV00364687953001) TRN/20230811-00281231 LIB. 00010011102 MIN.REL.EXT.- USD INGRESOS POR GESTORÍA CONSULAR"/>
    <m/>
    <m/>
    <m/>
    <m/>
    <n v="0"/>
    <n v="63880.02"/>
    <n v="0"/>
    <n v="438216.94"/>
    <s v="NO_CONCILIADO"/>
  </r>
  <r>
    <x v="8"/>
    <m/>
    <x v="8"/>
    <x v="104"/>
    <s v="G23780070002"/>
    <s v="CRV"/>
    <n v="2378007"/>
    <m/>
    <s v="REGULARIZACION DE TRANSFERENCIA DEL EXTERIOR SEGUN SWIFT NO.13200 DE FECHA 17/08/2023 ORDENANTE: EMBAIXADA DO ESTADO PLURINACIONAL, BRASIL CNPJ: 03904961000623, REF.: (CCME/3473660) TRN/20230811-00276400 LIB. 00010011102 MIN.REL.EXT.- USD INGRESOS POR GESTORÍA CONSULAR"/>
    <m/>
    <m/>
    <m/>
    <m/>
    <n v="0"/>
    <n v="1630"/>
    <n v="0"/>
    <n v="11181.8"/>
    <s v="NO_CONCILIADO"/>
  </r>
  <r>
    <x v="8"/>
    <m/>
    <x v="8"/>
    <x v="104"/>
    <s v="G23780090002"/>
    <s v="CRV"/>
    <n v="2378009"/>
    <m/>
    <s v="REGULARIZACION DE TRANSFERENCIA DEL EXTERIOR SEGUN SWIFT NO.13361 DE FECHA 17/08/2023 ORDENANTE: CONSULADO DE BOLIVIA BILBAO-ESPAÑA REF:GESTORIA CONSULAR JULIO 2023 LIB. 00010011102 MIN.REL.EXT.- USD INGRESOS POR GESTORÍA CONSULAR"/>
    <m/>
    <m/>
    <m/>
    <m/>
    <n v="0"/>
    <n v="15114.48"/>
    <n v="0"/>
    <n v="103685.33"/>
    <s v="NO_CONCILIADO"/>
  </r>
  <r>
    <x v="8"/>
    <m/>
    <x v="8"/>
    <x v="104"/>
    <s v="G23781520002"/>
    <s v="CRV"/>
    <n v="2378152"/>
    <m/>
    <s v="REGULARIZACION DE TRANSFERENCIA DEL EXTERIOR SEGUN SWIFT NO.13093 DE FECHA 17/08/2023 ORDENANTE: CONSULADO GENERAL DE BOLIVIA BUENOS AIRES-ARGENTINA REF:GESTORIA CONSULAR JULIO 2023 LIB. 00010011102 MIN.REL.EXT.- USD INGRESOS POR GESTORÍA CONSULAR"/>
    <m/>
    <m/>
    <m/>
    <m/>
    <n v="0"/>
    <n v="16578"/>
    <n v="0"/>
    <n v="113725.08"/>
    <s v="NO_CONCILIADO"/>
  </r>
  <r>
    <x v="10"/>
    <m/>
    <x v="10"/>
    <x v="104"/>
    <s v="S10664940001"/>
    <s v="COB"/>
    <n v="1066494"/>
    <m/>
    <s v="||REGULARIZACION DEL COMPROBANTE NRO.1066276 DE FECHA 14.08.2023, POR CORRESPONDER A DEBITO DE LA CUENTA UNICA DEL TESORO EN DOLARES SEGUN NOTA CITE RIBB/UAF/SCO N°031/23 (HRE-TGL-9117), PARA EL COBRO DE REPOSICION DE UTILES DE ESCRITORIO. DEBITO DE LA LIBRETA 00020061101MIN.DEF.-RIBB-INGRESOS VARIOS USD"/>
    <m/>
    <m/>
    <m/>
    <m/>
    <n v="7.29"/>
    <n v="0"/>
    <n v="50.01"/>
    <n v="0"/>
    <s v="NO_CONCILIADO"/>
  </r>
  <r>
    <x v="11"/>
    <m/>
    <x v="11"/>
    <x v="105"/>
    <s v="G23796490002"/>
    <s v="CRV"/>
    <n v="2379649"/>
    <m/>
    <s v="TRANSFERENCIA RECIBIDA DEL EXTERIOR SEGÚN MENSAJES SWIFT Nos. 13700-13699 (REM.EXT.) DE FECHA 18-08-2023 POR DESEMBOLSO DE OPEP PRÉSTAMO 12601P /ROC/0000015639/URI/ LIBRETA N° 00086047008 MMAYA-USD.UCEP MI RIEGO FONDO OPEC-OFID"/>
    <m/>
    <m/>
    <m/>
    <m/>
    <n v="0"/>
    <n v="5233196.53"/>
    <n v="0"/>
    <n v="35899728.200000003"/>
    <s v="NO_CONCILIADO"/>
  </r>
  <r>
    <x v="11"/>
    <m/>
    <x v="11"/>
    <x v="105"/>
    <s v="G23796490003"/>
    <s v="COB"/>
    <n v="2379649"/>
    <m/>
    <s v="TRANSFERENCIA RECIBIDA DEL EXTERIOR SEGÚN MENSAJES SWIFT Nos. 13700-13699 (REM.EXT.) DE FECHA 18-08-2023 POR DESEMBOLSO DE OPEP PRÉSTAMO 12601P /ROC/0000015639/URI/ LIBRETA N° 00086047008 MMAYA-USD.UCEP MI RIEGO FONDO OPEC-OFID REF.: UTILES DE ESCRITORIO"/>
    <m/>
    <m/>
    <m/>
    <m/>
    <n v="7.29"/>
    <n v="0"/>
    <n v="50.01"/>
    <n v="0"/>
    <s v="NO_CONCILIADO"/>
  </r>
  <r>
    <x v="2"/>
    <m/>
    <x v="2"/>
    <x v="106"/>
    <s v="G23803530001"/>
    <s v="NTI"/>
    <n v="17838"/>
    <m/>
    <s v="PAGO A PRIV PRÉSTAMO US29731QAB32 VCTO. 22-08-2023 POR CUENTA DE TGN , NTI. 017838 VALOR 21-08-2023 CAPITAL USD 183.399.000,00 INTERESES USD 5.456.120,25 CTA. 5970 CUENTA UNICA DEL TESORO DOLARES AMERICANOS LIB. 00099021001"/>
    <m/>
    <m/>
    <m/>
    <m/>
    <n v="188855120.25"/>
    <n v="0"/>
    <n v="1295546124.9200001"/>
    <n v="0"/>
    <s v="NO_CONCILIADO"/>
  </r>
  <r>
    <x v="2"/>
    <m/>
    <x v="2"/>
    <x v="106"/>
    <s v="G23804490001"/>
    <s v="NTI"/>
    <n v="17644"/>
    <m/>
    <s v="PAGO A JICA PRÉSTAMO BV-P5 VCTO. 20-08-2023 POR CUENTA DE TGN SEGÚN NOTA MEFP/VTCP/DGCP/UODP/No 742/2023 DEL 16-08-2023, NTI. 017644 VALOR 21-08-2023 INTERESES JPY 710.472,00 COMISIONES JPY 987.007,00 CTA. 5970 CUENTA UNICA DEL TESORO DOLARES AMERICANOS LIBRETA NRO.00099021001"/>
    <m/>
    <m/>
    <m/>
    <m/>
    <n v="11681.92"/>
    <n v="0"/>
    <n v="80137.97"/>
    <n v="0"/>
    <s v="NO_CONCILIADO"/>
  </r>
  <r>
    <x v="8"/>
    <m/>
    <x v="8"/>
    <x v="106"/>
    <s v="G23813740002"/>
    <s v="CRV"/>
    <n v="2381374"/>
    <m/>
    <s v="REGULARIZACION DE TRANSFERENCIA DEL EXTERIOR SEGUN SWIFT NO.13493 DE FECHA 21/08/2023 ORDENANTE: VICECONSULADO DE BOLIVIA LA PLATA, ARGENTINA. REF.: (551922856), TRN/20230816-00267480 LIB. 00010011102 MIN.REL.EXT.- USD INGRESOS POR GESTORÍA CONSULAR"/>
    <m/>
    <m/>
    <m/>
    <m/>
    <n v="0"/>
    <n v="1709.73"/>
    <n v="0"/>
    <n v="11728.75"/>
    <s v="NO_CONCILIADO"/>
  </r>
  <r>
    <x v="8"/>
    <m/>
    <x v="8"/>
    <x v="106"/>
    <s v="G23813760002"/>
    <s v="CRV"/>
    <n v="2381376"/>
    <m/>
    <s v="REGULARIZACION DE TRANSFERENCIA DEL EXTERIOR SEGUN SWIFT NO.13308 DE FECHA 21/08/2023 ORDENANTE: SEZIONE CONSOLARE AMBASCIATA DI BOLIVIA, BO/LA PAZ. REF.: GESTORIA CONSULAR MES DE JULIO DE 2023 (3878123811809300) LIB. 00010011102 MIN.REL.EXT.- USD INGRESOS POR GESTORÍA CONSULAR"/>
    <m/>
    <m/>
    <m/>
    <m/>
    <n v="0"/>
    <n v="1944.05"/>
    <n v="0"/>
    <n v="13336.18"/>
    <s v="NO_CONCILIADO"/>
  </r>
  <r>
    <x v="8"/>
    <m/>
    <x v="8"/>
    <x v="106"/>
    <s v="G23813800002"/>
    <s v="CRV"/>
    <n v="2381380"/>
    <m/>
    <s v="REGULARIZACION DE TRANSFERENCIA DEL EXTERIOR SEGUN SWIFT NO.13232 DE FECHA 21/08/2023 ORDENANTE: CONSULADO DA BOLIVIA EM BRASILEIA, CPF/CNPJ/ID 08030065000191. REF.: GESTORIA CONSULAR (23/364678201) TRN/20230814-00085402 LIB. 00010011102 MIN.REL.EXT.- USD INGRESOS POR GESTORÍA CONSULAR"/>
    <m/>
    <m/>
    <m/>
    <m/>
    <n v="0"/>
    <n v="1616.56"/>
    <n v="0"/>
    <n v="11089.6"/>
    <s v="NO_CONCILIADO"/>
  </r>
  <r>
    <x v="8"/>
    <m/>
    <x v="8"/>
    <x v="106"/>
    <s v="G23813820002"/>
    <s v="CRV"/>
    <n v="2381382"/>
    <m/>
    <s v="REGULARIZACION DE TRANSFERENCIA DEL EXTERIOR SEGUN SWIFT NO.13368 DE FECHA 21/08/2023 ORDENANTE: CONSULAT GENERAL BOLIVIE PARIS-FRANCIA REF:GESTORIA CONSULAR JULIO 2023 LIB. 00010011102 MIN.REL.EXT.- USD INGRESOS POR GESTORÍA CONSULAR"/>
    <m/>
    <m/>
    <m/>
    <m/>
    <n v="0"/>
    <n v="4255.67"/>
    <n v="0"/>
    <n v="29193.9"/>
    <s v="NO_CONCILIADO"/>
  </r>
  <r>
    <x v="8"/>
    <m/>
    <x v="8"/>
    <x v="106"/>
    <s v="G23813840002"/>
    <s v="CRV"/>
    <n v="2381384"/>
    <m/>
    <s v="REGULARIZACION DE TRANSFERENCIA DEL EXTERIOR SEGUN SWIFT NO.13382 DE FECHA 21/08/2023 ORDENANTE: THE EMBASSY OF BOLIVIA SUECIA-ESTOCOLMO REF:GESTORIA CONSULAR MAYO A JULIO 2023 LIB. 00010011102 MIN.REL.EXT.- USD INGRESOS POR GESTORÍA CONSULAR"/>
    <m/>
    <m/>
    <m/>
    <m/>
    <n v="0"/>
    <n v="3295"/>
    <n v="0"/>
    <n v="22603.7"/>
    <s v="NO_CONCILIADO"/>
  </r>
  <r>
    <x v="2"/>
    <m/>
    <x v="2"/>
    <x v="106"/>
    <s v="S10666360001"/>
    <s v="DEV"/>
    <n v="1066636"/>
    <m/>
    <s v="||COBRO DE COMISIONES QUE EFECTÚA EL MUFG BANK LTD. POR PAGO DE PRÉSTAMO BV-P5 VCTO 20-08-2023 SEGÚN MENSAJE SWIFT N° 13770 DE LA FECHA Y NOTA MEFP/VTCP/DGCP/UODP/N° 742/2023 DEL 16/08/2023 LIB. 00099021001 TGN-RECURSOS ORDINARIOS-DÓLARES AMERICANOS (5970)"/>
    <m/>
    <m/>
    <m/>
    <m/>
    <n v="17.21"/>
    <n v="0"/>
    <n v="118.06"/>
    <n v="0"/>
    <s v="NO_CONCILIADO"/>
  </r>
  <r>
    <x v="2"/>
    <m/>
    <x v="2"/>
    <x v="106"/>
    <s v="S10666190001"/>
    <s v="DEV"/>
    <n v="1066619"/>
    <m/>
    <s v="||PAGO A EXIMBANK COREA PRÉSTAMO EDCF NO. BOL-2 VCTO. 20/08/2023 POR CUENTA DEL TGN, SEGÚN MENSAJE SWIFT N°13792 DE LA FECHA, AUTORIZACIÓN S/G COD. LIQ. 017704 DE 14/08/2023, VALOR 21/08/2023 CAPITAL KRW713.093.000 INTERESES KRW17.661.230. LIB. 00099021001 TGN-RECURSOS ORDINARIOS-DÓLARES AMERICANOS (5970)"/>
    <m/>
    <m/>
    <m/>
    <m/>
    <n v="550905.48"/>
    <n v="0"/>
    <n v="3779211.59"/>
    <n v="0"/>
    <s v="NO_CONCILIADO"/>
  </r>
  <r>
    <x v="2"/>
    <m/>
    <x v="2"/>
    <x v="106"/>
    <s v="S10666190001"/>
    <s v="DEV"/>
    <n v="1066619"/>
    <m/>
    <s v="||PAGO A EXIMBANK COREA PRÉSTAMO EDCF NO. BOL-2 VCTO. 20/08/2023 POR CUENTA DEL TGN, SEGÚN MENSAJE SWIFT N°13792 DE LA FECHA, AUTORIZACIÓN S/G COD. LIQ. 017704 DE 14/08/2023, VALOR 21/08/2023 CAPITAL KRW713.093.000 INTERESES KRW17.661.230. LIB. 00099021001 TGN-RECURSOS ORDINARIOS-DÓLARES AMERICANOS (5970)"/>
    <m/>
    <m/>
    <m/>
    <m/>
    <n v="20"/>
    <n v="0"/>
    <n v="137.19999999999999"/>
    <n v="0"/>
    <s v="NO_CONCILIADO"/>
  </r>
  <r>
    <x v="8"/>
    <m/>
    <x v="8"/>
    <x v="107"/>
    <s v="G23830960002"/>
    <s v="CRV"/>
    <n v="2383096"/>
    <m/>
    <s v="REGULARIZACION DE TRANSFERENCIA DEL EXTERIOR SEGUN SWIFT NO.13498 DE FECHA 22/08/2023 ORDENANTE: CONSULATE GENERAL OF BOLIIVA, USA 900103016, REF.: GESTORIA CONSULAR (G0132283980501) TRN/20230816-00277051 LIB. 00010011102 MIN.REL.EXT.- USD INGRESOS POR GESTORÍA CONSULAR"/>
    <m/>
    <m/>
    <m/>
    <m/>
    <n v="0"/>
    <n v="5324.44"/>
    <n v="0"/>
    <n v="36525.660000000003"/>
    <s v="NO_CONCILIADO"/>
  </r>
  <r>
    <x v="8"/>
    <m/>
    <x v="8"/>
    <x v="107"/>
    <s v="G23830940002"/>
    <s v="CRV"/>
    <n v="2383094"/>
    <m/>
    <s v="REGULARIZACION DE TRANSFERENCIA DEL EXTERIOR SEGUN SWIFT NO.13516 DE FECHA 22/08/2023 ORDENANTE: CONSULADO DE BOLIVIA EN IQUIQUE, CL/00699024031. REF.: (54010113285) TRN/20230817-00038208 LIB. 00010011102 MIN.REL.EXT.- USD INGRESOS POR GESTORÍA CONSULAR"/>
    <m/>
    <m/>
    <m/>
    <m/>
    <n v="0"/>
    <n v="62220"/>
    <n v="0"/>
    <n v="426829.2"/>
    <s v="NO_CONCILIADO"/>
  </r>
  <r>
    <x v="6"/>
    <m/>
    <x v="6"/>
    <x v="108"/>
    <s v="G23842910002"/>
    <s v="CRV"/>
    <n v="2384291"/>
    <m/>
    <s v="TRANSFERENCIA RECIBIDA DEL EXTERIOR SEGÚN MENSAJES SWIFT Nos. 14050-14048 (REM.EXT.) DE FECHA 23-08-2023 POR DESEMBOLSO DE CAF PRÉSTAMO CFA011694 PROYECTO CONSTRUCCIÓN CARRETERA UNDUAVI-CHULUMANI TRAMO 2 LIBRETA N° 00291034301 ABC-USD-PROY. UNDUAVI-CHULUMANI TRAMO 2 (CAF 11694)"/>
    <m/>
    <m/>
    <m/>
    <m/>
    <n v="0"/>
    <n v="1500000"/>
    <n v="0"/>
    <n v="10290000"/>
    <s v="NO_CONCILIADO"/>
  </r>
  <r>
    <x v="2"/>
    <m/>
    <x v="2"/>
    <x v="108"/>
    <s v="S10670800001"/>
    <s v="DEV"/>
    <n v="1067080"/>
    <m/>
    <s v="||REGULARIZACIÓN DEL COMPROBANTE L-0005096 DE 11/08/2023 POR COBRO DE COMISIONES QUE EFECTUA EL STANDARD CHARTERED BANK NY POR PAGO DEL PRÉSTAMO EXIMBANK - CHINA PBC 2015 (08) 350, SEGÚN NOTA MEFP/VTCP/DGCP/UODP/N°758/2023 DE 23/08/2023. LIBRETA 00099021001 TGN RECURSOS ORDINARIOS DÓLARES AMERICANOS (5970)"/>
    <m/>
    <m/>
    <m/>
    <m/>
    <n v="60"/>
    <n v="0"/>
    <n v="411.6"/>
    <n v="0"/>
    <s v="NO_CONCILIADO"/>
  </r>
  <r>
    <x v="10"/>
    <m/>
    <x v="10"/>
    <x v="109"/>
    <s v="S10671900001"/>
    <s v="COB"/>
    <n v="1067190"/>
    <m/>
    <s v="'COBRO DE'||ÚTILES DE ESCRITORIO POR EL COMPROBANTE NRO. 1067189 DE LA FECHA, S/G. NOTA CITE: RIBB/UAF/SCO N°031/23 (HRE-TGL-9117) DEL REGISTRO INTERNACIONAL BOLIVIANO DE BUQUES. DÉBITO DE LA LIBRETA 00020061101 MIN. DEF.- RIBB-INGRESOS VARIOS USD, COBRO DE ÚTILES DE ESCRITORIO."/>
    <m/>
    <m/>
    <m/>
    <m/>
    <n v="7.29"/>
    <n v="0"/>
    <n v="50.01"/>
    <n v="0"/>
    <s v="NO_CONCILIADO"/>
  </r>
  <r>
    <x v="12"/>
    <m/>
    <x v="12"/>
    <x v="110"/>
    <s v="S10672830002"/>
    <s v="CRV"/>
    <n v="1067283"/>
    <m/>
    <s v="||REGISTRO DEVOLUCION SALDO NO UTILIZADO LC I-2023-09 P/C CEASS A/F VELLINTON HEALTHCARE,S/G NOTAS CEASS/DIR/NOT-EXT 876/2023,14/08/2023;MEFP/VTCP/DGPOT/UOTGN/N° 975/2023,25/08/23. LIB.00099021001 TGN-RECURSOS ORDINARIOS-DOLARES AMERICANOS (5970)RF.:DEVOL.FDOS.LC I-2023-09"/>
    <m/>
    <m/>
    <m/>
    <m/>
    <n v="0"/>
    <n v="149.6"/>
    <n v="0"/>
    <n v="1026.26"/>
    <s v="NO_CONCILIADO"/>
  </r>
  <r>
    <x v="8"/>
    <m/>
    <x v="8"/>
    <x v="110"/>
    <s v="G23880170002"/>
    <s v="CRV"/>
    <n v="2388017"/>
    <m/>
    <s v="REGULARIZACION DE TRANSFERENCIA DEL EXTERIOR SEGUN SWIFT NO.14049 DE FECHA 25/08/2023 ORDENANTE: CONSULADO GENERAL DE BOLIVIA, LIMA - PERU. REF.: (5082924011130189) TRN/20230823-00047015 LIB. 00010011102 MIN.REL.EXT.- USD INGRESOS POR GESTORÍA CONSULAR"/>
    <m/>
    <m/>
    <m/>
    <m/>
    <n v="0"/>
    <n v="2818.3"/>
    <n v="0"/>
    <n v="19333.54"/>
    <s v="NO_CONCILIADO"/>
  </r>
  <r>
    <x v="4"/>
    <m/>
    <x v="4"/>
    <x v="110"/>
    <s v="S10673270002"/>
    <s v="CRV"/>
    <n v="1067327"/>
    <m/>
    <s v="||TRANSFERENCIA DE FONDOS S/G.NOTA CITE: MEFP/VTCP/DGPOT/UPCFTGN/N°1370/2023 DE LA FECHA DEL MIN.DE ECONOMIA Y FINANZAS PUBLICAS.(HRE-TSO-1164) DE LA FECHA REMITIDO POR YACIMIENTOS PETROLIFEROS FISCALES BOLIVIANOS. ABONO A LA LIBRETA N°00513012005 YPFB - OPERACIONES EXTRAORDINARIAS USD."/>
    <m/>
    <m/>
    <m/>
    <m/>
    <n v="0"/>
    <n v="58581550"/>
    <n v="0"/>
    <n v="401869433"/>
    <s v="NO_CONCILIADO"/>
  </r>
  <r>
    <x v="2"/>
    <m/>
    <x v="2"/>
    <x v="110"/>
    <s v="S10672880002"/>
    <s v="CRV"/>
    <n v="1067288"/>
    <m/>
    <s v="||REGISTRO DEVOLUCIÓN DE SALDO NO UTILIZADO CARTA DE CREDITO I-2023-04, P/C CEASS A/F ZEE LABORATORIES LIMITED SEGÚN NOTAS CEASS/DIR/NOT-EXT 809/2023, 27/7/2023 Y MEFP/VTCP/DGPOT/UOTGN/N°975/2023, 25/8/2023 ADJUNTAS. LIB:00099021001 TGN-RECURSOS ORDINARIOS-DOLARES AMERICANOS, REF:DEVOLUCIÓN LC I-2023-04 NO UTILIZADO"/>
    <m/>
    <m/>
    <m/>
    <m/>
    <n v="0"/>
    <n v="17.8"/>
    <n v="0"/>
    <n v="122.11"/>
    <s v="NO_CONCILIADO"/>
  </r>
  <r>
    <x v="12"/>
    <m/>
    <x v="12"/>
    <x v="110"/>
    <s v="S10672930002"/>
    <s v="CRV"/>
    <n v="1067293"/>
    <m/>
    <s v="||REGISTRO DEVOLUCIÓN DE SALDO NO UTILIZADO CARTA DE CREDITO I-2023-05, P/C CEASS A/F ZEE LABORATORIES LIMITED SEGÚN NOTAS CEASS/DIR/NOT-EXT 809/2023, 27/7/2023 Y MEFP/VTCP/DGPOT/UOTGN/N°975/2023, 25/8/2023 ADJUNTAS. LIB:00099021001 TGN-RECURSOS ORDINARIOS-DOLARES AMERICANOS, REF:DEVOLUCIÓN LC I-2023-05 NO UTILIZADO"/>
    <m/>
    <m/>
    <m/>
    <m/>
    <n v="0"/>
    <n v="7809.52"/>
    <n v="0"/>
    <n v="53573.31"/>
    <s v="NO_CONCILIADO"/>
  </r>
  <r>
    <x v="2"/>
    <m/>
    <x v="2"/>
    <x v="111"/>
    <s v="G23892590001"/>
    <s v="NTI"/>
    <n v="17718"/>
    <m/>
    <s v="PAGO A BID PRÉSTAMO 3091/BL-BO VCTO. 27-08-2023, SEGUN NOTA MEFP/VTCP/DGCP/UODP/No. 774/2023 DE 25-08-2023 POR CUENTA DE GOB.AUT.DEPT.PANDO, NTI. 017718 VALOR 28-08-2023 CAPITAL USD 102.500,00 INTERESES USD 81.267,92 COMISIONES USD 7.547,27 CTA. 5970 CUENTA UNICA DEL TESORO DOLARES AMERICANOS LIB. 00099021001"/>
    <m/>
    <m/>
    <m/>
    <m/>
    <n v="191315.19"/>
    <n v="0"/>
    <n v="1312422.2"/>
    <n v="0"/>
    <s v="NO_CONCILIADO"/>
  </r>
  <r>
    <x v="2"/>
    <m/>
    <x v="2"/>
    <x v="111"/>
    <s v="G23892600001"/>
    <s v="NTI"/>
    <n v="17719"/>
    <m/>
    <s v="PAGO A BID PRÉSTAMO 3091/BL-BO VCTO. 27-08-2023, SEGUN NOTA MEFP/VTCP/DGCP/UODP/No. 774/2023 DE 25-08-2023 POR CUENTA DE GOB.AUT.DEPT.BENI, NTI. 017719 VALOR 28-08-2023 CAPITAL USD 241.090,68 INTERESES USD 197.479,32 CTA. 5970 CUENTA UNICA DEL TESORO DOLARES AMERICANOS LIB. 00099021001"/>
    <m/>
    <m/>
    <m/>
    <m/>
    <n v="438570"/>
    <n v="0"/>
    <n v="3008590.2"/>
    <n v="0"/>
    <s v="NO_CONCILIADO"/>
  </r>
  <r>
    <x v="6"/>
    <m/>
    <x v="6"/>
    <x v="111"/>
    <s v="G23895340002"/>
    <s v="CRV"/>
    <n v="2389534"/>
    <m/>
    <s v="TRANSFERENCIA RECIBIDA DEL EXTERIOR SEGÚN MENSAJES SWIFT Nos. 14299-14298 (REM.EXT.) DE FECHA 28-08-2023 POR DESEMBOLSO DE IDA PRÉSTAMO 4923-BO ABC043 LIBRETA N° 00291014336 ABC-US AIF 4923 CARRET. NAC. E INFRAESTRUCTURA AEROPORTUARIA"/>
    <m/>
    <m/>
    <m/>
    <m/>
    <n v="0"/>
    <n v="133373.14000000001"/>
    <n v="0"/>
    <n v="914939.74"/>
    <s v="NO_CONCILIADO"/>
  </r>
  <r>
    <x v="8"/>
    <m/>
    <x v="8"/>
    <x v="111"/>
    <s v="G23896960002"/>
    <s v="CRV"/>
    <n v="2389696"/>
    <m/>
    <s v="REGULARIZACION DE TRANSFERENCIA DEL EXTERIOR SEGUN SWIFT NO.14217 DE FECHA 28/08/2023 ORDENANTE: CONSULADO DE BOLIVIA EN CALAMA, CL/00695087500. REF.: GESTORIA CONSULAR MES JULIO-2023 (S06323530F3301) LIB. 00010011102 MIN.REL.EXT.- USD INGRESOS POR GESTORÍA CONSULAR"/>
    <m/>
    <m/>
    <m/>
    <m/>
    <n v="0"/>
    <n v="41918"/>
    <n v="0"/>
    <n v="287557.48"/>
    <s v="NO_CONCILIADO"/>
  </r>
  <r>
    <x v="8"/>
    <m/>
    <x v="8"/>
    <x v="111"/>
    <s v="S10674010002"/>
    <s v="CRV"/>
    <n v="1067401"/>
    <m/>
    <s v="||DEVOLUCION DE FONDOS SG. SWIFT NO.14312 DE LA FECHA REF:SOL. 043791-17663 DEL 07/02/2023 MIN.DE RR.EE. BENEFICIARIO VICECONSULADO DEL ESTADO PLURINACIONAL DE BOLIVIA EN PILAR CTA.4620605359 BBVA ARGENTINA S.A. POR COSTO DE VIDA AL PERSONAL DIPLOMATICO REF: A REQUERIMIENTO DEL BENEF. LIB.00099021001 TGN-RECURSOS ORDINARIOS-DOLARES AMERICANOS"/>
    <m/>
    <m/>
    <m/>
    <m/>
    <n v="0"/>
    <n v="4571.75"/>
    <n v="0"/>
    <n v="31362.21"/>
    <s v="NO_CONCILIADO"/>
  </r>
  <r>
    <x v="13"/>
    <m/>
    <x v="13"/>
    <x v="112"/>
    <s v="G23908450002"/>
    <s v="CRV"/>
    <n v="2390845"/>
    <m/>
    <s v="TRANSFERENCIA RECIBIDA DEL EXTERIOR SEGÚN MENSAJES SWIFT Nos. 14376-14375 (REM.EXT.) DE FECHA 29-08-2023 POR DESEMBOLSO DE FONPLATA PRÉSTAMO BOL 35/2022 NRO. 5 Y 6 LIBRETA N° 00206044302 INE-USD-IMPLEM.CENSO DE POBLACIÓN Y VIVIENDA-FONPLATA"/>
    <m/>
    <m/>
    <m/>
    <m/>
    <n v="0"/>
    <n v="5728567.8300000001"/>
    <n v="0"/>
    <n v="39297975.310000002"/>
    <s v="NO_CONCILIADO"/>
  </r>
  <r>
    <x v="13"/>
    <m/>
    <x v="13"/>
    <x v="112"/>
    <s v="G23908450003"/>
    <s v="COB"/>
    <n v="2390845"/>
    <m/>
    <s v="TRANSFERENCIA RECIBIDA DEL EXTERIOR SEGÚN MENSAJES SWIFT Nos. 14376-14375 (REM.EXT.) DE FECHA 29-08-2023 POR DESEMBOLSO DE FONPLATA PRÉSTAMO BOL 35/2022 NRO. 5 Y 6 LIBRETA N° 00206044302 INE-USD-IMPLEM.CENSO DE POBLACIÓN Y VIVIENDA-FONPLATA REF.: UTILES DE ESCRITORIO"/>
    <m/>
    <m/>
    <m/>
    <m/>
    <n v="7.29"/>
    <n v="0"/>
    <n v="50.01"/>
    <n v="0"/>
    <s v="NO_CONCILIADO"/>
  </r>
  <r>
    <x v="14"/>
    <m/>
    <x v="14"/>
    <x v="113"/>
    <s v="G23938130002"/>
    <s v="CRV"/>
    <n v="2393813"/>
    <m/>
    <s v="TRANSFERENCIA RECIBIDA DEL EXTERIOR SEGÚN MENSAJES SWIFT Nos. 14459 - 14441 - 14440 (REM.EXT.) DE FECHA 31-08-2023 POR DESEMBOLSO DE BID PRÉSTAMO 3722/BL-BO REQ 00035 BO2023172256 LIBRETA N° 00212014302 INRA -USD-BID PRESTAMO Nº 3722/BL-BO"/>
    <m/>
    <m/>
    <m/>
    <m/>
    <n v="0"/>
    <n v="3555008"/>
    <n v="0"/>
    <n v="24387354.879999999"/>
    <s v="NO_CONCILIADO"/>
  </r>
  <r>
    <x v="14"/>
    <m/>
    <x v="14"/>
    <x v="113"/>
    <s v="G23938130003"/>
    <s v="COB"/>
    <n v="2393813"/>
    <m/>
    <s v="TRANSFERENCIA RECIBIDA DEL EXTERIOR SEGÚN MENSAJES SWIFT Nos. 14459 - 14441 - 14440 (REM.EXT.) DE FECHA 31-08-2023 POR DESEMBOLSO DE BID PRÉSTAMO 3722/BL-BO REQ 00035 BO2023172256 LIBRETA N° 00212014302 INRA -USD-BID PRESTAMO Nº 3722/BL-BO REF.: UTILES DE ESCRITORIO"/>
    <m/>
    <m/>
    <m/>
    <m/>
    <n v="7.29"/>
    <n v="0"/>
    <n v="50.01"/>
    <n v="0"/>
    <s v="NO_CONCILIADO"/>
  </r>
  <r>
    <x v="8"/>
    <m/>
    <x v="8"/>
    <x v="113"/>
    <s v="G23941300002"/>
    <s v="CRV"/>
    <n v="2394130"/>
    <m/>
    <s v="REGULARIZACION DE TRANSFERENCIA DEL EXTERIOR SEGUN SWIFT NO.14404 DE FECHA 31/08/2023 ORDENANTE: CONSULADO GENERAL DE BOLIVIA, WASHINGTON 20009 US, REF.: GESTORIA CONSULAR CORRESPONDIENTE AL MES DE JULIO (T0N9LJ0I2JBTAPU7) LIB. 00010011102 MIN.REL.EXT.- USD INGRESOS POR GESTORÍA CONSULAR"/>
    <m/>
    <m/>
    <m/>
    <m/>
    <n v="0"/>
    <n v="39693.300000000003"/>
    <n v="0"/>
    <n v="272296.03999999998"/>
    <s v="NO_CONCILIADO"/>
  </r>
  <r>
    <x v="11"/>
    <m/>
    <x v="11"/>
    <x v="113"/>
    <s v="S10679070002"/>
    <s v="CRV"/>
    <n v="1067907"/>
    <m/>
    <s v="'TRANSFERENCIA'||RECIBIDA DEL EXTERIOR SEGÚN MENSAJES SWIFT NOS. 14469 - 14464 (REM.EXT.) DE FECHA 31-08-2023 POR DESEMBOLSO DE BID PRÉSTAMO 3730/BL-BO REQ 00014 BO2023173198 LIBRETA N° 00086057005 MMAYA-$US PROG. SANEAMIENTO LAGO TITICACA"/>
    <m/>
    <m/>
    <m/>
    <m/>
    <n v="0"/>
    <n v="10327024.41"/>
    <n v="0"/>
    <n v="70843387.450000003"/>
    <s v="NO_CONCILIADO"/>
  </r>
  <r>
    <x v="11"/>
    <m/>
    <x v="11"/>
    <x v="113"/>
    <s v="S10679070003"/>
    <s v="COB"/>
    <n v="1067907"/>
    <m/>
    <s v="'TRANSFERENCIA'||RECIBIDA DEL EXTERIOR SEGÚN MENSAJES SWIFT NOS. 14469 - 14464 (REM.EXT.) DE FECHA 31-08-2023 POR DESEMBOLSO DE BID PRÉSTAMO 3730/BL-BO REQ 00014 BO2023173198 LIBRETA N° 00086057005 MMAYA-$US PROG. SANEAMIENTO LAGO TITICACA REF.: ÚTILES DE ESCRITORIO"/>
    <m/>
    <m/>
    <m/>
    <m/>
    <n v="7.29"/>
    <n v="0"/>
    <n v="50.01"/>
    <n v="0"/>
    <s v="NO_CONCILIADO"/>
  </r>
  <r>
    <x v="11"/>
    <m/>
    <x v="11"/>
    <x v="113"/>
    <s v="S10679950002"/>
    <s v="CRV"/>
    <n v="1067995"/>
    <m/>
    <s v="||REGULARIZACIÓN DE NUESTRA OPERACIÓN NRO.1067313 DE F.25/08/2023 EN ATENCIÓN A NOTA CAR/MMAYA/DGAA N°394/2023 (HRE-TGL-13410) DE F.30/08/2023 Y PAGO POR REPOSICION DE ÚTILES DE ESCRITORIO, REALIZADO MEDIANTE COMPROBANTE DE TESORERIA N°2135545 DE F.28.08.23 DEL MMAYA. ABONO A LA LIB.00086018028 MMAYA-SUS-PLAN GESTI.ELIM. HCFC (HPMP II), P/CTA DE UNITED NATIONS"/>
    <m/>
    <m/>
    <m/>
    <m/>
    <n v="0"/>
    <n v="14400"/>
    <n v="0"/>
    <n v="98784"/>
    <s v="NO_CONCILIADO"/>
  </r>
  <r>
    <x v="10"/>
    <m/>
    <x v="10"/>
    <x v="113"/>
    <s v="S10680380001"/>
    <s v="COB"/>
    <n v="1068038"/>
    <m/>
    <s v="'COBRO DE'||ÚTILES DE ESCRITORIO POR EL COMPROBANTE NRO. 1068037 DE LA FECHA, S/G. NOTA CITE: RIBB/UAF/SCO N°031/23 (HRE-TGL-9117) DEL REGISTRO INTERNACIONAL BOLIVIANO DE BUQUES. DÉBITO DE LA LIBRETA 00020061101 MIN. DEF.- RIBB-INGRESOS VARIOS USD, COBRO DE ÚTILES DE ESCRITORIO."/>
    <m/>
    <m/>
    <m/>
    <m/>
    <n v="7.29"/>
    <n v="0"/>
    <n v="50.01"/>
    <n v="0"/>
    <s v="NO_CONCILI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2">
  <r>
    <x v="0"/>
    <n v="2"/>
    <x v="0"/>
    <x v="0"/>
    <n v="20"/>
    <s v="00099021001"/>
    <s v="De: 00081127001 A:00099021001 Transferencia que realizamos a solicitud del Ministerio de Obras Públicas, Servicios y Vivienda mediante nota CITE: MOPSV/DGAA/No 001/2022 en el marco del parágrafo I Artículo 15 de la Ley No 1267 de 20 de Dic"/>
    <m/>
    <m/>
    <m/>
    <m/>
    <m/>
    <m/>
    <n v="0"/>
    <n v="1378792.77"/>
    <n v="1378792.77"/>
  </r>
  <r>
    <x v="1"/>
    <n v="1"/>
    <x v="0"/>
    <x v="0"/>
    <n v="21"/>
    <s v="00099014102"/>
    <s v="De: 00099014102 A:00290014101 Transferencia que realizamos a solicitud del Servicio de Impuestos Nacionales mediante nota CITE: SIN/GAF/DRF/UC/NOT/422/2022 y de acuerdo a las notas internas CITE:MEFP/VPCF/DGCF/UCCF/Nº298/2022 de la Direcció"/>
    <m/>
    <m/>
    <m/>
    <m/>
    <m/>
    <m/>
    <n v="363.71"/>
    <n v="0"/>
    <n v="363.71"/>
  </r>
  <r>
    <x v="0"/>
    <n v="2"/>
    <x v="0"/>
    <x v="1"/>
    <n v="27"/>
    <s v="00099021001"/>
    <s v="De: 00513012004 A:00099021001 Transferencia de recursos a solicitud de Yacimientos Petrolíferos Fiscales Bolivianos mediante nota CITE: GAFC/DFC-0010/2023 (operación bimonetarias) destinados a pagos en moneda extranjera por importación de h"/>
    <m/>
    <m/>
    <m/>
    <m/>
    <m/>
    <m/>
    <n v="0"/>
    <n v="216593812.59"/>
    <n v="216593812.59"/>
  </r>
  <r>
    <x v="0"/>
    <n v="2"/>
    <x v="0"/>
    <x v="2"/>
    <n v="209"/>
    <s v="00099021001"/>
    <s v="De: 00016011101 A:00099021001 De: 00016011101 A: 00099021001 Transferencia que realizamos en virtud a la nota CITE: ME/DGAA/UF No.0052/2023 e Informe IN/DGAA/UF/ET/No. 0012/2023 con la finalidad de efectuar la devolución de saldo de los ga"/>
    <m/>
    <m/>
    <m/>
    <m/>
    <m/>
    <m/>
    <n v="0"/>
    <n v="1431726.03"/>
    <n v="1431726.03"/>
  </r>
  <r>
    <x v="0"/>
    <n v="2"/>
    <x v="0"/>
    <x v="3"/>
    <n v="256"/>
    <s v="00099021001"/>
    <s v="De: 00081014202 A:00099021001 Transferencia que realizamos a solicitud del Ministerio de Obras Públicas, Servicios y Vivienda mediante nota CITE: MOPSV/DGAA/No 059/2023, Informe INF/MOPSV/VMTEL/UEPP No 0328/2022 I/2022-08715 H.R. 6-2390-R"/>
    <m/>
    <m/>
    <m/>
    <m/>
    <m/>
    <m/>
    <n v="0"/>
    <n v="8466291"/>
    <n v="8466291"/>
  </r>
  <r>
    <x v="0"/>
    <n v="2"/>
    <x v="0"/>
    <x v="4"/>
    <n v="325"/>
    <s v="00099021001"/>
    <s v="De: 00046041101 A:00099021001 De: 00046041101 A: 00099021001 Transferencia que realizamos en virtud a la nota CITE: MSyD/ENS/DIR/ 046/2022 e Informe MSyD/ENS/DIR/ADM/TEC.CONT/004/2023 con el fin de proceder la devolución de recursos por in"/>
    <m/>
    <m/>
    <m/>
    <m/>
    <m/>
    <m/>
    <n v="0"/>
    <n v="4072.08"/>
    <n v="4072.08"/>
  </r>
  <r>
    <x v="1"/>
    <n v="1"/>
    <x v="0"/>
    <x v="5"/>
    <n v="641"/>
    <s v="00099014102"/>
    <s v="De: 00099014102 A:00287102001 Transferencia que realizamos a solicitud de la Unidad de Administración e Información Salarial mediante nota CITE: MEFP/VTCP/DGPOT/UAIS/No 390/2023, nota interna CITE:MEFP/VPCF/DGCF/UCCF/No 072/2023 de la DGCF"/>
    <m/>
    <m/>
    <m/>
    <m/>
    <m/>
    <m/>
    <n v="292.27"/>
    <n v="0"/>
    <n v="292.27"/>
  </r>
  <r>
    <x v="1"/>
    <n v="1"/>
    <x v="0"/>
    <x v="5"/>
    <n v="642"/>
    <s v="00099014102"/>
    <s v="De: 00099014102 A:00287102001 Transferencia que realizamos a solicitud de la Unidad de Administración e Información Salarial mediante nota CITE: MEFP/VTCP/DGPOT/UAIS/No 390/2023, nota interna CITE:MEFP/VPCF/DGCF/UCCF/No 072/2023 de la DGCF"/>
    <m/>
    <m/>
    <m/>
    <m/>
    <m/>
    <m/>
    <n v="1162.3800000000001"/>
    <n v="0"/>
    <n v="1162.3800000000001"/>
  </r>
  <r>
    <x v="0"/>
    <n v="2"/>
    <x v="0"/>
    <x v="6"/>
    <n v="690"/>
    <s v="00099021001"/>
    <s v="De: 00081094301 A:00099021001 De: 00081094301 A:00099021001 Transferencia de recursos a requerimiento del Ministerio de Obras Públicas Servicio y Vivienda, con nota CITE: MOPSV/DGAA/N°135/2023 en el marco del Articulo 15 de la Ley N°1267 de"/>
    <m/>
    <m/>
    <m/>
    <m/>
    <m/>
    <m/>
    <n v="0"/>
    <n v="723399.47"/>
    <n v="723399.47"/>
  </r>
  <r>
    <x v="2"/>
    <n v="1"/>
    <x v="1"/>
    <x v="7"/>
    <n v="796"/>
    <s v="00383012001"/>
    <s v="De: 00099021001 A:00383012001 Transferencia que realizamos a solicitud de la Agencia Boliviana de Correos mediante nota CITE: AGBC-AGBC/DAF/TFC-CPRV-0058-CAR/2023, Informe Técnico INF/AGBC/DAF/TFC Nº 0014/2023 (operación bimonetaria), (TC 6"/>
    <m/>
    <m/>
    <m/>
    <m/>
    <m/>
    <m/>
    <n v="0"/>
    <n v="207582.16"/>
    <n v="207582.16"/>
  </r>
  <r>
    <x v="0"/>
    <n v="2"/>
    <x v="0"/>
    <x v="8"/>
    <n v="825"/>
    <s v="00099021001"/>
    <s v="De: 00099021001 A:00046057006 Transferencia bimonetaria que realizamos a solicitud del Ministerio de Salud y Deportes mediante nota CITE: MSyD/VGSS/DGGH/UGESPRO/PGBID3151/CE/44/2023 en el marco del contrato de préstamo Nº3151 aprobado media"/>
    <m/>
    <m/>
    <m/>
    <m/>
    <m/>
    <m/>
    <n v="686000"/>
    <n v="0"/>
    <n v="686000"/>
  </r>
  <r>
    <x v="0"/>
    <n v="2"/>
    <x v="0"/>
    <x v="9"/>
    <n v="830"/>
    <s v="00099021001"/>
    <s v="De: 00099021001 A:00015051101 Transferencia que realizamos a solicitud de la Unidad de Administración e Información Salarial mediante nota CITE: MEFP/VTCP/DGPOT/UAIS/No. 576/2023 y en virtud a las notas CITE: MEFP/VPCF/DGCF/UCCF/Nos. 76 y 1"/>
    <m/>
    <m/>
    <m/>
    <m/>
    <m/>
    <m/>
    <n v="3233.6"/>
    <n v="0"/>
    <n v="3233.6"/>
  </r>
  <r>
    <x v="0"/>
    <n v="2"/>
    <x v="0"/>
    <x v="10"/>
    <n v="1120"/>
    <s v="00099021001"/>
    <s v="De: 00099021001 A:00046057010 Transferencia de recursos bi-monetaria a solicitud del Ministerio de Salud y Deportes mediante nota CITE: MSyD/VGSS/DGGH/UGESPRO/PCAF/CE/39/2023, para atender la emergencia sanitaria ocasionada por la pandemia"/>
    <m/>
    <m/>
    <m/>
    <m/>
    <m/>
    <m/>
    <n v="171500000"/>
    <n v="0"/>
    <n v="171500000"/>
  </r>
  <r>
    <x v="0"/>
    <n v="2"/>
    <x v="0"/>
    <x v="10"/>
    <n v="1122"/>
    <s v="00099021001"/>
    <s v="De: 00514012002 A:00099021001 Transferencia BI - Monetaria que realizamos a solicitud de la Empresa Nacional de Electricidad mediante nota CITE: ENDE-DEEM-3/42-23 Informe Técnico ENDE-IT-DEEM-3/2-23 H.R. 6-6262-R"/>
    <m/>
    <m/>
    <m/>
    <m/>
    <m/>
    <m/>
    <n v="0"/>
    <n v="50.74"/>
    <n v="50.74"/>
  </r>
  <r>
    <x v="0"/>
    <n v="2"/>
    <x v="0"/>
    <x v="10"/>
    <n v="1124"/>
    <s v="00099021001"/>
    <s v="De: 00514012002 A:00099021001 Transferencia BI - Monetaria que realizamos a solicitud de la Empresa Nacional de Electricidad mediante nota CITE: ENDE-DEEM-3/43-23 Informe Técnico ENDE-IT-DEEM-3/3-23 H.R. 6-6375-R"/>
    <m/>
    <m/>
    <m/>
    <m/>
    <m/>
    <m/>
    <n v="0"/>
    <n v="50.74"/>
    <n v="50.74"/>
  </r>
  <r>
    <x v="0"/>
    <n v="2"/>
    <x v="0"/>
    <x v="11"/>
    <n v="1161"/>
    <s v="00099021001"/>
    <s v="De: 00099021001 A:00046057009 Transferencia de recursos a solicitud del Ministerio de Salud y Deportes mediante nota CITE: MSyD/VGSS/DGGH/UGESPRO/FRISDP/CE/106/2023 (operación bimonetaria) por el desembolso realizado por el BID, correspondi"/>
    <m/>
    <m/>
    <m/>
    <m/>
    <m/>
    <m/>
    <n v="4116000"/>
    <n v="0"/>
    <n v="4116000"/>
  </r>
  <r>
    <x v="0"/>
    <n v="2"/>
    <x v="0"/>
    <x v="12"/>
    <n v="1203"/>
    <s v="00099021001"/>
    <s v="De: 00099021001 A:00086108004 Transferencia bi-monetaria que realizamos a solicitud de la UCP - PPCR entidad ejecutora dependiente del Ministerio de Medio Ambiente y Agua mediante nota CITE: CAR/UCP-PPCR No 0073/2023 UCP PPCR/2023-00695 par"/>
    <m/>
    <m/>
    <m/>
    <m/>
    <m/>
    <m/>
    <n v="865631.78"/>
    <n v="0"/>
    <n v="865631.78"/>
  </r>
  <r>
    <x v="2"/>
    <n v="1"/>
    <x v="1"/>
    <x v="13"/>
    <n v="1251"/>
    <s v="00383012001"/>
    <s v="De: 00099021001 A:00383012001 Transferencia de recursos a solicitud de la Agencia Boliviana de Correos mediante nota CITE: AGBC-AGBC/DAF/TFC-CPRV-0093-CAR/2023 (operación bimonetaria), para gastos operativos y administrativos (TC 6,86) H.R"/>
    <m/>
    <m/>
    <m/>
    <m/>
    <m/>
    <m/>
    <n v="0"/>
    <n v="303837.36"/>
    <n v="303837.36"/>
  </r>
  <r>
    <x v="2"/>
    <n v="1"/>
    <x v="1"/>
    <x v="13"/>
    <n v="1253"/>
    <s v="00383012001"/>
    <s v="De: 00099021001 A:00383012001 Transferencia de recursos a solicitud de la Agencia Boliviana de Correos mediante nota CITE: AGBC-AGBC/DAF/TFC-CPRV-0093-CAR/2023 (operación bimonetaria), para gastos operativos y administrativos (TC 6,86) H.R"/>
    <m/>
    <m/>
    <m/>
    <m/>
    <m/>
    <m/>
    <n v="0"/>
    <n v="275262.23"/>
    <n v="275262.23"/>
  </r>
  <r>
    <x v="3"/>
    <n v="1"/>
    <x v="2"/>
    <x v="13"/>
    <n v="1254"/>
    <s v="00291012009"/>
    <s v="De: 00291012009 A:00099021001 Transferencia que realizamos a solicitud de la Dirección General de Crédito Público mediante nota CITE: MEFP/VTCP/DGCP/UODP/Nº301/2023 en cumplimiento a lo establecido en el parágrafo III de la Disposición Adi"/>
    <m/>
    <m/>
    <m/>
    <m/>
    <m/>
    <m/>
    <n v="15256011.76"/>
    <n v="0"/>
    <n v="15256011.76"/>
  </r>
  <r>
    <x v="4"/>
    <n v="1"/>
    <x v="3"/>
    <x v="13"/>
    <n v="1255"/>
    <s v="00086011101"/>
    <s v="De: 00086011101 A:00099011001 Transferencia que realizamos a solicitud de la Dirección General de Crédito Público mediante nota CITE: MEFP/VTCP/DGCP/UODP/Nº301/2023 en cumplimiento a lo establecido en el parágrafo III de la Disposición Adi"/>
    <m/>
    <m/>
    <m/>
    <m/>
    <m/>
    <m/>
    <n v="933043.55"/>
    <n v="0"/>
    <n v="933043.55"/>
  </r>
  <r>
    <x v="1"/>
    <n v="1"/>
    <x v="0"/>
    <x v="13"/>
    <n v="1255"/>
    <s v="00099011001"/>
    <s v="De: 00086011101 A:00099011001 Transferencia que realizamos a solicitud de la Dirección General de Crédito Público mediante nota CITE: MEFP/VTCP/DGCP/UODP/Nº301/2023 en cumplimiento a lo establecido en el parágrafo III de la Disposición Adi"/>
    <m/>
    <m/>
    <m/>
    <m/>
    <m/>
    <m/>
    <n v="0"/>
    <n v="933043.55"/>
    <n v="933043.55"/>
  </r>
  <r>
    <x v="5"/>
    <n v="1"/>
    <x v="4"/>
    <x v="13"/>
    <n v="1256"/>
    <s v="00253012002"/>
    <s v="De: 00253012002 A:00099021001 Transferencia que realizamos a solicitud de la Dirección General de Crédito Público mediante nota CITE: MEFP/VTCP/DGCP/UODP/Nº301/2023 en cumplimiento a lo establecido en el parágrafo III de la Disposición Adi"/>
    <m/>
    <m/>
    <m/>
    <m/>
    <m/>
    <m/>
    <n v="720671.82"/>
    <n v="0"/>
    <n v="720671.82"/>
  </r>
  <r>
    <x v="6"/>
    <n v="1"/>
    <x v="5"/>
    <x v="13"/>
    <n v="1257"/>
    <s v="00041011101"/>
    <s v="De: 00041011101 A:00099021001 Transferencia que realizamos a solicitud de la Dirección General de Crédito Público mediante nota CITE: MEFP/VTCP/DGCP/UODP/Nº301/2023 en cumplimiento a lo establecido en el parágrafo III de la Disposición Adi"/>
    <m/>
    <m/>
    <m/>
    <m/>
    <m/>
    <m/>
    <n v="193542.9"/>
    <n v="0"/>
    <n v="193542.9"/>
  </r>
  <r>
    <x v="2"/>
    <n v="1"/>
    <x v="1"/>
    <x v="14"/>
    <n v="1286"/>
    <s v="00383012001"/>
    <s v="De: 00099021001 A:00383012001 Transferencia de recursos a solicitud de la Agencia Boliviana de Correos dependiente del Ministerio de Obras Públicas, Servicios y Vivienda mediante nota CITE: AGBC-AGBC/DAF/TFC-CPRV-0104-CAR/2023 (operación bi"/>
    <m/>
    <m/>
    <m/>
    <m/>
    <m/>
    <m/>
    <n v="0"/>
    <n v="791032.57"/>
    <n v="791032.57"/>
  </r>
  <r>
    <x v="1"/>
    <n v="1"/>
    <x v="0"/>
    <x v="15"/>
    <n v="1404"/>
    <s v="00099011001"/>
    <s v="De: 00099011001 A:00086011101 Reversión de la transferencia de recursos que realizamos mediante TRLE No 82 por mala apropiación de la libreta H.R.349-105-D."/>
    <m/>
    <m/>
    <m/>
    <m/>
    <m/>
    <m/>
    <n v="933043.55"/>
    <n v="0"/>
    <n v="933043.55"/>
  </r>
  <r>
    <x v="4"/>
    <n v="1"/>
    <x v="3"/>
    <x v="15"/>
    <n v="1404"/>
    <s v="00086011101"/>
    <s v="De: 00099011001 A:00086011101 Reversión de la transferencia de recursos que realizamos mediante TRLE No 82 por mala apropiación de la libreta H.R.349-105-D."/>
    <m/>
    <m/>
    <m/>
    <m/>
    <m/>
    <m/>
    <n v="0"/>
    <n v="933043.55"/>
    <n v="933043.55"/>
  </r>
  <r>
    <x v="4"/>
    <n v="1"/>
    <x v="3"/>
    <x v="15"/>
    <n v="1405"/>
    <s v="00086011101"/>
    <s v="De: 00086011101 A:00099021001 Transferencia que realizamos a solicitud de la Dirección General de Crédito Público mediante nota CITE: MEFP/VTCP/DGCP/UODP/Nº301/2023 en cumplimiento a lo establecido en el parágrafo III de la Disposición Adic"/>
    <m/>
    <m/>
    <m/>
    <m/>
    <m/>
    <m/>
    <n v="933043.55"/>
    <n v="0"/>
    <n v="933043.55"/>
  </r>
  <r>
    <x v="0"/>
    <n v="2"/>
    <x v="0"/>
    <x v="15"/>
    <n v="1407"/>
    <s v="00099021001"/>
    <s v="De: 00099021001 A:00086018057 Transferencia de recursos a solicitud del Ministerio de Medio Ambiente y Agua mediante nota CITE: MMAYA/DGAA No 166/2023 (operación bimonetaria) por el desembolso del Fondo Mundial para el medio ambiente para e"/>
    <m/>
    <m/>
    <m/>
    <m/>
    <m/>
    <m/>
    <n v="282707.46000000002"/>
    <n v="0"/>
    <n v="282707.46000000002"/>
  </r>
  <r>
    <x v="4"/>
    <n v="1"/>
    <x v="3"/>
    <x v="15"/>
    <n v="1407"/>
    <s v="00086018057"/>
    <s v="De: 00099021001 A:00086018057 Transferencia de recursos a solicitud del Ministerio de Medio Ambiente y Agua mediante nota CITE: MMAYA/DGAA No 166/2023 (operación bimonetaria) por el desembolso del Fondo Mundial para el medio ambiente para e"/>
    <m/>
    <m/>
    <m/>
    <m/>
    <m/>
    <m/>
    <n v="0"/>
    <n v="282707.46000000002"/>
    <n v="282707.46000000002"/>
  </r>
  <r>
    <x v="0"/>
    <n v="2"/>
    <x v="0"/>
    <x v="16"/>
    <n v="1426"/>
    <s v="00099021001"/>
    <s v="De: 00099021001 A:00086047008 Transferencia de recursos a solicitud del Ministerio de Medio Ambiente y Agua mediante nota CITE: MMAyA/VRHR/UCOORD/UCEP-MI RIEGO FINAN Nº 00310/2023 (operación bimonetaria), para la ejecucuón del Programa PRES"/>
    <m/>
    <m/>
    <m/>
    <m/>
    <m/>
    <m/>
    <n v="40843543.600000001"/>
    <n v="0"/>
    <n v="40843543.600000001"/>
  </r>
  <r>
    <x v="7"/>
    <n v="1"/>
    <x v="6"/>
    <x v="16"/>
    <n v="1428"/>
    <s v="00212014306"/>
    <s v="De: 00099021001 A:00212014306 Transferencia de recursos a solicitud del Instituto Nacional de Reforma Agraria mediante nota CITE: DGAF-C-EXT Nº 128/2023 (operación bimonetaria), para el pago de honorarios a consultores, adquisición de biene"/>
    <m/>
    <m/>
    <m/>
    <m/>
    <m/>
    <m/>
    <n v="0"/>
    <n v="13329007.439999999"/>
    <n v="13329007.439999999"/>
  </r>
  <r>
    <x v="8"/>
    <n v="1"/>
    <x v="7"/>
    <x v="16"/>
    <n v="1432"/>
    <s v="00389014301"/>
    <s v="De: 00099021001 A:00389014301 Transferencia de recursos a solicitud de la Navegación Aérea y Aeropuertos Bolivianos mediante nota CITE: CAR/DGE-DNAF Nª 0084/2023 (operación bimonetaria), para el pago de la ejecución del Proyecto Mejoramient"/>
    <m/>
    <m/>
    <m/>
    <m/>
    <m/>
    <m/>
    <n v="0"/>
    <n v="2098281.71"/>
    <n v="2098281.71"/>
  </r>
  <r>
    <x v="0"/>
    <n v="2"/>
    <x v="0"/>
    <x v="17"/>
    <n v="1560"/>
    <s v="00099021001"/>
    <s v="De: 00099021001 A:00086047005 Transferencia de recursos a solicitud de la Unidad de Coordinación y Ejecución del Programa Más Inversión para Riego - UCEP MI RIEGO dependiente del Ministerio de Medio Ambiente y Agua mediante nota CITE: MMAy"/>
    <m/>
    <m/>
    <m/>
    <m/>
    <m/>
    <m/>
    <n v="6859949.9900000002"/>
    <n v="0"/>
    <n v="6859949.9900000002"/>
  </r>
  <r>
    <x v="5"/>
    <n v="1"/>
    <x v="4"/>
    <x v="17"/>
    <n v="1562"/>
    <s v="00253014307"/>
    <s v="De: 00099021001 A:00253014307 Transferencia de recursos a solicitud de la Entidad Ejecutora de Medio Ambiente y Agua dependiente del Ministerio de Medio Ambiente y Agua mediante nota CITE: GM-0468-EMAGUA/2023 Informe GM-0453-INF/2023 I/2023"/>
    <m/>
    <m/>
    <m/>
    <m/>
    <m/>
    <m/>
    <n v="0"/>
    <n v="1303400"/>
    <n v="1303400"/>
  </r>
  <r>
    <x v="2"/>
    <n v="1"/>
    <x v="1"/>
    <x v="18"/>
    <n v="1598"/>
    <s v="00383012001"/>
    <s v="De: 00099021001 A:00383012001 Transferencia de recursos a solicitud de la Agencia Boliviana de Correos mediante nota CITE: AGBC-AGBC/DAF/TFC-CPRV-0144-CAR/2023 para gastos operativos y administrativos (operación bimonetaria) (TC 6,86) H.R 6"/>
    <m/>
    <m/>
    <m/>
    <m/>
    <m/>
    <m/>
    <n v="0"/>
    <n v="13106.51"/>
    <n v="13106.51"/>
  </r>
  <r>
    <x v="0"/>
    <n v="2"/>
    <x v="0"/>
    <x v="19"/>
    <n v="1690"/>
    <s v="00099021001"/>
    <s v="De: 00099021001 A:00086047008 Transferencia de recursos a solicitud del Ministerio de Medio Ambiente y Agua mediante nota CITE: MMAyA/VRHR/UCOORD/UCEP-MI RIEGO FINAN N° 0345/2023 (operación bimonetaria), Contrato Préstamo 4403 (TC 6,86) H."/>
    <m/>
    <m/>
    <m/>
    <m/>
    <m/>
    <m/>
    <n v="10289949.99"/>
    <n v="0"/>
    <n v="10289949.99"/>
  </r>
  <r>
    <x v="8"/>
    <n v="1"/>
    <x v="7"/>
    <x v="20"/>
    <n v="1705"/>
    <s v="00389014301"/>
    <s v="De: 00099021001 A:00389014301 Transferencia de recursos a solicitud de la Navegación Aérea y Aeropuertos Bolivianos dependiente del Ministerio de Obras Públicas, Servicios y Vivienda mediante nota CITE: CAR/DGE-DNAF Nº 0096/2023 (operación"/>
    <m/>
    <m/>
    <m/>
    <m/>
    <m/>
    <m/>
    <n v="0"/>
    <n v="3430000"/>
    <n v="3430000"/>
  </r>
  <r>
    <x v="0"/>
    <n v="2"/>
    <x v="0"/>
    <x v="20"/>
    <n v="1707"/>
    <s v="00099021001"/>
    <s v="De: 00099021001 A:00047137004 Transferencia de recursos a solicitud del Ministerio de Desarrollo Rural y Tierras mediante nota CITE: MDRyT/EMPODERAR/EXT-Nº01825/2023 (operación bimonetaria) Convenio de Préstamo BIRF Nº 9437-BO (TC 6,86) H"/>
    <m/>
    <m/>
    <m/>
    <m/>
    <m/>
    <m/>
    <n v="82319949.989999995"/>
    <n v="0"/>
    <n v="82319949.989999995"/>
  </r>
  <r>
    <x v="0"/>
    <n v="2"/>
    <x v="0"/>
    <x v="20"/>
    <n v="1709"/>
    <s v="00099021001"/>
    <s v="De: 00099021001 A:00047137003 Transferencia de recursos a solicitud del Ministerio de Desarrollo Rural y Tierras mediante nota CITE: MDRyT/EMPODERAR/EXT-Nº01826/2023 (operación bimonetaria) Convenio de Préstamo BIRF Nº 8735-BO (TC 6,86) H"/>
    <m/>
    <m/>
    <m/>
    <m/>
    <m/>
    <m/>
    <n v="5455364.9900000002"/>
    <n v="0"/>
    <n v="5455364.9900000002"/>
  </r>
  <r>
    <x v="0"/>
    <n v="2"/>
    <x v="0"/>
    <x v="20"/>
    <n v="1711"/>
    <s v="00099021001"/>
    <s v="De: 00099021001 A:00086077007 Transferencia de recursos a solicitud del Ministerio de Medio Ambiente y Agua mediante nota CITE: CAR/UCEP-MMAyA Nº 0446/2023 UCEP-MMAyA/2023-01626 (operación bimonetaria), para la ejecución del Programa Más I"/>
    <m/>
    <m/>
    <m/>
    <m/>
    <m/>
    <m/>
    <n v="4458725.5999999996"/>
    <n v="0"/>
    <n v="4458725.5999999996"/>
  </r>
  <r>
    <x v="0"/>
    <n v="2"/>
    <x v="0"/>
    <x v="21"/>
    <n v="1734"/>
    <s v="00099021001"/>
    <s v="De: 00099021001 A:00015011107 Transferencia Bimonetaria de recursos (5 de 5) a solicitud del Ministerio de Gobierno mediante nota CITE: MG/DGAA/UF/T/Nº 128/2023 e informes adjuntos por concepto de gastos administrativos; en el marco de la L"/>
    <m/>
    <m/>
    <m/>
    <m/>
    <m/>
    <m/>
    <n v="101656.83"/>
    <n v="0"/>
    <n v="101656.83"/>
  </r>
  <r>
    <x v="0"/>
    <n v="2"/>
    <x v="0"/>
    <x v="21"/>
    <n v="1736"/>
    <s v="00099021001"/>
    <s v="De: 00099021001 A:00015011107 Transferencia Bimonetaria de recursos (4 de 5) a solicitud del Ministerio de Gobierno mediante nota CITE: MG/DGAA/UF/T/Nº 128/2023 e informes adjuntos por concepto de fondo de devolución; en el marco de la Ley"/>
    <m/>
    <m/>
    <m/>
    <m/>
    <m/>
    <m/>
    <n v="122227.78"/>
    <n v="0"/>
    <n v="122227.78"/>
  </r>
  <r>
    <x v="0"/>
    <n v="2"/>
    <x v="0"/>
    <x v="21"/>
    <n v="1738"/>
    <s v="00099021001"/>
    <s v="De: 00099021001 A:00015011107 Transferencia Bimonetaria de recursos (3 de 5) a solicitud del Ministerio de Gobierno mediante nota CITE: MG/DGAA/UF/T/Nº 128/2023 e informes adjuntos por concepto de distribuciones (DIPREVCON); en el marco de"/>
    <m/>
    <m/>
    <m/>
    <m/>
    <m/>
    <m/>
    <n v="1443435.86"/>
    <n v="0"/>
    <n v="1443435.86"/>
  </r>
  <r>
    <x v="0"/>
    <n v="2"/>
    <x v="0"/>
    <x v="21"/>
    <n v="1740"/>
    <s v="00099021001"/>
    <s v="De: 00099021001 A:00015011107 Transferencia Bimonetaria de recursos (2 de 5) a solicitud del Ministerio de Gobierno mediante nota CITE: MG/DGAA/UF/T/Nº 128/2023 e informes adjuntos por concepto de distribuciones (DIRCABI); en el marco de la"/>
    <m/>
    <m/>
    <m/>
    <m/>
    <m/>
    <m/>
    <n v="444134.1"/>
    <n v="0"/>
    <n v="444134.1"/>
  </r>
  <r>
    <x v="0"/>
    <n v="2"/>
    <x v="0"/>
    <x v="21"/>
    <n v="1742"/>
    <s v="00099021001"/>
    <s v="De: 00099021001 A:00015011107 Transferencia Bimonetaria de recursos (1 de 5) a solicitud del Ministerio de Gobierno mediante nota CITE: MG/DGAA/UF/T/Nº 128/2023 e informes adjuntos por concepto de distribuciones (MINISTERIO PÚBLICO); en el"/>
    <m/>
    <m/>
    <m/>
    <m/>
    <m/>
    <m/>
    <n v="333100.61"/>
    <n v="0"/>
    <n v="333100.61"/>
  </r>
  <r>
    <x v="0"/>
    <n v="2"/>
    <x v="0"/>
    <x v="22"/>
    <n v="1755"/>
    <s v="00099021001"/>
    <s v="De: 00099021001 A:00046057006 Transferencia de recursos a solicitud del Ministerio de Salud y Deportes mediante nota CITE: MSyD/VGSS/DGGH/UGESPRO/PGBID3151/CE/162/2023 (operación bimonetaria), para el pago de honorarios a los consultores d"/>
    <m/>
    <m/>
    <m/>
    <m/>
    <m/>
    <m/>
    <n v="686000"/>
    <n v="0"/>
    <n v="686000"/>
  </r>
  <r>
    <x v="0"/>
    <n v="2"/>
    <x v="0"/>
    <x v="23"/>
    <n v="1820"/>
    <s v="00099021001"/>
    <s v="De: 00086057009 A:00099021001 Transferencia de recursos a solicitud del Ministerio de Medio Ambiente y Agua mediante notas CITE: CAR/UCCPPAAP/CG/ADM Nos 0295 y 0370/2023 - E- MMAYA/2023 Nos 04700 y 04457, Informe INF/UCPPAAP/CG/ADM Nº 0205/"/>
    <m/>
    <m/>
    <m/>
    <m/>
    <m/>
    <m/>
    <n v="0"/>
    <n v="250560"/>
    <n v="250560"/>
  </r>
  <r>
    <x v="9"/>
    <n v="2"/>
    <x v="8"/>
    <x v="24"/>
    <n v="1866"/>
    <s v="00548022001"/>
    <s v="De: 00020011103 A:00548022001 Transferencia que realizamos a solicitud del Ministerio de Defensa mediante nota CITE: DGAA-UF-ST.N. 0484/2023, Informe DGAA. UF.-ST Nº 189/2023 por concepto de devolución de recursos a COFADENA H.R. 6-10880-R"/>
    <m/>
    <m/>
    <m/>
    <m/>
    <m/>
    <m/>
    <n v="0"/>
    <n v="6557.57"/>
    <n v="6557.57"/>
  </r>
  <r>
    <x v="9"/>
    <n v="2"/>
    <x v="8"/>
    <x v="24"/>
    <n v="1867"/>
    <s v="00548022001"/>
    <s v="De: 00020011103 A:00548022001 Transferencia que realizamos a solicitud del Ministerio de Defensa mediante nota CITE: DGAA-UF-ST.N. 0483/2023, Informe DGAA. UF.-ST Nº 188/2023 por concepto de devolución de recursos a COFADENA H.R. 6-10881-R"/>
    <m/>
    <m/>
    <m/>
    <m/>
    <m/>
    <m/>
    <n v="0"/>
    <n v="6548.41"/>
    <n v="6548.41"/>
  </r>
  <r>
    <x v="8"/>
    <n v="1"/>
    <x v="7"/>
    <x v="25"/>
    <n v="2026"/>
    <s v="00389014301"/>
    <s v="De: 00099021001 A:00389014301 Transferencia de recursos a solicitud de la Navegación Aérea y Aeropuertos Bolivianos mediante nota CITE: CAR/DGE-DNAF Nº 0107/2023 (operación bimonetaria), para el pago de obligaciones en la ejecución del Pro"/>
    <m/>
    <m/>
    <m/>
    <m/>
    <m/>
    <m/>
    <n v="0"/>
    <n v="5323360"/>
    <n v="5323360"/>
  </r>
  <r>
    <x v="0"/>
    <n v="2"/>
    <x v="0"/>
    <x v="26"/>
    <n v="2126"/>
    <s v="00099021001"/>
    <s v="De: 00287102007 A:00099021001 De: 00287102007 A: 00099021001 Transferencia que realizamos en virtud a las notas CITE: CAR/FPS/GFA-UFI N° 0156 y 0157/2023 del Fondo de Inversión Productivo y Social por concepto de multas, correspondiente al"/>
    <m/>
    <m/>
    <m/>
    <m/>
    <m/>
    <m/>
    <n v="0"/>
    <n v="934028.77"/>
    <n v="934028.77"/>
  </r>
  <r>
    <x v="2"/>
    <n v="1"/>
    <x v="1"/>
    <x v="26"/>
    <n v="2145"/>
    <s v="00383012001"/>
    <s v="De: 00099021001 A:00383012001 Transferencia de recursos a solicitud de la Agencia Boliviana de Correos dependiente del Ministerio de Obras Públicas, Servicios y Vivienda mediante nota CITE: AGBC-AGBC/DAF/TFC-CPRV-0208-CAR/2023 (operación"/>
    <m/>
    <m/>
    <m/>
    <m/>
    <m/>
    <m/>
    <n v="0"/>
    <n v="389705.21"/>
    <n v="389705.21"/>
  </r>
  <r>
    <x v="0"/>
    <n v="2"/>
    <x v="0"/>
    <x v="27"/>
    <n v="2208"/>
    <s v="00099021001"/>
    <s v="De: 00099021001 A:00117012001 De: 00099021001 A: 00117012001 Transferencia de recursos a solicitud de la Dirección General de Aeronáutica Civil mediante nota CITE: DAF-1152/2023 DGAC-021057/2023 (operación bimonetaria), recursos depositados"/>
    <m/>
    <m/>
    <m/>
    <m/>
    <m/>
    <m/>
    <n v="539022.57999999996"/>
    <n v="0"/>
    <n v="539022.57999999996"/>
  </r>
  <r>
    <x v="0"/>
    <n v="2"/>
    <x v="0"/>
    <x v="27"/>
    <n v="2212"/>
    <s v="00099021001"/>
    <s v="De: 00099021001 A:00291014372 Transferencia de recursos a solicitud de la Administradora Boliviana de Carreteras mediante nota CITE: ABC/GNA/SAF/ATE/2023-1227 (operación bimonetaria), para el pago a beneficiarios (TC 6,86) H.R 6-12327-R."/>
    <m/>
    <m/>
    <m/>
    <m/>
    <m/>
    <m/>
    <n v="4116000"/>
    <n v="0"/>
    <n v="4116000"/>
  </r>
  <r>
    <x v="0"/>
    <n v="2"/>
    <x v="0"/>
    <x v="27"/>
    <n v="2214"/>
    <s v="00099021001"/>
    <s v="De: 00099021001 A:00291014369 Transferencia de recursos a solicitud de la Administradora Boliviana de Carreteras mediante nota CITE: ABC/GNA/SAF/ATE/2023-1227 (operación bimonetaria), para el pago a beneficiarios (TC 6,86) H.R 6-12327-R."/>
    <m/>
    <m/>
    <m/>
    <m/>
    <m/>
    <m/>
    <n v="6860000"/>
    <n v="0"/>
    <n v="6860000"/>
  </r>
  <r>
    <x v="8"/>
    <n v="1"/>
    <x v="7"/>
    <x v="28"/>
    <n v="2232"/>
    <s v="00389014301"/>
    <s v="De: 00099021001 A:00389014301 De: 00099021001 A: 00389014301 Transferencia de recursos a solicitud de NNABOL dependiente del Ministerio de Obras Públicas, Servicio y Vivienda mediante nota CITE: CAR/DGE/-DNAF N°0116/2023 (operación bimoneta"/>
    <m/>
    <m/>
    <m/>
    <m/>
    <m/>
    <m/>
    <n v="0"/>
    <n v="7011724.8799999999"/>
    <n v="7011724.8799999999"/>
  </r>
  <r>
    <x v="10"/>
    <n v="1"/>
    <x v="9"/>
    <x v="29"/>
    <n v="2255"/>
    <s v="00597012001"/>
    <s v="De: 00099021001 A:00597012001 Transferencia de recursos a solicitud de Yacimientos de Litio Bolivianos dependiente del Ministerio de Hidrocarburos y Energías mediante nota CITE: YLB-GAF-0141-CAR/23 (operación bimonetaria), para el pago de"/>
    <m/>
    <m/>
    <m/>
    <m/>
    <m/>
    <m/>
    <n v="0"/>
    <n v="67881013.959999993"/>
    <n v="67881013.959999993"/>
  </r>
  <r>
    <x v="0"/>
    <n v="2"/>
    <x v="0"/>
    <x v="30"/>
    <n v="2329"/>
    <s v="00099021001"/>
    <s v="De: 00099021001 A:00086057007 De: 00099021001 A: 00086057007 Transferencia de recursos a solicitud del Ministerio de Medio Ambiente y Agua mediante nota CITE: CAR/UCPPAP/CG/ADM N°0295/2023 (operación bimonetaria) con el objeto de destinar l"/>
    <m/>
    <m/>
    <m/>
    <m/>
    <m/>
    <m/>
    <n v="27440000"/>
    <n v="0"/>
    <n v="27440000"/>
  </r>
  <r>
    <x v="11"/>
    <n v="1"/>
    <x v="10"/>
    <x v="31"/>
    <n v="2353"/>
    <s v="00340012005"/>
    <s v="De: 00340012005 A:00099021001 De: 00340012005 A: 00099021001Transferencia de recursos a solicitud del Servicio General de Identificaciones Personal mediante nota CITE: SEGIP/DNAF/NE/106/2023 por concepto de devolución de Gastos de Funcionam"/>
    <m/>
    <m/>
    <m/>
    <m/>
    <m/>
    <m/>
    <n v="80762.78"/>
    <n v="0"/>
    <n v="80762.78"/>
  </r>
  <r>
    <x v="0"/>
    <n v="2"/>
    <x v="0"/>
    <x v="31"/>
    <n v="2353"/>
    <s v="00099021001"/>
    <s v="De: 00340012005 A:00099021001 De: 00340012005 A: 00099021001Transferencia de recursos a solicitud del Servicio General de Identificaciones Personal mediante nota CITE: SEGIP/DNAF/NE/106/2023 por concepto de devolución de Gastos de Funcionam"/>
    <m/>
    <m/>
    <m/>
    <m/>
    <m/>
    <m/>
    <n v="0"/>
    <n v="80762.78"/>
    <n v="80762.78"/>
  </r>
  <r>
    <x v="11"/>
    <n v="1"/>
    <x v="10"/>
    <x v="31"/>
    <n v="2354"/>
    <s v="00340012005"/>
    <s v="De: 00340012005 A:00010011102 De: 00340012005 A: 00010011102 Transferencia de recursos a solicitud del Servicio General de Identificaciones Personal mediante nota CITE: SEGIP/DNAF/NE/106/2023 por concepto de recaudación Gestoría Consular po"/>
    <m/>
    <m/>
    <m/>
    <m/>
    <m/>
    <m/>
    <n v="36182.93"/>
    <n v="0"/>
    <n v="36182.93"/>
  </r>
  <r>
    <x v="12"/>
    <n v="1"/>
    <x v="11"/>
    <x v="31"/>
    <n v="2354"/>
    <s v="00010011102"/>
    <s v="De: 00340012005 A:00010011102 De: 00340012005 A: 00010011102 Transferencia de recursos a solicitud del Servicio General de Identificaciones Personal mediante nota CITE: SEGIP/DNAF/NE/106/2023 por concepto de recaudación Gestoría Consular po"/>
    <m/>
    <m/>
    <m/>
    <m/>
    <m/>
    <m/>
    <n v="0"/>
    <n v="36182.93"/>
    <n v="36182.93"/>
  </r>
  <r>
    <x v="8"/>
    <n v="1"/>
    <x v="7"/>
    <x v="32"/>
    <n v="2373"/>
    <s v="00389012001"/>
    <s v="De: 00389012001 A:00099021001 Transferencia de recursos a solicitud de la Navegación Aérea y Aeropuertos Bolivianos mediante nota CITE: CAR/DGE-DNAF Nº 0123/2023 en el marco de de la Adenda Nº 2 al Convenio de Desempeño Institucional Fina"/>
    <m/>
    <m/>
    <m/>
    <m/>
    <m/>
    <m/>
    <n v="3378850.65"/>
    <n v="0"/>
    <n v="3378850.65"/>
  </r>
  <r>
    <x v="0"/>
    <n v="2"/>
    <x v="0"/>
    <x v="32"/>
    <n v="2373"/>
    <s v="00099021001"/>
    <s v="De: 00389012001 A:00099021001 Transferencia de recursos a solicitud de la Navegación Aérea y Aeropuertos Bolivianos mediante nota CITE: CAR/DGE-DNAF Nº 0123/2023 en el marco de de la Adenda Nº 2 al Convenio de Desempeño Institucional Fina"/>
    <m/>
    <m/>
    <m/>
    <m/>
    <m/>
    <m/>
    <n v="0"/>
    <n v="3378850.65"/>
    <n v="3378850.65"/>
  </r>
  <r>
    <x v="13"/>
    <n v="1"/>
    <x v="12"/>
    <x v="33"/>
    <n v="2433"/>
    <s v="00117012001"/>
    <s v="De: 00117012001 A:00099021001 Transferencia que realizamos a solicitud de la Dirección General de Aeronáutica Civil mediante nota CITE: DGAC/3546/2023 DAF-1253/2023 con vencimiento al 15 de junio de 2023 en virtud a los Decretos supremos No"/>
    <m/>
    <m/>
    <m/>
    <m/>
    <m/>
    <m/>
    <n v="2603791.64"/>
    <n v="0"/>
    <n v="2603791.64"/>
  </r>
  <r>
    <x v="0"/>
    <n v="2"/>
    <x v="0"/>
    <x v="33"/>
    <n v="2433"/>
    <s v="00099021001"/>
    <s v="De: 00117012001 A:00099021001 Transferencia que realizamos a solicitud de la Dirección General de Aeronáutica Civil mediante nota CITE: DGAC/3546/2023 DAF-1253/2023 con vencimiento al 15 de junio de 2023 en virtud a los Decretos supremos No"/>
    <m/>
    <m/>
    <m/>
    <m/>
    <m/>
    <m/>
    <n v="0"/>
    <n v="2603791.64"/>
    <n v="2603791.64"/>
  </r>
  <r>
    <x v="0"/>
    <n v="2"/>
    <x v="0"/>
    <x v="33"/>
    <n v="2435"/>
    <s v="00099021001"/>
    <s v="De: 00099021001 A:00291014380 De: 00099021001 A: 00291014380 Transferencia de recursos a solicitud de la Administradora Boliviana de Carreteras mediante nota CITE: ABC/GNA/SAF/ATE/2023-1337 (operación bimonetaria) debido que los desembolsos"/>
    <m/>
    <m/>
    <m/>
    <m/>
    <m/>
    <m/>
    <n v="5488000"/>
    <n v="0"/>
    <n v="5488000"/>
  </r>
  <r>
    <x v="3"/>
    <n v="1"/>
    <x v="2"/>
    <x v="33"/>
    <n v="2440"/>
    <s v="00291012009"/>
    <s v="De: 00291012009 A:00099021001 Transferencia que realizamos a solicitud de la Dirección General de Crédito Público mediante nota CITE: MEFP/VTCP/DGCP/UODP/Nº536/2023 en cumplimiento a lo establecido en el parágrafo III de la Disposición Adi"/>
    <m/>
    <m/>
    <m/>
    <m/>
    <m/>
    <m/>
    <n v="419101.96"/>
    <n v="0"/>
    <n v="419101.96"/>
  </r>
  <r>
    <x v="0"/>
    <n v="2"/>
    <x v="0"/>
    <x v="34"/>
    <n v="2465"/>
    <s v="00099021001"/>
    <s v="De: 00099021001 A:00212014306 De: 00099021001 A: 00212014306 Transferencia de recursos a solicitud del Ministerio de Desarrollo Rural y Tierras mediante nota rectificatoria DGAF- C - EXT N°225/2023 realizada a la nota DGAF-C-EXT N°219/2023"/>
    <m/>
    <m/>
    <m/>
    <m/>
    <m/>
    <m/>
    <n v="19199905.199999999"/>
    <n v="0"/>
    <n v="19199905.199999999"/>
  </r>
  <r>
    <x v="7"/>
    <n v="1"/>
    <x v="6"/>
    <x v="34"/>
    <n v="2465"/>
    <s v="00212014306"/>
    <s v="De: 00099021001 A:00212014306 De: 00099021001 A: 00212014306 Transferencia de recursos a solicitud del Ministerio de Desarrollo Rural y Tierras mediante nota rectificatoria DGAF- C - EXT N°225/2023 realizada a la nota DGAF-C-EXT N°219/2023"/>
    <m/>
    <m/>
    <m/>
    <m/>
    <m/>
    <m/>
    <n v="0"/>
    <n v="19199905.199999999"/>
    <n v="19199905.199999999"/>
  </r>
  <r>
    <x v="0"/>
    <n v="2"/>
    <x v="0"/>
    <x v="34"/>
    <n v="2467"/>
    <s v="00099021001"/>
    <s v="De: 00099021001 A:00597012001 Transferencia de recursos a solicitud de Yacimientos de Litio Bolivianos mediante nota CITE: YLB-GAF-0144-CAR/23 (operación bimonetaria), para el cumplimiento de obligaciones, pago de Servicio de la Deuda Públ"/>
    <m/>
    <m/>
    <m/>
    <m/>
    <m/>
    <m/>
    <n v="320017880.86000001"/>
    <n v="0"/>
    <n v="320017880.86000001"/>
  </r>
  <r>
    <x v="10"/>
    <n v="1"/>
    <x v="9"/>
    <x v="34"/>
    <n v="2467"/>
    <s v="00597012001"/>
    <s v="De: 00099021001 A:00597012001 Transferencia de recursos a solicitud de Yacimientos de Litio Bolivianos mediante nota CITE: YLB-GAF-0144-CAR/23 (operación bimonetaria), para el cumplimiento de obligaciones, pago de Servicio de la Deuda Públ"/>
    <m/>
    <m/>
    <m/>
    <m/>
    <m/>
    <m/>
    <n v="0"/>
    <n v="320017880.86000001"/>
    <n v="320017880.86000001"/>
  </r>
  <r>
    <x v="0"/>
    <n v="2"/>
    <x v="0"/>
    <x v="35"/>
    <n v="2491"/>
    <s v="00099021001"/>
    <s v="De: 00099021001 A:00046057006 De: 00099021001 A: 00046057006 Transferencia de recursos a solicitud del Ministerio de Salud y Deportes mediante nota CITE: MSyD/VGSS/DGGH/UGESPRO/PGBID3151/CE/259/2023 (operación bimonetaria) para los gastos"/>
    <m/>
    <m/>
    <m/>
    <m/>
    <m/>
    <m/>
    <n v="686000"/>
    <n v="0"/>
    <n v="686000"/>
  </r>
  <r>
    <x v="0"/>
    <n v="2"/>
    <x v="0"/>
    <x v="36"/>
    <n v="2592"/>
    <s v="00099021001"/>
    <s v="De: 00099021001 A:00253014306 Transferencia de recursos a solicitud de la Entidad Ejecutora de Medio Ambiente y Agua dependiente del Ministerio de Medio Ambiente y Agua mediante nota CITE: GM-0756-EMAGUA/2023 (operación bimonetaria) para e"/>
    <m/>
    <m/>
    <m/>
    <m/>
    <m/>
    <m/>
    <n v="6860000"/>
    <n v="0"/>
    <n v="6860000"/>
  </r>
  <r>
    <x v="5"/>
    <n v="1"/>
    <x v="4"/>
    <x v="36"/>
    <n v="2592"/>
    <s v="00253014306"/>
    <s v="De: 00099021001 A:00253014306 Transferencia de recursos a solicitud de la Entidad Ejecutora de Medio Ambiente y Agua dependiente del Ministerio de Medio Ambiente y Agua mediante nota CITE: GM-0756-EMAGUA/2023 (operación bimonetaria) para e"/>
    <m/>
    <m/>
    <m/>
    <m/>
    <m/>
    <m/>
    <n v="0"/>
    <n v="6860000"/>
    <n v="6860000"/>
  </r>
  <r>
    <x v="0"/>
    <n v="2"/>
    <x v="0"/>
    <x v="36"/>
    <n v="2595"/>
    <s v="00099021001"/>
    <s v="De: 00099021001 A:00253018011 Transferencia de recursos a solicitud de la Entidad Ejecutora de Medio Ambiente y Agua dependiente del Ministerio de Medio Ambiente y Agua mediante nota CITE: GM-0756-EMAGUA/2023 (operación bimonetaria) para e"/>
    <m/>
    <m/>
    <m/>
    <m/>
    <m/>
    <m/>
    <n v="1104847.18"/>
    <n v="0"/>
    <n v="1104847.18"/>
  </r>
  <r>
    <x v="5"/>
    <n v="1"/>
    <x v="4"/>
    <x v="36"/>
    <n v="2595"/>
    <s v="00253018011"/>
    <s v="De: 00099021001 A:00253018011 Transferencia de recursos a solicitud de la Entidad Ejecutora de Medio Ambiente y Agua dependiente del Ministerio de Medio Ambiente y Agua mediante nota CITE: GM-0756-EMAGUA/2023 (operación bimonetaria) para e"/>
    <m/>
    <m/>
    <m/>
    <m/>
    <m/>
    <m/>
    <n v="0"/>
    <n v="1104847.18"/>
    <n v="1104847.18"/>
  </r>
  <r>
    <x v="14"/>
    <n v="1"/>
    <x v="13"/>
    <x v="37"/>
    <n v="2617"/>
    <s v="00312012001"/>
    <s v="De: 00312012001 A:00203012007 Transferencia de recursos a solicitud de la Autoridad de Fiscalización y Control Social de Bosques y Tierra mediante nota CITE: ABT-DGAF-061/2023 Informe INF.ABT-DGAF-015/2023 H.R. 6-14399-R"/>
    <m/>
    <m/>
    <m/>
    <m/>
    <m/>
    <m/>
    <n v="35898.050000000003"/>
    <n v="0"/>
    <n v="35898.050000000003"/>
  </r>
  <r>
    <x v="15"/>
    <n v="1"/>
    <x v="14"/>
    <x v="37"/>
    <n v="2617"/>
    <s v="00203012007"/>
    <s v="De: 00312012001 A:00203012007 Transferencia de recursos a solicitud de la Autoridad de Fiscalización y Control Social de Bosques y Tierra mediante nota CITE: ABT-DGAF-061/2023 Informe INF.ABT-DGAF-015/2023 H.R. 6-14399-R"/>
    <m/>
    <m/>
    <m/>
    <m/>
    <m/>
    <m/>
    <n v="0"/>
    <n v="35898.050000000003"/>
    <n v="35898.050000000003"/>
  </r>
  <r>
    <x v="0"/>
    <n v="2"/>
    <x v="0"/>
    <x v="38"/>
    <n v="2713"/>
    <s v="00099021001"/>
    <s v="De: 00099021001 A:00078011102 Transferencia de recursos a solicitud del Ministerio de Hidrocarburos y Energías mediante nota CITE: MHE-DGAA-UFIN/2023-0016 (operación bimonetaria), destinados a gastos operativos y administrativos (TC 6.86)"/>
    <m/>
    <m/>
    <m/>
    <m/>
    <m/>
    <m/>
    <n v="686"/>
    <n v="0"/>
    <n v="686"/>
  </r>
  <r>
    <x v="0"/>
    <n v="2"/>
    <x v="0"/>
    <x v="38"/>
    <n v="2718"/>
    <s v="00099021001"/>
    <s v="De: 00099021001 A:00015011107 Transferencia Bimonetaria de recursos (1 de 5) a solicitud del Ministerio de Gobierno mediante nota CITE: MG/DGAA/UF/T/Nº 197/2023 e informes adjuntos por concepto de distribuciones (GASTOS DE ADMINISTRACIÓN);"/>
    <m/>
    <m/>
    <m/>
    <m/>
    <m/>
    <m/>
    <n v="88713.52"/>
    <n v="0"/>
    <n v="88713.52"/>
  </r>
  <r>
    <x v="0"/>
    <n v="2"/>
    <x v="0"/>
    <x v="38"/>
    <n v="2720"/>
    <s v="00099021001"/>
    <s v="De: 00099021001 A:00015011107 Transferencia Bimonetaria de recursos (2 de 5) a solicitud del Ministerio de Gobierno mediante nota CITE: MG/DGAA/UF/T/Nº 197/2023 e informes adjuntos por concepto de distribuciones (FONDO DE DEVOLUCIÓN); en el"/>
    <m/>
    <m/>
    <m/>
    <m/>
    <m/>
    <m/>
    <n v="215384.04"/>
    <n v="0"/>
    <n v="215384.04"/>
  </r>
  <r>
    <x v="0"/>
    <n v="2"/>
    <x v="0"/>
    <x v="38"/>
    <n v="2722"/>
    <s v="00099021001"/>
    <s v="De: 00099021001 A:00015011107 Transferencia Bimonetaria de recursos (3 de 5) a solicitud del Ministerio de Gobierno mediante nota CITE: MG/DGAA/UF/T/Nº 197/2023 e informes adjuntos por concepto de distribuciones (DIPREVCON); en el marco de"/>
    <m/>
    <m/>
    <m/>
    <m/>
    <m/>
    <m/>
    <n v="2602325.08"/>
    <n v="0"/>
    <n v="2602325.08"/>
  </r>
  <r>
    <x v="0"/>
    <n v="2"/>
    <x v="0"/>
    <x v="38"/>
    <n v="2724"/>
    <s v="00099021001"/>
    <s v="De: 00099021001 A:00015011107 Transferencia Bimonetaria de recursos (4 de 5) a solicitud del Ministerio de Gobierno mediante nota CITE: MG/DGAA/UF/T/Nº 197/2023 e informes adjuntos por concepto de distribuciones (DIPREVCON); en el marco de"/>
    <m/>
    <m/>
    <m/>
    <m/>
    <m/>
    <m/>
    <n v="800715.39"/>
    <n v="0"/>
    <n v="800715.39"/>
  </r>
  <r>
    <x v="0"/>
    <n v="2"/>
    <x v="0"/>
    <x v="38"/>
    <n v="2726"/>
    <s v="00099021001"/>
    <s v="De: 00099021001 A:00015011107 Transferencia Bimonetaria de recursos (5 de 5) a solicitud del Ministerio de Gobierno mediante nota CITE: MG/DGAA/UF/T/Nº 197/2023 e informes adjuntos por concepto de distribuciones (MINISTERIO PÚBLICO); en el"/>
    <m/>
    <m/>
    <m/>
    <m/>
    <m/>
    <m/>
    <n v="600536.54"/>
    <n v="0"/>
    <n v="600536.54"/>
  </r>
  <r>
    <x v="2"/>
    <n v="1"/>
    <x v="1"/>
    <x v="39"/>
    <n v="2774"/>
    <s v="00383012001"/>
    <s v="De: 00099021001 A:00383012001 Transferencia de recursos a solicitud de la Agencia Boliviana de Correos mediante nota CITE: AGBC-AGCB/DAF/TFC-CPRV-0260-CAR/2023 (operación bimonetaria), destinados a gastos operativos y administrativos (TC 6."/>
    <m/>
    <m/>
    <m/>
    <m/>
    <m/>
    <m/>
    <n v="0"/>
    <n v="31237.35"/>
    <n v="31237.35"/>
  </r>
  <r>
    <x v="3"/>
    <n v="1"/>
    <x v="2"/>
    <x v="39"/>
    <n v="2789"/>
    <s v="00291014378"/>
    <s v="De: 00099021001 A:00291014378 Transferencia de recursos a solicitud de la Administradora Boliviana de Carreteras mediante nota CITE: ABC/GNA/SAF/ATE/2023-1564 (operación bimonetaria), para el pago a beneficiarios (TC 6,86) H.R 6-15050-R."/>
    <m/>
    <m/>
    <m/>
    <m/>
    <m/>
    <m/>
    <n v="0"/>
    <n v="8300600"/>
    <n v="8300600"/>
  </r>
  <r>
    <x v="3"/>
    <n v="1"/>
    <x v="2"/>
    <x v="39"/>
    <n v="2791"/>
    <s v="00291014346"/>
    <s v="De: 00099021001 A:00291014346 Transferencia de recursos a solicitud de la Administradora Boliviana de Carreteras mediante nota CITE: ABC/GNA/SAF/ATE/2023-1564 (operación bimonetaria), para el pago a beneficiarios (TC 6,86) H.R 6-15050-R."/>
    <m/>
    <m/>
    <m/>
    <m/>
    <m/>
    <m/>
    <n v="0"/>
    <n v="4699100"/>
    <n v="4699100"/>
  </r>
  <r>
    <x v="3"/>
    <n v="1"/>
    <x v="2"/>
    <x v="39"/>
    <n v="2793"/>
    <s v="00291014343"/>
    <s v="De: 00099021001 A:00291014343 Transferencia de recursos a solicitud de la Administradora Boliviana de Carreteras mediante nota CITE: ABC/GNA/SAF/ATE/2023-1564 (operación bimonetaria), para el pago a beneficiarios (TC 6,86) H.R 6-15050-R."/>
    <m/>
    <m/>
    <m/>
    <m/>
    <m/>
    <m/>
    <n v="0"/>
    <n v="1525115.2"/>
    <n v="1525115.2"/>
  </r>
  <r>
    <x v="16"/>
    <n v="5"/>
    <x v="15"/>
    <x v="40"/>
    <n v="2796"/>
    <s v="00070057001"/>
    <s v="De: 00099021001 A:00070057001 Transferencia de recursos a solicitud del Ministerio de Trabajo, Empleo y Previsión Social mediante notas CITE: MTEPS-VESCyCOOP-DGE-PMOE-Nos. 0055 y 0056-CAR/23 (operación bimonetaria) para cubrir gastos y oper"/>
    <m/>
    <m/>
    <m/>
    <m/>
    <m/>
    <m/>
    <n v="0"/>
    <n v="7100000"/>
    <n v="7100000"/>
  </r>
  <r>
    <x v="17"/>
    <n v="3"/>
    <x v="16"/>
    <x v="40"/>
    <n v="2805"/>
    <s v="00132039201"/>
    <s v="De: 00099021001 A:00132039201 Transferencia de recursos a solicitud del Servicio de Desarrollo de las Empresas Públicas Productivas mediante nota CITE: SEDEM/GG/EB/Nº 0791/2023 (operación bimonetaria), para el pago a proveedores (TC 6,86)"/>
    <m/>
    <m/>
    <m/>
    <m/>
    <m/>
    <m/>
    <n v="0"/>
    <n v="2453136"/>
    <n v="2453136"/>
  </r>
  <r>
    <x v="3"/>
    <n v="1"/>
    <x v="2"/>
    <x v="40"/>
    <n v="2810"/>
    <s v="00291014372"/>
    <s v="De: 00099021001 A:00291014372 Transferencia de recursos a solicitud de la Administradora Boliviana de Carreteras mediante nota CITE: ABC/GNA/SAF/ATE/2023-1571 (operación bimonetaria), para el pago a beneficiarios (TC 6,86) H.R 6-15126-R."/>
    <m/>
    <m/>
    <m/>
    <m/>
    <m/>
    <m/>
    <n v="0"/>
    <n v="34300000"/>
    <n v="34300000"/>
  </r>
  <r>
    <x v="3"/>
    <n v="1"/>
    <x v="2"/>
    <x v="40"/>
    <n v="2811"/>
    <s v="00291014346"/>
    <s v="De: 00099021001 A:00291014346 Transferencia de recursos a solicitud de la Administradora Boliviana de Carreteras mediante nota CITE: ABC/GNA/SAF/ATE/2023-1571 (operación bimonetaria), para el pago a beneficiarios (TC 6,86) H.R 6-15126-R."/>
    <m/>
    <m/>
    <m/>
    <m/>
    <m/>
    <m/>
    <n v="0"/>
    <n v="96040"/>
    <n v="96040"/>
  </r>
  <r>
    <x v="3"/>
    <n v="3"/>
    <x v="2"/>
    <x v="41"/>
    <n v="2822"/>
    <s v="00291034303"/>
    <s v="De: 00099021001 A:00291034303 Transferencia de recursos a solicitud de la Administradora Boliviana de Carreteras mediante nota CITE: ABC/GNA/SAF/ATE/2023-1582 (operación bimonetaria), para el pago a beneficiarios (TC 6,86) H.R 6-15178-R."/>
    <m/>
    <m/>
    <m/>
    <m/>
    <m/>
    <m/>
    <n v="0"/>
    <n v="6860000"/>
    <n v="6860000"/>
  </r>
  <r>
    <x v="18"/>
    <n v="10"/>
    <x v="17"/>
    <x v="42"/>
    <n v="2874"/>
    <s v="00287104328"/>
    <s v="De: 00099021001 A:00287104328 De: 00099021001 A: 00287104323 Transferencia de recursos a solicitud del Fondo Nacional de Inversión Productiva y Social mediante nota CITE: FPS/GFA/UFI/TES/TRL/0208/2023 (operación bimonetaria), en el marco"/>
    <m/>
    <m/>
    <m/>
    <m/>
    <m/>
    <m/>
    <n v="0"/>
    <n v="20580000"/>
    <n v="20580000"/>
  </r>
  <r>
    <x v="3"/>
    <n v="2"/>
    <x v="2"/>
    <x v="42"/>
    <n v="2876"/>
    <s v="00291024303"/>
    <s v="De: 00099021001 A:00291024303 De: 00099021001 A: 00291024303 Transferencia de recursos a solicitud de la Administradora Boliviana de Carreteras mediante nota CITE: ABC/GNA/SAF/ATE/2023-1600 (operación bimonetaria), para el pago a benefic"/>
    <m/>
    <m/>
    <m/>
    <m/>
    <m/>
    <m/>
    <n v="0"/>
    <n v="24010000"/>
    <n v="24010000"/>
  </r>
  <r>
    <x v="3"/>
    <n v="8"/>
    <x v="2"/>
    <x v="42"/>
    <n v="2878"/>
    <s v="00291084306"/>
    <s v="De: 00099021001 A:00291084306 De: 00099021001 A: 00291084306 Transferencia de recursos a solicitud de la Administradora Boliviana de Carreteras mediante nota CITE: ABC/GNA/SAF/ATE/2023-1600 (operación bimonetaria), para el pago a beneficia"/>
    <m/>
    <m/>
    <m/>
    <m/>
    <m/>
    <m/>
    <n v="0"/>
    <n v="10290000"/>
    <n v="10290000"/>
  </r>
  <r>
    <x v="3"/>
    <n v="1"/>
    <x v="2"/>
    <x v="42"/>
    <n v="2880"/>
    <s v="00291014380"/>
    <s v="De: 00099021001 A:00291014380 De: 00099021001 A: 00291014380 Transferencia de recursos a solicitud de la Administradora Boliviana de Carreteras mediante nota CITE: ABC/GNA/SAF/ATE/2023-1599 (operación bimonetaria), para el pago a benefici"/>
    <m/>
    <m/>
    <m/>
    <m/>
    <m/>
    <m/>
    <n v="0"/>
    <n v="12348000"/>
    <n v="12348000"/>
  </r>
  <r>
    <x v="3"/>
    <n v="1"/>
    <x v="2"/>
    <x v="42"/>
    <n v="2882"/>
    <s v="00291014359"/>
    <s v="De: 00099021001 A:00291014359 De: 00099021001 A:00291014359 Transferencia de recursos a solicitud de la Administradora Boliviana de Carreteras mediante nota CITE: ABC/GNA/SAF/ATE/2023-1599 (operación bimonetaria), para el pago a beneficia"/>
    <m/>
    <m/>
    <m/>
    <m/>
    <m/>
    <m/>
    <n v="0"/>
    <n v="27440000"/>
    <n v="27440000"/>
  </r>
  <r>
    <x v="0"/>
    <n v="2"/>
    <x v="0"/>
    <x v="43"/>
    <n v="2907"/>
    <s v="00099021001"/>
    <s v="De: 00099021001 A:00070057001 Complementando a la TRL 2796 referente a la transferencia de recursos a solicitud del Ministerio de Trabajo, Empleo y Previsión Social mediante notas CITE: MTEPS-VESCyCOOP-DGE-PMOE-Nos. 0055 y 0056-CAR/23 (oper"/>
    <m/>
    <m/>
    <m/>
    <m/>
    <m/>
    <m/>
    <n v="100"/>
    <n v="0"/>
    <n v="100"/>
  </r>
  <r>
    <x v="16"/>
    <n v="5"/>
    <x v="15"/>
    <x v="43"/>
    <n v="2907"/>
    <s v="00070057001"/>
    <s v="De: 00099021001 A:00070057001 Complementando a la TRL 2796 referente a la transferencia de recursos a solicitud del Ministerio de Trabajo, Empleo y Previsión Social mediante notas CITE: MTEPS-VESCyCOOP-DGE-PMOE-Nos. 0055 y 0056-CAR/23 (oper"/>
    <m/>
    <m/>
    <m/>
    <m/>
    <m/>
    <m/>
    <n v="0"/>
    <n v="100"/>
    <n v="100"/>
  </r>
  <r>
    <x v="4"/>
    <n v="4"/>
    <x v="3"/>
    <x v="44"/>
    <n v="2926"/>
    <s v="00086047006"/>
    <s v="De: 00086047006 A:00066011102 Débito Automático (DA) según CITE: MPD/VIPFE/DGPP/UP-NE0787/2023, Inf. Legal MPD/VIPFE/DGPP/UP-INF 0191/2023 e Inf.Técnico MPD/VIPFE/DGPP/UP-INF 0188/2023 y MEFP/VTCP/DGPOT/UPCFTGN/N°54/2023 y MEFP/DGAJ/UAJ/N°"/>
    <m/>
    <m/>
    <m/>
    <m/>
    <m/>
    <m/>
    <n v="6613.61"/>
    <n v="0"/>
    <n v="6613.61"/>
  </r>
  <r>
    <x v="4"/>
    <n v="7"/>
    <x v="3"/>
    <x v="45"/>
    <n v="2943"/>
    <s v="00086077006"/>
    <s v="De: 00099021001 A:00086077006 De: 00086077006 A: 00099021001 Transferencia de recursos a solicitud del Ministerio de Medio Ambiente y Agua mediante nota CITE: CAR/UCEP-MMAyA N°0689/2023 UCEP- MMAYA/2023 -02639 (operación bimonetaria), para"/>
    <m/>
    <m/>
    <m/>
    <m/>
    <m/>
    <m/>
    <n v="0"/>
    <n v="2400949.9900000002"/>
    <n v="2400949.9900000002"/>
  </r>
  <r>
    <x v="2"/>
    <n v="1"/>
    <x v="1"/>
    <x v="46"/>
    <n v="2973"/>
    <s v="00383012001"/>
    <s v="De: 00099021001 A:00383012001 De: 00099021001 A:00383012001 Transferencia de recursos a solicitud de la Agencia Boliviana de Correos dependiente del Ministerio de Obras Públicas, Servicio y Vivienda mediante nota CITE: AGBC- AGBC/DAF/TFC-C"/>
    <m/>
    <m/>
    <m/>
    <m/>
    <m/>
    <m/>
    <n v="0"/>
    <n v="43783.33"/>
    <n v="43783.33"/>
  </r>
  <r>
    <x v="19"/>
    <n v="14"/>
    <x v="18"/>
    <x v="46"/>
    <n v="2977"/>
    <s v="00046144201"/>
    <s v="De: 00046144201 A:00066014202 De: 00046144201 A 00066014202 A fin de atender el requerimiento con nota CITE: MSyD/VD/CE/153/2023 e informes CITE: MSyD/VD/IT/149 y 155/2023 y nota CITE: MPD/CPIU-NE 037/2023 del MPD; por concepto por devoluci"/>
    <m/>
    <m/>
    <m/>
    <m/>
    <m/>
    <m/>
    <n v="6178615.4699999997"/>
    <n v="0"/>
    <n v="6178615.4699999997"/>
  </r>
  <r>
    <x v="0"/>
    <n v="2"/>
    <x v="0"/>
    <x v="47"/>
    <n v="2983"/>
    <s v="00099021001"/>
    <s v="De: 00025178002 A:00099021001 De: 00025178002 A:00099021001 Transferencia que realizamos a solicitud del Ministerio de la Presidencia mediante nota CITE: MPR/DGAA/UF-0184-CAR/2023 por concepto de multas, en favor del TGN en cumplimiento al"/>
    <m/>
    <m/>
    <m/>
    <m/>
    <m/>
    <m/>
    <n v="0"/>
    <n v="638.79"/>
    <n v="638.79"/>
  </r>
  <r>
    <x v="3"/>
    <n v="1"/>
    <x v="2"/>
    <x v="48"/>
    <n v="2995"/>
    <s v="00291012009"/>
    <s v="De: 00291012009 A:00099021001 De: 00291012009 A: 00099021001 Transferencia que realizamos a solicitud de la Dirección General de Crédito Público mediante nota CITE: MEFP/VTCP/DGCP/UODP/Nº642/2023 en cumplimiento a lo establecido en el pará"/>
    <m/>
    <m/>
    <m/>
    <m/>
    <m/>
    <m/>
    <n v="299814.93"/>
    <n v="0"/>
    <n v="299814.93"/>
  </r>
  <r>
    <x v="5"/>
    <n v="1"/>
    <x v="4"/>
    <x v="48"/>
    <n v="2997"/>
    <s v="00253012002"/>
    <s v="De: 00253012002 A:00099021001 De: 00253012002 A: 00099021001 Transferencia que realizamos a solicitud de la Dirección General de Crédito Público mediante nota CITE: MEFP/VTCP/DGCP/UODP/Nº642/2023 en cumplimiento a lo establecido en el pará"/>
    <m/>
    <m/>
    <m/>
    <m/>
    <m/>
    <m/>
    <n v="170049.86"/>
    <n v="0"/>
    <n v="170049.86"/>
  </r>
  <r>
    <x v="5"/>
    <n v="1"/>
    <x v="4"/>
    <x v="48"/>
    <n v="3024"/>
    <s v="00253014306"/>
    <s v="De: 00099021001 A:00253014306 De: 00099021001 00253014306 Transferencia de recursos a solicitud de la Entidad Ejecutora de Medio Ambiente y Agua dependiente del Ministerio de Medio Ambiente y Agua mediante nota CITE: GM-853-EMAGUA/2023 (op"/>
    <m/>
    <m/>
    <m/>
    <m/>
    <m/>
    <m/>
    <n v="0"/>
    <n v="6860000"/>
    <n v="6860000"/>
  </r>
  <r>
    <x v="3"/>
    <n v="1"/>
    <x v="2"/>
    <x v="48"/>
    <n v="3026"/>
    <s v="00291014366"/>
    <s v="De: 00099021001 A:00291014366 De: 00099021001 A: 00291014366 Transferencia de recursos a solicitud de la Administradora Boliviana de Carreteras mediante nota CITE: ABC/GNA/SAF/ATE/2023-1648 (operación bimonetaria), pago a beneficiarios que"/>
    <m/>
    <m/>
    <m/>
    <m/>
    <m/>
    <m/>
    <n v="0"/>
    <n v="17820954.100000001"/>
    <n v="17820954.100000001"/>
  </r>
  <r>
    <x v="3"/>
    <n v="1"/>
    <x v="2"/>
    <x v="48"/>
    <n v="3028"/>
    <s v="00291014369"/>
    <s v="De: 00099021001 A:00291014369 De: 00099021001 A: 00291014369 Transferencia de recursos a solicitud de la Administradora Boliviana de Carreteras mediante nota CITE: ABC/GNA/SAF/ATE/2023-1663 (operación bimonetaria), pago a beneficiarios que"/>
    <m/>
    <m/>
    <m/>
    <m/>
    <m/>
    <m/>
    <n v="0"/>
    <n v="6860000"/>
    <n v="6860000"/>
  </r>
  <r>
    <x v="3"/>
    <n v="1"/>
    <x v="2"/>
    <x v="49"/>
    <n v="3295"/>
    <s v="00291014343"/>
    <s v="De: 00099021001 A:00291014343 De: 00099021001 A: 00291014343 Transferencia de recursos a solicitud de la Administradora Boliviana de Carreteras nota CITE: ABC/GNA/SAF/ATE/2023-1701 (operación bimonetaria), proveniente de desembolsos de cré"/>
    <m/>
    <m/>
    <m/>
    <m/>
    <m/>
    <m/>
    <n v="0"/>
    <n v="2058000"/>
    <n v="2058000"/>
  </r>
  <r>
    <x v="3"/>
    <n v="1"/>
    <x v="2"/>
    <x v="50"/>
    <n v="3320"/>
    <s v="00291014342"/>
    <s v="De: 00291014342 A:00099021001 Transferencia de recursos a solicitud de la Administradora Boliviana de Carreteras mediante nota CITE: ABC/GNA/SAF/ATE/2023-1743 (operación bimonetaria), para efectuar la devolución de recursos no utilizados co"/>
    <m/>
    <m/>
    <m/>
    <m/>
    <m/>
    <m/>
    <n v="333657.53000000003"/>
    <n v="0"/>
    <n v="333657.53000000003"/>
  </r>
  <r>
    <x v="0"/>
    <n v="2"/>
    <x v="0"/>
    <x v="50"/>
    <n v="3320"/>
    <s v="00099021001"/>
    <s v="De: 00291014342 A:00099021001 Transferencia de recursos a solicitud de la Administradora Boliviana de Carreteras mediante nota CITE: ABC/GNA/SAF/ATE/2023-1743 (operación bimonetaria), para efectuar la devolución de recursos no utilizados co"/>
    <m/>
    <m/>
    <m/>
    <m/>
    <m/>
    <m/>
    <n v="0"/>
    <n v="333657.53000000003"/>
    <n v="333657.53000000003"/>
  </r>
  <r>
    <x v="13"/>
    <n v="1"/>
    <x v="12"/>
    <x v="51"/>
    <n v="3337"/>
    <s v="00117012001"/>
    <s v="De: 00099021001 A:00117012001 De: 00099021001 A: 00117012001 Transferencia de recursos a solicitud de la Dirección General de Aeronáutica Civil mediante nota CITE: DAF-1537/2023 – DGAC-30078/2023 (operación bimonetaria), corresponden a recu"/>
    <m/>
    <m/>
    <m/>
    <m/>
    <m/>
    <m/>
    <n v="0"/>
    <n v="579469"/>
    <n v="579469"/>
  </r>
  <r>
    <x v="8"/>
    <n v="1"/>
    <x v="7"/>
    <x v="51"/>
    <n v="3339"/>
    <s v="00389014301"/>
    <s v="De: 00099021001 A:00389014301 De: 00099021001 A: 00389014301 Transferencia de recursos a solicitud de la Navegación Aérea y Aeropuertos Bolivianos nota CITE: CAR/DGE-DNAF N°0157/2023 (operación bimonetaria), con el objeto de proceder al pag"/>
    <m/>
    <m/>
    <m/>
    <m/>
    <m/>
    <m/>
    <n v="0"/>
    <n v="7431912.5099999998"/>
    <n v="7431912.5099999998"/>
  </r>
  <r>
    <x v="2"/>
    <n v="1"/>
    <x v="1"/>
    <x v="52"/>
    <n v="3346"/>
    <s v="00383012001"/>
    <s v="De: 00099021001 A:00383012001 Transferencia de recursos a solicitud de la Agencia Boliviana de Correos dependiente del Ministerio de Obras Públicas, Servicios y Vivienda mediante nota CITE: AGBC-AGBC/DAF/TFC-CPRV-0303-CAR/2023 (operación b"/>
    <m/>
    <m/>
    <m/>
    <m/>
    <m/>
    <m/>
    <n v="0"/>
    <n v="88009.41"/>
    <n v="88009.41"/>
  </r>
  <r>
    <x v="3"/>
    <n v="1"/>
    <x v="2"/>
    <x v="52"/>
    <n v="3349"/>
    <s v="00291014371"/>
    <s v="De: 00099021001 A:00291014371 Transferencia de recursos a solicitud de la Administradora Boliviana de Carreteras mediante nota CITE: ABC/GNA/SAF/ATE/2023-1772 (operación bimonetaria), para el pago a beneficiarios (TC 6,86) H.R 6-17019-R."/>
    <m/>
    <m/>
    <m/>
    <m/>
    <m/>
    <m/>
    <n v="0"/>
    <n v="83633484.200000003"/>
    <n v="83633484.200000003"/>
  </r>
  <r>
    <x v="3"/>
    <n v="3"/>
    <x v="2"/>
    <x v="52"/>
    <n v="3350"/>
    <s v="00291034303"/>
    <s v="De: 00099021001 A:00291034303 Transferencia de recursos a solicitud de la Administradora Boliviana de Carreteras mediante nota CITE: ABC/GNA/SAF/ATE/2023-1772 (operación bimonetaria), para el pago a beneficiarios (TC 6,86) H.R 6-17019-R."/>
    <m/>
    <m/>
    <m/>
    <m/>
    <m/>
    <m/>
    <n v="0"/>
    <n v="10015600"/>
    <n v="10015600"/>
  </r>
  <r>
    <x v="20"/>
    <n v="1"/>
    <x v="19"/>
    <x v="52"/>
    <n v="3360"/>
    <s v="00081014202"/>
    <s v="De: 00081014202 A:00099021001 Transferencia a solicitud del Ministerio de Obras Públicas, Servicios y Vivienda mediante nota CITE: MOPSV/DGAA/No 623/2023, Informe INF/MOPSV/VMTEL/UEPP No 0195/2022 E/2023-07191 H.R. 6-17119-R"/>
    <m/>
    <m/>
    <m/>
    <m/>
    <m/>
    <m/>
    <n v="482561.36"/>
    <n v="0"/>
    <n v="482561.36"/>
  </r>
  <r>
    <x v="0"/>
    <n v="2"/>
    <x v="0"/>
    <x v="52"/>
    <n v="3360"/>
    <s v="00099021001"/>
    <s v="De: 00081014202 A:00099021001 Transferencia a solicitud del Ministerio de Obras Públicas, Servicios y Vivienda mediante nota CITE: MOPSV/DGAA/No 623/2023, Informe INF/MOPSV/VMTEL/UEPP No 0195/2022 E/2023-07191 H.R. 6-17119-R"/>
    <m/>
    <m/>
    <m/>
    <m/>
    <m/>
    <m/>
    <n v="0"/>
    <n v="482561.36"/>
    <n v="482561.36"/>
  </r>
  <r>
    <x v="0"/>
    <n v="2"/>
    <x v="0"/>
    <x v="53"/>
    <n v="3363"/>
    <s v="00099021001"/>
    <s v="De: 00099021001 A:00015011107 Transferencia Bimonetaria de recursos (1 de 5) a solicitud del Ministerio de Gobierno mediante nota CITE: MG/DGAA/UF/T/Nº 128/2023 e informes adjuntos por concepto de distribuciones (GASTOS DE ADMINISTRACIÓN) e"/>
    <m/>
    <m/>
    <m/>
    <m/>
    <m/>
    <m/>
    <n v="4708.22"/>
    <n v="0"/>
    <n v="4708.22"/>
  </r>
  <r>
    <x v="21"/>
    <n v="1"/>
    <x v="20"/>
    <x v="53"/>
    <n v="3363"/>
    <s v="00015011107"/>
    <s v="De: 00099021001 A:00015011107 Transferencia Bimonetaria de recursos (1 de 5) a solicitud del Ministerio de Gobierno mediante nota CITE: MG/DGAA/UF/T/Nº 128/2023 e informes adjuntos por concepto de distribuciones (GASTOS DE ADMINISTRACIÓN) e"/>
    <m/>
    <m/>
    <m/>
    <m/>
    <m/>
    <m/>
    <n v="0"/>
    <n v="4708.22"/>
    <n v="4708.22"/>
  </r>
  <r>
    <x v="0"/>
    <n v="2"/>
    <x v="0"/>
    <x v="53"/>
    <n v="3365"/>
    <s v="00099021001"/>
    <s v="De: 00099021001 A:00015011107 Transferencia Bimonetaria de recursos (2 de 5) a solicitud del Ministerio de Gobierno mediante nota CITE: MG/DGAA/UF/T/Nº 128/2023 e informes adjuntos por concepto de distribuciones (FONDO DE DEVOLUCIÓN); en el"/>
    <m/>
    <m/>
    <m/>
    <m/>
    <m/>
    <m/>
    <n v="11092.62"/>
    <n v="0"/>
    <n v="11092.62"/>
  </r>
  <r>
    <x v="21"/>
    <n v="1"/>
    <x v="20"/>
    <x v="53"/>
    <n v="3365"/>
    <s v="00015011107"/>
    <s v="De: 00099021001 A:00015011107 Transferencia Bimonetaria de recursos (2 de 5) a solicitud del Ministerio de Gobierno mediante nota CITE: MG/DGAA/UF/T/Nº 128/2023 e informes adjuntos por concepto de distribuciones (FONDO DE DEVOLUCIÓN); en el"/>
    <m/>
    <m/>
    <m/>
    <m/>
    <m/>
    <m/>
    <n v="0"/>
    <n v="11092.62"/>
    <n v="11092.62"/>
  </r>
  <r>
    <x v="0"/>
    <n v="2"/>
    <x v="0"/>
    <x v="53"/>
    <n v="3367"/>
    <s v="00099021001"/>
    <s v="De: 00099021001 A:00015011107 Transferencia Bimonetaria de recursos (3 de 5) a solicitud del Ministerio de Gobierno mediante nota CITE: MG/DGAA/UF/T/Nº 128/2023 e informes adjuntos por concepto de distribuciones (DISTRIBUCIONES); en el marc"/>
    <m/>
    <m/>
    <m/>
    <m/>
    <m/>
    <m/>
    <n v="133933.54"/>
    <n v="0"/>
    <n v="133933.54"/>
  </r>
  <r>
    <x v="21"/>
    <n v="1"/>
    <x v="20"/>
    <x v="53"/>
    <n v="3367"/>
    <s v="00015011107"/>
    <s v="De: 00099021001 A:00015011107 Transferencia Bimonetaria de recursos (3 de 5) a solicitud del Ministerio de Gobierno mediante nota CITE: MG/DGAA/UF/T/Nº 128/2023 e informes adjuntos por concepto de distribuciones (DISTRIBUCIONES); en el marc"/>
    <m/>
    <m/>
    <m/>
    <m/>
    <m/>
    <m/>
    <n v="0"/>
    <n v="133933.54"/>
    <n v="133933.54"/>
  </r>
  <r>
    <x v="0"/>
    <n v="2"/>
    <x v="0"/>
    <x v="53"/>
    <n v="3369"/>
    <s v="00099021001"/>
    <s v="De: 00099021001 A:00015011107 Transferencia Bimonetaria de recursos (4 de 5) a solicitud del Ministerio de Gobierno mediante nota CITE: MG/DGAA/UF/T/Nº 128/2023 e informes adjuntos por concepto de distribuciones (DIRCABI); en el marco de la"/>
    <m/>
    <m/>
    <m/>
    <m/>
    <m/>
    <m/>
    <n v="41210.28"/>
    <n v="0"/>
    <n v="41210.28"/>
  </r>
  <r>
    <x v="21"/>
    <n v="1"/>
    <x v="20"/>
    <x v="53"/>
    <n v="3369"/>
    <s v="00015011107"/>
    <s v="De: 00099021001 A:00015011107 Transferencia Bimonetaria de recursos (4 de 5) a solicitud del Ministerio de Gobierno mediante nota CITE: MG/DGAA/UF/T/Nº 128/2023 e informes adjuntos por concepto de distribuciones (DIRCABI); en el marco de la"/>
    <m/>
    <m/>
    <m/>
    <m/>
    <m/>
    <m/>
    <n v="0"/>
    <n v="41210.28"/>
    <n v="41210.28"/>
  </r>
  <r>
    <x v="0"/>
    <n v="2"/>
    <x v="0"/>
    <x v="53"/>
    <n v="3371"/>
    <s v="00099021001"/>
    <s v="De: 00099021001 A:00015011107 Transferencia Bimonetaria de recursos (5 de 5) a solicitud del Ministerio de Gobierno mediante nota CITE: MG/DGAA/UF/T/Nº 128/2023 e informes adjuntos por concepto de distribuciones (Ministerio Público); en el"/>
    <m/>
    <m/>
    <m/>
    <m/>
    <m/>
    <m/>
    <n v="30907.73"/>
    <n v="0"/>
    <n v="30907.73"/>
  </r>
  <r>
    <x v="21"/>
    <n v="1"/>
    <x v="20"/>
    <x v="53"/>
    <n v="3371"/>
    <s v="00015011107"/>
    <s v="De: 00099021001 A:00015011107 Transferencia Bimonetaria de recursos (5 de 5) a solicitud del Ministerio de Gobierno mediante nota CITE: MG/DGAA/UF/T/Nº 128/2023 e informes adjuntos por concepto de distribuciones (Ministerio Público); en el"/>
    <m/>
    <m/>
    <m/>
    <m/>
    <m/>
    <m/>
    <n v="0"/>
    <n v="30907.73"/>
    <n v="30907.73"/>
  </r>
  <r>
    <x v="22"/>
    <n v="1"/>
    <x v="21"/>
    <x v="54"/>
    <n v="3373"/>
    <s v="00382014303"/>
    <s v="De: 00099021001 A:00382014303 Transferencia de recursos a solicitud de la Agencia de Infraestructura en Salud y Equipamiento Médico mediante nota CITE: AISEM/DAF/CE/00858/23 (operación bimonetaria), para la ejecución del Programa de Mejora"/>
    <m/>
    <m/>
    <m/>
    <m/>
    <m/>
    <m/>
    <n v="0"/>
    <n v="43535194.600000001"/>
    <n v="43535194.600000001"/>
  </r>
  <r>
    <x v="23"/>
    <n v="1"/>
    <x v="22"/>
    <x v="54"/>
    <n v="3379"/>
    <s v="00225014304"/>
    <s v="De: 00225014304 A:00099021001 De: 00225014304 :00099021001 Transferencia que realizamos a solicitud del Servicio Nacional para la Sostenibilidad de Servicio en Saneamiento Básico dependiente del Ministerio de Medio Ambiente y Agua mediante"/>
    <m/>
    <m/>
    <m/>
    <m/>
    <m/>
    <m/>
    <n v="209023.96"/>
    <n v="0"/>
    <n v="209023.96"/>
  </r>
  <r>
    <x v="0"/>
    <n v="2"/>
    <x v="0"/>
    <x v="54"/>
    <n v="3379"/>
    <s v="00099021001"/>
    <s v="De: 00225014304 A:00099021001 De: 00225014304 :00099021001 Transferencia que realizamos a solicitud del Servicio Nacional para la Sostenibilidad de Servicio en Saneamiento Básico dependiente del Ministerio de Medio Ambiente y Agua mediante"/>
    <m/>
    <m/>
    <m/>
    <m/>
    <m/>
    <m/>
    <n v="0"/>
    <n v="209023.96"/>
    <n v="209023.96"/>
  </r>
  <r>
    <x v="24"/>
    <n v="5"/>
    <x v="23"/>
    <x v="55"/>
    <n v="3381"/>
    <s v="00206054301"/>
    <s v="De: 00099021001 A:00206054301 Transferencia de recursos a solicitud del Instituto Nacional de Estadística mediante notas CITE: INE-DGE-CGP-JNAP-CPV Nos. 01900 y 01915/2023 (operación bimonetaria), para el Programa de Censo de Población y V"/>
    <m/>
    <m/>
    <m/>
    <m/>
    <m/>
    <m/>
    <n v="0"/>
    <n v="281623.58"/>
    <n v="281623.58"/>
  </r>
  <r>
    <x v="3"/>
    <n v="8"/>
    <x v="2"/>
    <x v="56"/>
    <n v="3417"/>
    <s v="00291084302"/>
    <s v="De: 00099021001 A:00291084302 Transferencia de recursos a solicitud de la Administradora Boliviana de Carreteras mediante nota CITE: ABC/GNA/SAF/ATE/2023-1801 (operación bimonetaria), para el pago a beneficiarios (TC 6,86) H.R 6-17306-R."/>
    <m/>
    <m/>
    <m/>
    <m/>
    <m/>
    <m/>
    <n v="0"/>
    <n v="27440000"/>
    <n v="27440000"/>
  </r>
  <r>
    <x v="3"/>
    <n v="1"/>
    <x v="2"/>
    <x v="56"/>
    <n v="3419"/>
    <s v="00291014378"/>
    <s v="De: 00099021001 A:00291014378 Transferencia de recursos a solicitud de la Administradora Boliviana de Carreteras mediante nota CITE: ABC/GNA/SAF/ATE/2023-1795 (operación bimonetaria), para el pago a beneficiarios (TC 6,86) H.R 6-17303-R."/>
    <m/>
    <m/>
    <m/>
    <m/>
    <m/>
    <m/>
    <n v="0"/>
    <n v="2265858"/>
    <n v="2265858"/>
  </r>
  <r>
    <x v="0"/>
    <n v="2"/>
    <x v="0"/>
    <x v="56"/>
    <n v="3421"/>
    <s v="00099021001"/>
    <s v="De: 00099021001 A:00046057007 Transferencia de recursos a solicitud del Ministerio de Salud y Deportes mediante nota CITE: MSyD/VGSS/DGGH/UGESPRO/PGBID2822/CE/328/2023 (operación bimonetaria), para el Programa Mejoramiento del Acceso a Serv"/>
    <m/>
    <m/>
    <m/>
    <m/>
    <m/>
    <m/>
    <n v="2058000"/>
    <n v="0"/>
    <n v="2058000"/>
  </r>
  <r>
    <x v="19"/>
    <n v="5"/>
    <x v="18"/>
    <x v="56"/>
    <n v="3421"/>
    <s v="00046057007"/>
    <s v="De: 00099021001 A:00046057007 Transferencia de recursos a solicitud del Ministerio de Salud y Deportes mediante nota CITE: MSyD/VGSS/DGGH/UGESPRO/PGBID2822/CE/328/2023 (operación bimonetaria), para el Programa Mejoramiento del Acceso a Serv"/>
    <m/>
    <m/>
    <m/>
    <m/>
    <m/>
    <m/>
    <n v="0"/>
    <n v="2058000"/>
    <n v="2058000"/>
  </r>
  <r>
    <x v="12"/>
    <n v="1"/>
    <x v="11"/>
    <x v="56"/>
    <n v="3422"/>
    <s v="00010011102"/>
    <s v="De: 00010011102 A:00340012005 De: 00010011102 A: 00340012005 Transferencia que realizamos a solicitud del Servicio General de Identificación Personal mediante nota CITE: SEGIP/DNAF/NE/148/2023 e informe Técnico SEGIP/DNAF/UNF/INF-00190/202"/>
    <m/>
    <m/>
    <m/>
    <m/>
    <m/>
    <m/>
    <n v="36182.93"/>
    <n v="0"/>
    <n v="36182.93"/>
  </r>
  <r>
    <x v="11"/>
    <n v="1"/>
    <x v="10"/>
    <x v="56"/>
    <n v="3422"/>
    <s v="00340012005"/>
    <s v="De: 00010011102 A:00340012005 De: 00010011102 A: 00340012005 Transferencia que realizamos a solicitud del Servicio General de Identificación Personal mediante nota CITE: SEGIP/DNAF/NE/148/2023 e informe Técnico SEGIP/DNAF/UNF/INF-00190/202"/>
    <m/>
    <m/>
    <m/>
    <m/>
    <m/>
    <m/>
    <n v="0"/>
    <n v="36182.93"/>
    <n v="36182.93"/>
  </r>
  <r>
    <x v="0"/>
    <n v="2"/>
    <x v="0"/>
    <x v="56"/>
    <n v="3423"/>
    <s v="00099021001"/>
    <s v="De: 00099021001 A:00340012005 De: 00099021001 A: 00340012005 Transferencia que realizamos a solicitud del Servicio General de Identificación Personal mediante nota CITE: SEGIP/DNAF/NE/148/2023 e informe Técnico SEGIP/DNAF/UNF/INF-00190/202"/>
    <m/>
    <m/>
    <m/>
    <m/>
    <m/>
    <m/>
    <n v="80762.78"/>
    <n v="0"/>
    <n v="80762.78"/>
  </r>
  <r>
    <x v="11"/>
    <n v="1"/>
    <x v="10"/>
    <x v="56"/>
    <n v="3423"/>
    <s v="00340012005"/>
    <s v="De: 00099021001 A:00340012005 De: 00099021001 A: 00340012005 Transferencia que realizamos a solicitud del Servicio General de Identificación Personal mediante nota CITE: SEGIP/DNAF/NE/148/2023 e informe Técnico SEGIP/DNAF/UNF/INF-00190/202"/>
    <m/>
    <m/>
    <m/>
    <m/>
    <m/>
    <m/>
    <n v="0"/>
    <n v="80762.78"/>
    <n v="80762.78"/>
  </r>
  <r>
    <x v="11"/>
    <n v="1"/>
    <x v="10"/>
    <x v="56"/>
    <n v="3424"/>
    <s v="00340012005"/>
    <s v="De: 00340012005 A:00099021001 De: 00340012005 A: 00099021001 Transferencia que realizamos a solicitud del Servicio General de Identificación Personal mediante nota CITE: SEGIP/DNAF/NE/148/2023 e informe Técnico SEGIP/DNAF/ UNF/INF-00190/20"/>
    <m/>
    <m/>
    <m/>
    <m/>
    <m/>
    <m/>
    <n v="36182.93"/>
    <n v="0"/>
    <n v="36182.93"/>
  </r>
  <r>
    <x v="0"/>
    <n v="2"/>
    <x v="0"/>
    <x v="56"/>
    <n v="3424"/>
    <s v="00099021001"/>
    <s v="De: 00340012005 A:00099021001 De: 00340012005 A: 00099021001 Transferencia que realizamos a solicitud del Servicio General de Identificación Personal mediante nota CITE: SEGIP/DNAF/NE/148/2023 e informe Técnico SEGIP/DNAF/ UNF/INF-00190/20"/>
    <m/>
    <m/>
    <m/>
    <m/>
    <m/>
    <m/>
    <n v="0"/>
    <n v="36182.93"/>
    <n v="36182.93"/>
  </r>
  <r>
    <x v="11"/>
    <n v="1"/>
    <x v="10"/>
    <x v="56"/>
    <n v="3425"/>
    <s v="00340012005"/>
    <s v="De: 00340012005 A:00010011102 De: 00340012005 A: 00010011102 Transferencia que realizamos a solicitud del Servicio General de Identificación Personal mediante nota CITE: SEGIP/DNAF/NE/148/2023 e informe Técnico SEGIP/DNAF/UNF/INF-00190/202"/>
    <m/>
    <m/>
    <m/>
    <m/>
    <m/>
    <m/>
    <n v="80762.78"/>
    <n v="0"/>
    <n v="80762.78"/>
  </r>
  <r>
    <x v="12"/>
    <n v="1"/>
    <x v="11"/>
    <x v="56"/>
    <n v="3425"/>
    <s v="00010011102"/>
    <s v="De: 00340012005 A:00010011102 De: 00340012005 A: 00010011102 Transferencia que realizamos a solicitud del Servicio General de Identificación Personal mediante nota CITE: SEGIP/DNAF/NE/148/2023 e informe Técnico SEGIP/DNAF/UNF/INF-00190/202"/>
    <m/>
    <m/>
    <m/>
    <m/>
    <m/>
    <m/>
    <n v="0"/>
    <n v="80762.78"/>
    <n v="80762.78"/>
  </r>
  <r>
    <x v="2"/>
    <n v="1"/>
    <x v="1"/>
    <x v="56"/>
    <n v="3431"/>
    <s v="00383012001"/>
    <s v="De: 00099021001 A:00383012001 Transferencia de recursos a solicitud de la Agencia Boliviana de Correos dependiente del Ministerio de Obras Públicas, Servicios y Vivienda mediante nota CITE: AGBC-AGBC/DAF/TFC-CPRV-0305-CAR/2023 (operación"/>
    <m/>
    <m/>
    <m/>
    <m/>
    <m/>
    <m/>
    <n v="0"/>
    <n v="413844.04"/>
    <n v="413844.04"/>
  </r>
  <r>
    <x v="0"/>
    <n v="2"/>
    <x v="0"/>
    <x v="57"/>
    <n v="3487"/>
    <s v="00099021001"/>
    <s v="De: 00099021001 A:00383012001 Transferencia de recursos a solicitud de la Agencia Boliviana de Correos dependiente del Ministerio de Obras Públicas, Servicios y Vivienda mediante nota CITE: AGBC-AGBC/DAF/TFC-CPRV-0310-CAR/2023 (operación"/>
    <m/>
    <m/>
    <m/>
    <m/>
    <m/>
    <m/>
    <n v="106888.61"/>
    <n v="0"/>
    <n v="106888.61"/>
  </r>
  <r>
    <x v="2"/>
    <n v="1"/>
    <x v="1"/>
    <x v="57"/>
    <n v="3487"/>
    <s v="00383012001"/>
    <s v="De: 00099021001 A:00383012001 Transferencia de recursos a solicitud de la Agencia Boliviana de Correos dependiente del Ministerio de Obras Públicas, Servicios y Vivienda mediante nota CITE: AGBC-AGBC/DAF/TFC-CPRV-0310-CAR/2023 (operación"/>
    <m/>
    <m/>
    <m/>
    <m/>
    <m/>
    <m/>
    <n v="0"/>
    <n v="106888.61"/>
    <n v="106888.61"/>
  </r>
  <r>
    <x v="0"/>
    <n v="2"/>
    <x v="0"/>
    <x v="57"/>
    <n v="3490"/>
    <s v="00099021001"/>
    <s v="De: 00099021001 A:00291014380 Transferencia de recursos a solicitud de la Administradora Boliviana de Carreteras mediante nota CITE: ABC/GNA/SAF/ATE/2023-1814 (operación bimonetaria), para el pago a beneficiarios (TC 6,86) H.R 6-17572-R."/>
    <m/>
    <m/>
    <m/>
    <m/>
    <m/>
    <m/>
    <n v="103725.4"/>
    <n v="0"/>
    <n v="103725.4"/>
  </r>
  <r>
    <x v="3"/>
    <n v="1"/>
    <x v="2"/>
    <x v="57"/>
    <n v="3490"/>
    <s v="00291014380"/>
    <s v="De: 00099021001 A:00291014380 Transferencia de recursos a solicitud de la Administradora Boliviana de Carreteras mediante nota CITE: ABC/GNA/SAF/ATE/2023-1814 (operación bimonetaria), para el pago a beneficiarios (TC 6,86) H.R 6-17572-R."/>
    <m/>
    <m/>
    <m/>
    <m/>
    <m/>
    <m/>
    <n v="0"/>
    <n v="103725.4"/>
    <n v="103725.4"/>
  </r>
  <r>
    <x v="0"/>
    <n v="2"/>
    <x v="0"/>
    <x v="57"/>
    <n v="3491"/>
    <s v="00099021001"/>
    <s v="De: 00099021001 A:00291014359 Transferencia de recursos a solicitud de la Administradora Boliviana de Carreteras mediante nota CITE: ABC/GNA/SAF/ATE/2023-1814 (operación bimonetaria), para el pago a beneficiarios (TC 6,86) H.R 6-17572-R."/>
    <m/>
    <m/>
    <m/>
    <m/>
    <m/>
    <m/>
    <n v="2747318.11"/>
    <n v="0"/>
    <n v="2747318.11"/>
  </r>
  <r>
    <x v="3"/>
    <n v="1"/>
    <x v="2"/>
    <x v="57"/>
    <n v="3491"/>
    <s v="00291014359"/>
    <s v="De: 00099021001 A:00291014359 Transferencia de recursos a solicitud de la Administradora Boliviana de Carreteras mediante nota CITE: ABC/GNA/SAF/ATE/2023-1814 (operación bimonetaria), para el pago a beneficiarios (TC 6,86) H.R 6-17572-R."/>
    <m/>
    <m/>
    <m/>
    <m/>
    <m/>
    <m/>
    <n v="0"/>
    <n v="2747318.11"/>
    <n v="2747318.11"/>
  </r>
  <r>
    <x v="0"/>
    <n v="2"/>
    <x v="0"/>
    <x v="57"/>
    <n v="3497"/>
    <s v="00099021001"/>
    <s v="De: 00099021001 A:00287104326 Transferencia de recursos a solicitud del Fondo Nacional de Inversión Productiva y Social mediante nota CITE: FPS/GFA/UFI/TES/TRL/00234/2023 (operación bimonetaria), para el pago de Comprobantes C-31 y cobro d"/>
    <m/>
    <m/>
    <m/>
    <m/>
    <m/>
    <m/>
    <n v="4802000"/>
    <n v="0"/>
    <n v="4802000"/>
  </r>
  <r>
    <x v="18"/>
    <n v="10"/>
    <x v="17"/>
    <x v="57"/>
    <n v="3497"/>
    <s v="00287104326"/>
    <s v="De: 00099021001 A:00287104326 Transferencia de recursos a solicitud del Fondo Nacional de Inversión Productiva y Social mediante nota CITE: FPS/GFA/UFI/TES/TRL/00234/2023 (operación bimonetaria), para el pago de Comprobantes C-31 y cobro d"/>
    <m/>
    <m/>
    <m/>
    <m/>
    <m/>
    <m/>
    <n v="0"/>
    <n v="4802000"/>
    <n v="4802000"/>
  </r>
  <r>
    <x v="0"/>
    <n v="2"/>
    <x v="0"/>
    <x v="58"/>
    <n v="3499"/>
    <s v="00099021001"/>
    <s v="De: 00099021001 A:00041127001 Transferencia de recursos a solicitud de Conoce Bolivia mediante nota CITE: CAR/COBOL/DGE Nº 0360/2023 (operación bimonetaria) para gastos de Inversión y Administración del Programa de Gestión Turística del P"/>
    <m/>
    <m/>
    <m/>
    <m/>
    <m/>
    <m/>
    <n v="1752048.05"/>
    <n v="0"/>
    <n v="1752048.05"/>
  </r>
  <r>
    <x v="6"/>
    <n v="12"/>
    <x v="5"/>
    <x v="58"/>
    <n v="3499"/>
    <s v="00041127001"/>
    <s v="De: 00099021001 A:00041127001 Transferencia de recursos a solicitud de Conoce Bolivia mediante nota CITE: CAR/COBOL/DGE Nº 0360/2023 (operación bimonetaria) para gastos de Inversión y Administración del Programa de Gestión Turística del P"/>
    <m/>
    <m/>
    <m/>
    <m/>
    <m/>
    <m/>
    <n v="0"/>
    <n v="1752048.05"/>
    <n v="1752048.05"/>
  </r>
  <r>
    <x v="25"/>
    <n v="3"/>
    <x v="24"/>
    <x v="59"/>
    <n v="3524"/>
    <s v="00066031015"/>
    <s v="De: 00066031015 A:00086071003 Transferencia que realizamos a solicitud del Ministerio de Planificación del Desarrollo mediante nota CITE: MPD/VIPFE/DGGFE/ UAP-NE 1820/2023, Desembolso UAP/014/2023 CIF UAP/FRA/1296/2018 Proyecto Estudios de"/>
    <m/>
    <m/>
    <m/>
    <m/>
    <m/>
    <m/>
    <n v="1027798.31"/>
    <n v="0"/>
    <n v="1027798.31"/>
  </r>
  <r>
    <x v="4"/>
    <n v="7"/>
    <x v="3"/>
    <x v="59"/>
    <n v="3524"/>
    <s v="00086071003"/>
    <s v="De: 00066031015 A:00086071003 Transferencia que realizamos a solicitud del Ministerio de Planificación del Desarrollo mediante nota CITE: MPD/VIPFE/DGGFE/ UAP-NE 1820/2023, Desembolso UAP/014/2023 CIF UAP/FRA/1296/2018 Proyecto Estudios de"/>
    <m/>
    <m/>
    <m/>
    <m/>
    <m/>
    <m/>
    <n v="0"/>
    <n v="1027798.31"/>
    <n v="1027798.31"/>
  </r>
  <r>
    <x v="25"/>
    <n v="3"/>
    <x v="24"/>
    <x v="59"/>
    <n v="3525"/>
    <s v="00066031015"/>
    <s v="De: 00066031015 A:00086071005 Transferencia que realizamos a solicitud del Ministerio de Planificación del Desarrollo mediante nota CITE: MPD/VIPFE/DGGFE/ UAP-NE 1828/2023, desembolso UAP/015/2023 CIF UAP/FRA/1305/2019 Proyecto Preinversió"/>
    <m/>
    <m/>
    <m/>
    <m/>
    <m/>
    <m/>
    <n v="2641607"/>
    <n v="0"/>
    <n v="2641607"/>
  </r>
  <r>
    <x v="4"/>
    <n v="7"/>
    <x v="3"/>
    <x v="59"/>
    <n v="3525"/>
    <s v="00086071005"/>
    <s v="De: 00066031015 A:00086071005 Transferencia que realizamos a solicitud del Ministerio de Planificación del Desarrollo mediante nota CITE: MPD/VIPFE/DGGFE/ UAP-NE 1828/2023, desembolso UAP/015/2023 CIF UAP/FRA/1305/2019 Proyecto Preinversió"/>
    <m/>
    <m/>
    <m/>
    <m/>
    <m/>
    <m/>
    <n v="0"/>
    <n v="2641607"/>
    <n v="2641607"/>
  </r>
  <r>
    <x v="19"/>
    <n v="2"/>
    <x v="18"/>
    <x v="59"/>
    <n v="3526"/>
    <s v="00046024204"/>
    <s v="De: 00046024204 A:00020024201 Transferencia a solicitud del Ministerio de Salud y Deportes mediante nota CITE: MSyD/DGAA/UF/TES/CE/263/2023 Informe Técnico MSyD/DGAA/UF/TES/IT/59/2023 para el Programa Centinelas de la Salud H.R. 6-17738-R"/>
    <m/>
    <m/>
    <m/>
    <m/>
    <m/>
    <m/>
    <n v="114142"/>
    <n v="0"/>
    <n v="114142"/>
  </r>
  <r>
    <x v="26"/>
    <n v="2"/>
    <x v="25"/>
    <x v="59"/>
    <n v="3526"/>
    <s v="00020024201"/>
    <s v="De: 00046024204 A:00020024201 Transferencia a solicitud del Ministerio de Salud y Deportes mediante nota CITE: MSyD/DGAA/UF/TES/CE/263/2023 Informe Técnico MSyD/DGAA/UF/TES/IT/59/2023 para el Programa Centinelas de la Salud H.R. 6-17738-R"/>
    <m/>
    <m/>
    <m/>
    <m/>
    <m/>
    <m/>
    <n v="0"/>
    <n v="114142"/>
    <n v="114142"/>
  </r>
  <r>
    <x v="0"/>
    <n v="2"/>
    <x v="0"/>
    <x v="60"/>
    <n v="3529"/>
    <s v="00099021001"/>
    <s v="De: 00099021001 A:00015011107 Complementando a la TRL Nº 2718 transferencia de recursos a solicitud del Ministerio de Gobierno mediante notas CITE: MG/DGAA/UF/T/Nos 197 y 257/2023 por concepto de distribuciones (GASTOS DE ADMINISTRACIÓN);"/>
    <m/>
    <m/>
    <m/>
    <m/>
    <m/>
    <m/>
    <n v="6.17"/>
    <n v="0"/>
    <n v="6.17"/>
  </r>
  <r>
    <x v="21"/>
    <n v="1"/>
    <x v="20"/>
    <x v="60"/>
    <n v="3529"/>
    <s v="00015011107"/>
    <s v="De: 00099021001 A:00015011107 Complementando a la TRL Nº 2718 transferencia de recursos a solicitud del Ministerio de Gobierno mediante notas CITE: MG/DGAA/UF/T/Nos 197 y 257/2023 por concepto de distribuciones (GASTOS DE ADMINISTRACIÓN);"/>
    <m/>
    <m/>
    <m/>
    <m/>
    <m/>
    <m/>
    <n v="0"/>
    <n v="6.17"/>
    <n v="6.17"/>
  </r>
  <r>
    <x v="0"/>
    <n v="2"/>
    <x v="0"/>
    <x v="61"/>
    <n v="3581"/>
    <s v="00099021001"/>
    <s v="De: 00389012001 A:00099021001 Transferencia a solicitud de la Dirección General de Administración y Finanzas Territoriales mediante nota interna CITE: MEFP/VTCP/DGAFT/USCFT/N°135/2023, por concepto de recuperaciones de la deuda emergente de"/>
    <m/>
    <m/>
    <m/>
    <m/>
    <m/>
    <m/>
    <n v="0"/>
    <n v="140543.63"/>
    <n v="140543.63"/>
  </r>
  <r>
    <x v="0"/>
    <n v="2"/>
    <x v="0"/>
    <x v="61"/>
    <n v="3583"/>
    <s v="00099021001"/>
    <s v="De: 00099021001 A:00287104321 Transferencia de recursos a solicitud del Fondo Nacional de Inversión Productiva y Social mediante nota CITE: FPS/GFA/UFI/TES/TRL/00243/2023 (operación bimonetaria), para el pago de Comprobantes C-31, en el ma"/>
    <m/>
    <m/>
    <m/>
    <m/>
    <m/>
    <m/>
    <n v="13720000"/>
    <n v="0"/>
    <n v="13720000"/>
  </r>
  <r>
    <x v="18"/>
    <n v="10"/>
    <x v="17"/>
    <x v="61"/>
    <n v="3583"/>
    <s v="00287104321"/>
    <s v="De: 00099021001 A:00287104321 Transferencia de recursos a solicitud del Fondo Nacional de Inversión Productiva y Social mediante nota CITE: FPS/GFA/UFI/TES/TRL/00243/2023 (operación bimonetaria), para el pago de Comprobantes C-31, en el ma"/>
    <m/>
    <m/>
    <m/>
    <m/>
    <m/>
    <m/>
    <n v="0"/>
    <n v="13720000"/>
    <n v="13720000"/>
  </r>
  <r>
    <x v="0"/>
    <n v="2"/>
    <x v="0"/>
    <x v="62"/>
    <n v="3608"/>
    <s v="00099021001"/>
    <s v="De: 00099021001 A:00117012001 Transferencia de recursos a solicitud de la Dirección General de Aeronáutica Civil mediante nota CITE: DAF-1654/2023 DGAC-32631/2023 (operación bimonetaria), por concepto de recursos depositados por la IATA po"/>
    <m/>
    <m/>
    <m/>
    <m/>
    <m/>
    <m/>
    <n v="608982.09"/>
    <n v="0"/>
    <n v="608982.09"/>
  </r>
  <r>
    <x v="13"/>
    <n v="1"/>
    <x v="12"/>
    <x v="62"/>
    <n v="3608"/>
    <s v="00117012001"/>
    <s v="De: 00099021001 A:00117012001 Transferencia de recursos a solicitud de la Dirección General de Aeronáutica Civil mediante nota CITE: DAF-1654/2023 DGAC-32631/2023 (operación bimonetaria), por concepto de recursos depositados por la IATA po"/>
    <m/>
    <m/>
    <m/>
    <m/>
    <m/>
    <m/>
    <n v="0"/>
    <n v="608982.09"/>
    <n v="608982.09"/>
  </r>
  <r>
    <x v="0"/>
    <n v="2"/>
    <x v="0"/>
    <x v="63"/>
    <n v="3610"/>
    <s v="00099021001"/>
    <s v="De: 00099021001 A:00287104334 Transferencia de recursos a solicitud del Fondo Nacional de Inversión Productiva y Social mediante nota CITE: FPS/GFA/UFI/TES/TRL/00250/2023 (operación bimonetaria), para el pago de Comprobantes C-31, en el mar"/>
    <m/>
    <m/>
    <m/>
    <m/>
    <m/>
    <m/>
    <n v="68600000"/>
    <n v="0"/>
    <n v="68600000"/>
  </r>
  <r>
    <x v="18"/>
    <n v="10"/>
    <x v="17"/>
    <x v="63"/>
    <n v="3610"/>
    <s v="00287104334"/>
    <s v="De: 00099021001 A:00287104334 Transferencia de recursos a solicitud del Fondo Nacional de Inversión Productiva y Social mediante nota CITE: FPS/GFA/UFI/TES/TRL/00250/2023 (operación bimonetaria), para el pago de Comprobantes C-31, en el mar"/>
    <m/>
    <m/>
    <m/>
    <m/>
    <m/>
    <m/>
    <n v="0"/>
    <n v="68600000"/>
    <n v="68600000"/>
  </r>
  <r>
    <x v="0"/>
    <n v="2"/>
    <x v="0"/>
    <x v="63"/>
    <n v="3628"/>
    <s v="00099021001"/>
    <s v="De: 00099021001 A:00086047010 Transferencia de recursos a solicitud de la Unidad de Coordinación y Ejecución del Programa Más Inversión para Riego - UCEP MI RIEGO dependiente del Ministerio de Medio Ambiente y Agua mediante nota CITE: MMA"/>
    <m/>
    <m/>
    <m/>
    <m/>
    <m/>
    <m/>
    <n v="35899678.189999998"/>
    <n v="0"/>
    <n v="35899678.189999998"/>
  </r>
  <r>
    <x v="4"/>
    <n v="4"/>
    <x v="3"/>
    <x v="63"/>
    <n v="3628"/>
    <s v="00086047010"/>
    <s v="De: 00099021001 A:00086047010 Transferencia de recursos a solicitud de la Unidad de Coordinación y Ejecución del Programa Más Inversión para Riego - UCEP MI RIEGO dependiente del Ministerio de Medio Ambiente y Agua mediante nota CITE: MMA"/>
    <m/>
    <m/>
    <m/>
    <m/>
    <m/>
    <m/>
    <n v="0"/>
    <n v="35899678.189999998"/>
    <n v="35899678.189999998"/>
  </r>
  <r>
    <x v="3"/>
    <n v="1"/>
    <x v="2"/>
    <x v="63"/>
    <n v="3629"/>
    <s v="00291012009"/>
    <s v="De: 00291012009 A:00099021001 Transferencia que realizamos a solicitud de la Dirección General de Crédito Público mediante nota CITE: MEFP/VTCP/DGCP/UODP/Nº 763/2023 en cumplimiento a lo establecido en el parágrafo III de la Disposición Ad"/>
    <m/>
    <m/>
    <m/>
    <m/>
    <m/>
    <m/>
    <n v="3688795.49"/>
    <n v="0"/>
    <n v="3688795.49"/>
  </r>
  <r>
    <x v="0"/>
    <n v="2"/>
    <x v="0"/>
    <x v="63"/>
    <n v="3629"/>
    <s v="00099021001"/>
    <s v="De: 00291012009 A:00099021001 Transferencia que realizamos a solicitud de la Dirección General de Crédito Público mediante nota CITE: MEFP/VTCP/DGCP/UODP/Nº 763/2023 en cumplimiento a lo establecido en el parágrafo III de la Disposición Ad"/>
    <m/>
    <m/>
    <m/>
    <m/>
    <m/>
    <m/>
    <n v="0"/>
    <n v="3688795.49"/>
    <n v="3688795.49"/>
  </r>
  <r>
    <x v="4"/>
    <n v="7"/>
    <x v="3"/>
    <x v="63"/>
    <n v="3630"/>
    <s v="00086071101"/>
    <s v="De: 00086071101 A:00099021001 Transferencia que realizamos a solicitud de la Dirección General de Crédito Público mediante nota CITE: MEFP/VTCP/DGCP/UODP/Nº 763/2023 en cumplimiento a lo establecido en el parágrafo III de la Disposición Ad"/>
    <m/>
    <m/>
    <m/>
    <m/>
    <m/>
    <m/>
    <n v="4365.16"/>
    <n v="0"/>
    <n v="4365.16"/>
  </r>
  <r>
    <x v="0"/>
    <n v="2"/>
    <x v="0"/>
    <x v="63"/>
    <n v="3630"/>
    <s v="00099021001"/>
    <s v="De: 00086071101 A:00099021001 Transferencia que realizamos a solicitud de la Dirección General de Crédito Público mediante nota CITE: MEFP/VTCP/DGCP/UODP/Nº 763/2023 en cumplimiento a lo establecido en el parágrafo III de la Disposición Ad"/>
    <m/>
    <m/>
    <m/>
    <m/>
    <m/>
    <m/>
    <n v="0"/>
    <n v="4365.16"/>
    <n v="4365.16"/>
  </r>
  <r>
    <x v="4"/>
    <n v="1"/>
    <x v="3"/>
    <x v="63"/>
    <n v="3631"/>
    <s v="00086011101"/>
    <s v="De: 00086011101 A:00099021001 Transferencia que realizamos a solicitud de la Dirección General de Crédito Público mediante nota CITE: MEFP/VTCP/DGCP/UODP/Nº 763/2023 en cumplimiento a lo establecido en el parágrafo III de la Disposición Ad"/>
    <m/>
    <m/>
    <m/>
    <m/>
    <m/>
    <m/>
    <n v="532237.21"/>
    <n v="0"/>
    <n v="532237.21"/>
  </r>
  <r>
    <x v="0"/>
    <n v="2"/>
    <x v="0"/>
    <x v="63"/>
    <n v="3631"/>
    <s v="00099021001"/>
    <s v="De: 00086011101 A:00099021001 Transferencia que realizamos a solicitud de la Dirección General de Crédito Público mediante nota CITE: MEFP/VTCP/DGCP/UODP/Nº 763/2023 en cumplimiento a lo establecido en el parágrafo III de la Disposición Ad"/>
    <m/>
    <m/>
    <m/>
    <m/>
    <m/>
    <m/>
    <n v="0"/>
    <n v="532237.21"/>
    <n v="532237.21"/>
  </r>
  <r>
    <x v="0"/>
    <n v="2"/>
    <x v="0"/>
    <x v="63"/>
    <n v="3633"/>
    <s v="00099021001"/>
    <s v="De: 00099021001 A:00383012001 Transferencia de recursos a solicitud de la Agencia Boliviana de Correos dependiente del Ministerio de Obras Públicas, Servicios y Vivienda mediante nota CITE: AGBC-AGBC/DAF/TFC-CPRV-0323-CAR/2023 (operación"/>
    <m/>
    <m/>
    <m/>
    <m/>
    <m/>
    <m/>
    <n v="254229.82"/>
    <n v="0"/>
    <n v="254229.82"/>
  </r>
  <r>
    <x v="2"/>
    <n v="1"/>
    <x v="1"/>
    <x v="63"/>
    <n v="3633"/>
    <s v="00383012001"/>
    <s v="De: 00099021001 A:00383012001 Transferencia de recursos a solicitud de la Agencia Boliviana de Correos dependiente del Ministerio de Obras Públicas, Servicios y Vivienda mediante nota CITE: AGBC-AGBC/DAF/TFC-CPRV-0323-CAR/2023 (operación"/>
    <m/>
    <m/>
    <m/>
    <m/>
    <m/>
    <m/>
    <n v="0"/>
    <n v="254229.82"/>
    <n v="254229.82"/>
  </r>
  <r>
    <x v="20"/>
    <n v="1"/>
    <x v="19"/>
    <x v="63"/>
    <n v="3636"/>
    <s v="00081014202"/>
    <s v="De: 00081014202 A:00046024208 De: 00081014202: A: 00046024208 Transferencia que realizamos a solicitud del Ministerio de Obras públicas, Servicio y Vivienda mediante nota CITE: MOPSV/DGAA/N°660/2023 e informe Técnico INF/MOPSV/VMTEL/UEPP N"/>
    <m/>
    <m/>
    <m/>
    <m/>
    <m/>
    <m/>
    <n v="5000000"/>
    <n v="0"/>
    <n v="5000000"/>
  </r>
  <r>
    <x v="19"/>
    <n v="2"/>
    <x v="18"/>
    <x v="63"/>
    <n v="3636"/>
    <s v="00046024208"/>
    <s v="De: 00081014202 A:00046024208 De: 00081014202: A: 00046024208 Transferencia que realizamos a solicitud del Ministerio de Obras públicas, Servicio y Vivienda mediante nota CITE: MOPSV/DGAA/N°660/2023 e informe Técnico INF/MOPSV/VMTEL/UEPP N"/>
    <m/>
    <m/>
    <m/>
    <m/>
    <m/>
    <m/>
    <n v="0"/>
    <n v="5000000"/>
    <n v="5000000"/>
  </r>
  <r>
    <x v="25"/>
    <n v="4"/>
    <x v="24"/>
    <x v="63"/>
    <n v="3637"/>
    <s v="00066047003"/>
    <s v="De: 00066047003 A:00086107007 Transferencia de recursos a solicitud del Ministerio de Planificación del Desarrollo mediante nota CITE: MPD/VIPFE/DGPP/UP-NE 1222/2023 en el marco del Convenio Interinstitucional de Financiamiento CIF VIPFE/DG"/>
    <m/>
    <m/>
    <m/>
    <m/>
    <m/>
    <m/>
    <n v="319199.96000000002"/>
    <n v="0"/>
    <n v="319199.96000000002"/>
  </r>
  <r>
    <x v="4"/>
    <n v="10"/>
    <x v="3"/>
    <x v="63"/>
    <n v="3637"/>
    <s v="00086107007"/>
    <s v="De: 00066047003 A:00086107007 Transferencia de recursos a solicitud del Ministerio de Planificación del Desarrollo mediante nota CITE: MPD/VIPFE/DGPP/UP-NE 1222/2023 en el marco del Convenio Interinstitucional de Financiamiento CIF VIPFE/DG"/>
    <m/>
    <m/>
    <m/>
    <m/>
    <m/>
    <m/>
    <n v="0"/>
    <n v="319199.96000000002"/>
    <n v="319199.96000000002"/>
  </r>
  <r>
    <x v="25"/>
    <n v="4"/>
    <x v="24"/>
    <x v="64"/>
    <n v="3670"/>
    <s v="00066047003"/>
    <s v="De: 00066047003 A:00081127002 Transferencia de recursos a solicitud del Ministerio de Planificación del Desarrollo mediante nota CITE: MPD/VIPFE/DGPP/UP-NE 1263/2023 y Convenio Interinstitucional de Financiamiento CIF VIPFE/DGPP/UP/BID-353"/>
    <m/>
    <m/>
    <m/>
    <m/>
    <m/>
    <m/>
    <n v="254859.73"/>
    <n v="0"/>
    <n v="254859.73"/>
  </r>
  <r>
    <x v="20"/>
    <n v="12"/>
    <x v="19"/>
    <x v="64"/>
    <n v="3670"/>
    <s v="00081127002"/>
    <s v="De: 00066047003 A:00081127002 Transferencia de recursos a solicitud del Ministerio de Planificación del Desarrollo mediante nota CITE: MPD/VIPFE/DGPP/UP-NE 1263/2023 y Convenio Interinstitucional de Financiamiento CIF VIPFE/DGPP/UP/BID-353"/>
    <m/>
    <m/>
    <m/>
    <m/>
    <m/>
    <m/>
    <n v="0"/>
    <n v="254859.73"/>
    <n v="254859.73"/>
  </r>
  <r>
    <x v="0"/>
    <n v="2"/>
    <x v="0"/>
    <x v="65"/>
    <n v="3698"/>
    <s v="00099021001"/>
    <s v="De: 00099021001 A:00291014380 Transferencia de recursos a solicitud de la Administradora Boliviana de Carreteras mediante nota CITE: ABC/GNA/SAF/ATE/2023-1865 (operación bimonetaria), para el pago a beneficiarios (TC 6,86) H.R 6-18782-R."/>
    <m/>
    <m/>
    <m/>
    <m/>
    <m/>
    <m/>
    <n v="4802000"/>
    <n v="0"/>
    <n v="4802000"/>
  </r>
  <r>
    <x v="3"/>
    <n v="1"/>
    <x v="2"/>
    <x v="65"/>
    <n v="3698"/>
    <s v="00291014380"/>
    <s v="De: 00099021001 A:00291014380 Transferencia de recursos a solicitud de la Administradora Boliviana de Carreteras mediante nota CITE: ABC/GNA/SAF/ATE/2023-1865 (operación bimonetaria), para el pago a beneficiarios (TC 6,86) H.R 6-18782-R."/>
    <m/>
    <m/>
    <m/>
    <m/>
    <m/>
    <m/>
    <n v="0"/>
    <n v="4802000"/>
    <n v="4802000"/>
  </r>
  <r>
    <x v="0"/>
    <n v="2"/>
    <x v="0"/>
    <x v="65"/>
    <n v="3699"/>
    <s v="00099021001"/>
    <s v="De: 00099021001 A:00291014343 Transferencia de recursos a solicitud de la Administradora Boliviana de Carreteras mediante nota CITE: ABC/GNA/SAF/ATE/2023-1865 (operación bimonetaria), para el pago a beneficiarios (TC 6,86) H.R 6-18782-R."/>
    <m/>
    <m/>
    <m/>
    <m/>
    <m/>
    <m/>
    <n v="197653.61"/>
    <n v="0"/>
    <n v="197653.61"/>
  </r>
  <r>
    <x v="3"/>
    <n v="1"/>
    <x v="2"/>
    <x v="65"/>
    <n v="3699"/>
    <s v="00291014343"/>
    <s v="De: 00099021001 A:00291014343 Transferencia de recursos a solicitud de la Administradora Boliviana de Carreteras mediante nota CITE: ABC/GNA/SAF/ATE/2023-1865 (operación bimonetaria), para el pago a beneficiarios (TC 6,86) H.R 6-18782-R."/>
    <m/>
    <m/>
    <m/>
    <m/>
    <m/>
    <m/>
    <n v="0"/>
    <n v="197653.61"/>
    <n v="197653.61"/>
  </r>
  <r>
    <x v="0"/>
    <n v="2"/>
    <x v="0"/>
    <x v="65"/>
    <n v="3702"/>
    <s v="00099021001"/>
    <s v="De: 00099021001 A:00253014307 Transferencia de recursos a solicitud de la Entidad Ejecutora de Medio Ambiente y Agua dependiente del Ministerio de Medio Ambiente y Agua mediante nota CITE: GM-1043-EMAGUA/2023 (operación bimonetaria), para e"/>
    <m/>
    <m/>
    <m/>
    <m/>
    <m/>
    <m/>
    <n v="3430000"/>
    <n v="0"/>
    <n v="3430000"/>
  </r>
  <r>
    <x v="5"/>
    <n v="1"/>
    <x v="4"/>
    <x v="65"/>
    <n v="3702"/>
    <s v="00253014307"/>
    <s v="De: 00099021001 A:00253014307 Transferencia de recursos a solicitud de la Entidad Ejecutora de Medio Ambiente y Agua dependiente del Ministerio de Medio Ambiente y Agua mediante nota CITE: GM-1043-EMAGUA/2023 (operación bimonetaria), para e"/>
    <m/>
    <m/>
    <m/>
    <m/>
    <m/>
    <m/>
    <n v="0"/>
    <n v="3430000"/>
    <n v="3430000"/>
  </r>
  <r>
    <x v="0"/>
    <n v="2"/>
    <x v="0"/>
    <x v="65"/>
    <n v="3703"/>
    <s v="00099021001"/>
    <s v="De: 00099021001 A:00253014306 Transferencia de recursos a solicitud de la Entidad Ejecutora de Medio Ambiente y Agua dependiente del Ministerio de Medio Ambiente y Agua mediante nota CITE: GM-1043-EMAGUA/2023 (operación bimonetaria), para e"/>
    <m/>
    <m/>
    <m/>
    <m/>
    <m/>
    <m/>
    <n v="6860000"/>
    <n v="0"/>
    <n v="6860000"/>
  </r>
  <r>
    <x v="5"/>
    <n v="1"/>
    <x v="4"/>
    <x v="65"/>
    <n v="3703"/>
    <s v="00253014306"/>
    <s v="De: 00099021001 A:00253014306 Transferencia de recursos a solicitud de la Entidad Ejecutora de Medio Ambiente y Agua dependiente del Ministerio de Medio Ambiente y Agua mediante nota CITE: GM-1043-EMAGUA/2023 (operación bimonetaria), para e"/>
    <m/>
    <m/>
    <m/>
    <m/>
    <m/>
    <m/>
    <n v="0"/>
    <n v="6860000"/>
    <n v="6860000"/>
  </r>
  <r>
    <x v="0"/>
    <n v="2"/>
    <x v="0"/>
    <x v="66"/>
    <n v="3758"/>
    <s v="00099021001"/>
    <s v="De: 00099021001 A:00591012006 Transferencia de recursos a solicitud de la Empresa Estatal de Transporte por Cable Mi Teleférico mediante nota CITE: EETC-MT-GAF-DAGF-HFM-0335-CAR/2023 (operación bimonetaria) para pagos reprogramados de acu"/>
    <m/>
    <m/>
    <m/>
    <m/>
    <m/>
    <m/>
    <n v="665542.38"/>
    <n v="0"/>
    <n v="665542.38"/>
  </r>
  <r>
    <x v="27"/>
    <n v="1"/>
    <x v="26"/>
    <x v="66"/>
    <n v="3758"/>
    <s v="00591012006"/>
    <s v="De: 00099021001 A:00591012006 Transferencia de recursos a solicitud de la Empresa Estatal de Transporte por Cable Mi Teleférico mediante nota CITE: EETC-MT-GAF-DAGF-HFM-0335-CAR/2023 (operación bimonetaria) para pagos reprogramados de acu"/>
    <m/>
    <m/>
    <m/>
    <m/>
    <m/>
    <m/>
    <n v="0"/>
    <n v="665542.38"/>
    <n v="665542.38"/>
  </r>
  <r>
    <x v="0"/>
    <n v="2"/>
    <x v="0"/>
    <x v="67"/>
    <n v="3818"/>
    <s v="00099021001"/>
    <s v="De: 00099021001 A:00514012002 Transferencia de recursos a solicitud de Ende Corporación mediante nota CITE: ENDE- DEEM-8/31 (operación bimonetarios) para la atención de comisión de compromiso correspondiente al primer desembolso del conven"/>
    <m/>
    <m/>
    <m/>
    <m/>
    <m/>
    <m/>
    <n v="50"/>
    <n v="0"/>
    <n v="50"/>
  </r>
  <r>
    <x v="28"/>
    <n v="1"/>
    <x v="27"/>
    <x v="67"/>
    <n v="3818"/>
    <s v="00514012002"/>
    <s v="De: 00099021001 A:00514012002 Transferencia de recursos a solicitud de Ende Corporación mediante nota CITE: ENDE- DEEM-8/31 (operación bimonetarios) para la atención de comisión de compromiso correspondiente al primer desembolso del conven"/>
    <m/>
    <m/>
    <m/>
    <m/>
    <m/>
    <m/>
    <n v="0"/>
    <n v="50"/>
    <n v="5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
  <r>
    <x v="0"/>
    <n v="2"/>
    <x v="0"/>
    <x v="0"/>
    <n v="28"/>
    <s v="00099021001"/>
    <s v="De: 00099021001 A:00513012005 Transferencia de recursos a solicitud de Yacimientos Petrolíferos Fiscales Bolivianos mediante nota CITE: GAFC/DFC-0010/2023 (operación bimonetarias) destinados a pagos en moneda extranjera por importación de h"/>
    <m/>
    <m/>
    <m/>
    <m/>
    <n v="31119800.66"/>
    <n v="0"/>
    <n v="213481832.52760002"/>
    <n v="0"/>
    <n v="213481832.52760002"/>
    <m/>
  </r>
  <r>
    <x v="0"/>
    <n v="2"/>
    <x v="0"/>
    <x v="1"/>
    <n v="314"/>
    <s v="00099021001"/>
    <s v="De: 00099021001 A:00010011102 Transferencia que realizamos a solicitud del Ministerio de Relaciones Exteriores mediante nota CITE: GM-DGAA-UFI-Cs-40/2023 y la nota interna CITE: MEFP/VTCP/DGPOT/UOTGN Nº99/2023 H.R. 6-2270-R"/>
    <m/>
    <m/>
    <m/>
    <m/>
    <n v="128607.61"/>
    <n v="0"/>
    <n v="882248.20460000006"/>
    <n v="0"/>
    <n v="882248.20460000006"/>
    <m/>
  </r>
  <r>
    <x v="0"/>
    <n v="2"/>
    <x v="0"/>
    <x v="2"/>
    <n v="645"/>
    <s v="00099021001"/>
    <s v="De: 00206044301 A:00099021001 De: 00206044301 A: 00099021001 Transferencia de recursos a solicitud del Instituto Nacional de Estadística mediante nota CITE: INE-DGE-CGP-JNAP-CPV N°0465 y 0466/2023 (operación bimonetarias) destinados a la"/>
    <m/>
    <m/>
    <m/>
    <m/>
    <n v="0"/>
    <n v="3134510.92"/>
    <n v="0"/>
    <n v="21502744.911200002"/>
    <n v="21502744.911200002"/>
    <m/>
  </r>
  <r>
    <x v="0"/>
    <n v="2"/>
    <x v="0"/>
    <x v="2"/>
    <n v="647"/>
    <s v="00099021001"/>
    <s v="De: 00206044301 A:00099021001 De: 00206044301 A: 00099021001 Transferencia de recursos a solicitud del Instituto Nacional de Estadística mediante nota CITE: INE-DGE-CGP-JNAP-CPV N°0465 y 0466/2023 (operación bimonetarias) destinados a la"/>
    <m/>
    <m/>
    <m/>
    <m/>
    <n v="0"/>
    <n v="81810.61"/>
    <n v="0"/>
    <n v="561220.78460000001"/>
    <n v="561220.78460000001"/>
    <m/>
  </r>
  <r>
    <x v="1"/>
    <n v="1"/>
    <x v="1"/>
    <x v="3"/>
    <n v="797"/>
    <s v="00383012002"/>
    <s v="De: 00383012002 A:00099021001 Transferencia que realizamos a solicitud de la Agencia Boliviana de Correos mediante nota CITE: AGBC-AGBC/DAF/TFC-CPRV-0058-CAR/2023, Inorme Técnico INF/AGBC/DAF/TFC Nº 0014/2023 (operación bimonetaria), (TC 6"/>
    <m/>
    <m/>
    <m/>
    <m/>
    <n v="30259.79"/>
    <n v="0"/>
    <n v="207582.1594"/>
    <n v="0"/>
    <n v="207582.1594"/>
    <m/>
  </r>
  <r>
    <x v="0"/>
    <n v="2"/>
    <x v="0"/>
    <x v="4"/>
    <n v="824"/>
    <s v="00099021001"/>
    <s v="De: 00046057006 A:00099021001 Transferencia bimonetaria que realizamos a solicitud del Ministerio de Salud y Deportes mediante nota CITE: MSyD/VGSS/DGGH/UGESPRO/PGBID3151/CE/44/2023 en el marco del contrato de préstamo Nº3151 aprobado media"/>
    <m/>
    <m/>
    <m/>
    <m/>
    <n v="0"/>
    <n v="100000"/>
    <n v="0"/>
    <n v="686000"/>
    <n v="686000"/>
    <m/>
  </r>
  <r>
    <x v="0"/>
    <n v="2"/>
    <x v="0"/>
    <x v="5"/>
    <n v="1119"/>
    <s v="00099021001"/>
    <s v="De: 00046057010 A:00099021001 Transferencia de recursos bi-monetaria a solicitud del Ministerio de Salud y Deportes mediante nota CITE: MSyD/VGSS/DGGH/UGESPRO/PCAF/CE/39/2023, para atender la emergencia sanitaria ocasionada por la pandemia"/>
    <m/>
    <m/>
    <m/>
    <m/>
    <n v="0"/>
    <n v="25000000"/>
    <n v="0"/>
    <n v="171500000"/>
    <n v="171500000"/>
    <m/>
  </r>
  <r>
    <x v="0"/>
    <n v="2"/>
    <x v="0"/>
    <x v="5"/>
    <n v="1121"/>
    <s v="00099021001"/>
    <s v="De: 00099021001 A:00514017005 Transferencia BI - Monetaria que realizamos a solicitud de la Empresa Nacional de Electricidad mediante nota CITE: ENDE-DEEM-3/42-23 Informe Técnico ENDE-IT-DEEM-3/2-23 H.R. 6-6262-R"/>
    <m/>
    <m/>
    <m/>
    <m/>
    <n v="7.29"/>
    <n v="0"/>
    <n v="50.009399999999999"/>
    <n v="0"/>
    <n v="50.009399999999999"/>
    <m/>
  </r>
  <r>
    <x v="0"/>
    <n v="2"/>
    <x v="0"/>
    <x v="5"/>
    <n v="1123"/>
    <s v="00099021001"/>
    <s v="De: 00099021001 A:00514017005 Transferencia BI - Monetaria que realizamos a solicitud de la Empresa Nacional de Electricidad mediante nota CITE: ENDE-DEEM-3/43-23 Informe Técnico ENDE-IT-DEEM-3/3-23 H.R. 6-6375-R"/>
    <m/>
    <m/>
    <m/>
    <m/>
    <n v="7.29"/>
    <n v="0"/>
    <n v="50.009399999999999"/>
    <n v="0"/>
    <n v="50.009399999999999"/>
    <m/>
  </r>
  <r>
    <x v="0"/>
    <n v="2"/>
    <x v="0"/>
    <x v="6"/>
    <n v="1160"/>
    <s v="00099021001"/>
    <s v="De: 00046057009 A:00099021001 Transferencia de recursos a solicitud del Ministerio de Salud y Deportes mediante nota CITE: MSyD/VGSS/DGGH/UGESPRO/FRISDP/CE/106/2023 (operación bimonetaria) por el desembolso realizado por el BID, correspondi"/>
    <m/>
    <m/>
    <m/>
    <m/>
    <n v="0"/>
    <n v="600000"/>
    <n v="0"/>
    <n v="4116000"/>
    <n v="4116000"/>
    <m/>
  </r>
  <r>
    <x v="0"/>
    <n v="2"/>
    <x v="0"/>
    <x v="7"/>
    <n v="1204"/>
    <s v="00099021001"/>
    <s v="De: 00086108004 A:00099021001 Transferencia bi-monetaria que realizamos a solicitud de la UCP - PPCR entidad ejecutora dependiente del Ministerio de Medio Ambiente y Agua mediante nota CITE: CAR/UCP-PPCR No 0073/2023 UCP PPCR/2023-00695 par"/>
    <m/>
    <m/>
    <m/>
    <m/>
    <n v="0"/>
    <n v="126185.39"/>
    <n v="0"/>
    <n v="865631.77540000004"/>
    <n v="865631.77540000004"/>
    <m/>
  </r>
  <r>
    <x v="1"/>
    <n v="1"/>
    <x v="1"/>
    <x v="8"/>
    <n v="1250"/>
    <s v="00383012002"/>
    <s v="De: 00383012002 A:00099021001 Transferencia de recursos a solicitud de la Agencia Boliviana de Correos mediante nota CITE: AGBC-AGBC/DAF/TFC-CPRV-0093-CAR/2023 (operación bimonetaria), para gastos operativos y administrativos (TC 6,86) H.R"/>
    <m/>
    <m/>
    <m/>
    <m/>
    <n v="44291.16"/>
    <n v="0"/>
    <n v="303837.35760000005"/>
    <n v="0"/>
    <n v="303837.35760000005"/>
    <m/>
  </r>
  <r>
    <x v="1"/>
    <n v="1"/>
    <x v="1"/>
    <x v="8"/>
    <n v="1252"/>
    <s v="00383012002"/>
    <s v="De: 00383012002 A:00099021001 Transferencia de recursos a solicitud de la Agencia Boliviana de Correos mediante nota CITE: AGBC-AGBC/DAF/TFC-CPRV-0093-CAR/2023 (operación bimonetaria), para gastos operativos y administrativos (TC 6,86) H.R"/>
    <m/>
    <m/>
    <m/>
    <m/>
    <n v="40125.69"/>
    <n v="0"/>
    <n v="275262.23340000003"/>
    <n v="0"/>
    <n v="275262.23340000003"/>
    <m/>
  </r>
  <r>
    <x v="1"/>
    <n v="1"/>
    <x v="1"/>
    <x v="9"/>
    <n v="1285"/>
    <s v="00383012002"/>
    <s v="De: 00383012002 A:00099021001 Transferencia de recursos a solicitud de la Agencia Boliviana de Correos dependiente del Ministerio de Obras Públicas, Servicios y Vivienda mediante nota CITE: AGBC-AGBC/DAF/TFC-CPRV-0104-CAR/2023 (operación bi"/>
    <m/>
    <m/>
    <m/>
    <m/>
    <n v="115310.87"/>
    <n v="0"/>
    <n v="791032.56819999998"/>
    <n v="0"/>
    <n v="791032.56819999998"/>
    <m/>
  </r>
  <r>
    <x v="2"/>
    <n v="1"/>
    <x v="2"/>
    <x v="10"/>
    <n v="1406"/>
    <s v="00086018024"/>
    <s v="De: 00086018024 A:00099021001 Transferencia de recursos a solicitud del Ministerio de Medio Ambiente y Agua mediante nota CITE: MMAYA/DGAA No 166/2023 (operación bimonetaria) por el desembolso del Fondo Mundial para el medio ambiente para e"/>
    <m/>
    <m/>
    <m/>
    <m/>
    <n v="41211"/>
    <n v="0"/>
    <n v="282707.46000000002"/>
    <n v="0"/>
    <n v="282707.46000000002"/>
    <m/>
  </r>
  <r>
    <x v="0"/>
    <n v="2"/>
    <x v="0"/>
    <x v="10"/>
    <n v="1406"/>
    <s v="00099021001"/>
    <s v="De: 00086018024 A:00099021001 Transferencia de recursos a solicitud del Ministerio de Medio Ambiente y Agua mediante nota CITE: MMAYA/DGAA No 166/2023 (operación bimonetaria) por el desembolso del Fondo Mundial para el medio ambiente para e"/>
    <m/>
    <m/>
    <m/>
    <m/>
    <n v="0"/>
    <n v="41211"/>
    <n v="0"/>
    <n v="282707.46000000002"/>
    <n v="282707.46000000002"/>
    <m/>
  </r>
  <r>
    <x v="0"/>
    <n v="2"/>
    <x v="0"/>
    <x v="11"/>
    <n v="1425"/>
    <s v="00099021001"/>
    <s v="De: 00086047008 A:00099021001 Transferencia de recursos a solicitud del Ministerio de Medio Ambiente y Agua mediante nota CITE: MMAyA/VRHR/UCOORD/UCEP-MI RIEGO FINAN Nº 00310/2023 (operación bimonetaria), para la ejecucuón del Programa PRES"/>
    <m/>
    <m/>
    <m/>
    <m/>
    <n v="0"/>
    <n v="5953869.3300000001"/>
    <n v="0"/>
    <n v="40843543.603799999"/>
    <n v="40843543.603799999"/>
    <m/>
  </r>
  <r>
    <x v="3"/>
    <n v="1"/>
    <x v="3"/>
    <x v="11"/>
    <n v="1427"/>
    <s v="00212014302"/>
    <s v="De: 00212014302 A:00099021001 Transferencia de recursos a solicitud del Instituto Nacional de Reforma Agraria mediante nota CITE: DGAF-C-EXT Nº 128/2023 (operación bimonetaria), para el pago de honorarios a consultores, adquisición de biene"/>
    <m/>
    <m/>
    <m/>
    <m/>
    <n v="1943004"/>
    <n v="0"/>
    <n v="13329007.440000001"/>
    <n v="0"/>
    <n v="13329007.440000001"/>
    <m/>
  </r>
  <r>
    <x v="4"/>
    <n v="1"/>
    <x v="4"/>
    <x v="11"/>
    <n v="1431"/>
    <s v="00389014301"/>
    <s v="De: 00389014301 A:00099021001 Transferencia de recursos a solicitud de la Navegación Aérea y Aeropuertos Bolivianos mediante nota CITE: CAR/DGE-DNAF Nª 0084/2023 (operación bimonetaria), para el pago de la ejecución del Proyecto Mejoramient"/>
    <m/>
    <m/>
    <m/>
    <m/>
    <n v="305871.96999999997"/>
    <n v="0"/>
    <n v="2098281.7141999998"/>
    <n v="0"/>
    <n v="2098281.7141999998"/>
    <m/>
  </r>
  <r>
    <x v="0"/>
    <n v="2"/>
    <x v="0"/>
    <x v="12"/>
    <n v="1561"/>
    <s v="00099021001"/>
    <s v="De: 00086047005 A:00099021001 Transferencia de recursos a solicitud de la Unidad de Coordinación y Ejecución del Programa Más Inversión para Riego - UCEP MI RIEGO dependiente del Ministerio de Medio Ambiente y Agua mediante nota CITE: MMAy"/>
    <m/>
    <m/>
    <m/>
    <m/>
    <n v="0"/>
    <n v="999992.71"/>
    <n v="0"/>
    <n v="6859949.9906000001"/>
    <n v="6859949.9906000001"/>
    <m/>
  </r>
  <r>
    <x v="5"/>
    <n v="1"/>
    <x v="5"/>
    <x v="12"/>
    <n v="1563"/>
    <s v="00253014301"/>
    <s v="De: 00253014301 A:00099021001 Transferencia de recursos a solicitud de la Entidad Ejecutora de Medio Ambiente y Agua dependiente del Ministerio de Medio Ambiente y Agua mediante nota CITE: GM-0468-EMAGUA/2023 Informe GM-0453-INF/2023 I/2023"/>
    <m/>
    <m/>
    <m/>
    <m/>
    <n v="190000"/>
    <n v="0"/>
    <n v="1303400"/>
    <n v="0"/>
    <n v="1303400"/>
    <m/>
  </r>
  <r>
    <x v="1"/>
    <n v="1"/>
    <x v="1"/>
    <x v="13"/>
    <n v="1597"/>
    <s v="00383012002"/>
    <s v="De: 00383012002 A:00099021001 Transferencia de recursos a solicitud de la Agencia Boliviana de Correos mediante nota CITE: AGBC-AGBC/DAF/TFC-CPRV-0144-CAR/2023 para gastos operativos y administrativos (operación bimonetaria) (TC 6,86) H.R"/>
    <m/>
    <m/>
    <m/>
    <m/>
    <n v="1910.57"/>
    <n v="0"/>
    <n v="13106.510200000001"/>
    <n v="0"/>
    <n v="13106.510200000001"/>
    <m/>
  </r>
  <r>
    <x v="0"/>
    <n v="2"/>
    <x v="0"/>
    <x v="14"/>
    <n v="1691"/>
    <s v="00099021001"/>
    <s v="De: 00086047007 A:00099021001 Transferencia de recursos a solicitud del Ministerio de Medio Ambiente y Agua mediante nota CITE: MMAyA/VRHR/UCOORD/UCEP-MI RIEGO FINAN N° 0345/2023 (operación bimonetaria), Contrato Préstamo 4403 (TC 6,86) H."/>
    <m/>
    <m/>
    <m/>
    <m/>
    <n v="0"/>
    <n v="1499992.71"/>
    <n v="0"/>
    <n v="10289949.990600001"/>
    <n v="10289949.990600001"/>
    <m/>
  </r>
  <r>
    <x v="0"/>
    <n v="2"/>
    <x v="0"/>
    <x v="15"/>
    <n v="1706"/>
    <s v="00099021001"/>
    <s v="De: 00047137004 A:00099021001 Transferencia de recursos a solicitud del Ministerio de Desarrollo Rural y Tierras mediante nota CITE: MDRyT/EMPODERAR/EXT-Nº01825/2023 (operación bimonetaria) Convenio de Préstamo BIRF Nº 9437-BO (TC 6,86) H"/>
    <m/>
    <m/>
    <m/>
    <m/>
    <n v="0"/>
    <n v="11999992.710000001"/>
    <n v="0"/>
    <n v="82319949.990600005"/>
    <n v="82319949.990600005"/>
    <m/>
  </r>
  <r>
    <x v="0"/>
    <n v="2"/>
    <x v="0"/>
    <x v="15"/>
    <n v="1708"/>
    <s v="00099021001"/>
    <s v="De: 00047137003 A:00099021001 Transferencia de recursos a solicitud del Ministerio de Desarrollo Rural y Tierras mediante nota CITE: MDRyT/EMPODERAR/EXT-Nº01826/2023 (operación bimonetaria) Convenio de Préstamo BIRF Nº 8735-BO (TC 6,86) H"/>
    <m/>
    <m/>
    <m/>
    <m/>
    <n v="0"/>
    <n v="795242.71"/>
    <n v="0"/>
    <n v="5455364.9906000001"/>
    <n v="5455364.9906000001"/>
    <m/>
  </r>
  <r>
    <x v="0"/>
    <n v="2"/>
    <x v="0"/>
    <x v="15"/>
    <n v="1710"/>
    <s v="00099021001"/>
    <s v="De: 00086077004 A:00099021001 Transferencia de recursos a solicitud del Ministerio de Medio Ambiente y Agua mediante nota CITE: CAR/UCEP-MMAyA Nº 0446/2023 UCEP-MMAyA/2023-01626 (operación bimonetaria), para la ejecución del Programa Más I"/>
    <m/>
    <m/>
    <m/>
    <m/>
    <n v="0"/>
    <n v="649960"/>
    <n v="0"/>
    <n v="4458725.6000000006"/>
    <n v="4458725.6000000006"/>
    <m/>
  </r>
  <r>
    <x v="4"/>
    <n v="1"/>
    <x v="4"/>
    <x v="15"/>
    <n v="1712"/>
    <s v="00389014301"/>
    <s v="De: 00389014301 A:00099021001 Transferencia de recursos a solicitud de la Navegación Aérea y Aeropuertos Bolivianos dependiente del Ministerio de Obras Públicas, Servicios y Vivienda mediante nota CITE: CAR/DGE-DNAF Nº 0096/2023 (operación"/>
    <m/>
    <m/>
    <m/>
    <m/>
    <n v="500000"/>
    <n v="0"/>
    <n v="3430000"/>
    <n v="0"/>
    <n v="3430000"/>
    <m/>
  </r>
  <r>
    <x v="0"/>
    <n v="2"/>
    <x v="0"/>
    <x v="16"/>
    <n v="1733"/>
    <s v="00099021001"/>
    <s v="De: 00015010001 A:00099021001 Transferencia Bimonetaria de recursos (5 de 5) a solicitud del Ministerio de Gobierno mediante nota CITE: MG/DGAA/UF/T/Nº 128/2023 e informes adjuntos por concepto de gastos administrativos; en el marco de la L"/>
    <m/>
    <m/>
    <m/>
    <m/>
    <n v="0"/>
    <n v="14818.78"/>
    <n v="0"/>
    <n v="101656.83080000001"/>
    <n v="101656.83080000001"/>
    <m/>
  </r>
  <r>
    <x v="0"/>
    <n v="2"/>
    <x v="0"/>
    <x v="16"/>
    <n v="1735"/>
    <s v="00099021001"/>
    <s v="De: 00015010001 A:00099021001 Transferencia Bimonetaria de recursos (4 de 5) a solicitud del Ministerio de Gobierno mediante nota CITE: MG/DGAA/UF/T/Nº 128/2023 e informes adjuntos por concepto de fondo de devolución; en el marco de la Ley"/>
    <m/>
    <m/>
    <m/>
    <m/>
    <n v="0"/>
    <n v="17817.46"/>
    <n v="0"/>
    <n v="122227.77559999999"/>
    <n v="122227.77559999999"/>
    <m/>
  </r>
  <r>
    <x v="0"/>
    <n v="2"/>
    <x v="0"/>
    <x v="16"/>
    <n v="1737"/>
    <s v="00099021001"/>
    <s v="De: 00015010001 A:00099021001 Transferencia Bimonetaria de recursos (3 de 5) a solicitud del Ministerio de Gobierno mediante nota CITE: MG/DGAA/UF/T/Nº 128/2023 e informes adjuntos por concepto de distribuciones (DIPREVCON); en el marco de"/>
    <m/>
    <m/>
    <m/>
    <m/>
    <n v="0"/>
    <n v="210413.39"/>
    <n v="0"/>
    <n v="1443435.8554000002"/>
    <n v="1443435.8554000002"/>
    <m/>
  </r>
  <r>
    <x v="0"/>
    <n v="2"/>
    <x v="0"/>
    <x v="16"/>
    <n v="1739"/>
    <s v="00099021001"/>
    <s v="De: 00015010001 A:00099021001 Transferencia Bimonetaria de recursos (2 de 5) a solicitud del Ministerio de Gobierno mediante nota CITE: MG/DGAA/UF/T/Nº 128/2023 e informes adjuntos por concepto de distribuciones (DIRCABI); en el marco de la"/>
    <m/>
    <m/>
    <m/>
    <m/>
    <n v="0"/>
    <n v="64742.58"/>
    <n v="0"/>
    <n v="444134.09880000004"/>
    <n v="444134.09880000004"/>
    <m/>
  </r>
  <r>
    <x v="0"/>
    <n v="2"/>
    <x v="0"/>
    <x v="16"/>
    <n v="1741"/>
    <s v="00099021001"/>
    <s v="De: 00015010001 A:00099021001 Transferencia Bimonetaria de recursos (1 de 5) a solicitud del Ministerio de Gobierno mediante nota CITE: MG/DGAA/UF/T/Nº 128/2023 e informes adjuntos por concepto de distribuciones (MINISTERIO PÚBLICO); en el"/>
    <m/>
    <m/>
    <m/>
    <m/>
    <n v="0"/>
    <n v="48556.94"/>
    <n v="0"/>
    <n v="333100.60840000003"/>
    <n v="333100.60840000003"/>
    <m/>
  </r>
  <r>
    <x v="0"/>
    <n v="2"/>
    <x v="0"/>
    <x v="17"/>
    <n v="1754"/>
    <s v="00099021001"/>
    <s v="De: 00046057006 A:00099021001 Transferencia de recursos a solicitud del Ministerio de Salud y Deportes mediante nota CITE: MSyD/VGSS/DGGH/UGESPRO/PGBID3151/CE/162/2023 (operación bimonetaria), para el pago de honorarios a los consultores d"/>
    <m/>
    <m/>
    <m/>
    <m/>
    <n v="0"/>
    <n v="100000"/>
    <n v="0"/>
    <n v="686000"/>
    <n v="686000"/>
    <m/>
  </r>
  <r>
    <x v="0"/>
    <n v="2"/>
    <x v="0"/>
    <x v="18"/>
    <n v="1819"/>
    <s v="00099021001"/>
    <s v="De: 00099021001 A:00086057009 Transferencia de recursos a solicitud del Ministerio de Medio Ambiente y Agua mediante notas CITE: CAR/UCCPPAAP/CG/ADM Nos 0295 y 0370/2023 - E- MMAYA/2023 Nos 04700 y 04457, Informe INF/UCPPAAP/CG/ADM Nº 0205/"/>
    <m/>
    <m/>
    <m/>
    <m/>
    <n v="36000"/>
    <n v="0"/>
    <n v="246960"/>
    <n v="0"/>
    <n v="246960"/>
    <m/>
  </r>
  <r>
    <x v="4"/>
    <n v="1"/>
    <x v="4"/>
    <x v="19"/>
    <n v="2025"/>
    <s v="00389014301"/>
    <s v="De: 00389014301 A:00099021001 Transferencia de recursos a solicitud de la Navegación Aérea y Aeropuertos Bolivianos mediante nota CITE: CAR/DGE-DNAF Nº 0107/2023 (operación bimonetaria), para el pago de obligaciones en la ejecución del Pro"/>
    <m/>
    <m/>
    <m/>
    <m/>
    <n v="776000"/>
    <n v="0"/>
    <n v="5323360"/>
    <n v="0"/>
    <n v="5323360"/>
    <m/>
  </r>
  <r>
    <x v="1"/>
    <n v="1"/>
    <x v="1"/>
    <x v="20"/>
    <n v="2144"/>
    <s v="00383012002"/>
    <s v="De: 00383012002 A:00099021001 Transferencia de recursos a solicitud de la Agencia Boliviana de Correos dependiente del Ministerio de Obras Públicas, Servicios y Vivienda mediante nota CITE: AGBC-AGBC/DAF/TFC-CPRV-0208-CAR/2023 (operación"/>
    <m/>
    <m/>
    <m/>
    <m/>
    <n v="56808.34"/>
    <n v="0"/>
    <n v="389705.21240000002"/>
    <n v="0"/>
    <n v="389705.21240000002"/>
    <m/>
  </r>
  <r>
    <x v="0"/>
    <n v="2"/>
    <x v="0"/>
    <x v="21"/>
    <n v="2207"/>
    <s v="00099021001"/>
    <s v="De: 00117012001 A:00099021001 De: 00117012001 A: 00099021001 Transferencia de recursos a solicitud de la Dirección General de Aeronáutica Civil mediante nota CITE: DAF-1152/2023 DGAC-021057/2023 (operación bimonetaria), recursos depositados"/>
    <m/>
    <m/>
    <m/>
    <m/>
    <n v="0"/>
    <n v="78574.720000000001"/>
    <n v="0"/>
    <n v="539022.57920000004"/>
    <n v="539022.57920000004"/>
    <m/>
  </r>
  <r>
    <x v="0"/>
    <n v="2"/>
    <x v="0"/>
    <x v="21"/>
    <n v="2211"/>
    <s v="00099021001"/>
    <s v="De: 00291014371 A:00099021001 Transferencia de recursos a solicitud de la Administradora Boliviana de Carreteras mediante nota CITE: ABC/GNA/SAF/ATE/2023-1227 (operación bimonetaria), para el pago a beneficiarios (TC 6,86) H.R 6-12327-R."/>
    <m/>
    <m/>
    <m/>
    <m/>
    <n v="0"/>
    <n v="600000"/>
    <n v="0"/>
    <n v="4116000"/>
    <n v="4116000"/>
    <m/>
  </r>
  <r>
    <x v="0"/>
    <n v="2"/>
    <x v="0"/>
    <x v="21"/>
    <n v="2213"/>
    <s v="00099021001"/>
    <s v="De: 00291014362 A:00099021001 Transferencia de recursos a solicitud de la Administradora Boliviana de Carreteras mediante nota CITE: ABC/GNA/SAF/ATE/2023-1227 (operación bimonetaria), para el pago a beneficiarios (TC 6,86) H.R 6-12327-R."/>
    <m/>
    <m/>
    <m/>
    <m/>
    <n v="0"/>
    <n v="1000000"/>
    <n v="0"/>
    <n v="6860000"/>
    <n v="6860000"/>
    <m/>
  </r>
  <r>
    <x v="4"/>
    <n v="1"/>
    <x v="4"/>
    <x v="22"/>
    <n v="2231"/>
    <s v="00389014301"/>
    <s v="De: 00389014301 A:00099021001 De: 00389014301 A: 00099021001 Transferencia de recursos a solicitud de NNABOL dependiente del Ministerio de Obras Públicas, Servicio y Vivienda mediante nota CITE: CAR/DGE/-DNAF N°0116/2023 (operación bimoneta"/>
    <m/>
    <m/>
    <m/>
    <m/>
    <n v="1022117.33"/>
    <n v="0"/>
    <n v="7011724.8838"/>
    <n v="0"/>
    <n v="7011724.8838"/>
    <m/>
  </r>
  <r>
    <x v="6"/>
    <n v="1"/>
    <x v="6"/>
    <x v="23"/>
    <n v="2254"/>
    <s v="00597012001"/>
    <s v="De: 00597012001 A:00099021001 Transferencia de recursos a solicitud de Yacimientos de Litio Bolivianos dependiente del Ministerio de Hidrocarburos y Energías mediante nota CITE: YLB-GAF-0141-CAR/23 (operación bimonetaria), para el pago de"/>
    <m/>
    <m/>
    <m/>
    <m/>
    <n v="9895191.5399999991"/>
    <n v="0"/>
    <n v="67881013.964399993"/>
    <n v="0"/>
    <n v="67881013.964399993"/>
    <m/>
  </r>
  <r>
    <x v="0"/>
    <n v="2"/>
    <x v="0"/>
    <x v="24"/>
    <n v="2328"/>
    <s v="00099021001"/>
    <s v="De: 00086057007 A:00099021001 De: 00086057007 A: 00099021001 Transferencia de recursos a solicitud del Ministerio de Medio Ambiente y Agua mediante nota CITE: CAR/UCPPAP/CG/ADM N°0295/2023 (operación bimonetaria) con el objeto de destinar l"/>
    <m/>
    <m/>
    <m/>
    <m/>
    <n v="0"/>
    <n v="4000000"/>
    <n v="0"/>
    <n v="27440000"/>
    <n v="27440000"/>
    <m/>
  </r>
  <r>
    <x v="0"/>
    <n v="2"/>
    <x v="0"/>
    <x v="25"/>
    <n v="2434"/>
    <s v="00099021001"/>
    <s v="De: 00291014379 A:00099021001 De: 00291014379 A: 00099021001 Transferencia de recursos a solicitud de la Administradora Boliviana de Carreteras mediante nota CITE: ABC/GNA/SAF/ATE/2023-1337 (operación bimonetaria) debido que los desembolsos"/>
    <m/>
    <m/>
    <m/>
    <m/>
    <n v="0"/>
    <n v="800000"/>
    <n v="0"/>
    <n v="5488000"/>
    <n v="5488000"/>
    <m/>
  </r>
  <r>
    <x v="3"/>
    <n v="1"/>
    <x v="3"/>
    <x v="26"/>
    <n v="2464"/>
    <s v="00212014302"/>
    <s v="De: 00212014302 A:00099021001 De: 00212014302 A: 00099021001 Transferencia de recursos a solicitud del Ministerio de Desarrollo Rural y Tierras mediante nota rectificatoria DGAF- C - EXT N°225/2023 realizada a la nota DGAF-C-EXT N°219/2023"/>
    <m/>
    <m/>
    <m/>
    <m/>
    <n v="2798820"/>
    <n v="0"/>
    <n v="19199905.199999999"/>
    <n v="0"/>
    <n v="19199905.199999999"/>
    <m/>
  </r>
  <r>
    <x v="0"/>
    <n v="2"/>
    <x v="0"/>
    <x v="26"/>
    <n v="2464"/>
    <s v="00099021001"/>
    <s v="De: 00212014302 A:00099021001 De: 00212014302 A: 00099021001 Transferencia de recursos a solicitud del Ministerio de Desarrollo Rural y Tierras mediante nota rectificatoria DGAF- C - EXT N°225/2023 realizada a la nota DGAF-C-EXT N°219/2023"/>
    <m/>
    <m/>
    <m/>
    <m/>
    <n v="0"/>
    <n v="2798820"/>
    <n v="0"/>
    <n v="19199905.199999999"/>
    <n v="19199905.199999999"/>
    <m/>
  </r>
  <r>
    <x v="6"/>
    <n v="1"/>
    <x v="6"/>
    <x v="26"/>
    <n v="2466"/>
    <s v="00597012001"/>
    <s v="De: 00597012001 A:00099021001 Transferencia de recursos a solicitud de Yacimientos de Litio Bolivianos mediante nota CITE: YLB-GAF-0144-CAR/23 (operación bimonetaria), para el cumplimiento de obligaciones, pago de Servicio de la Deuda Públ"/>
    <m/>
    <m/>
    <m/>
    <m/>
    <n v="46649836.859999999"/>
    <n v="0"/>
    <n v="320017880.85960001"/>
    <n v="0"/>
    <n v="320017880.85960001"/>
    <m/>
  </r>
  <r>
    <x v="0"/>
    <n v="2"/>
    <x v="0"/>
    <x v="26"/>
    <n v="2466"/>
    <s v="00099021001"/>
    <s v="De: 00597012001 A:00099021001 Transferencia de recursos a solicitud de Yacimientos de Litio Bolivianos mediante nota CITE: YLB-GAF-0144-CAR/23 (operación bimonetaria), para el cumplimiento de obligaciones, pago de Servicio de la Deuda Públ"/>
    <m/>
    <m/>
    <m/>
    <m/>
    <n v="0"/>
    <n v="46649836.859999999"/>
    <n v="0"/>
    <n v="320017880.85960001"/>
    <n v="320017880.85960001"/>
    <m/>
  </r>
  <r>
    <x v="0"/>
    <n v="2"/>
    <x v="0"/>
    <x v="27"/>
    <n v="2490"/>
    <s v="00099021001"/>
    <s v="De: 00046057006 A:00099021001 De: 00046057006 A: 00099021001 Transferencia de recursos a solicitud del Ministerio de Salud y Deportes mediante nota CITE: MSyD/VGSS/DGGH/UGESPRO/PGBID3151/CE/259/2023 (operación bimonetaria) para los gastos"/>
    <m/>
    <m/>
    <m/>
    <m/>
    <n v="0"/>
    <n v="100000"/>
    <n v="0"/>
    <n v="686000"/>
    <n v="686000"/>
    <m/>
  </r>
  <r>
    <x v="5"/>
    <n v="1"/>
    <x v="5"/>
    <x v="28"/>
    <n v="2591"/>
    <s v="00253014301"/>
    <s v="De: 00253014301 A:00099021001 Transferencia de recursos a solicitud de la Entidad Ejecutora de Medio Ambiente y Agua dependiente del Ministerio de Medio Ambiente y Agua mediante nota CITE: GM-0756-EMAGUA/2023 (operación bimonetaria) para e"/>
    <m/>
    <m/>
    <m/>
    <m/>
    <n v="1000000"/>
    <n v="0"/>
    <n v="6860000"/>
    <n v="0"/>
    <n v="6860000"/>
    <m/>
  </r>
  <r>
    <x v="0"/>
    <n v="2"/>
    <x v="0"/>
    <x v="28"/>
    <n v="2591"/>
    <s v="00099021001"/>
    <s v="De: 00253014301 A:00099021001 Transferencia de recursos a solicitud de la Entidad Ejecutora de Medio Ambiente y Agua dependiente del Ministerio de Medio Ambiente y Agua mediante nota CITE: GM-0756-EMAGUA/2023 (operación bimonetaria) para e"/>
    <m/>
    <m/>
    <m/>
    <m/>
    <n v="0"/>
    <n v="1000000"/>
    <n v="0"/>
    <n v="6860000"/>
    <n v="6860000"/>
    <m/>
  </r>
  <r>
    <x v="5"/>
    <n v="1"/>
    <x v="5"/>
    <x v="28"/>
    <n v="2594"/>
    <s v="00253018001"/>
    <s v="De: 00253018001 A:00099021001 Transferencia de recursos a solicitud de la Entidad Ejecutora de Medio Ambiente y Agua dependiente del Ministerio de Medio Ambiente y Agua mediante nota CITE: GM-0756-EMAGUA/2023 (operación bimonetaria) para e"/>
    <m/>
    <m/>
    <m/>
    <m/>
    <n v="161056.44"/>
    <n v="0"/>
    <n v="1104847.1784000001"/>
    <n v="0"/>
    <n v="1104847.1784000001"/>
    <m/>
  </r>
  <r>
    <x v="0"/>
    <n v="2"/>
    <x v="0"/>
    <x v="28"/>
    <n v="2594"/>
    <s v="00099021001"/>
    <s v="De: 00253018001 A:00099021001 Transferencia de recursos a solicitud de la Entidad Ejecutora de Medio Ambiente y Agua dependiente del Ministerio de Medio Ambiente y Agua mediante nota CITE: GM-0756-EMAGUA/2023 (operación bimonetaria) para e"/>
    <m/>
    <m/>
    <m/>
    <m/>
    <n v="0"/>
    <n v="161056.44"/>
    <n v="0"/>
    <n v="1104847.1784000001"/>
    <n v="1104847.1784000001"/>
    <m/>
  </r>
  <r>
    <x v="0"/>
    <n v="2"/>
    <x v="0"/>
    <x v="29"/>
    <n v="2712"/>
    <s v="00099021001"/>
    <s v="De: 00078011101 A:00099021001 Transferencia de recursos a solicitud del Ministerio de Hidrocarburos y Energías mediante nota CITE: MHE-DGAA-UFIN/2023-0016 (operación bimonetaria), destinados a gastos operativos y administrativos (TC 6.86) H"/>
    <m/>
    <m/>
    <m/>
    <m/>
    <n v="0"/>
    <n v="100"/>
    <n v="0"/>
    <n v="686"/>
    <n v="686"/>
    <m/>
  </r>
  <r>
    <x v="7"/>
    <n v="1"/>
    <x v="7"/>
    <x v="29"/>
    <n v="2717"/>
    <s v="00015010001"/>
    <s v="De: 00015010001 A:00099021001 Transferencia Bimonetaria de recursos (1 de 5) a solicitud del Ministerio de Gobierno mediante nota CITE: MG/DGAA/UF/T/Nº 197/2023 e informes adjuntos por concepto de distribuciones (GASTOS DE ADMINISTRACIÓN);"/>
    <m/>
    <m/>
    <m/>
    <m/>
    <n v="12932.9"/>
    <n v="0"/>
    <n v="88719.694000000003"/>
    <n v="0"/>
    <n v="88719.694000000003"/>
    <m/>
  </r>
  <r>
    <x v="0"/>
    <n v="2"/>
    <x v="0"/>
    <x v="29"/>
    <n v="2717"/>
    <s v="00099021001"/>
    <s v="De: 00015010001 A:00099021001 Transferencia Bimonetaria de recursos (1 de 5) a solicitud del Ministerio de Gobierno mediante nota CITE: MG/DGAA/UF/T/Nº 197/2023 e informes adjuntos por concepto de distribuciones (GASTOS DE ADMINISTRACIÓN);"/>
    <m/>
    <m/>
    <m/>
    <m/>
    <n v="0"/>
    <n v="12932.9"/>
    <n v="0"/>
    <n v="88719.694000000003"/>
    <n v="88719.694000000003"/>
    <m/>
  </r>
  <r>
    <x v="7"/>
    <n v="1"/>
    <x v="7"/>
    <x v="29"/>
    <n v="2719"/>
    <s v="00015010001"/>
    <s v="De: 00015010001 A:00099021001 Transferencia Bimonetaria de recursos (2 de 5) a solicitud del Ministerio de Gobierno mediante nota CITE: MG/DGAA/UF/T/Nº 197/2023 e informes adjuntos por concepto de distribuciones (FONDO DE DEVOLUCIÓN); en el"/>
    <m/>
    <m/>
    <m/>
    <m/>
    <n v="31397.09"/>
    <n v="0"/>
    <n v="215384.0374"/>
    <n v="0"/>
    <n v="215384.0374"/>
    <m/>
  </r>
  <r>
    <x v="0"/>
    <n v="2"/>
    <x v="0"/>
    <x v="29"/>
    <n v="2719"/>
    <s v="00099021001"/>
    <s v="De: 00015010001 A:00099021001 Transferencia Bimonetaria de recursos (2 de 5) a solicitud del Ministerio de Gobierno mediante nota CITE: MG/DGAA/UF/T/Nº 197/2023 e informes adjuntos por concepto de distribuciones (FONDO DE DEVOLUCIÓN); en el"/>
    <m/>
    <m/>
    <m/>
    <m/>
    <n v="0"/>
    <n v="31397.09"/>
    <n v="0"/>
    <n v="215384.0374"/>
    <n v="215384.0374"/>
    <m/>
  </r>
  <r>
    <x v="7"/>
    <n v="1"/>
    <x v="7"/>
    <x v="29"/>
    <n v="2721"/>
    <s v="00015010001"/>
    <s v="De: 00015010001 A:00099021001 Transferencia Bimonetaria de recursos (3 de 5) a solicitud del Ministerio de Gobierno mediante nota CITE: MG/DGAA/UF/T/Nº 197/2023 e informes adjuntos por concepto de distribuciones (DIPREVCON); en el marco de"/>
    <m/>
    <m/>
    <m/>
    <m/>
    <n v="379347.68"/>
    <n v="0"/>
    <n v="2602325.0848000003"/>
    <n v="0"/>
    <n v="2602325.0848000003"/>
    <m/>
  </r>
  <r>
    <x v="0"/>
    <n v="2"/>
    <x v="0"/>
    <x v="29"/>
    <n v="2721"/>
    <s v="00099021001"/>
    <s v="De: 00015010001 A:00099021001 Transferencia Bimonetaria de recursos (3 de 5) a solicitud del Ministerio de Gobierno mediante nota CITE: MG/DGAA/UF/T/Nº 197/2023 e informes adjuntos por concepto de distribuciones (DIPREVCON); en el marco de"/>
    <m/>
    <m/>
    <m/>
    <m/>
    <n v="0"/>
    <n v="379347.68"/>
    <n v="0"/>
    <n v="2602325.0848000003"/>
    <n v="2602325.0848000003"/>
    <m/>
  </r>
  <r>
    <x v="7"/>
    <n v="1"/>
    <x v="7"/>
    <x v="29"/>
    <n v="2723"/>
    <s v="00015010001"/>
    <s v="De: 00015010001 A:00099021001 Transferencia Bimonetaria de recursos (4 de 5) a solicitud del Ministerio de Gobierno mediante nota CITE: MG/DGAA/UF/T/Nº 197/2023 e informes adjuntos por concepto de distribuciones (DIRCABI); en el marco de la"/>
    <m/>
    <m/>
    <m/>
    <m/>
    <n v="116722.36"/>
    <n v="0"/>
    <n v="800715.38959999999"/>
    <n v="0"/>
    <n v="800715.38959999999"/>
    <m/>
  </r>
  <r>
    <x v="0"/>
    <n v="2"/>
    <x v="0"/>
    <x v="29"/>
    <n v="2723"/>
    <s v="00099021001"/>
    <s v="De: 00015010001 A:00099021001 Transferencia Bimonetaria de recursos (4 de 5) a solicitud del Ministerio de Gobierno mediante nota CITE: MG/DGAA/UF/T/Nº 197/2023 e informes adjuntos por concepto de distribuciones (DIRCABI); en el marco de la"/>
    <m/>
    <m/>
    <m/>
    <m/>
    <n v="0"/>
    <n v="116722.36"/>
    <n v="0"/>
    <n v="800715.38959999999"/>
    <n v="800715.38959999999"/>
    <m/>
  </r>
  <r>
    <x v="7"/>
    <n v="1"/>
    <x v="7"/>
    <x v="29"/>
    <n v="2725"/>
    <s v="00015010001"/>
    <s v="De: 00015010001 A:00099021001 Transferencia Bimonetaria de recursos (5 de 5) a solicitud del Ministerio de Gobierno mediante nota CITE: MG/DGAA/UF/T/Nº 197/2023 e informes adjuntos por concepto de distribuciones (MINISTERIO PÚBLICO); en el"/>
    <m/>
    <m/>
    <m/>
    <m/>
    <n v="87541.77"/>
    <n v="0"/>
    <n v="600536.54220000003"/>
    <n v="0"/>
    <n v="600536.54220000003"/>
    <m/>
  </r>
  <r>
    <x v="0"/>
    <n v="2"/>
    <x v="0"/>
    <x v="29"/>
    <n v="2725"/>
    <s v="00099021001"/>
    <s v="De: 00015010001 A:00099021001 Transferencia Bimonetaria de recursos (5 de 5) a solicitud del Ministerio de Gobierno mediante nota CITE: MG/DGAA/UF/T/Nº 197/2023 e informes adjuntos por concepto de distribuciones (MINISTERIO PÚBLICO); en el"/>
    <m/>
    <m/>
    <m/>
    <m/>
    <n v="0"/>
    <n v="87541.77"/>
    <n v="0"/>
    <n v="600536.54220000003"/>
    <n v="600536.54220000003"/>
    <m/>
  </r>
  <r>
    <x v="1"/>
    <n v="1"/>
    <x v="1"/>
    <x v="30"/>
    <n v="2773"/>
    <s v="00383012002"/>
    <s v="De: 00383012002 A:00099021001 Transferencia de recursos a solicitud de la Agencia Boliviana de Correos mediante nota CITE: AGBC-AGCB/DAF/TFC-CPRV-0260-CAR/2023 (operación bimonetaria), destinados a gastos operativos y administrativos (TC 6."/>
    <m/>
    <m/>
    <m/>
    <m/>
    <n v="4553.55"/>
    <n v="0"/>
    <n v="31237.353000000003"/>
    <n v="0"/>
    <n v="31237.353000000003"/>
    <m/>
  </r>
  <r>
    <x v="8"/>
    <n v="1"/>
    <x v="8"/>
    <x v="30"/>
    <n v="2788"/>
    <s v="00291014370"/>
    <s v="De: 00291014370 A:00099021001 Transferencia de recursos a solicitud de la Administradora Boliviana de Carreteras mediante nota CITE: ABC/GNA/SAF/ATE/2023-1564 (operación bimonetaria), para el pago a beneficiarios (TC 6,86) H.R 6-15050-R."/>
    <m/>
    <m/>
    <m/>
    <m/>
    <n v="1210000"/>
    <n v="0"/>
    <n v="8300600"/>
    <n v="0"/>
    <n v="8300600"/>
    <m/>
  </r>
  <r>
    <x v="8"/>
    <n v="1"/>
    <x v="8"/>
    <x v="30"/>
    <n v="2790"/>
    <s v="00291014339"/>
    <s v="De: 00291014339 A:00099021001 Transferencia de recursos a solicitud de la Administradora Boliviana de Carreteras mediante nota CITE: ABC/GNA/SAF/ATE/2023-1564 (operación bimonetaria), para el pago a beneficiarios (TC 6,86) H.R 6-15050-R."/>
    <m/>
    <m/>
    <m/>
    <m/>
    <n v="685000"/>
    <n v="0"/>
    <n v="4699100"/>
    <n v="0"/>
    <n v="4699100"/>
    <m/>
  </r>
  <r>
    <x v="8"/>
    <n v="1"/>
    <x v="8"/>
    <x v="30"/>
    <n v="2792"/>
    <s v="00291014336"/>
    <s v="De: 00291014336 A:00099021001 Transferencia de recursos a solicitud de la Administradora Boliviana de Carreteras mediante nota CITE: ABC/GNA/SAF/ATE/2023-1564 (operación bimonetaria), para el pago a beneficiarios (TC 6,86) H.R 6-15050-R."/>
    <m/>
    <m/>
    <m/>
    <m/>
    <n v="222320"/>
    <n v="0"/>
    <n v="1525115.2000000002"/>
    <n v="0"/>
    <n v="1525115.2000000002"/>
    <m/>
  </r>
  <r>
    <x v="9"/>
    <n v="5"/>
    <x v="9"/>
    <x v="31"/>
    <n v="2795"/>
    <s v="00070057001"/>
    <s v="De: 00070057001 A:00099021001 Transferencia de recursos a solicitud del Ministerio de Trabajo, Empleo y Previsión Social mediante notas CITE: MTEPS-VESCyCOOP-DGE-PMOE-Nos. 0055 y 0056-CAR/23 (operación bimonetaria) para cubrir gastos y oper"/>
    <m/>
    <m/>
    <m/>
    <m/>
    <n v="1035000"/>
    <n v="0"/>
    <n v="7100100"/>
    <n v="0"/>
    <n v="7100100"/>
    <m/>
  </r>
  <r>
    <x v="10"/>
    <n v="3"/>
    <x v="10"/>
    <x v="31"/>
    <n v="2804"/>
    <s v="00132039201"/>
    <s v="De: 00132039201 A:00099021001 Transferencia de recursos a solicitud del Servicio de Desarrollo de las Empresas Públicas Productivas mediante nota CITE: SEDEM/GG/EB/Nº 0791/2023 (operación bimonetaria), para el pago a proveedores (TC 6,86)"/>
    <m/>
    <m/>
    <m/>
    <m/>
    <n v="357600"/>
    <n v="0"/>
    <n v="2453136"/>
    <n v="0"/>
    <n v="2453136"/>
    <m/>
  </r>
  <r>
    <x v="8"/>
    <n v="1"/>
    <x v="8"/>
    <x v="31"/>
    <n v="2808"/>
    <s v="00291014339"/>
    <s v="De: 00291014339 A:00099021001 Transferencia de recursos a solicitud de la Administradora Boliviana de Carreteras mediante nota CITE: ABC/GNA/SAF/ATE/2023-1571 (operación bimonetaria), para el pago a beneficiarios (TC 6,86) H.R 6-15126-R."/>
    <m/>
    <m/>
    <m/>
    <m/>
    <n v="14000"/>
    <n v="0"/>
    <n v="96040"/>
    <n v="0"/>
    <n v="96040"/>
    <m/>
  </r>
  <r>
    <x v="8"/>
    <n v="1"/>
    <x v="8"/>
    <x v="31"/>
    <n v="2809"/>
    <s v="00291014371"/>
    <s v="De: 00291014371 A:00099021001 Transferencia de recursos a solicitud de la Administradora Boliviana de Carreteras mediante nota CITE: ABC/GNA/SAF/ATE/2023-1571 (operación bimonetaria), para el pago a beneficiarios (TC 6,86) H.R 6-15126-R."/>
    <m/>
    <m/>
    <m/>
    <m/>
    <n v="5000000"/>
    <n v="0"/>
    <n v="34300000"/>
    <n v="0"/>
    <n v="34300000"/>
    <m/>
  </r>
  <r>
    <x v="8"/>
    <n v="3"/>
    <x v="8"/>
    <x v="32"/>
    <n v="2821"/>
    <s v="00291034302"/>
    <s v="De: 00291034302 A:00099021001 Transferencia de recursos a solicitud de la Administradora Boliviana de Carreteras mediante nota CITE: ABC/GNA/SAF/ATE/2023-1582 (operación bimonetaria), para el pago a beneficiarios (TC 6,86) H.R 6-15178-R."/>
    <m/>
    <m/>
    <m/>
    <m/>
    <n v="1000000"/>
    <n v="0"/>
    <n v="6860000"/>
    <n v="0"/>
    <n v="6860000"/>
    <m/>
  </r>
  <r>
    <x v="11"/>
    <n v="10"/>
    <x v="11"/>
    <x v="33"/>
    <n v="2873"/>
    <s v="00287104323"/>
    <s v="De: 00287104323 A:00099021001 De: 00287104323 A: 00099021001 Transferencia de recursos a solicitud del Fondo Nacional de Inversión Productiva y Social mediante nota CITE: FPS/GFA/UFI/TES/TRL/0208/2023 (operación bimonetaria), en el marco d"/>
    <m/>
    <m/>
    <m/>
    <m/>
    <n v="3000000"/>
    <n v="0"/>
    <n v="20580000"/>
    <n v="0"/>
    <n v="20580000"/>
    <m/>
  </r>
  <r>
    <x v="8"/>
    <n v="2"/>
    <x v="8"/>
    <x v="33"/>
    <n v="2875"/>
    <s v="00291024302"/>
    <s v="De: 00291024302 A:00099021001 De: 00291024302 A: 00099021001 Transferencia de recursos a solicitud de la Administradora Boliviana de Carreteras mediante nota CITE: ABC/GNA/SAF/ATE/2023-1600 (operación bimonetaria), para el pago a beneficia"/>
    <m/>
    <m/>
    <m/>
    <m/>
    <n v="3500000"/>
    <n v="0"/>
    <n v="24010000"/>
    <n v="0"/>
    <n v="24010000"/>
    <m/>
  </r>
  <r>
    <x v="8"/>
    <n v="8"/>
    <x v="8"/>
    <x v="33"/>
    <n v="2877"/>
    <s v="00291084305"/>
    <s v="De: 00291084305 A:00099021001 De: 00291084305 A: 00099021001 Transferencia de recursos a solicitud de la Administradora Boliviana de Carreteras mediante nota CITE: ABC/GNA/SAF/ATE/2023-1600 (operación bimonetaria), para el pago a benefic"/>
    <m/>
    <m/>
    <m/>
    <m/>
    <n v="1500000"/>
    <n v="0"/>
    <n v="10290000"/>
    <n v="0"/>
    <n v="10290000"/>
    <m/>
  </r>
  <r>
    <x v="8"/>
    <n v="1"/>
    <x v="8"/>
    <x v="33"/>
    <n v="2879"/>
    <s v="00291014379"/>
    <s v="De: 00291014379 A:00099021001 De: 00291014379 A: 00099021001 Transferencia de recursos a solicitud de la Administradora Boliviana de Carreteras mediante nota CITE: ABC/GNA/SAF/ATE/2023-1599 (operación bimonetaria), para el pago a benefic"/>
    <m/>
    <m/>
    <m/>
    <m/>
    <n v="1800000"/>
    <n v="0"/>
    <n v="12348000"/>
    <n v="0"/>
    <n v="12348000"/>
    <m/>
  </r>
  <r>
    <x v="8"/>
    <n v="1"/>
    <x v="8"/>
    <x v="33"/>
    <n v="2881"/>
    <s v="00291014352"/>
    <s v="De: 00291014352 A:00099021001 De: 00291014352 A: 00099021001 Transferencia de recursos a solicitud de la Administradora Boliviana de Carreteras mediante nota CITE: ABC/GNA/SAF/ATE/2023-1599 (operación bimonetaria), para el pago a benefic"/>
    <m/>
    <m/>
    <m/>
    <m/>
    <n v="4000000"/>
    <n v="0"/>
    <n v="27440000"/>
    <n v="0"/>
    <n v="27440000"/>
    <m/>
  </r>
  <r>
    <x v="2"/>
    <n v="7"/>
    <x v="2"/>
    <x v="34"/>
    <n v="2942"/>
    <s v="00086077003"/>
    <s v="De: 00086077003 A:00099021001 De: 00086077003 A: 00099021001 Transferencia de recursos a solicitud del Ministerio de Medio Ambiente y Agua mediante nota CITE: CAR/UCEP-MMAyA N°0689/2023 UCEP- MMAYA/2023 -02639 (operación bimonetaria), para"/>
    <m/>
    <m/>
    <m/>
    <m/>
    <n v="349992.71"/>
    <n v="0"/>
    <n v="2400949.9906000001"/>
    <n v="0"/>
    <n v="2400949.9906000001"/>
    <m/>
  </r>
  <r>
    <x v="1"/>
    <n v="1"/>
    <x v="1"/>
    <x v="35"/>
    <n v="2972"/>
    <s v="00383012002"/>
    <s v="De: 00383012002 A:00099021001 De: 00383012002 A: 00099021001 Transferencia de recursos a solicitud de la Agencia Boliviana de Correos dependiente del Ministerio de Obras Públicas, Servicio y Vivienda mediante nota CITE: AGBC- AGBC/DAF/TFC-"/>
    <m/>
    <m/>
    <m/>
    <m/>
    <n v="6382.41"/>
    <n v="0"/>
    <n v="43783.332600000002"/>
    <n v="0"/>
    <n v="43783.332600000002"/>
    <m/>
  </r>
  <r>
    <x v="5"/>
    <n v="1"/>
    <x v="5"/>
    <x v="36"/>
    <n v="3023"/>
    <s v="00253014301"/>
    <s v="De: 00253014301 A:00099021001 De: 00253014301 A: 00099021001 Transferencia de recursos a solicitud de la Entidad Ejecutora de Medio Ambiente y Agua dependiente del Ministerio de Medio Ambiente y Agua mediante nota CITE: GM-853-EMAGUA/2023"/>
    <m/>
    <m/>
    <m/>
    <m/>
    <n v="1000000"/>
    <n v="0"/>
    <n v="6860000"/>
    <n v="0"/>
    <n v="6860000"/>
    <m/>
  </r>
  <r>
    <x v="8"/>
    <n v="1"/>
    <x v="8"/>
    <x v="36"/>
    <n v="3025"/>
    <s v="00291014360"/>
    <s v="De: 00291014360 A:00099021001 De: 00291014360 A: 00099021001 Transferencia de recursos a solicitud de la Administradora Boliviana de Carreteras mediante nota CITE: ABC/GNA/SAF/ATE/2023-1648 (operación bimonetaria), pago a beneficiarios que"/>
    <m/>
    <m/>
    <m/>
    <m/>
    <n v="2597806.7200000002"/>
    <n v="0"/>
    <n v="17820954.099200003"/>
    <n v="0"/>
    <n v="17820954.099200003"/>
    <m/>
  </r>
  <r>
    <x v="8"/>
    <n v="1"/>
    <x v="8"/>
    <x v="36"/>
    <n v="3027"/>
    <s v="00291014362"/>
    <s v="De: 00291014362 A:00099021001 De: 00291014362 A: 00099021001 Transferencia de recursos a solicitud de la Administradora Boliviana de Carreteras mediante nota CITE: ABC/GNA/SAF/ATE/2023-1663 (operación bimonetaria), pago a beneficiarios que"/>
    <m/>
    <m/>
    <m/>
    <m/>
    <n v="1000000"/>
    <n v="0"/>
    <n v="6860000"/>
    <n v="0"/>
    <n v="6860000"/>
    <m/>
  </r>
  <r>
    <x v="8"/>
    <n v="1"/>
    <x v="8"/>
    <x v="37"/>
    <n v="3294"/>
    <s v="00291014336"/>
    <s v="De: 00291014336 A:00099021001 De: 00291014336 A: 00099021001 Transferencia de recursos a solicitud de la Administradora Boliviana de Carreteras nota CITE: ABC/GNA/SAF/ATE/2023-1701 (operación bimonetaria), proveniente de desembolsos de cré"/>
    <m/>
    <m/>
    <m/>
    <m/>
    <n v="300000"/>
    <n v="0"/>
    <n v="2058000"/>
    <n v="0"/>
    <n v="2058000"/>
    <m/>
  </r>
  <r>
    <x v="0"/>
    <n v="2"/>
    <x v="0"/>
    <x v="38"/>
    <n v="3321"/>
    <s v="00099021001"/>
    <s v="De: 00099021001 A:00291014335 Transferencia de recursos a solicitud de la Administradora Boliviana de Carreteras mediante nota CITE: ABC/GNA/SAF/ATE/2023-1743 (operación bimonetaria), para efectuar la devolución de recursos no utilizados co"/>
    <m/>
    <m/>
    <m/>
    <m/>
    <n v="47939.3"/>
    <n v="0"/>
    <n v="328863.59800000006"/>
    <n v="0"/>
    <n v="328863.59800000006"/>
    <m/>
  </r>
  <r>
    <x v="8"/>
    <n v="1"/>
    <x v="8"/>
    <x v="38"/>
    <n v="3321"/>
    <s v="00291014335"/>
    <s v="De: 00099021001 A:00291014335 Transferencia de recursos a solicitud de la Administradora Boliviana de Carreteras mediante nota CITE: ABC/GNA/SAF/ATE/2023-1743 (operación bimonetaria), para efectuar la devolución de recursos no utilizados co"/>
    <m/>
    <m/>
    <m/>
    <m/>
    <n v="0"/>
    <n v="47939.3"/>
    <n v="0"/>
    <n v="328863.59800000006"/>
    <n v="328863.59800000006"/>
    <m/>
  </r>
  <r>
    <x v="12"/>
    <n v="1"/>
    <x v="12"/>
    <x v="39"/>
    <n v="3336"/>
    <s v="00117012001"/>
    <s v="De: 00117012001 A:00099021001 De: 00117012001 A: 00099021001 Transferencia de recursos a solicitud de la Dirección General de Aeronáutica Civil mediante nota CITE: DAF-1537/2023 – DGAC-30078/2023 (operación bimonetaria), corresponden a recu"/>
    <m/>
    <m/>
    <m/>
    <m/>
    <n v="84470.7"/>
    <n v="0"/>
    <n v="579469.00199999998"/>
    <n v="0"/>
    <n v="579469.00199999998"/>
    <m/>
  </r>
  <r>
    <x v="4"/>
    <n v="1"/>
    <x v="4"/>
    <x v="39"/>
    <n v="3338"/>
    <s v="00389014301"/>
    <s v="De: 00389014301 A:00099021001 De: 00389014301 A: 00099021001 Transferencia de recursos a solicitud de la Navegación Aérea y Aeropuertos Bolivianos nota CITE: CAR/DGE-DNAF N°0157/2023 (operación bimonetaria), con el objeto de proceder al pa"/>
    <m/>
    <m/>
    <m/>
    <m/>
    <n v="1083369.17"/>
    <n v="0"/>
    <n v="7431912.5061999997"/>
    <n v="0"/>
    <n v="7431912.5061999997"/>
    <m/>
  </r>
  <r>
    <x v="1"/>
    <n v="1"/>
    <x v="1"/>
    <x v="40"/>
    <n v="3345"/>
    <s v="00383012002"/>
    <s v="De: 00383012002 A:00099021001 Transferencia de recursos a solicitud de la Agencia Boliviana de Correos dependiente del Ministerio de Obras Públicas, Servicios y Vivienda mediante nota CITE: AGBC-AGBC/DAF/TFC-CPRV-0303-CAR/2023 (operación b"/>
    <m/>
    <m/>
    <m/>
    <m/>
    <n v="12829.36"/>
    <n v="0"/>
    <n v="88009.409600000014"/>
    <n v="0"/>
    <n v="88009.409600000014"/>
    <m/>
  </r>
  <r>
    <x v="8"/>
    <n v="1"/>
    <x v="8"/>
    <x v="40"/>
    <n v="3347"/>
    <s v="00291014364"/>
    <s v="De: 00291014364 A:00099021001 Transferencia de recursos a solicitud de la Administradora Boliviana de Carreteras mediante nota CITE: ABC/GNA/SAF/ATE/2023-1772 (operación bimonetaria), para el pago a beneficiarios (TC 6,86) H.R 6-17019-R."/>
    <m/>
    <m/>
    <m/>
    <m/>
    <n v="12191470"/>
    <n v="0"/>
    <n v="83633484.200000003"/>
    <n v="0"/>
    <n v="83633484.200000003"/>
    <m/>
  </r>
  <r>
    <x v="8"/>
    <n v="3"/>
    <x v="8"/>
    <x v="40"/>
    <n v="3348"/>
    <s v="00291034302"/>
    <s v="De: 00291034302 A:00099021001 Transferencia de recursos a solicitud de la Administradora Boliviana de Carreteras mediante nota CITE: ABC/GNA/SAF/ATE/2023-1772 (operación bimonetaria), para el pago a beneficiarios (TC 6,86) H.R 6-17019-R."/>
    <m/>
    <m/>
    <m/>
    <m/>
    <n v="1460000"/>
    <n v="0"/>
    <n v="10015600"/>
    <n v="0"/>
    <n v="10015600"/>
    <m/>
  </r>
  <r>
    <x v="7"/>
    <n v="1"/>
    <x v="7"/>
    <x v="41"/>
    <n v="3362"/>
    <s v="00015010001"/>
    <s v="De: 00015010001 A:00099021001 Transferencia Bimonetaria de recursos (1 de 5) a solicitud del Ministerio de Gobierno mediante nota CITE: MG/DGAA/UF/T/Nº 128/2023 e informes adjuntos por concepto de distribuciones (GASTOS DE ADMINISTRACIÓN);"/>
    <m/>
    <m/>
    <m/>
    <m/>
    <n v="686.33"/>
    <n v="0"/>
    <n v="4708.2238000000007"/>
    <n v="0"/>
    <n v="4708.2238000000007"/>
    <m/>
  </r>
  <r>
    <x v="0"/>
    <n v="2"/>
    <x v="0"/>
    <x v="41"/>
    <n v="3362"/>
    <s v="00099021001"/>
    <s v="De: 00015010001 A:00099021001 Transferencia Bimonetaria de recursos (1 de 5) a solicitud del Ministerio de Gobierno mediante nota CITE: MG/DGAA/UF/T/Nº 128/2023 e informes adjuntos por concepto de distribuciones (GASTOS DE ADMINISTRACIÓN);"/>
    <m/>
    <m/>
    <m/>
    <m/>
    <n v="0"/>
    <n v="686.33"/>
    <n v="0"/>
    <n v="4708.2238000000007"/>
    <n v="4708.2238000000007"/>
    <m/>
  </r>
  <r>
    <x v="7"/>
    <n v="1"/>
    <x v="7"/>
    <x v="41"/>
    <n v="3364"/>
    <s v="00015010001"/>
    <s v="De: 00015010001 A:00099021001 Transferencia Bimonetaria de recursos (2 de 5) a solicitud del Ministerio de Gobierno mediante nota CITE: MG/DGAA/UF/T/Nº 128/2023 e informes adjuntos por concepto de distribuciones (FONDO DE DEVOLUCIÓN); en el"/>
    <m/>
    <m/>
    <m/>
    <m/>
    <n v="1617"/>
    <n v="0"/>
    <n v="11092.62"/>
    <n v="0"/>
    <n v="11092.62"/>
    <m/>
  </r>
  <r>
    <x v="0"/>
    <n v="2"/>
    <x v="0"/>
    <x v="41"/>
    <n v="3364"/>
    <s v="00099021001"/>
    <s v="De: 00015010001 A:00099021001 Transferencia Bimonetaria de recursos (2 de 5) a solicitud del Ministerio de Gobierno mediante nota CITE: MG/DGAA/UF/T/Nº 128/2023 e informes adjuntos por concepto de distribuciones (FONDO DE DEVOLUCIÓN); en el"/>
    <m/>
    <m/>
    <m/>
    <m/>
    <n v="0"/>
    <n v="1617"/>
    <n v="0"/>
    <n v="11092.62"/>
    <n v="11092.62"/>
    <m/>
  </r>
  <r>
    <x v="7"/>
    <n v="1"/>
    <x v="7"/>
    <x v="41"/>
    <n v="3366"/>
    <s v="00015010001"/>
    <s v="De: 00015010001 A:00099021001 Transferencia Bimonetaria de recursos (3 de 5) a solicitud del Ministerio de Gobierno mediante nota CITE: MG/DGAA/UF/T/Nº 128/2023 e informes adjuntos por concepto de distribuciones (DISTRIBUCIONES); en el mar"/>
    <m/>
    <m/>
    <m/>
    <m/>
    <n v="19523.84"/>
    <n v="0"/>
    <n v="133933.54240000001"/>
    <n v="0"/>
    <n v="133933.54240000001"/>
    <m/>
  </r>
  <r>
    <x v="0"/>
    <n v="2"/>
    <x v="0"/>
    <x v="41"/>
    <n v="3366"/>
    <s v="00099021001"/>
    <s v="De: 00015010001 A:00099021001 Transferencia Bimonetaria de recursos (3 de 5) a solicitud del Ministerio de Gobierno mediante nota CITE: MG/DGAA/UF/T/Nº 128/2023 e informes adjuntos por concepto de distribuciones (DISTRIBUCIONES); en el mar"/>
    <m/>
    <m/>
    <m/>
    <m/>
    <n v="0"/>
    <n v="19523.84"/>
    <n v="0"/>
    <n v="133933.54240000001"/>
    <n v="133933.54240000001"/>
    <m/>
  </r>
  <r>
    <x v="7"/>
    <n v="1"/>
    <x v="7"/>
    <x v="41"/>
    <n v="3368"/>
    <s v="00015010001"/>
    <s v="De: 00015010001 A:00099021001 Transferencia Bimonetaria de recursos (4 de 5) a solicitud del Ministerio de Gobierno mediante nota CITE: MG/DGAA/UF/T/Nº 128/2023 e informes adjuntos por concepto de distribuciones (DIRCABI) en el marco de la"/>
    <m/>
    <m/>
    <m/>
    <m/>
    <n v="6007.33"/>
    <n v="0"/>
    <n v="41210.283800000005"/>
    <n v="0"/>
    <n v="41210.283800000005"/>
    <m/>
  </r>
  <r>
    <x v="0"/>
    <n v="2"/>
    <x v="0"/>
    <x v="41"/>
    <n v="3368"/>
    <s v="00099021001"/>
    <s v="De: 00015010001 A:00099021001 Transferencia Bimonetaria de recursos (4 de 5) a solicitud del Ministerio de Gobierno mediante nota CITE: MG/DGAA/UF/T/Nº 128/2023 e informes adjuntos por concepto de distribuciones (DIRCABI) en el marco de la"/>
    <m/>
    <m/>
    <m/>
    <m/>
    <n v="0"/>
    <n v="6007.33"/>
    <n v="0"/>
    <n v="41210.283800000005"/>
    <n v="41210.283800000005"/>
    <m/>
  </r>
  <r>
    <x v="7"/>
    <n v="1"/>
    <x v="7"/>
    <x v="41"/>
    <n v="3370"/>
    <s v="00015010001"/>
    <s v="De: 00015010001 A:00099021001 Transferencia Bimonetaria de recursos (5 de 5) a solicitud del Ministerio de Gobierno mediante nota CITE: MG/DGAA/UF/T/Nº 128/2023 e informes adjuntos por concepto de distribuciones (Ministerio Público) en el m"/>
    <m/>
    <m/>
    <m/>
    <m/>
    <n v="4505.5"/>
    <n v="0"/>
    <n v="30907.730000000003"/>
    <n v="0"/>
    <n v="30907.730000000003"/>
    <m/>
  </r>
  <r>
    <x v="0"/>
    <n v="2"/>
    <x v="0"/>
    <x v="41"/>
    <n v="3370"/>
    <s v="00099021001"/>
    <s v="De: 00015010001 A:00099021001 Transferencia Bimonetaria de recursos (5 de 5) a solicitud del Ministerio de Gobierno mediante nota CITE: MG/DGAA/UF/T/Nº 128/2023 e informes adjuntos por concepto de distribuciones (Ministerio Público) en el m"/>
    <m/>
    <m/>
    <m/>
    <m/>
    <n v="0"/>
    <n v="4505.5"/>
    <n v="0"/>
    <n v="30907.730000000003"/>
    <n v="30907.730000000003"/>
    <m/>
  </r>
  <r>
    <x v="13"/>
    <n v="1"/>
    <x v="13"/>
    <x v="42"/>
    <n v="3372"/>
    <s v="00382014303"/>
    <s v="De: 00382014303 A:00099021001 Transferencia de recursos a solicitud de la Agencia de Infraestructura en Salud y Equipamiento Médico mediante nota CITE: AISEM/DAF/CE/00858/23 (operación bimonetaria), para la ejecución del Programa de Mejora"/>
    <m/>
    <m/>
    <m/>
    <m/>
    <n v="6346238.2800000003"/>
    <n v="0"/>
    <n v="43535194.6008"/>
    <n v="0"/>
    <n v="43535194.6008"/>
    <m/>
  </r>
  <r>
    <x v="14"/>
    <n v="4"/>
    <x v="14"/>
    <x v="43"/>
    <n v="3380"/>
    <s v="00206044301"/>
    <s v="De: 00206044301 A:00099021001 Transferencia de recursos a solicitud del Instituto Nacional de Estadística mediante notas CITE: INE-DGE-CGP-JNAP-CPV Nos. 01900 y 01915/2023 (operación bimonetaria), para el Programa de Censo de Población y V"/>
    <m/>
    <m/>
    <m/>
    <m/>
    <n v="41053"/>
    <n v="0"/>
    <n v="281623.58"/>
    <n v="0"/>
    <n v="281623.58"/>
    <m/>
  </r>
  <r>
    <x v="8"/>
    <n v="8"/>
    <x v="8"/>
    <x v="44"/>
    <n v="3416"/>
    <s v="00291084302"/>
    <s v="De: 00291084302 A:00099021001 Transferencia de recursos a solicitud de la Administradora Boliviana de Carreteras mediante nota CITE: ABC/GNA/SAF/ATE/2023-1801 (operación bimonetaria), para el pago a beneficiarios (TC 6,86) H.R 6-17306-R."/>
    <m/>
    <m/>
    <m/>
    <m/>
    <n v="4000000"/>
    <n v="0"/>
    <n v="27440000"/>
    <n v="0"/>
    <n v="27440000"/>
    <m/>
  </r>
  <r>
    <x v="8"/>
    <n v="1"/>
    <x v="8"/>
    <x v="44"/>
    <n v="3418"/>
    <s v="00291014370"/>
    <s v="De: 00291014370 A:00099021001 Transferencia de recursos a solicitud de la Administradora Boliviana de Carreteras mediante nota CITE: ABC/GNA/SAF/ATE/2023-1795 (operación bimonetaria), para el pago a beneficiarios (TC 6,86) H.R 6-17303-R."/>
    <m/>
    <m/>
    <m/>
    <m/>
    <n v="330300"/>
    <n v="0"/>
    <n v="2265858"/>
    <n v="0"/>
    <n v="2265858"/>
    <m/>
  </r>
  <r>
    <x v="15"/>
    <n v="5"/>
    <x v="15"/>
    <x v="44"/>
    <n v="3420"/>
    <s v="00046057007"/>
    <s v="De: 00046057007 A:00099021001 Transferencia de recursos a solicitud del Ministerio de Salud y Deportes mediante nota CITE: MSyD/VGSS/DGGH/UGESPRO/PGBID2822/CE/328/2023 (operación bimonetaria), para el Programa Mejoramiento del Acceso a Serv"/>
    <m/>
    <m/>
    <m/>
    <m/>
    <n v="300000"/>
    <n v="0"/>
    <n v="2058000"/>
    <n v="0"/>
    <n v="2058000"/>
    <m/>
  </r>
  <r>
    <x v="0"/>
    <n v="2"/>
    <x v="0"/>
    <x v="44"/>
    <n v="3420"/>
    <s v="00099021001"/>
    <s v="De: 00046057007 A:00099021001 Transferencia de recursos a solicitud del Ministerio de Salud y Deportes mediante nota CITE: MSyD/VGSS/DGGH/UGESPRO/PGBID2822/CE/328/2023 (operación bimonetaria), para el Programa Mejoramiento del Acceso a Serv"/>
    <m/>
    <m/>
    <m/>
    <m/>
    <n v="0"/>
    <n v="300000"/>
    <n v="0"/>
    <n v="2058000"/>
    <n v="2058000"/>
    <m/>
  </r>
  <r>
    <x v="1"/>
    <n v="1"/>
    <x v="1"/>
    <x v="44"/>
    <n v="3430"/>
    <s v="00383012002"/>
    <s v="De: 00383012002 A:00099021001 Transferencia de recursos a solicitud de la Agencia Boliviana de Correos dependiente del Ministerio de Obras Públicas, Servicios y Vivienda mediante nota CITE: AGBC-AGBC/DAF/TFC-CPRV-0305-CAR/2023 (operación"/>
    <m/>
    <m/>
    <m/>
    <m/>
    <n v="60327.12"/>
    <n v="0"/>
    <n v="413844.04320000001"/>
    <n v="0"/>
    <n v="413844.04320000001"/>
    <m/>
  </r>
  <r>
    <x v="1"/>
    <n v="1"/>
    <x v="1"/>
    <x v="45"/>
    <n v="3486"/>
    <s v="00383012002"/>
    <s v="De: 00383012002 A:00099021001 Transferencia de recursos a solicitud de la Agencia Boliviana de Correos dependiente del Ministerio de Obras Públicas, Servicios y Vivienda mediante nota CITE: AGBC-AGBC/DAF/TFC-CPRV-0310-CAR/2023 (operación"/>
    <m/>
    <m/>
    <m/>
    <m/>
    <n v="15581.43"/>
    <n v="0"/>
    <n v="106888.60980000001"/>
    <n v="0"/>
    <n v="106888.60980000001"/>
    <m/>
  </r>
  <r>
    <x v="0"/>
    <n v="2"/>
    <x v="0"/>
    <x v="45"/>
    <n v="3486"/>
    <s v="00099021001"/>
    <s v="De: 00383012002 A:00099021001 Transferencia de recursos a solicitud de la Agencia Boliviana de Correos dependiente del Ministerio de Obras Públicas, Servicios y Vivienda mediante nota CITE: AGBC-AGBC/DAF/TFC-CPRV-0310-CAR/2023 (operación"/>
    <m/>
    <m/>
    <m/>
    <m/>
    <n v="0"/>
    <n v="15581.43"/>
    <n v="0"/>
    <n v="106888.60980000001"/>
    <n v="106888.60980000001"/>
    <m/>
  </r>
  <r>
    <x v="8"/>
    <n v="1"/>
    <x v="8"/>
    <x v="45"/>
    <n v="3488"/>
    <s v="00291014379"/>
    <s v="De: 00291014379 A:00099021001 Transferencia de recursos a solicitud de la Administradora Boliviana de Carreteras mediante nota CITE: ABC/GNA/SAF/ATE/2023-1814 (operación bimonetaria), para el pago a beneficiarios (TC 6,86) H.R 6-17572-R."/>
    <m/>
    <m/>
    <m/>
    <m/>
    <n v="15120.32"/>
    <n v="0"/>
    <n v="103725.3952"/>
    <n v="0"/>
    <n v="103725.3952"/>
    <m/>
  </r>
  <r>
    <x v="0"/>
    <n v="2"/>
    <x v="0"/>
    <x v="45"/>
    <n v="3488"/>
    <s v="00099021001"/>
    <s v="De: 00291014379 A:00099021001 Transferencia de recursos a solicitud de la Administradora Boliviana de Carreteras mediante nota CITE: ABC/GNA/SAF/ATE/2023-1814 (operación bimonetaria), para el pago a beneficiarios (TC 6,86) H.R 6-17572-R."/>
    <m/>
    <m/>
    <m/>
    <m/>
    <n v="0"/>
    <n v="15120.32"/>
    <n v="0"/>
    <n v="103725.3952"/>
    <n v="103725.3952"/>
    <m/>
  </r>
  <r>
    <x v="8"/>
    <n v="1"/>
    <x v="8"/>
    <x v="45"/>
    <n v="3489"/>
    <s v="00291014352"/>
    <s v="De: 00291014352 A:00099021001 Transferencia de recursos a solicitud de la Administradora Boliviana de Carreteras mediante nota CITE: ABC/GNA/SAF/ATE/2023-1814 (operación bimonetaria), para el pago a beneficiarios (TC 6,86) H.R 6-17572-R."/>
    <m/>
    <m/>
    <m/>
    <m/>
    <n v="400483.69"/>
    <n v="0"/>
    <n v="2747318.1134000001"/>
    <n v="0"/>
    <n v="2747318.1134000001"/>
    <m/>
  </r>
  <r>
    <x v="0"/>
    <n v="2"/>
    <x v="0"/>
    <x v="45"/>
    <n v="3489"/>
    <s v="00099021001"/>
    <s v="De: 00291014352 A:00099021001 Transferencia de recursos a solicitud de la Administradora Boliviana de Carreteras mediante nota CITE: ABC/GNA/SAF/ATE/2023-1814 (operación bimonetaria), para el pago a beneficiarios (TC 6,86) H.R 6-17572-R."/>
    <m/>
    <m/>
    <m/>
    <m/>
    <n v="0"/>
    <n v="400483.69"/>
    <n v="0"/>
    <n v="2747318.1134000001"/>
    <n v="2747318.1134000001"/>
    <m/>
  </r>
  <r>
    <x v="11"/>
    <n v="10"/>
    <x v="11"/>
    <x v="45"/>
    <n v="3496"/>
    <s v="00287104321"/>
    <s v="De: 00287104321 A:00099021001 Transferencia de recursos a solicitud del Fondo Nacional de Inversión Productiva y Social mediante nota CITE: FPS/GFA/UFI/TES/TRL/00234/2023 (operación bimonetaria), para el pago de Comprobantes C-31 y cobro d"/>
    <m/>
    <m/>
    <m/>
    <m/>
    <n v="700000"/>
    <n v="0"/>
    <n v="4802000"/>
    <n v="0"/>
    <n v="4802000"/>
    <m/>
  </r>
  <r>
    <x v="0"/>
    <n v="2"/>
    <x v="0"/>
    <x v="45"/>
    <n v="3496"/>
    <s v="00099021001"/>
    <s v="De: 00287104321 A:00099021001 Transferencia de recursos a solicitud del Fondo Nacional de Inversión Productiva y Social mediante nota CITE: FPS/GFA/UFI/TES/TRL/00234/2023 (operación bimonetaria), para el pago de Comprobantes C-31 y cobro d"/>
    <m/>
    <m/>
    <m/>
    <m/>
    <n v="0"/>
    <n v="700000"/>
    <n v="0"/>
    <n v="4802000"/>
    <n v="4802000"/>
    <m/>
  </r>
  <r>
    <x v="16"/>
    <n v="12"/>
    <x v="16"/>
    <x v="46"/>
    <n v="3498"/>
    <s v="00041127001"/>
    <s v="De: 00041127001 A:00099021001 Transferencia de recursos a solicitud de Conoce Bolivia mediante nota CITE: CAR/COBOL/DGE Nº 0360/2023 (operación bimonetaria) para gastos de Inversión y Administración del Programa de Gestión Turística del P"/>
    <m/>
    <m/>
    <m/>
    <m/>
    <n v="255400.59"/>
    <n v="0"/>
    <n v="1752048.0474"/>
    <n v="0"/>
    <n v="1752048.0474"/>
    <m/>
  </r>
  <r>
    <x v="0"/>
    <n v="2"/>
    <x v="0"/>
    <x v="46"/>
    <n v="3498"/>
    <s v="00099021001"/>
    <s v="De: 00041127001 A:00099021001 Transferencia de recursos a solicitud de Conoce Bolivia mediante nota CITE: CAR/COBOL/DGE Nº 0360/2023 (operación bimonetaria) para gastos de Inversión y Administración del Programa de Gestión Turística del P"/>
    <m/>
    <m/>
    <m/>
    <m/>
    <n v="0"/>
    <n v="255400.59"/>
    <n v="0"/>
    <n v="1752048.0474"/>
    <n v="1752048.0474"/>
    <m/>
  </r>
  <r>
    <x v="11"/>
    <n v="10"/>
    <x v="11"/>
    <x v="47"/>
    <n v="3582"/>
    <s v="00287104317"/>
    <s v="De: 00287104317 A:00099021001 Transferencia de recursos a solicitud del Fondo Nacional de Inversión Productiva y Social mediante nota CITE: FPS/GFA/UFI/TES/TRL/00243/2023 (operación bimonetaria), para el pago de Comprobantes C-31, en el ma"/>
    <m/>
    <m/>
    <m/>
    <m/>
    <n v="2000000"/>
    <n v="0"/>
    <n v="13720000"/>
    <n v="0"/>
    <n v="13720000"/>
    <m/>
  </r>
  <r>
    <x v="0"/>
    <n v="2"/>
    <x v="0"/>
    <x v="47"/>
    <n v="3582"/>
    <s v="00099021001"/>
    <s v="De: 00287104317 A:00099021001 Transferencia de recursos a solicitud del Fondo Nacional de Inversión Productiva y Social mediante nota CITE: FPS/GFA/UFI/TES/TRL/00243/2023 (operación bimonetaria), para el pago de Comprobantes C-31, en el ma"/>
    <m/>
    <m/>
    <m/>
    <m/>
    <n v="0"/>
    <n v="2000000"/>
    <n v="0"/>
    <n v="13720000"/>
    <n v="13720000"/>
    <m/>
  </r>
  <r>
    <x v="12"/>
    <n v="1"/>
    <x v="12"/>
    <x v="48"/>
    <n v="3607"/>
    <s v="00117012001"/>
    <s v="De: 00117012001 A:00099021001 Transferencia de recursos a solicitud de la Dirección General de Aeronáutica Civil mediante nota CITE: DAF-1654/2023 DGAC-32631/2023 (operación bimonetaria), por concepto de recursos depositados por la IATA po"/>
    <m/>
    <m/>
    <m/>
    <m/>
    <n v="88772.9"/>
    <n v="0"/>
    <n v="608982.09400000004"/>
    <n v="0"/>
    <n v="608982.09400000004"/>
    <m/>
  </r>
  <r>
    <x v="0"/>
    <n v="2"/>
    <x v="0"/>
    <x v="48"/>
    <n v="3607"/>
    <s v="00099021001"/>
    <s v="De: 00117012001 A:00099021001 Transferencia de recursos a solicitud de la Dirección General de Aeronáutica Civil mediante nota CITE: DAF-1654/2023 DGAC-32631/2023 (operación bimonetaria), por concepto de recursos depositados por la IATA po"/>
    <m/>
    <m/>
    <m/>
    <m/>
    <n v="0"/>
    <n v="88772.9"/>
    <n v="0"/>
    <n v="608982.09400000004"/>
    <n v="608982.09400000004"/>
    <m/>
  </r>
  <r>
    <x v="11"/>
    <n v="10"/>
    <x v="11"/>
    <x v="48"/>
    <n v="3609"/>
    <s v="00287104329"/>
    <s v="De: 00287104329 A:00099021001 Transferencia de recursos a solicitud del Fondo Nacional de Inversión Productiva y Social mediante nota CITE: FPS/GFA/UFI/TES/TRL/00250/2023 (operación bimonetaria), para el pago de Comprobantes C-31, en el mar"/>
    <m/>
    <m/>
    <m/>
    <m/>
    <n v="10000000"/>
    <n v="0"/>
    <n v="68600000"/>
    <n v="0"/>
    <n v="68600000"/>
    <m/>
  </r>
  <r>
    <x v="0"/>
    <n v="2"/>
    <x v="0"/>
    <x v="48"/>
    <n v="3609"/>
    <s v="00099021001"/>
    <s v="De: 00287104329 A:00099021001 Transferencia de recursos a solicitud del Fondo Nacional de Inversión Productiva y Social mediante nota CITE: FPS/GFA/UFI/TES/TRL/00250/2023 (operación bimonetaria), para el pago de Comprobantes C-31, en el mar"/>
    <m/>
    <m/>
    <m/>
    <m/>
    <n v="0"/>
    <n v="10000000"/>
    <n v="0"/>
    <n v="68600000"/>
    <n v="68600000"/>
    <m/>
  </r>
  <r>
    <x v="2"/>
    <n v="4"/>
    <x v="2"/>
    <x v="49"/>
    <n v="3627"/>
    <s v="00086047008"/>
    <s v="De: 00086047008 A:00099021001 Transferencia de recursos a solicitud de la Unidad de Coordinación y Ejecución del Programa Más Inversión para Riego - UCEP MI RIEGO dependiente del Ministerio de Medio Ambiente y Agua mediante nota CITE: MMA"/>
    <m/>
    <m/>
    <m/>
    <m/>
    <n v="5233189.24"/>
    <n v="0"/>
    <n v="35899678.186400004"/>
    <n v="0"/>
    <n v="35899678.186400004"/>
    <m/>
  </r>
  <r>
    <x v="0"/>
    <n v="2"/>
    <x v="0"/>
    <x v="49"/>
    <n v="3627"/>
    <s v="00099021001"/>
    <s v="De: 00086047008 A:00099021001 Transferencia de recursos a solicitud de la Unidad de Coordinación y Ejecución del Programa Más Inversión para Riego - UCEP MI RIEGO dependiente del Ministerio de Medio Ambiente y Agua mediante nota CITE: MMA"/>
    <m/>
    <m/>
    <m/>
    <m/>
    <n v="0"/>
    <n v="5233189.24"/>
    <n v="0"/>
    <n v="35899678.186400004"/>
    <n v="35899678.186400004"/>
    <m/>
  </r>
  <r>
    <x v="1"/>
    <n v="1"/>
    <x v="1"/>
    <x v="49"/>
    <n v="3632"/>
    <s v="00383012002"/>
    <s v="De: 00383012002 A:00099021001 Transferencia de recursos a solicitud de la Agencia Boliviana de Correos dependiente del Ministerio de Obras Públicas, Servicios y Vivienda mediante nota CITE: AGBC-AGBC/DAF/TFC-CPRV-0323-CAR/2023 (operación"/>
    <m/>
    <m/>
    <m/>
    <m/>
    <n v="37059.74"/>
    <n v="0"/>
    <n v="254229.81640000001"/>
    <n v="0"/>
    <n v="254229.81640000001"/>
    <m/>
  </r>
  <r>
    <x v="0"/>
    <n v="2"/>
    <x v="0"/>
    <x v="49"/>
    <n v="3632"/>
    <s v="00099021001"/>
    <s v="De: 00383012002 A:00099021001 Transferencia de recursos a solicitud de la Agencia Boliviana de Correos dependiente del Ministerio de Obras Públicas, Servicios y Vivienda mediante nota CITE: AGBC-AGBC/DAF/TFC-CPRV-0323-CAR/2023 (operación"/>
    <m/>
    <m/>
    <m/>
    <m/>
    <n v="0"/>
    <n v="37059.74"/>
    <n v="0"/>
    <n v="254229.81640000001"/>
    <n v="254229.81640000001"/>
    <m/>
  </r>
  <r>
    <x v="8"/>
    <n v="1"/>
    <x v="8"/>
    <x v="50"/>
    <n v="3696"/>
    <s v="00291014379"/>
    <s v="De: 00291014379 A:00099021001 Transferencia de recursos a solicitud de la Administradora Boliviana de Carreteras mediante nota CITE: ABC/GNA/SAF/ATE/2023-1865 (operación bimonetaria), para el pago a beneficiarios (TC 6,86) H.R 6-18782-R."/>
    <m/>
    <m/>
    <m/>
    <m/>
    <n v="700000"/>
    <n v="0"/>
    <n v="4802000"/>
    <n v="0"/>
    <n v="4802000"/>
    <m/>
  </r>
  <r>
    <x v="0"/>
    <n v="2"/>
    <x v="0"/>
    <x v="50"/>
    <n v="3696"/>
    <s v="00099021001"/>
    <s v="De: 00291014379 A:00099021001 Transferencia de recursos a solicitud de la Administradora Boliviana de Carreteras mediante nota CITE: ABC/GNA/SAF/ATE/2023-1865 (operación bimonetaria), para el pago a beneficiarios (TC 6,86) H.R 6-18782-R."/>
    <m/>
    <m/>
    <m/>
    <m/>
    <n v="0"/>
    <n v="700000"/>
    <n v="0"/>
    <n v="4802000"/>
    <n v="4802000"/>
    <m/>
  </r>
  <r>
    <x v="8"/>
    <n v="1"/>
    <x v="8"/>
    <x v="50"/>
    <n v="3697"/>
    <s v="00291014336"/>
    <s v="De: 00291014336 A:00099021001 Transferencia de recursos a solicitud de la Administradora Boliviana de Carreteras mediante nota CITE: ABC/GNA/SAF/ATE/2023-1865 (operación bimonetaria), para el pago a beneficiarios (TC 6,86) H.R 6-18782-R."/>
    <m/>
    <m/>
    <m/>
    <m/>
    <n v="28812.48"/>
    <n v="0"/>
    <n v="197653.6128"/>
    <n v="0"/>
    <n v="197653.6128"/>
    <m/>
  </r>
  <r>
    <x v="0"/>
    <n v="2"/>
    <x v="0"/>
    <x v="50"/>
    <n v="3697"/>
    <s v="00099021001"/>
    <s v="De: 00291014336 A:00099021001 Transferencia de recursos a solicitud de la Administradora Boliviana de Carreteras mediante nota CITE: ABC/GNA/SAF/ATE/2023-1865 (operación bimonetaria), para el pago a beneficiarios (TC 6,86) H.R 6-18782-R."/>
    <m/>
    <m/>
    <m/>
    <m/>
    <n v="0"/>
    <n v="28812.48"/>
    <n v="0"/>
    <n v="197653.6128"/>
    <n v="197653.6128"/>
    <m/>
  </r>
  <r>
    <x v="5"/>
    <n v="1"/>
    <x v="5"/>
    <x v="50"/>
    <n v="3700"/>
    <s v="00253014301"/>
    <s v="De: 00253014301 A:00099021001 Transferencia de recursos a solicitud de la Entidad Ejecutora de Medio Ambiente y Agua dependiente del Ministerio de Medio Ambiente y Agua mediante nota CITE: GM-1043-EMAGUA/2023 (operación bimonetaria), para e"/>
    <m/>
    <m/>
    <m/>
    <m/>
    <n v="1000000"/>
    <n v="0"/>
    <n v="6860000"/>
    <n v="0"/>
    <n v="6860000"/>
    <m/>
  </r>
  <r>
    <x v="0"/>
    <n v="2"/>
    <x v="0"/>
    <x v="50"/>
    <n v="3700"/>
    <s v="00099021001"/>
    <s v="De: 00253014301 A:00099021001 Transferencia de recursos a solicitud de la Entidad Ejecutora de Medio Ambiente y Agua dependiente del Ministerio de Medio Ambiente y Agua mediante nota CITE: GM-1043-EMAGUA/2023 (operación bimonetaria), para e"/>
    <m/>
    <m/>
    <m/>
    <m/>
    <n v="0"/>
    <n v="1000000"/>
    <n v="0"/>
    <n v="6860000"/>
    <n v="6860000"/>
    <m/>
  </r>
  <r>
    <x v="5"/>
    <n v="1"/>
    <x v="5"/>
    <x v="50"/>
    <n v="3701"/>
    <s v="00253014301"/>
    <s v="De: 00253014301 A:00099021001 Transferencia de recursos a solicitud de la Entidad Ejecutora de Medio Ambiente y Agua dependiente del Ministerio de Medio Ambiente y Agua mediante nota CITE: GM-1043-EMAGUA/2023 (operación bimonetaria), para e"/>
    <m/>
    <m/>
    <m/>
    <m/>
    <n v="500000"/>
    <n v="0"/>
    <n v="3430000"/>
    <n v="0"/>
    <n v="3430000"/>
    <m/>
  </r>
  <r>
    <x v="0"/>
    <n v="2"/>
    <x v="0"/>
    <x v="50"/>
    <n v="3701"/>
    <s v="00099021001"/>
    <s v="De: 00253014301 A:00099021001 Transferencia de recursos a solicitud de la Entidad Ejecutora de Medio Ambiente y Agua dependiente del Ministerio de Medio Ambiente y Agua mediante nota CITE: GM-1043-EMAGUA/2023 (operación bimonetaria), para e"/>
    <m/>
    <m/>
    <m/>
    <m/>
    <n v="0"/>
    <n v="500000"/>
    <n v="0"/>
    <n v="3430000"/>
    <n v="3430000"/>
    <m/>
  </r>
  <r>
    <x v="17"/>
    <n v="1"/>
    <x v="17"/>
    <x v="51"/>
    <n v="3757"/>
    <s v="00591012003"/>
    <s v="De: 00591012003 A:00099021001 Transferencia de recursos a solicitud de la Empresa Estatal de Transporte por Cable Mi Teleférico mediante nota CITE: EETC-MT-GAF-DAGF-HFM-0335-CAR/2023 (operación bimonetaria) para pagos reprogramados de acu"/>
    <m/>
    <m/>
    <m/>
    <m/>
    <n v="97017.84"/>
    <n v="0"/>
    <n v="665542.3824"/>
    <n v="0"/>
    <n v="665542.3824"/>
    <m/>
  </r>
  <r>
    <x v="0"/>
    <n v="2"/>
    <x v="0"/>
    <x v="51"/>
    <n v="3757"/>
    <s v="00099021001"/>
    <s v="De: 00591012003 A:00099021001 Transferencia de recursos a solicitud de la Empresa Estatal de Transporte por Cable Mi Teleférico mediante nota CITE: EETC-MT-GAF-DAGF-HFM-0335-CAR/2023 (operación bimonetaria) para pagos reprogramados de acu"/>
    <m/>
    <m/>
    <m/>
    <m/>
    <n v="0"/>
    <n v="97017.84"/>
    <n v="0"/>
    <n v="665542.3824"/>
    <n v="665542.3824"/>
    <m/>
  </r>
  <r>
    <x v="18"/>
    <n v="1"/>
    <x v="18"/>
    <x v="52"/>
    <n v="3817"/>
    <s v="00514017005"/>
    <s v="De: 00514017005 A:00099021001 Transferencia de recursos a solicitud de Ende Corporación mediante nota CITE: ENDE- DEEM-8/31 (operación bimonetarios) para la atención de comisión de compromiso correspondiente al primer desembolso del conven"/>
    <m/>
    <m/>
    <m/>
    <m/>
    <n v="7.29"/>
    <n v="0"/>
    <n v="50.009399999999999"/>
    <n v="0"/>
    <n v="50.009399999999999"/>
    <m/>
  </r>
  <r>
    <x v="0"/>
    <n v="2"/>
    <x v="0"/>
    <x v="52"/>
    <n v="3817"/>
    <s v="00099021001"/>
    <s v="De: 00514017005 A:00099021001 Transferencia de recursos a solicitud de Ende Corporación mediante nota CITE: ENDE- DEEM-8/31 (operación bimonetarios) para la atención de comisión de compromiso correspondiente al primer desembolso del conven"/>
    <m/>
    <m/>
    <m/>
    <m/>
    <n v="0"/>
    <n v="7.29"/>
    <n v="0"/>
    <n v="50.009399999999999"/>
    <n v="50.009399999999999"/>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n v="1"/>
    <x v="0"/>
    <n v="130000"/>
    <n v="0"/>
    <n v="1948396.9899999995"/>
    <n v="0"/>
    <n v="2078396.9899999995"/>
  </r>
  <r>
    <x v="1"/>
    <n v="4"/>
    <x v="1"/>
    <n v="3840807.91"/>
    <n v="0"/>
    <n v="0"/>
    <n v="0"/>
    <n v="3840807.91"/>
  </r>
  <r>
    <x v="2"/>
    <n v="2"/>
    <x v="2"/>
    <n v="10680793.93"/>
    <n v="0"/>
    <n v="406666.84"/>
    <n v="0"/>
    <n v="11087460.77"/>
  </r>
  <r>
    <x v="3"/>
    <n v="26"/>
    <x v="3"/>
    <n v="0"/>
    <n v="0"/>
    <n v="50279.260000000009"/>
    <n v="0"/>
    <n v="50279.260000000009"/>
  </r>
  <r>
    <x v="4"/>
    <n v="2"/>
    <x v="4"/>
    <n v="0"/>
    <n v="0"/>
    <n v="1890"/>
    <n v="0"/>
    <n v="1890"/>
  </r>
  <r>
    <x v="5"/>
    <n v="3"/>
    <x v="5"/>
    <n v="0"/>
    <n v="0"/>
    <n v="51105.229999999996"/>
    <n v="0"/>
    <n v="51105.229999999996"/>
  </r>
  <r>
    <x v="6"/>
    <n v="1"/>
    <x v="6"/>
    <n v="1790409.93"/>
    <n v="0"/>
    <n v="0"/>
    <n v="0"/>
    <n v="1790409.93"/>
  </r>
  <r>
    <x v="6"/>
    <n v="16"/>
    <x v="6"/>
    <n v="0"/>
    <n v="0"/>
    <n v="71172"/>
    <n v="0"/>
    <n v="71172"/>
  </r>
  <r>
    <x v="7"/>
    <n v="2"/>
    <x v="7"/>
    <n v="454359051.85000002"/>
    <n v="0"/>
    <n v="0"/>
    <n v="0"/>
    <n v="454359051.85000002"/>
  </r>
  <r>
    <x v="8"/>
    <n v="1"/>
    <x v="8"/>
    <n v="0"/>
    <n v="0"/>
    <n v="0"/>
    <n v="100290"/>
    <n v="100290"/>
  </r>
  <r>
    <x v="9"/>
    <n v="1"/>
    <x v="9"/>
    <n v="0"/>
    <n v="0"/>
    <n v="0"/>
    <n v="4260917.28"/>
    <n v="4260917.28"/>
  </r>
  <r>
    <x v="10"/>
    <n v="1"/>
    <x v="10"/>
    <n v="0"/>
    <n v="0"/>
    <n v="0"/>
    <n v="66136"/>
    <n v="66136"/>
  </r>
  <r>
    <x v="10"/>
    <n v="4"/>
    <x v="10"/>
    <n v="59498282.200000003"/>
    <n v="0"/>
    <n v="0"/>
    <n v="0"/>
    <n v="59498282.200000003"/>
  </r>
  <r>
    <x v="10"/>
    <n v="7"/>
    <x v="10"/>
    <n v="3140791.07"/>
    <n v="0"/>
    <n v="0"/>
    <n v="0"/>
    <n v="3140791.07"/>
  </r>
  <r>
    <x v="10"/>
    <n v="10"/>
    <x v="10"/>
    <n v="3737237.8"/>
    <n v="0"/>
    <n v="0"/>
    <n v="0"/>
    <n v="3737237.8"/>
  </r>
  <r>
    <x v="10"/>
    <n v="11"/>
    <x v="10"/>
    <n v="16319238.220000001"/>
    <n v="0"/>
    <n v="0"/>
    <n v="0"/>
    <n v="16319238.220000001"/>
  </r>
  <r>
    <x v="11"/>
    <n v="1"/>
    <x v="11"/>
    <n v="0"/>
    <n v="0"/>
    <n v="0"/>
    <n v="730534.10000000009"/>
    <n v="730534.10000000009"/>
  </r>
  <r>
    <x v="12"/>
    <n v="1"/>
    <x v="12"/>
    <n v="0"/>
    <n v="0"/>
    <n v="0"/>
    <n v="13992484.860000001"/>
    <n v="13992484.860000001"/>
  </r>
  <r>
    <x v="13"/>
    <n v="1"/>
    <x v="13"/>
    <n v="0"/>
    <n v="0"/>
    <n v="0"/>
    <n v="4240269.3299999991"/>
    <n v="4240269.3299999991"/>
  </r>
  <r>
    <x v="14"/>
    <n v="1"/>
    <x v="14"/>
    <n v="0"/>
    <n v="0"/>
    <n v="0"/>
    <n v="56844.46"/>
    <n v="56844.46"/>
  </r>
  <r>
    <x v="15"/>
    <n v="1"/>
    <x v="15"/>
    <n v="0"/>
    <n v="0"/>
    <n v="0"/>
    <n v="1635840.0600000003"/>
    <n v="1635840.0600000003"/>
  </r>
  <r>
    <x v="16"/>
    <n v="1"/>
    <x v="16"/>
    <n v="3161224.74"/>
    <n v="0"/>
    <n v="0"/>
    <n v="0"/>
    <n v="3161224.74"/>
  </r>
  <r>
    <x v="17"/>
    <n v="1"/>
    <x v="17"/>
    <n v="1600000"/>
    <n v="0"/>
    <n v="0"/>
    <n v="0"/>
    <n v="1600000"/>
  </r>
  <r>
    <x v="18"/>
    <n v="1"/>
    <x v="18"/>
    <n v="0"/>
    <n v="0"/>
    <n v="0"/>
    <n v="65111.24"/>
    <n v="65111.24"/>
  </r>
  <r>
    <x v="19"/>
    <n v="1"/>
    <x v="19"/>
    <n v="0"/>
    <n v="0"/>
    <n v="0"/>
    <n v="3075.1"/>
    <n v="3075.1"/>
  </r>
  <r>
    <x v="20"/>
    <n v="1"/>
    <x v="20"/>
    <n v="0"/>
    <n v="0"/>
    <n v="0"/>
    <n v="1880010"/>
    <n v="1880010"/>
  </r>
  <r>
    <x v="21"/>
    <n v="1"/>
    <x v="21"/>
    <n v="29505115.239999998"/>
    <n v="0"/>
    <n v="0"/>
    <n v="0"/>
    <n v="29505115.239999998"/>
  </r>
  <r>
    <x v="22"/>
    <n v="2"/>
    <x v="22"/>
    <n v="0"/>
    <n v="0"/>
    <n v="0"/>
    <n v="54813"/>
    <n v="54813"/>
  </r>
  <r>
    <x v="23"/>
    <n v="1"/>
    <x v="23"/>
    <n v="0"/>
    <n v="0"/>
    <n v="0"/>
    <n v="2391807"/>
    <n v="2391807"/>
  </r>
  <r>
    <x v="24"/>
    <n v="1"/>
    <x v="24"/>
    <n v="2268459.0699999998"/>
    <n v="0"/>
    <n v="0"/>
    <n v="0"/>
    <n v="2268459.0699999998"/>
  </r>
  <r>
    <x v="25"/>
    <n v="1"/>
    <x v="25"/>
    <n v="16981370.59"/>
    <n v="0"/>
    <n v="0"/>
    <n v="0"/>
    <n v="16981370.59"/>
  </r>
  <r>
    <x v="26"/>
    <n v="1"/>
    <x v="26"/>
    <n v="4316576.8899999997"/>
    <n v="0"/>
    <n v="0"/>
    <n v="0"/>
    <n v="4316576.8899999997"/>
  </r>
  <r>
    <x v="27"/>
    <n v="1"/>
    <x v="27"/>
    <n v="0"/>
    <n v="0"/>
    <n v="0"/>
    <n v="16811.02"/>
    <n v="16811.02"/>
  </r>
  <r>
    <x v="27"/>
    <n v="3"/>
    <x v="27"/>
    <n v="0"/>
    <n v="0"/>
    <n v="0"/>
    <n v="99"/>
    <n v="99"/>
  </r>
  <r>
    <x v="28"/>
    <n v="1"/>
    <x v="28"/>
    <n v="0"/>
    <n v="0"/>
    <n v="0"/>
    <n v="110747.6"/>
    <n v="110747.6"/>
  </r>
  <r>
    <x v="29"/>
    <n v="1"/>
    <x v="29"/>
    <n v="0"/>
    <n v="0"/>
    <n v="0"/>
    <n v="36285.550000000003"/>
    <n v="36285.550000000003"/>
  </r>
  <r>
    <x v="30"/>
    <n v="1"/>
    <x v="30"/>
    <n v="0"/>
    <n v="0"/>
    <n v="0"/>
    <n v="200"/>
    <n v="200"/>
  </r>
  <r>
    <x v="31"/>
    <n v="1"/>
    <x v="31"/>
    <n v="0"/>
    <n v="0"/>
    <n v="0"/>
    <n v="11258.79"/>
    <n v="11258.79"/>
  </r>
  <r>
    <x v="32"/>
    <n v="1"/>
    <x v="32"/>
    <n v="97200"/>
    <n v="0"/>
    <n v="0"/>
    <n v="11647831.069999993"/>
    <n v="11745031.069999993"/>
  </r>
  <r>
    <x v="33"/>
    <n v="1"/>
    <x v="33"/>
    <n v="0"/>
    <n v="0"/>
    <n v="0"/>
    <n v="2943.2"/>
    <n v="2943.2"/>
  </r>
  <r>
    <x v="34"/>
    <n v="1"/>
    <x v="34"/>
    <n v="4769592"/>
    <n v="0"/>
    <n v="0"/>
    <n v="0"/>
    <n v="4769592"/>
  </r>
  <r>
    <x v="35"/>
    <n v="1"/>
    <x v="35"/>
    <n v="1803000"/>
    <n v="0"/>
    <n v="0"/>
    <n v="0"/>
    <n v="1803000"/>
  </r>
  <r>
    <x v="36"/>
    <n v="1"/>
    <x v="36"/>
    <n v="15228.46"/>
    <n v="0"/>
    <n v="0"/>
    <n v="695132.9"/>
    <n v="710361.36"/>
  </r>
  <r>
    <x v="37"/>
    <n v="1"/>
    <x v="37"/>
    <n v="0"/>
    <n v="0"/>
    <n v="0"/>
    <n v="48521"/>
    <n v="48521"/>
  </r>
  <r>
    <x v="38"/>
    <n v="1"/>
    <x v="38"/>
    <n v="0"/>
    <n v="0"/>
    <n v="0"/>
    <n v="222728.72000000003"/>
    <n v="222728.72000000003"/>
  </r>
  <r>
    <x v="38"/>
    <n v="2"/>
    <x v="38"/>
    <n v="0"/>
    <n v="0"/>
    <n v="0"/>
    <n v="377819.14000000019"/>
    <n v="377819.14000000019"/>
  </r>
  <r>
    <x v="38"/>
    <n v="4"/>
    <x v="38"/>
    <n v="0"/>
    <n v="0"/>
    <n v="0"/>
    <n v="2632754.7799999993"/>
    <n v="2632754.7799999993"/>
  </r>
  <r>
    <x v="38"/>
    <n v="5"/>
    <x v="38"/>
    <n v="0"/>
    <n v="0"/>
    <n v="0"/>
    <n v="178241.87"/>
    <n v="178241.87"/>
  </r>
  <r>
    <x v="39"/>
    <n v="1"/>
    <x v="39"/>
    <n v="0"/>
    <n v="0"/>
    <n v="0"/>
    <n v="6572.81"/>
    <n v="6572.81"/>
  </r>
  <r>
    <x v="40"/>
    <n v="1"/>
    <x v="40"/>
    <n v="1023000"/>
    <n v="0"/>
    <n v="0"/>
    <n v="0"/>
    <n v="1023000"/>
  </r>
  <r>
    <x v="41"/>
    <n v="1"/>
    <x v="41"/>
    <n v="0"/>
    <n v="0"/>
    <n v="0"/>
    <n v="764009.46000000008"/>
    <n v="764009.46000000008"/>
  </r>
  <r>
    <x v="41"/>
    <n v="2"/>
    <x v="41"/>
    <n v="0"/>
    <n v="0"/>
    <n v="0"/>
    <n v="451486.66000000003"/>
    <n v="451486.66000000003"/>
  </r>
  <r>
    <x v="41"/>
    <n v="11"/>
    <x v="41"/>
    <n v="0"/>
    <n v="0"/>
    <n v="0"/>
    <n v="31050"/>
    <n v="31050"/>
  </r>
  <r>
    <x v="41"/>
    <n v="12"/>
    <x v="41"/>
    <n v="0"/>
    <n v="0"/>
    <n v="0"/>
    <n v="50000"/>
    <n v="50000"/>
  </r>
  <r>
    <x v="41"/>
    <n v="13"/>
    <x v="41"/>
    <n v="0"/>
    <n v="0"/>
    <n v="0"/>
    <n v="174451.85"/>
    <n v="174451.85"/>
  </r>
  <r>
    <x v="42"/>
    <n v="1"/>
    <x v="42"/>
    <n v="42840634.950000003"/>
    <n v="0"/>
    <n v="0"/>
    <n v="0"/>
    <n v="42840634.950000003"/>
  </r>
  <r>
    <x v="43"/>
    <n v="1"/>
    <x v="43"/>
    <n v="0"/>
    <n v="0"/>
    <n v="0"/>
    <n v="1440600"/>
    <n v="1440600"/>
  </r>
  <r>
    <x v="44"/>
    <n v="1"/>
    <x v="44"/>
    <n v="0"/>
    <n v="0"/>
    <n v="0"/>
    <n v="1217326.24"/>
    <n v="1217326.24"/>
  </r>
  <r>
    <x v="45"/>
    <n v="1"/>
    <x v="45"/>
    <n v="105090"/>
    <n v="0"/>
    <n v="0"/>
    <n v="0"/>
    <n v="105090"/>
  </r>
  <r>
    <x v="46"/>
    <n v="1"/>
    <x v="46"/>
    <n v="0"/>
    <n v="0"/>
    <n v="0"/>
    <n v="3694922.5"/>
    <n v="3694922.5"/>
  </r>
  <r>
    <x v="47"/>
    <n v="1"/>
    <x v="47"/>
    <n v="5331853.4800000004"/>
    <n v="0"/>
    <n v="0"/>
    <n v="0"/>
    <n v="5331853.4800000004"/>
  </r>
  <r>
    <x v="48"/>
    <n v="1"/>
    <x v="48"/>
    <n v="0"/>
    <n v="0"/>
    <n v="0"/>
    <n v="9978910.9000000004"/>
    <n v="9978910.9000000004"/>
  </r>
  <r>
    <x v="49"/>
    <n v="1"/>
    <x v="49"/>
    <n v="0"/>
    <n v="0"/>
    <n v="0"/>
    <n v="2407655.1800000002"/>
    <n v="2407655.1800000002"/>
  </r>
  <r>
    <x v="50"/>
    <n v="1"/>
    <x v="50"/>
    <n v="49071"/>
    <n v="0"/>
    <n v="0"/>
    <n v="0"/>
    <n v="49071"/>
  </r>
  <r>
    <x v="51"/>
    <n v="2"/>
    <x v="51"/>
    <n v="12148170.92"/>
    <n v="0"/>
    <n v="0"/>
    <n v="0"/>
    <n v="12148170.92"/>
  </r>
  <r>
    <x v="51"/>
    <n v="3"/>
    <x v="51"/>
    <n v="27588592.510000002"/>
    <n v="0"/>
    <n v="0"/>
    <n v="0"/>
    <n v="27588592.510000002"/>
  </r>
  <r>
    <x v="51"/>
    <n v="6"/>
    <x v="51"/>
    <n v="21936627.739999998"/>
    <n v="0"/>
    <n v="0"/>
    <n v="0"/>
    <n v="21936627.739999998"/>
  </r>
  <r>
    <x v="51"/>
    <n v="7"/>
    <x v="51"/>
    <n v="5444287.9000000004"/>
    <n v="0"/>
    <n v="0"/>
    <n v="0"/>
    <n v="5444287.9000000004"/>
  </r>
  <r>
    <x v="52"/>
    <n v="1"/>
    <x v="52"/>
    <n v="0"/>
    <n v="0"/>
    <n v="0"/>
    <n v="6827667.6199999992"/>
    <n v="6827667.6199999992"/>
  </r>
  <r>
    <x v="53"/>
    <n v="1"/>
    <x v="53"/>
    <n v="0"/>
    <n v="0"/>
    <n v="0"/>
    <n v="41600"/>
    <n v="4160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23">
  <r>
    <x v="0"/>
    <m/>
    <x v="0"/>
    <x v="0"/>
    <s v="O20823190002"/>
    <s v="BOD"/>
    <n v="2082415"/>
    <m/>
    <s v="00099021001 DEPOSITO DE EFECTIVO, DEPOSITANTE: EDUARDO VERA BUSTILLOS, CONCEPTO: DEVOLUCIÓN DE 10 DIAS NO TRABAJADOS DEL MES DE JUNIO 2022, CUENTA DE DEPOSITO: CUENTA UNICA DEL TESORO"/>
    <m/>
    <m/>
    <m/>
    <m/>
    <m/>
    <m/>
    <n v="0"/>
    <n v="2949.08"/>
    <s v="NO_CONCILIADO"/>
  </r>
  <r>
    <x v="0"/>
    <m/>
    <x v="0"/>
    <x v="0"/>
    <s v="O20823210002"/>
    <s v="BOD"/>
    <n v="2082418"/>
    <m/>
    <s v="00099021001 DEPOSITO DE EFECTIVO, DEPOSITANTE: EDUARDO VERA BUSTILLOS, CONCEPTO: DEVOLUCIÓN DE SALARIO DEL MES DE JULIO 2022, CUENTA DE DEPOSITO: CUENTA UNICA DEL TESORO"/>
    <m/>
    <m/>
    <m/>
    <m/>
    <m/>
    <m/>
    <n v="0"/>
    <n v="7722.7"/>
    <s v="NO_CONCILIADO"/>
  </r>
  <r>
    <x v="0"/>
    <m/>
    <x v="0"/>
    <x v="1"/>
    <s v="B20826510002"/>
    <s v="BOD"/>
    <n v="2082881"/>
    <m/>
    <s v="00099021001 DEPOSITO DE EFECTIVO, DEPOSITANTE: DENIS ALEJANDRO SALGUERO SILES, CONCEPTO: DEVOLUCIÓN HABERES NOVIEMBRE, CUENTA DE DEPOSITO: CUENTA UNICA DEL TESORO"/>
    <m/>
    <m/>
    <m/>
    <m/>
    <m/>
    <m/>
    <n v="0"/>
    <n v="7588"/>
    <s v="NO_CONCILIADO"/>
  </r>
  <r>
    <x v="0"/>
    <m/>
    <x v="0"/>
    <x v="1"/>
    <s v="O20829480002"/>
    <s v="BOD"/>
    <n v="2082977"/>
    <m/>
    <s v="00099021001 DEPOSITO DE EFECTIVO, DEPOSITANTE: ROCIO MOLINA, CONCEPTO: DEVOLUCION PASAJE 9302408205671, CUENTA DE DEPOSITO: CUENTA UNICA DEL TESORO"/>
    <m/>
    <m/>
    <m/>
    <m/>
    <m/>
    <m/>
    <n v="0"/>
    <n v="400"/>
    <s v="NO_CONCILIADO"/>
  </r>
  <r>
    <x v="0"/>
    <m/>
    <x v="0"/>
    <x v="1"/>
    <s v="O20829540002"/>
    <s v="BOD"/>
    <n v="2083019"/>
    <m/>
    <s v="00099021001 DEPOSITO DE EFECTIVO, DEPOSITANTE: MARION ROSSIO VILLEGAS ESCALERA, CONCEPTO: DEV. DE 1 MES DE DUODECIMA DE AGUINALDO DH. SRA. CATALINA ESCALERA VDA DE BRAVO, CUENTA DE DEPOSITO: CUENTA UNICA DEL TESORO"/>
    <m/>
    <m/>
    <m/>
    <m/>
    <m/>
    <m/>
    <n v="0"/>
    <n v="225.75"/>
    <s v="NO_CONCILIADO"/>
  </r>
  <r>
    <x v="0"/>
    <m/>
    <x v="0"/>
    <x v="1"/>
    <s v="O20830390002"/>
    <s v="BOD"/>
    <n v="2082944"/>
    <m/>
    <s v="00099021001 DEP.DE CHEQ.AJENOS,RET.DE CAM.,CONCEPTO: RAUL MALDONADO AYALA,DEP.: BANCO UNION SA , PROCEDENCIA: BANCO UNION S.A., CHEQUE: 187913, FECHA DE EMISION:05/01/2023"/>
    <m/>
    <m/>
    <m/>
    <m/>
    <m/>
    <m/>
    <n v="0"/>
    <n v="7272.3"/>
    <s v="NO_CONCILIADO"/>
  </r>
  <r>
    <x v="1"/>
    <m/>
    <x v="1"/>
    <x v="1"/>
    <s v="O20830240002"/>
    <s v="BOD"/>
    <n v="2082943"/>
    <m/>
    <s v="00099021001 DEP.DE CHEQ.AJENOS,RET.DE CAM.,CONCEPTO: DEVOLUCION DE CC NO COBRADA SEPTIEMBRE 2022,DEP.: LA VITALICIA SEGUROS Y REASEGUROS DE VIDA S.A. , PROCEDENCIA: BANCO BISA S.A., CHEQUE: 80284, FECHA DE EMISION:05/01/2023"/>
    <m/>
    <m/>
    <m/>
    <m/>
    <m/>
    <m/>
    <n v="0"/>
    <n v="3534.72"/>
    <s v="NO_CONCILIADO"/>
  </r>
  <r>
    <x v="1"/>
    <m/>
    <x v="1"/>
    <x v="1"/>
    <s v="O20830520002"/>
    <s v="BOD"/>
    <n v="2082942"/>
    <m/>
    <s v="00099021001 DEP.DE CHEQ.AJENOS,RET.DE CAM.,CONCEPTO: DEVOLUCION DE CC NO COBRADA SEPTIEMBRE 2022,DEP.: LA VITALICIA SEGUROS Y REASEGUROS DE VIDA S.A. , PROCEDENCIA: BANCO BISA S.A., CHEQUE: 1867357, FECHA DE EMISION:05/01/2023"/>
    <m/>
    <m/>
    <m/>
    <m/>
    <m/>
    <m/>
    <n v="0"/>
    <n v="1558.74"/>
    <s v="NO_CONCILIADO"/>
  </r>
  <r>
    <x v="0"/>
    <m/>
    <x v="0"/>
    <x v="2"/>
    <s v="O20832830002"/>
    <s v="BOD"/>
    <n v="2083368"/>
    <m/>
    <s v="00099021001 DEPOSITO DE EFECTIVO, DEPOSITANTE: JORGE JUANIQUINA AGATA, CONCEPTO: DEVOLUCION POR REMUNERACION MAXIMA PERMITIDA EN EL SECTOR PUBLICO DICIEMBRE 2022, CUENTA DE DEPOSITO: CUENTA UNICA DEL TESORO"/>
    <m/>
    <m/>
    <m/>
    <m/>
    <m/>
    <m/>
    <n v="0"/>
    <n v="5261.73"/>
    <s v="NO_CONCILIADO"/>
  </r>
  <r>
    <x v="0"/>
    <m/>
    <x v="0"/>
    <x v="3"/>
    <s v="O20836160002"/>
    <s v="BOD"/>
    <n v="2083593"/>
    <m/>
    <s v="00099021001 DEP.DE CHEQ.AJENOS,RET.DE CAM.,CONCEPTO: REEMBOLSO POR INCAPACIDAD TEMPORAL OCTUBRE 2022 MINISTERIO DE OBRAS PUBLICAS,DEP.: CAJA DE SALUD DE LA BANCA PRIVADA , PROCEDENCIA: BANCO NACIONAL DE BOLIVIA S.A., CHEQUE: 9827519, FECHA DE EMISION:31/12/2022"/>
    <m/>
    <m/>
    <m/>
    <m/>
    <m/>
    <m/>
    <n v="0"/>
    <n v="3176.37"/>
    <s v="NO_CONCILIADO"/>
  </r>
  <r>
    <x v="1"/>
    <m/>
    <x v="1"/>
    <x v="3"/>
    <s v="O20836380002"/>
    <s v="BOD"/>
    <n v="2083594"/>
    <m/>
    <s v="00099021001 DEP.DE CHEQ.AJENOS,RET.DE CAM.,CONCEPTO: REEMBOLSO SUBSIDIO INCAPACIDAD OCTUBRE 2022,DEP.: CAJA DE SALUD DE LA BANCA PRIVADA , PROCEDENCIA: BANCO NACIONAL DE BOLIVIA S.A., CHEQUE: 9827621, FECHA DE EMISION:31/12/2022"/>
    <m/>
    <m/>
    <m/>
    <m/>
    <m/>
    <m/>
    <n v="0"/>
    <n v="22653.119999999999"/>
    <s v="NO_CONCILIADO"/>
  </r>
  <r>
    <x v="0"/>
    <m/>
    <x v="0"/>
    <x v="3"/>
    <s v="O20836600002"/>
    <s v="BOD"/>
    <n v="2083597"/>
    <m/>
    <s v="00099021001 DEP.DE CHEQ.AJENOS,RET.DE CAM.,CONCEPTO: INCAPACIDAD TEMPORAL - OCTUBRE 2022- LA PAZ AUTORIDAD DE FISCALIZACION,DEP.: CAJA DE SALUD DE LA BANCA PRIVADA , PROCEDENCIA: BANCO NACIONAL DE BOLIVIA S.A., CHEQUE: 9827317, FECHA DE EMISION:31/12/2022"/>
    <m/>
    <m/>
    <m/>
    <m/>
    <m/>
    <m/>
    <n v="0"/>
    <n v="1807.14"/>
    <s v="NO_CONCILIADO"/>
  </r>
  <r>
    <x v="0"/>
    <m/>
    <x v="0"/>
    <x v="4"/>
    <s v="O20838310002"/>
    <s v="BOD"/>
    <n v="2083889"/>
    <m/>
    <s v="00099021001 DEPOSITO DE EFECTIVO, DEPOSITANTE: MAYULI GLADYS ELIZABETH MURGUIA ALCOREZA, CONCEPTO: REPOSICION DUODECIMAS AGUINALDO, CUENTA DE DEPOSITO: CUENTA UNICA DEL TESORO"/>
    <m/>
    <m/>
    <m/>
    <m/>
    <m/>
    <m/>
    <n v="0"/>
    <n v="268.10000000000002"/>
    <s v="NO_CONCILIADO"/>
  </r>
  <r>
    <x v="0"/>
    <m/>
    <x v="0"/>
    <x v="4"/>
    <s v="O20838370002"/>
    <s v="BOD"/>
    <n v="2083903"/>
    <m/>
    <s v="00099021001 DEPOSITO DE EFECTIVO, DEPOSITANTE: ALEJANDRA SARAI HURTADO MOSCOSO, CONCEPTO: REPOSICION DUODECIMA AGUINALDO, CUENTA DE DEPOSITO: CUENTA UNICA DEL TESORO"/>
    <m/>
    <m/>
    <m/>
    <m/>
    <m/>
    <m/>
    <n v="0"/>
    <n v="45.01"/>
    <s v="NO_CONCILIADO"/>
  </r>
  <r>
    <x v="0"/>
    <m/>
    <x v="0"/>
    <x v="4"/>
    <s v="O20840240002"/>
    <s v="BOD"/>
    <n v="2083886"/>
    <m/>
    <s v="00099021001 DEP.DE CHEQ.AJENOS,RET.DE CAM.,CONCEPTO: GIL AUGUSTO OLIVARES ARANA,DEP.: BANCO UNION S.A. , PROCEDENCIA: BANCO UNION S.A., CHEQUE: 187921, FECHA DE EMISION:10/01/2023"/>
    <m/>
    <m/>
    <m/>
    <m/>
    <m/>
    <m/>
    <n v="0"/>
    <n v="1510"/>
    <s v="NO_CONCILIADO"/>
  </r>
  <r>
    <x v="0"/>
    <m/>
    <x v="0"/>
    <x v="4"/>
    <s v="B20838190002"/>
    <s v="BOD"/>
    <n v="2083890"/>
    <m/>
    <s v="00099021001 DEP.DE CHEQ.AJENOS,RET.DE CAM.,CONCEPTO: ANTONIO GARCIA FLORES,DEP.: BANCO UNION S.A. , PROCEDENCIA: BANCO UNION S.A., CHEQUE: 187920, FECHA DE EMISION:10/01/2023"/>
    <m/>
    <m/>
    <m/>
    <m/>
    <m/>
    <m/>
    <n v="0"/>
    <n v="7272.3"/>
    <s v="NO_CONCILIADO"/>
  </r>
  <r>
    <x v="0"/>
    <m/>
    <x v="0"/>
    <x v="5"/>
    <s v="O20842570002"/>
    <s v="BOD"/>
    <n v="2084288"/>
    <m/>
    <s v="00099021001 DEPOSITO DE EFECTIVO, DEPOSITANTE: EMILIA MAMANI ULUNQUE, CONCEPTO: DEVOLUCIÓN DE SUELDOS Y SALARIOS, CUENTA DE DEPOSITO: CUENTA UNICA DEL TESORO"/>
    <m/>
    <m/>
    <m/>
    <m/>
    <m/>
    <m/>
    <n v="0"/>
    <n v="32.74"/>
    <s v="NO_CONCILIADO"/>
  </r>
  <r>
    <x v="0"/>
    <m/>
    <x v="0"/>
    <x v="5"/>
    <s v="O20842630002"/>
    <s v="BOD"/>
    <n v="2084290"/>
    <m/>
    <s v="00099021001 DEPOSITO DE EFECTIVO, DEPOSITANTE: FABRIZIO DURAN ALMENDRAS, CONCEPTO: DEVOLUCIÓN DE SUELDOS Y SALARIOS, CUENTA DE DEPOSITO: CUENTA UNICA DEL TESORO"/>
    <m/>
    <m/>
    <m/>
    <m/>
    <m/>
    <m/>
    <n v="0"/>
    <n v="0.52"/>
    <s v="NO_CONCILIADO"/>
  </r>
  <r>
    <x v="2"/>
    <m/>
    <x v="2"/>
    <x v="5"/>
    <s v="O20843150002"/>
    <s v="BOD"/>
    <n v="2084241"/>
    <m/>
    <s v="00099021001 DEP.DE CHEQ.AJENOS,RET.DE CAM.,CONCEPTO: LICETH ESCARLEN VEIZAGA GUTIERREZ,DEP.: BANCO UNION SA , PROCEDENCIA: BANCO UNION S.A., CHEQUE: 187924, FECHA DE EMISION:11/01/2023 /DJBR."/>
    <m/>
    <m/>
    <m/>
    <m/>
    <m/>
    <m/>
    <n v="0"/>
    <n v="5237.3999999999996"/>
    <s v="NO_CONCILIADO"/>
  </r>
  <r>
    <x v="1"/>
    <m/>
    <x v="1"/>
    <x v="5"/>
    <s v="O20843460002"/>
    <s v="BOD"/>
    <n v="2084268"/>
    <m/>
    <s v="00099021001 DEP.DE CHEQ.AJENOS,RET.DE CAM.,CONCEPTO: INCAPACIDAD TEMPORAL DE :CAJA DE SALUD CORDES A: UNIDAD DE COORDINACION DE PROGRAMAS,DEP.: CAJA DE SALUD CORDES , PROCEDENCIA: BANCO UNION S.A., CHEQUE: 29066, FECHA DE EMISION:21/12/2022"/>
    <m/>
    <m/>
    <m/>
    <m/>
    <m/>
    <m/>
    <n v="0"/>
    <n v="12153.86"/>
    <s v="NO_CONCILIADO"/>
  </r>
  <r>
    <x v="1"/>
    <m/>
    <x v="1"/>
    <x v="5"/>
    <s v="O20843760002"/>
    <s v="BOD"/>
    <n v="2084269"/>
    <m/>
    <s v="00099021001 DEP.DE CHEQ.AJENOS,RET.DE CAM.,CONCEPTO: INCAPACIDAD TEMPORAL DE :CAJA DE SALUD CORDES A:AUTORIDAD DE REGULACION Y FISCALIZACION,DEP.: CAJA DE SALUD CORDES , PROCEDENCIA: BANCO UNION S.A., CHEQUE: 29127, FECHA DE EMISION:21/12/2022"/>
    <m/>
    <m/>
    <m/>
    <m/>
    <m/>
    <m/>
    <n v="0"/>
    <n v="77633.679999999993"/>
    <s v="NO_CONCILIADO"/>
  </r>
  <r>
    <x v="0"/>
    <m/>
    <x v="0"/>
    <x v="6"/>
    <s v="O20845660002"/>
    <s v="BOD"/>
    <n v="2084597"/>
    <m/>
    <s v="00099021001 DEPOSITO DE EFECTIVO, DEPOSITANTE: HUGO P. ALI CALLISAYA, CONCEPTO: DEVOLUCION DE UNA DUODECIMA DE AGUINALDO, CUENTA DE DEPOSITO: CUENTA UNICA DEL TESORO"/>
    <m/>
    <m/>
    <m/>
    <m/>
    <m/>
    <m/>
    <n v="0"/>
    <n v="308.33"/>
    <s v="NO_CONCILIADO"/>
  </r>
  <r>
    <x v="0"/>
    <m/>
    <x v="0"/>
    <x v="6"/>
    <s v="O20845740002"/>
    <s v="BOD"/>
    <n v="2084614"/>
    <m/>
    <s v="00099021001 DEPOSITO DE EFECTIVO, DEPOSITANTE: CARLOS DENCEL PELAEZ PACHECO, CONCEPTO: RENUMERACION MAXIMA PERMITIDA DICIEMBRE 2022, CUENTA DE DEPOSITO: CUENTA UNICA DEL TESORO"/>
    <m/>
    <m/>
    <m/>
    <m/>
    <m/>
    <m/>
    <n v="0"/>
    <n v="2589.23"/>
    <s v="NO_CONCILIADO"/>
  </r>
  <r>
    <x v="0"/>
    <m/>
    <x v="0"/>
    <x v="6"/>
    <s v="O20846700002"/>
    <s v="BOD"/>
    <n v="2084699"/>
    <m/>
    <s v="00099021001 DEPOSITO DE EFECTIVO, DEPOSITANTE: TERESA GLADYS DE LOS SANTOS CADENA, CONCEPTO: DEVOLUCION DE PAGO DE DEUDA A LA LETRA &quot;A&quot;, CUENTA DE DEPOSITO: CUENTA UNICA DEL TESORO"/>
    <m/>
    <m/>
    <m/>
    <m/>
    <m/>
    <m/>
    <n v="0"/>
    <n v="2000"/>
    <s v="NO_CONCILIADO"/>
  </r>
  <r>
    <x v="0"/>
    <m/>
    <x v="0"/>
    <x v="6"/>
    <s v="O20847310002"/>
    <s v="BOD"/>
    <n v="2084632"/>
    <m/>
    <s v="00099021001 DEP.DE CHEQ.AJENOS,RET.DE CAM.,CONCEPTO: WILMA TORRICO VEGA,DEP.: BANCO UNION S.A , PROCEDENCIA: BANCO UNION S.A., CHEQUE: 187927, FECHA DE EMISION:12/01/2023"/>
    <m/>
    <m/>
    <m/>
    <m/>
    <m/>
    <m/>
    <n v="0"/>
    <n v="3604.08"/>
    <s v="NO_CONCILIADO"/>
  </r>
  <r>
    <x v="3"/>
    <m/>
    <x v="3"/>
    <x v="7"/>
    <s v="O20849750002"/>
    <s v="BOD"/>
    <n v="2085059"/>
    <m/>
    <s v="00344012001 DEPOSITO DE EFECTIVO, DEPOSITANTE: ANGEL BALLEJOS RAMOS -IPELC, CONCEPTO: DEVOLUCION DE SALDOS POR CONCEPTO DE ACTIVIDADES DEL PREVENTIVO 259 SOLICITUD 23/2022, CUENTA DE DEPOSITO: CUENTA UNICA DEL TESORO"/>
    <m/>
    <m/>
    <m/>
    <m/>
    <m/>
    <m/>
    <n v="0"/>
    <n v="990.68"/>
    <s v="NO_CONCILIADO"/>
  </r>
  <r>
    <x v="0"/>
    <m/>
    <x v="0"/>
    <x v="8"/>
    <s v="B20849110002"/>
    <s v="BOD"/>
    <n v="2085200"/>
    <m/>
    <s v="00099021001 DEPOSITO DE EFECTIVO, DEPOSITANTE: ABEL ANGOLA ARCE, CONCEPTO: DEVOLUCIÓN DE SALDOS NO UTILIZADOS DEL C-31 1943 A FAVOR DEL INIAF, CUENTA DE DEPOSITO: CUENTA UNICA DEL TESORO"/>
    <m/>
    <m/>
    <m/>
    <m/>
    <m/>
    <m/>
    <n v="0"/>
    <n v="280"/>
    <s v="NO_CONCILIADO"/>
  </r>
  <r>
    <x v="0"/>
    <m/>
    <x v="0"/>
    <x v="8"/>
    <s v="O20852560002"/>
    <s v="BOD"/>
    <n v="2085281"/>
    <m/>
    <s v="00099021001 DEPOSITO DE EFECTIVO, DEPOSITANTE: GLADYS RIVAS DE VILLALOBOS, CONCEPTO: DEVOLUCIÓN DE LA CANASTA FAMILIAR, CUENTA DE DEPOSITO: CUENTA UNICA DEL TESORO"/>
    <m/>
    <m/>
    <m/>
    <m/>
    <m/>
    <m/>
    <n v="0"/>
    <n v="400"/>
    <s v="NO_CONCILIADO"/>
  </r>
  <r>
    <x v="0"/>
    <m/>
    <x v="0"/>
    <x v="9"/>
    <s v="O20855620002"/>
    <s v="BOD"/>
    <n v="2085633"/>
    <m/>
    <s v="00099021001 DEPOSITO DE EFECTIVO, DEPOSITANTE: ANA NELLY MARIACA VDA DE SUAZNABAR, CONCEPTO: DEVOLUCION DE 2 DUODECIMAS DE AGUINALDO, CUENTA DE DEPOSITO: CUENTA UNICA DEL TESORO"/>
    <m/>
    <m/>
    <m/>
    <m/>
    <m/>
    <m/>
    <n v="0"/>
    <n v="376.34"/>
    <s v="NO_CONCILIADO"/>
  </r>
  <r>
    <x v="0"/>
    <m/>
    <x v="0"/>
    <x v="9"/>
    <s v="O20856880002"/>
    <s v="BOD"/>
    <n v="2085573"/>
    <m/>
    <s v="00099021001 DEP.DE CHEQ.AJENOS,RET.DE CAM.,CONCEPTO: RUTH ELIANA SANJINES PAZ,DEP.: BANCO UNION S.A. , PROCEDENCIA: BANCO UNION S.A., CHEQUE: 187930, FECHA DE EMISION:17/01/2023"/>
    <m/>
    <m/>
    <m/>
    <m/>
    <m/>
    <m/>
    <n v="0"/>
    <n v="554.08000000000004"/>
    <s v="NO_CONCILIADO"/>
  </r>
  <r>
    <x v="0"/>
    <m/>
    <x v="0"/>
    <x v="9"/>
    <s v="O20857100002"/>
    <s v="BOD"/>
    <n v="2085576"/>
    <m/>
    <s v="00099021001 DEP.DE CHEQ.AJENOS,RET.DE CAM.,CONCEPTO: JORGE ROLANDO PINTO QUINTANILLA,DEP.: BANCO UNION S.A. , PROCEDENCIA: BANCO UNION S.A., CHEQUE: 187931, FECHA DE EMISION:17/01/2023"/>
    <m/>
    <m/>
    <m/>
    <m/>
    <m/>
    <m/>
    <n v="0"/>
    <n v="788.88"/>
    <s v="NO_CONCILIADO"/>
  </r>
  <r>
    <x v="0"/>
    <m/>
    <x v="0"/>
    <x v="9"/>
    <s v="O20857110002"/>
    <s v="BOD"/>
    <n v="2085578"/>
    <m/>
    <s v="00099021001 DEP.DE CHEQ.AJENOS,RET.DE CAM.,CONCEPTO: JUAN ALBERTO CORRALES,DEP.: BANCO UNION S.A. , PROCEDENCIA: BANCO UNION S.A., CHEQUE: 187932, FECHA DE EMISION:17/01/2023"/>
    <m/>
    <m/>
    <m/>
    <m/>
    <m/>
    <m/>
    <n v="0"/>
    <n v="2424.1"/>
    <s v="NO_CONCILIADO"/>
  </r>
  <r>
    <x v="0"/>
    <m/>
    <x v="0"/>
    <x v="9"/>
    <s v="B20855530002"/>
    <s v="BOD"/>
    <n v="2085580"/>
    <m/>
    <s v="00099021001 DEP.DE CHEQ.AJENOS,RET.DE CAM.,CONCEPTO: ROSA MITHA MONTENEGRO,DEP.: BANCO UNION S.A. , PROCEDENCIA: BANCO UNION S.A., CHEQUE: 187933, FECHA DE EMISION:17/01/2023"/>
    <m/>
    <m/>
    <m/>
    <m/>
    <m/>
    <m/>
    <n v="0"/>
    <n v="445.55"/>
    <s v="NO_CONCILIADO"/>
  </r>
  <r>
    <x v="0"/>
    <m/>
    <x v="0"/>
    <x v="10"/>
    <s v="B20855760002"/>
    <s v="BOD"/>
    <n v="2085865"/>
    <m/>
    <s v="00099021001 DEPOSITO DE EFECTIVO, DEPOSITANTE: SARA CRISTINA CHOQUE LUNA, CONCEPTO: REVERSION DE BOLETA HABER MENSUAL DOBLE PERCEPCION, CUENTA DE DEPOSITO: CUENTA UNICA DEL TESORO"/>
    <m/>
    <m/>
    <m/>
    <m/>
    <m/>
    <m/>
    <n v="0"/>
    <n v="7746.82"/>
    <s v="NO_CONCILIADO"/>
  </r>
  <r>
    <x v="0"/>
    <m/>
    <x v="0"/>
    <x v="10"/>
    <s v="B20856050002"/>
    <s v="BOD"/>
    <n v="2085892"/>
    <m/>
    <s v="00099021001 DEPOSITO DE EFECTIVO, DEPOSITANTE: LUZ ELENA DELGADO FLORES, CONCEPTO: DEVOLUCION MULTA, CAMISAS, CUENTA DE DEPOSITO: CUENTA UNICA DEL TESORO"/>
    <m/>
    <m/>
    <m/>
    <m/>
    <m/>
    <m/>
    <n v="0"/>
    <n v="197.1"/>
    <s v="NO_CONCILIADO"/>
  </r>
  <r>
    <x v="0"/>
    <m/>
    <x v="0"/>
    <x v="10"/>
    <s v="O20858990002"/>
    <s v="BOD"/>
    <n v="2085934"/>
    <m/>
    <s v="00099021001 DEPOSITO DE EFECTIVO, DEPOSITANTE: EDWIN VICTOR LAMAS SIVILA, CONCEPTO: DEPÓSITO POR DEVOLUCION SUELDO SUPERIOR AL PRESIDENTE, CUENTA DE DEPOSITO: CUENTA UNICA DEL TESORO"/>
    <m/>
    <m/>
    <m/>
    <m/>
    <m/>
    <m/>
    <n v="0"/>
    <n v="100"/>
    <s v="NO_CONCILIADO"/>
  </r>
  <r>
    <x v="4"/>
    <m/>
    <x v="4"/>
    <x v="10"/>
    <s v="O20860410002"/>
    <s v="BOD"/>
    <n v="2085869"/>
    <m/>
    <s v="00099021001 DEP.DE CHEQ.AJENOS,RET.DE CAM.,CONCEPTO: DEVOLUCION DE SALDOS DEL PROY MANEJO INTEGRAL DE MICROCUENTA DE UMAJALSU-MUN. SAN PEDRO DE TIQUINA,DEP.: G.A.M SAN PEDRO DE TIQUINA"/>
    <m/>
    <m/>
    <m/>
    <m/>
    <m/>
    <m/>
    <n v="0"/>
    <n v="162131.75"/>
    <s v="NO_CONCILIADO"/>
  </r>
  <r>
    <x v="0"/>
    <m/>
    <x v="0"/>
    <x v="10"/>
    <s v="O20860480002"/>
    <s v="BOD"/>
    <n v="2085891"/>
    <m/>
    <s v="00099021001 DEP.DE CHEQ.AJENOS,RET.DE CAM.,CONCEPTO: MARIA SUSANA RODRIGUEZ VELTZE,DEP.: BANCO UNION S.A. , PROCEDENCIA: BANCO UNION S.A., CHEQUE: 187940, FECHA DE EMISION:18/01/2023"/>
    <m/>
    <m/>
    <m/>
    <m/>
    <m/>
    <m/>
    <n v="0"/>
    <n v="1722.76"/>
    <s v="NO_CONCILIADO"/>
  </r>
  <r>
    <x v="1"/>
    <m/>
    <x v="1"/>
    <x v="10"/>
    <s v="B20858670002"/>
    <s v="BOD"/>
    <n v="2085921"/>
    <m/>
    <s v="00099021001 DEP.DE CHEQ.AJENOS,RET.DE CAM.,CONCEPTO: COMPENSACION MENSUAL DE COTIZACION,DEP.: FUTURO DE BOLIVIA AFP , PROCEDENCIA: BANCO DE CREDITO DE BOLIVIA S.A., CHEQUE: 68678, FECHA DE EMISION:17/01/2023"/>
    <m/>
    <m/>
    <m/>
    <m/>
    <m/>
    <m/>
    <n v="0"/>
    <n v="318090.83"/>
    <s v="NO_CONCILIADO"/>
  </r>
  <r>
    <x v="1"/>
    <m/>
    <x v="1"/>
    <x v="10"/>
    <s v="B20858690002"/>
    <s v="BOD"/>
    <n v="2085922"/>
    <m/>
    <s v="00099021001 DEP.DE CHEQ.AJENOS,RET.DE CAM.,CONCEPTO: FRACCION COMPLEMENTARIA MENSUAL,DEP.: FUTURO DE BOLIVIA AFP , PROCEDENCIA: BANCO DE CREDITO DE BOLIVIA S.A., CHEQUE: 68679, FECHA DE EMISION:17/01/2023"/>
    <m/>
    <m/>
    <m/>
    <m/>
    <m/>
    <m/>
    <n v="0"/>
    <n v="11664.58"/>
    <s v="NO_CONCILIADO"/>
  </r>
  <r>
    <x v="1"/>
    <m/>
    <x v="1"/>
    <x v="10"/>
    <s v="B20858880002"/>
    <s v="BOD"/>
    <n v="2085925"/>
    <m/>
    <s v="00099021001 DEP.DE CHEQ.AJENOS,RET.DE CAM.,CONCEPTO: COMPENSACION MENSUAL DE COTIZACION,DEP.: FUTURO DE BOLIVIA AFP , PROCEDENCIA: BANCO DE CREDITO DE BOLIVIA S.A., CHEQUE: 68520, FECHA DE EMISION:18/01/2023"/>
    <m/>
    <m/>
    <m/>
    <m/>
    <m/>
    <m/>
    <n v="0"/>
    <n v="362621.14"/>
    <s v="NO_CONCILIADO"/>
  </r>
  <r>
    <x v="1"/>
    <m/>
    <x v="1"/>
    <x v="10"/>
    <s v="B20858910002"/>
    <s v="BOD"/>
    <n v="2085929"/>
    <m/>
    <s v="00099021001 DEP.DE CHEQ.AJENOS,RET.DE CAM.,CONCEPTO: FRACICON COMPLEMENTARIA MENSUAL,DEP.: FUTURO DE BOLIVIA AFP , PROCEDENCIA: BANCO DE CREDITO DE BOLIVIA S.A., CHEQUE: 68521, FECHA DE EMISION:18/01/2023"/>
    <m/>
    <m/>
    <m/>
    <m/>
    <m/>
    <m/>
    <n v="0"/>
    <n v="1925.75"/>
    <s v="NO_CONCILIADO"/>
  </r>
  <r>
    <x v="0"/>
    <m/>
    <x v="0"/>
    <x v="11"/>
    <s v="O20862550002"/>
    <s v="BOD"/>
    <n v="2086327"/>
    <m/>
    <s v="00099021001 DEPOSITO DE EFECTIVO, DEPOSITANTE: ELI ROSARIO ITURRI, CONCEPTO: DEVOLUCION UNA DUODECIMA DE AGUINALDO POR FALLECIMIENTO DE LA SRA ELI ROSARIO ITURRI, CUENTA DE DEPOSITO: CUENTA UNICA DEL TESORO"/>
    <m/>
    <m/>
    <m/>
    <m/>
    <m/>
    <m/>
    <n v="0"/>
    <n v="321.60000000000002"/>
    <s v="NO_CONCILIADO"/>
  </r>
  <r>
    <x v="1"/>
    <m/>
    <x v="1"/>
    <x v="11"/>
    <s v="B20862100002"/>
    <s v="BOD"/>
    <n v="2086239"/>
    <m/>
    <s v="00099021001 DEP.DE CHEQ.AJENOS,RET.DE CAM.,CONCEPTO: INCAPACIDAD TEMPORAL MES JUNIO 2022,DEP.: CAJA DE SALUD CORDES , PROCEDENCIA: BANCO UNION S.A., CHEQUE: 29351, FECHA DE EMISION:30/12/2022"/>
    <m/>
    <m/>
    <m/>
    <m/>
    <m/>
    <m/>
    <n v="0"/>
    <n v="1017.3"/>
    <s v="NO_CONCILIADO"/>
  </r>
  <r>
    <x v="1"/>
    <m/>
    <x v="1"/>
    <x v="11"/>
    <s v="B20862110002"/>
    <s v="BOD"/>
    <n v="2086241"/>
    <m/>
    <s v="00099021001 DEP.DE CHEQ.AJENOS,RET.DE CAM.,CONCEPTO: INCAPACIDAD TEMPORAL MES NOVIEMBRE 2022,DEP.: CAJA DE SALUD CORDES , PROCEDENCIA: BANCO UNION S.A., CHEQUE: 29352, FECHA DE EMISION:30/12/2022"/>
    <m/>
    <m/>
    <m/>
    <m/>
    <m/>
    <m/>
    <n v="0"/>
    <n v="9321.94"/>
    <s v="NO_CONCILIADO"/>
  </r>
  <r>
    <x v="0"/>
    <m/>
    <x v="0"/>
    <x v="12"/>
    <s v="B20862410002"/>
    <s v="BOD"/>
    <n v="2086579"/>
    <m/>
    <s v="00099021001 DEPOSITO DE EFECTIVO, DEPOSITANTE: PORFIRIO LIMACHI POMA, CONCEPTO: COBRO INDEBIDO DEVOLUCION, CUENTA DE DEPOSITO: CUENTA UNICA DEL TESORO"/>
    <m/>
    <m/>
    <m/>
    <m/>
    <m/>
    <m/>
    <n v="0"/>
    <n v="950"/>
    <s v="NO_CONCILIADO"/>
  </r>
  <r>
    <x v="5"/>
    <m/>
    <x v="5"/>
    <x v="12"/>
    <s v="O20867070002"/>
    <s v="BOD"/>
    <n v="2086558"/>
    <m/>
    <s v="00099021001 DEP.DE CHEQ.AJENOS,RET.DE CAM.,CONCEPTO: MAGALY ESPINOZA ANTEZANA,DEP.: BANCO UNION SA , PROCEDEN CIA: BANCO UNION S.A., CHEQUE: 187942, FECHA DE EMISION:20/01/2023 /DJBR."/>
    <m/>
    <m/>
    <m/>
    <m/>
    <m/>
    <m/>
    <n v="0"/>
    <n v="4349.6400000000003"/>
    <s v="NO_CONCILIADO"/>
  </r>
  <r>
    <x v="0"/>
    <m/>
    <x v="0"/>
    <x v="12"/>
    <s v="B20865690002"/>
    <s v="BOD"/>
    <n v="2086569"/>
    <m/>
    <s v="00099021001 DEP.DE CHEQ.AJENOS,RET.DE CAM.,CONCEPTO: PAGO POR INCAPACIDAD TEMPORAL REEMBOLSO MINISTERIO DE ECONOMIA Y FINANZAS PUBLICAS,DEP.: CAJA NACIONAL DE SALUD , PROCEDENCIA: BANCO UNION S.A., CHEQUE: 30632, FECHA DE EMISION:20/01/2023_x000a_NOTA MEFP/VTCP/DGPOT/UAIS/N°296/2023 DE 08/02/2023"/>
    <m/>
    <m/>
    <m/>
    <m/>
    <m/>
    <m/>
    <n v="0"/>
    <n v="9130"/>
    <s v="CONCILIADO_PARCIAL"/>
  </r>
  <r>
    <x v="6"/>
    <m/>
    <x v="6"/>
    <x v="12"/>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719.25"/>
    <s v="CONCILIADO_PARCIAL"/>
  </r>
  <r>
    <x v="6"/>
    <m/>
    <x v="6"/>
    <x v="12"/>
    <s v="B19887180002"/>
    <s v="BOD"/>
    <n v="2086570"/>
    <m/>
    <s v="00099021001 DEP.DE CHEQ.AJENOS,RET.DE CAM.,CONCEPTO: PAGO POR INCAPACIDADES TEMPORALES REEMBOLSO MINISTERIO DE ECONOMIA Y FINANZAS PUBLICAS,DEP.: CAJA NACIONAL DE SALUD , PROCEDENCIA: BANCO UNION S.A., CHEQUE: 30631, FECHA DE EMISION:20/01/2023_x000a_NOTA MEFP/VTCP/DGPOT/UAIS/N°281/2023 DE 08/02/2023"/>
    <m/>
    <m/>
    <m/>
    <m/>
    <m/>
    <m/>
    <n v="0"/>
    <n v="3349.35"/>
    <s v="CONCILIADO_PARCIAL"/>
  </r>
  <r>
    <x v="0"/>
    <m/>
    <x v="0"/>
    <x v="13"/>
    <s v="B20865700002"/>
    <s v="BOD"/>
    <n v="2086874"/>
    <m/>
    <s v="00099021001 DEPOSITO DE EFECTIVO, DEPOSITANTE: BERNAL MAMANI CAPCHIRI, CONCEPTO: DEVOLUCION, CUENTA DE DEPOSITO: CUENTA UNICA DEL TESORO"/>
    <m/>
    <m/>
    <m/>
    <m/>
    <m/>
    <m/>
    <n v="0"/>
    <n v="1713.97"/>
    <s v="NO_CONCILIADO"/>
  </r>
  <r>
    <x v="0"/>
    <m/>
    <x v="0"/>
    <x v="13"/>
    <s v="B20865800002"/>
    <s v="BOD"/>
    <n v="2086886"/>
    <m/>
    <s v="00099021001 DEPOSITO DE EFECTIVO, DEPOSITANTE: ISMAEL BLANCO QUISPE, CONCEPTO: DEVOLUCION POR CONCEPTO DE PAGO DUODECIMA DE AGUINALDO, CUENTA DE DEPOSITO: CUENTA UNICA DEL TESORO"/>
    <m/>
    <m/>
    <m/>
    <m/>
    <m/>
    <m/>
    <n v="0"/>
    <n v="493.97"/>
    <s v="NO_CONCILIADO"/>
  </r>
  <r>
    <x v="7"/>
    <m/>
    <x v="7"/>
    <x v="13"/>
    <s v="O20868930002"/>
    <s v="BOD"/>
    <n v="2086912"/>
    <m/>
    <s v="00099021001 DEPOSITO DE EFECTIVO, DEPOSITANTE: JAVIER HUMBERTO MENACHO HIZA, CONCEPTO: DEVOLUCIÓN POR DOBLE PERCEPCION, CUENTA DE DEPOSITO: CUENTA UNICA DEL TESORO /DJBR."/>
    <m/>
    <m/>
    <m/>
    <m/>
    <m/>
    <m/>
    <n v="0"/>
    <n v="49085.33"/>
    <s v="NO_CONCILIADO"/>
  </r>
  <r>
    <x v="0"/>
    <m/>
    <x v="0"/>
    <x v="13"/>
    <s v="O20868990002"/>
    <s v="BOD"/>
    <n v="2086923"/>
    <m/>
    <s v="00099021001 DEPOSITO DE EFECTIVO, DEPOSITANTE: COPROPIETARIOS EDIFICIO CONAVI, CONCEPTO: DEVOLUCION PAGO EPSAS OCTUBRE 2022, CUENTA DE DEPOSITO: CUENTA UNICA DEL TESORO"/>
    <m/>
    <m/>
    <m/>
    <m/>
    <m/>
    <m/>
    <n v="0"/>
    <n v="1265.94"/>
    <s v="NO_CONCILIADO"/>
  </r>
  <r>
    <x v="0"/>
    <m/>
    <x v="0"/>
    <x v="13"/>
    <s v="O20869080002"/>
    <s v="BOD"/>
    <n v="2086926"/>
    <m/>
    <s v="00099021001 DEPOSITO DE EFECTIVO, DEPOSITANTE: COPROPIETARIOS EDIFICIO CONAVI, CONCEPTO: DEVOLUCION PAGO EPSAS NOVIEMBRE 2022, CUENTA DE DEPOSITO: CUENTA UNICA DEL TESORO"/>
    <m/>
    <m/>
    <m/>
    <m/>
    <m/>
    <m/>
    <n v="0"/>
    <n v="697.47"/>
    <s v="NO_CONCILIADO"/>
  </r>
  <r>
    <x v="0"/>
    <m/>
    <x v="0"/>
    <x v="13"/>
    <s v="O20869480002"/>
    <s v="BOD"/>
    <n v="2086977"/>
    <m/>
    <s v="00099021001 DEPOSITO DE EFECTIVO, DEPOSITANTE: SAYA MIRANDA CHOQUE, CONCEPTO: DEVOLUCION DE HABERES CANCELADOS POR ERROR, CUENTA DE DEPOSITO: CUENTA UNICA DEL TESORO"/>
    <m/>
    <m/>
    <m/>
    <m/>
    <m/>
    <m/>
    <n v="0"/>
    <n v="4638.59"/>
    <s v="NO_CONCILIADO"/>
  </r>
  <r>
    <x v="0"/>
    <m/>
    <x v="0"/>
    <x v="14"/>
    <s v="O20871980002"/>
    <s v="BOD"/>
    <n v="2087261"/>
    <m/>
    <s v="00099021001 DEPOSITO DE EFECTIVO, DEPOSITANTE: JOSE LUIS PAREDES MARTINEZ, CONCEPTO: PAGO DE DUODECIMA DE AGUINALDO, CUENTA DE DEPOSITO: CUENTA UNICA DEL TESORO"/>
    <m/>
    <m/>
    <m/>
    <m/>
    <m/>
    <m/>
    <n v="0"/>
    <n v="456.62"/>
    <s v="NO_CONCILIADO"/>
  </r>
  <r>
    <x v="0"/>
    <m/>
    <x v="0"/>
    <x v="14"/>
    <s v="O20872100002"/>
    <s v="BOD"/>
    <n v="2087297"/>
    <m/>
    <s v="00099021001 DEPOSITO DE EFECTIVO, DEPOSITANTE: ANA NELLY MARIACA VDA DE SUAZNABAR, CONCEPTO: REINTEGRO DEVOLUCION DE 2 DUODECIMAS DE AGUINALDO, CUENTA DE DEPOSITO: CUENTA UNICA DEL TESORO"/>
    <m/>
    <m/>
    <m/>
    <m/>
    <m/>
    <m/>
    <n v="0"/>
    <n v="75.16"/>
    <s v="NO_CONCILIADO"/>
  </r>
  <r>
    <x v="0"/>
    <m/>
    <x v="0"/>
    <x v="14"/>
    <s v="O20872920002"/>
    <s v="BOD"/>
    <n v="2087390"/>
    <m/>
    <s v="00099021001 DEPOSITO DE EFECTIVO, DEPOSITANTE: CARLA GREGORIA GUTIERREZ ROQUE, CONCEPTO: DEVOLUCION POR CONCEPTO DE PAGO DUODECIMA DE AGUINALDO GESTION 2022, CUENTA DE DEPOSITO: CUENTA UNICA DEL TESORO"/>
    <m/>
    <m/>
    <m/>
    <m/>
    <m/>
    <m/>
    <n v="0"/>
    <n v="188.33"/>
    <s v="NO_CONCILIADO"/>
  </r>
  <r>
    <x v="0"/>
    <m/>
    <x v="0"/>
    <x v="14"/>
    <s v="O20872970002"/>
    <s v="BOD"/>
    <n v="2087192"/>
    <m/>
    <s v="00099021001 DEP.DE CHEQ.AJENOS,RET.DE CAM.,CONCEPTO: DEVOLUCION DEPÓSITO DUPLICADO ERRONEO MEDIANTE SIGEP,DEP.: COMTECO R.L , PROCEDENCIA: BANCO BISA S.A., CHEQUE: 28801, FECHA DE EMISION:13/01/2023"/>
    <m/>
    <m/>
    <m/>
    <m/>
    <m/>
    <m/>
    <n v="0"/>
    <n v="3024"/>
    <s v="NO_CONCILIADO"/>
  </r>
  <r>
    <x v="0"/>
    <m/>
    <x v="0"/>
    <x v="14"/>
    <s v="O20873270002"/>
    <s v="BOD"/>
    <n v="2087260"/>
    <m/>
    <s v="00099021001 DEP.DE CHEQ.AJENOS,RET.DE CAM.,CONCEPTO: MARTHA MONTECINOS CANDIA,DEP.: BANCO UNION S.A. , PROCEDENCIA: BANCO UNION S.A., CHEQUE: 187944, FECHA DE EMISION:23/01/2023"/>
    <m/>
    <m/>
    <m/>
    <m/>
    <m/>
    <m/>
    <n v="0"/>
    <n v="936.24"/>
    <s v="NO_CONCILIADO"/>
  </r>
  <r>
    <x v="1"/>
    <m/>
    <x v="1"/>
    <x v="15"/>
    <s v="O20875990002"/>
    <s v="BOD"/>
    <n v="2087640"/>
    <m/>
    <s v="00099021001 DEPOSITO DE EFECTIVO, DEPOSITANTE: PAOLA RAMOS CRUZ, CONCEPTO: DEVOLUCION DE HABERES DE MAYO 2021 DE POTOSI, CUENTA DE DEPOSITO: CUENTA UNICA DEL TESORO /DJBR."/>
    <m/>
    <m/>
    <m/>
    <m/>
    <m/>
    <m/>
    <n v="0"/>
    <n v="6646.67"/>
    <s v="NO_CONCILIADO"/>
  </r>
  <r>
    <x v="0"/>
    <m/>
    <x v="0"/>
    <x v="15"/>
    <s v="O20876270002"/>
    <s v="BOD"/>
    <n v="2087688"/>
    <m/>
    <s v="00099021001 DEPOSITO DE EFECTIVO, DEPOSITANTE: IVAN RODRIGO COCARICO MAMANI, CONCEPTO: DEVOLUCION DE FONDOS NO EJEJCUTADOS C31-6021, CUENTA DE DEPOSITO: CUENTA UNICA DEL TESORO"/>
    <m/>
    <m/>
    <m/>
    <m/>
    <m/>
    <m/>
    <n v="0"/>
    <n v="100"/>
    <s v="NO_CONCILIADO"/>
  </r>
  <r>
    <x v="1"/>
    <m/>
    <x v="1"/>
    <x v="15"/>
    <s v="O20876880002"/>
    <s v="BOD"/>
    <n v="2087585"/>
    <m/>
    <s v="00099021001 DEP.DE CHEQ.AJENOS,RET.DE CAM.,CONCEPTO: REVERSION CC GLOBAL CUA 43408345,DEP.: FUTURO DE BOLIVIA AFP , PROCEDENCIA: BANCO DE CREDITO DE BOLIVIA S.A., CHEQUE: 68720, FECHA DE EMISION:25/01/2023"/>
    <m/>
    <m/>
    <m/>
    <m/>
    <m/>
    <m/>
    <n v="0"/>
    <n v="11221.06"/>
    <s v="NO_CONCILIADO"/>
  </r>
  <r>
    <x v="0"/>
    <m/>
    <x v="0"/>
    <x v="16"/>
    <s v="B20875960002"/>
    <s v="BOD"/>
    <n v="2087890"/>
    <m/>
    <s v="00099021001 DEPOSITO DE EFECTIVO, DEPOSITANTE: FLAVIO CONDORI FUENTES, CONCEPTO: DEVOLUCION POR PAGO POR DEMASIA DE ENERGIA ELECTRICA CORRESPONDIENTE MES DICIEMBRE 2022 POTOSI, CUENTA DE DEPOSITO: CUENTA UNICA DEL TESORO"/>
    <m/>
    <m/>
    <m/>
    <m/>
    <m/>
    <m/>
    <n v="0"/>
    <n v="14.36"/>
    <s v="NO_CONCILIADO"/>
  </r>
  <r>
    <x v="0"/>
    <m/>
    <x v="0"/>
    <x v="16"/>
    <s v="O20878910002"/>
    <s v="BOD"/>
    <n v="2087922"/>
    <m/>
    <s v="00099021001 DEPOSITO DE EFECTIVO, DEPOSITANTE: LUCRECIA VELARDE VDA. DE FLORES, CONCEPTO: NUEVAS NUPCIAS, CUENTA DE DEPOSITO: CUENTA UNICA DEL TESORO"/>
    <m/>
    <m/>
    <m/>
    <m/>
    <m/>
    <m/>
    <n v="0"/>
    <n v="1500"/>
    <s v="NO_CONCILIADO"/>
  </r>
  <r>
    <x v="0"/>
    <m/>
    <x v="0"/>
    <x v="16"/>
    <s v="O20879870002"/>
    <s v="BOD"/>
    <n v="2088088"/>
    <m/>
    <s v="00099021001 DEPOSITO DE EFECTIVO, DEPOSITANTE: SERGIO GASTON BARRAZA SALAZAR, CONCEPTO: DEVOLUCION DE RECURSOS POR EL PAGO DE REFRIGERIOS EN DEMASIA, CUENTA DE DEPOSITO: CUENTA UNICA DEL TESORO"/>
    <m/>
    <m/>
    <m/>
    <m/>
    <m/>
    <m/>
    <n v="0"/>
    <n v="36"/>
    <s v="NO_CONCILIADO"/>
  </r>
  <r>
    <x v="0"/>
    <m/>
    <x v="0"/>
    <x v="17"/>
    <s v="O20882640002"/>
    <s v="BOD"/>
    <n v="2088313"/>
    <m/>
    <s v="00099021001 DEPOSITO DE EFECTIVO, DEPOSITANTE: ROSA AMALIA QUISBERT DE MARCA, CONCEPTO: DEVOLUCION DE RETROACTIVO, CUENTA DE DEPOSITO: CUENTA UNICA DEL TESORO"/>
    <m/>
    <m/>
    <m/>
    <m/>
    <m/>
    <m/>
    <n v="0"/>
    <n v="200"/>
    <s v="NO_CONCILIADO"/>
  </r>
  <r>
    <x v="0"/>
    <m/>
    <x v="0"/>
    <x v="17"/>
    <s v="O20883400002"/>
    <s v="BOD"/>
    <n v="2088431"/>
    <m/>
    <s v="00099021001 DEPOSITO DE EFECTIVO, DEPOSITANTE: ALEJANDRA FERNANDEZ, CONCEPTO: DEVOLUCION DE RECURSOS POR PAGO DE REFRIGUERIOS EN DEMASIA DIC 2022, CUENTA DE DEPOSITO: CUENTA UNICA DEL TESORO"/>
    <m/>
    <m/>
    <m/>
    <m/>
    <m/>
    <m/>
    <n v="0"/>
    <n v="18"/>
    <s v="NO_CONCILIADO"/>
  </r>
  <r>
    <x v="0"/>
    <m/>
    <x v="0"/>
    <x v="17"/>
    <s v="O20883630002"/>
    <s v="BOD"/>
    <n v="2088437"/>
    <m/>
    <s v="00099021001 DEPOSITO DE EFECTIVO, DEPOSITANTE: SIVIA ELENA ARIAS VILLARREAL, CONCEPTO: DEVOLUCION DE RECURSOS POR PAGO DE REFRIGERIOS EN DEMASIA, CUENTA DE DEPOSITO: CUENTA UNICA DEL TESORO"/>
    <m/>
    <m/>
    <m/>
    <m/>
    <m/>
    <m/>
    <n v="0"/>
    <n v="72"/>
    <s v="NO_CONCILIADO"/>
  </r>
  <r>
    <x v="0"/>
    <m/>
    <x v="0"/>
    <x v="18"/>
    <s v="O20886250002"/>
    <s v="BOD"/>
    <n v="2088657"/>
    <m/>
    <s v="00099021001 DEPOSITO DE EFECTIVO, DEPOSITANTE: CRISTIAN JETTE MOSTACEDO, CONCEPTO: DEVOLUCION DE SUELDOS Y SALARIOS FUENTE 10, CUENTA DE DEPOSITO: CUENTA UNICA DEL TESORO"/>
    <m/>
    <m/>
    <m/>
    <m/>
    <m/>
    <m/>
    <n v="0"/>
    <n v="7209.5"/>
    <s v="NO_CONCILIADO"/>
  </r>
  <r>
    <x v="7"/>
    <m/>
    <x v="7"/>
    <x v="18"/>
    <s v="O20888110002"/>
    <s v="BOD"/>
    <n v="2088638"/>
    <m/>
    <s v="00099021001 DEP.DE CHEQ.AJENOS,RET.DE CAM.,CONCEPTO: PAGO POR DESCUENTO RECURSOS PUBLICOS,DEP.: CAJA NACIONAL DE SALUD , PROCEDENCIA: BANCO UNION S.A., CHEQUE: 65762, FECHA DE EMISION:30/01/2023"/>
    <m/>
    <m/>
    <m/>
    <m/>
    <m/>
    <m/>
    <n v="0"/>
    <n v="12790.75"/>
    <s v="NO_CONCILIADO"/>
  </r>
  <r>
    <x v="1"/>
    <m/>
    <x v="1"/>
    <x v="3"/>
    <s v="J05325280002"/>
    <s v="NTE"/>
    <n v="5071782"/>
    <m/>
    <s v="A:00099021001 De 0759069001 A: 00099021001 Transferencia de recursos a la Libreta de Recursos Ordinarios (3987) adjunto extracto bancario."/>
    <m/>
    <m/>
    <m/>
    <m/>
    <m/>
    <m/>
    <n v="0"/>
    <n v="350000000"/>
    <s v="NO_CONCILIADO"/>
  </r>
  <r>
    <x v="1"/>
    <m/>
    <x v="1"/>
    <x v="3"/>
    <s v="S10516440002"/>
    <s v="CRV"/>
    <n v="11"/>
    <m/>
    <s v="||TRANSFERENCIA A LA CUENTA ÚNICA DEL TESORO POR REMUNERACIÓN MÁXIMA DEL SECTOR PÚBLICO DE MARCELINO ALIAGA LIMACHI, CORRESPONDIENTE AL MES DE DICIEMBRE/2022, SEGÚN DOCUMENTOS ADJUNTOS Y ROC N° 11/2023 DEL DCR TRANSFERENCIA REMUNERACIÓN MAXIMA DE MARCELINO ALIAGA LIMACHI DICIEMBRE/2022 LIBRETA CUT 00099021001"/>
    <m/>
    <m/>
    <m/>
    <m/>
    <m/>
    <m/>
    <n v="0"/>
    <n v="6481.87"/>
    <s v="NO_CONCILIADO"/>
  </r>
  <r>
    <x v="4"/>
    <m/>
    <x v="4"/>
    <x v="6"/>
    <s v="Q17461640002"/>
    <s v="CRV"/>
    <n v="1746164"/>
    <m/>
    <s v="NUMERO DE LIBRETA CUT: 00099021001 OPERACIÓN E75 TRANSFERENCIA DE LA CUENTA FISCAL BUN A LA CUT EN MN TRANSFERENCIA DE FONDOS A SOLICITUD DE: GOB. AUTONOMO MCPAL. OCURI CITE: GAMO/001/2023 CTA. 3987 LIBRETA NÂ° 00099021001 TGN RECURSOS ORDINARIOS"/>
    <m/>
    <m/>
    <m/>
    <m/>
    <m/>
    <m/>
    <n v="0"/>
    <n v="489.8"/>
    <s v="NO_CONCILIADO"/>
  </r>
  <r>
    <x v="1"/>
    <m/>
    <x v="1"/>
    <x v="10"/>
    <s v="S10524910002"/>
    <s v="CRV"/>
    <n v="24"/>
    <m/>
    <s v="||TRANSFERENCIA A LA CUENTA ÚNICA DEL TESORO POR REMUNERACIÓN MÁXIMA DEL SECTOR PÚBLICO DE ROGER ALEJANDRO BANEGAS RIVERO, CORRESPONDIENTE A LA GESTIÓN 2020, SEGUN DOCUMENTOS ADJUNTOS Y ROC N°24/2023 DEL DCR. TRANSFERENCIA REMUNERACION MAXIMA DE ROGER ALEJANDRO BANEGAS RIVERO GESTION 2020 LIB 00099021001"/>
    <m/>
    <m/>
    <m/>
    <m/>
    <m/>
    <m/>
    <n v="0"/>
    <n v="17026.330000000002"/>
    <s v="NO_CONCILIADO"/>
  </r>
  <r>
    <x v="1"/>
    <m/>
    <x v="1"/>
    <x v="11"/>
    <s v="Q17501160002"/>
    <s v="CRV"/>
    <n v="1750116"/>
    <m/>
    <s v="NUMERO DE LIBRETA CUT: 00099021001 OPERACIÓN E18 TRANSFERENCIA DEL SISTEMA FINANCIERO POR CUENTA DE TERCEROS A LA CUT devolucion pagos de CC no cobrados septiembre 2022"/>
    <m/>
    <m/>
    <m/>
    <m/>
    <m/>
    <m/>
    <n v="0"/>
    <n v="279496.2"/>
    <s v="NO_CONCILIADO"/>
  </r>
  <r>
    <x v="8"/>
    <m/>
    <x v="8"/>
    <x v="12"/>
    <s v="G21461360003"/>
    <s v="COB"/>
    <n v="16976"/>
    <m/>
    <s v="PAGO A EXIMBANK CHINA POPUL PRÉSTAMO PBC 2016 (38) 426 VCTO. 21-01-2023 POR CUENTA DE TGN , NTI. 016976 VALOR 20-01-2023 INTERESES USD 5.128.030,21 COMISIONES USD 70.974,44 CTA. 3987 CUENTA UNICA DEL TESORO LIB. 00099021001 REF.: COMISIONES BANCARIAS"/>
    <m/>
    <m/>
    <m/>
    <m/>
    <m/>
    <m/>
    <n v="25235.599999999999"/>
    <n v="0"/>
    <s v="NO_CONCILIADO"/>
  </r>
  <r>
    <x v="1"/>
    <m/>
    <x v="1"/>
    <x v="15"/>
    <s v="G21505160003"/>
    <s v="CVD"/>
    <n v="2150516"/>
    <m/>
    <s v="PROVISION DE FONDOS A SOLICITUD DE YACIMIENTOS PETROLIFEROS FISCALES BOLIVIANOS SEGUN SOLICITUD YPFB-0013-2023 REF: PAGO AL TESORO GENERAL DE LA NACION PARTICIPACION DE LA PRODUCCION OCTUBRE 2022 LIB. 00099021001 TGN YPFB PARTICIPACION 6% PRODUCCIÓN BRUTA DE HIDROCARBUROS BOCA DE POZO"/>
    <m/>
    <m/>
    <m/>
    <m/>
    <m/>
    <m/>
    <n v="50"/>
    <n v="0"/>
    <s v="NO_CONCILIADO"/>
  </r>
  <r>
    <x v="9"/>
    <m/>
    <x v="9"/>
    <x v="16"/>
    <s v="G21521560004"/>
    <s v="DVD"/>
    <n v="17605"/>
    <m/>
    <s v="VENTA DE DIVISAS CON TRANSFERENCIA DE FONDOS A SOLICITUD DE CENTRAL DE ABASTECIMIENTO Y SUMINISTROS DE SALUD-CEASS SEGUN SOLICITUD 17605 REF: FARMACUBA PAGO POR LA PROVISION DE SALBUTAMOL DE ACUERDO A CONVENIO INTERINSTITUCIONAL DE COOPERACION Y SUPLEMENTO N 1 DE 2019 SEGUN RESOLUCION ADMINISTRATIVA LIB. 00099021001 TGN-RECURSOS ORDINARIOS (3987) POR DIFERENCIAL CAMBIARIO"/>
    <m/>
    <m/>
    <m/>
    <m/>
    <m/>
    <m/>
    <n v="645.96"/>
    <n v="0"/>
    <s v="NO_CONCILIADO"/>
  </r>
  <r>
    <x v="10"/>
    <m/>
    <x v="10"/>
    <x v="16"/>
    <s v="T04412450001"/>
    <s v="DEV"/>
    <n v="441245"/>
    <m/>
    <s v="CONTABILIZACION ORDENES DE TRANSFERENCIA GRACOS"/>
    <m/>
    <m/>
    <m/>
    <m/>
    <m/>
    <m/>
    <n v="4877371.2300000004"/>
    <n v="0"/>
    <s v="NO_CONCILIADO"/>
  </r>
  <r>
    <x v="10"/>
    <m/>
    <x v="10"/>
    <x v="16"/>
    <s v="T04412470001"/>
    <s v="DEV"/>
    <n v="441247"/>
    <m/>
    <s v="CONTABILIZACION ORDENES DE TRANSFERENCIA GRACOS"/>
    <m/>
    <m/>
    <m/>
    <m/>
    <m/>
    <m/>
    <n v="5289959.6900000004"/>
    <n v="0"/>
    <s v="NO_CONCILIADO"/>
  </r>
  <r>
    <x v="10"/>
    <m/>
    <x v="10"/>
    <x v="16"/>
    <s v="T04412490001"/>
    <s v="DEV"/>
    <n v="441249"/>
    <m/>
    <s v="CONTABILIZACION ORDENES DE TRANSFERENCIA GRACOS"/>
    <m/>
    <m/>
    <m/>
    <m/>
    <m/>
    <m/>
    <n v="239381.35"/>
    <n v="0"/>
    <s v="NO_CONCILIADO"/>
  </r>
  <r>
    <x v="10"/>
    <m/>
    <x v="10"/>
    <x v="16"/>
    <s v="T04412510001"/>
    <s v="DEV"/>
    <n v="441251"/>
    <m/>
    <s v="CONTABILIZACION ORDENES DE TRANSFERENCIA GRACOS"/>
    <m/>
    <m/>
    <m/>
    <m/>
    <m/>
    <m/>
    <n v="1859806.3"/>
    <n v="0"/>
    <s v="NO_CONCILIADO"/>
  </r>
  <r>
    <x v="10"/>
    <m/>
    <x v="10"/>
    <x v="16"/>
    <s v="T04412530001"/>
    <s v="DEV"/>
    <n v="441253"/>
    <m/>
    <s v="CONTABILIZACION ORDENES DE TRANSFERENCIA GRACOS"/>
    <m/>
    <m/>
    <m/>
    <m/>
    <m/>
    <m/>
    <n v="4481138.3899999997"/>
    <n v="0"/>
    <s v="NO_CONCILIADO"/>
  </r>
  <r>
    <x v="10"/>
    <m/>
    <x v="10"/>
    <x v="16"/>
    <s v="T04412550001"/>
    <s v="DEV"/>
    <n v="441255"/>
    <m/>
    <s v="CONTABILIZACION ORDENES DE TRANSFERENCIA GRACOS"/>
    <m/>
    <m/>
    <m/>
    <m/>
    <m/>
    <m/>
    <n v="202780.5"/>
    <n v="0"/>
    <s v="NO_CONCILIADO"/>
  </r>
  <r>
    <x v="10"/>
    <m/>
    <x v="10"/>
    <x v="16"/>
    <s v="T04412570001"/>
    <s v="DEV"/>
    <n v="441257"/>
    <m/>
    <s v="CONTABILIZACION ORDENES DE TRANSFERENCIA GRACOS"/>
    <m/>
    <m/>
    <m/>
    <m/>
    <m/>
    <m/>
    <n v="556960.52"/>
    <n v="0"/>
    <s v="NO_CONCILIADO"/>
  </r>
  <r>
    <x v="10"/>
    <m/>
    <x v="10"/>
    <x v="16"/>
    <s v="T04412590001"/>
    <s v="DEV"/>
    <n v="441259"/>
    <m/>
    <s v="CONTABILIZACION ORDENES DE TRANSFERENCIA GRACOS"/>
    <m/>
    <m/>
    <m/>
    <m/>
    <m/>
    <m/>
    <n v="12307972.93"/>
    <n v="0"/>
    <s v="NO_CONCILIADO"/>
  </r>
  <r>
    <x v="10"/>
    <m/>
    <x v="10"/>
    <x v="16"/>
    <s v="T04412610001"/>
    <s v="DEV"/>
    <n v="441261"/>
    <m/>
    <s v="CONTABILIZACION ORDENES DE TRANSFERENCIA GRACOS"/>
    <m/>
    <m/>
    <m/>
    <m/>
    <m/>
    <m/>
    <n v="11348017.050000001"/>
    <n v="0"/>
    <s v="NO_CONCILIADO"/>
  </r>
  <r>
    <x v="10"/>
    <m/>
    <x v="10"/>
    <x v="16"/>
    <s v="T04412630001"/>
    <s v="DEV"/>
    <n v="441263"/>
    <m/>
    <s v="CONTABILIZACION ORDENES DE TRANSFERENCIA GRACOS"/>
    <m/>
    <m/>
    <m/>
    <m/>
    <m/>
    <m/>
    <n v="2264430.23"/>
    <n v="0"/>
    <s v="NO_CONCILIADO"/>
  </r>
  <r>
    <x v="10"/>
    <m/>
    <x v="10"/>
    <x v="16"/>
    <s v="T04412650001"/>
    <s v="DEV"/>
    <n v="441265"/>
    <m/>
    <s v="CONTABILIZACION ORDENES DE TRANSFERENCIA GRACOS"/>
    <m/>
    <m/>
    <m/>
    <m/>
    <m/>
    <m/>
    <n v="939806.21"/>
    <n v="0"/>
    <s v="NO_CONCILIADO"/>
  </r>
  <r>
    <x v="10"/>
    <m/>
    <x v="10"/>
    <x v="16"/>
    <s v="T04412670001"/>
    <s v="DEV"/>
    <n v="441267"/>
    <m/>
    <s v="CONTABILIZACION ORDENES DE TRANSFERENCIA GRACOS"/>
    <m/>
    <m/>
    <m/>
    <m/>
    <m/>
    <m/>
    <n v="2087816.78"/>
    <n v="0"/>
    <s v="NO_CONCILIADO"/>
  </r>
  <r>
    <x v="10"/>
    <m/>
    <x v="10"/>
    <x v="16"/>
    <s v="T04412690001"/>
    <s v="DEV"/>
    <n v="441269"/>
    <m/>
    <s v="CONTABILIZACION ORDENES DE TRANSFERENCIA GRACOS"/>
    <m/>
    <m/>
    <m/>
    <m/>
    <m/>
    <m/>
    <n v="2206976.63"/>
    <n v="0"/>
    <s v="NO_CONCILIADO"/>
  </r>
  <r>
    <x v="10"/>
    <m/>
    <x v="10"/>
    <x v="16"/>
    <s v="T04412710001"/>
    <s v="DEV"/>
    <n v="441271"/>
    <m/>
    <s v="CONTABILIZACION ORDENES DE TRANSFERENCIA GRACOS"/>
    <m/>
    <m/>
    <m/>
    <m/>
    <m/>
    <m/>
    <n v="518357.79"/>
    <n v="0"/>
    <s v="NO_CONCILIADO"/>
  </r>
  <r>
    <x v="10"/>
    <m/>
    <x v="10"/>
    <x v="16"/>
    <s v="T04412730001"/>
    <s v="DEV"/>
    <n v="441273"/>
    <m/>
    <s v="CONTABILIZACION ORDENES DE TRANSFERENCIA GRACOS"/>
    <m/>
    <m/>
    <m/>
    <m/>
    <m/>
    <m/>
    <n v="1494787.89"/>
    <n v="0"/>
    <s v="NO_CONCILIADO"/>
  </r>
  <r>
    <x v="10"/>
    <m/>
    <x v="10"/>
    <x v="16"/>
    <s v="T04412750001"/>
    <s v="DEV"/>
    <n v="441275"/>
    <m/>
    <s v="CONTABILIZACION ORDENES DE TRANSFERENCIA GRACOS"/>
    <m/>
    <m/>
    <m/>
    <m/>
    <m/>
    <m/>
    <n v="4105610.46"/>
    <n v="0"/>
    <s v="NO_CONCILIADO"/>
  </r>
  <r>
    <x v="10"/>
    <m/>
    <x v="10"/>
    <x v="16"/>
    <s v="T04412770001"/>
    <s v="DEV"/>
    <n v="441277"/>
    <m/>
    <s v="CONTABILIZACION ORDENES DE TRANSFERENCIA GRACOS"/>
    <m/>
    <m/>
    <m/>
    <m/>
    <m/>
    <m/>
    <n v="1423730.57"/>
    <n v="0"/>
    <s v="NO_CONCILIADO"/>
  </r>
  <r>
    <x v="10"/>
    <m/>
    <x v="10"/>
    <x v="16"/>
    <s v="T04412790001"/>
    <s v="DEV"/>
    <n v="441279"/>
    <m/>
    <s v="CONTABILIZACION ORDENES DE TRANSFERENCIA GRACOS"/>
    <m/>
    <m/>
    <m/>
    <m/>
    <m/>
    <m/>
    <n v="6061720.46"/>
    <n v="0"/>
    <s v="NO_CONCILIADO"/>
  </r>
  <r>
    <x v="10"/>
    <m/>
    <x v="10"/>
    <x v="16"/>
    <s v="T04412810001"/>
    <s v="DEV"/>
    <n v="441281"/>
    <m/>
    <s v="CONTABILIZACION ORDENES DE TRANSFERENCIA GRACOS"/>
    <m/>
    <m/>
    <m/>
    <m/>
    <m/>
    <m/>
    <n v="3477873.13"/>
    <n v="0"/>
    <s v="NO_CONCILIADO"/>
  </r>
  <r>
    <x v="10"/>
    <m/>
    <x v="10"/>
    <x v="16"/>
    <s v="T04412830001"/>
    <s v="DEV"/>
    <n v="441283"/>
    <m/>
    <s v="CONTABILIZACION ORDENES DE TRANSFERENCIA GRACOS"/>
    <m/>
    <m/>
    <m/>
    <m/>
    <m/>
    <m/>
    <n v="856541.04"/>
    <n v="0"/>
    <s v="NO_CONCILIADO"/>
  </r>
  <r>
    <x v="10"/>
    <m/>
    <x v="10"/>
    <x v="16"/>
    <s v="T04412850001"/>
    <s v="DEV"/>
    <n v="441285"/>
    <m/>
    <s v="CONTABILIZACION ORDENES DE TRANSFERENCIA GRACOS"/>
    <m/>
    <m/>
    <m/>
    <m/>
    <m/>
    <m/>
    <n v="1206045.83"/>
    <n v="0"/>
    <s v="NO_CONCILIADO"/>
  </r>
  <r>
    <x v="10"/>
    <m/>
    <x v="10"/>
    <x v="16"/>
    <s v="T04412870001"/>
    <s v="DEV"/>
    <n v="441287"/>
    <m/>
    <s v="CONTABILIZACION ORDENES DE TRANSFERENCIA GRACOS"/>
    <m/>
    <m/>
    <m/>
    <m/>
    <m/>
    <m/>
    <n v="14103602.970000001"/>
    <n v="0"/>
    <s v="NO_CONCILIADO"/>
  </r>
  <r>
    <x v="10"/>
    <m/>
    <x v="10"/>
    <x v="16"/>
    <s v="T04412890001"/>
    <s v="DEV"/>
    <n v="441289"/>
    <m/>
    <s v="CONTABILIZACION ORDENES DE TRANSFERENCIA GRACOS"/>
    <m/>
    <m/>
    <m/>
    <m/>
    <m/>
    <m/>
    <n v="3312546.44"/>
    <n v="0"/>
    <s v="NO_CONCILIADO"/>
  </r>
  <r>
    <x v="10"/>
    <m/>
    <x v="10"/>
    <x v="16"/>
    <s v="T04412910001"/>
    <s v="DEV"/>
    <n v="441291"/>
    <m/>
    <s v="CONTABILIZACION ORDENES DE TRANSFERENCIA GRACOS"/>
    <m/>
    <m/>
    <m/>
    <m/>
    <m/>
    <m/>
    <n v="9552387.0099999998"/>
    <n v="0"/>
    <s v="NO_CONCILIADO"/>
  </r>
  <r>
    <x v="10"/>
    <m/>
    <x v="10"/>
    <x v="16"/>
    <s v="T04412930001"/>
    <s v="DEV"/>
    <n v="441293"/>
    <m/>
    <s v="CONTABILIZACION ORDENES DE TRANSFERENCIA GRACOS"/>
    <m/>
    <m/>
    <m/>
    <m/>
    <m/>
    <m/>
    <n v="1757455.44"/>
    <n v="0"/>
    <s v="NO_CONCILIADO"/>
  </r>
  <r>
    <x v="10"/>
    <m/>
    <x v="10"/>
    <x v="16"/>
    <s v="T04412950001"/>
    <s v="DEV"/>
    <n v="441295"/>
    <m/>
    <s v="CONTABILIZACION ORDENES DE TRANSFERENCIA GRACOS"/>
    <m/>
    <m/>
    <m/>
    <m/>
    <m/>
    <m/>
    <n v="609444.80000000005"/>
    <n v="0"/>
    <s v="NO_CONCILIADO"/>
  </r>
  <r>
    <x v="10"/>
    <m/>
    <x v="10"/>
    <x v="16"/>
    <s v="T04412970001"/>
    <s v="DEV"/>
    <n v="441297"/>
    <m/>
    <s v="CONTABILIZACION ORDENES DE TRANSFERENCIA GRACOS"/>
    <m/>
    <m/>
    <m/>
    <m/>
    <m/>
    <m/>
    <n v="432831.43"/>
    <n v="0"/>
    <s v="NO_CONCILIADO"/>
  </r>
  <r>
    <x v="10"/>
    <m/>
    <x v="10"/>
    <x v="16"/>
    <s v="T04413050001"/>
    <s v="DEV"/>
    <n v="441305"/>
    <m/>
    <s v="CONTABILIZACION ORDENES DE TRANSFERENCIA GRACOS"/>
    <m/>
    <m/>
    <m/>
    <m/>
    <m/>
    <m/>
    <n v="102420416.51000001"/>
    <n v="0"/>
    <s v="NO_CONCILIADO"/>
  </r>
  <r>
    <x v="10"/>
    <m/>
    <x v="10"/>
    <x v="16"/>
    <s v="T04412990001"/>
    <s v="DEV"/>
    <n v="441299"/>
    <m/>
    <s v="CONTABILIZACION ORDENES DE TRANSFERENCIA GRACOS"/>
    <m/>
    <m/>
    <m/>
    <m/>
    <m/>
    <m/>
    <n v="17507763.539999999"/>
    <n v="0"/>
    <s v="NO_CONCILIADO"/>
  </r>
  <r>
    <x v="10"/>
    <m/>
    <x v="10"/>
    <x v="16"/>
    <s v="T04413010001"/>
    <s v="DEV"/>
    <n v="441301"/>
    <m/>
    <s v="CONTABILIZACION ORDENES DE TRANSFERENCIA GRACOS"/>
    <m/>
    <m/>
    <m/>
    <m/>
    <m/>
    <m/>
    <n v="22012877.289999999"/>
    <n v="0"/>
    <s v="NO_CONCILIADO"/>
  </r>
  <r>
    <x v="10"/>
    <m/>
    <x v="10"/>
    <x v="16"/>
    <s v="T04413030001"/>
    <s v="DEV"/>
    <n v="441303"/>
    <m/>
    <s v="CONTABILIZACION ORDENES DE TRANSFERENCIA GRACOS"/>
    <m/>
    <m/>
    <m/>
    <m/>
    <m/>
    <m/>
    <n v="8478222.2799999993"/>
    <n v="0"/>
    <s v="NO_CONCILIADO"/>
  </r>
  <r>
    <x v="10"/>
    <m/>
    <x v="10"/>
    <x v="16"/>
    <s v="T04413070001"/>
    <s v="DEV"/>
    <n v="441307"/>
    <m/>
    <s v="CONTABILIZACION ORDENES DE TRANSFERENCIA GRACOS"/>
    <m/>
    <m/>
    <m/>
    <m/>
    <m/>
    <m/>
    <n v="7524826.75"/>
    <n v="0"/>
    <s v="NO_CONCILIADO"/>
  </r>
  <r>
    <x v="10"/>
    <m/>
    <x v="10"/>
    <x v="16"/>
    <s v="T04413090001"/>
    <s v="DEV"/>
    <n v="441309"/>
    <m/>
    <s v="CONTABILIZACION ORDENES DE TRANSFERENCIA GRACOS"/>
    <m/>
    <m/>
    <m/>
    <m/>
    <m/>
    <m/>
    <n v="11838.51"/>
    <n v="0"/>
    <s v="NO_CONCILIADO"/>
  </r>
  <r>
    <x v="10"/>
    <m/>
    <x v="10"/>
    <x v="16"/>
    <s v="T04413110001"/>
    <s v="DEV"/>
    <n v="441311"/>
    <m/>
    <s v="CONTABILIZACION ORDENES DE TRANSFERENCIA GRACOS"/>
    <m/>
    <m/>
    <m/>
    <m/>
    <m/>
    <m/>
    <n v="12839.93"/>
    <n v="0"/>
    <s v="NO_CONCILIADO"/>
  </r>
  <r>
    <x v="10"/>
    <m/>
    <x v="10"/>
    <x v="16"/>
    <s v="T04413130001"/>
    <s v="DEV"/>
    <n v="441313"/>
    <m/>
    <s v="CONTABILIZACION ORDENES DE TRANSFERENCIA GRACOS"/>
    <m/>
    <m/>
    <m/>
    <m/>
    <m/>
    <m/>
    <n v="5328.99"/>
    <n v="0"/>
    <s v="NO_CONCILIADO"/>
  </r>
  <r>
    <x v="10"/>
    <m/>
    <x v="10"/>
    <x v="16"/>
    <s v="T04413150001"/>
    <s v="DEV"/>
    <n v="441315"/>
    <m/>
    <s v="CONTABILIZACION ORDENES DE TRANSFERENCIA GRACOS"/>
    <m/>
    <m/>
    <m/>
    <m/>
    <m/>
    <m/>
    <n v="15294.23"/>
    <n v="0"/>
    <s v="NO_CONCILIADO"/>
  </r>
  <r>
    <x v="10"/>
    <m/>
    <x v="10"/>
    <x v="16"/>
    <s v="T04413170001"/>
    <s v="DEV"/>
    <n v="441317"/>
    <m/>
    <s v="CONTABILIZACION ORDENES DE TRANSFERENCIA GRACOS"/>
    <m/>
    <m/>
    <m/>
    <m/>
    <m/>
    <m/>
    <n v="15294.23"/>
    <n v="0"/>
    <s v="NO_CONCILIADO"/>
  </r>
  <r>
    <x v="10"/>
    <m/>
    <x v="10"/>
    <x v="16"/>
    <s v="T04413190001"/>
    <s v="DEV"/>
    <n v="441319"/>
    <m/>
    <s v="CONTABILIZACION ORDENES DE TRANSFERENCIA GRACOS"/>
    <m/>
    <m/>
    <m/>
    <m/>
    <m/>
    <m/>
    <n v="15294.23"/>
    <n v="0"/>
    <s v="NO_CONCILIADO"/>
  </r>
  <r>
    <x v="10"/>
    <m/>
    <x v="10"/>
    <x v="16"/>
    <s v="T04413210001"/>
    <s v="DEV"/>
    <n v="441321"/>
    <m/>
    <s v="CONTABILIZACION ORDENES DE TRANSFERENCIA GRACOS"/>
    <m/>
    <m/>
    <m/>
    <m/>
    <m/>
    <m/>
    <n v="15294.23"/>
    <n v="0"/>
    <s v="NO_CONCILIADO"/>
  </r>
  <r>
    <x v="10"/>
    <m/>
    <x v="10"/>
    <x v="16"/>
    <s v="T04413230001"/>
    <s v="DEV"/>
    <n v="441323"/>
    <m/>
    <s v="CONTABILIZACION ORDENES DE TRANSFERENCIA GRACOS"/>
    <m/>
    <m/>
    <m/>
    <m/>
    <m/>
    <m/>
    <n v="293468.26"/>
    <n v="0"/>
    <s v="NO_CONCILIADO"/>
  </r>
  <r>
    <x v="10"/>
    <m/>
    <x v="10"/>
    <x v="16"/>
    <s v="T04413250001"/>
    <s v="DEV"/>
    <n v="441325"/>
    <m/>
    <s v="CONTABILIZACION ORDENES DE TRANSFERENCIA GRACOS"/>
    <m/>
    <m/>
    <m/>
    <m/>
    <m/>
    <m/>
    <n v="4537.96"/>
    <n v="0"/>
    <s v="NO_CONCILIADO"/>
  </r>
  <r>
    <x v="10"/>
    <m/>
    <x v="10"/>
    <x v="16"/>
    <s v="T04413270001"/>
    <s v="DEV"/>
    <n v="441327"/>
    <m/>
    <s v="CONTABILIZACION ORDENES DE TRANSFERENCIA GRACOS"/>
    <m/>
    <m/>
    <m/>
    <m/>
    <m/>
    <m/>
    <n v="205.32"/>
    <n v="0"/>
    <s v="NO_CONCILIADO"/>
  </r>
  <r>
    <x v="10"/>
    <m/>
    <x v="10"/>
    <x v="16"/>
    <s v="T04413290001"/>
    <s v="DEV"/>
    <n v="441329"/>
    <m/>
    <s v="CONTABILIZACION ORDENES DE TRANSFERENCIA GRACOS"/>
    <m/>
    <m/>
    <m/>
    <m/>
    <m/>
    <m/>
    <n v="1883.41"/>
    <n v="0"/>
    <s v="NO_CONCILIADO"/>
  </r>
  <r>
    <x v="10"/>
    <m/>
    <x v="10"/>
    <x v="16"/>
    <s v="T04413310001"/>
    <s v="DEV"/>
    <n v="441331"/>
    <m/>
    <s v="CONTABILIZACION ORDENES DE TRANSFERENCIA GRACOS"/>
    <m/>
    <m/>
    <m/>
    <m/>
    <m/>
    <m/>
    <n v="5405.34"/>
    <n v="0"/>
    <s v="NO_CONCILIADO"/>
  </r>
  <r>
    <x v="10"/>
    <m/>
    <x v="10"/>
    <x v="16"/>
    <s v="T04413330001"/>
    <s v="DEV"/>
    <n v="441333"/>
    <m/>
    <s v="CONTABILIZACION ORDENES DE TRANSFERENCIA GRACOS"/>
    <m/>
    <m/>
    <m/>
    <m/>
    <m/>
    <m/>
    <n v="5405.34"/>
    <n v="0"/>
    <s v="NO_CONCILIADO"/>
  </r>
  <r>
    <x v="10"/>
    <m/>
    <x v="10"/>
    <x v="16"/>
    <s v="T04413350001"/>
    <s v="DEV"/>
    <n v="441335"/>
    <m/>
    <s v="CONTABILIZACION ORDENES DE TRANSFERENCIA GRACOS"/>
    <m/>
    <m/>
    <m/>
    <m/>
    <m/>
    <m/>
    <n v="5405.34"/>
    <n v="0"/>
    <s v="NO_CONCILIADO"/>
  </r>
  <r>
    <x v="10"/>
    <m/>
    <x v="10"/>
    <x v="16"/>
    <s v="T04413370001"/>
    <s v="DEV"/>
    <n v="441337"/>
    <m/>
    <s v="CONTABILIZACION ORDENES DE TRANSFERENCIA GRACOS"/>
    <m/>
    <m/>
    <m/>
    <m/>
    <m/>
    <m/>
    <n v="5405.34"/>
    <n v="0"/>
    <s v="NO_CONCILIADO"/>
  </r>
  <r>
    <x v="10"/>
    <m/>
    <x v="10"/>
    <x v="16"/>
    <s v="T04413390001"/>
    <s v="DEV"/>
    <n v="441339"/>
    <m/>
    <s v="CONTABILIZACION ORDENES DE TRANSFERENCIA GRACOS"/>
    <m/>
    <m/>
    <m/>
    <m/>
    <m/>
    <m/>
    <n v="32515.78"/>
    <n v="0"/>
    <s v="NO_CONCILIADO"/>
  </r>
  <r>
    <x v="10"/>
    <m/>
    <x v="10"/>
    <x v="16"/>
    <s v="T04413410001"/>
    <s v="DEV"/>
    <n v="441341"/>
    <m/>
    <s v="CONTABILIZACION ORDENES DE TRANSFERENCIA GRACOS"/>
    <m/>
    <m/>
    <m/>
    <m/>
    <m/>
    <m/>
    <n v="1595.84"/>
    <n v="0"/>
    <s v="NO_CONCILIADO"/>
  </r>
  <r>
    <x v="10"/>
    <m/>
    <x v="10"/>
    <x v="16"/>
    <s v="T04413430001"/>
    <s v="DEV"/>
    <n v="441343"/>
    <m/>
    <s v="CONTABILIZACION ORDENES DE TRANSFERENCIA GRACOS"/>
    <m/>
    <m/>
    <m/>
    <m/>
    <m/>
    <m/>
    <n v="14636.63"/>
    <n v="0"/>
    <s v="NO_CONCILIADO"/>
  </r>
  <r>
    <x v="10"/>
    <m/>
    <x v="10"/>
    <x v="16"/>
    <s v="T04413450001"/>
    <s v="DEV"/>
    <n v="441345"/>
    <m/>
    <s v="CONTABILIZACION ORDENES DE TRANSFERENCIA GRACOS"/>
    <m/>
    <m/>
    <m/>
    <m/>
    <m/>
    <m/>
    <n v="42007.35"/>
    <n v="0"/>
    <s v="NO_CONCILIADO"/>
  </r>
  <r>
    <x v="10"/>
    <m/>
    <x v="10"/>
    <x v="16"/>
    <s v="T04413470001"/>
    <s v="DEV"/>
    <n v="441347"/>
    <m/>
    <s v="CONTABILIZACION ORDENES DE TRANSFERENCIA GRACOS"/>
    <m/>
    <m/>
    <m/>
    <m/>
    <m/>
    <m/>
    <n v="42007.35"/>
    <n v="0"/>
    <s v="NO_CONCILIADO"/>
  </r>
  <r>
    <x v="10"/>
    <m/>
    <x v="10"/>
    <x v="16"/>
    <s v="T04413490001"/>
    <s v="DEV"/>
    <n v="441349"/>
    <m/>
    <s v="CONTABILIZACION ORDENES DE TRANSFERENCIA GRACOS"/>
    <m/>
    <m/>
    <m/>
    <m/>
    <m/>
    <m/>
    <n v="42007.35"/>
    <n v="0"/>
    <s v="NO_CONCILIADO"/>
  </r>
  <r>
    <x v="10"/>
    <m/>
    <x v="10"/>
    <x v="16"/>
    <s v="T04413510001"/>
    <s v="DEV"/>
    <n v="441351"/>
    <m/>
    <s v="CONTABILIZACION ORDENES DE TRANSFERENCIA GRACOS"/>
    <m/>
    <m/>
    <m/>
    <m/>
    <m/>
    <m/>
    <n v="42007.35"/>
    <n v="0"/>
    <s v="NO_CONCILIADO"/>
  </r>
  <r>
    <x v="10"/>
    <m/>
    <x v="10"/>
    <x v="16"/>
    <s v="T04413530001"/>
    <s v="DEV"/>
    <n v="441353"/>
    <m/>
    <s v="CONTABILIZACION ORDENES DE TRANSFERENCIA GRACOS"/>
    <m/>
    <m/>
    <m/>
    <m/>
    <m/>
    <m/>
    <n v="3521.92"/>
    <n v="0"/>
    <s v="NO_CONCILIADO"/>
  </r>
  <r>
    <x v="10"/>
    <m/>
    <x v="10"/>
    <x v="16"/>
    <s v="T04413550001"/>
    <s v="DEV"/>
    <n v="441355"/>
    <m/>
    <s v="CONTABILIZACION ORDENES DE TRANSFERENCIA GRACOS"/>
    <m/>
    <m/>
    <m/>
    <m/>
    <m/>
    <m/>
    <n v="5200.0200000000004"/>
    <n v="0"/>
    <s v="NO_CONCILIADO"/>
  </r>
  <r>
    <x v="10"/>
    <m/>
    <x v="10"/>
    <x v="16"/>
    <s v="T04413570001"/>
    <s v="DEV"/>
    <n v="441357"/>
    <m/>
    <s v="CONTABILIZACION ORDENES DE TRANSFERENCIA GRACOS"/>
    <m/>
    <m/>
    <m/>
    <m/>
    <m/>
    <m/>
    <n v="867.38"/>
    <n v="0"/>
    <s v="NO_CONCILIADO"/>
  </r>
  <r>
    <x v="10"/>
    <m/>
    <x v="10"/>
    <x v="16"/>
    <s v="T04413590001"/>
    <s v="DEV"/>
    <n v="441359"/>
    <m/>
    <s v="CONTABILIZACION ORDENES DE TRANSFERENCIA GRACOS"/>
    <m/>
    <m/>
    <m/>
    <m/>
    <m/>
    <m/>
    <n v="2454.3000000000002"/>
    <n v="0"/>
    <s v="NO_CONCILIADO"/>
  </r>
  <r>
    <x v="10"/>
    <m/>
    <x v="10"/>
    <x v="16"/>
    <s v="T04413610001"/>
    <s v="DEV"/>
    <n v="441361"/>
    <m/>
    <s v="CONTABILIZACION ORDENES DE TRANSFERENCIA GRACOS"/>
    <m/>
    <m/>
    <m/>
    <m/>
    <m/>
    <m/>
    <n v="14713.19"/>
    <n v="0"/>
    <s v="NO_CONCILIADO"/>
  </r>
  <r>
    <x v="10"/>
    <m/>
    <x v="10"/>
    <x v="16"/>
    <s v="T04413630001"/>
    <s v="DEV"/>
    <n v="441363"/>
    <m/>
    <s v="CONTABILIZACION ORDENES DE TRANSFERENCIA GRACOS"/>
    <m/>
    <m/>
    <m/>
    <m/>
    <m/>
    <m/>
    <n v="3455.73"/>
    <n v="0"/>
    <s v="NO_CONCILIADO"/>
  </r>
  <r>
    <x v="10"/>
    <m/>
    <x v="10"/>
    <x v="16"/>
    <s v="T04413650001"/>
    <s v="DEV"/>
    <n v="441365"/>
    <m/>
    <s v="CONTABILIZACION ORDENES DE TRANSFERENCIA GRACOS"/>
    <m/>
    <m/>
    <m/>
    <m/>
    <m/>
    <m/>
    <n v="6740.98"/>
    <n v="0"/>
    <s v="NO_CONCILIADO"/>
  </r>
  <r>
    <x v="10"/>
    <m/>
    <x v="10"/>
    <x v="16"/>
    <s v="T04413670001"/>
    <s v="DEV"/>
    <n v="441367"/>
    <m/>
    <s v="CONTABILIZACION ORDENES DE TRANSFERENCIA GRACOS"/>
    <m/>
    <m/>
    <m/>
    <m/>
    <m/>
    <m/>
    <n v="9491.56"/>
    <n v="0"/>
    <s v="NO_CONCILIADO"/>
  </r>
  <r>
    <x v="10"/>
    <m/>
    <x v="10"/>
    <x v="16"/>
    <s v="T04413760001"/>
    <s v="DEV"/>
    <n v="441376"/>
    <m/>
    <s v="CONTABILIZACION ORDENES DE TRANSFERENCIA GRACOS"/>
    <m/>
    <m/>
    <m/>
    <m/>
    <m/>
    <m/>
    <n v="2294131.56"/>
    <n v="0"/>
    <s v="NO_CONCILIADO"/>
  </r>
  <r>
    <x v="10"/>
    <m/>
    <x v="10"/>
    <x v="16"/>
    <s v="T04413690001"/>
    <s v="DEV"/>
    <n v="441369"/>
    <m/>
    <s v="CONTABILIZACION ORDENES DE TRANSFERENCIA GRACOS"/>
    <m/>
    <m/>
    <m/>
    <m/>
    <m/>
    <m/>
    <n v="40411.440000000002"/>
    <n v="0"/>
    <s v="NO_CONCILIADO"/>
  </r>
  <r>
    <x v="10"/>
    <m/>
    <x v="10"/>
    <x v="16"/>
    <s v="T04413720001"/>
    <s v="DEV"/>
    <n v="441372"/>
    <m/>
    <s v="CONTABILIZACION ORDENES DE TRANSFERENCIA GRACOS"/>
    <m/>
    <m/>
    <m/>
    <m/>
    <m/>
    <m/>
    <n v="2294131.56"/>
    <n v="0"/>
    <s v="NO_CONCILIADO"/>
  </r>
  <r>
    <x v="10"/>
    <m/>
    <x v="10"/>
    <x v="16"/>
    <s v="T04413740001"/>
    <s v="DEV"/>
    <n v="441374"/>
    <m/>
    <s v="CONTABILIZACION ORDENES DE TRANSFERENCIA GRACOS"/>
    <m/>
    <m/>
    <m/>
    <m/>
    <m/>
    <m/>
    <n v="2294131.56"/>
    <n v="0"/>
    <s v="NO_CONCILIADO"/>
  </r>
  <r>
    <x v="10"/>
    <m/>
    <x v="10"/>
    <x v="16"/>
    <s v="T04413780001"/>
    <s v="DEV"/>
    <n v="441378"/>
    <m/>
    <s v="CONTABILIZACION ORDENES DE TRANSFERENCIA GRACOS"/>
    <m/>
    <m/>
    <m/>
    <m/>
    <m/>
    <m/>
    <n v="2294131.56"/>
    <n v="0"/>
    <s v="NO_CONCILIADO"/>
  </r>
  <r>
    <x v="10"/>
    <m/>
    <x v="10"/>
    <x v="16"/>
    <s v="T04413800001"/>
    <s v="DEV"/>
    <n v="441380"/>
    <m/>
    <s v="CONTABILIZACION ORDENES DE TRANSFERENCIA GRACOS"/>
    <m/>
    <m/>
    <m/>
    <m/>
    <m/>
    <m/>
    <n v="2294131.56"/>
    <n v="0"/>
    <s v="NO_CONCILIADO"/>
  </r>
  <r>
    <x v="10"/>
    <m/>
    <x v="10"/>
    <x v="16"/>
    <s v="T04413820001"/>
    <s v="DEV"/>
    <n v="441382"/>
    <m/>
    <s v="CONTABILIZACION ORDENES DE TRANSFERENCIA GRACOS"/>
    <m/>
    <m/>
    <m/>
    <m/>
    <m/>
    <m/>
    <n v="6301101.8099999996"/>
    <n v="0"/>
    <s v="NO_CONCILIADO"/>
  </r>
  <r>
    <x v="10"/>
    <m/>
    <x v="10"/>
    <x v="16"/>
    <s v="T04413840001"/>
    <s v="DEV"/>
    <n v="441384"/>
    <m/>
    <s v="CONTABILIZACION ORDENES DE TRANSFERENCIA GRACOS"/>
    <m/>
    <m/>
    <m/>
    <m/>
    <m/>
    <m/>
    <n v="6301101.8099999996"/>
    <n v="0"/>
    <s v="NO_CONCILIADO"/>
  </r>
  <r>
    <x v="10"/>
    <m/>
    <x v="10"/>
    <x v="16"/>
    <s v="T04413860001"/>
    <s v="DEV"/>
    <n v="441386"/>
    <m/>
    <s v="CONTABILIZACION ORDENES DE TRANSFERENCIA GRACOS"/>
    <m/>
    <m/>
    <m/>
    <m/>
    <m/>
    <m/>
    <n v="6301101.8099999996"/>
    <n v="0"/>
    <s v="NO_CONCILIADO"/>
  </r>
  <r>
    <x v="10"/>
    <m/>
    <x v="10"/>
    <x v="16"/>
    <s v="T04413880001"/>
    <s v="DEV"/>
    <n v="441388"/>
    <m/>
    <s v="CONTABILIZACION ORDENES DE TRANSFERENCIA GRACOS"/>
    <m/>
    <m/>
    <m/>
    <m/>
    <m/>
    <m/>
    <n v="6301101.8099999996"/>
    <n v="0"/>
    <s v="NO_CONCILIADO"/>
  </r>
  <r>
    <x v="10"/>
    <m/>
    <x v="10"/>
    <x v="16"/>
    <s v="T04413900001"/>
    <s v="DEV"/>
    <n v="441390"/>
    <m/>
    <s v="CONTABILIZACION ORDENES DE TRANSFERENCIA GRACOS"/>
    <m/>
    <m/>
    <m/>
    <m/>
    <m/>
    <m/>
    <n v="6301101.8099999996"/>
    <n v="0"/>
    <s v="NO_CONCILIADO"/>
  </r>
  <r>
    <x v="10"/>
    <m/>
    <x v="10"/>
    <x v="16"/>
    <s v="T04413920001"/>
    <s v="DEV"/>
    <n v="441392"/>
    <m/>
    <s v="CONTABILIZACION ORDENES DE TRANSFERENCIA GRACOS"/>
    <m/>
    <m/>
    <m/>
    <m/>
    <m/>
    <m/>
    <n v="5337679.43"/>
    <n v="0"/>
    <s v="NO_CONCILIADO"/>
  </r>
  <r>
    <x v="10"/>
    <m/>
    <x v="10"/>
    <x v="16"/>
    <s v="T04413940001"/>
    <s v="DEV"/>
    <n v="441394"/>
    <m/>
    <s v="CONTABILIZACION ORDENES DE TRANSFERENCIA GRACOS"/>
    <m/>
    <m/>
    <m/>
    <m/>
    <m/>
    <m/>
    <n v="5337679.43"/>
    <n v="0"/>
    <s v="NO_CONCILIADO"/>
  </r>
  <r>
    <x v="10"/>
    <m/>
    <x v="10"/>
    <x v="16"/>
    <s v="T04413960001"/>
    <s v="DEV"/>
    <n v="441396"/>
    <m/>
    <s v="CONTABILIZACION ORDENES DE TRANSFERENCIA GRACOS"/>
    <m/>
    <m/>
    <m/>
    <m/>
    <m/>
    <m/>
    <n v="5337679.43"/>
    <n v="0"/>
    <s v="NO_CONCILIADO"/>
  </r>
  <r>
    <x v="10"/>
    <m/>
    <x v="10"/>
    <x v="16"/>
    <s v="T04413980001"/>
    <s v="DEV"/>
    <n v="441398"/>
    <m/>
    <s v="CONTABILIZACION ORDENES DE TRANSFERENCIA GRACOS"/>
    <m/>
    <m/>
    <m/>
    <m/>
    <m/>
    <m/>
    <n v="5337679.43"/>
    <n v="0"/>
    <s v="NO_CONCILIADO"/>
  </r>
  <r>
    <x v="10"/>
    <m/>
    <x v="10"/>
    <x v="16"/>
    <s v="T04414000001"/>
    <s v="DEV"/>
    <n v="441400"/>
    <m/>
    <s v="CONTABILIZACION ORDENES DE TRANSFERENCIA GRACOS"/>
    <m/>
    <m/>
    <m/>
    <m/>
    <m/>
    <m/>
    <n v="5337679.43"/>
    <n v="0"/>
    <s v="NO_CONCILIADO"/>
  </r>
  <r>
    <x v="10"/>
    <m/>
    <x v="10"/>
    <x v="16"/>
    <s v="T04414020001"/>
    <s v="DEV"/>
    <n v="441402"/>
    <m/>
    <s v="CONTABILIZACION ORDENES DE TRANSFERENCIA GRACOS"/>
    <m/>
    <m/>
    <m/>
    <m/>
    <m/>
    <m/>
    <n v="14660563.49"/>
    <n v="0"/>
    <s v="NO_CONCILIADO"/>
  </r>
  <r>
    <x v="10"/>
    <m/>
    <x v="10"/>
    <x v="16"/>
    <s v="T04414040001"/>
    <s v="DEV"/>
    <n v="441404"/>
    <m/>
    <s v="CONTABILIZACION ORDENES DE TRANSFERENCIA GRACOS"/>
    <m/>
    <m/>
    <m/>
    <m/>
    <m/>
    <m/>
    <n v="14660563.49"/>
    <n v="0"/>
    <s v="NO_CONCILIADO"/>
  </r>
  <r>
    <x v="10"/>
    <m/>
    <x v="10"/>
    <x v="16"/>
    <s v="T04414060001"/>
    <s v="DEV"/>
    <n v="441406"/>
    <m/>
    <s v="CONTABILIZACION ORDENES DE TRANSFERENCIA GRACOS"/>
    <m/>
    <m/>
    <m/>
    <m/>
    <m/>
    <m/>
    <n v="14660563.49"/>
    <n v="0"/>
    <s v="NO_CONCILIADO"/>
  </r>
  <r>
    <x v="10"/>
    <m/>
    <x v="10"/>
    <x v="16"/>
    <s v="T04414080001"/>
    <s v="DEV"/>
    <n v="441408"/>
    <m/>
    <s v="CONTABILIZACION ORDENES DE TRANSFERENCIA GRACOS"/>
    <m/>
    <m/>
    <m/>
    <m/>
    <m/>
    <m/>
    <n v="14660563.49"/>
    <n v="0"/>
    <s v="NO_CONCILIADO"/>
  </r>
  <r>
    <x v="10"/>
    <m/>
    <x v="10"/>
    <x v="16"/>
    <s v="T04414100001"/>
    <s v="DEV"/>
    <n v="441410"/>
    <m/>
    <s v="CONTABILIZACION ORDENES DE TRANSFERENCIA GRACOS"/>
    <m/>
    <m/>
    <m/>
    <m/>
    <m/>
    <m/>
    <n v="14660563.49"/>
    <n v="0"/>
    <s v="NO_CONCILIADO"/>
  </r>
  <r>
    <x v="10"/>
    <m/>
    <x v="10"/>
    <x v="16"/>
    <s v="T04414120001"/>
    <s v="DEV"/>
    <n v="441412"/>
    <m/>
    <s v="CONTABILIZACION ORDENES DE TRANSFERENCIA GRACOS"/>
    <m/>
    <m/>
    <m/>
    <m/>
    <m/>
    <m/>
    <n v="2697261.59"/>
    <n v="0"/>
    <s v="NO_CONCILIADO"/>
  </r>
  <r>
    <x v="10"/>
    <m/>
    <x v="10"/>
    <x v="16"/>
    <s v="T04414140001"/>
    <s v="DEV"/>
    <n v="441414"/>
    <m/>
    <s v="CONTABILIZACION ORDENES DE TRANSFERENCIA GRACOS"/>
    <m/>
    <m/>
    <m/>
    <m/>
    <m/>
    <m/>
    <n v="2697261.59"/>
    <n v="0"/>
    <s v="NO_CONCILIADO"/>
  </r>
  <r>
    <x v="10"/>
    <m/>
    <x v="10"/>
    <x v="16"/>
    <s v="T04414160001"/>
    <s v="DEV"/>
    <n v="441416"/>
    <m/>
    <s v="CONTABILIZACION ORDENES DE TRANSFERENCIA GRACOS"/>
    <m/>
    <m/>
    <m/>
    <m/>
    <m/>
    <m/>
    <n v="2697261.59"/>
    <n v="0"/>
    <s v="NO_CONCILIADO"/>
  </r>
  <r>
    <x v="10"/>
    <m/>
    <x v="10"/>
    <x v="16"/>
    <s v="T04414180001"/>
    <s v="DEV"/>
    <n v="441418"/>
    <m/>
    <s v="CONTABILIZACION ORDENES DE TRANSFERENCIA GRACOS"/>
    <m/>
    <m/>
    <m/>
    <m/>
    <m/>
    <m/>
    <n v="2697261.59"/>
    <n v="0"/>
    <s v="NO_CONCILIADO"/>
  </r>
  <r>
    <x v="10"/>
    <m/>
    <x v="10"/>
    <x v="16"/>
    <s v="T04414200001"/>
    <s v="DEV"/>
    <n v="441420"/>
    <m/>
    <s v="CONTABILIZACION ORDENES DE TRANSFERENCIA GRACOS"/>
    <m/>
    <m/>
    <m/>
    <m/>
    <m/>
    <m/>
    <n v="2697261.59"/>
    <n v="0"/>
    <s v="NO_CONCILIADO"/>
  </r>
  <r>
    <x v="10"/>
    <m/>
    <x v="10"/>
    <x v="16"/>
    <s v="T04414220001"/>
    <s v="DEV"/>
    <n v="441422"/>
    <m/>
    <s v="CONTABILIZACION ORDENES DE TRANSFERENCIA GRACOS"/>
    <m/>
    <m/>
    <m/>
    <m/>
    <m/>
    <m/>
    <n v="1775773.77"/>
    <n v="0"/>
    <s v="NO_CONCILIADO"/>
  </r>
  <r>
    <x v="10"/>
    <m/>
    <x v="10"/>
    <x v="16"/>
    <s v="T04414240001"/>
    <s v="DEV"/>
    <n v="441424"/>
    <m/>
    <s v="CONTABILIZACION ORDENES DE TRANSFERENCIA GRACOS"/>
    <m/>
    <m/>
    <m/>
    <m/>
    <m/>
    <m/>
    <n v="87154.93"/>
    <n v="0"/>
    <s v="NO_CONCILIADO"/>
  </r>
  <r>
    <x v="10"/>
    <m/>
    <x v="10"/>
    <x v="16"/>
    <s v="T04414260001"/>
    <s v="DEV"/>
    <n v="441426"/>
    <m/>
    <s v="CONTABILIZACION ORDENES DE TRANSFERENCIA GRACOS"/>
    <m/>
    <m/>
    <m/>
    <m/>
    <m/>
    <m/>
    <n v="1925990.69"/>
    <n v="0"/>
    <s v="NO_CONCILIADO"/>
  </r>
  <r>
    <x v="10"/>
    <m/>
    <x v="10"/>
    <x v="16"/>
    <s v="T04414280001"/>
    <s v="DEV"/>
    <n v="441428"/>
    <m/>
    <s v="CONTABILIZACION ORDENES DE TRANSFERENCIA GRACOS"/>
    <m/>
    <m/>
    <m/>
    <m/>
    <m/>
    <m/>
    <n v="799343.66"/>
    <n v="0"/>
    <s v="NO_CONCILIADO"/>
  </r>
  <r>
    <x v="10"/>
    <m/>
    <x v="10"/>
    <x v="16"/>
    <s v="T04414300001"/>
    <s v="DEV"/>
    <n v="441430"/>
    <m/>
    <s v="CONTABILIZACION ORDENES DE TRANSFERENCIA GRACOS"/>
    <m/>
    <m/>
    <m/>
    <m/>
    <m/>
    <m/>
    <n v="2195491.34"/>
    <n v="0"/>
    <s v="NO_CONCILIADO"/>
  </r>
  <r>
    <x v="10"/>
    <m/>
    <x v="10"/>
    <x v="16"/>
    <s v="T04414320001"/>
    <s v="DEV"/>
    <n v="441432"/>
    <m/>
    <s v="CONTABILIZACION ORDENES DE TRANSFERENCIA GRACOS"/>
    <m/>
    <m/>
    <m/>
    <m/>
    <m/>
    <m/>
    <n v="4131633.6"/>
    <n v="0"/>
    <s v="NO_CONCILIADO"/>
  </r>
  <r>
    <x v="10"/>
    <m/>
    <x v="10"/>
    <x v="16"/>
    <s v="T04414340001"/>
    <s v="DEV"/>
    <n v="441434"/>
    <m/>
    <s v="CONTABILIZACION ORDENES DE TRANSFERENCIA GRACOS"/>
    <m/>
    <m/>
    <m/>
    <m/>
    <m/>
    <m/>
    <n v="5108176.4800000004"/>
    <n v="0"/>
    <s v="NO_CONCILIADO"/>
  </r>
  <r>
    <x v="10"/>
    <m/>
    <x v="10"/>
    <x v="16"/>
    <s v="T04414360001"/>
    <s v="DEV"/>
    <n v="441436"/>
    <m/>
    <s v="CONTABILIZACION ORDENES DE TRANSFERENCIA GRACOS"/>
    <m/>
    <m/>
    <m/>
    <m/>
    <m/>
    <m/>
    <n v="102470.02"/>
    <n v="0"/>
    <s v="NO_CONCILIADO"/>
  </r>
  <r>
    <x v="10"/>
    <m/>
    <x v="10"/>
    <x v="16"/>
    <s v="T04414440001"/>
    <s v="DEV"/>
    <n v="441444"/>
    <m/>
    <s v="CONTABILIZACION ORDENES DE TRANSFERENCIA GRACOS"/>
    <m/>
    <m/>
    <m/>
    <m/>
    <m/>
    <m/>
    <n v="2352590.56"/>
    <n v="0"/>
    <s v="NO_CONCILIADO"/>
  </r>
  <r>
    <x v="10"/>
    <m/>
    <x v="10"/>
    <x v="16"/>
    <s v="T04414380001"/>
    <s v="DEV"/>
    <n v="441438"/>
    <m/>
    <s v="CONTABILIZACION ORDENES DE TRANSFERENCIA GRACOS"/>
    <m/>
    <m/>
    <m/>
    <m/>
    <m/>
    <m/>
    <n v="368140.87"/>
    <n v="0"/>
    <s v="NO_CONCILIADO"/>
  </r>
  <r>
    <x v="10"/>
    <m/>
    <x v="10"/>
    <x v="16"/>
    <s v="T04414400001"/>
    <s v="DEV"/>
    <n v="441440"/>
    <m/>
    <s v="CONTABILIZACION ORDENES DE TRANSFERENCIA GRACOS"/>
    <m/>
    <m/>
    <m/>
    <m/>
    <m/>
    <m/>
    <n v="1011142.05"/>
    <n v="0"/>
    <s v="NO_CONCILIADO"/>
  </r>
  <r>
    <x v="10"/>
    <m/>
    <x v="10"/>
    <x v="16"/>
    <s v="T04414420001"/>
    <s v="DEV"/>
    <n v="441442"/>
    <m/>
    <s v="CONTABILIZACION ORDENES DE TRANSFERENCIA GRACOS"/>
    <m/>
    <m/>
    <m/>
    <m/>
    <m/>
    <m/>
    <n v="5134898.8600000003"/>
    <n v="0"/>
    <s v="NO_CONCILIADO"/>
  </r>
  <r>
    <x v="10"/>
    <m/>
    <x v="10"/>
    <x v="16"/>
    <s v="T04414460001"/>
    <s v="DEV"/>
    <n v="441446"/>
    <m/>
    <s v="CONTABILIZACION ORDENES DE TRANSFERENCIA GRACOS"/>
    <m/>
    <m/>
    <m/>
    <m/>
    <m/>
    <m/>
    <n v="2594791.5699999998"/>
    <n v="0"/>
    <s v="NO_CONCILIADO"/>
  </r>
  <r>
    <x v="10"/>
    <m/>
    <x v="10"/>
    <x v="16"/>
    <s v="T04414480001"/>
    <s v="DEV"/>
    <n v="441448"/>
    <m/>
    <s v="CONTABILIZACION ORDENES DE TRANSFERENCIA GRACOS"/>
    <m/>
    <m/>
    <m/>
    <m/>
    <m/>
    <m/>
    <n v="17166136.440000001"/>
    <n v="0"/>
    <s v="NO_CONCILIADO"/>
  </r>
  <r>
    <x v="10"/>
    <m/>
    <x v="10"/>
    <x v="16"/>
    <s v="T04414500001"/>
    <s v="DEV"/>
    <n v="441450"/>
    <m/>
    <s v="CONTABILIZACION ORDENES DE TRANSFERENCIA GRACOS"/>
    <m/>
    <m/>
    <m/>
    <m/>
    <m/>
    <m/>
    <n v="44020236.390000001"/>
    <n v="0"/>
    <s v="NO_CONCILIADO"/>
  </r>
  <r>
    <x v="10"/>
    <m/>
    <x v="10"/>
    <x v="16"/>
    <s v="T04414520001"/>
    <s v="DEV"/>
    <n v="441452"/>
    <m/>
    <s v="CONTABILIZACION ORDENES DE TRANSFERENCIA GRACOS"/>
    <m/>
    <m/>
    <m/>
    <m/>
    <m/>
    <m/>
    <n v="581.04"/>
    <n v="0"/>
    <s v="NO_CONCILIADO"/>
  </r>
  <r>
    <x v="10"/>
    <m/>
    <x v="10"/>
    <x v="16"/>
    <s v="T04414540001"/>
    <s v="DEV"/>
    <n v="441454"/>
    <m/>
    <s v="CONTABILIZACION ORDENES DE TRANSFERENCIA GRACOS"/>
    <m/>
    <m/>
    <m/>
    <m/>
    <m/>
    <m/>
    <n v="15294.23"/>
    <n v="0"/>
    <s v="NO_CONCILIADO"/>
  </r>
  <r>
    <x v="10"/>
    <m/>
    <x v="10"/>
    <x v="16"/>
    <s v="T04414560001"/>
    <s v="DEV"/>
    <n v="441456"/>
    <m/>
    <s v="CONTABILIZACION ORDENES DE TRANSFERENCIA GRACOS"/>
    <m/>
    <m/>
    <m/>
    <m/>
    <m/>
    <m/>
    <n v="4183.9799999999996"/>
    <n v="0"/>
    <s v="NO_CONCILIADO"/>
  </r>
  <r>
    <x v="10"/>
    <m/>
    <x v="10"/>
    <x v="16"/>
    <s v="T04414580001"/>
    <s v="DEV"/>
    <n v="441458"/>
    <m/>
    <s v="CONTABILIZACION ORDENES DE TRANSFERENCIA GRACOS"/>
    <m/>
    <m/>
    <m/>
    <m/>
    <m/>
    <m/>
    <n v="5405.34"/>
    <n v="0"/>
    <s v="NO_CONCILIADO"/>
  </r>
  <r>
    <x v="10"/>
    <m/>
    <x v="10"/>
    <x v="16"/>
    <s v="T04414600001"/>
    <s v="DEV"/>
    <n v="441460"/>
    <m/>
    <s v="CONTABILIZACION ORDENES DE TRANSFERENCIA GRACOS"/>
    <m/>
    <m/>
    <m/>
    <m/>
    <m/>
    <m/>
    <n v="35266.370000000003"/>
    <n v="0"/>
    <s v="NO_CONCILIADO"/>
  </r>
  <r>
    <x v="10"/>
    <m/>
    <x v="10"/>
    <x v="16"/>
    <s v="T04414620001"/>
    <s v="DEV"/>
    <n v="441462"/>
    <m/>
    <s v="CONTABILIZACION ORDENES DE TRANSFERENCIA GRACOS"/>
    <m/>
    <m/>
    <m/>
    <m/>
    <m/>
    <m/>
    <n v="42007.35"/>
    <n v="0"/>
    <s v="NO_CONCILIADO"/>
  </r>
  <r>
    <x v="10"/>
    <m/>
    <x v="10"/>
    <x v="16"/>
    <s v="T04414640001"/>
    <s v="DEV"/>
    <n v="441464"/>
    <m/>
    <s v="CONTABILIZACION ORDENES DE TRANSFERENCIA GRACOS"/>
    <m/>
    <m/>
    <m/>
    <m/>
    <m/>
    <m/>
    <n v="50165.53"/>
    <n v="0"/>
    <s v="NO_CONCILIADO"/>
  </r>
  <r>
    <x v="10"/>
    <m/>
    <x v="10"/>
    <x v="16"/>
    <s v="T04414660001"/>
    <s v="DEV"/>
    <n v="441466"/>
    <m/>
    <s v="CONTABILIZACION ORDENES DE TRANSFERENCIA GRACOS"/>
    <m/>
    <m/>
    <m/>
    <m/>
    <m/>
    <m/>
    <n v="1221.3499999999999"/>
    <n v="0"/>
    <s v="NO_CONCILIADO"/>
  </r>
  <r>
    <x v="10"/>
    <m/>
    <x v="10"/>
    <x v="16"/>
    <s v="T04414680001"/>
    <s v="DEV"/>
    <n v="441468"/>
    <m/>
    <s v="CONTABILIZACION ORDENES DE TRANSFERENCIA GRACOS"/>
    <m/>
    <m/>
    <m/>
    <m/>
    <m/>
    <m/>
    <n v="9965.25"/>
    <n v="0"/>
    <s v="NO_CONCILIADO"/>
  </r>
  <r>
    <x v="10"/>
    <m/>
    <x v="10"/>
    <x v="16"/>
    <s v="T04414700001"/>
    <s v="DEV"/>
    <n v="441470"/>
    <m/>
    <s v="CONTABILIZACION ORDENES DE TRANSFERENCIA GRACOS"/>
    <m/>
    <m/>
    <m/>
    <m/>
    <m/>
    <m/>
    <n v="27370.71"/>
    <n v="0"/>
    <s v="NO_CONCILIADO"/>
  </r>
  <r>
    <x v="1"/>
    <m/>
    <x v="1"/>
    <x v="18"/>
    <s v="J05354850001"/>
    <s v="NTE"/>
    <n v="5133934"/>
    <m/>
    <s v="De: 00099021001 De: 00099021001 A: 0759069001 Transferencia de recursos para la reposición de recursos que fueron transferidos a la Libreta de RROO en fecha 09-01-2023 (adjunto reporte)."/>
    <m/>
    <m/>
    <m/>
    <m/>
    <m/>
    <m/>
    <n v="350000000"/>
    <n v="0"/>
    <s v="NO_CONCILIADO"/>
  </r>
  <r>
    <x v="8"/>
    <m/>
    <x v="8"/>
    <x v="18"/>
    <s v="F0011804"/>
    <s v="NTE"/>
    <n v="5133636"/>
    <m/>
    <s v="A:00099021001 TRANSFERENCIA DE RECUPERACIONES SEGÚN NOTA GEF-LCR-DYF-0022-NOT/23 POR CONCEPTO DE PAGO DE INTERES DE ACUERDO A CONTRATO DE FIDEICOMISO “ACCESOS SEGUROS VIVIR BIEN” CORRESPONDIENTE AL GAD COCHABAMBA."/>
    <m/>
    <m/>
    <m/>
    <m/>
    <m/>
    <m/>
    <n v="0"/>
    <n v="323261.11"/>
    <s v="NO_CONCILIADO"/>
  </r>
  <r>
    <x v="8"/>
    <m/>
    <x v="8"/>
    <x v="18"/>
    <s v="F0011800"/>
    <s v="NTE"/>
    <n v="5133644"/>
    <m/>
    <s v="A:00099021001 TRANSFERENCIA DE RECUPERACIONES SEGÚN NOTA GEF-LCR-DYF-0022-NOT/23 POR CONCEPTO DE PAGO DE CAPITAL E INTERES DE ACUERDO A CONTRATO DE FIDEICOMISO “ACCESOS SEGUROS VIVIR BIEN” CORRESPONDIENTE AL GAD COCHABAMBA."/>
    <m/>
    <m/>
    <m/>
    <m/>
    <m/>
    <m/>
    <n v="0"/>
    <n v="15022145.689999999"/>
    <s v="NO_CONCILIADO"/>
  </r>
  <r>
    <x v="8"/>
    <m/>
    <x v="8"/>
    <x v="18"/>
    <s v="F0011804"/>
    <s v="NTE"/>
    <n v="5133634"/>
    <m/>
    <s v="A:00099021001 TRANSFERENCIA DE RECUPERACIONES SEGÚN NOTA GEF-LCR-DYF-0022-NOT/23 POR CONCEPTO DE PAGO DE CAPITAL E INTERES DE ACUERDO A CONTRATO DE FIDEICOMISO “ACCESOS SEGUROS VIVIR BIEN” CORRESPONDIENTE AL GAM SANTA CRUZ."/>
    <m/>
    <m/>
    <m/>
    <m/>
    <m/>
    <m/>
    <n v="0"/>
    <n v="7476173.2599999998"/>
    <s v="NO_CONCILIADO"/>
  </r>
  <r>
    <x v="8"/>
    <m/>
    <x v="8"/>
    <x v="18"/>
    <s v="F0011800"/>
    <s v="NTE"/>
    <n v="5133638"/>
    <m/>
    <s v="A:00099021001 TRANSFERENCIA DE RECUPERACIONES SEGÚN NOTA GEF-LCR-DYF-0022-NOT/23 POR CONCEPTO DE PAGO DE CAPITAL E INTERES DE ACUERDO A CONTRATO DE FIDEICOMISO “ACCESOS SEGUROS VIVIR BIEN” CORRESPONDIENTE AL GAM COBIJA."/>
    <m/>
    <m/>
    <m/>
    <m/>
    <m/>
    <m/>
    <n v="0"/>
    <n v="1748759.19"/>
    <s v="NO_CONCILIADO"/>
  </r>
  <r>
    <x v="8"/>
    <m/>
    <x v="8"/>
    <x v="18"/>
    <s v="F0011800"/>
    <s v="NTE"/>
    <n v="5133640"/>
    <m/>
    <s v="A:00099021001 TRANSFERENCIA DE RECUPERACIONES SEGÚN NOTA GEF-LCR-DYF-0022-NOT/23 POR CONCEPTO DE PAGO DE CAPITAL E INTERES DE ACUERDO A CONTRATO DE FIDEICOMISO “ACCESOS SEGUROS VIVIR BIEN” CORRESPONDIENTE AL GAD LA PAZ."/>
    <m/>
    <m/>
    <m/>
    <m/>
    <m/>
    <m/>
    <n v="0"/>
    <n v="4267242.4800000004"/>
    <s v="NO_CONCILIADO"/>
  </r>
  <r>
    <x v="8"/>
    <m/>
    <x v="8"/>
    <x v="18"/>
    <s v="F0011800"/>
    <s v="NTE"/>
    <n v="5133642"/>
    <m/>
    <s v="A:00099021001 TRANSFERENCIA DE RECUPERACIONES SEGÚN NOTA GEF-LCR-DYF-0022-NOT/23 POR CONCEPTO DE PAGO DE CAPITAL E INTERES DE ACUERDO A CONTRATO DE FIDEICOMISO “ACCESOS SEGUROS VIVIR BIEN” CORRESPONDIENTE AL GAD LA PAZ."/>
    <m/>
    <m/>
    <m/>
    <m/>
    <m/>
    <m/>
    <n v="0"/>
    <n v="971571.22"/>
    <s v="NO_CONCILIADO"/>
  </r>
  <r>
    <x v="0"/>
    <m/>
    <x v="0"/>
    <x v="19"/>
    <s v="O20890810002"/>
    <s v="BOD"/>
    <n v="2089081"/>
    <m/>
    <s v="00099021001 DEPOSITO DE EFECTIVO, DEPOSITANTE: LUIS CHAMBI CARI, CONCEPTO: DEVOLUCION DE RETROACTIVO, CUENTA DE DEPOSITO: CUENTA UNICA DEL TESORO /DJBR."/>
    <m/>
    <m/>
    <m/>
    <m/>
    <m/>
    <m/>
    <n v="0"/>
    <n v="610.4"/>
    <s v="NO_CONCILIADO"/>
  </r>
  <r>
    <x v="0"/>
    <m/>
    <x v="0"/>
    <x v="19"/>
    <s v="O20891120002"/>
    <s v="BOD"/>
    <n v="2089112"/>
    <m/>
    <s v="00099021001 DEPOSITO DE EFECTIVO, DEPOSITANTE: ANTONIO ARUQUIPA MALLEA, CONCEPTO: DEVOLUCION DE RETROACTIVO, CUENTA DE DEPOSITO: CUENTA UNICA DEL TESORO"/>
    <m/>
    <m/>
    <m/>
    <m/>
    <m/>
    <m/>
    <n v="0"/>
    <n v="290"/>
    <s v="NO_CONCILIADO"/>
  </r>
  <r>
    <x v="0"/>
    <m/>
    <x v="0"/>
    <x v="20"/>
    <s v="O20893240002"/>
    <s v="BOD"/>
    <n v="2089324"/>
    <m/>
    <s v="00099021001 DEPOSITO DE EFECTIVO, DEPOSITANTE: RICHARD DELFIN MAMANI HUANCA, CONCEPTO: DEVOLUCION POR PAGO EN EXCESO, CUENTA DE DEPOSITO: CUENTA UNICA DEL TESORO"/>
    <m/>
    <m/>
    <m/>
    <m/>
    <m/>
    <m/>
    <n v="0"/>
    <n v="36"/>
    <s v="NO_CONCILIADO"/>
  </r>
  <r>
    <x v="0"/>
    <m/>
    <x v="0"/>
    <x v="20"/>
    <s v="O20893320002"/>
    <s v="BOD"/>
    <n v="2089332"/>
    <m/>
    <s v="00099021001 DEPOSITO DE EFECTIVO, DEPOSITANTE: TATIANA VILLCA CORDEIRO, CONCEPTO: DEVOLUCION DE HONORARIOS CORRESPONDIENTE AL MES DE NOV 2020, CUENTA DE DEPOSITO: CUENTA UNICA DEL TESORO"/>
    <m/>
    <m/>
    <m/>
    <m/>
    <m/>
    <m/>
    <n v="0"/>
    <n v="7209.27"/>
    <s v="NO_CONCILIADO"/>
  </r>
  <r>
    <x v="0"/>
    <m/>
    <x v="0"/>
    <x v="20"/>
    <s v="O20893360002"/>
    <s v="BOD"/>
    <n v="2089336"/>
    <m/>
    <s v="00099021001 DEPOSITO DE EFECTIVO, DEPOSITANTE: TATIANA VILLCA CORDEIRO, CONCEPTO: DEVOLUCION DE AGUINALDO 2020, CUENTA DE DEPOSITO: CUENTA UNICA DEL TESORO"/>
    <m/>
    <m/>
    <m/>
    <m/>
    <m/>
    <m/>
    <n v="0"/>
    <n v="1376.5"/>
    <s v="NO_CONCILIADO"/>
  </r>
  <r>
    <x v="0"/>
    <m/>
    <x v="0"/>
    <x v="20"/>
    <s v="O20893970002"/>
    <s v="BOD"/>
    <n v="2089397"/>
    <m/>
    <s v="00099021001 DEPOSITO DE EFECTIVO, DEPOSITANTE: ROBERTO FLOR CALZADILLA, CONCEPTO: DEVOLUCION, CUENTA DE DEPOSITO: CUENTA UNICA DEL TESORO"/>
    <m/>
    <m/>
    <m/>
    <m/>
    <m/>
    <m/>
    <n v="0"/>
    <n v="1360"/>
    <s v="NO_CONCILIADO"/>
  </r>
  <r>
    <x v="0"/>
    <m/>
    <x v="0"/>
    <x v="20"/>
    <s v="O20894010002"/>
    <s v="BOD"/>
    <n v="2089401"/>
    <m/>
    <s v="00099021001 DEPOSITO DE EFECTIVO, DEPOSITANTE: NINOSKA RITA GERONIMO HUAYLLAS, CONCEPTO: DEVOLUCIÓN COSTO DE 7 PRUEBAS COVID 19, CUENTA DE DEPOSITO: CUENTA UNICA DEL TESORO"/>
    <m/>
    <m/>
    <m/>
    <m/>
    <m/>
    <m/>
    <n v="0"/>
    <n v="302.75"/>
    <s v="NO_CONCILIADO"/>
  </r>
  <r>
    <x v="0"/>
    <m/>
    <x v="0"/>
    <x v="20"/>
    <s v="B20893660002"/>
    <s v="BOD"/>
    <n v="2089366"/>
    <m/>
    <s v="00099021001 DEP.DE CHEQ.AJENOS,RET.DE CAM.,CONCEPTO: GIL AUGUSTO OLIVARES ARANA,DEP.: BANCO UNION S.A. , PROCEDENCIA: BANCO UNION S.A., CHEQUE: 187952, FECHA DE EMISION:02/02/2023"/>
    <m/>
    <m/>
    <m/>
    <m/>
    <m/>
    <m/>
    <n v="0"/>
    <n v="1500"/>
    <s v="NO_CONCILIADO"/>
  </r>
  <r>
    <x v="0"/>
    <m/>
    <x v="0"/>
    <x v="20"/>
    <s v="B20893670002"/>
    <s v="BOD"/>
    <n v="2089367"/>
    <m/>
    <s v="00099021001 DEP.DE CHEQ.AJENOS,RET.DE CAM.,CONCEPTO: JAIME EDUARDO GUEVARA CORCOS,DEP.: BANCO UNION S.A. , PROCEDENCIA: BANCO UNION S.A., CHEQUE: 187954, FECHA DE EMISION:02/02/2023"/>
    <m/>
    <m/>
    <m/>
    <m/>
    <m/>
    <m/>
    <n v="0"/>
    <n v="9045.0400000000009"/>
    <s v="NO_CONCILIADO"/>
  </r>
  <r>
    <x v="1"/>
    <m/>
    <x v="1"/>
    <x v="20"/>
    <s v="B20893760002"/>
    <s v="BOD"/>
    <n v="2089376"/>
    <m/>
    <s v="00099021001 DEP.DE CHEQ.AJENOS,RET.DE CAM.,CONCEPTO: REEMBOLSO SUBSIDIO INCAPACIDAD NOVIEMBRE 2022,DEP.: CAJA DE SALUD DE LA BANCA PRIVADA , PROCEDENCIA: BANCO NACIONAL DE BOLIVIA S.A., CHEQUE: 9830119, FECHA DE EMISION:31/01/2023"/>
    <m/>
    <m/>
    <m/>
    <m/>
    <m/>
    <m/>
    <n v="0"/>
    <n v="29627.02"/>
    <s v="NO_CONCILIADO"/>
  </r>
  <r>
    <x v="1"/>
    <m/>
    <x v="1"/>
    <x v="20"/>
    <s v="B20893850002"/>
    <s v="BOD"/>
    <n v="2089385"/>
    <m/>
    <s v="00099021001 DEP.DE CHEQ.AJENOS,RET.DE CAM.,CONCEPTO: INCAPACIDAD TEMPORAL PERIODO NOVIEMBRE 2022-LA PAZ,DEP.: CAJA DE SALUD DE LA BANCA PRIVADA , PROCEDENCIA: BANCO NACIONAL DE BOLIVIA S.A., CHEQUE: 9829946, FECHA DE EMISION:31/01/2023"/>
    <m/>
    <m/>
    <m/>
    <m/>
    <m/>
    <m/>
    <n v="0"/>
    <n v="921.18"/>
    <s v="NO_CONCILIADO"/>
  </r>
  <r>
    <x v="0"/>
    <m/>
    <x v="0"/>
    <x v="21"/>
    <s v="O20896480002"/>
    <s v="BOD"/>
    <n v="2089648"/>
    <m/>
    <s v="00099021001 DEPOSITO DE EFECTIVO, DEPOSITANTE: WENDY MARIN MENDOZA, CONCEPTO: DEVOLUCION, CUENTA DE DEPOSITO: CUENTA UNICA DEL TESORO"/>
    <m/>
    <m/>
    <m/>
    <m/>
    <m/>
    <m/>
    <n v="0"/>
    <n v="930"/>
    <s v="NO_CONCILIADO"/>
  </r>
  <r>
    <x v="1"/>
    <m/>
    <x v="1"/>
    <x v="21"/>
    <s v="B20896810002"/>
    <s v="BOD"/>
    <n v="2089681"/>
    <m/>
    <s v="00099021001 DEP.DE CHEQ.AJENOS,RET.DE CAM.,CONCEPTO: DEVOLUCION DE CC NO COBRADA OCTUBRE 2022,DEP.: LA VITALICIA SEGUROS Y REASEGUROS DE VIDA S.A. , PROCEDENCIA: BANCO BISA S.A., CHEQUE: 1867385, FECHA DE EMISION:02/02/2023"/>
    <m/>
    <m/>
    <m/>
    <m/>
    <m/>
    <m/>
    <n v="0"/>
    <n v="2751.67"/>
    <s v="NO_CONCILIADO"/>
  </r>
  <r>
    <x v="11"/>
    <m/>
    <x v="11"/>
    <x v="22"/>
    <s v="O20900460002"/>
    <s v="BOD"/>
    <n v="2090046"/>
    <m/>
    <s v="00099021001 DEPOSITO DE EFECTIVO, DEPOSITANTE: GUMERCINDO CHAVEZ MAMANI, CONCEPTO: DEVOLUCION POR DOBLE PERCEPCION, CUENTA DE DEPOSITO: CUENTA UNICA DEL TESORO /DJBR."/>
    <m/>
    <m/>
    <m/>
    <m/>
    <m/>
    <m/>
    <n v="0"/>
    <n v="3503.66"/>
    <s v="NO_CONCILIADO"/>
  </r>
  <r>
    <x v="0"/>
    <m/>
    <x v="0"/>
    <x v="22"/>
    <s v="B20901090002"/>
    <s v="BOD"/>
    <n v="2090109"/>
    <m/>
    <s v="00099021001 DEP.DE CHEQ.AJENOS,RET.DE CAM.,CONCEPTO: MARIO LUIS PACELLO AGUIRRE,DEP.: BANCO UNION S.A. , PROCEDENCIA: BANCO UNION S.A., CHEQUE: 187957, FECHA DE EMISION:06/02/2023"/>
    <m/>
    <m/>
    <m/>
    <m/>
    <m/>
    <m/>
    <n v="0"/>
    <n v="1530.98"/>
    <s v="NO_CONCILIADO"/>
  </r>
  <r>
    <x v="0"/>
    <m/>
    <x v="0"/>
    <x v="23"/>
    <s v="B20904900002"/>
    <s v="BOD"/>
    <n v="2090490"/>
    <m/>
    <s v="00099021001 DEP.DE CHEQ.AJENOS,RET.DE CAM.,CONCEPTO: RAMIRO OSVALDO ARNEZ PANTOJA,DEP.: BANCO UNION SA , PROCEDENCIA: BANCO UNION S.A., CHEQUE: 187959, FECHA DE EMISION:07/02/2023"/>
    <m/>
    <m/>
    <m/>
    <m/>
    <m/>
    <m/>
    <n v="0"/>
    <n v="2259.84"/>
    <s v="NO_CONCILIADO"/>
  </r>
  <r>
    <x v="12"/>
    <m/>
    <x v="12"/>
    <x v="24"/>
    <s v="O20908350002"/>
    <s v="BOD"/>
    <n v="2090835"/>
    <m/>
    <s v="00099021001 DEPOSITO DE EFECTIVO, DEPOSITANTE: JUAN CARLOS TORRES REYES, CONCEPTO: DOBLE PERCEPCION, CUENTA DE DEPOSITO: CUENTA UNICA DEL TESORO /DJBR."/>
    <m/>
    <m/>
    <m/>
    <m/>
    <m/>
    <m/>
    <n v="0"/>
    <n v="485.42"/>
    <s v="NO_CONCILIADO"/>
  </r>
  <r>
    <x v="0"/>
    <m/>
    <x v="0"/>
    <x v="24"/>
    <s v="B20908820002"/>
    <s v="BOD"/>
    <n v="2090882"/>
    <m/>
    <s v="00099021001 DEP.DE CHEQ.AJENOS,RET.DE CAM.,CONCEPTO: JENNY GRISELDA MACHICADO VILLARRUBIA,DEP.: BANCO UNION SA , PROCEDENCIA: BANCO UNION S.A., CHEQUE: 187960, FECHA DE EMISION:08/02/2023"/>
    <m/>
    <m/>
    <m/>
    <m/>
    <m/>
    <m/>
    <n v="0"/>
    <n v="766.67"/>
    <s v="NO_CONCILIADO"/>
  </r>
  <r>
    <x v="0"/>
    <m/>
    <x v="0"/>
    <x v="25"/>
    <s v="B20912380002"/>
    <s v="BOD"/>
    <n v="2091238"/>
    <m/>
    <s v="00099021001 DEP.DE CHEQ.AJENOS,RET.DE CAM.,CONCEPTO: DEVOLUCIÓN FONDOS SOLICITADOS POR ERROR SEGUN CONCILIACION OCTUBRE 2022,DEP.: SEGUROS PROVIDA S.A. , PROCEDENCIA: BANCO NACIONAL DE BOLIVIA S.A., CHEQUE: 2312858, FECHA DE EMISION:09/02/2023"/>
    <m/>
    <m/>
    <m/>
    <m/>
    <m/>
    <m/>
    <n v="0"/>
    <n v="1501.28"/>
    <s v="NO_CONCILIADO"/>
  </r>
  <r>
    <x v="0"/>
    <m/>
    <x v="0"/>
    <x v="26"/>
    <s v="O20915710002"/>
    <s v="BOD"/>
    <n v="2091571"/>
    <m/>
    <s v="00099021001 DEPOSITO DE EFECTIVO, DEPOSITANTE: FAUSTINA PAULA MENDEZ VILLANUEVA, CONCEPTO: REVERSIÓN TOTAL DE BOLETAS DE HABER MENSUAL, CUENTA DE DEPOSITO: CUENTA UNICA DEL TESORO"/>
    <m/>
    <m/>
    <m/>
    <m/>
    <m/>
    <m/>
    <n v="0"/>
    <n v="1010"/>
    <s v="NO_CONCILIADO"/>
  </r>
  <r>
    <x v="7"/>
    <m/>
    <x v="7"/>
    <x v="26"/>
    <s v="O20915720002"/>
    <s v="BOD"/>
    <n v="2091572"/>
    <m/>
    <s v="00099021001 DEPOSITO DE EFECTIVO, DEPOSITANTE: ADRIANA GABRIELA UGARTE MACIAS, CONCEPTO: DEVOLUCIÓN DE SUELDOS Y SALARIOS, CUENTA DE DEPOSITO: CUENTA UNICA DEL TESORO /DJBR."/>
    <m/>
    <m/>
    <m/>
    <m/>
    <m/>
    <m/>
    <n v="0"/>
    <n v="480"/>
    <s v="NO_CONCILIADO"/>
  </r>
  <r>
    <x v="0"/>
    <m/>
    <x v="0"/>
    <x v="26"/>
    <s v="O20915730002"/>
    <s v="BOD"/>
    <n v="2091573"/>
    <m/>
    <s v="00099021001 DEPOSITO DE EFECTIVO, DEPOSITANTE: FREDDY IVAN CONDORI CUNO, CONCEPTO: POR COBRO DE SEGUNDAS NUPCIAS DE LOLA CUNO CANAZA (Q.E.P.D.), CUENTA DE DEPOSITO: CUENTA UNICA DEL TESORO"/>
    <m/>
    <m/>
    <m/>
    <m/>
    <m/>
    <m/>
    <n v="0"/>
    <n v="800"/>
    <s v="NO_CONCILIADO"/>
  </r>
  <r>
    <x v="0"/>
    <m/>
    <x v="0"/>
    <x v="26"/>
    <s v="O20916930002"/>
    <s v="BOD"/>
    <n v="2091693"/>
    <m/>
    <s v="00099021001 DEPOSITO DE EFECTIVO, DEPOSITANTE: EVELYN TATIANA ALI CHAVEZ, CONCEPTO: REVERSION DE BOLETA DE HABER MENSUAL, CUENTA DE DEPOSITO: CUENTA UNICA DEL TESORO /DJBR."/>
    <m/>
    <m/>
    <m/>
    <m/>
    <m/>
    <m/>
    <n v="0"/>
    <n v="3649.58"/>
    <s v="NO_CONCILIADO"/>
  </r>
  <r>
    <x v="0"/>
    <m/>
    <x v="0"/>
    <x v="26"/>
    <s v="B20915930002"/>
    <s v="BOD"/>
    <n v="2091593"/>
    <m/>
    <s v="00099021001 DEP.DE CHEQ.AJENOS,RET.DE CAM.,CONCEPTO: RAUL VICENTE VEIZAGA REJAS,DEP.: BANCO UNION S.A , PROCEDENCIA: BANCO UNION S.A., CHEQUE: 187962, FECHA DE EMISION:10/02/2023"/>
    <m/>
    <m/>
    <m/>
    <m/>
    <m/>
    <m/>
    <n v="0"/>
    <n v="2252.5"/>
    <s v="NO_CONCILIADO"/>
  </r>
  <r>
    <x v="13"/>
    <m/>
    <x v="13"/>
    <x v="27"/>
    <s v="O20919690002"/>
    <s v="BOD"/>
    <n v="2091969"/>
    <m/>
    <s v="00099021001 DEPOSITO DE EFECTIVO, DEPOSITANTE: EDWIN VICTOR LAMAS SIVILA, CONCEPTO: DEPÓSITO POR DEVOLUCIÓN SUELDO SUPERIOR AL PRESIDENTE, CUENTA DE DEPOSITO: CUENTA UNICA DEL TESORO /DJBR."/>
    <m/>
    <m/>
    <m/>
    <m/>
    <m/>
    <m/>
    <n v="0"/>
    <n v="100"/>
    <s v="NO_CONCILIADO"/>
  </r>
  <r>
    <x v="0"/>
    <m/>
    <x v="0"/>
    <x v="27"/>
    <s v="O20919920002"/>
    <s v="BOD"/>
    <n v="2091992"/>
    <m/>
    <s v="00099021001 DEPOSITO DE EFECTIVO, DEPOSITANTE: MARIA JESUS HOYOS CASTRO, CONCEPTO: COBRO INDEBIDO POR SEGUNDAS NUPCIAS, CUENTA DE DEPOSITO: CUENTA UNICA DEL TESORO"/>
    <m/>
    <m/>
    <m/>
    <m/>
    <m/>
    <m/>
    <n v="0"/>
    <n v="500"/>
    <s v="NO_CONCILIADO"/>
  </r>
  <r>
    <x v="6"/>
    <m/>
    <x v="6"/>
    <x v="27"/>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6755.25"/>
    <s v="CONCILIADO_PARCIAL"/>
  </r>
  <r>
    <x v="6"/>
    <m/>
    <x v="6"/>
    <x v="27"/>
    <s v="B20919360002"/>
    <s v="BOD"/>
    <n v="2091936"/>
    <m/>
    <s v="00099021001 DEP.DE CHEQ.AJENOS,RET.DE CAM.,CONCEPTO: PAGO INCAPACIDAD TEMPORALES (REEMBOLSO MINISTERIO DE ECONOMIA Y FINANZAS PUBLICAS),DEP.: CAJA NACIONAL DE SALUD , PROCEDENCIA: BANCO UNION S.A., CHEQUE: 31035, FECHA DE EMISION:13/02/2023_x000a_NOTA MEFP/VTCP/DGPOT/UAIS/N°408/2023 DE 27/02/2023"/>
    <m/>
    <m/>
    <m/>
    <m/>
    <m/>
    <m/>
    <n v="0"/>
    <n v="1438.5"/>
    <s v="CONCILIADO_PARCIAL"/>
  </r>
  <r>
    <x v="14"/>
    <m/>
    <x v="14"/>
    <x v="27"/>
    <s v="B20919380002"/>
    <s v="BOD"/>
    <n v="2091938"/>
    <m/>
    <s v="00099021001 DEP.DE CHEQ.AJENOS,RET.DE CAM.,CONCEPTO: PAGO INCAPACIDAD TEMPORALES (REEMBOLSO MINISTERIO DE ECONOMIA Y FINANZAS PUBLICAS),DEP.: CAJA NACIONAL DE SALUD , PROCEDENCIA: BANCO UNION S.A., CHEQUE: 31034, FECHA DE EMISION:13/02/2023_x000a_NOTA MEFP/VTCP/DGPOT/UAIS/N°408/2023 DE 27/02/2023"/>
    <m/>
    <m/>
    <m/>
    <m/>
    <m/>
    <m/>
    <n v="0"/>
    <n v="2058.56"/>
    <s v="CONCILIADO_PARCIAL"/>
  </r>
  <r>
    <x v="15"/>
    <m/>
    <x v="15"/>
    <x v="27"/>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22499.53"/>
    <s v="CONCILIADO_PARCIAL"/>
  </r>
  <r>
    <x v="15"/>
    <m/>
    <x v="15"/>
    <x v="27"/>
    <s v="B20919410002"/>
    <s v="BOD"/>
    <n v="2091941"/>
    <m/>
    <s v="00099021001 DEP.DE CHEQ.AJENOS,RET.DE CAM.,CONCEPTO: PAGO POR INCAPACIDAD TEMPORALES (REEMBOLSO MINISTERIO DE ECONOMIA Y FINANZAS PUBLICAS),DEP.: CAJA NACIONAL DE SALUD , PROCEDENCIA: BANCO UNION S.A., CHEQUE: 31036, FECHA DE EMISION:13/02/2023_x000a_NOTA MEFP/VTCP/DGPOT/UAIS/N°408/2023 DE 27/02/2023"/>
    <m/>
    <m/>
    <m/>
    <m/>
    <m/>
    <m/>
    <n v="0"/>
    <n v="13651.8"/>
    <s v="CONCILIADO_PARCIAL"/>
  </r>
  <r>
    <x v="0"/>
    <m/>
    <x v="0"/>
    <x v="28"/>
    <s v="B20922990002"/>
    <s v="BOD"/>
    <n v="2092299"/>
    <m/>
    <s v="00099021001 DEP.DE CHEQ.AJENOS,RET.DE CAM.,CONCEPTO: OLGA BETZABE CARTAGENA FORONDA,DEP.: BANCO UNION SA , PROCEDENCIA: BANCO UNION S.A., CHEQUE: 187968, FECHA DE EMISION:14/02/2023"/>
    <m/>
    <m/>
    <m/>
    <m/>
    <m/>
    <m/>
    <n v="0"/>
    <n v="5531"/>
    <s v="NO_CONCILIADO"/>
  </r>
  <r>
    <x v="0"/>
    <m/>
    <x v="0"/>
    <x v="29"/>
    <s v="O20926820002"/>
    <s v="BOD"/>
    <n v="2092682"/>
    <m/>
    <s v="00099021001 DEPOSITO DE EFECTIVO, DEPOSITANTE: MARIO ALEJANDRO ROCA ALVAREZ, CONCEPTO: REGULARIZACION DE TOPE SALARIAL GESTION 2021, CUENTA DE DEPOSITO: CUENTA UNICA DEL TESORO"/>
    <m/>
    <m/>
    <m/>
    <m/>
    <m/>
    <m/>
    <n v="0"/>
    <n v="48314.87"/>
    <s v="NO_CONCILIADO"/>
  </r>
  <r>
    <x v="0"/>
    <m/>
    <x v="0"/>
    <x v="29"/>
    <s v="O20927660002"/>
    <s v="BOD"/>
    <n v="2092766"/>
    <m/>
    <s v="00099021001 DEPOSITO DE EFECTIVO, DEPOSITANTE: CARLOS DENCEL PELAEZ PACHECO, CONCEPTO: RENUMERACION MAXIMA PERMITIDA ENERO 2023, CUENTA DE DEPOSITO: CUENTA UNICA DEL TESORO"/>
    <m/>
    <m/>
    <m/>
    <m/>
    <m/>
    <m/>
    <n v="0"/>
    <n v="2589.23"/>
    <s v="NO_CONCILIADO"/>
  </r>
  <r>
    <x v="0"/>
    <m/>
    <x v="0"/>
    <x v="29"/>
    <s v="O20929070002"/>
    <s v="BOD"/>
    <n v="2092907"/>
    <m/>
    <s v="00099021001 DEPOSITO DE EFECTIVO, DEPOSITANTE: IVAN CARLOS ARANDIA LEDEZMA, CONCEPTO: EXCEDENTE DE LA RENUMERACION PERMITIDA EN EL SECTOR PUBLICO CORRESPONDIENTE AL MES DE ENERO 2023, CUENTA DE DEPOSITO: CUENTA UNICA DEL TESORO"/>
    <m/>
    <m/>
    <m/>
    <m/>
    <m/>
    <m/>
    <n v="0"/>
    <n v="8660"/>
    <s v="NO_CONCILIADO"/>
  </r>
  <r>
    <x v="0"/>
    <m/>
    <x v="0"/>
    <x v="29"/>
    <s v="B20927250002"/>
    <s v="BOD"/>
    <n v="2092725"/>
    <m/>
    <s v="00099021001 DEP.DE CHEQ.AJENOS,RET.DE CAM.,CONCEPTO: GASTON ENRIQUE ARANIBAR BELTRAN,DEP.: BANCO UNION S.A. , PROCEDENCIA: BANCO UNION S.A., CHEQUE: 187969, FECHA DE EMISION:15/02/2023"/>
    <m/>
    <m/>
    <m/>
    <m/>
    <m/>
    <m/>
    <n v="0"/>
    <n v="9045.0400000000009"/>
    <s v="NO_CONCILIADO"/>
  </r>
  <r>
    <x v="0"/>
    <m/>
    <x v="0"/>
    <x v="30"/>
    <s v="B20930840002"/>
    <s v="BOD"/>
    <n v="2093084"/>
    <m/>
    <s v="00099021001 DEP.DE CHEQ.AJENOS,RET.DE CAM.,CONCEPTO: DEVOLUCIÓN DE PASAJES AEREOS INTERNACIONALES,DEP.: CONSEJEROS DE VIAJES SRL , PROCEDENCIA: BANCO NACIONAL DE BOLIVIA S.A., CHEQUE: 895750, FECHA DE EMISION:16/02/2023"/>
    <m/>
    <m/>
    <m/>
    <m/>
    <m/>
    <m/>
    <n v="0"/>
    <n v="11629.46"/>
    <s v="NO_CONCILIADO"/>
  </r>
  <r>
    <x v="0"/>
    <m/>
    <x v="0"/>
    <x v="30"/>
    <s v="B20931780002"/>
    <s v="BOD"/>
    <n v="2093178"/>
    <m/>
    <s v="00099021001 DEP.DE CHEQ.AJENOS,RET.DE CAM.,CONCEPTO: EDDY WILMER LAURA BALTAZAR,DEP.: BANCO UNION SA , PROCEDENCIA: BANCO UNION S.A., CHEQUE: 187973, FECHA DE EMISION:16/02/2023"/>
    <m/>
    <m/>
    <m/>
    <m/>
    <m/>
    <m/>
    <n v="0"/>
    <n v="30000"/>
    <s v="NO_CONCILIADO"/>
  </r>
  <r>
    <x v="0"/>
    <m/>
    <x v="0"/>
    <x v="30"/>
    <s v="B20931840002"/>
    <s v="BOD"/>
    <n v="2093184"/>
    <m/>
    <s v="00099021001 DEP.DE CHEQ.AJENOS,RET.DE CAM.,CONCEPTO: GLADIS CLEMENCIA PATZY CALVIMONTES,DEP.: BANCO UNION SA , PROCEDENCIA: BANCO UNION S.A., CHEQUE: 187970, FECHA DE EMISION:16/02/2023"/>
    <m/>
    <m/>
    <m/>
    <m/>
    <m/>
    <m/>
    <n v="0"/>
    <n v="568.66"/>
    <s v="NO_CONCILIADO"/>
  </r>
  <r>
    <x v="0"/>
    <m/>
    <x v="0"/>
    <x v="31"/>
    <s v="O20935350002"/>
    <s v="BOD"/>
    <n v="2093535"/>
    <m/>
    <s v="00099021001 DEPOSITO DE EFECTIVO, DEPOSITANTE: CAFETERIA &quot;ELY&quot;, CONCEPTO: DEVOLUCIÓN DE RECURSOS ORDINARIOS DICIEMBRE - 2022, CUENTA DE DEPOSITO: CUENTA UNICA DEL TESORO"/>
    <m/>
    <m/>
    <m/>
    <m/>
    <m/>
    <m/>
    <n v="0"/>
    <n v="274.3"/>
    <s v="NO_CONCILIADO"/>
  </r>
  <r>
    <x v="16"/>
    <m/>
    <x v="16"/>
    <x v="31"/>
    <s v="O20936080002"/>
    <s v="BOD"/>
    <n v="2093608"/>
    <m/>
    <s v="00423142001 DEPOSITO DE EFECTIVO, DEPOSITANTE: CAJA DE SALUD DE CAMINOS Y RA, CONCEPTO: DEVOLUCION DE RETROACTIVO, CUENTA DE DEPOSITO: CUENTA UNICA DEL TESORO"/>
    <m/>
    <m/>
    <m/>
    <m/>
    <m/>
    <m/>
    <n v="0"/>
    <n v="0.99"/>
    <s v="CONCILIADO_PARCIAL"/>
  </r>
  <r>
    <x v="1"/>
    <m/>
    <x v="1"/>
    <x v="31"/>
    <s v="B20934680002"/>
    <s v="BOD"/>
    <n v="2093468"/>
    <m/>
    <s v="00099021001 DEP.DE CHEQ.AJENOS,RET.DE CAM.,CONCEPTO: FRACCION COMPLEMENTARIA MENSUAL,DEP.: FUTURO DE BOLIVIA SA AFP , PROCEDENCIA: BANCO DE CREDITO DE BOLIVIA S.A., CHEQUE: 68936, FECHA DE EMISION:17/02/2023"/>
    <m/>
    <m/>
    <m/>
    <m/>
    <m/>
    <m/>
    <n v="0"/>
    <n v="12091.45"/>
    <s v="NO_CONCILIADO"/>
  </r>
  <r>
    <x v="1"/>
    <m/>
    <x v="1"/>
    <x v="31"/>
    <s v="B20934700002"/>
    <s v="BOD"/>
    <n v="2093470"/>
    <m/>
    <s v="00099021001 DEP.DE CHEQ.AJENOS,RET.DE CAM.,CONCEPTO: COMPENSACION MENSUAL DE COTIZACIONES,DEP.: FUTURO DE BOLIVIA SA AFP , PROCEDENCIA: BANCO DE CREDITO DE BOLIVIA S.A., CHEQUE: 68935, FECHA DE EMISION:17/02/2023"/>
    <m/>
    <m/>
    <m/>
    <m/>
    <m/>
    <m/>
    <n v="0"/>
    <n v="402043.43"/>
    <s v="NO_CONCILIADO"/>
  </r>
  <r>
    <x v="17"/>
    <m/>
    <x v="17"/>
    <x v="32"/>
    <s v="O20940060002"/>
    <s v="BOD"/>
    <n v="2094006"/>
    <m/>
    <s v="00192014101 DEPOSITO DE EFECTIVO, DEPOSITANTE: CLAUDIA AKEMI BELTRAN TEREBA, CONCEPTO: DEV RECURSOS SOBRANTES COMPRA TALONAROS C31-326.1.10/2019 FF 00.41-119, CLAUDIA BELTRAN TEREBA, CUENTA DE DEPOSITO: CUENTA UNICA DEL TESORO"/>
    <m/>
    <m/>
    <m/>
    <m/>
    <m/>
    <m/>
    <n v="0"/>
    <n v="50"/>
    <s v="NO_CONCILIADO"/>
  </r>
  <r>
    <x v="0"/>
    <m/>
    <x v="0"/>
    <x v="33"/>
    <s v="O20942750002"/>
    <s v="BOD"/>
    <n v="2094275"/>
    <m/>
    <s v="00099021001 DEPOSITO DE EFECTIVO, DEPOSITANTE: ROSA AMALIA QUISBERT DE MARCA, CONCEPTO: DEVOLUCION DE RETROACTIVO, CUENTA DE DEPOSITO: CUENTA UNICA DEL TESORO"/>
    <m/>
    <m/>
    <m/>
    <m/>
    <m/>
    <m/>
    <n v="0"/>
    <n v="200"/>
    <s v="NO_CONCILIADO"/>
  </r>
  <r>
    <x v="12"/>
    <m/>
    <x v="12"/>
    <x v="33"/>
    <s v="O20943930002"/>
    <s v="BOD"/>
    <n v="2094393"/>
    <m/>
    <s v="00099021001 DEPOSITO DE EFECTIVO, DEPOSITANTE: JORGE LUIS CRUZ TAMBO, CONCEPTO: DEVOLUCION DE DOBLE ABONO DE REFRIGERIO POR 1 DIA EN FEBRERO DE 2022, CUENTA DE DEPOSITO: CUENTA UNICA DEL TESORO /DJBR."/>
    <m/>
    <m/>
    <m/>
    <m/>
    <m/>
    <m/>
    <n v="0"/>
    <n v="18"/>
    <s v="NO_CONCILIADO"/>
  </r>
  <r>
    <x v="12"/>
    <m/>
    <x v="12"/>
    <x v="33"/>
    <s v="O20943950002"/>
    <s v="BOD"/>
    <n v="2094395"/>
    <m/>
    <s v="00099021001 DEPOSITO DE EFECTIVO, DEPOSITANTE: JORGE LUIS CRUZ TAMBO, CONCEPTO: DEVOLUCION DE DOBLE PERCEPCION DE REMUNERACION POR 1 DIA EN FEBRERO 2022, CUENTA DE DEPOSITO: CUENTA UNICA DEL TESORO /DJBR."/>
    <m/>
    <m/>
    <m/>
    <m/>
    <m/>
    <m/>
    <n v="0"/>
    <n v="153.19999999999999"/>
    <s v="NO_CONCILIADO"/>
  </r>
  <r>
    <x v="7"/>
    <m/>
    <x v="7"/>
    <x v="33"/>
    <s v="B20941840002"/>
    <s v="BOD"/>
    <n v="2094184"/>
    <m/>
    <s v="00099021001 DEP.DE CHEQ.AJENOS,RET.DE CAM.,CONCEPTO: PAGO POR DESCUENTO RECURSOS PUBLICOS,DEP.: CAJA NACIONAL DE SALUD , PROCEDENCIA: BANCO UNION S.A., CHEQUE: 66138, FECHA DE EMISION:22/02/2023"/>
    <m/>
    <m/>
    <m/>
    <m/>
    <m/>
    <m/>
    <n v="0"/>
    <n v="12790.75"/>
    <s v="NO_CONCILIADO"/>
  </r>
  <r>
    <x v="0"/>
    <m/>
    <x v="0"/>
    <x v="34"/>
    <s v="O20946550002"/>
    <s v="BOD"/>
    <n v="2094655"/>
    <m/>
    <s v="00099021001 DEPOSITO DE EFECTIVO, DEPOSITANTE: CESAR ALVARO HUAYNOCA DELGADO, CONCEPTO: DEVOLUCION DE SUELDO DEL MES DE ENERO DE LA GESTIÓN 2023, CUENTA DE DEPOSITO: CUENTA UNICA DEL TESORO"/>
    <m/>
    <m/>
    <m/>
    <m/>
    <m/>
    <m/>
    <n v="0"/>
    <n v="3101.29"/>
    <s v="NO_CONCILIADO"/>
  </r>
  <r>
    <x v="0"/>
    <m/>
    <x v="0"/>
    <x v="34"/>
    <s v="O20947040002"/>
    <s v="BOD"/>
    <n v="2094704"/>
    <m/>
    <s v="00099021001 DEPOSITO DE EFECTIVO, DEPOSITANTE: JORGE JUANIQUINA AGATA, CONCEPTO: DEVOLUCION POR REMUNERACION MAXIMA PERMITIDA EN EL SECTOR PUBLICO, CUENTA DE DEPOSITO: CUENTA UNICA DEL TESORO"/>
    <m/>
    <m/>
    <m/>
    <m/>
    <m/>
    <m/>
    <n v="0"/>
    <n v="5261.73"/>
    <s v="NO_CONCILIADO"/>
  </r>
  <r>
    <x v="0"/>
    <m/>
    <x v="0"/>
    <x v="34"/>
    <s v="O20947380002"/>
    <s v="BOD"/>
    <n v="2094738"/>
    <m/>
    <s v="00099021001 DEPOSITO DE EFECTIVO, DEPOSITANTE: NANCY RAFAELA MACHICADO VDA. DE SABAT, CONCEPTO: DEVOLUCIÓN POR SOBREPASAR DE LA DISPONIBILIDAD DE LA LETRA &quot;A&quot;, CUENTA DE DEPOSITO: CUENTA UNICA DEL TESORO"/>
    <m/>
    <m/>
    <m/>
    <m/>
    <m/>
    <m/>
    <n v="0"/>
    <n v="100000"/>
    <s v="NO_CONCILIADO"/>
  </r>
  <r>
    <x v="0"/>
    <m/>
    <x v="0"/>
    <x v="35"/>
    <s v="O20949710002"/>
    <s v="BOD"/>
    <n v="2094971"/>
    <m/>
    <s v="00099021001 DEPOSITO DE EFECTIVO, DEPOSITANTE: MARTHA RAQUEL CUEVAS COYAURI, CONCEPTO: PAGO POR EXCESO DE USO TELEFONICO, CUENTA DE DEPOSITO: CUENTA UNICA DEL TESORO"/>
    <m/>
    <m/>
    <m/>
    <m/>
    <m/>
    <m/>
    <n v="0"/>
    <n v="2.78"/>
    <s v="NO_CONCILIADO"/>
  </r>
  <r>
    <x v="18"/>
    <m/>
    <x v="18"/>
    <x v="35"/>
    <s v="O20951070002"/>
    <s v="BOD"/>
    <n v="2095107"/>
    <m/>
    <s v="00099021001 DEPOSITO DE EFECTIVO, DEPOSITANTE: MILENKA CELIA LOZA CALLISAYA CI. 4876257, CONCEPTO: TARJETA MAGNETICA (ASAMBLEA), CUENTA DE DEPOSITO: CUENTA UNICA DEL TESORO"/>
    <m/>
    <m/>
    <m/>
    <m/>
    <m/>
    <m/>
    <n v="0"/>
    <n v="120"/>
    <s v="NO_CONCILIADO"/>
  </r>
  <r>
    <x v="0"/>
    <m/>
    <x v="0"/>
    <x v="36"/>
    <s v="O20954920002"/>
    <s v="BOD"/>
    <n v="2095492"/>
    <m/>
    <s v="00099021001 DEPOSITO DE EFECTIVO, DEPOSITANTE: EMPRESA CONSTRUCTORA EMCAR SRL., CONCEPTO: DEVOLUCIÓN PAGO DE AGUA DEL MES DE ABRIL, MAYO Y JUNIO 2022., CUENTA DE DEPOSITO: CUENTA UNICA DEL TESORO"/>
    <m/>
    <m/>
    <m/>
    <m/>
    <m/>
    <m/>
    <n v="0"/>
    <n v="672.72"/>
    <s v="NO_CONCILIADO"/>
  </r>
  <r>
    <x v="0"/>
    <m/>
    <x v="0"/>
    <x v="36"/>
    <s v="O20955050002"/>
    <s v="BOD"/>
    <n v="2095505"/>
    <m/>
    <s v="00099021001 DEPOSITO DE EFECTIVO, DEPOSITANTE: HUGO QUENTA CONDORI, CONCEPTO: DEVOLUCIÓN POR CATEGORÍA INDEVIDA, CUENTA DE DEPOSITO: CUENTA UNICA DEL TESORO"/>
    <m/>
    <m/>
    <m/>
    <m/>
    <m/>
    <m/>
    <n v="0"/>
    <n v="81303.460000000006"/>
    <s v="NO_CONCILIADO"/>
  </r>
  <r>
    <x v="8"/>
    <m/>
    <x v="8"/>
    <x v="22"/>
    <s v="F0011831"/>
    <s v="NTE"/>
    <n v="5142421"/>
    <m/>
    <s v="A:00099021001 TRANSFERENCIA DE RECUPERACIONES SEGÚN NOTA GEF-LCR-DYF-0022-NOT/23 POR CONCEPTO DE PAGO DE CAPITAL E INTERES DE ACUERDO A CONTRATO DE FIDEICOMISO “ACCESOS SEGUROS VIVIR BIEN” CORRESPONDIENTE AL GAD PANDO."/>
    <m/>
    <m/>
    <m/>
    <m/>
    <m/>
    <m/>
    <n v="0"/>
    <n v="2168701.7400000002"/>
    <s v="NO_CONCILIADO"/>
  </r>
  <r>
    <x v="8"/>
    <m/>
    <x v="8"/>
    <x v="22"/>
    <s v="F0011831"/>
    <s v="NTE"/>
    <n v="5142417"/>
    <m/>
    <s v="A:00099021001 TRANSFERENCIA DE RECUPERACIONES SEGÚN NOTA GEF-LCR-DYF-0022-NOT/23 POR CONCEPTO DE PAGO DE CAPITAL E INTERES DE ACUERDO A CONTRATO DE FIDEICOMISO “ACCESOS SEGUROS VIVIR BIEN” CORRESPONDIENTE AL GAD CHUQUISACA."/>
    <m/>
    <m/>
    <m/>
    <m/>
    <m/>
    <m/>
    <n v="0"/>
    <n v="12677198.060000001"/>
    <s v="NO_CONCILIADO"/>
  </r>
  <r>
    <x v="8"/>
    <m/>
    <x v="8"/>
    <x v="22"/>
    <s v="F0011831"/>
    <s v="NTE"/>
    <n v="5142414"/>
    <m/>
    <s v="A:00099021001 TRANSFERENCIA DE RECUPERACIONES SEGÚN NOTA GEF-LCR-DYF-0022-NOT/23 POR CONCEPTO DE PAGO DE CAPITAL E INTERES DE ACUERDO A CONTRATO DE FIDEICOMISO “ACCESOS SEGUROS VIVIR BIEN” CORRESPONDIENTE AL GAD COCHABAMBA."/>
    <m/>
    <m/>
    <m/>
    <m/>
    <m/>
    <m/>
    <n v="0"/>
    <n v="11045363.6"/>
    <s v="NO_CONCILIADO"/>
  </r>
  <r>
    <x v="1"/>
    <m/>
    <x v="1"/>
    <x v="29"/>
    <s v="Q17636710002"/>
    <s v="CRV"/>
    <n v="1763671"/>
    <m/>
    <s v="NUMERO DE LIBRETA CUT: 00099021001 OPERACIÓN E18 TRANSFERENCIA DEL SISTEMA FINANCIERO POR CUENTA DE TERCEROS A LA CUT devolucion pagos de cc no cobrados octubre 2022"/>
    <m/>
    <m/>
    <m/>
    <m/>
    <m/>
    <m/>
    <n v="0"/>
    <n v="189745.18"/>
    <s v="NO_CONCILIADO"/>
  </r>
  <r>
    <x v="8"/>
    <m/>
    <x v="8"/>
    <x v="32"/>
    <s v="F0011944"/>
    <s v="NTE"/>
    <n v="5194488"/>
    <m/>
    <s v="A:00099021001 TRANSFERENCIA DE RECUPERACIONES SEGÚN NOTA GEF-LCR-DYF-0090-NOT/23 POR CONCEPTO DE PAGO DE INTERES DE ACUERDO A CONTRATO DE FIDEICOMISO “ACCESOS SEGUROS VIVIR BIEN” CORRESPONDIENTE AL GAM VILLA MONTES."/>
    <m/>
    <m/>
    <m/>
    <m/>
    <m/>
    <m/>
    <n v="0"/>
    <n v="691.31"/>
    <s v="NO_CONCILIADO"/>
  </r>
  <r>
    <x v="1"/>
    <m/>
    <x v="1"/>
    <x v="34"/>
    <s v="G21805830003"/>
    <s v="CVD"/>
    <n v="2180583"/>
    <m/>
    <s v="PROVISION DE FONDOS A SOLICITUD DE YACIMIENTOS PETROLIFEROS FISCALES BOLIVIANOS SEGUN SOLICITUD YPFB-0023-2023 REF: PAGO AL TESORO GENERAL DE LA NACION PARTICIPACION DE LA PRODUCCION NOVIEMBRE 2022 LIB. 00099021001 TGN YPFB PARTICIPACION 6% PRODUCCIÓN BRUTA DE HIDROCARBUROS BOCA DE POZO"/>
    <m/>
    <m/>
    <m/>
    <m/>
    <m/>
    <m/>
    <n v="50"/>
    <n v="0"/>
    <s v="NO_CONCILIADO"/>
  </r>
  <r>
    <x v="10"/>
    <m/>
    <x v="10"/>
    <x v="35"/>
    <s v="T04422350001"/>
    <s v="DEV"/>
    <n v="442235"/>
    <m/>
    <s v="CONTABILIZACION ORDENES DE TRANSFERENCIA GRACOS"/>
    <m/>
    <m/>
    <m/>
    <m/>
    <m/>
    <m/>
    <n v="39824.22"/>
    <n v="0"/>
    <s v="NO_CONCILIADO"/>
  </r>
  <r>
    <x v="10"/>
    <m/>
    <x v="10"/>
    <x v="35"/>
    <s v="T04422370001"/>
    <s v="DEV"/>
    <n v="442237"/>
    <m/>
    <s v="CONTABILIZACION ORDENES DE TRANSFERENCIA GRACOS"/>
    <m/>
    <m/>
    <m/>
    <m/>
    <m/>
    <m/>
    <n v="39824.22"/>
    <n v="0"/>
    <s v="NO_CONCILIADO"/>
  </r>
  <r>
    <x v="10"/>
    <m/>
    <x v="10"/>
    <x v="35"/>
    <s v="T04422390001"/>
    <s v="DEV"/>
    <n v="442239"/>
    <m/>
    <s v="CONTABILIZACION ORDENES DE TRANSFERENCIA GRACOS"/>
    <m/>
    <m/>
    <m/>
    <m/>
    <m/>
    <m/>
    <n v="39824.22"/>
    <n v="0"/>
    <s v="NO_CONCILIADO"/>
  </r>
  <r>
    <x v="10"/>
    <m/>
    <x v="10"/>
    <x v="35"/>
    <s v="T04422410001"/>
    <s v="DEV"/>
    <n v="442241"/>
    <m/>
    <s v="CONTABILIZACION ORDENES DE TRANSFERENCIA GRACOS"/>
    <m/>
    <m/>
    <m/>
    <m/>
    <m/>
    <m/>
    <n v="47558.39"/>
    <n v="0"/>
    <s v="NO_CONCILIADO"/>
  </r>
  <r>
    <x v="10"/>
    <m/>
    <x v="10"/>
    <x v="35"/>
    <s v="T04422430001"/>
    <s v="DEV"/>
    <n v="442243"/>
    <m/>
    <s v="CONTABILIZACION ORDENES DE TRANSFERENCIA GRACOS"/>
    <m/>
    <m/>
    <m/>
    <m/>
    <m/>
    <m/>
    <n v="4932.13"/>
    <n v="0"/>
    <s v="NO_CONCILIADO"/>
  </r>
  <r>
    <x v="10"/>
    <m/>
    <x v="10"/>
    <x v="35"/>
    <s v="T04422450001"/>
    <s v="DEV"/>
    <n v="442245"/>
    <m/>
    <s v="CONTABILIZACION ORDENES DE TRANSFERENCIA GRACOS"/>
    <m/>
    <m/>
    <m/>
    <m/>
    <m/>
    <m/>
    <n v="1268"/>
    <n v="0"/>
    <s v="NO_CONCILIADO"/>
  </r>
  <r>
    <x v="10"/>
    <m/>
    <x v="10"/>
    <x v="35"/>
    <s v="T04422470001"/>
    <s v="DEV"/>
    <n v="442247"/>
    <m/>
    <s v="CONTABILIZACION ORDENES DE TRANSFERENCIA GRACOS"/>
    <m/>
    <m/>
    <m/>
    <m/>
    <m/>
    <m/>
    <n v="13955.3"/>
    <n v="0"/>
    <s v="NO_CONCILIADO"/>
  </r>
  <r>
    <x v="10"/>
    <m/>
    <x v="10"/>
    <x v="35"/>
    <s v="T04422490001"/>
    <s v="DEV"/>
    <n v="442249"/>
    <m/>
    <s v="CONTABILIZACION ORDENES DE TRANSFERENCIA GRACOS"/>
    <m/>
    <m/>
    <m/>
    <m/>
    <m/>
    <m/>
    <n v="13942.2"/>
    <n v="0"/>
    <s v="NO_CONCILIADO"/>
  </r>
  <r>
    <x v="10"/>
    <m/>
    <x v="10"/>
    <x v="35"/>
    <s v="T04422510001"/>
    <s v="DEV"/>
    <n v="442251"/>
    <m/>
    <s v="CONTABILIZACION ORDENES DE TRANSFERENCIA GRACOS"/>
    <m/>
    <m/>
    <m/>
    <m/>
    <m/>
    <m/>
    <n v="9854.32"/>
    <n v="0"/>
    <s v="NO_CONCILIADO"/>
  </r>
  <r>
    <x v="10"/>
    <m/>
    <x v="10"/>
    <x v="35"/>
    <s v="T04422530001"/>
    <s v="DEV"/>
    <n v="442253"/>
    <m/>
    <s v="CONTABILIZACION ORDENES DE TRANSFERENCIA GRACOS"/>
    <m/>
    <m/>
    <m/>
    <m/>
    <m/>
    <m/>
    <n v="38293.89"/>
    <n v="0"/>
    <s v="NO_CONCILIADO"/>
  </r>
  <r>
    <x v="10"/>
    <m/>
    <x v="10"/>
    <x v="35"/>
    <s v="T04422560001"/>
    <s v="DEV"/>
    <n v="442256"/>
    <m/>
    <s v="CONTABILIZACION ORDENES DE TRANSFERENCIA GRACOS"/>
    <m/>
    <m/>
    <m/>
    <m/>
    <m/>
    <m/>
    <n v="521523.89"/>
    <n v="0"/>
    <s v="NO_CONCILIADO"/>
  </r>
  <r>
    <x v="10"/>
    <m/>
    <x v="10"/>
    <x v="35"/>
    <s v="T04422580001"/>
    <s v="DEV"/>
    <n v="442258"/>
    <m/>
    <s v="CONTABILIZACION ORDENES DE TRANSFERENCIA GRACOS"/>
    <m/>
    <m/>
    <m/>
    <m/>
    <m/>
    <m/>
    <n v="16282211.65"/>
    <n v="0"/>
    <s v="NO_CONCILIADO"/>
  </r>
  <r>
    <x v="10"/>
    <m/>
    <x v="10"/>
    <x v="35"/>
    <s v="T04422600001"/>
    <s v="DEV"/>
    <n v="442260"/>
    <m/>
    <s v="CONTABILIZACION ORDENES DE TRANSFERENCIA GRACOS"/>
    <m/>
    <m/>
    <m/>
    <m/>
    <m/>
    <m/>
    <n v="10459479.869999999"/>
    <n v="0"/>
    <s v="NO_CONCILIADO"/>
  </r>
  <r>
    <x v="10"/>
    <m/>
    <x v="10"/>
    <x v="35"/>
    <s v="T04422620001"/>
    <s v="DEV"/>
    <n v="442262"/>
    <m/>
    <s v="CONTABILIZACION ORDENES DE TRANSFERENCIA GRACOS"/>
    <m/>
    <m/>
    <m/>
    <m/>
    <m/>
    <m/>
    <n v="2995613.69"/>
    <n v="0"/>
    <s v="NO_CONCILIADO"/>
  </r>
  <r>
    <x v="10"/>
    <m/>
    <x v="10"/>
    <x v="35"/>
    <s v="T04422640001"/>
    <s v="DEV"/>
    <n v="442264"/>
    <m/>
    <s v="CONTABILIZACION ORDENES DE TRANSFERENCIA GRACOS"/>
    <m/>
    <m/>
    <m/>
    <m/>
    <m/>
    <m/>
    <n v="98258.73"/>
    <n v="0"/>
    <s v="NO_CONCILIADO"/>
  </r>
  <r>
    <x v="10"/>
    <m/>
    <x v="10"/>
    <x v="35"/>
    <s v="T04422660001"/>
    <s v="DEV"/>
    <n v="442266"/>
    <m/>
    <s v="CONTABILIZACION ORDENES DE TRANSFERENCIA GRACOS"/>
    <m/>
    <m/>
    <m/>
    <m/>
    <m/>
    <m/>
    <n v="1924343.05"/>
    <n v="0"/>
    <s v="NO_CONCILIADO"/>
  </r>
  <r>
    <x v="10"/>
    <m/>
    <x v="10"/>
    <x v="35"/>
    <s v="T04422680001"/>
    <s v="DEV"/>
    <n v="442268"/>
    <m/>
    <s v="CONTABILIZACION ORDENES DE TRANSFERENCIA GRACOS"/>
    <m/>
    <m/>
    <m/>
    <m/>
    <m/>
    <m/>
    <n v="2093294.08"/>
    <n v="0"/>
    <s v="NO_CONCILIADO"/>
  </r>
  <r>
    <x v="10"/>
    <m/>
    <x v="10"/>
    <x v="35"/>
    <s v="T04422700001"/>
    <s v="DEV"/>
    <n v="442270"/>
    <m/>
    <s v="CONTABILIZACION ORDENES DE TRANSFERENCIA GRACOS"/>
    <m/>
    <m/>
    <m/>
    <m/>
    <m/>
    <m/>
    <n v="2091330.75"/>
    <n v="0"/>
    <s v="NO_CONCILIADO"/>
  </r>
  <r>
    <x v="10"/>
    <m/>
    <x v="10"/>
    <x v="35"/>
    <s v="T04422720001"/>
    <s v="DEV"/>
    <n v="442272"/>
    <m/>
    <s v="CONTABILIZACION ORDENES DE TRANSFERENCIA GRACOS"/>
    <m/>
    <m/>
    <m/>
    <m/>
    <m/>
    <m/>
    <n v="5744085.5800000001"/>
    <n v="0"/>
    <s v="NO_CONCILIADO"/>
  </r>
  <r>
    <x v="10"/>
    <m/>
    <x v="10"/>
    <x v="35"/>
    <s v="T04422740001"/>
    <s v="DEV"/>
    <n v="442274"/>
    <m/>
    <s v="CONTABILIZACION ORDENES DE TRANSFERENCIA GRACOS"/>
    <m/>
    <m/>
    <m/>
    <m/>
    <m/>
    <m/>
    <n v="1478150.34"/>
    <n v="0"/>
    <s v="NO_CONCILIADO"/>
  </r>
  <r>
    <x v="10"/>
    <m/>
    <x v="10"/>
    <x v="35"/>
    <s v="T04422820001"/>
    <s v="DEV"/>
    <n v="442282"/>
    <m/>
    <s v="CONTABILIZACION ORDENES DE TRANSFERENCIA GRACOS"/>
    <m/>
    <m/>
    <m/>
    <m/>
    <m/>
    <m/>
    <n v="3439163.11"/>
    <n v="0"/>
    <s v="NO_CONCILIADO"/>
  </r>
  <r>
    <x v="10"/>
    <m/>
    <x v="10"/>
    <x v="35"/>
    <s v="T04422760001"/>
    <s v="DEV"/>
    <n v="442276"/>
    <m/>
    <s v="CONTABILIZACION ORDENES DE TRANSFERENCIA GRACOS"/>
    <m/>
    <m/>
    <m/>
    <m/>
    <m/>
    <m/>
    <n v="4865829.5599999996"/>
    <n v="0"/>
    <s v="NO_CONCILIADO"/>
  </r>
  <r>
    <x v="10"/>
    <m/>
    <x v="10"/>
    <x v="35"/>
    <s v="T04422780001"/>
    <s v="DEV"/>
    <n v="442278"/>
    <m/>
    <s v="CONTABILIZACION ORDENES DE TRANSFERENCIA GRACOS"/>
    <m/>
    <m/>
    <m/>
    <m/>
    <m/>
    <m/>
    <n v="4870397.63"/>
    <n v="0"/>
    <s v="NO_CONCILIADO"/>
  </r>
  <r>
    <x v="10"/>
    <m/>
    <x v="10"/>
    <x v="35"/>
    <s v="T04422800001"/>
    <s v="DEV"/>
    <n v="442280"/>
    <m/>
    <s v="CONTABILIZACION ORDENES DE TRANSFERENCIA GRACOS"/>
    <m/>
    <m/>
    <m/>
    <m/>
    <m/>
    <m/>
    <n v="1252144.8899999999"/>
    <n v="0"/>
    <s v="NO_CONCILIADO"/>
  </r>
  <r>
    <x v="10"/>
    <m/>
    <x v="10"/>
    <x v="35"/>
    <s v="T04422840001"/>
    <s v="DEV"/>
    <n v="442284"/>
    <m/>
    <s v="CONTABILIZACION ORDENES DE TRANSFERENCIA GRACOS"/>
    <m/>
    <m/>
    <m/>
    <m/>
    <m/>
    <m/>
    <n v="13364572.42"/>
    <n v="0"/>
    <s v="NO_CONCILIADO"/>
  </r>
  <r>
    <x v="10"/>
    <m/>
    <x v="10"/>
    <x v="35"/>
    <s v="T04422860001"/>
    <s v="DEV"/>
    <n v="442286"/>
    <m/>
    <s v="CONTABILIZACION ORDENES DE TRANSFERENCIA GRACOS"/>
    <m/>
    <m/>
    <m/>
    <m/>
    <m/>
    <m/>
    <n v="2458824.17"/>
    <n v="0"/>
    <s v="NO_CONCILIADO"/>
  </r>
  <r>
    <x v="10"/>
    <m/>
    <x v="10"/>
    <x v="35"/>
    <s v="T04422880001"/>
    <s v="DEV"/>
    <n v="442288"/>
    <m/>
    <s v="CONTABILIZACION ORDENES DE TRANSFERENCIA GRACOS"/>
    <m/>
    <m/>
    <m/>
    <m/>
    <m/>
    <m/>
    <n v="632739.85"/>
    <n v="0"/>
    <s v="NO_CONCILIADO"/>
  </r>
  <r>
    <x v="10"/>
    <m/>
    <x v="10"/>
    <x v="35"/>
    <s v="T04422900001"/>
    <s v="DEV"/>
    <n v="442290"/>
    <m/>
    <s v="CONTABILIZACION ORDENES DE TRANSFERENCIA GRACOS"/>
    <m/>
    <m/>
    <m/>
    <m/>
    <m/>
    <m/>
    <n v="16597871.869999999"/>
    <n v="0"/>
    <s v="NO_CONCILIADO"/>
  </r>
  <r>
    <x v="10"/>
    <m/>
    <x v="10"/>
    <x v="35"/>
    <s v="T04422920001"/>
    <s v="DEV"/>
    <n v="442292"/>
    <m/>
    <s v="CONTABILIZACION ORDENES DE TRANSFERENCIA GRACOS"/>
    <m/>
    <m/>
    <m/>
    <m/>
    <m/>
    <m/>
    <n v="16273999.4"/>
    <n v="0"/>
    <s v="NO_CONCILIADO"/>
  </r>
  <r>
    <x v="10"/>
    <m/>
    <x v="10"/>
    <x v="35"/>
    <s v="T04422940001"/>
    <s v="DEV"/>
    <n v="442294"/>
    <m/>
    <s v="CONTABILIZACION ORDENES DE TRANSFERENCIA GRACOS"/>
    <m/>
    <m/>
    <m/>
    <m/>
    <m/>
    <m/>
    <n v="8037602.6900000004"/>
    <n v="0"/>
    <s v="NO_CONCILIADO"/>
  </r>
  <r>
    <x v="10"/>
    <m/>
    <x v="10"/>
    <x v="35"/>
    <s v="T04422960001"/>
    <s v="DEV"/>
    <n v="442296"/>
    <m/>
    <s v="CONTABILIZACION ORDENES DE TRANSFERENCIA GRACOS"/>
    <m/>
    <m/>
    <m/>
    <m/>
    <m/>
    <m/>
    <n v="93539454.129999995"/>
    <n v="0"/>
    <s v="NO_CONCILIADO"/>
  </r>
  <r>
    <x v="10"/>
    <m/>
    <x v="10"/>
    <x v="35"/>
    <s v="T04422980001"/>
    <s v="DEV"/>
    <n v="442298"/>
    <m/>
    <s v="CONTABILIZACION ORDENES DE TRANSFERENCIA GRACOS"/>
    <m/>
    <m/>
    <m/>
    <m/>
    <m/>
    <m/>
    <n v="40203203.899999999"/>
    <n v="0"/>
    <s v="NO_CONCILIADO"/>
  </r>
  <r>
    <x v="10"/>
    <m/>
    <x v="10"/>
    <x v="35"/>
    <s v="T04423000001"/>
    <s v="DEV"/>
    <n v="442300"/>
    <m/>
    <s v="CONTABILIZACION ORDENES DE TRANSFERENCIA GRACOS"/>
    <m/>
    <m/>
    <m/>
    <m/>
    <m/>
    <m/>
    <n v="7133755.8499999996"/>
    <n v="0"/>
    <s v="NO_CONCILIADO"/>
  </r>
  <r>
    <x v="10"/>
    <m/>
    <x v="10"/>
    <x v="35"/>
    <s v="T04423020001"/>
    <s v="DEV"/>
    <n v="442302"/>
    <m/>
    <s v="CONTABILIZACION ORDENES DE TRANSFERENCIA GRACOS"/>
    <m/>
    <m/>
    <m/>
    <m/>
    <m/>
    <m/>
    <n v="16985.98"/>
    <n v="0"/>
    <s v="NO_CONCILIADO"/>
  </r>
  <r>
    <x v="10"/>
    <m/>
    <x v="10"/>
    <x v="35"/>
    <s v="T04423040001"/>
    <s v="DEV"/>
    <n v="442304"/>
    <m/>
    <s v="CONTABILIZACION ORDENES DE TRANSFERENCIA GRACOS"/>
    <m/>
    <m/>
    <m/>
    <m/>
    <m/>
    <m/>
    <n v="544.07000000000005"/>
    <n v="0"/>
    <s v="NO_CONCILIADO"/>
  </r>
  <r>
    <x v="10"/>
    <m/>
    <x v="10"/>
    <x v="35"/>
    <s v="T04423060001"/>
    <s v="DEV"/>
    <n v="442306"/>
    <m/>
    <s v="CONTABILIZACION ORDENES DE TRANSFERENCIA GRACOS"/>
    <m/>
    <m/>
    <m/>
    <m/>
    <m/>
    <m/>
    <n v="557.16999999999996"/>
    <n v="0"/>
    <s v="NO_CONCILIADO"/>
  </r>
  <r>
    <x v="10"/>
    <m/>
    <x v="10"/>
    <x v="35"/>
    <s v="T04423080001"/>
    <s v="DEV"/>
    <n v="442308"/>
    <m/>
    <s v="CONTABILIZACION ORDENES DE TRANSFERENCIA GRACOS"/>
    <m/>
    <m/>
    <m/>
    <m/>
    <m/>
    <m/>
    <n v="14499.36"/>
    <n v="0"/>
    <s v="NO_CONCILIADO"/>
  </r>
  <r>
    <x v="10"/>
    <m/>
    <x v="10"/>
    <x v="35"/>
    <s v="T04423100001"/>
    <s v="DEV"/>
    <n v="442310"/>
    <m/>
    <s v="CONTABILIZACION ORDENES DE TRANSFERENCIA GRACOS"/>
    <m/>
    <m/>
    <m/>
    <m/>
    <m/>
    <m/>
    <n v="14499.36"/>
    <n v="0"/>
    <s v="NO_CONCILIADO"/>
  </r>
  <r>
    <x v="10"/>
    <m/>
    <x v="10"/>
    <x v="35"/>
    <s v="T04423120001"/>
    <s v="DEV"/>
    <n v="442312"/>
    <m/>
    <s v="CONTABILIZACION ORDENES DE TRANSFERENCIA GRACOS"/>
    <m/>
    <m/>
    <m/>
    <m/>
    <m/>
    <m/>
    <n v="14499.36"/>
    <n v="0"/>
    <s v="NO_CONCILIADO"/>
  </r>
  <r>
    <x v="10"/>
    <m/>
    <x v="10"/>
    <x v="35"/>
    <s v="T04423140001"/>
    <s v="DEV"/>
    <n v="442314"/>
    <m/>
    <s v="CONTABILIZACION ORDENES DE TRANSFERENCIA GRACOS"/>
    <m/>
    <m/>
    <m/>
    <m/>
    <m/>
    <m/>
    <n v="268021.37"/>
    <n v="0"/>
    <s v="NO_CONCILIADO"/>
  </r>
  <r>
    <x v="10"/>
    <m/>
    <x v="10"/>
    <x v="35"/>
    <s v="T04423160001"/>
    <s v="DEV"/>
    <n v="442316"/>
    <m/>
    <s v="CONTABILIZACION ORDENES DE TRANSFERENCIA GRACOS"/>
    <m/>
    <m/>
    <m/>
    <m/>
    <m/>
    <m/>
    <n v="2174903.7999999998"/>
    <n v="0"/>
    <s v="NO_CONCILIADO"/>
  </r>
  <r>
    <x v="10"/>
    <m/>
    <x v="10"/>
    <x v="35"/>
    <s v="T04423180001"/>
    <s v="DEV"/>
    <n v="442318"/>
    <m/>
    <s v="CONTABILIZACION ORDENES DE TRANSFERENCIA GRACOS"/>
    <m/>
    <m/>
    <m/>
    <m/>
    <m/>
    <m/>
    <n v="2174903.7999999998"/>
    <n v="0"/>
    <s v="NO_CONCILIADO"/>
  </r>
  <r>
    <x v="10"/>
    <m/>
    <x v="10"/>
    <x v="35"/>
    <s v="T04423200001"/>
    <s v="DEV"/>
    <n v="442320"/>
    <m/>
    <s v="CONTABILIZACION ORDENES DE TRANSFERENCIA GRACOS"/>
    <m/>
    <m/>
    <m/>
    <m/>
    <m/>
    <m/>
    <n v="2174903.7999999998"/>
    <n v="0"/>
    <s v="NO_CONCILIADO"/>
  </r>
  <r>
    <x v="10"/>
    <m/>
    <x v="10"/>
    <x v="35"/>
    <s v="T04423220001"/>
    <s v="DEV"/>
    <n v="442322"/>
    <m/>
    <s v="CONTABILIZACION ORDENES DE TRANSFERENCIA GRACOS"/>
    <m/>
    <m/>
    <m/>
    <m/>
    <m/>
    <m/>
    <n v="2174903.7999999998"/>
    <n v="0"/>
    <s v="NO_CONCILIADO"/>
  </r>
  <r>
    <x v="10"/>
    <m/>
    <x v="10"/>
    <x v="35"/>
    <s v="T04423240001"/>
    <s v="DEV"/>
    <n v="442324"/>
    <m/>
    <s v="CONTABILIZACION ORDENES DE TRANSFERENCIA GRACOS"/>
    <m/>
    <m/>
    <m/>
    <m/>
    <m/>
    <m/>
    <n v="2174903.7999999998"/>
    <n v="0"/>
    <s v="NO_CONCILIADO"/>
  </r>
  <r>
    <x v="10"/>
    <m/>
    <x v="10"/>
    <x v="35"/>
    <s v="T04423260001"/>
    <s v="DEV"/>
    <n v="442326"/>
    <m/>
    <s v="CONTABILIZACION ORDENES DE TRANSFERENCIA GRACOS"/>
    <m/>
    <m/>
    <m/>
    <m/>
    <m/>
    <m/>
    <n v="6003.25"/>
    <n v="0"/>
    <s v="NO_CONCILIADO"/>
  </r>
  <r>
    <x v="10"/>
    <m/>
    <x v="10"/>
    <x v="35"/>
    <s v="T04423280001"/>
    <s v="DEV"/>
    <n v="442328"/>
    <m/>
    <s v="CONTABILIZACION ORDENES DE TRANSFERENCIA GRACOS"/>
    <m/>
    <m/>
    <m/>
    <m/>
    <m/>
    <m/>
    <n v="3856.42"/>
    <n v="0"/>
    <s v="NO_CONCILIADO"/>
  </r>
  <r>
    <x v="10"/>
    <m/>
    <x v="10"/>
    <x v="35"/>
    <s v="T04423300001"/>
    <s v="DEV"/>
    <n v="442330"/>
    <m/>
    <s v="CONTABILIZACION ORDENES DE TRANSFERENCIA GRACOS"/>
    <m/>
    <m/>
    <m/>
    <m/>
    <m/>
    <m/>
    <n v="196.88"/>
    <n v="0"/>
    <s v="NO_CONCILIADO"/>
  </r>
  <r>
    <x v="10"/>
    <m/>
    <x v="10"/>
    <x v="35"/>
    <s v="T04423320001"/>
    <s v="DEV"/>
    <n v="442332"/>
    <m/>
    <s v="CONTABILIZACION ORDENES DE TRANSFERENCIA GRACOS"/>
    <m/>
    <m/>
    <m/>
    <m/>
    <m/>
    <m/>
    <n v="5124.42"/>
    <n v="0"/>
    <s v="NO_CONCILIADO"/>
  </r>
  <r>
    <x v="10"/>
    <m/>
    <x v="10"/>
    <x v="35"/>
    <s v="T04423340001"/>
    <s v="DEV"/>
    <n v="442334"/>
    <m/>
    <s v="CONTABILIZACION ORDENES DE TRANSFERENCIA GRACOS"/>
    <m/>
    <m/>
    <m/>
    <m/>
    <m/>
    <m/>
    <n v="5973628.7999999998"/>
    <n v="0"/>
    <s v="NO_CONCILIADO"/>
  </r>
  <r>
    <x v="10"/>
    <m/>
    <x v="10"/>
    <x v="35"/>
    <s v="T04423360001"/>
    <s v="DEV"/>
    <n v="442336"/>
    <m/>
    <s v="CONTABILIZACION ORDENES DE TRANSFERENCIA GRACOS"/>
    <m/>
    <m/>
    <m/>
    <m/>
    <m/>
    <m/>
    <n v="5973628.7999999998"/>
    <n v="0"/>
    <s v="NO_CONCILIADO"/>
  </r>
  <r>
    <x v="10"/>
    <m/>
    <x v="10"/>
    <x v="35"/>
    <s v="T04423380001"/>
    <s v="DEV"/>
    <n v="442338"/>
    <m/>
    <s v="CONTABILIZACION ORDENES DE TRANSFERENCIA GRACOS"/>
    <m/>
    <m/>
    <m/>
    <m/>
    <m/>
    <m/>
    <n v="5973628.7999999998"/>
    <n v="0"/>
    <s v="NO_CONCILIADO"/>
  </r>
  <r>
    <x v="10"/>
    <m/>
    <x v="10"/>
    <x v="35"/>
    <s v="T04423400001"/>
    <s v="DEV"/>
    <n v="442340"/>
    <m/>
    <s v="CONTABILIZACION ORDENES DE TRANSFERENCIA GRACOS"/>
    <m/>
    <m/>
    <m/>
    <m/>
    <m/>
    <m/>
    <n v="5973628.7999999998"/>
    <n v="0"/>
    <s v="NO_CONCILIADO"/>
  </r>
  <r>
    <x v="10"/>
    <m/>
    <x v="10"/>
    <x v="35"/>
    <s v="T04423420001"/>
    <s v="DEV"/>
    <n v="442342"/>
    <m/>
    <s v="CONTABILIZACION ORDENES DE TRANSFERENCIA GRACOS"/>
    <m/>
    <m/>
    <m/>
    <m/>
    <m/>
    <m/>
    <n v="5973628.7999999998"/>
    <n v="0"/>
    <s v="NO_CONCILIADO"/>
  </r>
  <r>
    <x v="10"/>
    <m/>
    <x v="10"/>
    <x v="35"/>
    <s v="T04423500001"/>
    <s v="DEV"/>
    <n v="442350"/>
    <m/>
    <s v="CONTABILIZACION ORDENES DE TRANSFERENCIA GRACOS"/>
    <m/>
    <m/>
    <m/>
    <m/>
    <m/>
    <m/>
    <n v="5060276.1900000004"/>
    <n v="0"/>
    <s v="NO_CONCILIADO"/>
  </r>
  <r>
    <x v="10"/>
    <m/>
    <x v="10"/>
    <x v="35"/>
    <s v="T04423440001"/>
    <s v="DEV"/>
    <n v="442344"/>
    <m/>
    <s v="CONTABILIZACION ORDENES DE TRANSFERENCIA GRACOS"/>
    <m/>
    <m/>
    <m/>
    <m/>
    <m/>
    <m/>
    <n v="5060276.1900000004"/>
    <n v="0"/>
    <s v="NO_CONCILIADO"/>
  </r>
  <r>
    <x v="10"/>
    <m/>
    <x v="10"/>
    <x v="35"/>
    <s v="T04423460001"/>
    <s v="DEV"/>
    <n v="442346"/>
    <m/>
    <s v="CONTABILIZACION ORDENES DE TRANSFERENCIA GRACOS"/>
    <m/>
    <m/>
    <m/>
    <m/>
    <m/>
    <m/>
    <n v="5060276.1900000004"/>
    <n v="0"/>
    <s v="NO_CONCILIADO"/>
  </r>
  <r>
    <x v="10"/>
    <m/>
    <x v="10"/>
    <x v="35"/>
    <s v="T04423480001"/>
    <s v="DEV"/>
    <n v="442348"/>
    <m/>
    <s v="CONTABILIZACION ORDENES DE TRANSFERENCIA GRACOS"/>
    <m/>
    <m/>
    <m/>
    <m/>
    <m/>
    <m/>
    <n v="5060276.1900000004"/>
    <n v="0"/>
    <s v="NO_CONCILIADO"/>
  </r>
  <r>
    <x v="10"/>
    <m/>
    <x v="10"/>
    <x v="35"/>
    <s v="T04423520001"/>
    <s v="DEV"/>
    <n v="442352"/>
    <m/>
    <s v="CONTABILIZACION ORDENES DE TRANSFERENCIA GRACOS"/>
    <m/>
    <m/>
    <m/>
    <m/>
    <m/>
    <m/>
    <n v="5060276.1900000004"/>
    <n v="0"/>
    <s v="NO_CONCILIADO"/>
  </r>
  <r>
    <x v="10"/>
    <m/>
    <x v="10"/>
    <x v="35"/>
    <s v="T04423540001"/>
    <s v="DEV"/>
    <n v="442354"/>
    <m/>
    <s v="CONTABILIZACION ORDENES DE TRANSFERENCIA GRACOS"/>
    <m/>
    <m/>
    <m/>
    <m/>
    <m/>
    <m/>
    <n v="13898642.98"/>
    <n v="0"/>
    <s v="NO_CONCILIADO"/>
  </r>
  <r>
    <x v="10"/>
    <m/>
    <x v="10"/>
    <x v="35"/>
    <s v="T04423560001"/>
    <s v="DEV"/>
    <n v="442356"/>
    <m/>
    <s v="CONTABILIZACION ORDENES DE TRANSFERENCIA GRACOS"/>
    <m/>
    <m/>
    <m/>
    <m/>
    <m/>
    <m/>
    <n v="13898642.98"/>
    <n v="0"/>
    <s v="NO_CONCILIADO"/>
  </r>
  <r>
    <x v="10"/>
    <m/>
    <x v="10"/>
    <x v="35"/>
    <s v="T04423580001"/>
    <s v="DEV"/>
    <n v="442358"/>
    <m/>
    <s v="CONTABILIZACION ORDENES DE TRANSFERENCIA GRACOS"/>
    <m/>
    <m/>
    <m/>
    <m/>
    <m/>
    <m/>
    <n v="13898642.98"/>
    <n v="0"/>
    <s v="NO_CONCILIADO"/>
  </r>
  <r>
    <x v="10"/>
    <m/>
    <x v="10"/>
    <x v="35"/>
    <s v="T04423600001"/>
    <s v="DEV"/>
    <n v="442360"/>
    <m/>
    <s v="CONTABILIZACION ORDENES DE TRANSFERENCIA GRACOS"/>
    <m/>
    <m/>
    <m/>
    <m/>
    <m/>
    <m/>
    <n v="13898642.98"/>
    <n v="0"/>
    <s v="NO_CONCILIADO"/>
  </r>
  <r>
    <x v="10"/>
    <m/>
    <x v="10"/>
    <x v="35"/>
    <s v="T04423620001"/>
    <s v="DEV"/>
    <n v="442362"/>
    <m/>
    <s v="CONTABILIZACION ORDENES DE TRANSFERENCIA GRACOS"/>
    <m/>
    <m/>
    <m/>
    <m/>
    <m/>
    <m/>
    <n v="13898642.98"/>
    <n v="0"/>
    <s v="NO_CONCILIADO"/>
  </r>
  <r>
    <x v="10"/>
    <m/>
    <x v="10"/>
    <x v="35"/>
    <s v="T04423640001"/>
    <s v="DEV"/>
    <n v="442364"/>
    <m/>
    <s v="CONTABILIZACION ORDENES DE TRANSFERENCIA GRACOS"/>
    <m/>
    <m/>
    <m/>
    <m/>
    <m/>
    <m/>
    <n v="2557082.9"/>
    <n v="0"/>
    <s v="NO_CONCILIADO"/>
  </r>
  <r>
    <x v="10"/>
    <m/>
    <x v="10"/>
    <x v="35"/>
    <s v="T04423660001"/>
    <s v="DEV"/>
    <n v="442366"/>
    <m/>
    <s v="CONTABILIZACION ORDENES DE TRANSFERENCIA GRACOS"/>
    <m/>
    <m/>
    <m/>
    <m/>
    <m/>
    <m/>
    <n v="2557082.9"/>
    <n v="0"/>
    <s v="NO_CONCILIADO"/>
  </r>
  <r>
    <x v="10"/>
    <m/>
    <x v="10"/>
    <x v="35"/>
    <s v="T04423680001"/>
    <s v="DEV"/>
    <n v="442368"/>
    <m/>
    <s v="CONTABILIZACION ORDENES DE TRANSFERENCIA GRACOS"/>
    <m/>
    <m/>
    <m/>
    <m/>
    <m/>
    <m/>
    <n v="2557082.9"/>
    <n v="0"/>
    <s v="NO_CONCILIADO"/>
  </r>
  <r>
    <x v="10"/>
    <m/>
    <x v="10"/>
    <x v="35"/>
    <s v="T04423700001"/>
    <s v="DEV"/>
    <n v="442370"/>
    <m/>
    <s v="CONTABILIZACION ORDENES DE TRANSFERENCIA GRACOS"/>
    <m/>
    <m/>
    <m/>
    <m/>
    <m/>
    <m/>
    <n v="2557082.9"/>
    <n v="0"/>
    <s v="NO_CONCILIADO"/>
  </r>
  <r>
    <x v="10"/>
    <m/>
    <x v="10"/>
    <x v="35"/>
    <s v="T04423720001"/>
    <s v="DEV"/>
    <n v="442372"/>
    <m/>
    <s v="CONTABILIZACION ORDENES DE TRANSFERENCIA GRACOS"/>
    <m/>
    <m/>
    <m/>
    <m/>
    <m/>
    <m/>
    <n v="2557082.9"/>
    <n v="0"/>
    <s v="NO_CONCILIADO"/>
  </r>
  <r>
    <x v="10"/>
    <m/>
    <x v="10"/>
    <x v="35"/>
    <s v="T04423740001"/>
    <s v="DEV"/>
    <n v="442374"/>
    <m/>
    <s v="CONTABILIZACION ORDENES DE TRANSFERENCIA GRACOS"/>
    <m/>
    <m/>
    <m/>
    <m/>
    <m/>
    <m/>
    <n v="1636732.61"/>
    <n v="0"/>
    <s v="NO_CONCILIADO"/>
  </r>
  <r>
    <x v="10"/>
    <m/>
    <x v="10"/>
    <x v="35"/>
    <s v="T04423760001"/>
    <s v="DEV"/>
    <n v="442376"/>
    <m/>
    <s v="CONTABILIZACION ORDENES DE TRANSFERENCIA GRACOS"/>
    <m/>
    <m/>
    <m/>
    <m/>
    <m/>
    <m/>
    <n v="81609.72"/>
    <n v="0"/>
    <s v="NO_CONCILIADO"/>
  </r>
  <r>
    <x v="10"/>
    <m/>
    <x v="10"/>
    <x v="35"/>
    <s v="T04423780001"/>
    <s v="DEV"/>
    <n v="442378"/>
    <m/>
    <s v="CONTABILIZACION ORDENES DE TRANSFERENCIA GRACOS"/>
    <m/>
    <m/>
    <m/>
    <m/>
    <m/>
    <m/>
    <n v="2547892.2200000002"/>
    <n v="0"/>
    <s v="NO_CONCILIADO"/>
  </r>
  <r>
    <x v="10"/>
    <m/>
    <x v="10"/>
    <x v="35"/>
    <s v="T04423800001"/>
    <s v="DEV"/>
    <n v="442380"/>
    <m/>
    <s v="CONTABILIZACION ORDENES DE TRANSFERENCIA GRACOS"/>
    <m/>
    <m/>
    <m/>
    <m/>
    <m/>
    <m/>
    <n v="83573.05"/>
    <n v="0"/>
    <s v="NO_CONCILIADO"/>
  </r>
  <r>
    <x v="10"/>
    <m/>
    <x v="10"/>
    <x v="35"/>
    <s v="T04423820001"/>
    <s v="DEV"/>
    <n v="442382"/>
    <m/>
    <s v="CONTABILIZACION ORDENES DE TRANSFERENCIA GRACOS"/>
    <m/>
    <m/>
    <m/>
    <m/>
    <m/>
    <m/>
    <n v="4495478.46"/>
    <n v="0"/>
    <s v="NO_CONCILIADO"/>
  </r>
  <r>
    <x v="10"/>
    <m/>
    <x v="10"/>
    <x v="35"/>
    <s v="T04423840001"/>
    <s v="DEV"/>
    <n v="442384"/>
    <m/>
    <s v="CONTABILIZACION ORDENES DE TRANSFERENCIA GRACOS"/>
    <m/>
    <m/>
    <m/>
    <m/>
    <m/>
    <m/>
    <n v="229543.21"/>
    <n v="0"/>
    <s v="NO_CONCILIADO"/>
  </r>
  <r>
    <x v="10"/>
    <m/>
    <x v="10"/>
    <x v="35"/>
    <s v="T04423860001"/>
    <s v="DEV"/>
    <n v="442386"/>
    <m/>
    <s v="CONTABILIZACION ORDENES DE TRANSFERENCIA GRACOS"/>
    <m/>
    <m/>
    <m/>
    <m/>
    <m/>
    <m/>
    <n v="6998085.21"/>
    <n v="0"/>
    <s v="NO_CONCILIADO"/>
  </r>
  <r>
    <x v="10"/>
    <m/>
    <x v="10"/>
    <x v="35"/>
    <s v="T04423880001"/>
    <s v="DEV"/>
    <n v="442388"/>
    <m/>
    <s v="CONTABILIZACION ORDENES DE TRANSFERENCIA GRACOS"/>
    <m/>
    <m/>
    <m/>
    <m/>
    <m/>
    <m/>
    <n v="224150.64"/>
    <n v="0"/>
    <s v="NO_CONCILIADO"/>
  </r>
  <r>
    <x v="10"/>
    <m/>
    <x v="10"/>
    <x v="35"/>
    <s v="T04423900001"/>
    <s v="DEV"/>
    <n v="442390"/>
    <m/>
    <s v="CONTABILIZACION ORDENES DE TRANSFERENCIA GRACOS"/>
    <m/>
    <m/>
    <m/>
    <m/>
    <m/>
    <m/>
    <n v="194446.63"/>
    <n v="0"/>
    <s v="NO_CONCILIADO"/>
  </r>
  <r>
    <x v="10"/>
    <m/>
    <x v="10"/>
    <x v="35"/>
    <s v="T04423920001"/>
    <s v="DEV"/>
    <n v="442392"/>
    <m/>
    <s v="CONTABILIZACION ORDENES DE TRANSFERENCIA GRACOS"/>
    <m/>
    <m/>
    <m/>
    <m/>
    <m/>
    <m/>
    <n v="3808131.29"/>
    <n v="0"/>
    <s v="NO_CONCILIADO"/>
  </r>
  <r>
    <x v="10"/>
    <m/>
    <x v="10"/>
    <x v="35"/>
    <s v="T04423940001"/>
    <s v="DEV"/>
    <n v="442394"/>
    <m/>
    <s v="CONTABILIZACION ORDENES DE TRANSFERENCIA GRACOS"/>
    <m/>
    <m/>
    <m/>
    <m/>
    <m/>
    <m/>
    <n v="5928095.8899999997"/>
    <n v="0"/>
    <s v="NO_CONCILIADO"/>
  </r>
  <r>
    <x v="10"/>
    <m/>
    <x v="10"/>
    <x v="35"/>
    <s v="T04423960001"/>
    <s v="DEV"/>
    <n v="442396"/>
    <m/>
    <s v="CONTABILIZACION ORDENES DE TRANSFERENCIA GRACOS"/>
    <m/>
    <m/>
    <m/>
    <m/>
    <m/>
    <m/>
    <n v="189878.63"/>
    <n v="0"/>
    <s v="NO_CONCILIADO"/>
  </r>
  <r>
    <x v="10"/>
    <m/>
    <x v="10"/>
    <x v="35"/>
    <s v="T04423980001"/>
    <s v="DEV"/>
    <n v="442398"/>
    <m/>
    <s v="CONTABILIZACION ORDENES DE TRANSFERENCIA GRACOS"/>
    <m/>
    <m/>
    <m/>
    <m/>
    <m/>
    <m/>
    <n v="534070.55000000005"/>
    <n v="0"/>
    <s v="NO_CONCILIADO"/>
  </r>
  <r>
    <x v="10"/>
    <m/>
    <x v="10"/>
    <x v="35"/>
    <s v="T04424000001"/>
    <s v="DEV"/>
    <n v="442400"/>
    <m/>
    <s v="CONTABILIZACION ORDENES DE TRANSFERENCIA GRACOS"/>
    <m/>
    <m/>
    <m/>
    <m/>
    <m/>
    <m/>
    <n v="95950.34"/>
    <n v="0"/>
    <s v="NO_CONCILIADO"/>
  </r>
  <r>
    <x v="10"/>
    <m/>
    <x v="10"/>
    <x v="35"/>
    <s v="T04424020001"/>
    <s v="DEV"/>
    <n v="442402"/>
    <m/>
    <s v="CONTABILIZACION ORDENES DE TRANSFERENCIA GRACOS"/>
    <m/>
    <m/>
    <m/>
    <m/>
    <m/>
    <m/>
    <n v="538171.18000000005"/>
    <n v="0"/>
    <s v="NO_CONCILIADO"/>
  </r>
  <r>
    <x v="10"/>
    <m/>
    <x v="10"/>
    <x v="35"/>
    <s v="T04424040001"/>
    <s v="DEV"/>
    <n v="442404"/>
    <m/>
    <s v="CONTABILIZACION ORDENES DE TRANSFERENCIA GRACOS"/>
    <m/>
    <m/>
    <m/>
    <m/>
    <m/>
    <m/>
    <n v="5749478.1600000001"/>
    <n v="0"/>
    <s v="NO_CONCILIADO"/>
  </r>
  <r>
    <x v="10"/>
    <m/>
    <x v="10"/>
    <x v="35"/>
    <s v="T04424060001"/>
    <s v="DEV"/>
    <n v="442406"/>
    <m/>
    <s v="CONTABILIZACION ORDENES DE TRANSFERENCIA GRACOS"/>
    <m/>
    <m/>
    <m/>
    <m/>
    <m/>
    <m/>
    <n v="13377119.16"/>
    <n v="0"/>
    <s v="NO_CONCILIADO"/>
  </r>
  <r>
    <x v="10"/>
    <m/>
    <x v="10"/>
    <x v="35"/>
    <s v="T04424080001"/>
    <s v="DEV"/>
    <n v="442408"/>
    <m/>
    <s v="CONTABILIZACION ORDENES DE TRANSFERENCIA GRACOS"/>
    <m/>
    <m/>
    <m/>
    <m/>
    <m/>
    <m/>
    <n v="2461132.56"/>
    <n v="0"/>
    <s v="NO_CONCILIADO"/>
  </r>
  <r>
    <x v="10"/>
    <m/>
    <x v="10"/>
    <x v="35"/>
    <s v="T04424100001"/>
    <s v="DEV"/>
    <n v="442410"/>
    <m/>
    <s v="CONTABILIZACION ORDENES DE TRANSFERENCIA GRACOS"/>
    <m/>
    <m/>
    <m/>
    <m/>
    <m/>
    <m/>
    <n v="20868851.550000001"/>
    <n v="0"/>
    <s v="NO_CONCILIADO"/>
  </r>
  <r>
    <x v="10"/>
    <m/>
    <x v="10"/>
    <x v="35"/>
    <s v="T04424180001"/>
    <s v="DEV"/>
    <n v="442418"/>
    <m/>
    <s v="CONTABILIZACION ORDENES DE TRANSFERENCIA GRACOS"/>
    <m/>
    <m/>
    <m/>
    <m/>
    <m/>
    <m/>
    <n v="192.29"/>
    <n v="0"/>
    <s v="NO_CONCILIADO"/>
  </r>
  <r>
    <x v="10"/>
    <m/>
    <x v="10"/>
    <x v="35"/>
    <s v="T04424120001"/>
    <s v="DEV"/>
    <n v="442412"/>
    <m/>
    <s v="CONTABILIZACION ORDENES DE TRANSFERENCIA GRACOS"/>
    <m/>
    <m/>
    <m/>
    <m/>
    <m/>
    <m/>
    <n v="10911.58"/>
    <n v="0"/>
    <s v="NO_CONCILIADO"/>
  </r>
  <r>
    <x v="10"/>
    <m/>
    <x v="10"/>
    <x v="35"/>
    <s v="T04424140001"/>
    <s v="DEV"/>
    <n v="442414"/>
    <m/>
    <s v="CONTABILIZACION ORDENES DE TRANSFERENCIA GRACOS"/>
    <m/>
    <m/>
    <m/>
    <m/>
    <m/>
    <m/>
    <n v="14499.36"/>
    <n v="0"/>
    <s v="NO_CONCILIADO"/>
  </r>
  <r>
    <x v="10"/>
    <m/>
    <x v="10"/>
    <x v="35"/>
    <s v="T04424160001"/>
    <s v="DEV"/>
    <n v="442416"/>
    <m/>
    <s v="CONTABILIZACION ORDENES DE TRANSFERENCIA GRACOS"/>
    <m/>
    <m/>
    <m/>
    <m/>
    <m/>
    <m/>
    <n v="14499.36"/>
    <n v="0"/>
    <s v="NO_CONCILIADO"/>
  </r>
  <r>
    <x v="10"/>
    <m/>
    <x v="10"/>
    <x v="35"/>
    <s v="T04424200001"/>
    <s v="DEV"/>
    <n v="442420"/>
    <m/>
    <s v="CONTABILIZACION ORDENES DE TRANSFERENCIA GRACOS"/>
    <m/>
    <m/>
    <m/>
    <m/>
    <m/>
    <m/>
    <n v="5124.42"/>
    <n v="0"/>
    <s v="NO_CONCILIADO"/>
  </r>
  <r>
    <x v="10"/>
    <m/>
    <x v="10"/>
    <x v="35"/>
    <s v="T04424220001"/>
    <s v="DEV"/>
    <n v="442422"/>
    <m/>
    <s v="CONTABILIZACION ORDENES DE TRANSFERENCIA GRACOS"/>
    <m/>
    <m/>
    <m/>
    <m/>
    <m/>
    <m/>
    <n v="1494.31"/>
    <n v="0"/>
    <s v="NO_CONCILIADO"/>
  </r>
  <r>
    <x v="10"/>
    <m/>
    <x v="10"/>
    <x v="35"/>
    <s v="T04424240001"/>
    <s v="DEV"/>
    <n v="442424"/>
    <m/>
    <s v="CONTABILIZACION ORDENES DE TRANSFERENCIA GRACOS"/>
    <m/>
    <m/>
    <m/>
    <m/>
    <m/>
    <m/>
    <n v="39824.22"/>
    <n v="0"/>
    <s v="NO_CONCILIADO"/>
  </r>
  <r>
    <x v="10"/>
    <m/>
    <x v="10"/>
    <x v="35"/>
    <s v="T04424260001"/>
    <s v="DEV"/>
    <n v="442426"/>
    <m/>
    <s v="CONTABILIZACION ORDENES DE TRANSFERENCIA GRACOS"/>
    <m/>
    <m/>
    <m/>
    <m/>
    <m/>
    <m/>
    <n v="4927.47"/>
    <n v="0"/>
    <s v="NO_CONCILIADO"/>
  </r>
  <r>
    <x v="10"/>
    <m/>
    <x v="10"/>
    <x v="35"/>
    <s v="T04424280001"/>
    <s v="DEV"/>
    <n v="442428"/>
    <m/>
    <s v="CONTABILIZACION ORDENES DE TRANSFERENCIA GRACOS"/>
    <m/>
    <m/>
    <m/>
    <m/>
    <m/>
    <m/>
    <n v="3587.78"/>
    <n v="0"/>
    <s v="NO_CONCILIADO"/>
  </r>
  <r>
    <x v="10"/>
    <m/>
    <x v="10"/>
    <x v="35"/>
    <s v="T04424300001"/>
    <s v="DEV"/>
    <n v="442430"/>
    <m/>
    <s v="CONTABILIZACION ORDENES DE TRANSFERENCIA GRACOS"/>
    <m/>
    <m/>
    <m/>
    <m/>
    <m/>
    <m/>
    <n v="38329.839999999997"/>
    <n v="0"/>
    <s v="NO_CONCILIADO"/>
  </r>
  <r>
    <x v="10"/>
    <m/>
    <x v="10"/>
    <x v="35"/>
    <s v="T04424320001"/>
    <s v="DEV"/>
    <n v="442432"/>
    <m/>
    <s v="CONTABILIZACION ORDENES DE TRANSFERENCIA GRACOS"/>
    <m/>
    <m/>
    <m/>
    <m/>
    <m/>
    <m/>
    <n v="5124.42"/>
    <n v="0"/>
    <s v="NO_CONCILIADO"/>
  </r>
  <r>
    <x v="10"/>
    <m/>
    <x v="10"/>
    <x v="35"/>
    <s v="T04424340001"/>
    <s v="DEV"/>
    <n v="442434"/>
    <m/>
    <s v="CONTABILIZACION ORDENES DE TRANSFERENCIA GRACOS"/>
    <m/>
    <m/>
    <m/>
    <m/>
    <m/>
    <m/>
    <n v="5124.42"/>
    <n v="0"/>
    <s v="NO_CONCILIADO"/>
  </r>
  <r>
    <x v="10"/>
    <m/>
    <x v="10"/>
    <x v="35"/>
    <s v="T04424360001"/>
    <s v="DEV"/>
    <n v="442436"/>
    <m/>
    <s v="CONTABILIZACION ORDENES DE TRANSFERENCIA GRACOS"/>
    <m/>
    <m/>
    <m/>
    <m/>
    <m/>
    <m/>
    <n v="5124.42"/>
    <n v="0"/>
    <s v="NO_CONCILIADO"/>
  </r>
  <r>
    <x v="10"/>
    <m/>
    <x v="10"/>
    <x v="35"/>
    <s v="T04424380001"/>
    <s v="DEV"/>
    <n v="442438"/>
    <m/>
    <s v="CONTABILIZACION ORDENES DE TRANSFERENCIA GRACOS"/>
    <m/>
    <m/>
    <m/>
    <m/>
    <m/>
    <m/>
    <n v="46653.9"/>
    <n v="0"/>
    <s v="NO_CONCILIADO"/>
  </r>
  <r>
    <x v="10"/>
    <m/>
    <x v="10"/>
    <x v="35"/>
    <s v="T04424400001"/>
    <s v="DEV"/>
    <n v="442440"/>
    <m/>
    <s v="CONTABILIZACION ORDENES DE TRANSFERENCIA GRACOS"/>
    <m/>
    <m/>
    <m/>
    <m/>
    <m/>
    <m/>
    <n v="29969.83"/>
    <n v="0"/>
    <s v="NO_CONCILIADO"/>
  </r>
  <r>
    <x v="10"/>
    <m/>
    <x v="10"/>
    <x v="35"/>
    <s v="T04424420001"/>
    <s v="DEV"/>
    <n v="442442"/>
    <m/>
    <s v="CONTABILIZACION ORDENES DE TRANSFERENCIA GRACOS"/>
    <m/>
    <m/>
    <m/>
    <m/>
    <m/>
    <m/>
    <n v="1530.26"/>
    <n v="0"/>
    <s v="NO_CONCILIADO"/>
  </r>
  <r>
    <x v="10"/>
    <m/>
    <x v="10"/>
    <x v="35"/>
    <s v="T04424440001"/>
    <s v="DEV"/>
    <n v="442444"/>
    <m/>
    <s v="CONTABILIZACION ORDENES DE TRANSFERENCIA GRACOS"/>
    <m/>
    <m/>
    <m/>
    <m/>
    <m/>
    <m/>
    <n v="39824.22"/>
    <n v="0"/>
    <s v="NO_CONCILIADO"/>
  </r>
  <r>
    <x v="4"/>
    <m/>
    <x v="4"/>
    <x v="36"/>
    <s v="Q17698460002"/>
    <s v="CRV"/>
    <n v="1769846"/>
    <m/>
    <s v="NUMERO DE LIBRETA CUT: 00099021001 OPERACIÓN E75 TRANSFERENCIA DE LA CUENTA FISCAL BUN A LA CUT EN MN TRANSFERENCIA DE FONDOS A SOLICITUD DE: GOBIERNO AUTONOMO DEPARTAMENTAL DE ORURO, CITE: GAD-ORU/SDAFP/UF/ATCP/CE-0031/2023 CUENTA CUT 3987 LIBRETA NÂ° 00099021001 TGN-RECURSOS ORDINARIOS"/>
    <m/>
    <m/>
    <m/>
    <m/>
    <m/>
    <m/>
    <n v="0"/>
    <n v="195668.07"/>
    <s v="NO_CONCILIADO"/>
  </r>
  <r>
    <x v="4"/>
    <m/>
    <x v="4"/>
    <x v="36"/>
    <s v="Q17698480002"/>
    <s v="CRV"/>
    <n v="1769848"/>
    <m/>
    <s v="NUMERO DE LIBRETA CUT: 00099021001 OPERACIÓN E75 TRANSFERENCIA DE LA CUENTA FISCAL BUN A LA CUT EN MN TRANSFERENCIA DE FONDOS A SOLICITUD DE: GOBIERNO AUTONOMO DEPARTAMENTAL DE ORURO, CITE: GAD-ORU/SDAFP/UF/ATCP/CE-0030/2023 CUENTA CUT 3987 LIBRETA NÂ° 00099021001 TGN-RECURSOS ORDINARIOS"/>
    <m/>
    <m/>
    <m/>
    <m/>
    <m/>
    <m/>
    <n v="0"/>
    <n v="118752.24"/>
    <s v="NO_CONCILIADO"/>
  </r>
  <r>
    <x v="4"/>
    <m/>
    <x v="4"/>
    <x v="36"/>
    <s v="Q17698490002"/>
    <s v="CRV"/>
    <n v="1769849"/>
    <m/>
    <s v="NUMERO DE LIBRETA CUT: 00099021001 OPERACIÓN E75 TRANSFERENCIA DE LA CUENTA FISCAL BUN A LA CUT EN MN TRANSFERENCIA DE FONDOS A SOLICITUD DE: GOBIERNO AUTONOMO DEPARTAMENTAL DE ORURO, CITE: GAD-ORU/SDAFP/UF/ATCP/CE-0029/2023 CUENTA CUT 3987 LIBRETA NÂ° 00099021001 TGN-RECURSOS ORDINARIOS"/>
    <m/>
    <m/>
    <m/>
    <m/>
    <m/>
    <m/>
    <n v="0"/>
    <n v="3873.3"/>
    <s v="NO_CONCILIADO"/>
  </r>
  <r>
    <x v="4"/>
    <m/>
    <x v="4"/>
    <x v="36"/>
    <s v="Q17698500002"/>
    <s v="CRV"/>
    <n v="1769850"/>
    <m/>
    <s v="NUMERO DE LIBRETA CUT: 00099021001 OPERACIÓN E75 TRANSFERENCIA DE LA CUENTA FISCAL BUN A LA CUT EN MN TRANSFERENCIA DE FONDOS A SOLICITUD DE: GOBIERNO AUTONOMO DEPARTAMENTAL DE ORURO, CITE: GAD-ORU/SDAFP/UF/ATCP/CE-0028/2023 CUENTA CUT 3987 LIBRETA NÂ° 00099021001 TGN-RECURSOS ORDINARIOS"/>
    <m/>
    <m/>
    <m/>
    <m/>
    <m/>
    <m/>
    <n v="0"/>
    <n v="2.8"/>
    <s v="NO_CONCILIADO"/>
  </r>
  <r>
    <x v="4"/>
    <m/>
    <x v="4"/>
    <x v="36"/>
    <s v="Q17698510002"/>
    <s v="CRV"/>
    <n v="1769851"/>
    <m/>
    <s v="NUMERO DE LIBRETA CUT: 00099021001 OPERACIÓN E75 TRANSFERENCIA DE LA CUENTA FISCAL BUN A LA CUT EN MN TRANSFERENCIA DE FONDOS A SOLICITUD DE: GOBIERNO AUTONOMO DEPARTAMENTAL DE ORURO, CITE: GAD-ORU/SDAFP/UF/ATCP/CE-0027/2023 CUENTA CUT 3987 LIBRETA NÂ° 00099021001 TGN-RECURSOS ORDINARIOS"/>
    <m/>
    <m/>
    <m/>
    <m/>
    <m/>
    <m/>
    <n v="0"/>
    <n v="52800"/>
    <s v="NO_CONCILIADO"/>
  </r>
  <r>
    <x v="4"/>
    <m/>
    <x v="4"/>
    <x v="36"/>
    <s v="Q17698520002"/>
    <s v="CRV"/>
    <n v="1769852"/>
    <m/>
    <s v="NUMERO DE LIBRETA CUT: 00099021001 OPERACIÓN E75 TRANSFERENCIA DE LA CUENTA FISCAL BUN A LA CUT EN MN TRANSFERENCIA DE FONDOS A SOLICITUD DE: GOBIERNO AUTONOMO DEPARTAMENTAL DE ORURO, CITE: GAD-ORU/SDAFP/UF/ATCP/CE-0026/2023 CUENTA CUT 3987 LIBRETA NÂ° 00099021001 TGN-RECURSOS ORDINARIOS"/>
    <m/>
    <m/>
    <m/>
    <m/>
    <m/>
    <m/>
    <n v="0"/>
    <n v="54400"/>
    <s v="NO_CONCILIADO"/>
  </r>
  <r>
    <x v="4"/>
    <m/>
    <x v="4"/>
    <x v="36"/>
    <s v="Q17698530002"/>
    <s v="CRV"/>
    <n v="1769853"/>
    <m/>
    <s v="NUMERO DE LIBRETA CUT: 00099021001 OPERACIÓN E75 TRANSFERENCIA DE LA CUENTA FISCAL BUN A LA CUT EN MN TRANSFERENCIA DE FONDOS A SOLICITUD DE: GOBIERNO AUTONOMO DEPARTAMENTAL DE ORURO, CITE: GAD-ORU/SDAFP/UF/ATCP/CE-0025/2023 CUENTA CUT 3987 LIBRETA NÂ° 00099021001 TGN-RECURSOS ORDINARIOS"/>
    <m/>
    <m/>
    <m/>
    <m/>
    <m/>
    <m/>
    <n v="0"/>
    <n v="54400"/>
    <s v="NO_CONCILIADO"/>
  </r>
  <r>
    <x v="4"/>
    <m/>
    <x v="4"/>
    <x v="36"/>
    <s v="Q17698540002"/>
    <s v="CRV"/>
    <n v="1769854"/>
    <m/>
    <s v="NUMERO DE LIBRETA CUT: 00099021001 OPERACIÓN E75 TRANSFERENCIA DE LA CUENTA FISCAL BUN A LA CUT EN MN TRANSFERENCIA DE FONDOS A SOLICITUD DE: GOBIERNO AUTONOMO DEPARTAMENTAL DE ORURO, CITE: GAD-ORU/SDAFP/UF/ATCP/CE-0024/2023 CUENTA CUT 3987 LIBRETA NÂ° 00099021001 TGN-RECURSOS ORDINARIOS,"/>
    <m/>
    <m/>
    <m/>
    <m/>
    <m/>
    <m/>
    <n v="0"/>
    <n v="54000"/>
    <s v="NO_CONCILIADO"/>
  </r>
  <r>
    <x v="4"/>
    <m/>
    <x v="4"/>
    <x v="36"/>
    <s v="Q17698550002"/>
    <s v="CRV"/>
    <n v="1769855"/>
    <m/>
    <s v="NUMERO DE LIBRETA CUT: 00099021001 OPERACIÓN E75 TRANSFERENCIA DE LA CUENTA FISCAL BUN A LA CUT EN MN TRANSFERENCIA DE FONDOS A SOLICITUD DE: GOBIERNO AUTONOMO DEPARTAMENTAL DE ORURO, CITE: GAD-ORU/SDAFP/UF/ATCP/CE-0023/2023 CUENTA CUT 3987 LIBRETA NÂ° 00099021001 TGN-RECURSOS ORDINARIOS, A FA"/>
    <m/>
    <m/>
    <m/>
    <m/>
    <m/>
    <m/>
    <n v="0"/>
    <n v="35200"/>
    <s v="NO_CONCILIADO"/>
  </r>
  <r>
    <x v="4"/>
    <m/>
    <x v="4"/>
    <x v="36"/>
    <s v="Q17698560002"/>
    <s v="CRV"/>
    <n v="1769856"/>
    <m/>
    <s v="NUMERO DE LIBRETA CUT: 00099021001 OPERACIÓN E75 TRANSFERENCIA DE LA CUENTA FISCAL BUN A LA CUT EN MN TRANSFERENCIA DE FONDOS A SOLICITUD DE: GOBIERNO AUTONOMO MUNICIPAL DE CAIROMA CITE: GAMC/DESP/MAE/INMO NÂ°83/2023 CUENTA CUT 3987 LIBRETA NÂ° 00099021001 TGN-RECURSOS ORDINARIOS"/>
    <m/>
    <m/>
    <m/>
    <m/>
    <m/>
    <m/>
    <n v="0"/>
    <n v="317909.21000000002"/>
    <s v="NO_CONCILIADO"/>
  </r>
  <r>
    <x v="1"/>
    <m/>
    <x v="1"/>
    <x v="37"/>
    <s v="O20957840002"/>
    <s v="BOD"/>
    <n v="2095784"/>
    <m/>
    <s v="00099021001 DEPOSITO DE EFECTIVO, DEPOSITANTE: ANTONIO ARUQUIPA MALLEA, CONCEPTO: DEVOLUCION DE RETROACTIVO, CUENTA DE DEPOSITO: CUENTA UNICA DEL TESORO"/>
    <m/>
    <m/>
    <m/>
    <m/>
    <m/>
    <m/>
    <n v="0"/>
    <n v="290"/>
    <s v="NO_CONCILIADO"/>
  </r>
  <r>
    <x v="1"/>
    <m/>
    <x v="1"/>
    <x v="37"/>
    <s v="O20958510002"/>
    <s v="BOD"/>
    <n v="2095851"/>
    <m/>
    <s v="00099021001 DEPOSITO DE EFECTIVO, DEPOSITANTE: MOISES QUIZO ASISTIRI, CONCEPTO: REVERSION DE BOLETA HABER MENSUAL, CUENTA DE DEPOSITO: CUENTA UNICA DEL TESORO"/>
    <m/>
    <m/>
    <m/>
    <m/>
    <m/>
    <m/>
    <n v="0"/>
    <n v="3451.25"/>
    <s v="NO_CONCILIADO"/>
  </r>
  <r>
    <x v="1"/>
    <m/>
    <x v="1"/>
    <x v="37"/>
    <s v="O20958620002"/>
    <s v="BOD"/>
    <n v="2095862"/>
    <m/>
    <s v="00099021001 DEPOSITO DE EFECTIVO, DEPOSITANTE: MOISES QUIZO ASISTIRI, CONCEPTO: REVERSION DE BOLETA HABER MENSUAL DE MES DE SEPTIEMBRE DEL AÑO 2020, CUENTA DE DEPOSITO: CUENTA UNICA DEL TESORO"/>
    <m/>
    <m/>
    <m/>
    <m/>
    <m/>
    <m/>
    <n v="0"/>
    <n v="3451.25"/>
    <s v="NO_CONCILIADO"/>
  </r>
  <r>
    <x v="1"/>
    <m/>
    <x v="1"/>
    <x v="38"/>
    <s v="O20961500002"/>
    <s v="BOD"/>
    <n v="2096150"/>
    <m/>
    <s v="00099021001 DEPOSITO DE EFECTIVO, DEPOSITANTE: WILFREDO MATIAS POMA, CONCEPTO: REGULARIZACION POR TOPE SALARIAL, CUENTA DE DEPOSITO: CUENTA UNICA DEL TESORO"/>
    <m/>
    <m/>
    <m/>
    <m/>
    <m/>
    <m/>
    <n v="0"/>
    <n v="1058.8399999999999"/>
    <s v="NO_CONCILIADO"/>
  </r>
  <r>
    <x v="19"/>
    <m/>
    <x v="19"/>
    <x v="38"/>
    <s v="O20961610002"/>
    <s v="BOD"/>
    <n v="2096161"/>
    <m/>
    <s v="00099021001 DEPOSITO DE EFECTIVO, DEPOSITANTE: EUGENIA QUISPE CHOQUE, CONCEPTO: REGULARIZACION POR TOPE SALARIAL, CUENTA DE DEPOSITO: CUENTA UNICA DEL TESORO"/>
    <m/>
    <m/>
    <m/>
    <m/>
    <m/>
    <m/>
    <n v="0"/>
    <n v="47.92"/>
    <s v="NO_CONCILIADO"/>
  </r>
  <r>
    <x v="20"/>
    <m/>
    <x v="20"/>
    <x v="38"/>
    <s v="O20961790002"/>
    <s v="BOD"/>
    <n v="2096179"/>
    <m/>
    <s v="00099021001 DEPOSITO DE EFECTIVO, DEPOSITANTE: ZENOBIO NINA ARTEAGA, CONCEPTO: DEVOLUCION EXCEDENTE SALARIAL, CUENTA DE DEPOSITO: CUENTA UNICA DEL TESORO"/>
    <m/>
    <m/>
    <m/>
    <m/>
    <m/>
    <m/>
    <n v="0"/>
    <n v="61.35"/>
    <s v="NO_CONCILIADO"/>
  </r>
  <r>
    <x v="21"/>
    <m/>
    <x v="21"/>
    <x v="38"/>
    <s v="O20961950002"/>
    <s v="BOD"/>
    <n v="2096195"/>
    <m/>
    <s v="00099021001 DEPOSITO DE EFECTIVO, DEPOSITANTE: LILY SALCEDO ORTIZ, CONCEPTO: EXCESO DE SUELDO, CUENTA DE DEPOSITO: CUENTA UNICA DEL TESORO"/>
    <m/>
    <m/>
    <m/>
    <m/>
    <m/>
    <m/>
    <n v="0"/>
    <n v="3194.68"/>
    <s v="NO_CONCILIADO"/>
  </r>
  <r>
    <x v="1"/>
    <m/>
    <x v="1"/>
    <x v="38"/>
    <s v="O20962990002"/>
    <s v="BOD"/>
    <n v="2096299"/>
    <m/>
    <s v="00099021001 DEPOSITO DE EFECTIVO, DEPOSITANTE: JUAN PABLO RODRIGUEZ AUAD, CONCEPTO: DEVOLUCION REMUNERACION MES DE FEBRERO 2023, CUENTA DE DEPOSITO: CUENTA UNICA DEL TESORO"/>
    <m/>
    <m/>
    <m/>
    <m/>
    <m/>
    <m/>
    <n v="0"/>
    <n v="3116.18"/>
    <s v="NO_CONCILIADO"/>
  </r>
  <r>
    <x v="1"/>
    <m/>
    <x v="1"/>
    <x v="38"/>
    <s v="O20963210002"/>
    <s v="BOD"/>
    <n v="2096321"/>
    <m/>
    <s v="00099021001 DEPOSITO DE EFECTIVO, DEPOSITANTE: EMETERIO CUSI CASTRO CI 2162605 LP, CONCEPTO: PAGO REVERSION DE LA BOLETA HABER MENSUAL NOVIEMBRE, CUENTA DE DEPOSITO: CUENTA UNICA DEL TESORO"/>
    <m/>
    <m/>
    <m/>
    <m/>
    <m/>
    <m/>
    <n v="0"/>
    <n v="10833.66"/>
    <s v="NO_CONCILIADO"/>
  </r>
  <r>
    <x v="1"/>
    <m/>
    <x v="1"/>
    <x v="38"/>
    <s v="B20962220002"/>
    <s v="BOD"/>
    <n v="2096222"/>
    <m/>
    <s v="00099021001 DEP.DE CHEQ.AJENOS,RET.DE CAM.,CONCEPTO: GIL AUGUSTO OLIVARES ARANA,DEP.: BANCO UNION SA , PROCEDENCIA: BANCO UNION S.A., CHEQUE: 187987, FECHA DE EMISION:02/03/2023"/>
    <m/>
    <m/>
    <m/>
    <m/>
    <m/>
    <m/>
    <n v="0"/>
    <n v="1337.33"/>
    <s v="NO_CONCILIADO"/>
  </r>
  <r>
    <x v="1"/>
    <m/>
    <x v="1"/>
    <x v="39"/>
    <s v="O20966020002"/>
    <s v="BOD"/>
    <n v="2096602"/>
    <m/>
    <s v="00099021001 DEPOSITO DE EFECTIVO, DEPOSITANTE: FELICIANO HUANCA LAURA, CONCEPTO: DEVOLUCION DE COBRO INDEBIDO, CUENTA DE DEPOSITO: CUENTA UNICA DEL TESORO"/>
    <m/>
    <m/>
    <m/>
    <m/>
    <m/>
    <m/>
    <n v="0"/>
    <n v="4310"/>
    <s v="NO_CONCILIADO"/>
  </r>
  <r>
    <x v="1"/>
    <m/>
    <x v="1"/>
    <x v="39"/>
    <s v="O20966250002"/>
    <s v="BOD"/>
    <n v="2096625"/>
    <m/>
    <s v="00099021001 DEPOSITO DE EFECTIVO, DEPOSITANTE: SKY RED LOGISTICS SRL NIT: 396417021, CONCEPTO: PAGO EN DEMASIA, CUENTA DE DEPOSITO: CUENTA UNICA DEL TESORO"/>
    <m/>
    <m/>
    <m/>
    <m/>
    <m/>
    <m/>
    <n v="0"/>
    <n v="1403"/>
    <s v="NO_CONCILIADO"/>
  </r>
  <r>
    <x v="1"/>
    <m/>
    <x v="1"/>
    <x v="39"/>
    <s v="O20966580002"/>
    <s v="BOD"/>
    <n v="2096658"/>
    <m/>
    <s v="00099021001 DEPOSITO DE EFECTIVO, DEPOSITANTE: ALBERTINA GUTIERREZ QUISPE, CONCEPTO: DEVOLUCION DE RETROACTIVO, CUENTA DE DEPOSITO: CUENTA UNICA DEL TESORO"/>
    <m/>
    <m/>
    <m/>
    <m/>
    <m/>
    <m/>
    <n v="0"/>
    <n v="810"/>
    <s v="NO_CONCILIADO"/>
  </r>
  <r>
    <x v="21"/>
    <m/>
    <x v="21"/>
    <x v="39"/>
    <s v="O20966790002"/>
    <s v="BOD"/>
    <n v="2096679"/>
    <m/>
    <s v="00099021001 DEPOSITO DE EFECTIVO, DEPOSITANTE: VIVIANA MONICA SALAZAR CUBA, CONCEPTO: REGULARIZACION TOPE SALARIAL FEBRERO 2023, CUENTA DE DEPOSITO: CUENTA UNICA DEL TESORO"/>
    <m/>
    <m/>
    <m/>
    <m/>
    <m/>
    <m/>
    <n v="0"/>
    <n v="10.67"/>
    <s v="NO_CONCILIADO"/>
  </r>
  <r>
    <x v="1"/>
    <m/>
    <x v="1"/>
    <x v="39"/>
    <s v="O20967330002"/>
    <s v="BOD"/>
    <n v="2096733"/>
    <m/>
    <s v="00099021001 DEPOSITO DE EFECTIVO, DEPOSITANTE: CLAUDIO RICARDO GONZALES SELARU, CONCEPTO: RECURSOS ORDINARIOS, CUENTA DE DEPOSITO: CUENTA UNICA DEL TESORO"/>
    <m/>
    <m/>
    <m/>
    <m/>
    <m/>
    <m/>
    <n v="0"/>
    <n v="2160.96"/>
    <s v="NO_CONCILIADO"/>
  </r>
  <r>
    <x v="1"/>
    <m/>
    <x v="1"/>
    <x v="39"/>
    <s v="O20967580002"/>
    <s v="BOD"/>
    <n v="2096758"/>
    <m/>
    <s v="00099021001 DEPOSITO DE EFECTIVO, DEPOSITANTE: ROBERTO FLOR CALZADILLA, CONCEPTO: DEVOLUCION, CUENTA DE DEPOSITO: CUENTA UNICA DEL TESORO"/>
    <m/>
    <m/>
    <m/>
    <m/>
    <m/>
    <m/>
    <n v="0"/>
    <n v="1360"/>
    <s v="NO_CONCILIADO"/>
  </r>
  <r>
    <x v="1"/>
    <m/>
    <x v="1"/>
    <x v="39"/>
    <s v="B20965580002"/>
    <s v="BOD"/>
    <n v="2096558"/>
    <m/>
    <s v="00099021001 DEP.DE CHEQ.AJENOS,RET.DE CAM.,CONCEPTO: REEMBOLSO SUBSIDIO INCAPACIDAD DICIEMBRE 2022,DEP.: CAJA DE SALUD DE LA BANCA PRIVADA , PROCEDENCIA: BANCO NACIONAL DE BOLIVIA S.A., CHEQUE: 9830510, FECHA DE EMISION:27/02/2023"/>
    <m/>
    <m/>
    <m/>
    <m/>
    <m/>
    <m/>
    <n v="0"/>
    <n v="42587.18"/>
    <s v="NO_CONCILIADO"/>
  </r>
  <r>
    <x v="1"/>
    <m/>
    <x v="1"/>
    <x v="39"/>
    <s v="B20966150002"/>
    <s v="BOD"/>
    <n v="2096615"/>
    <m/>
    <s v="00099021001 DEP.DE CHEQ.AJENOS,RET.DE CAM.,CONCEPTO: CRISTOBAL FIDENCIO ROCHA FLORES,DEP.: BANCO UNION S.A. , PROCEDENCIA: BANCO UNION S.A., CHEQUE: 187991, FECHA DE EMISION:03/03/2023"/>
    <m/>
    <m/>
    <m/>
    <m/>
    <m/>
    <m/>
    <n v="0"/>
    <n v="8005"/>
    <s v="NO_CONCILIADO"/>
  </r>
  <r>
    <x v="1"/>
    <m/>
    <x v="1"/>
    <x v="39"/>
    <s v="B20966160002"/>
    <s v="BOD"/>
    <n v="2096616"/>
    <m/>
    <s v="00099021001 DEP.DE CHEQ.AJENOS,RET.DE CAM.,CONCEPTO: CRISTOBAL FIDENCIO ROCHA FLORES,DEP.: BANCO UNION S.A. , PROCEDENCIA: BANCO UNION S.A., CHEQUE: 187990, FECHA DE EMISION:03/03/2023"/>
    <m/>
    <m/>
    <m/>
    <m/>
    <m/>
    <m/>
    <n v="0"/>
    <n v="8005"/>
    <s v="NO_CONCILIADO"/>
  </r>
  <r>
    <x v="1"/>
    <m/>
    <x v="1"/>
    <x v="39"/>
    <s v="B20966170002"/>
    <s v="BOD"/>
    <n v="2096617"/>
    <m/>
    <s v="00099021001 DEP.DE CHEQ.AJENOS,RET.DE CAM.,CONCEPTO: CRISTOBAL FIDENCIO ROCHA FLORES,DEP.: BANCO UNION S.A. , PROCEDENCIA: BANCO UNION S.A., CHEQUE: 187989, FECHA DE EMISION:03/03/2023"/>
    <m/>
    <m/>
    <m/>
    <m/>
    <m/>
    <m/>
    <n v="0"/>
    <n v="8005"/>
    <s v="NO_CONCILIADO"/>
  </r>
  <r>
    <x v="1"/>
    <m/>
    <x v="1"/>
    <x v="39"/>
    <s v="B20966190002"/>
    <s v="BOD"/>
    <n v="2096619"/>
    <m/>
    <s v="00099021001 DEP.DE CHEQ.AJENOS,RET.DE CAM.,CONCEPTO: DEVOLUCION DE CC NO COBRADA NOEVIEMBRE Y AGUINALDO 2022,DEP.: LA VITALICIA SEGUROS Y REASEGUROS DE VIDA S.A. , PROCEDENCIA: BANCO BISA S.A., CHEQUE: 80343, FECHA DE EMISION:03/03/2023"/>
    <m/>
    <m/>
    <m/>
    <m/>
    <m/>
    <m/>
    <n v="0"/>
    <n v="38803.660000000003"/>
    <s v="NO_CONCILIADO"/>
  </r>
  <r>
    <x v="1"/>
    <m/>
    <x v="1"/>
    <x v="39"/>
    <s v="B20966210002"/>
    <s v="BOD"/>
    <n v="2096621"/>
    <m/>
    <s v="00099021001 DEP.DE CHEQ.AJENOS,RET.DE CAM.,CONCEPTO: DEVOLUCION DE CC NO COBRADA NOVIEMBRE Y AGUINALDO 2022,DEP.: LA VITALICIA SEGUROS Y REASEGUROS DE VIDA S.A. , PROCEDENCIA: BANCO BISA S.A., CHEQUE: 1867393, FECHA DE EMISION:03/03/2023"/>
    <m/>
    <m/>
    <m/>
    <m/>
    <m/>
    <m/>
    <n v="0"/>
    <n v="15053.19"/>
    <s v="NO_CONCILIADO"/>
  </r>
  <r>
    <x v="1"/>
    <m/>
    <x v="1"/>
    <x v="40"/>
    <s v="O20969140002"/>
    <s v="BOD"/>
    <n v="2096914"/>
    <m/>
    <s v="00099021001 DEPOSITO DE EFECTIVO, DEPOSITANTE: WENDY MARIN MENDOZA, CONCEPTO: DEVOLUCION, CUENTA DE DEPOSITO: CUENTA UNICA DEL TESORO"/>
    <m/>
    <m/>
    <m/>
    <m/>
    <m/>
    <m/>
    <n v="0"/>
    <n v="930"/>
    <s v="NO_CONCILIADO"/>
  </r>
  <r>
    <x v="1"/>
    <m/>
    <x v="1"/>
    <x v="41"/>
    <s v="O20973880002"/>
    <s v="BOD"/>
    <n v="2097388"/>
    <m/>
    <s v="00099021001 DEPOSITO DE EFECTIVO, DEPOSITANTE: BENEDICTA CERON VDA DE CALLE, CONCEPTO: SUSCRIPCION DE CONVENIO PARA EL PAGO DE LO ADEUDADO, CUENTA DE DEPOSITO: CUENTA UNICA DEL TESORO"/>
    <m/>
    <m/>
    <m/>
    <m/>
    <m/>
    <m/>
    <n v="0"/>
    <n v="1441"/>
    <s v="NO_CONCILIADO"/>
  </r>
  <r>
    <x v="1"/>
    <m/>
    <x v="1"/>
    <x v="41"/>
    <s v="O20974730002"/>
    <s v="BOD"/>
    <n v="2097473"/>
    <m/>
    <s v="00099021001 DEPOSITO DE EFECTIVO, DEPOSITANTE: TEOFILO BAPTISTA RAMIREZ, CONCEPTO: DEVOLUCION DE HABERES 2010 MES DE FEBRERO DE 2023, CUENTA DE DEPOSITO: CUENTA UNICA DEL TESORO"/>
    <m/>
    <m/>
    <m/>
    <m/>
    <m/>
    <m/>
    <n v="0"/>
    <n v="1364.9"/>
    <s v="NO_CONCILIADO"/>
  </r>
  <r>
    <x v="1"/>
    <m/>
    <x v="1"/>
    <x v="41"/>
    <s v="O20976520002"/>
    <s v="BOD"/>
    <n v="2097652"/>
    <m/>
    <s v="00099021001 DEPOSITO DE EFECTIVO, DEPOSITANTE: YHOLA JUANITA YANARICO GABINCHA, CONCEPTO: COBRO INDEBIDO POR NUEVAS NUPCIAS, CUENTA DE DEPOSITO: CUENTA UNICA DEL TESORO"/>
    <m/>
    <m/>
    <m/>
    <m/>
    <m/>
    <m/>
    <n v="0"/>
    <n v="2205"/>
    <s v="NO_CONCILIADO"/>
  </r>
  <r>
    <x v="22"/>
    <m/>
    <x v="22"/>
    <x v="41"/>
    <s v="B20974540002"/>
    <s v="BOD"/>
    <n v="2097454"/>
    <m/>
    <s v="00099021001 DEP.DE CHEQ.AJENOS,RET.DE CAM.,CONCEPTO: ABEL LOPEZ ARRUETA,DEP.: BANCO UNION S.A. , PROCEDENCIA: BANCO UNION S.A., CHEQUE: 187992, FECHA DE EMISION:07/03/2023"/>
    <m/>
    <m/>
    <m/>
    <m/>
    <m/>
    <m/>
    <n v="0"/>
    <n v="1530.98"/>
    <s v="NO_CONCILIADO"/>
  </r>
  <r>
    <x v="1"/>
    <m/>
    <x v="1"/>
    <x v="42"/>
    <s v="O20983160002"/>
    <s v="BOD"/>
    <n v="2098316"/>
    <m/>
    <s v="00099021001 DEPOSITO DE EFECTIVO, DEPOSITANTE: JAVIER OSCAR ESCOBAR YUPANQUI, CONCEPTO: DEVOLUCION REVERSION DE HABER MENSUAL DICIEMBRE 2022, CUENTA DE DEPOSITO: CUENTA UNICA DEL TESORO"/>
    <m/>
    <m/>
    <m/>
    <m/>
    <m/>
    <m/>
    <n v="0"/>
    <n v="5028"/>
    <s v="NO_CONCILIADO"/>
  </r>
  <r>
    <x v="23"/>
    <m/>
    <x v="23"/>
    <x v="42"/>
    <s v="O20983490002"/>
    <s v="BOD"/>
    <n v="2098349"/>
    <m/>
    <s v="00288012001 DEPOSITO DE EFECTIVO, DEPOSITANTE: SERVICIO NACIONAL DE RIEGO, CONCEPTO: REVERSION PREVENTIVO 3, CUENTA DE DEPOSITO: CUENTA UNICA DEL TESORO"/>
    <m/>
    <m/>
    <m/>
    <m/>
    <m/>
    <m/>
    <n v="0"/>
    <n v="361"/>
    <s v="NO_CONCILIADO"/>
  </r>
  <r>
    <x v="1"/>
    <m/>
    <x v="1"/>
    <x v="43"/>
    <s v="O20990040002"/>
    <s v="BOD"/>
    <n v="2099004"/>
    <m/>
    <s v="00099021001 DEPOSITO DE EFECTIVO, DEPOSITANTE: DEISY DORA HERRERA BUENDIA, CONCEPTO: REVERSION, CUENTA DE DEPOSITO: CUENTA UNICA DEL TESORO"/>
    <m/>
    <m/>
    <m/>
    <m/>
    <m/>
    <m/>
    <n v="0"/>
    <n v="12872.96"/>
    <s v="NO_CONCILIADO"/>
  </r>
  <r>
    <x v="1"/>
    <m/>
    <x v="1"/>
    <x v="43"/>
    <s v="B20989770002"/>
    <s v="BOD"/>
    <n v="2098977"/>
    <m/>
    <s v="00099021001 DEP.DE CHEQ.AJENOS,RET.DE CAM.,CONCEPTO: EDWIN RUBEN ARANDA VALDEZ,DEP.: BANCO UNION S.A. , PROCEDENCIA: BANCO UNION S.A., CHEQUE: 187993, FECHA DE EMISION:09/03/2023"/>
    <m/>
    <m/>
    <m/>
    <m/>
    <m/>
    <m/>
    <n v="0"/>
    <n v="2782.5"/>
    <s v="NO_CONCILIADO"/>
  </r>
  <r>
    <x v="1"/>
    <m/>
    <x v="1"/>
    <x v="44"/>
    <s v="O20991960002"/>
    <s v="BOD"/>
    <n v="2099196"/>
    <m/>
    <s v="00099021001 DEPOSITO DE EFECTIVO, DEPOSITANTE: FREDDY IVAN CONDORI CUNO, CONCEPTO: POR COBRO INDEBIDO (SEGUNDAS NUPCIAS) DE LOLA CUNO CANASA (Q.E.P.D.), CUENTA DE DEPOSITO: CUENTA UNICA DEL TESORO"/>
    <m/>
    <m/>
    <m/>
    <m/>
    <m/>
    <m/>
    <n v="0"/>
    <n v="800"/>
    <s v="NO_CONCILIADO"/>
  </r>
  <r>
    <x v="1"/>
    <m/>
    <x v="1"/>
    <x v="44"/>
    <s v="O20992400002"/>
    <s v="BOD"/>
    <n v="2099240"/>
    <m/>
    <s v="00099021001 DEPOSITO DE EFECTIVO, DEPOSITANTE: SEGUROS PROVIDA S.A., CONCEPTO: DEVOLUCION DE FONDOS NO COBRADOS CONCILIACION NOVIEMBRE 2022, CUENTA DE DEPOSITO: CUENTA UNICA DEL TESORO"/>
    <m/>
    <m/>
    <m/>
    <m/>
    <m/>
    <m/>
    <n v="0"/>
    <n v="51.43"/>
    <s v="NO_CONCILIADO"/>
  </r>
  <r>
    <x v="24"/>
    <m/>
    <x v="24"/>
    <x v="44"/>
    <s v="O20993140002"/>
    <s v="BOD"/>
    <n v="2099314"/>
    <m/>
    <s v="00099021001 DEPOSITO DE EFECTIVO, DEPOSITANTE: ESTHER SONIA ZURITA VILLENA, CONCEPTO: DEVOLUCION BONO CANASTA FAMILIAR, CUENTA DE DEPOSITO: CUENTA UNICA DEL TESORO"/>
    <m/>
    <m/>
    <m/>
    <m/>
    <m/>
    <m/>
    <n v="0"/>
    <n v="400"/>
    <s v="NO_CONCILIADO"/>
  </r>
  <r>
    <x v="1"/>
    <m/>
    <x v="1"/>
    <x v="44"/>
    <s v="O20993220002"/>
    <s v="BOD"/>
    <n v="2099322"/>
    <m/>
    <s v="00099021001 DEPOSITO DE EFECTIVO, DEPOSITANTE: ALVARO MARCO ANTONIO CABA OLIVAREZ, CONCEPTO: CITE:MEFP/VTCP/DGOPT/UAIS-CPI/N°030/2016 REGULARIZACION MARZO-ABRIL 2022, CUENTA DE DEPOSITO: CUENTA UNICA DEL TESORO"/>
    <m/>
    <m/>
    <m/>
    <m/>
    <m/>
    <m/>
    <n v="0"/>
    <n v="13500"/>
    <s v="NO_CONCILIADO"/>
  </r>
  <r>
    <x v="1"/>
    <m/>
    <x v="1"/>
    <x v="44"/>
    <s v="B20992110002"/>
    <s v="BOD"/>
    <n v="2099211"/>
    <m/>
    <s v="00514012002 DEP.DE CHEQ.AJENOS,RET.DE CAM.,CONCEPTO: TRANS 5% POR VENTA DE SERV, TRANSMISION, DISPOSICION FINAL OCTAVA D.S. 4848,DEP.: ENDE , PROCEDENCIA: BANCO UNION S.A., CHEQUE: 11537, FECHA DE EMISION:03/03/2023"/>
    <m/>
    <m/>
    <m/>
    <m/>
    <m/>
    <m/>
    <n v="0"/>
    <n v="1200000"/>
    <s v="NO_CONCILIADO"/>
  </r>
  <r>
    <x v="1"/>
    <m/>
    <x v="1"/>
    <x v="44"/>
    <s v="B20992380002"/>
    <s v="BOD"/>
    <n v="2099238"/>
    <m/>
    <s v="00099021001 DEP.DE CHEQ.AJENOS,RET.DE CAM.,CONCEPTO: NEYER RIFARACHE CUELLAR,DEP.: BANCO UNION S.A. , PROCEDENCIA: BANCO UNION S.A., CHEQUE: 187999, FECHA DE EMISION:10/03/2023"/>
    <m/>
    <m/>
    <m/>
    <m/>
    <m/>
    <m/>
    <n v="0"/>
    <n v="3221.91"/>
    <s v="NO_CONCILIADO"/>
  </r>
  <r>
    <x v="1"/>
    <m/>
    <x v="1"/>
    <x v="45"/>
    <s v="O20996010002"/>
    <s v="BOD"/>
    <n v="2099601"/>
    <m/>
    <s v="00099021001 DEPOSITO DE EFECTIVO, DEPOSITANTE: AGUSTINA RODRIGUEZ DE APAZA, CONCEPTO: DEVOLUCION NUPCIA, CUENTA DE DEPOSITO: CUENTA UNICA DEL TESORO"/>
    <m/>
    <m/>
    <m/>
    <m/>
    <m/>
    <m/>
    <n v="0"/>
    <n v="5603"/>
    <s v="NO_CONCILIADO"/>
  </r>
  <r>
    <x v="7"/>
    <m/>
    <x v="7"/>
    <x v="45"/>
    <s v="O20996020002"/>
    <s v="BOD"/>
    <n v="2099602"/>
    <m/>
    <s v="00099021001 DEPOSITO DE EFECTIVO, DEPOSITANTE: MAURICIO FERNANDO BERAMENDI LUNA, CONCEPTO: DEVOLUCION MONTO EXCEDIDO A LA REMUNERACION MAXIMA CORRESPONDIENTE A MES DE NOVIEMBRE DEL AÑO 2022, CUENTA DE DEPOSITO: CUENTA UNICA DEL TESORO"/>
    <m/>
    <m/>
    <m/>
    <m/>
    <m/>
    <m/>
    <n v="0"/>
    <n v="2944.24"/>
    <s v="NO_CONCILIADO"/>
  </r>
  <r>
    <x v="7"/>
    <m/>
    <x v="7"/>
    <x v="45"/>
    <s v="O20996030002"/>
    <s v="BOD"/>
    <n v="2099603"/>
    <m/>
    <s v="00099021001 DEPOSITO DE EFECTIVO, DEPOSITANTE: MAURICIO FERNANDO BERAMENDI LUNA, CONCEPTO: DEVOLUCION MONTO EXCEDIDO ALTO REMUNERACION MAXIMA CORRESPONDIENTE OCTUBRE AÑO 2022, CUENTA DE DEPOSITO: CUENTA UNICA DEL TESORO"/>
    <m/>
    <m/>
    <m/>
    <m/>
    <m/>
    <m/>
    <n v="0"/>
    <n v="882.99"/>
    <s v="NO_CONCILIADO"/>
  </r>
  <r>
    <x v="7"/>
    <m/>
    <x v="7"/>
    <x v="45"/>
    <s v="O20996040002"/>
    <s v="BOD"/>
    <n v="2099604"/>
    <m/>
    <s v="00099021001 DEPOSITO DE EFECTIVO, DEPOSITANTE: MAURICIO FERNANDO BERAMENDI LUNA, CONCEPTO: DEVOLUCION MONTO EXCEDIDO A LA REMUNERACION MAXIMA CORRESPONDIENTE SEPTIEMBRE DEL AÑO 2022, CUENTA DE DEPOSITO: CUENTA UNICA DEL TESORO"/>
    <m/>
    <m/>
    <m/>
    <m/>
    <m/>
    <m/>
    <n v="0"/>
    <n v="3672.76"/>
    <s v="NO_CONCILIADO"/>
  </r>
  <r>
    <x v="1"/>
    <m/>
    <x v="1"/>
    <x v="45"/>
    <s v="O20996060002"/>
    <s v="BOD"/>
    <n v="2099606"/>
    <m/>
    <s v="00099021001 DEPOSITO DE EFECTIVO, DEPOSITANTE: GEMA ROXANA AZUGA SELAYA, CONCEPTO: DEVOLUCION MONTO EXCEDIDO A LA REMUNERACION MAXIMA CORRESPONDIENTE MES DE SEPTIEMBRE DEL AÑO 2022, CUENTA DE DEPOSITO: CUENTA UNICA DEL TESORO"/>
    <m/>
    <m/>
    <m/>
    <m/>
    <m/>
    <m/>
    <n v="0"/>
    <n v="2011.18"/>
    <s v="NO_CONCILIADO"/>
  </r>
  <r>
    <x v="1"/>
    <m/>
    <x v="1"/>
    <x v="45"/>
    <s v="O20996080002"/>
    <s v="BOD"/>
    <n v="2099608"/>
    <m/>
    <s v="00099021001 DEPOSITO DE EFECTIVO, DEPOSITANTE: GEMA ROXANA AZUGA SELAYA, CONCEPTO: DEVOLUCION MONTO EXCEDIDO A LA REMUNERACION MAXIMA CORRESPONDIENTE AL MES DE NOVIEMBRE DEL AÑO 2022, CUENTA DE DEPOSITO: CUENTA UNICA DEL TESORO"/>
    <m/>
    <m/>
    <m/>
    <m/>
    <m/>
    <m/>
    <n v="0"/>
    <n v="2011.18"/>
    <s v="NO_CONCILIADO"/>
  </r>
  <r>
    <x v="1"/>
    <m/>
    <x v="1"/>
    <x v="45"/>
    <s v="O20996670002"/>
    <s v="BOD"/>
    <n v="2099667"/>
    <m/>
    <s v="00099021001 DEPOSITO DE EFECTIVO, DEPOSITANTE: VIRGINIA EDNA RAMOS CHUQUIMIA, CONCEPTO: POR DEVOLUCION DE MAXIMA REMUNERACION ECONOMICA PERCIBIDA MES SEPTIEMBRE 2022, CUENTA DE DEPOSITO: CUENTA UNICA DEL TESORO"/>
    <m/>
    <m/>
    <m/>
    <m/>
    <m/>
    <m/>
    <n v="0"/>
    <n v="920"/>
    <s v="NO_CONCILIADO"/>
  </r>
  <r>
    <x v="1"/>
    <m/>
    <x v="1"/>
    <x v="45"/>
    <s v="O20996690002"/>
    <s v="BOD"/>
    <n v="2099669"/>
    <m/>
    <s v="00099021001 DEPOSITO DE EFECTIVO, DEPOSITANTE: VIRGINIA EDNA RAMOS CHUQUIMIA, CONCEPTO: POR DEVOLUCION DE MAXIMA REMUNERACION ECONOMICA PERCIBIDA MES NOVIEMBRE 2022, CUENTA DE DEPOSITO: CUENTA UNICA DEL TESORO"/>
    <m/>
    <m/>
    <m/>
    <m/>
    <m/>
    <m/>
    <n v="0"/>
    <n v="705"/>
    <s v="NO_CONCILIADO"/>
  </r>
  <r>
    <x v="1"/>
    <m/>
    <x v="1"/>
    <x v="45"/>
    <s v="O20996720002"/>
    <s v="BOD"/>
    <n v="2099672"/>
    <m/>
    <s v="00099021001 DEPOSITO DE EFECTIVO, DEPOSITANTE: VIRGINIA EDNA RAMOS CHUQUIMIA, CONCEPTO: POR DEVOLUCION DE MAXIMA REMUNERACION ECONOMICA PERCIBIDA MES DICIEMBRE 2022, CUENTA DE DEPOSITO: CUENTA UNICA DEL TESORO"/>
    <m/>
    <m/>
    <m/>
    <m/>
    <m/>
    <m/>
    <n v="0"/>
    <n v="920"/>
    <s v="NO_CONCILIADO"/>
  </r>
  <r>
    <x v="1"/>
    <m/>
    <x v="1"/>
    <x v="45"/>
    <s v="B20996540002"/>
    <s v="BOD"/>
    <n v="2099654"/>
    <m/>
    <s v="00099021001 DEP.DE CHEQ.AJENOS,RET.DE CAM.,CONCEPTO: RUTH ROMERO PRIETO,DEP.: BANCO UNION S.A. , PROCEDENCIA: BANCO UNION S.A., CHEQUE: 188001, FECHA DE EMISION:13/03/2023"/>
    <m/>
    <m/>
    <m/>
    <m/>
    <m/>
    <m/>
    <n v="0"/>
    <n v="23.31"/>
    <s v="NO_CONCILIADO"/>
  </r>
  <r>
    <x v="2"/>
    <m/>
    <x v="2"/>
    <x v="45"/>
    <s v="B20996550002"/>
    <s v="BOD"/>
    <n v="2099655"/>
    <m/>
    <s v="00099021001 DEP.DE CHEQ.AJENOS,RET.DE CAM.,CONCEPTO: BIKMAR ALVARO TORREZ VILLARROEL,DEP.: BANCO UNION S.A. , PROCEDENCIA: BANCO UNION S.A., CHEQUE: 188002, FECHA DE EMISION:13/03/2023"/>
    <m/>
    <m/>
    <m/>
    <m/>
    <m/>
    <m/>
    <n v="0"/>
    <n v="2894"/>
    <s v="NO_CONCILIADO"/>
  </r>
  <r>
    <x v="1"/>
    <m/>
    <x v="1"/>
    <x v="46"/>
    <s v="O20999970002"/>
    <s v="BOD"/>
    <n v="2099997"/>
    <m/>
    <s v="00099021001 DEPOSITO DE EFECTIVO, DEPOSITANTE: JUSTA MENDOZA DE CARVAJAL, CONCEPTO: COBRO INDEVIDO DEVOLUCION RETRACTIVO, CUENTA DE DEPOSITO: CUENTA UNICA DEL TESORO"/>
    <m/>
    <m/>
    <m/>
    <m/>
    <m/>
    <m/>
    <n v="0"/>
    <n v="700"/>
    <s v="NO_CONCILIADO"/>
  </r>
  <r>
    <x v="25"/>
    <m/>
    <x v="25"/>
    <x v="46"/>
    <s v="O21000000002"/>
    <s v="BOD"/>
    <n v="2100000"/>
    <m/>
    <s v="00099021001 DEPOSITO DE EFECTIVO, DEPOSITANTE: JUAN CARLOS TERRAZAS TERRAZAS, CONCEPTO: DEVOLUCION POR DOBLE PERCEPCION SEPTIEMBRE, OCTUBRE, NOVIEMBRE, DICIEMBRE 2022, CUENTA DE DEPOSITO: CUENTA UNICA DEL TESORO"/>
    <m/>
    <m/>
    <m/>
    <m/>
    <m/>
    <m/>
    <n v="0"/>
    <n v="6438.66"/>
    <s v="NO_CONCILIADO"/>
  </r>
  <r>
    <x v="1"/>
    <m/>
    <x v="1"/>
    <x v="46"/>
    <s v="O21000030002"/>
    <s v="BOD"/>
    <n v="2100003"/>
    <m/>
    <s v="00099021001 DEPOSITO DE EFECTIVO, DEPOSITANTE: RA-5 &quot;MY. ARTURO VERGARA&quot;, CONCEPTO: REVERSION DE SERVICIOS BASICOS MES DIC/22 DEL RA-5 &quot;MY. VERGARA&quot; P-720, CUENTA DE DEPOSITO: CUENTA UNICA DEL TESORO"/>
    <m/>
    <m/>
    <m/>
    <m/>
    <m/>
    <m/>
    <n v="0"/>
    <n v="50"/>
    <s v="NO_CONCILIADO"/>
  </r>
  <r>
    <x v="1"/>
    <m/>
    <x v="1"/>
    <x v="46"/>
    <s v="O21000080002"/>
    <s v="BOD"/>
    <n v="2100008"/>
    <m/>
    <s v="00099021001 DEPOSITO DE EFECTIVO, DEPOSITANTE: RUFINA RUIZ RAMOS, CONCEPTO: REVERSION DE SUELDO MES FEBRERO 2023 A LA CUENTA 00099021001, CUENTA DE DEPOSITO: CUENTA UNICA DEL TESORO"/>
    <m/>
    <m/>
    <m/>
    <m/>
    <m/>
    <m/>
    <n v="0"/>
    <n v="4947.1899999999996"/>
    <s v="NO_CONCILIADO"/>
  </r>
  <r>
    <x v="1"/>
    <m/>
    <x v="1"/>
    <x v="46"/>
    <s v="O21000370002"/>
    <s v="BOD"/>
    <n v="2100037"/>
    <m/>
    <s v="00099021001 DEPOSITO DE EFECTIVO, DEPOSITANTE: CARLOS DENCEL PELAEZ PACHECO, CONCEPTO: REMUNERACION MAXIMA PERMITIDA MES FEBRERO 2023, CUENTA DE DEPOSITO: CUENTA UNICA DEL TESORO"/>
    <m/>
    <m/>
    <m/>
    <m/>
    <m/>
    <m/>
    <n v="0"/>
    <n v="2589.23"/>
    <s v="NO_CONCILIADO"/>
  </r>
  <r>
    <x v="7"/>
    <m/>
    <x v="7"/>
    <x v="46"/>
    <s v="B20999240002"/>
    <s v="BOD"/>
    <n v="2099924"/>
    <m/>
    <s v="00099021001 DEP.DE CHEQ.AJENOS,RET.DE CAM.,CONCEPTO: ERICK DARIO BURGOS SEGOVIA,DEP.: BANCO UNION S.A. , PROCEDENCIA: BANCO UNION S.A., CHEQUE: 188006, FECHA DE EMISION:14/03/2023"/>
    <m/>
    <m/>
    <m/>
    <m/>
    <m/>
    <m/>
    <n v="0"/>
    <n v="3413.11"/>
    <s v="NO_CONCILIADO"/>
  </r>
  <r>
    <x v="7"/>
    <m/>
    <x v="7"/>
    <x v="46"/>
    <s v="B20999290002"/>
    <s v="BOD"/>
    <n v="2099929"/>
    <m/>
    <s v="00099021001 DEP.DE CHEQ.AJENOS,RET.DE CAM.,CONCEPTO: ERICK DARIO BURGOS SEGOVIA,DEP.: BANCO UNION SA , PROCEDENCIA: BANCO UNION S.A., CHEQUE: 188005, FECHA DE EMISION:14/03/2023"/>
    <m/>
    <m/>
    <m/>
    <m/>
    <m/>
    <m/>
    <n v="0"/>
    <n v="3413.11"/>
    <s v="NO_CONCILIADO"/>
  </r>
  <r>
    <x v="7"/>
    <m/>
    <x v="7"/>
    <x v="46"/>
    <s v="B20999310002"/>
    <s v="BOD"/>
    <n v="2099931"/>
    <m/>
    <s v="00099021001 DEP.DE CHEQ.AJENOS,RET.DE CAM.,CONCEPTO: ERICK DARIO BURGOS SEGOVIA,DEP.: BANCO UNION SA , PROCEDENCIA: BANCO UNION S.A., CHEQUE: 188004, FECHA DE EMISION:14/03/2023"/>
    <m/>
    <m/>
    <m/>
    <m/>
    <m/>
    <m/>
    <n v="0"/>
    <n v="2905.57"/>
    <s v="NO_CONCILIADO"/>
  </r>
  <r>
    <x v="26"/>
    <m/>
    <x v="26"/>
    <x v="46"/>
    <s v="O20999900002"/>
    <s v="BOD"/>
    <n v="2099990"/>
    <m/>
    <s v="00597012001 DEPOSITO DE EFECTIVO, DEPOSITANTE: MOSCOSO CORONADO ALVARO ALEJANDRO, CONCEPTO: DEVOLUCION ENERO, CUENTA DE DEPOSITO: CUENTA UNICA DEL TESORO"/>
    <m/>
    <m/>
    <m/>
    <m/>
    <m/>
    <m/>
    <n v="0"/>
    <n v="0.1"/>
    <s v="CONCILIADO_PARCIAL"/>
  </r>
  <r>
    <x v="1"/>
    <m/>
    <x v="1"/>
    <x v="47"/>
    <s v="O21001970002"/>
    <s v="BOD"/>
    <n v="2100197"/>
    <m/>
    <s v="00099021001 DEPOSITO DE EFECTIVO, DEPOSITANTE: EDDY WILDER LAURA BALTAZAR, CONCEPTO: DEVOLUCION DE HABERES, CUENTA DE DEPOSITO: CUENTA UNICA DEL TESORO"/>
    <m/>
    <m/>
    <m/>
    <m/>
    <m/>
    <m/>
    <n v="0"/>
    <n v="81310.38"/>
    <s v="NO_CONCILIADO"/>
  </r>
  <r>
    <x v="1"/>
    <m/>
    <x v="1"/>
    <x v="47"/>
    <s v="O21002080002"/>
    <s v="BOD"/>
    <n v="2100208"/>
    <m/>
    <s v="00099021001 DEPOSITO DE EFECTIVO, DEPOSITANTE: CARLOS EDUARDO TITO MELGAR, CONCEPTO: REGULARIZACIONES TOPE SALARIAL GESTION SEPTIEMBRE 2022, CUENTA DE DEPOSITO: CUENTA UNICA DEL TESORO"/>
    <m/>
    <m/>
    <m/>
    <m/>
    <m/>
    <m/>
    <n v="0"/>
    <n v="3558.21"/>
    <s v="NO_CONCILIADO"/>
  </r>
  <r>
    <x v="1"/>
    <m/>
    <x v="1"/>
    <x v="47"/>
    <s v="O21002090002"/>
    <s v="BOD"/>
    <n v="2100209"/>
    <m/>
    <s v="00099021001 DEPOSITO DE EFECTIVO, DEPOSITANTE: CARLOS EDUARDO TITO MELGAR, CONCEPTO: REGULARIZACIONES TOPE SALARIAL GESTION OCTUBRE 2022, CUENTA DE DEPOSITO: CUENTA UNICA DEL TESORO"/>
    <m/>
    <m/>
    <m/>
    <m/>
    <m/>
    <m/>
    <n v="0"/>
    <n v="3558.21"/>
    <s v="NO_CONCILIADO"/>
  </r>
  <r>
    <x v="1"/>
    <m/>
    <x v="1"/>
    <x v="47"/>
    <s v="O21002110002"/>
    <s v="BOD"/>
    <n v="2100211"/>
    <m/>
    <s v="00099021001 DEPOSITO DE EFECTIVO, DEPOSITANTE: CARLOS EDUARDO TITO MELGAR, CONCEPTO: REGULARIZACIONES TOPE SALARIAL GESTION NOVIEMBRE 2022, CUENTA DE DEPOSITO: CUENTA UNICA DEL TESORO"/>
    <m/>
    <m/>
    <m/>
    <m/>
    <m/>
    <m/>
    <n v="0"/>
    <n v="3558.21"/>
    <s v="NO_CONCILIADO"/>
  </r>
  <r>
    <x v="1"/>
    <m/>
    <x v="1"/>
    <x v="47"/>
    <s v="O21002130002"/>
    <s v="BOD"/>
    <n v="2100213"/>
    <m/>
    <s v="00099021001 DEPOSITO DE EFECTIVO, DEPOSITANTE: CARLOS EDUARDO TITO MELGAR, CONCEPTO: REGULARIZACIONES TOPE SALARIAL GESTION DICIEMBRE 2022, CUENTA DE DEPOSITO: CUENTA UNICA DEL TESORO"/>
    <m/>
    <m/>
    <m/>
    <m/>
    <m/>
    <m/>
    <n v="0"/>
    <n v="3558.21"/>
    <s v="NO_CONCILIADO"/>
  </r>
  <r>
    <x v="27"/>
    <m/>
    <x v="27"/>
    <x v="47"/>
    <s v="O21002340002"/>
    <s v="BOD"/>
    <n v="2100234"/>
    <m/>
    <s v="00086011109 DEPOSITO DE EFECTIVO, DEPOSITANTE: LIZETH HUARANCA ARCE, CONCEPTO: ORDENAMIENTO JURIDICO ADMINISTRATIVO(MMAYA), CUENTA DE DEPOSITO: CUENTA UNICA DEL TESORO"/>
    <m/>
    <m/>
    <m/>
    <m/>
    <m/>
    <m/>
    <n v="0"/>
    <n v="500"/>
    <s v="NO_CONCILIADO"/>
  </r>
  <r>
    <x v="28"/>
    <m/>
    <x v="28"/>
    <x v="47"/>
    <s v="O21002780002"/>
    <s v="BOD"/>
    <n v="2100278"/>
    <m/>
    <s v="00548012001 DEPOSITO DE EFECTIVO, DEPOSITANTE: JHONNY MAMANI MELENDRES, CONCEPTO: DEVOLUCION DE VIÁTICOS, CUENTA DE DEPOSITO: CUENTA UNICA DEL TESORO"/>
    <m/>
    <m/>
    <m/>
    <m/>
    <m/>
    <m/>
    <n v="0"/>
    <n v="28"/>
    <s v="NO_CONCILIADO"/>
  </r>
  <r>
    <x v="7"/>
    <m/>
    <x v="7"/>
    <x v="47"/>
    <s v="O21003250002"/>
    <s v="BOD"/>
    <n v="2100325"/>
    <m/>
    <s v="00099021001 DEPOSITO DE EFECTIVO, DEPOSITANTE: RODOLFO POMA CHUQUIMIA, CONCEPTO: REGULARIZACION POR TOPE FINANCIAL DICIEMBRE 2022, CUENTA DE DEPOSITO: CUENTA UNICA DEL TESORO"/>
    <m/>
    <m/>
    <m/>
    <m/>
    <m/>
    <m/>
    <n v="0"/>
    <n v="1052.23"/>
    <s v="NO_CONCILIADO"/>
  </r>
  <r>
    <x v="1"/>
    <m/>
    <x v="1"/>
    <x v="47"/>
    <s v="O21003450002"/>
    <s v="BOD"/>
    <n v="2100345"/>
    <m/>
    <s v="00099021001 DEPOSITO DE EFECTIVO, DEPOSITANTE: JHONATAN OROSCO QUISPE, CONCEPTO: DEVOLUCION DE HABERES PERIODO-MES JUNIO DE 2022, CUENTA DE DEPOSITO: CUENTA UNICA DEL TESORO"/>
    <m/>
    <m/>
    <m/>
    <m/>
    <m/>
    <m/>
    <n v="0"/>
    <n v="4480"/>
    <s v="NO_CONCILIADO"/>
  </r>
  <r>
    <x v="1"/>
    <m/>
    <x v="1"/>
    <x v="47"/>
    <s v="O21003470002"/>
    <s v="BOD"/>
    <n v="2100347"/>
    <m/>
    <s v="00099021001 DEPOSITO DE EFECTIVO, DEPOSITANTE: JHONATAN OROSCO QUISPE, CONCEPTO: DEVOLUCION DE HABERES PERIODO-MES DE JULIO DE 2022, CUENTA DE DEPOSITO: CUENTA UNICA DEL TESORO"/>
    <m/>
    <m/>
    <m/>
    <m/>
    <m/>
    <m/>
    <n v="0"/>
    <n v="4480"/>
    <s v="NO_CONCILIADO"/>
  </r>
  <r>
    <x v="1"/>
    <m/>
    <x v="1"/>
    <x v="47"/>
    <s v="O21003480002"/>
    <s v="BOD"/>
    <n v="2100348"/>
    <m/>
    <s v="00099021001 DEPOSITO DE EFECTIVO, DEPOSITANTE: JHONATAN OROSCO QUISPE, CONCEPTO: DEVOLUCION DE HABERES PERIODO-MES DE AGOSTO DE 2022, CUENTA DE DEPOSITO: CUENTA UNICA DEL TESORO"/>
    <m/>
    <m/>
    <m/>
    <m/>
    <m/>
    <m/>
    <n v="0"/>
    <n v="4480"/>
    <s v="NO_CONCILIADO"/>
  </r>
  <r>
    <x v="1"/>
    <m/>
    <x v="1"/>
    <x v="47"/>
    <s v="O21003490002"/>
    <s v="BOD"/>
    <n v="2100349"/>
    <m/>
    <s v="00099021001 DEPOSITO DE EFECTIVO, DEPOSITANTE: JHONATAN OROSCO QUISPE, CONCEPTO: DEVOLUCION DE HABERES PERIODO-MES DE SEPTIEMBRE DE 2022, CUENTA DE DEPOSITO: CUENTA UNICA DEL TESORO"/>
    <m/>
    <m/>
    <m/>
    <m/>
    <m/>
    <m/>
    <n v="0"/>
    <n v="4480"/>
    <s v="NO_CONCILIADO"/>
  </r>
  <r>
    <x v="6"/>
    <m/>
    <x v="6"/>
    <x v="47"/>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13683.73"/>
    <s v="CONCILIADO_PARCIAL"/>
  </r>
  <r>
    <x v="6"/>
    <m/>
    <x v="6"/>
    <x v="47"/>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62293.55"/>
    <s v="CONCILIADO_PARCIAL"/>
  </r>
  <r>
    <x v="6"/>
    <m/>
    <x v="6"/>
    <x v="47"/>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108471.57"/>
    <s v="CONCILIADO_PARCIAL"/>
  </r>
  <r>
    <x v="6"/>
    <m/>
    <x v="6"/>
    <x v="47"/>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9973.7000000000007"/>
    <s v="CONCILIADO_PARCIAL"/>
  </r>
  <r>
    <x v="6"/>
    <m/>
    <x v="6"/>
    <x v="47"/>
    <s v="B21002390002"/>
    <s v="BOD"/>
    <n v="2100239"/>
    <m/>
    <s v="00099021001 DEP.DE CHEQ.AJENOS,RET.DE NO_CONCILIADO CAM.,CONCEPTO: PGO INCAPACIDADES TEMPORALES (REEMBOLSO MINISTERIO DE ECONOMIA Y FINANZAS PUBLICAS),DEP.: CAJA NACIONAL DE SALUD, PROCEDENCIA: BANCO UNION S.A., CHEQUE: 31432, FECHA DE EMISION:15/03/2023_x000a_DT - 271  SIT - 32"/>
    <m/>
    <m/>
    <m/>
    <m/>
    <m/>
    <m/>
    <n v="0"/>
    <n v="8613.36"/>
    <s v="CONCILIADO_PARCIAL"/>
  </r>
  <r>
    <x v="1"/>
    <m/>
    <x v="1"/>
    <x v="47"/>
    <s v="B21002560002"/>
    <s v="BOD"/>
    <n v="2100256"/>
    <m/>
    <s v="00099021001 DEP.DE CHEQ.AJENOS,RET.DE CAM.,CONCEPTO: EVELIN MARCELLE DE PARDO GUETTI,DEP.: BANCO UNION S.A. , PROCEDENCIA: BANCO UNION S.A., CHEQUE: 188008, FECHA DE EMISION:15/03/2023"/>
    <m/>
    <m/>
    <m/>
    <m/>
    <m/>
    <m/>
    <n v="0"/>
    <n v="300"/>
    <s v="NO_CONCILIADO"/>
  </r>
  <r>
    <x v="20"/>
    <m/>
    <x v="20"/>
    <x v="48"/>
    <s v="O21005100002"/>
    <s v="BOD"/>
    <n v="2100510"/>
    <m/>
    <s v="00099021001 DEPOSITO DE EFECTIVO, DEPOSITANTE: CIRO GERMAN ALAVIA MARIN, CONCEPTO: DEVOLUCION POR TOPE SALARIAL CORRESPONDIENTE A SEPTIEMBRE 2022, CUENTA DE DEPOSITO: CUENTA UNICA DEL TESORO"/>
    <m/>
    <m/>
    <m/>
    <m/>
    <m/>
    <m/>
    <n v="0"/>
    <n v="4738.79"/>
    <s v="NO_CONCILIADO"/>
  </r>
  <r>
    <x v="20"/>
    <m/>
    <x v="20"/>
    <x v="48"/>
    <s v="O21005120002"/>
    <s v="BOD"/>
    <n v="2100512"/>
    <m/>
    <s v="00099021001 DEPOSITO DE EFECTIVO, DEPOSITANTE: CIRO GERMAN ALAVIA MARIN, CONCEPTO: DEVOLUCION POR TOPE SALARIAL CORRESPONDIENTE OCTUBRE 2022, CUENTA DE DEPOSITO: CUENTA UNICA DEL TESORO"/>
    <m/>
    <m/>
    <m/>
    <m/>
    <m/>
    <m/>
    <n v="0"/>
    <n v="4738.79"/>
    <s v="NO_CONCILIADO"/>
  </r>
  <r>
    <x v="20"/>
    <m/>
    <x v="20"/>
    <x v="48"/>
    <s v="O21005140002"/>
    <s v="BOD"/>
    <n v="2100514"/>
    <m/>
    <s v="00099021001 DEPOSITO DE EFECTIVO, DEPOSITANTE: CIRO GERMAN ALAVIA MARIN, CONCEPTO: DEVOLUCION POR TOPE SALARIAL CORRESPONDIENTE A NOVIEMBRE 2022, CUENTA DE DEPOSITO: CUENTA UNICA DEL TESORO"/>
    <m/>
    <m/>
    <m/>
    <m/>
    <m/>
    <m/>
    <n v="0"/>
    <n v="4709.6099999999997"/>
    <s v="NO_CONCILIADO"/>
  </r>
  <r>
    <x v="20"/>
    <m/>
    <x v="20"/>
    <x v="48"/>
    <s v="O21005160002"/>
    <s v="BOD"/>
    <n v="2100516"/>
    <m/>
    <s v="00099021001 DEPOSITO DE EFECTIVO, DEPOSITANTE: CIRO GERMAN ALAVIA MARIN, CONCEPTO: DEVOLUCION POR TOPE SALARIAL CORRESPONDIENTE A DICIEMBRE 2022, CUENTA DE DEPOSITO: CUENTA UNICA DEL TESORO"/>
    <m/>
    <m/>
    <m/>
    <m/>
    <m/>
    <m/>
    <n v="0"/>
    <n v="4738.79"/>
    <s v="NO_CONCILIADO"/>
  </r>
  <r>
    <x v="1"/>
    <m/>
    <x v="1"/>
    <x v="48"/>
    <s v="O21006180002"/>
    <s v="BOD"/>
    <n v="2100618"/>
    <m/>
    <s v="00099021001 DEPOSITO DE EFECTIVO, DEPOSITANTE: CLAUDIA VERONICA SILVA CORINI, CONCEPTO: DEVOLUCION REMUNERACION MAXIMA, CUENTA DE DEPOSITO: CUENTA UNICA DEL TESORO"/>
    <m/>
    <m/>
    <m/>
    <m/>
    <m/>
    <m/>
    <n v="0"/>
    <n v="3163.13"/>
    <s v="NO_CONCILIADO"/>
  </r>
  <r>
    <x v="29"/>
    <m/>
    <x v="29"/>
    <x v="49"/>
    <s v="O21009090002"/>
    <s v="BOD"/>
    <n v="2100909"/>
    <m/>
    <s v="00099021001 DEPOSITO DE EFECTIVO, DEPOSITANTE: JORGE NELSON CHAVEZ MAMANI C.I. 4250466 LP, CONCEPTO: DEPÓSITO DE VIATICOS, CUENTA DE DEPOSITO: CUENTA UNICA DEL TESORO"/>
    <m/>
    <m/>
    <m/>
    <m/>
    <m/>
    <m/>
    <n v="0"/>
    <n v="0.01"/>
    <s v="CONCILIADO_PARCIAL"/>
  </r>
  <r>
    <x v="29"/>
    <m/>
    <x v="29"/>
    <x v="49"/>
    <s v="O21009110002"/>
    <s v="BOD"/>
    <n v="2100911"/>
    <m/>
    <s v="00099021001 DEPOSITO DE EFECTIVO, DEPOSITANTE: JOSE ANTONIO CORO LARA C.I. 9122319 LP, CONCEPTO: DEPÓSITO DE VIATICOS, CUENTA DE DEPOSITO: CUENTA UNICA DEL TESORO"/>
    <m/>
    <m/>
    <m/>
    <m/>
    <m/>
    <m/>
    <n v="0"/>
    <n v="0.01"/>
    <s v="CONCILIADO_PARCIAL"/>
  </r>
  <r>
    <x v="29"/>
    <m/>
    <x v="29"/>
    <x v="49"/>
    <s v="O21009130002"/>
    <s v="BOD"/>
    <n v="2100913"/>
    <m/>
    <s v="00099021001 DEPOSITO DE EFECTIVO, DEPOSITANTE: JAVIER EDGAR YAPU PATON C.I. 6146037 L.P., CONCEPTO: DEPÓSITO DE VIATICOS, CUENTA DE DEPOSITO: CUENTA UNICA DEL TESORO"/>
    <m/>
    <m/>
    <m/>
    <m/>
    <m/>
    <m/>
    <n v="0"/>
    <n v="0.01"/>
    <s v="CONCILIADO_PARCIAL"/>
  </r>
  <r>
    <x v="1"/>
    <m/>
    <x v="1"/>
    <x v="50"/>
    <s v="O21012110002"/>
    <s v="BOD"/>
    <n v="2101211"/>
    <m/>
    <s v="00099021001 DEPOSITO DE EFECTIVO, DEPOSITANTE: ENCARNACION ANCARI BLANCO VDA DE TANGARA, CONCEPTO: DEVOLUCION DE HABERES DEL MES DE AGOSTO DEL 2014 SRA ENCARNACION ANCARI BLANCO CI.2931113, CUENTA DE DEPOSITO: CUENTA UNICA DEL TESORO"/>
    <m/>
    <m/>
    <m/>
    <m/>
    <m/>
    <m/>
    <n v="0"/>
    <n v="5003.04"/>
    <s v="NO_CONCILIADO"/>
  </r>
  <r>
    <x v="1"/>
    <m/>
    <x v="1"/>
    <x v="50"/>
    <s v="O21012170002"/>
    <s v="BOD"/>
    <n v="2101217"/>
    <m/>
    <s v="00099021001 DEPOSITO DE EFECTIVO, DEPOSITANTE: ENCARNACION ANCARI BLANCO VDA DE TANGARA, CONCEPTO: DEVOLUCION DE HABERES DEL MES DE JULIO DEL 2014 SRA ENCARNACION ANCARI BLANCO CI.2931113, CUENTA DE DEPOSITO: CUENTA UNICA DEL TESORO"/>
    <m/>
    <m/>
    <m/>
    <m/>
    <m/>
    <m/>
    <n v="0"/>
    <n v="5003.04"/>
    <s v="NO_CONCILIADO"/>
  </r>
  <r>
    <x v="1"/>
    <m/>
    <x v="1"/>
    <x v="50"/>
    <s v="O21013030002"/>
    <s v="BOD"/>
    <n v="2101303"/>
    <m/>
    <s v="00099021001 DEPOSITO DE EFECTIVO, DEPOSITANTE: PORFIRIO LIMACHI POMA, CONCEPTO: COBRO INDEBIDO DEVOLUCION, CUENTA DE DEPOSITO: CUENTA UNICA DEL TESORO"/>
    <m/>
    <m/>
    <m/>
    <m/>
    <m/>
    <m/>
    <n v="0"/>
    <n v="950"/>
    <s v="NO_CONCILIADO"/>
  </r>
  <r>
    <x v="1"/>
    <m/>
    <x v="1"/>
    <x v="50"/>
    <s v="O21013370002"/>
    <s v="BOD"/>
    <n v="2101337"/>
    <m/>
    <s v="00099021001 DEPOSITO DE EFECTIVO, DEPOSITANTE: GLADYS BEATRIZ PLATA AMARRO, CONCEPTO: EXCESO MAXIMO DE REMUNERACION PERMITIDO DOBLE PERCEPCION, CUENTA DE DEPOSITO: CUENTA UNICA DEL TESORO"/>
    <m/>
    <m/>
    <m/>
    <m/>
    <m/>
    <m/>
    <n v="0"/>
    <n v="720.2"/>
    <s v="NO_CONCILIADO"/>
  </r>
  <r>
    <x v="1"/>
    <m/>
    <x v="1"/>
    <x v="50"/>
    <s v="B21012730002"/>
    <s v="BOD"/>
    <n v="2101273"/>
    <m/>
    <s v="00099021001 DEP.DE CHEQ.AJENOS,RET.DE CAM.,CONCEPTO: JOSE FLORES FLORES,DEP.: BANCO UNION S.A. , PROCEDENCIA: BANCO UNION S.A., CHEQUE: 191439, FECHA DE EMISION:20/03/2023"/>
    <m/>
    <m/>
    <m/>
    <m/>
    <m/>
    <m/>
    <n v="0"/>
    <n v="4645.8"/>
    <s v="NO_CONCILIADO"/>
  </r>
  <r>
    <x v="1"/>
    <m/>
    <x v="1"/>
    <x v="50"/>
    <s v="B21012790002"/>
    <s v="BOD"/>
    <n v="2101279"/>
    <m/>
    <s v="00099021001 DEP.DE CHEQ.AJENOS,RET.DE CAM.,CONCEPTO: JUSTINIANO GRAGEDA TRUJILLO,DEP.: BANCO UNION S.A. , PROCEDENCIA: BANCO UNION S.A., CHEQUE: 191442, FECHA DE EMISION:20/03/2023"/>
    <m/>
    <m/>
    <m/>
    <m/>
    <m/>
    <m/>
    <n v="0"/>
    <n v="7874.03"/>
    <s v="NO_CONCILIADO"/>
  </r>
  <r>
    <x v="1"/>
    <m/>
    <x v="1"/>
    <x v="51"/>
    <s v="O21015890002"/>
    <s v="BOD"/>
    <n v="2101589"/>
    <m/>
    <s v="00099021001 DEPOSITO DE EFECTIVO, DEPOSITANTE: DIONICIO YAPUCHURA CALLISAYA, CONCEPTO: REVERSION DE BOLETA DE HABER MENSUAL, CUENTA DE DEPOSITO: CUENTA UNICA DEL TESORO"/>
    <m/>
    <m/>
    <m/>
    <m/>
    <m/>
    <m/>
    <n v="0"/>
    <n v="8831.0300000000007"/>
    <s v="NO_CONCILIADO"/>
  </r>
  <r>
    <x v="16"/>
    <m/>
    <x v="16"/>
    <x v="51"/>
    <s v="O21014890002"/>
    <s v="BOD"/>
    <n v="2101489"/>
    <m/>
    <s v="00423142001 DEPOSITO DE EFECTIVO, DEPOSITANTE: CAJA DE SALUD DE CAMINOS Y RA, CONCEPTO: DEVOLUCION RETROACTIVOS, CUENTA DE DEPOSITO: CUENTA UNICA DEL TESORO"/>
    <m/>
    <m/>
    <m/>
    <m/>
    <m/>
    <m/>
    <n v="0"/>
    <n v="1"/>
    <s v="CONCILIADO_PARCIAL"/>
  </r>
  <r>
    <x v="1"/>
    <m/>
    <x v="1"/>
    <x v="52"/>
    <s v="O21018160002"/>
    <s v="BOD"/>
    <n v="2101816"/>
    <m/>
    <s v="00099021001 DEPOSITO DE EFECTIVO, DEPOSITANTE: LUCRECIA VELARDE VDA. DE FLORES, CONCEPTO: NUEVAS NUPCIAS, CUENTA DE DEPOSITO: CUENTA UNICA DEL TESORO"/>
    <m/>
    <m/>
    <m/>
    <m/>
    <m/>
    <m/>
    <n v="0"/>
    <n v="1500"/>
    <s v="NO_CONCILIADO"/>
  </r>
  <r>
    <x v="1"/>
    <m/>
    <x v="1"/>
    <x v="52"/>
    <s v="O21019130002"/>
    <s v="BOD"/>
    <n v="2101913"/>
    <m/>
    <s v="00099021001 DEPOSITO DE EFECTIVO, DEPOSITANTE: MARCIA ALODIA DALENCE PARDO, CONCEPTO: REVERSION TOTAL, CUENTA DE DEPOSITO: CUENTA UNICA DEL TESORO"/>
    <m/>
    <m/>
    <m/>
    <m/>
    <m/>
    <m/>
    <n v="0"/>
    <n v="4029.31"/>
    <s v="NO_CONCILIADO"/>
  </r>
  <r>
    <x v="1"/>
    <m/>
    <x v="1"/>
    <x v="53"/>
    <s v="O21021790002"/>
    <s v="BOD"/>
    <n v="2102179"/>
    <m/>
    <s v="00099021001 DEPOSITO DE EFECTIVO, DEPOSITANTE: ADELA FLORES CRUZ, CONCEPTO: DEVOLUCION POR DOBLE PERCEPCION DE DIC/22 A FEB/23 MAS LAS DUODECIMAS DE AGUINALDO, CUENTA DE DEPOSITO: CUENTA UNICA DEL TESORO"/>
    <m/>
    <m/>
    <m/>
    <m/>
    <m/>
    <m/>
    <n v="0"/>
    <n v="867.06"/>
    <s v="NO_CONCILIADO"/>
  </r>
  <r>
    <x v="1"/>
    <m/>
    <x v="1"/>
    <x v="53"/>
    <s v="B21020950002"/>
    <s v="BOD"/>
    <n v="2102095"/>
    <m/>
    <s v="00099021001 DEP.DE CHEQ.AJENOS,RET.DE CAM.,CONCEPTO: DEPÓSITO POR REVERSION DEL PREVENTIVO N°202,DEP.: SELA ORURO , PROCEDENCIA: BANCO UNION S.A., CHEQUE: 18431, FECHA DE EMISION:02/03/2023"/>
    <m/>
    <m/>
    <m/>
    <m/>
    <m/>
    <m/>
    <n v="0"/>
    <n v="3087.97"/>
    <s v="NO_CONCILIADO"/>
  </r>
  <r>
    <x v="1"/>
    <m/>
    <x v="1"/>
    <x v="53"/>
    <s v="B21021540002"/>
    <s v="BOD"/>
    <n v="2102154"/>
    <m/>
    <s v="00099021001 DEP.DE CHEQ.AJENOS,RET.DE CAM.,CONCEPTO: PATRICIA DUBEYSA PEÑARANDA QUIROGA,DEP.: BANCO UNION S.A. , PROCEDENCIA: BANCO UNION S.A., CHEQUE: 191445, FECHA DE EMISION:23/03/2023"/>
    <m/>
    <m/>
    <m/>
    <m/>
    <m/>
    <m/>
    <n v="0"/>
    <n v="3177.48"/>
    <s v="NO_CONCILIADO"/>
  </r>
  <r>
    <x v="30"/>
    <m/>
    <x v="30"/>
    <x v="54"/>
    <s v="O21024010002"/>
    <s v="BOD"/>
    <n v="2102401"/>
    <m/>
    <s v="00099021001 DEPOSITO DE EFECTIVO, DEPOSITANTE: URMIA CECILIA INQUILLO CORTEZ, CONCEPTO: DEVOLUCION PAGO EN DEMASIA DOS DIAS DE HABER MES FEBRERO 2023, CUENTA DE DEPOSITO: CUENTA UNICA DEL TESORO"/>
    <m/>
    <m/>
    <m/>
    <m/>
    <m/>
    <m/>
    <n v="0"/>
    <n v="587.64"/>
    <s v="NO_CONCILIADO"/>
  </r>
  <r>
    <x v="1"/>
    <m/>
    <x v="1"/>
    <x v="54"/>
    <s v="O21024260002"/>
    <s v="BOD"/>
    <n v="2102426"/>
    <m/>
    <s v="00099021001 DEPOSITO DE EFECTIVO, DEPOSITANTE: JORGE ROGELIO SANTANDER ESTRADA, CONCEPTO: REGULARIZACION DE TOPE SALARIAL SEPTIEMBRE 2022, CUENTA DE DEPOSITO: CUENTA UNICA DEL TESORO"/>
    <m/>
    <m/>
    <m/>
    <m/>
    <m/>
    <m/>
    <n v="0"/>
    <n v="44.79"/>
    <s v="NO_CONCILIADO"/>
  </r>
  <r>
    <x v="1"/>
    <m/>
    <x v="1"/>
    <x v="54"/>
    <s v="O21024280002"/>
    <s v="BOD"/>
    <n v="2102428"/>
    <m/>
    <s v="00099021001 DEPOSITO DE EFECTIVO, DEPOSITANTE: JORGE ROGELIO SANTANDER ESTRADA, CONCEPTO: REGULARIZACION DE TOPE SALARIAL OCTUBRE 2022, CUENTA DE DEPOSITO: CUENTA UNICA DEL TESORO"/>
    <m/>
    <m/>
    <m/>
    <m/>
    <m/>
    <m/>
    <n v="0"/>
    <n v="44.79"/>
    <s v="NO_CONCILIADO"/>
  </r>
  <r>
    <x v="1"/>
    <m/>
    <x v="1"/>
    <x v="54"/>
    <s v="O21024310002"/>
    <s v="BOD"/>
    <n v="2102431"/>
    <m/>
    <s v="00099021001 DEPOSITO DE EFECTIVO, DEPOSITANTE: JORGE ROGELIO SANTANDER ESTRADA, CONCEPTO: REGULARIZACION DE TOPE SALARIAL NOVIEMBRE 2022, CUENTA DE DEPOSITO: CUENTA UNICA DEL TESORO"/>
    <m/>
    <m/>
    <m/>
    <m/>
    <m/>
    <m/>
    <n v="0"/>
    <n v="21.1"/>
    <s v="NO_CONCILIADO"/>
  </r>
  <r>
    <x v="1"/>
    <m/>
    <x v="1"/>
    <x v="54"/>
    <s v="O21024330002"/>
    <s v="BOD"/>
    <n v="2102433"/>
    <m/>
    <s v="00099021001 DEPOSITO DE EFECTIVO, DEPOSITANTE: JORGE ROGELIO SANTANDER ESTRADA, CONCEPTO: REGULARIZACION DE TOPE SALARIAL DICIEMBRE 2022, CUENTA DE DEPOSITO: CUENTA UNICA DEL TESORO"/>
    <m/>
    <m/>
    <m/>
    <m/>
    <m/>
    <m/>
    <n v="0"/>
    <n v="21.1"/>
    <s v="NO_CONCILIADO"/>
  </r>
  <r>
    <x v="1"/>
    <m/>
    <x v="1"/>
    <x v="54"/>
    <s v="O21025180002"/>
    <s v="BOD"/>
    <n v="2102518"/>
    <m/>
    <s v="00099021001 DEPOSITO DE EFECTIVO, DEPOSITANTE: ALVARO MARCO ANTONIO CABA OLIVAREZ, CONCEPTO: CITE:MEFP/VTCP/DGOPT/UAIS-CPI/N°030/2016 REGULARIZACION: JULIO-AGOSTO 2022, CUENTA DE DEPOSITO: CUENTA UNICA DEL TESORO"/>
    <m/>
    <m/>
    <m/>
    <m/>
    <m/>
    <m/>
    <n v="0"/>
    <n v="13500"/>
    <s v="NO_CONCILIADO"/>
  </r>
  <r>
    <x v="1"/>
    <m/>
    <x v="1"/>
    <x v="54"/>
    <s v="O21025190002"/>
    <s v="BOD"/>
    <n v="2102519"/>
    <m/>
    <s v="00099021001 DEPOSITO DE EFECTIVO, DEPOSITANTE: ALVARO MARCO ANTONIO CABA OLIVAREZ, CONCEPTO: CITE:MEFP/VTCP/DGOPT/UAIS-CPI/N°030/2016 REGULARIZACION: MAYO-JUNIO 2022, CUENTA DE DEPOSITO: CUENTA UNICA DEL TESORO"/>
    <m/>
    <m/>
    <m/>
    <m/>
    <m/>
    <m/>
    <n v="0"/>
    <n v="13500"/>
    <s v="NO_CONCILIADO"/>
  </r>
  <r>
    <x v="7"/>
    <m/>
    <x v="7"/>
    <x v="54"/>
    <s v="B21024030002"/>
    <s v="BOD"/>
    <n v="2102403"/>
    <m/>
    <s v="00099021001 DEP.DE CHEQ.AJENOS,RET.DE CAM.,CONCEPTO: PAGO POR DESCUENTO RECURSOS PUBLICOS,DEP.: CAJA NACIONAL DE SALUD , PROCEDENCIA: BANCO UNION S.A., CHEQUE: 66838, FECHA DE EMISION:23/03/2023"/>
    <m/>
    <m/>
    <m/>
    <m/>
    <m/>
    <m/>
    <n v="0"/>
    <n v="12790.75"/>
    <s v="NO_CONCILIADO"/>
  </r>
  <r>
    <x v="1"/>
    <m/>
    <x v="1"/>
    <x v="54"/>
    <s v="B21024290002"/>
    <s v="BOD"/>
    <n v="2102429"/>
    <m/>
    <s v="00099021001 DEP.DE CHEQ.AJENOS,RET.DE CAM.,CONCEPTO: JUAN JOSE TORDAOYA AREVALO,DEP.: BANCO UNION S.A. , PROCEDENCIA: BANCO UNION S.A., CHEQUE: 191447, FECHA DE EMISION:24/03/2023"/>
    <m/>
    <m/>
    <m/>
    <m/>
    <m/>
    <m/>
    <n v="0"/>
    <n v="7118"/>
    <s v="NO_CONCILIADO"/>
  </r>
  <r>
    <x v="1"/>
    <m/>
    <x v="1"/>
    <x v="55"/>
    <s v="O21027870002"/>
    <s v="BOD"/>
    <n v="2102787"/>
    <m/>
    <s v="00099021001 DEPOSITO DE EFECTIVO, DEPOSITANTE: ROSA AMALIA QUISBERT DE MARCA, CONCEPTO: DEVOLUCION DE RETROACTIVO, CUENTA DE DEPOSITO: CUENTA UNICA DEL TESORO"/>
    <m/>
    <m/>
    <m/>
    <m/>
    <m/>
    <m/>
    <n v="0"/>
    <n v="200"/>
    <s v="NO_CONCILIADO"/>
  </r>
  <r>
    <x v="1"/>
    <m/>
    <x v="1"/>
    <x v="55"/>
    <s v="O21028260002"/>
    <s v="BOD"/>
    <n v="2102826"/>
    <m/>
    <s v="00099021001 DEPOSITO DE EFECTIVO, DEPOSITANTE: FREDY MOISES FLORES MAMANI, CONCEPTO: COBRO INDEVIDO DEL PRA, CUENTA DE DEPOSITO: CUENTA UNICA DEL TESORO"/>
    <m/>
    <m/>
    <m/>
    <m/>
    <m/>
    <m/>
    <n v="0"/>
    <n v="3000"/>
    <s v="NO_CONCILIADO"/>
  </r>
  <r>
    <x v="1"/>
    <m/>
    <x v="1"/>
    <x v="55"/>
    <s v="O21028740002"/>
    <s v="BOD"/>
    <n v="2102874"/>
    <m/>
    <s v="00099021001 DEPOSITO DE EFECTIVO, DEPOSITANTE: MONICA SEA ARAMAYO, CONCEPTO: DEVOLUCION RENUMERACION MAXIMA, CUENTA DE DEPOSITO: CUENTA UNICA DEL TESORO"/>
    <m/>
    <m/>
    <m/>
    <m/>
    <m/>
    <m/>
    <n v="0"/>
    <n v="6714.56"/>
    <s v="NO_CONCILIADO"/>
  </r>
  <r>
    <x v="1"/>
    <m/>
    <x v="1"/>
    <x v="55"/>
    <s v="B21028470002"/>
    <s v="BOD"/>
    <n v="2102847"/>
    <m/>
    <s v="00099021001 DEP.DE CHEQ.AJENOS,RET.DE CAM.,CONCEPTO: EDGAR MANCILLA GUTIERREZ,DEP.: BANCO UNION S.A. , PROCEDENCIA: BANCO UNION S.A., CHEQUE: 191455, FECHA DE EMISION:27/03/2023"/>
    <m/>
    <m/>
    <m/>
    <m/>
    <m/>
    <m/>
    <n v="0"/>
    <n v="1900.98"/>
    <s v="NO_CONCILIADO"/>
  </r>
  <r>
    <x v="1"/>
    <m/>
    <x v="1"/>
    <x v="55"/>
    <s v="B21028480002"/>
    <s v="BOD"/>
    <n v="2102848"/>
    <m/>
    <s v="00099021001 DEP.DE CHEQ.AJENOS,RET.DE CAM.,CONCEPTO: ROSMERY CHOQUE MAMANI,DEP.: BANCO UNION S.A. , PROCEDENCIA: BANCO UNION S.A., CHEQUE: 191454, FECHA DE EMISION:27/03/2023"/>
    <m/>
    <m/>
    <m/>
    <m/>
    <m/>
    <m/>
    <n v="0"/>
    <n v="1790.8"/>
    <s v="NO_CONCILIADO"/>
  </r>
  <r>
    <x v="1"/>
    <m/>
    <x v="1"/>
    <x v="55"/>
    <s v="B21028500002"/>
    <s v="BOD"/>
    <n v="2102850"/>
    <m/>
    <s v="00099021001 DEP.DE CHEQ.AJENOS,RET.DE CAM.,CONCEPTO: MARISOL ENCINAS MONTAÑO,DEP.: BANCO UNION S.S.A , PROCEDENCIA: BANCO UNION S.A., CHEQUE: 191453, FECHA DE EMISION:27/03/2023"/>
    <m/>
    <m/>
    <m/>
    <m/>
    <m/>
    <m/>
    <n v="0"/>
    <n v="1663.5"/>
    <s v="NO_CONCILIADO"/>
  </r>
  <r>
    <x v="1"/>
    <m/>
    <x v="1"/>
    <x v="55"/>
    <s v="B21028530002"/>
    <s v="BOD"/>
    <n v="2102853"/>
    <m/>
    <s v="00099021001 DEP.DE CHEQ.AJENOS,RET.DE CAM.,CONCEPTO: ALEXANDER IVN PINTO MAMANI,DEP.: BANCO UNION S.A. , PROCEDENCIA: BANCO UNION S.A., CHEQUE: 191452, FECHA DE EMISION:27/03/2023"/>
    <m/>
    <m/>
    <m/>
    <m/>
    <m/>
    <m/>
    <n v="0"/>
    <n v="1663.35"/>
    <s v="NO_CONCILIADO"/>
  </r>
  <r>
    <x v="1"/>
    <m/>
    <x v="1"/>
    <x v="56"/>
    <s v="O21031480002"/>
    <s v="BOD"/>
    <n v="2103148"/>
    <m/>
    <s v="00099021001 DEPOSITO DE EFECTIVO, DEPOSITANTE: ALVARO MARCO ANTONIO CABA OLIVAREZ, CONCEPTO: CITE: MEFP/VTCP/DGOPT/UAIS-CPI/N°030/2016 REGULARIZACION SEPTIEMBRE-OCTUBRE 2022, CUENTA DE DEPOSITO: CUENTA UNICA DEL TESORO"/>
    <m/>
    <m/>
    <m/>
    <m/>
    <m/>
    <m/>
    <n v="0"/>
    <n v="13500"/>
    <s v="NO_CONCILIADO"/>
  </r>
  <r>
    <x v="1"/>
    <m/>
    <x v="1"/>
    <x v="56"/>
    <s v="B21030930002"/>
    <s v="BOD"/>
    <n v="2103093"/>
    <m/>
    <s v="00099021001 DEP.DE CHEQ.AJENOS,RET.DE CAM.,CONCEPTO: CARLA ESCALERA PINTO,DEP.: BANCO UNION S.A. , PROCEDENCIA: BANCO UNION S.A., CHEQUE: 191457, FECHA DE EMISION:28/03/2023"/>
    <m/>
    <m/>
    <m/>
    <m/>
    <m/>
    <m/>
    <n v="0"/>
    <n v="1566.95"/>
    <s v="NO_CONCILIADO"/>
  </r>
  <r>
    <x v="1"/>
    <m/>
    <x v="1"/>
    <x v="57"/>
    <s v="O21034020002"/>
    <s v="BOD"/>
    <n v="2103402"/>
    <m/>
    <s v="00099021001 DEPOSITO DE EFECTIVO, DEPOSITANTE: IVER LUNA SANCHEZ, CONCEPTO: DEVOLUCION DE PASAJES AEREOS SEGUN PREVENTIVO NRO 935, CUENTA DE DEPOSITO: CUENTA UNICA DEL TESORO"/>
    <m/>
    <m/>
    <m/>
    <m/>
    <m/>
    <m/>
    <n v="0"/>
    <n v="181"/>
    <s v="NO_CONCILIADO"/>
  </r>
  <r>
    <x v="1"/>
    <m/>
    <x v="1"/>
    <x v="57"/>
    <s v="B21033700002"/>
    <s v="BOD"/>
    <n v="2103370"/>
    <m/>
    <s v="00099021001 DEP.DE CHEQ.AJENOS,RET.DE CAM.,CONCEPTO: ABEL ANDIA ZURITA,DEP.: BANCO UNION S.A. , PROCEDENCIA: BANCO UNION S.A., CHEQUE: 191458, FECHA DE EMISION:29/03/2023"/>
    <m/>
    <m/>
    <m/>
    <m/>
    <m/>
    <m/>
    <n v="0"/>
    <n v="3239.73"/>
    <s v="NO_CONCILIADO"/>
  </r>
  <r>
    <x v="31"/>
    <m/>
    <x v="31"/>
    <x v="58"/>
    <s v="O21036000002"/>
    <s v="BOD"/>
    <n v="2103600"/>
    <m/>
    <s v="00593012001 DEPOSITO DE EFECTIVO, DEPOSITANTE: GRACIELA QUENTA POMA, CONCEPTO: |DEVOLUCION DE IMPUESTOS PAGADOS EN EXESO, CUENTA DE DEPOSITO: CUENTA UNICA DEL TESORO"/>
    <m/>
    <m/>
    <m/>
    <m/>
    <m/>
    <m/>
    <n v="0"/>
    <n v="55.3"/>
    <s v="NO_CONCILIADO"/>
  </r>
  <r>
    <x v="3"/>
    <m/>
    <x v="3"/>
    <x v="58"/>
    <s v="O21036960002"/>
    <s v="BOD"/>
    <n v="2103696"/>
    <m/>
    <s v="00344018001 DEPOSITO DE EFECTIVO, DEPOSITANTE: CARLOS ALBERTO REZA AZURDUY, CONCEPTO: DEVOLUCION DE SALDOS NO UTILIZADOS AL C31 390, CUENTA DE DEPOSITO: CUENTA UNICA DEL TESORO"/>
    <m/>
    <m/>
    <m/>
    <m/>
    <m/>
    <m/>
    <n v="0"/>
    <n v="2232.04"/>
    <s v="NO_CONCILIADO"/>
  </r>
  <r>
    <x v="1"/>
    <m/>
    <x v="1"/>
    <x v="58"/>
    <s v="O21037300002"/>
    <s v="BOD"/>
    <n v="2103730"/>
    <m/>
    <s v="00099021001 DEPOSITO DE EFECTIVO, DEPOSITANTE: MAURICIO CLEVER FLORES MORALES, CONCEPTO: POR DEVOLUCIONDE MAXIMA REMUNERACION ECONOMICA PERCIBIDA EN INSTITUCION PUBLICA MES NOVIEMBRE 2022, CUENTA DE DEPOSITO: CUENTA UNICA DEL TESORO"/>
    <m/>
    <m/>
    <m/>
    <m/>
    <m/>
    <m/>
    <n v="0"/>
    <n v="1767.27"/>
    <s v="NO_CONCILIADO"/>
  </r>
  <r>
    <x v="32"/>
    <m/>
    <x v="32"/>
    <x v="37"/>
    <s v="Q17711250002"/>
    <s v="CRV"/>
    <n v="1771125"/>
    <m/>
    <s v="NUMERO DE LIBRETA CUT: 00513014201 OPERACIÓN E18 TRANSFERENCIA DEL SISTEMA FINANCIERO POR CUENTA DE TERCEROS A LA CUT TRANSFERENCIA DEL 1% DEL VALOR DE INVERSION POR ACTIVIDADES EN AREAS PROTEGIDAS DE ACUERDO A DS 2366 DESTINADAS A LA GESTION AMBIENTAL SOLICITUD YPFB CHACO SA"/>
    <m/>
    <m/>
    <m/>
    <m/>
    <m/>
    <m/>
    <n v="0"/>
    <n v="430128"/>
    <s v="NO_CONCILIADO"/>
  </r>
  <r>
    <x v="2"/>
    <m/>
    <x v="2"/>
    <x v="38"/>
    <s v="S10556050002"/>
    <s v="CRV"/>
    <n v="1055605"/>
    <m/>
    <s v="'TRANSFERENCIA'||RECIBIDA DEL EXTERIOR SEGÚN MENSAJE SWIFT Nº 3521 (REM.EXT.) DE FECHA 02-03-2023 POR PRIMER DESEMBOLSO DEL PRÉSTAMO F.ROT./AID 12/006/00. LIBRETA N° 00046057011 MSYD - RECURSOS CONVENIO FINANCIERO F.ROT./AID 12/006/00"/>
    <m/>
    <m/>
    <m/>
    <m/>
    <m/>
    <m/>
    <n v="0"/>
    <n v="37131820.359999999"/>
    <s v="NO_CONCILIADO"/>
  </r>
  <r>
    <x v="4"/>
    <m/>
    <x v="4"/>
    <x v="39"/>
    <s v="Q17725700002"/>
    <s v="CRV"/>
    <n v="1772570"/>
    <m/>
    <s v="NUMERO DE LIBRETA CUT: 00099021001 OPERACIÓN E75 TRANSFERENCIA DE LA CUENTA FISCAL BUN A LA CUT EN MN TRANSFERENCIA DE FONDOS A SOLICITUD DE: GOBIERNO AUTONOMO MUNICIPAL DE PAPEL PAMPA CITE: GAMPP/MAE-FEVL/NÂ°047/2023 CUENTA CUT 3987 LIBRETA NÂ° 00099021001 TGN-RECURSOS ORDINARIOS"/>
    <m/>
    <m/>
    <m/>
    <m/>
    <m/>
    <m/>
    <n v="0"/>
    <n v="476662.9"/>
    <s v="NO_CONCILIADO"/>
  </r>
  <r>
    <x v="31"/>
    <m/>
    <x v="31"/>
    <x v="41"/>
    <s v="G21937460001"/>
    <s v="CVD"/>
    <n v="2193746"/>
    <m/>
    <s v="COBRO COSTOS DE PAPELERIA SEGUN TRANSFERENCIA DEL EXTERIOR POR ORDEN DE TRADERSOUTH LIMITED REF.: CRED SAMPLES OF BL/PURPOSE/OTHR LIB. 00593012001 EMPRESA ESTATAL YACANA - RECURSOS PROPIOS"/>
    <m/>
    <m/>
    <m/>
    <m/>
    <m/>
    <m/>
    <n v="50"/>
    <n v="0"/>
    <s v="NO_CONCILIADO"/>
  </r>
  <r>
    <x v="4"/>
    <m/>
    <x v="4"/>
    <x v="47"/>
    <s v="Q17788340002"/>
    <s v="CRV"/>
    <n v="1778834"/>
    <m/>
    <s v="NUMERO DE LIBRETA CUT: 00099021001 OPERACIÓN E75 TRANSFERENCIA DE LA CUENTA FISCAL BUN A LA CUT EN MN TRANSFERENCIA DE FONDOS A SOLICITUD DE: GOBIERNO AUTONOMO MUNICIPAL VILLALMONTES, CITE: CITE: G.A.M.V.M. SMAF CITE NÂ° 037/2023 CUENTA CUT 3987 LIBRETA NÂ° 00099021001 TGN - RECURSOS ORDINARIOS"/>
    <m/>
    <m/>
    <m/>
    <m/>
    <m/>
    <m/>
    <n v="0"/>
    <n v="4972.6000000000004"/>
    <s v="NO_CONCILIADO"/>
  </r>
  <r>
    <x v="1"/>
    <m/>
    <x v="1"/>
    <x v="56"/>
    <s v="Q17861710002"/>
    <s v="CRV"/>
    <n v="1786171"/>
    <m/>
    <s v="NUMERO DE LIBRETA CUT: 00099021001 OPERACIÓN E18 TRANSFERENCIA DEL SISTEMA FINANCIERO POR CUENTA DE TERCEROS A LA CUT devolucion pagos de CC no cobrados noviembre y aguinaldo 2022"/>
    <m/>
    <m/>
    <m/>
    <m/>
    <m/>
    <m/>
    <n v="0"/>
    <n v="1096350.43"/>
    <s v="NO_CONCILIADO"/>
  </r>
  <r>
    <x v="33"/>
    <m/>
    <x v="33"/>
    <x v="57"/>
    <s v="Q17867360002"/>
    <s v="CRV"/>
    <n v="1786736"/>
    <m/>
    <s v="NUMERO DE LIBRETA CUT: 00099021001 OPERACIÓN E75 TRANSFERENCIA DE LA CUENTA FISCAL BUN A LA CUT EN MN TRANSFERENCIA DE FONDOS A SOLICITUD DE: EMPRESA LOCAL DE AGUA POTABLE Y ALCANTARILLADO SUCRE, CITE:ELAPAS-G.A.F.NÂ°074/2023 CUENTA CUT 3987 LIBRETA NÂ° 00099021001 TGN-RECURSOS ORDINARIOS (3987"/>
    <m/>
    <m/>
    <m/>
    <m/>
    <m/>
    <m/>
    <n v="0"/>
    <n v="28540.3"/>
    <s v="NO_CONCILIADO"/>
  </r>
  <r>
    <x v="4"/>
    <m/>
    <x v="4"/>
    <x v="57"/>
    <s v="Q17867370002"/>
    <s v="CRV"/>
    <n v="1786737"/>
    <m/>
    <s v="NUMERO DE LIBRETA CUT: 00099021001 OPERACIÓN E75 TRANSFERENCIA DE LA CUENTA FISCAL BUN A LA CUT EN MN TRANSFERENCIA DE FONDOS A SOLICITUD DE: GOBIERNO AUTONOMO DPTAL. COCHABAMBA CITE : CE/UT YCP/031/2023 CUENTA CUT 3987069001 LIBRETA NÂ° 00099021001 &quot;TGN RECURSOS ORDINARIOS &quot;."/>
    <m/>
    <m/>
    <m/>
    <m/>
    <m/>
    <m/>
    <n v="0"/>
    <n v="118446.68"/>
    <s v="NO_CONCILIADO"/>
  </r>
  <r>
    <x v="1"/>
    <m/>
    <x v="1"/>
    <x v="58"/>
    <s v="G22203280003"/>
    <s v="CVD"/>
    <n v="2220328"/>
    <m/>
    <s v="PROVISION DE FONDOS A SOLICITUD DE YACIMIENTOS PETROLIFEROS FISCALES BOLIVIANOS SEGUN SOLICITUD YPFB-0035-2023 REF: PAGO AL TESORO GENERAL DE LA NACION PARTICIPACION DE LA PRODUCCION DICIEMBRE 2022 LIB. 00099021001 TGN YPFB PARTICIPACION 6% PRODUCCIÓN BRUTA DE HIDROCARBUROS BOCA DE POZO"/>
    <m/>
    <m/>
    <m/>
    <m/>
    <m/>
    <m/>
    <n v="50"/>
    <n v="0"/>
    <s v="NO_CONCILIADO"/>
  </r>
  <r>
    <x v="34"/>
    <m/>
    <x v="34"/>
    <x v="59"/>
    <s v="Q17886140002"/>
    <s v="CRV"/>
    <n v="1788614"/>
    <m/>
    <s v="NUMERO DE LIBRETA CUT: 0013032001 OPERACIÓN E18 TRANSFERENCIA DEL SISTEMA FINANCIERO POR CUENTA DE TERCEROS A LA CUT TRANSFERENCIA GARANTIA DE MOTANTACARGA POR URANEL"/>
    <m/>
    <m/>
    <m/>
    <m/>
    <m/>
    <m/>
    <n v="0"/>
    <n v="27927"/>
    <s v="NO_CONCILIADO"/>
  </r>
  <r>
    <x v="10"/>
    <m/>
    <x v="10"/>
    <x v="59"/>
    <s v="T04434780001"/>
    <s v="DEV"/>
    <n v="443478"/>
    <m/>
    <s v="CONTABILIZACION ORDENES DE TRANSFERENCIA GRACOS"/>
    <m/>
    <m/>
    <m/>
    <m/>
    <m/>
    <m/>
    <n v="4091301.74"/>
    <n v="0"/>
    <s v="NO_CONCILIADO"/>
  </r>
  <r>
    <x v="10"/>
    <m/>
    <x v="10"/>
    <x v="59"/>
    <s v="T04434760001"/>
    <s v="DEV"/>
    <n v="443476"/>
    <m/>
    <s v="CONTABILIZACION ORDENES DE TRANSFERENCIA GRACOS"/>
    <m/>
    <m/>
    <m/>
    <m/>
    <m/>
    <m/>
    <n v="216733.88"/>
    <n v="0"/>
    <s v="NO_CONCILIADO"/>
  </r>
  <r>
    <x v="10"/>
    <m/>
    <x v="10"/>
    <x v="59"/>
    <s v="T04434820001"/>
    <s v="DEV"/>
    <n v="443482"/>
    <m/>
    <s v="CONTABILIZACION ORDENES DE TRANSFERENCIA GRACOS"/>
    <m/>
    <m/>
    <m/>
    <m/>
    <m/>
    <m/>
    <n v="573445.24"/>
    <n v="0"/>
    <s v="NO_CONCILIADO"/>
  </r>
  <r>
    <x v="10"/>
    <m/>
    <x v="10"/>
    <x v="59"/>
    <s v="T04434840001"/>
    <s v="DEV"/>
    <n v="443484"/>
    <m/>
    <s v="CONTABILIZACION ORDENES DE TRANSFERENCIA GRACOS"/>
    <m/>
    <m/>
    <m/>
    <m/>
    <m/>
    <m/>
    <n v="16566966.34"/>
    <n v="0"/>
    <s v="NO_CONCILIADO"/>
  </r>
  <r>
    <x v="10"/>
    <m/>
    <x v="10"/>
    <x v="59"/>
    <s v="T04434860001"/>
    <s v="DEV"/>
    <n v="443486"/>
    <m/>
    <s v="CONTABILIZACION ORDENES DE TRANSFERENCIA GRACOS"/>
    <m/>
    <m/>
    <m/>
    <m/>
    <m/>
    <m/>
    <n v="11237240.810000001"/>
    <n v="0"/>
    <s v="NO_CONCILIADO"/>
  </r>
  <r>
    <x v="10"/>
    <m/>
    <x v="10"/>
    <x v="59"/>
    <s v="T04434880001"/>
    <s v="DEV"/>
    <n v="443488"/>
    <m/>
    <s v="CONTABILIZACION ORDENES DE TRANSFERENCIA GRACOS"/>
    <m/>
    <m/>
    <m/>
    <m/>
    <m/>
    <m/>
    <n v="3048003.03"/>
    <n v="0"/>
    <s v="NO_CONCILIADO"/>
  </r>
  <r>
    <x v="10"/>
    <m/>
    <x v="10"/>
    <x v="59"/>
    <s v="T04434900001"/>
    <s v="DEV"/>
    <n v="443490"/>
    <m/>
    <s v="CONTABILIZACION ORDENES DE TRANSFERENCIA GRACOS"/>
    <m/>
    <m/>
    <m/>
    <m/>
    <m/>
    <m/>
    <n v="109521"/>
    <n v="0"/>
    <s v="NO_CONCILIADO"/>
  </r>
  <r>
    <x v="10"/>
    <m/>
    <x v="10"/>
    <x v="59"/>
    <s v="T04434920001"/>
    <s v="DEV"/>
    <n v="443492"/>
    <m/>
    <s v="CONTABILIZACION ORDENES DE TRANSFERENCIA GRACOS"/>
    <m/>
    <m/>
    <m/>
    <m/>
    <m/>
    <m/>
    <n v="2067436.07"/>
    <n v="0"/>
    <s v="NO_CONCILIADO"/>
  </r>
  <r>
    <x v="10"/>
    <m/>
    <x v="10"/>
    <x v="59"/>
    <s v="T04434940001"/>
    <s v="DEV"/>
    <n v="443494"/>
    <m/>
    <s v="CONTABILIZACION ORDENES DE TRANSFERENCIA GRACOS"/>
    <m/>
    <m/>
    <m/>
    <m/>
    <m/>
    <m/>
    <n v="2177154.15"/>
    <n v="0"/>
    <s v="NO_CONCILIADO"/>
  </r>
  <r>
    <x v="10"/>
    <m/>
    <x v="10"/>
    <x v="59"/>
    <s v="T04434960001"/>
    <s v="DEV"/>
    <n v="443496"/>
    <m/>
    <s v="CONTABILIZACION ORDENES DE TRANSFERENCIA GRACOS"/>
    <m/>
    <m/>
    <m/>
    <m/>
    <m/>
    <m/>
    <n v="508449.48"/>
    <n v="0"/>
    <s v="NO_CONCILIADO"/>
  </r>
  <r>
    <x v="10"/>
    <m/>
    <x v="10"/>
    <x v="59"/>
    <s v="T04434980001"/>
    <s v="DEV"/>
    <n v="443498"/>
    <m/>
    <s v="CONTABILIZACION ORDENES DE TRANSFERENCIA GRACOS"/>
    <m/>
    <m/>
    <m/>
    <m/>
    <m/>
    <m/>
    <n v="5970422.7800000003"/>
    <n v="0"/>
    <s v="NO_CONCILIADO"/>
  </r>
  <r>
    <x v="10"/>
    <m/>
    <x v="10"/>
    <x v="59"/>
    <s v="T04435000001"/>
    <s v="DEV"/>
    <n v="443500"/>
    <m/>
    <s v="CONTABILIZACION ORDENES DE TRANSFERENCIA GRACOS"/>
    <m/>
    <m/>
    <m/>
    <m/>
    <m/>
    <m/>
    <n v="1396516.27"/>
    <n v="0"/>
    <s v="NO_CONCILIADO"/>
  </r>
  <r>
    <x v="10"/>
    <m/>
    <x v="10"/>
    <x v="59"/>
    <s v="T04434560001"/>
    <s v="DEV"/>
    <n v="443456"/>
    <m/>
    <s v="CONTABILIZACION ORDENES DE TRANSFERENCIA GRACOS"/>
    <m/>
    <m/>
    <m/>
    <m/>
    <m/>
    <m/>
    <n v="2266888.65"/>
    <n v="0"/>
    <s v="NO_CONCILIADO"/>
  </r>
  <r>
    <x v="10"/>
    <m/>
    <x v="10"/>
    <x v="59"/>
    <s v="T04434580001"/>
    <s v="DEV"/>
    <n v="443458"/>
    <m/>
    <s v="CONTABILIZACION ORDENES DE TRANSFERENCIA GRACOS"/>
    <m/>
    <m/>
    <m/>
    <m/>
    <m/>
    <m/>
    <n v="2665231.4900000002"/>
    <n v="0"/>
    <s v="NO_CONCILIADO"/>
  </r>
  <r>
    <x v="10"/>
    <m/>
    <x v="10"/>
    <x v="59"/>
    <s v="T04434600001"/>
    <s v="DEV"/>
    <n v="443460"/>
    <m/>
    <s v="CONTABILIZACION ORDENES DE TRANSFERENCIA GRACOS"/>
    <m/>
    <m/>
    <m/>
    <m/>
    <m/>
    <m/>
    <n v="2665231.4900000002"/>
    <n v="0"/>
    <s v="NO_CONCILIADO"/>
  </r>
  <r>
    <x v="10"/>
    <m/>
    <x v="10"/>
    <x v="59"/>
    <s v="T04434620001"/>
    <s v="DEV"/>
    <n v="443462"/>
    <m/>
    <s v="CONTABILIZACION ORDENES DE TRANSFERENCIA GRACOS"/>
    <m/>
    <m/>
    <m/>
    <m/>
    <m/>
    <m/>
    <n v="2665231.4900000002"/>
    <n v="0"/>
    <s v="NO_CONCILIADO"/>
  </r>
  <r>
    <x v="10"/>
    <m/>
    <x v="10"/>
    <x v="59"/>
    <s v="T04434640001"/>
    <s v="DEV"/>
    <n v="443464"/>
    <m/>
    <s v="CONTABILIZACION ORDENES DE TRANSFERENCIA GRACOS"/>
    <m/>
    <m/>
    <m/>
    <m/>
    <m/>
    <m/>
    <n v="1758439.17"/>
    <n v="0"/>
    <s v="NO_CONCILIADO"/>
  </r>
  <r>
    <x v="10"/>
    <m/>
    <x v="10"/>
    <x v="59"/>
    <s v="T04434660001"/>
    <s v="DEV"/>
    <n v="443466"/>
    <m/>
    <s v="CONTABILIZACION ORDENES DE TRANSFERENCIA GRACOS"/>
    <m/>
    <m/>
    <m/>
    <m/>
    <m/>
    <m/>
    <n v="89734.56"/>
    <n v="0"/>
    <s v="NO_CONCILIADO"/>
  </r>
  <r>
    <x v="10"/>
    <m/>
    <x v="10"/>
    <x v="59"/>
    <s v="T04434680001"/>
    <s v="DEV"/>
    <n v="443468"/>
    <m/>
    <s v="CONTABILIZACION ORDENES DE TRANSFERENCIA GRACOS"/>
    <m/>
    <m/>
    <m/>
    <m/>
    <m/>
    <m/>
    <n v="93152.08"/>
    <n v="0"/>
    <s v="NO_CONCILIADO"/>
  </r>
  <r>
    <x v="10"/>
    <m/>
    <x v="10"/>
    <x v="59"/>
    <s v="T04434700001"/>
    <s v="DEV"/>
    <n v="443470"/>
    <m/>
    <s v="CONTABILIZACION ORDENES DE TRANSFERENCIA GRACOS"/>
    <m/>
    <m/>
    <m/>
    <m/>
    <m/>
    <m/>
    <n v="4829759.68"/>
    <n v="0"/>
    <s v="NO_CONCILIADO"/>
  </r>
  <r>
    <x v="10"/>
    <m/>
    <x v="10"/>
    <x v="59"/>
    <s v="T04434720001"/>
    <s v="DEV"/>
    <n v="443472"/>
    <m/>
    <s v="CONTABILIZACION ORDENES DE TRANSFERENCIA GRACOS"/>
    <m/>
    <m/>
    <m/>
    <m/>
    <m/>
    <m/>
    <n v="255853.24"/>
    <n v="0"/>
    <s v="NO_CONCILIADO"/>
  </r>
  <r>
    <x v="10"/>
    <m/>
    <x v="10"/>
    <x v="59"/>
    <s v="T04434740001"/>
    <s v="DEV"/>
    <n v="443474"/>
    <m/>
    <s v="CONTABILIZACION ORDENES DE TRANSFERENCIA GRACOS"/>
    <m/>
    <m/>
    <m/>
    <m/>
    <m/>
    <m/>
    <n v="246466.42"/>
    <n v="0"/>
    <s v="NO_CONCILIADO"/>
  </r>
  <r>
    <x v="10"/>
    <m/>
    <x v="10"/>
    <x v="59"/>
    <s v="T04434800001"/>
    <s v="DEV"/>
    <n v="443480"/>
    <m/>
    <s v="CONTABILIZACION ORDENES DE TRANSFERENCIA GRACOS"/>
    <m/>
    <m/>
    <m/>
    <m/>
    <m/>
    <m/>
    <n v="208782.32"/>
    <n v="0"/>
    <s v="NO_CONCILIADO"/>
  </r>
  <r>
    <x v="10"/>
    <m/>
    <x v="10"/>
    <x v="59"/>
    <s v="T04435240001"/>
    <s v="DEV"/>
    <n v="443524"/>
    <m/>
    <s v="CONTABILIZACION ORDENES DE TRANSFERENCIA GRACOS"/>
    <m/>
    <m/>
    <m/>
    <m/>
    <m/>
    <m/>
    <n v="42162673.240000002"/>
    <n v="0"/>
    <s v="NO_CONCILIADO"/>
  </r>
  <r>
    <x v="10"/>
    <m/>
    <x v="10"/>
    <x v="59"/>
    <s v="T04435260001"/>
    <s v="DEV"/>
    <n v="443526"/>
    <m/>
    <s v="CONTABILIZACION ORDENES DE TRANSFERENCIA GRACOS"/>
    <m/>
    <m/>
    <m/>
    <m/>
    <m/>
    <m/>
    <n v="7435469.1399999997"/>
    <n v="0"/>
    <s v="NO_CONCILIADO"/>
  </r>
  <r>
    <x v="10"/>
    <m/>
    <x v="10"/>
    <x v="59"/>
    <s v="T04435280001"/>
    <s v="DEV"/>
    <n v="443528"/>
    <m/>
    <s v="CONTABILIZACION ORDENES DE TRANSFERENCIA GRACOS"/>
    <m/>
    <m/>
    <m/>
    <m/>
    <m/>
    <m/>
    <n v="17283.02"/>
    <n v="0"/>
    <s v="NO_CONCILIADO"/>
  </r>
  <r>
    <x v="10"/>
    <m/>
    <x v="10"/>
    <x v="59"/>
    <s v="T04435300001"/>
    <s v="DEV"/>
    <n v="443530"/>
    <m/>
    <s v="CONTABILIZACION ORDENES DE TRANSFERENCIA GRACOS"/>
    <m/>
    <m/>
    <m/>
    <m/>
    <m/>
    <m/>
    <n v="598.26"/>
    <n v="0"/>
    <s v="NO_CONCILIADO"/>
  </r>
  <r>
    <x v="10"/>
    <m/>
    <x v="10"/>
    <x v="59"/>
    <s v="T04435320001"/>
    <s v="DEV"/>
    <n v="443532"/>
    <m/>
    <s v="CONTABILIZACION ORDENES DE TRANSFERENCIA GRACOS"/>
    <m/>
    <m/>
    <m/>
    <m/>
    <m/>
    <m/>
    <n v="621.04"/>
    <n v="0"/>
    <s v="NO_CONCILIADO"/>
  </r>
  <r>
    <x v="10"/>
    <m/>
    <x v="10"/>
    <x v="59"/>
    <s v="T04435340001"/>
    <s v="DEV"/>
    <n v="443534"/>
    <m/>
    <s v="CONTABILIZACION ORDENES DE TRANSFERENCIA GRACOS"/>
    <m/>
    <m/>
    <m/>
    <m/>
    <m/>
    <m/>
    <n v="15112.58"/>
    <n v="0"/>
    <s v="NO_CONCILIADO"/>
  </r>
  <r>
    <x v="10"/>
    <m/>
    <x v="10"/>
    <x v="59"/>
    <s v="T04435420001"/>
    <s v="DEV"/>
    <n v="443542"/>
    <m/>
    <s v="CONTABILIZACION ORDENES DE TRANSFERENCIA GRACOS"/>
    <m/>
    <m/>
    <m/>
    <m/>
    <m/>
    <m/>
    <n v="6108.21"/>
    <n v="0"/>
    <s v="NO_CONCILIADO"/>
  </r>
  <r>
    <x v="10"/>
    <m/>
    <x v="10"/>
    <x v="59"/>
    <s v="T04435360001"/>
    <s v="DEV"/>
    <n v="443536"/>
    <m/>
    <s v="CONTABILIZACION ORDENES DE TRANSFERENCIA GRACOS"/>
    <m/>
    <m/>
    <m/>
    <m/>
    <m/>
    <m/>
    <n v="15112.58"/>
    <n v="0"/>
    <s v="NO_CONCILIADO"/>
  </r>
  <r>
    <x v="10"/>
    <m/>
    <x v="10"/>
    <x v="59"/>
    <s v="T04435380001"/>
    <s v="DEV"/>
    <n v="443538"/>
    <m/>
    <s v="CONTABILIZACION ORDENES DE TRANSFERENCIA GRACOS"/>
    <m/>
    <m/>
    <m/>
    <m/>
    <m/>
    <m/>
    <n v="15112.58"/>
    <n v="0"/>
    <s v="NO_CONCILIADO"/>
  </r>
  <r>
    <x v="10"/>
    <m/>
    <x v="10"/>
    <x v="59"/>
    <s v="T04435400001"/>
    <s v="DEV"/>
    <n v="443540"/>
    <m/>
    <s v="CONTABILIZACION ORDENES DE TRANSFERENCIA GRACOS"/>
    <m/>
    <m/>
    <m/>
    <m/>
    <m/>
    <m/>
    <n v="15112.58"/>
    <n v="0"/>
    <s v="NO_CONCILIADO"/>
  </r>
  <r>
    <x v="10"/>
    <m/>
    <x v="10"/>
    <x v="59"/>
    <s v="T04435440001"/>
    <s v="DEV"/>
    <n v="443544"/>
    <m/>
    <s v="CONTABILIZACION ORDENES DE TRANSFERENCIA GRACOS"/>
    <m/>
    <m/>
    <m/>
    <m/>
    <m/>
    <m/>
    <n v="4143.17"/>
    <n v="0"/>
    <s v="NO_CONCILIADO"/>
  </r>
  <r>
    <x v="10"/>
    <m/>
    <x v="10"/>
    <x v="59"/>
    <s v="T04435460001"/>
    <s v="DEV"/>
    <n v="443546"/>
    <m/>
    <s v="CONTABILIZACION ORDENES DE TRANSFERENCIA GRACOS"/>
    <m/>
    <m/>
    <m/>
    <m/>
    <m/>
    <m/>
    <n v="211.43"/>
    <n v="0"/>
    <s v="NO_CONCILIADO"/>
  </r>
  <r>
    <x v="10"/>
    <m/>
    <x v="10"/>
    <x v="59"/>
    <s v="T04435480001"/>
    <s v="DEV"/>
    <n v="443548"/>
    <m/>
    <s v="CONTABILIZACION ORDENES DE TRANSFERENCIA GRACOS"/>
    <m/>
    <m/>
    <m/>
    <m/>
    <m/>
    <m/>
    <n v="5341.13"/>
    <n v="0"/>
    <s v="NO_CONCILIADO"/>
  </r>
  <r>
    <x v="10"/>
    <m/>
    <x v="10"/>
    <x v="59"/>
    <s v="T04435500001"/>
    <s v="DEV"/>
    <n v="443550"/>
    <m/>
    <s v="CONTABILIZACION ORDENES DE TRANSFERENCIA GRACOS"/>
    <m/>
    <m/>
    <m/>
    <m/>
    <m/>
    <m/>
    <n v="5341.13"/>
    <n v="0"/>
    <s v="NO_CONCILIADO"/>
  </r>
  <r>
    <x v="10"/>
    <m/>
    <x v="10"/>
    <x v="59"/>
    <s v="T04435520001"/>
    <s v="DEV"/>
    <n v="443552"/>
    <m/>
    <s v="CONTABILIZACION ORDENES DE TRANSFERENCIA GRACOS"/>
    <m/>
    <m/>
    <m/>
    <m/>
    <m/>
    <m/>
    <n v="5341.13"/>
    <n v="0"/>
    <s v="NO_CONCILIADO"/>
  </r>
  <r>
    <x v="10"/>
    <m/>
    <x v="10"/>
    <x v="59"/>
    <s v="T04435540001"/>
    <s v="DEV"/>
    <n v="443554"/>
    <m/>
    <s v="CONTABILIZACION ORDENES DE TRANSFERENCIA GRACOS"/>
    <m/>
    <m/>
    <m/>
    <m/>
    <m/>
    <m/>
    <n v="5341.13"/>
    <n v="0"/>
    <s v="NO_CONCILIADO"/>
  </r>
  <r>
    <x v="10"/>
    <m/>
    <x v="10"/>
    <x v="59"/>
    <s v="T04435560001"/>
    <s v="DEV"/>
    <n v="443556"/>
    <m/>
    <s v="CONTABILIZACION ORDENES DE TRANSFERENCIA GRACOS"/>
    <m/>
    <m/>
    <m/>
    <m/>
    <m/>
    <m/>
    <n v="47469.83"/>
    <n v="0"/>
    <s v="NO_CONCILIADO"/>
  </r>
  <r>
    <x v="10"/>
    <m/>
    <x v="10"/>
    <x v="59"/>
    <s v="T04435580001"/>
    <s v="DEV"/>
    <n v="443558"/>
    <m/>
    <s v="CONTABILIZACION ORDENES DE TRANSFERENCIA GRACOS"/>
    <m/>
    <m/>
    <m/>
    <m/>
    <m/>
    <m/>
    <n v="32198.37"/>
    <n v="0"/>
    <s v="NO_CONCILIADO"/>
  </r>
  <r>
    <x v="10"/>
    <m/>
    <x v="10"/>
    <x v="59"/>
    <s v="T04435600001"/>
    <s v="DEV"/>
    <n v="443560"/>
    <m/>
    <s v="CONTABILIZACION ORDENES DE TRANSFERENCIA GRACOS"/>
    <m/>
    <m/>
    <m/>
    <m/>
    <m/>
    <m/>
    <n v="1705.67"/>
    <n v="0"/>
    <s v="NO_CONCILIADO"/>
  </r>
  <r>
    <x v="10"/>
    <m/>
    <x v="10"/>
    <x v="59"/>
    <s v="T04435620001"/>
    <s v="DEV"/>
    <n v="443562"/>
    <m/>
    <s v="CONTABILIZACION ORDENES DE TRANSFERENCIA GRACOS"/>
    <m/>
    <m/>
    <m/>
    <m/>
    <m/>
    <m/>
    <n v="41508.49"/>
    <n v="0"/>
    <s v="NO_CONCILIADO"/>
  </r>
  <r>
    <x v="10"/>
    <m/>
    <x v="10"/>
    <x v="59"/>
    <s v="T04435640001"/>
    <s v="DEV"/>
    <n v="443564"/>
    <m/>
    <s v="CONTABILIZACION ORDENES DE TRANSFERENCIA GRACOS"/>
    <m/>
    <m/>
    <m/>
    <m/>
    <m/>
    <m/>
    <n v="41508.49"/>
    <n v="0"/>
    <s v="NO_CONCILIADO"/>
  </r>
  <r>
    <x v="10"/>
    <m/>
    <x v="10"/>
    <x v="59"/>
    <s v="T04435660001"/>
    <s v="DEV"/>
    <n v="443566"/>
    <m/>
    <s v="CONTABILIZACION ORDENES DE TRANSFERENCIA GRACOS"/>
    <m/>
    <m/>
    <m/>
    <m/>
    <m/>
    <m/>
    <n v="41508.49"/>
    <n v="0"/>
    <s v="NO_CONCILIADO"/>
  </r>
  <r>
    <x v="10"/>
    <m/>
    <x v="10"/>
    <x v="59"/>
    <s v="T04435680001"/>
    <s v="DEV"/>
    <n v="443568"/>
    <m/>
    <s v="CONTABILIZACION ORDENES DE TRANSFERENCIA GRACOS"/>
    <m/>
    <m/>
    <m/>
    <m/>
    <m/>
    <m/>
    <n v="41508.49"/>
    <n v="0"/>
    <s v="NO_CONCILIADO"/>
  </r>
  <r>
    <x v="10"/>
    <m/>
    <x v="10"/>
    <x v="59"/>
    <s v="T04435700001"/>
    <s v="DEV"/>
    <n v="443570"/>
    <m/>
    <s v="CONTABILIZACION ORDENES DE TRANSFERENCIA GRACOS"/>
    <m/>
    <m/>
    <m/>
    <m/>
    <m/>
    <m/>
    <n v="49569.81"/>
    <n v="0"/>
    <s v="NO_CONCILIADO"/>
  </r>
  <r>
    <x v="10"/>
    <m/>
    <x v="10"/>
    <x v="59"/>
    <s v="T04435720001"/>
    <s v="DEV"/>
    <n v="443572"/>
    <m/>
    <s v="CONTABILIZACION ORDENES DE TRANSFERENCIA GRACOS"/>
    <m/>
    <m/>
    <m/>
    <m/>
    <m/>
    <m/>
    <n v="5121.68"/>
    <n v="0"/>
    <s v="NO_CONCILIADO"/>
  </r>
  <r>
    <x v="10"/>
    <m/>
    <x v="10"/>
    <x v="59"/>
    <s v="T04435740001"/>
    <s v="DEV"/>
    <n v="443574"/>
    <m/>
    <s v="CONTABILIZACION ORDENES DE TRANSFERENCIA GRACOS"/>
    <m/>
    <m/>
    <m/>
    <m/>
    <m/>
    <m/>
    <n v="1197.96"/>
    <n v="0"/>
    <s v="NO_CONCILIADO"/>
  </r>
  <r>
    <x v="10"/>
    <m/>
    <x v="10"/>
    <x v="59"/>
    <s v="T04435760001"/>
    <s v="DEV"/>
    <n v="443576"/>
    <m/>
    <s v="CONTABILIZACION ORDENES DE TRANSFERENCIA GRACOS"/>
    <m/>
    <m/>
    <m/>
    <m/>
    <m/>
    <m/>
    <n v="14514.39"/>
    <n v="0"/>
    <s v="NO_CONCILIADO"/>
  </r>
  <r>
    <x v="10"/>
    <m/>
    <x v="10"/>
    <x v="59"/>
    <s v="T04435780001"/>
    <s v="DEV"/>
    <n v="443578"/>
    <m/>
    <s v="CONTABILIZACION ORDENES DE TRANSFERENCIA GRACOS"/>
    <m/>
    <m/>
    <m/>
    <m/>
    <m/>
    <m/>
    <n v="3389.66"/>
    <n v="0"/>
    <s v="NO_CONCILIADO"/>
  </r>
  <r>
    <x v="10"/>
    <m/>
    <x v="10"/>
    <x v="59"/>
    <s v="T04435800001"/>
    <s v="DEV"/>
    <n v="443580"/>
    <m/>
    <s v="CONTABILIZACION ORDENES DE TRANSFERENCIA GRACOS"/>
    <m/>
    <m/>
    <m/>
    <m/>
    <m/>
    <m/>
    <n v="9310.1200000000008"/>
    <n v="0"/>
    <s v="NO_CONCILIADO"/>
  </r>
  <r>
    <x v="10"/>
    <m/>
    <x v="10"/>
    <x v="59"/>
    <s v="T04435820001"/>
    <s v="DEV"/>
    <n v="443582"/>
    <m/>
    <s v="CONTABILIZACION ORDENES DE TRANSFERENCIA GRACOS"/>
    <m/>
    <m/>
    <m/>
    <m/>
    <m/>
    <m/>
    <n v="39802.82"/>
    <n v="0"/>
    <s v="NO_CONCILIADO"/>
  </r>
  <r>
    <x v="10"/>
    <m/>
    <x v="10"/>
    <x v="59"/>
    <s v="T04435850001"/>
    <s v="DEV"/>
    <n v="443585"/>
    <m/>
    <s v="CONTABILIZACION ORDENES DE TRANSFERENCIA GRACOS"/>
    <m/>
    <m/>
    <m/>
    <m/>
    <m/>
    <m/>
    <n v="2266888.65"/>
    <n v="0"/>
    <s v="NO_CONCILIADO"/>
  </r>
  <r>
    <x v="10"/>
    <m/>
    <x v="10"/>
    <x v="59"/>
    <s v="T04435870001"/>
    <s v="DEV"/>
    <n v="443587"/>
    <m/>
    <s v="CONTABILIZACION ORDENES DE TRANSFERENCIA GRACOS"/>
    <m/>
    <m/>
    <m/>
    <m/>
    <m/>
    <m/>
    <n v="2266888.65"/>
    <n v="0"/>
    <s v="NO_CONCILIADO"/>
  </r>
  <r>
    <x v="10"/>
    <m/>
    <x v="10"/>
    <x v="59"/>
    <s v="T04435890001"/>
    <s v="DEV"/>
    <n v="443589"/>
    <m/>
    <s v="CONTABILIZACION ORDENES DE TRANSFERENCIA GRACOS"/>
    <m/>
    <m/>
    <m/>
    <m/>
    <m/>
    <m/>
    <n v="2266888.65"/>
    <n v="0"/>
    <s v="NO_CONCILIADO"/>
  </r>
  <r>
    <x v="10"/>
    <m/>
    <x v="10"/>
    <x v="59"/>
    <s v="T04435910001"/>
    <s v="DEV"/>
    <n v="443591"/>
    <m/>
    <s v="CONTABILIZACION ORDENES DE TRANSFERENCIA GRACOS"/>
    <m/>
    <m/>
    <m/>
    <m/>
    <m/>
    <m/>
    <n v="2266888.65"/>
    <n v="0"/>
    <s v="NO_CONCILIADO"/>
  </r>
  <r>
    <x v="10"/>
    <m/>
    <x v="10"/>
    <x v="59"/>
    <s v="T04435930001"/>
    <s v="DEV"/>
    <n v="443593"/>
    <m/>
    <s v="CONTABILIZACION ORDENES DE TRANSFERENCIA GRACOS"/>
    <m/>
    <m/>
    <m/>
    <m/>
    <m/>
    <m/>
    <n v="6226275.9400000004"/>
    <n v="0"/>
    <s v="NO_CONCILIADO"/>
  </r>
  <r>
    <x v="10"/>
    <m/>
    <x v="10"/>
    <x v="59"/>
    <s v="T04435950001"/>
    <s v="DEV"/>
    <n v="443595"/>
    <m/>
    <s v="CONTABILIZACION ORDENES DE TRANSFERENCIA GRACOS"/>
    <m/>
    <m/>
    <m/>
    <m/>
    <m/>
    <m/>
    <n v="6226275.9400000004"/>
    <n v="0"/>
    <s v="NO_CONCILIADO"/>
  </r>
  <r>
    <x v="10"/>
    <m/>
    <x v="10"/>
    <x v="59"/>
    <s v="T04435970001"/>
    <s v="DEV"/>
    <n v="443597"/>
    <m/>
    <s v="CONTABILIZACION ORDENES DE TRANSFERENCIA GRACOS"/>
    <m/>
    <m/>
    <m/>
    <m/>
    <m/>
    <m/>
    <n v="6226275.9400000004"/>
    <n v="0"/>
    <s v="NO_CONCILIADO"/>
  </r>
  <r>
    <x v="10"/>
    <m/>
    <x v="10"/>
    <x v="59"/>
    <s v="T04435990001"/>
    <s v="DEV"/>
    <n v="443599"/>
    <m/>
    <s v="CONTABILIZACION ORDENES DE TRANSFERENCIA GRACOS"/>
    <m/>
    <m/>
    <m/>
    <m/>
    <m/>
    <m/>
    <n v="6226275.9400000004"/>
    <n v="0"/>
    <s v="NO_CONCILIADO"/>
  </r>
  <r>
    <x v="10"/>
    <m/>
    <x v="10"/>
    <x v="59"/>
    <s v="T04436010001"/>
    <s v="DEV"/>
    <n v="443601"/>
    <m/>
    <s v="CONTABILIZACION ORDENES DE TRANSFERENCIA GRACOS"/>
    <m/>
    <m/>
    <m/>
    <m/>
    <m/>
    <m/>
    <n v="6226275.9400000004"/>
    <n v="0"/>
    <s v="NO_CONCILIADO"/>
  </r>
  <r>
    <x v="10"/>
    <m/>
    <x v="10"/>
    <x v="59"/>
    <s v="T04436030001"/>
    <s v="DEV"/>
    <n v="443603"/>
    <m/>
    <s v="CONTABILIZACION ORDENES DE TRANSFERENCIA GRACOS"/>
    <m/>
    <m/>
    <m/>
    <m/>
    <m/>
    <m/>
    <n v="5274294.26"/>
    <n v="0"/>
    <s v="NO_CONCILIADO"/>
  </r>
  <r>
    <x v="10"/>
    <m/>
    <x v="10"/>
    <x v="59"/>
    <s v="T04436110001"/>
    <s v="DEV"/>
    <n v="443611"/>
    <m/>
    <s v="CONTABILIZACION ORDENES DE TRANSFERENCIA GRACOS"/>
    <m/>
    <m/>
    <m/>
    <m/>
    <m/>
    <m/>
    <n v="5274294.26"/>
    <n v="0"/>
    <s v="NO_CONCILIADO"/>
  </r>
  <r>
    <x v="10"/>
    <m/>
    <x v="10"/>
    <x v="59"/>
    <s v="T04436050001"/>
    <s v="DEV"/>
    <n v="443605"/>
    <m/>
    <s v="CONTABILIZACION ORDENES DE TRANSFERENCIA GRACOS"/>
    <m/>
    <m/>
    <m/>
    <m/>
    <m/>
    <m/>
    <n v="5274294.26"/>
    <n v="0"/>
    <s v="NO_CONCILIADO"/>
  </r>
  <r>
    <x v="10"/>
    <m/>
    <x v="10"/>
    <x v="59"/>
    <s v="T04436070001"/>
    <s v="DEV"/>
    <n v="443607"/>
    <m/>
    <s v="CONTABILIZACION ORDENES DE TRANSFERENCIA GRACOS"/>
    <m/>
    <m/>
    <m/>
    <m/>
    <m/>
    <m/>
    <n v="5274294.26"/>
    <n v="0"/>
    <s v="NO_CONCILIADO"/>
  </r>
  <r>
    <x v="10"/>
    <m/>
    <x v="10"/>
    <x v="59"/>
    <s v="T04436090001"/>
    <s v="DEV"/>
    <n v="443609"/>
    <m/>
    <s v="CONTABILIZACION ORDENES DE TRANSFERENCIA GRACOS"/>
    <m/>
    <m/>
    <m/>
    <m/>
    <m/>
    <m/>
    <n v="5274294.26"/>
    <n v="0"/>
    <s v="NO_CONCILIADO"/>
  </r>
  <r>
    <x v="10"/>
    <m/>
    <x v="10"/>
    <x v="59"/>
    <s v="T04436130001"/>
    <s v="DEV"/>
    <n v="443613"/>
    <m/>
    <s v="CONTABILIZACION ORDENES DE TRANSFERENCIA GRACOS"/>
    <m/>
    <m/>
    <m/>
    <m/>
    <m/>
    <m/>
    <n v="14486468.689999999"/>
    <n v="0"/>
    <s v="NO_CONCILIADO"/>
  </r>
  <r>
    <x v="10"/>
    <m/>
    <x v="10"/>
    <x v="59"/>
    <s v="T04436150001"/>
    <s v="DEV"/>
    <n v="443615"/>
    <m/>
    <s v="CONTABILIZACION ORDENES DE TRANSFERENCIA GRACOS"/>
    <m/>
    <m/>
    <m/>
    <m/>
    <m/>
    <m/>
    <n v="14486468.689999999"/>
    <n v="0"/>
    <s v="NO_CONCILIADO"/>
  </r>
  <r>
    <x v="10"/>
    <m/>
    <x v="10"/>
    <x v="59"/>
    <s v="T04436170001"/>
    <s v="DEV"/>
    <n v="443617"/>
    <m/>
    <s v="CONTABILIZACION ORDENES DE TRANSFERENCIA GRACOS"/>
    <m/>
    <m/>
    <m/>
    <m/>
    <m/>
    <m/>
    <n v="14486468.689999999"/>
    <n v="0"/>
    <s v="NO_CONCILIADO"/>
  </r>
  <r>
    <x v="10"/>
    <m/>
    <x v="10"/>
    <x v="59"/>
    <s v="T04436190001"/>
    <s v="DEV"/>
    <n v="443619"/>
    <m/>
    <s v="CONTABILIZACION ORDENES DE TRANSFERENCIA GRACOS"/>
    <m/>
    <m/>
    <m/>
    <m/>
    <m/>
    <m/>
    <n v="14486468.689999999"/>
    <n v="0"/>
    <s v="NO_CONCILIADO"/>
  </r>
  <r>
    <x v="10"/>
    <m/>
    <x v="10"/>
    <x v="59"/>
    <s v="T04436210001"/>
    <s v="DEV"/>
    <n v="443621"/>
    <m/>
    <s v="CONTABILIZACION ORDENES DE TRANSFERENCIA GRACOS"/>
    <m/>
    <m/>
    <m/>
    <m/>
    <m/>
    <m/>
    <n v="14486468.689999999"/>
    <n v="0"/>
    <s v="NO_CONCILIADO"/>
  </r>
  <r>
    <x v="10"/>
    <m/>
    <x v="10"/>
    <x v="59"/>
    <s v="T04436230001"/>
    <s v="DEV"/>
    <n v="443623"/>
    <m/>
    <s v="CONTABILIZACION ORDENES DE TRANSFERENCIA GRACOS"/>
    <m/>
    <m/>
    <m/>
    <m/>
    <m/>
    <m/>
    <n v="2665231.4900000002"/>
    <n v="0"/>
    <s v="NO_CONCILIADO"/>
  </r>
  <r>
    <x v="10"/>
    <m/>
    <x v="10"/>
    <x v="59"/>
    <s v="T04436250001"/>
    <s v="DEV"/>
    <n v="443625"/>
    <m/>
    <s v="CONTABILIZACION ORDENES DE TRANSFERENCIA GRACOS"/>
    <m/>
    <m/>
    <m/>
    <m/>
    <m/>
    <m/>
    <n v="2665231.4900000002"/>
    <n v="0"/>
    <s v="NO_CONCILIADO"/>
  </r>
  <r>
    <x v="10"/>
    <m/>
    <x v="10"/>
    <x v="59"/>
    <s v="T04436270001"/>
    <s v="DEV"/>
    <n v="443627"/>
    <m/>
    <s v="CONTABILIZACION ORDENES DE TRANSFERENCIA GRACOS"/>
    <m/>
    <m/>
    <m/>
    <m/>
    <m/>
    <m/>
    <n v="2592451.56"/>
    <n v="0"/>
    <s v="NO_CONCILIADO"/>
  </r>
  <r>
    <x v="10"/>
    <m/>
    <x v="10"/>
    <x v="59"/>
    <s v="T04436290001"/>
    <s v="DEV"/>
    <n v="443629"/>
    <m/>
    <s v="CONTABILIZACION ORDENES DE TRANSFERENCIA GRACOS"/>
    <m/>
    <m/>
    <m/>
    <m/>
    <m/>
    <m/>
    <n v="7120472.6200000001"/>
    <n v="0"/>
    <s v="NO_CONCILIADO"/>
  </r>
  <r>
    <x v="10"/>
    <m/>
    <x v="10"/>
    <x v="59"/>
    <s v="T04436310001"/>
    <s v="DEV"/>
    <n v="443631"/>
    <m/>
    <s v="CONTABILIZACION ORDENES DE TRANSFERENCIA GRACOS"/>
    <m/>
    <m/>
    <m/>
    <m/>
    <m/>
    <m/>
    <n v="6031770.5199999996"/>
    <n v="0"/>
    <s v="NO_CONCILIADO"/>
  </r>
  <r>
    <x v="10"/>
    <m/>
    <x v="10"/>
    <x v="59"/>
    <s v="T04436330001"/>
    <s v="DEV"/>
    <n v="443633"/>
    <m/>
    <s v="CONTABILIZACION ORDENES DE TRANSFERENCIA GRACOS"/>
    <m/>
    <m/>
    <m/>
    <m/>
    <m/>
    <m/>
    <n v="595285.14"/>
    <n v="0"/>
    <s v="NO_CONCILIADO"/>
  </r>
  <r>
    <x v="10"/>
    <m/>
    <x v="10"/>
    <x v="59"/>
    <s v="T04436350001"/>
    <s v="DEV"/>
    <n v="443635"/>
    <m/>
    <s v="CONTABILIZACION ORDENES DE TRANSFERENCIA GRACOS"/>
    <m/>
    <m/>
    <m/>
    <m/>
    <m/>
    <m/>
    <n v="105502.89"/>
    <n v="0"/>
    <s v="NO_CONCILIADO"/>
  </r>
  <r>
    <x v="10"/>
    <m/>
    <x v="10"/>
    <x v="59"/>
    <s v="T04436370001"/>
    <s v="DEV"/>
    <n v="443637"/>
    <m/>
    <s v="CONTABILIZACION ORDENES DE TRANSFERENCIA GRACOS"/>
    <m/>
    <m/>
    <m/>
    <m/>
    <m/>
    <m/>
    <n v="2173736.5699999998"/>
    <n v="0"/>
    <s v="NO_CONCILIADO"/>
  </r>
  <r>
    <x v="10"/>
    <m/>
    <x v="10"/>
    <x v="59"/>
    <s v="T04436390001"/>
    <s v="DEV"/>
    <n v="443639"/>
    <m/>
    <s v="CONTABILIZACION ORDENES DE TRANSFERENCIA GRACOS"/>
    <m/>
    <m/>
    <m/>
    <m/>
    <m/>
    <m/>
    <n v="5979809.5199999996"/>
    <n v="0"/>
    <s v="NO_CONCILIADO"/>
  </r>
  <r>
    <x v="10"/>
    <m/>
    <x v="10"/>
    <x v="59"/>
    <s v="T04436410001"/>
    <s v="DEV"/>
    <n v="443641"/>
    <m/>
    <s v="CONTABILIZACION ORDENES DE TRANSFERENCIA GRACOS"/>
    <m/>
    <m/>
    <m/>
    <m/>
    <m/>
    <m/>
    <n v="13913023.52"/>
    <n v="0"/>
    <s v="NO_CONCILIADO"/>
  </r>
  <r>
    <x v="10"/>
    <m/>
    <x v="10"/>
    <x v="59"/>
    <s v="T04436430001"/>
    <s v="DEV"/>
    <n v="443643"/>
    <m/>
    <s v="CONTABILIZACION ORDENES DE TRANSFERENCIA GRACOS"/>
    <m/>
    <m/>
    <m/>
    <m/>
    <m/>
    <m/>
    <n v="2559728.6"/>
    <n v="0"/>
    <s v="NO_CONCILIADO"/>
  </r>
  <r>
    <x v="10"/>
    <m/>
    <x v="10"/>
    <x v="59"/>
    <s v="T04436450001"/>
    <s v="DEV"/>
    <n v="443645"/>
    <m/>
    <s v="CONTABILIZACION ORDENES DE TRANSFERENCIA GRACOS"/>
    <m/>
    <m/>
    <m/>
    <m/>
    <m/>
    <m/>
    <n v="8377543.0599999996"/>
    <n v="0"/>
    <s v="NO_CONCILIADO"/>
  </r>
  <r>
    <x v="10"/>
    <m/>
    <x v="10"/>
    <x v="59"/>
    <s v="T04436470001"/>
    <s v="DEV"/>
    <n v="443647"/>
    <m/>
    <s v="CONTABILIZACION ORDENES DE TRANSFERENCIA GRACOS"/>
    <m/>
    <m/>
    <m/>
    <m/>
    <m/>
    <m/>
    <n v="11722.92"/>
    <n v="0"/>
    <s v="NO_CONCILIADO"/>
  </r>
  <r>
    <x v="10"/>
    <m/>
    <x v="10"/>
    <x v="59"/>
    <s v="T04436490001"/>
    <s v="DEV"/>
    <n v="443649"/>
    <m/>
    <s v="CONTABILIZACION ORDENES DE TRANSFERENCIA GRACOS"/>
    <m/>
    <m/>
    <m/>
    <m/>
    <m/>
    <m/>
    <n v="15112.58"/>
    <n v="0"/>
    <s v="NO_CONCILIADO"/>
  </r>
  <r>
    <x v="10"/>
    <m/>
    <x v="10"/>
    <x v="59"/>
    <s v="T04436510001"/>
    <s v="DEV"/>
    <n v="443651"/>
    <m/>
    <s v="CONTABILIZACION ORDENES DE TRANSFERENCIA GRACOS"/>
    <m/>
    <m/>
    <m/>
    <m/>
    <m/>
    <m/>
    <n v="281084.52"/>
    <n v="0"/>
    <s v="NO_CONCILIADO"/>
  </r>
  <r>
    <x v="10"/>
    <m/>
    <x v="10"/>
    <x v="59"/>
    <s v="T04436530001"/>
    <s v="DEV"/>
    <n v="443653"/>
    <m/>
    <s v="CONTABILIZACION ORDENES DE TRANSFERENCIA GRACOS"/>
    <m/>
    <m/>
    <m/>
    <m/>
    <m/>
    <m/>
    <n v="219.45"/>
    <n v="0"/>
    <s v="NO_CONCILIADO"/>
  </r>
  <r>
    <x v="10"/>
    <m/>
    <x v="10"/>
    <x v="59"/>
    <s v="T04436550001"/>
    <s v="DEV"/>
    <n v="443655"/>
    <m/>
    <s v="CONTABILIZACION ORDENES DE TRANSFERENCIA GRACOS"/>
    <m/>
    <m/>
    <m/>
    <m/>
    <m/>
    <m/>
    <n v="5341.13"/>
    <n v="0"/>
    <s v="NO_CONCILIADO"/>
  </r>
  <r>
    <x v="10"/>
    <m/>
    <x v="10"/>
    <x v="59"/>
    <s v="T04436570001"/>
    <s v="DEV"/>
    <n v="443657"/>
    <m/>
    <s v="CONTABILIZACION ORDENES DE TRANSFERENCIA GRACOS"/>
    <m/>
    <m/>
    <m/>
    <m/>
    <m/>
    <m/>
    <n v="1643.11"/>
    <n v="0"/>
    <s v="NO_CONCILIADO"/>
  </r>
  <r>
    <x v="10"/>
    <m/>
    <x v="10"/>
    <x v="59"/>
    <s v="T04436590001"/>
    <s v="DEV"/>
    <n v="443659"/>
    <m/>
    <s v="CONTABILIZACION ORDENES DE TRANSFERENCIA GRACOS"/>
    <m/>
    <m/>
    <m/>
    <m/>
    <m/>
    <m/>
    <n v="41508.49"/>
    <n v="0"/>
    <s v="NO_CONCILIADO"/>
  </r>
  <r>
    <x v="10"/>
    <m/>
    <x v="10"/>
    <x v="59"/>
    <s v="T04436610001"/>
    <s v="DEV"/>
    <n v="443661"/>
    <m/>
    <s v="CONTABILIZACION ORDENES DE TRANSFERENCIA GRACOS"/>
    <m/>
    <m/>
    <m/>
    <m/>
    <m/>
    <m/>
    <n v="5129.7"/>
    <n v="0"/>
    <s v="NO_CONCILIADO"/>
  </r>
  <r>
    <x v="10"/>
    <m/>
    <x v="10"/>
    <x v="59"/>
    <s v="T04436630001"/>
    <s v="DEV"/>
    <n v="443663"/>
    <m/>
    <s v="CONTABILIZACION ORDENES DE TRANSFERENCIA GRACOS"/>
    <m/>
    <m/>
    <m/>
    <m/>
    <m/>
    <m/>
    <n v="14491.54"/>
    <n v="0"/>
    <s v="NO_CONCILIADO"/>
  </r>
  <r>
    <x v="10"/>
    <m/>
    <x v="10"/>
    <x v="59"/>
    <s v="T04436650001"/>
    <s v="DEV"/>
    <n v="443665"/>
    <m/>
    <s v="CONTABILIZACION ORDENES DE TRANSFERENCIA GRACOS"/>
    <m/>
    <m/>
    <m/>
    <m/>
    <m/>
    <m/>
    <n v="39865.379999999997"/>
    <n v="0"/>
    <s v="NO_CONCILIADO"/>
  </r>
  <r>
    <x v="10"/>
    <m/>
    <x v="10"/>
    <x v="59"/>
    <s v="T04435020001"/>
    <s v="DEV"/>
    <n v="443502"/>
    <m/>
    <s v="CONTABILIZACION ORDENES DE TRANSFERENCIA GRACOS"/>
    <m/>
    <m/>
    <m/>
    <m/>
    <m/>
    <m/>
    <n v="5057560.38"/>
    <n v="0"/>
    <s v="NO_CONCILIADO"/>
  </r>
  <r>
    <x v="10"/>
    <m/>
    <x v="10"/>
    <x v="59"/>
    <s v="T04435040001"/>
    <s v="DEV"/>
    <n v="443504"/>
    <m/>
    <s v="CONTABILIZACION ORDENES DE TRANSFERENCIA GRACOS"/>
    <m/>
    <m/>
    <m/>
    <m/>
    <m/>
    <m/>
    <n v="5065511.95"/>
    <n v="0"/>
    <s v="NO_CONCILIADO"/>
  </r>
  <r>
    <x v="10"/>
    <m/>
    <x v="10"/>
    <x v="59"/>
    <s v="T04435060001"/>
    <s v="DEV"/>
    <n v="443506"/>
    <m/>
    <s v="CONTABILIZACION ORDENES DE TRANSFERENCIA GRACOS"/>
    <m/>
    <m/>
    <m/>
    <m/>
    <m/>
    <m/>
    <n v="1182992.53"/>
    <n v="0"/>
    <s v="NO_CONCILIADO"/>
  </r>
  <r>
    <x v="10"/>
    <m/>
    <x v="10"/>
    <x v="59"/>
    <s v="T04435080001"/>
    <s v="DEV"/>
    <n v="443508"/>
    <m/>
    <s v="CONTABILIZACION ORDENES DE TRANSFERENCIA GRACOS"/>
    <m/>
    <m/>
    <m/>
    <m/>
    <m/>
    <m/>
    <n v="3249227.96"/>
    <n v="0"/>
    <s v="NO_CONCILIADO"/>
  </r>
  <r>
    <x v="10"/>
    <m/>
    <x v="10"/>
    <x v="59"/>
    <s v="T04435100001"/>
    <s v="DEV"/>
    <n v="443510"/>
    <m/>
    <s v="CONTABILIZACION ORDENES DE TRANSFERENCIA GRACOS"/>
    <m/>
    <m/>
    <m/>
    <m/>
    <m/>
    <m/>
    <n v="13891183.619999999"/>
    <n v="0"/>
    <s v="NO_CONCILIADO"/>
  </r>
  <r>
    <x v="10"/>
    <m/>
    <x v="10"/>
    <x v="59"/>
    <s v="T04435120001"/>
    <s v="DEV"/>
    <n v="443512"/>
    <m/>
    <s v="CONTABILIZACION ORDENES DE TRANSFERENCIA GRACOS"/>
    <m/>
    <m/>
    <m/>
    <m/>
    <m/>
    <m/>
    <n v="2555710.4900000002"/>
    <n v="0"/>
    <s v="NO_CONCILIADO"/>
  </r>
  <r>
    <x v="10"/>
    <m/>
    <x v="10"/>
    <x v="59"/>
    <s v="T04435140001"/>
    <s v="DEV"/>
    <n v="443514"/>
    <m/>
    <s v="CONTABILIZACION ORDENES DE TRANSFERENCIA GRACOS"/>
    <m/>
    <m/>
    <m/>
    <m/>
    <m/>
    <m/>
    <n v="597795.42000000004"/>
    <n v="0"/>
    <s v="NO_CONCILIADO"/>
  </r>
  <r>
    <x v="10"/>
    <m/>
    <x v="10"/>
    <x v="59"/>
    <s v="T04435160001"/>
    <s v="DEV"/>
    <n v="443516"/>
    <m/>
    <s v="CONTABILIZACION ORDENES DE TRANSFERENCIA GRACOS"/>
    <m/>
    <m/>
    <m/>
    <m/>
    <m/>
    <m/>
    <n v="17299858.140000001"/>
    <n v="0"/>
    <s v="NO_CONCILIADO"/>
  </r>
  <r>
    <x v="10"/>
    <m/>
    <x v="10"/>
    <x v="59"/>
    <s v="T04435180001"/>
    <s v="DEV"/>
    <n v="443518"/>
    <m/>
    <s v="CONTABILIZACION ORDENES DE TRANSFERENCIA GRACOS"/>
    <m/>
    <m/>
    <m/>
    <m/>
    <m/>
    <m/>
    <n v="16962287.829999998"/>
    <n v="0"/>
    <s v="NO_CONCILIADO"/>
  </r>
  <r>
    <x v="10"/>
    <m/>
    <x v="10"/>
    <x v="59"/>
    <s v="T04435200001"/>
    <s v="DEV"/>
    <n v="443520"/>
    <m/>
    <s v="CONTABILIZACION ORDENES DE TRANSFERENCIA GRACOS"/>
    <m/>
    <m/>
    <m/>
    <m/>
    <m/>
    <m/>
    <n v="21751473.489999998"/>
    <n v="0"/>
    <s v="NO_CONCILIADO"/>
  </r>
  <r>
    <x v="10"/>
    <m/>
    <x v="10"/>
    <x v="59"/>
    <s v="T04435220001"/>
    <s v="DEV"/>
    <n v="443522"/>
    <m/>
    <s v="CONTABILIZACION ORDENES DE TRANSFERENCIA GRACOS"/>
    <m/>
    <m/>
    <m/>
    <m/>
    <m/>
    <m/>
    <n v="98098486.719999999"/>
    <n v="0"/>
    <s v="NO_CONCILIADO"/>
  </r>
  <r>
    <x v="1"/>
    <m/>
    <x v="1"/>
    <x v="60"/>
    <s v="O21043430002"/>
    <s v="BOD"/>
    <n v="2104343"/>
    <m/>
    <s v="00099021001 DEPOSITO DE EFECTIVO, DEPOSITANTE: GONZALO FELIX CANAVIRI MAMANI, CONCEPTO: REVERSION TOTAL, CUENTA DE DEPOSITO: CUENTA UNICA DEL TESORO"/>
    <m/>
    <m/>
    <m/>
    <m/>
    <m/>
    <m/>
    <n v="0"/>
    <n v="888.81"/>
    <s v="NO_CONCILIADO"/>
  </r>
  <r>
    <x v="1"/>
    <m/>
    <x v="1"/>
    <x v="60"/>
    <s v="O21043540002"/>
    <s v="BOD"/>
    <n v="2104354"/>
    <m/>
    <s v="00099021001 DEPOSITO DE EFECTIVO, DEPOSITANTE: MARIA TERESA ABRAHAM VDA DE MOSCOSO, CONCEPTO: DEVOLUCION DE ONCE DUODECIMAS DE AGUINALDO, CUENTA DE DEPOSITO: CUENTA UNICA DEL TESORO"/>
    <m/>
    <m/>
    <m/>
    <m/>
    <m/>
    <m/>
    <n v="0"/>
    <n v="3676.03"/>
    <s v="NO_CONCILIADO"/>
  </r>
  <r>
    <x v="1"/>
    <m/>
    <x v="1"/>
    <x v="60"/>
    <s v="O21043580002"/>
    <s v="BOD"/>
    <n v="2104358"/>
    <m/>
    <s v="00099021001 DEPOSITO DE EFECTIVO, DEPOSITANTE: ANTONIO ARUQUIPA MALLEA, CONCEPTO: DEVOLUCION DE RETROACTIVO, CUENTA DE DEPOSITO: CUENTA UNICA DEL TESORO"/>
    <m/>
    <m/>
    <m/>
    <m/>
    <m/>
    <m/>
    <n v="0"/>
    <n v="290"/>
    <s v="NO_CONCILIADO"/>
  </r>
  <r>
    <x v="4"/>
    <m/>
    <x v="4"/>
    <x v="60"/>
    <s v="Q17895220002"/>
    <s v="CRV"/>
    <n v="1789522"/>
    <m/>
    <s v="NUMERO DE LIBRETA CUT: 00099021001 OPERACIÓN E75 TRANSFERENCIA DE LA CUENTA FISCAL BUN A LA CUT EN MN TRANSFERENCIA DE FONDOS A SOLICITUD DE: GOBIERNO AUTONOMO MUNICIPAL DE PUERTO VILLARROEL, CITE: 213/GAMPV/2023 CUENTA CUT 3987069001 LIBRETA NÂ° 00099021001 TGN RECURSOS ORDINARIOS"/>
    <m/>
    <m/>
    <m/>
    <m/>
    <m/>
    <m/>
    <n v="0"/>
    <n v="789.7"/>
    <s v="NO_CONCILIADO"/>
  </r>
  <r>
    <x v="1"/>
    <m/>
    <x v="1"/>
    <x v="60"/>
    <s v="Q17898100002"/>
    <s v="CRV"/>
    <n v="1789810"/>
    <m/>
    <s v="NUMERO DE LIBRETA CUT: 00099021001 OPERACIÓN E18 TRANSFERENCIA DEL SISTEMA FINANCIERO POR CUENTA DE TERCEROS A LA CUT devolucion de aportes desacreditacion TGN-MEFP_VTCP_DGPOT_UAIS_No_303.2022"/>
    <m/>
    <m/>
    <m/>
    <m/>
    <m/>
    <m/>
    <n v="0"/>
    <n v="29395.040000000001"/>
    <s v="CONCILIADO_PARCIAL"/>
  </r>
  <r>
    <x v="1"/>
    <m/>
    <x v="1"/>
    <x v="60"/>
    <s v="B21043570002"/>
    <s v="BOD"/>
    <n v="2104357"/>
    <m/>
    <s v="00099021001 DEP.DE CHEQ.AJENOS,RET.DE CAM.,CONCEPTO: FRACCION COMPLEMENTARIA,DEP.: FUTURO DE BOLIVIA S.A. AFP , PROCEDENCIA: BANCO DE CREDITO DE BOLIVIA S.A., CHEQUE: 69274, FECHA DE EMISION:31/03/2023"/>
    <m/>
    <m/>
    <m/>
    <m/>
    <m/>
    <m/>
    <n v="0"/>
    <n v="14235.59"/>
    <s v="NO_CONCILIADO"/>
  </r>
  <r>
    <x v="1"/>
    <m/>
    <x v="1"/>
    <x v="60"/>
    <s v="B21043590002"/>
    <s v="BOD"/>
    <n v="2104359"/>
    <m/>
    <s v="00099021001 DEP.DE CHEQ.AJENOS,RET.DE CAM.,CONCEPTO: COMPENSACION MENSUAL COTIZACION,DEP.: FUTURO DE BOLIVIA S.A AFP , PROCEDENCIA: BANCO DE CREDITO DE BOLIVIA S.A., CHEQUE: 69273, FECHA DE EMISION:31/03/2023"/>
    <m/>
    <m/>
    <m/>
    <m/>
    <m/>
    <m/>
    <n v="0"/>
    <n v="739811.7"/>
    <s v="NO_CONCILIADO"/>
  </r>
  <r>
    <x v="35"/>
    <m/>
    <x v="35"/>
    <x v="61"/>
    <s v="O21046470002"/>
    <s v="BOD"/>
    <n v="2104647"/>
    <m/>
    <s v="00099021001 DEPOSITO DE EFECTIVO, DEPOSITANTE: ROSSMARY BARRERA VINO, CONCEPTO: PAGO POR CONVENIO CON SENASIR, CUENTA DE DEPOSITO: CUENTA UNICA DEL TESORO"/>
    <m/>
    <m/>
    <m/>
    <m/>
    <m/>
    <m/>
    <n v="0"/>
    <n v="1140"/>
    <s v="NO_CONCILIADO"/>
  </r>
  <r>
    <x v="35"/>
    <m/>
    <x v="35"/>
    <x v="61"/>
    <s v="O21046480002"/>
    <s v="BOD"/>
    <n v="2104648"/>
    <m/>
    <s v="00099021001 DEPOSITO DE EFECTIVO, DEPOSITANTE: URSINA MANUELO CORNEJO, CONCEPTO: DEVOLUCION COBRO INDEBIDO POR INCONSISTENCIA DE COTIZACIONES SENASIR, CUENTA DE DEPOSITO: CUENTA UNICA DEL TESORO"/>
    <m/>
    <m/>
    <m/>
    <m/>
    <m/>
    <m/>
    <n v="0"/>
    <n v="2945"/>
    <s v="NO_CONCILIADO"/>
  </r>
  <r>
    <x v="35"/>
    <m/>
    <x v="35"/>
    <x v="61"/>
    <s v="O21046640002"/>
    <s v="BOD"/>
    <n v="2104664"/>
    <m/>
    <s v="00099021001 DEPOSITO DE EFECTIVO, DEPOSITANTE: GROVER ANTONIO FLORES ARANIBAR, CONCEPTO: CONVENIO DOBLE PERCEPCION-SENASIR, CUENTA DE DEPOSITO: CUENTA UNICA DEL TESORO"/>
    <m/>
    <m/>
    <m/>
    <m/>
    <m/>
    <m/>
    <n v="0"/>
    <n v="1000"/>
    <s v="NO_CONCILIADO"/>
  </r>
  <r>
    <x v="35"/>
    <m/>
    <x v="35"/>
    <x v="61"/>
    <s v="O21047030002"/>
    <s v="BOD"/>
    <n v="2104703"/>
    <m/>
    <s v="00099021001 DEPOSITO DE EFECTIVO, DEPOSITANTE: FRANCISCO CHUI SIÑANI, CONCEPTO: DEVOLUCION DE DEUDA SENASIR, CUENTA DE DEPOSITO: CUENTA UNICA DEL TESORO"/>
    <m/>
    <m/>
    <m/>
    <m/>
    <m/>
    <m/>
    <n v="0"/>
    <n v="622.44000000000005"/>
    <s v="NO_CONCILIADO"/>
  </r>
  <r>
    <x v="1"/>
    <m/>
    <x v="1"/>
    <x v="61"/>
    <s v="O21047150002"/>
    <s v="BOD"/>
    <n v="2104715"/>
    <m/>
    <s v="00099021001 DEPOSITO DE EFECTIVO, DEPOSITANTE: VICTOR ADRIAN APAZA FLORES, CONCEPTO: DEVOLUCION DE HABERES DE MES DE NOVIEMBRE 2022, CUENTA DE DEPOSITO: CUENTA UNICA DEL TESORO"/>
    <m/>
    <m/>
    <m/>
    <m/>
    <m/>
    <m/>
    <n v="0"/>
    <n v="5442.36"/>
    <s v="NO_CONCILIADO"/>
  </r>
  <r>
    <x v="1"/>
    <m/>
    <x v="1"/>
    <x v="61"/>
    <s v="O21047160002"/>
    <s v="BOD"/>
    <n v="2104716"/>
    <m/>
    <s v="00099021001 DEPOSITO DE EFECTIVO, DEPOSITANTE: VICTOR ADRIAN APAZA FLORES, CONCEPTO: DEVOLUCION DE HABERES DE MES DE DICIEMBRE 2022, CUENTA DE DEPOSITO: CUENTA UNICA DEL TESORO"/>
    <m/>
    <m/>
    <m/>
    <m/>
    <m/>
    <m/>
    <n v="0"/>
    <n v="5442.36"/>
    <s v="NO_CONCILIADO"/>
  </r>
  <r>
    <x v="1"/>
    <m/>
    <x v="1"/>
    <x v="61"/>
    <s v="O21047170002"/>
    <s v="BOD"/>
    <n v="2104717"/>
    <m/>
    <s v="00099021001 DEPOSITO DE EFECTIVO, DEPOSITANTE: VICTOR ADRIAN APAZA FLORES, CONCEPTO: DEVOLUCION DE HABERES DE MES DE ENERO 2023, CUENTA DE DEPOSITO: CUENTA UNICA DEL TESORO"/>
    <m/>
    <m/>
    <m/>
    <m/>
    <m/>
    <m/>
    <n v="0"/>
    <n v="5442.36"/>
    <s v="NO_CONCILIADO"/>
  </r>
  <r>
    <x v="1"/>
    <m/>
    <x v="1"/>
    <x v="61"/>
    <s v="O21047180002"/>
    <s v="BOD"/>
    <n v="2104718"/>
    <m/>
    <s v="00099021001 DEPOSITO DE EFECTIVO, DEPOSITANTE: VICTOR ADRIAN APAZA FLORES, CONCEPTO: DEVOLUCION DE HABERES DE MES DE FEBRERO 2023, CUENTA DE DEPOSITO: CUENTA UNICA DEL TESORO"/>
    <m/>
    <m/>
    <m/>
    <m/>
    <m/>
    <m/>
    <n v="0"/>
    <n v="5442.36"/>
    <s v="NO_CONCILIADO"/>
  </r>
  <r>
    <x v="11"/>
    <m/>
    <x v="11"/>
    <x v="61"/>
    <s v="O21047280002"/>
    <s v="BOD"/>
    <n v="2104728"/>
    <m/>
    <s v="00099021001 DEPOSITO DE EFECTIVO, DEPOSITANTE: MARIA KYOKO DE UZIN KAWABE, CONCEPTO: DEVOLUCION DE SALDO POR ASIGNACION DE FONDOS EN AVANCE N° PREVENTIVO 52, CUENTA DE DEPOSITO: CUENTA UNICA DEL TESORO"/>
    <m/>
    <m/>
    <m/>
    <m/>
    <m/>
    <m/>
    <n v="0"/>
    <n v="395.1"/>
    <s v="NO_CONCILIADO"/>
  </r>
  <r>
    <x v="1"/>
    <m/>
    <x v="1"/>
    <x v="61"/>
    <s v="O21047480002"/>
    <s v="BOD"/>
    <n v="2104748"/>
    <m/>
    <s v="00099021001 DEPOSITO DE EFECTIVO, DEPOSITANTE: ALBERTINA GUTIERREZ QUISPE, CONCEPTO: DEVOLUCION DE RETROACTIVO, CUENTA DE DEPOSITO: CUENTA UNICA DEL TESORO"/>
    <m/>
    <m/>
    <m/>
    <m/>
    <m/>
    <m/>
    <n v="0"/>
    <n v="810"/>
    <s v="NO_CONCILIADO"/>
  </r>
  <r>
    <x v="1"/>
    <m/>
    <x v="1"/>
    <x v="61"/>
    <s v="O21047680002"/>
    <s v="BOD"/>
    <n v="2104768"/>
    <m/>
    <s v="00099021001 DEPOSITO DE EFECTIVO, DEPOSITANTE: RENE KUNO MAMANI, CONCEPTO: DEVOLUCION POR PAGO EN DEMASIA DE SUELDO CORRESPONDIENTE AL MES DE MARZO 2021, CUENTA DE DEPOSITO: CUENTA UNICA DEL TESORO"/>
    <m/>
    <m/>
    <m/>
    <m/>
    <m/>
    <m/>
    <n v="0"/>
    <n v="249.3"/>
    <s v="NO_CONCILIADO"/>
  </r>
  <r>
    <x v="1"/>
    <m/>
    <x v="1"/>
    <x v="61"/>
    <s v="B21046760002"/>
    <s v="BOD"/>
    <n v="2104676"/>
    <m/>
    <s v="00099021001 DEP.DE CHEQ.AJENOS,RET.DE CAM.,CONCEPTO: EDUARDO ALTAMIRANO,DEP.: BANCO UNION S.A. , PROCEDENCIA: BANCO UNION S.A., CHEQUE: 191461, FECHA DE EMISION:04/04/2023"/>
    <m/>
    <m/>
    <m/>
    <m/>
    <m/>
    <m/>
    <n v="0"/>
    <n v="1530.98"/>
    <s v="NO_CONCILIADO"/>
  </r>
  <r>
    <x v="1"/>
    <m/>
    <x v="1"/>
    <x v="61"/>
    <s v="B21046790002"/>
    <s v="BOD"/>
    <n v="2104679"/>
    <m/>
    <s v="00099021001 DEP.DE CHEQ.AJENOS,RET.DE CAM.,CONCEPTO: CARLOS FERNANDO ROMERO VARGAS,DEP.: BANCO UNION S.A. , PROCEDENCIA: BANCO UNION S.A., CHEQUE: 191462, FECHA DE EMISION:04/04/2023"/>
    <m/>
    <m/>
    <m/>
    <m/>
    <m/>
    <m/>
    <n v="0"/>
    <n v="3466.33"/>
    <s v="NO_CONCILIADO"/>
  </r>
  <r>
    <x v="36"/>
    <m/>
    <x v="36"/>
    <x v="61"/>
    <s v="B21046830002"/>
    <s v="BOD"/>
    <n v="2104683"/>
    <m/>
    <s v="00301014101 DEP.DE CHEQ.AJENOS,RET.DE CAM.,CONCEPTO: TRANSFERENCIA SEGUN CONVENIO DE FINANCIAMIENTO DE LA GADOR AL SEDERI-ORURO,DEP.: ABEL MATIAS COSSIO , PROCEDENCIA: BANCO UNION S.A., CHEQUE: 407, FECHA DE EMISION:31/03/2023"/>
    <m/>
    <m/>
    <m/>
    <m/>
    <m/>
    <m/>
    <n v="0"/>
    <n v="298500"/>
    <s v="NO_CONCILIADO"/>
  </r>
  <r>
    <x v="1"/>
    <m/>
    <x v="1"/>
    <x v="62"/>
    <s v="O21049200002"/>
    <s v="BOD"/>
    <n v="2104920"/>
    <m/>
    <s v="00099021001 DEPOSITO DE EFECTIVO, DEPOSITANTE: ROBERTO FLOR CALZADILLA, CONCEPTO: DEVOLUCION, CUENTA DE DEPOSITO: CUENTA UNICA DEL TESORO"/>
    <m/>
    <m/>
    <m/>
    <m/>
    <m/>
    <m/>
    <n v="0"/>
    <n v="1360"/>
    <s v="NO_CONCILIADO"/>
  </r>
  <r>
    <x v="1"/>
    <m/>
    <x v="1"/>
    <x v="62"/>
    <s v="O21049230002"/>
    <s v="BOD"/>
    <n v="2104923"/>
    <m/>
    <s v="00099021001 DEPOSITO DE EFECTIVO, DEPOSITANTE: BENEDICTA CERON VDA. DE CALLE, CONCEPTO: SUSCRIPCION DE CONVENIO PARA EL PAGO DE LO ADEUDADO, CUENTA DE DEPOSITO: CUENTA UNICA DEL TESORO"/>
    <m/>
    <m/>
    <m/>
    <m/>
    <m/>
    <m/>
    <n v="0"/>
    <n v="1441"/>
    <s v="NO_CONCILIADO"/>
  </r>
  <r>
    <x v="1"/>
    <m/>
    <x v="1"/>
    <x v="62"/>
    <s v="O21049640002"/>
    <s v="BOD"/>
    <n v="2104964"/>
    <m/>
    <s v="00099021001 DEPOSITO DE EFECTIVO, DEPOSITANTE: ADHEMAR BORIS CONDORI CONDE, CONCEPTO: POR DEVOLUCION DE MAXIMA REMUNERACION ECONOMICA PERCIBIDA EL MES DE NOVIEMBRE DE2022, CUENTA DE DEPOSITO: CUENTA UNICA DEL TESORO"/>
    <m/>
    <m/>
    <m/>
    <m/>
    <m/>
    <m/>
    <n v="0"/>
    <n v="193"/>
    <s v="NO_CONCILIADO"/>
  </r>
  <r>
    <x v="1"/>
    <m/>
    <x v="1"/>
    <x v="62"/>
    <s v="O21050040002"/>
    <s v="BOD"/>
    <n v="2105004"/>
    <m/>
    <s v="00099021001 DEPOSITO DE EFECTIVO, DEPOSITANTE: FELICIANO HUANCA LAURA, CONCEPTO: DEVOLUCION DE COBRO INDEBIDO, CUENTA DE DEPOSITO: CUENTA UNICA DEL TESORO"/>
    <m/>
    <m/>
    <m/>
    <m/>
    <m/>
    <m/>
    <n v="0"/>
    <n v="4310"/>
    <s v="NO_CONCILIADO"/>
  </r>
  <r>
    <x v="1"/>
    <m/>
    <x v="1"/>
    <x v="62"/>
    <s v="O21050170002"/>
    <s v="BOD"/>
    <n v="2105017"/>
    <m/>
    <s v="00099021001 DEPOSITO DE EFECTIVO, DEPOSITANTE: CLAUDIA VERONICA SILVA CORINI, CONCEPTO: DEVOLUCION REMUNERACION MAXIMA MES OCTUBRE GESTION 2022, CUENTA DE DEPOSITO: CUENTA UNICA DEL TESORO"/>
    <m/>
    <m/>
    <m/>
    <m/>
    <m/>
    <m/>
    <n v="0"/>
    <n v="3166.83"/>
    <s v="NO_CONCILIADO"/>
  </r>
  <r>
    <x v="1"/>
    <m/>
    <x v="1"/>
    <x v="62"/>
    <s v="O21050230002"/>
    <s v="BOD"/>
    <n v="2105023"/>
    <m/>
    <s v="00099021001 DEPOSITO DE EFECTIVO, DEPOSITANTE: WENDY MARIN MENDOZA, CONCEPTO: DEVOLUCION, CUENTA DE DEPOSITO: CUENTA UNICA DEL TESORO"/>
    <m/>
    <m/>
    <m/>
    <m/>
    <m/>
    <m/>
    <n v="0"/>
    <n v="930"/>
    <s v="NO_CONCILIADO"/>
  </r>
  <r>
    <x v="35"/>
    <m/>
    <x v="35"/>
    <x v="62"/>
    <s v="O21050320002"/>
    <s v="BOD"/>
    <n v="2105032"/>
    <m/>
    <s v="00099021001 DEPOSITO DE EFECTIVO, DEPOSITANTE: WALTER VILLARROEL CHUQUIMIA, CONCEPTO: DEVOLUCION COBRO INDEBIDO SENASIR, CUENTA DE DEPOSITO: CUENTA UNICA DEL TESORO"/>
    <m/>
    <m/>
    <m/>
    <m/>
    <m/>
    <m/>
    <n v="0"/>
    <n v="400"/>
    <s v="NO_CONCILIADO"/>
  </r>
  <r>
    <x v="1"/>
    <m/>
    <x v="1"/>
    <x v="62"/>
    <s v="O21050450002"/>
    <s v="BOD"/>
    <n v="2105045"/>
    <m/>
    <s v="00099021001 DEPOSITO DE EFECTIVO, DEPOSITANTE: MARINA CORTEZ GUTIERREZ CI. 3059311 OR, CONCEPTO: DEVOLUCION POR PERCEPCION INDEBIDA DE SUELDOS, CUENTA DE DEPOSITO: CUENTA UNICA DEL TESORO"/>
    <m/>
    <m/>
    <m/>
    <m/>
    <m/>
    <m/>
    <n v="0"/>
    <n v="1295.3800000000001"/>
    <s v="NO_CONCILIADO"/>
  </r>
  <r>
    <x v="1"/>
    <m/>
    <x v="1"/>
    <x v="62"/>
    <s v="O21050840002"/>
    <s v="BOD"/>
    <n v="2105084"/>
    <m/>
    <s v="00099021001 DEPOSITO DE EFECTIVO, DEPOSITANTE: YHOLA JUANITA YANARICO DE MACHACA, CONCEPTO: COBRO INDEBIDO POR NUEVAS NUPCIAS, CUENTA DE DEPOSITO: CUENTA UNICA DEL TESORO"/>
    <m/>
    <m/>
    <m/>
    <m/>
    <m/>
    <m/>
    <n v="0"/>
    <n v="2205"/>
    <s v="NO_CONCILIADO"/>
  </r>
  <r>
    <x v="1"/>
    <m/>
    <x v="1"/>
    <x v="62"/>
    <s v="B21049770002"/>
    <s v="BOD"/>
    <n v="2104977"/>
    <m/>
    <s v="00099021001 DEP.DE CHEQ.AJENOS,RET.DE CAM.,CONCEPTO: REVERSION AL TGN CASOS NO COBRADOS DICIEMBRE 2022,DEP.: LA VITALICIA SEGUROS Y REASEGUROS DE VIDA S.A. , PROCEDENCIA: BANCO BISA S.A., CHEQUE: 80359, FECHA DE EMISION:04/04/2023"/>
    <m/>
    <m/>
    <m/>
    <m/>
    <m/>
    <m/>
    <n v="0"/>
    <n v="10653.21"/>
    <s v="NO_CONCILIADO"/>
  </r>
  <r>
    <x v="35"/>
    <m/>
    <x v="35"/>
    <x v="62"/>
    <s v="B21049950002"/>
    <s v="BOD"/>
    <n v="2104995"/>
    <m/>
    <s v="00099021001 DEP.DE CHEQ.AJENOS,RET.DE CAM.,CONCEPTO: CONVENIO DOBLE PERCEPCION -SENASIR,DEP.: SERVICIO DE IMPUESTOS NACIONALES , PROCEDENCIA: BANCO UNION S.A., CHEQUE: 7127, FECHA DE EMISION:30/03/2023"/>
    <m/>
    <m/>
    <m/>
    <m/>
    <m/>
    <m/>
    <n v="0"/>
    <n v="696"/>
    <s v="NO_CONCILIADO"/>
  </r>
  <r>
    <x v="28"/>
    <m/>
    <x v="28"/>
    <x v="63"/>
    <s v="O21052380002"/>
    <s v="BOD"/>
    <n v="2105238"/>
    <m/>
    <s v="00548012001 DEPOSITO DE EFECTIVO, DEPOSITANTE: FREDDY COSME LOAYZA, CONCEPTO: DEVOLUCION DE COMBUSTIBLE, CUENTA DE DEPOSITO: CUENTA UNICA DEL TESORO"/>
    <m/>
    <m/>
    <m/>
    <m/>
    <m/>
    <m/>
    <n v="0"/>
    <n v="775"/>
    <s v="NO_CONCILIADO"/>
  </r>
  <r>
    <x v="28"/>
    <m/>
    <x v="28"/>
    <x v="63"/>
    <s v="O21052390002"/>
    <s v="BOD"/>
    <n v="2105239"/>
    <m/>
    <s v="00548012001 DEPOSITO DE EFECTIVO, DEPOSITANTE: FREDDY COSME LOAYZA, CONCEPTO: DEVOLUCION TASAS, CUENTA DE DEPOSITO: CUENTA UNICA DEL TESORO"/>
    <m/>
    <m/>
    <m/>
    <m/>
    <m/>
    <m/>
    <n v="0"/>
    <n v="373"/>
    <s v="NO_CONCILIADO"/>
  </r>
  <r>
    <x v="28"/>
    <m/>
    <x v="28"/>
    <x v="63"/>
    <s v="O21052410002"/>
    <s v="BOD"/>
    <n v="2105241"/>
    <m/>
    <s v="00548012001 DEPOSITO DE EFECTIVO, DEPOSITANTE: FREDDY COSME LOAYZA, CONCEPTO: DEVOLUCION DE SERVICIOS MANUALES, CUENTA DE DEPOSITO: CUENTA UNICA DEL TESORO"/>
    <m/>
    <m/>
    <m/>
    <m/>
    <m/>
    <m/>
    <n v="0"/>
    <n v="250"/>
    <s v="NO_CONCILIADO"/>
  </r>
  <r>
    <x v="1"/>
    <m/>
    <x v="1"/>
    <x v="63"/>
    <s v="O21053080002"/>
    <s v="BOD"/>
    <n v="2105308"/>
    <m/>
    <s v="00099021001 DEPOSITO DE EFECTIVO, DEPOSITANTE: JOSE ARMANDO PERICON VARGAS, CONCEPTO: REVERSION DE BOLETA HABER MENSUAL DE FEBRERO, CUENTA DE DEPOSITO: CUENTA UNICA DEL TESORO"/>
    <m/>
    <m/>
    <m/>
    <m/>
    <m/>
    <m/>
    <n v="0"/>
    <n v="6300.26"/>
    <s v="NO_CONCILIADO"/>
  </r>
  <r>
    <x v="27"/>
    <m/>
    <x v="27"/>
    <x v="63"/>
    <s v="B21053230002"/>
    <s v="BOD"/>
    <n v="2105323"/>
    <m/>
    <s v="00086011102 DEP.DE CHEQ.AJENOS,RET.DE CAM.,CONCEPTO: JAVIER DURAN VIERA,DEP.: BANCO UNION S.A. , PROCEDENCIA: BANCO UNION S.A., CHEQUE: 191463, FECHA DE EMISION:06/04/2023"/>
    <m/>
    <m/>
    <m/>
    <m/>
    <m/>
    <m/>
    <n v="0"/>
    <n v="14431"/>
    <s v="NO_CONCILIADO"/>
  </r>
  <r>
    <x v="35"/>
    <m/>
    <x v="35"/>
    <x v="64"/>
    <s v="O21055550002"/>
    <s v="BOD"/>
    <n v="2105555"/>
    <m/>
    <s v="00099021001 DEPOSITO DE EFECTIVO, DEPOSITANTE: ROBERTS JAMES LOPEZ GONZALES, CONCEPTO: CONVENIO DOBLE PERCEPCION - SENASIR, CUENTA DE DEPOSITO: CUENTA UNICA DEL TESORO"/>
    <m/>
    <m/>
    <m/>
    <m/>
    <m/>
    <m/>
    <n v="0"/>
    <n v="35.22"/>
    <s v="NO_CONCILIADO"/>
  </r>
  <r>
    <x v="1"/>
    <m/>
    <x v="1"/>
    <x v="64"/>
    <s v="O21056030002"/>
    <s v="BOD"/>
    <n v="2105603"/>
    <m/>
    <s v="00099021001 DEPOSITO DE EFECTIVO, DEPOSITANTE: TEOFILO BAPTISTA RAMIREZ, CONCEPTO: DEVOLUCION DE HABERES 2010 MES DE MARZO DE 2023, CUENTA DE DEPOSITO: CUENTA UNICA DEL TESORO"/>
    <m/>
    <m/>
    <m/>
    <m/>
    <m/>
    <m/>
    <n v="0"/>
    <n v="1364.9"/>
    <s v="NO_CONCILIADO"/>
  </r>
  <r>
    <x v="1"/>
    <m/>
    <x v="1"/>
    <x v="64"/>
    <s v="B21055930002"/>
    <s v="BOD"/>
    <n v="2105593"/>
    <m/>
    <s v="00099021001 DEP.DE CHEQ.AJENOS,RET.DE CAM.,CONCEPTO: EVELIN MARCELLE DE PARDO GHETTI,DEP.: BANCO UNION SA , PROCEDENCIA: BANCO UNION S.A., CHEQUE: 191465, FECHA DE EMISION:10/04/2023"/>
    <m/>
    <m/>
    <m/>
    <m/>
    <m/>
    <m/>
    <n v="0"/>
    <n v="700"/>
    <s v="NO_CONCILIADO"/>
  </r>
  <r>
    <x v="1"/>
    <m/>
    <x v="1"/>
    <x v="64"/>
    <s v="B21055950002"/>
    <s v="BOD"/>
    <n v="2105595"/>
    <m/>
    <s v="00099021001 DEP.DE CHEQ.AJENOS,RET.DE CAM.,CONCEPTO: AMILCAR CESPEDES ZURITA,DEP.: BANCO UNION SA , PROCEDENCIA: BANCO UNION S.A., CHEQUE: 191466, FECHA DE EMISION:10/04/2023"/>
    <m/>
    <m/>
    <m/>
    <m/>
    <m/>
    <m/>
    <n v="0"/>
    <n v="1555.41"/>
    <s v="NO_CONCILIADO"/>
  </r>
  <r>
    <x v="1"/>
    <m/>
    <x v="1"/>
    <x v="64"/>
    <s v="O21056520002"/>
    <s v="BOD"/>
    <n v="2105652"/>
    <m/>
    <s v="00099021001 DEPOSITO DE EFECTIVO, DEPOSITANTE: ELENA MERY POCA HUARACHI, CONCEPTO: REVERSION DE BOLETA HABER MENSUAL - FEBRERO, CUENTA DE DEPOSITO: CUENTA UNICA DEL TESORO"/>
    <m/>
    <m/>
    <m/>
    <m/>
    <m/>
    <m/>
    <n v="0"/>
    <n v="7859.37"/>
    <s v="NO_CONCILIADO"/>
  </r>
  <r>
    <x v="32"/>
    <m/>
    <x v="32"/>
    <x v="64"/>
    <s v="S10580570002"/>
    <s v="CRV"/>
    <n v="1058057"/>
    <m/>
    <s v="||DEVOLUCION DE FONDOS DEL COMP. G-2229718 DEL 6/04/2023 S/G CORREO ADJUNTO DEL MEFP DOBLE PROVISIÓN ENTRE ÁEREAS DEL SISTEMAS DEL MEFP CON EL BCB, SOLICITUD 044857-18024 DE YPFB REF.: ENEX SA 1ER PAGO SUM HIDR LIQ OCCIDENTE CHILE 2022 OP UPCA 162 HR DCIM 4226 2023 LIB.00513012004 LBP-YPFB-UNICOMERCIAL (4030005415/1-2188907)"/>
    <m/>
    <m/>
    <m/>
    <m/>
    <m/>
    <m/>
    <n v="0"/>
    <n v="42790679.390000001"/>
    <s v="NO_CONCILIADO"/>
  </r>
  <r>
    <x v="1"/>
    <m/>
    <x v="1"/>
    <x v="65"/>
    <s v="O21059160002"/>
    <s v="BOD"/>
    <n v="2105916"/>
    <m/>
    <s v="00099021001 DEPOSITO DE EFECTIVO, DEPOSITANTE: BANHER VLADIMIR CHAMBI QUISPE, CONCEPTO: DEVOLUCION POR CONCEPTO DE PAGO DUODECIMO DE AGUINALDO 2022, CUENTA DE DEPOSITO: CUENTA UNICA DEL TESORO"/>
    <m/>
    <m/>
    <m/>
    <m/>
    <m/>
    <m/>
    <n v="0"/>
    <n v="456.62"/>
    <s v="NO_CONCILIADO"/>
  </r>
  <r>
    <x v="35"/>
    <m/>
    <x v="35"/>
    <x v="65"/>
    <s v="O21059180002"/>
    <s v="BOD"/>
    <n v="2105918"/>
    <m/>
    <s v="00099021001 DEPOSITO DE EFECTIVO, DEPOSITANTE: CRISTINA ARGELIA VILLARREAL MONZON, CONCEPTO: DEVOLUCION DE DEUDA SENASIR, CUENTA DE DEPOSITO: CUENTA UNICA DEL TESORO"/>
    <m/>
    <m/>
    <m/>
    <m/>
    <m/>
    <m/>
    <n v="0"/>
    <n v="687.12"/>
    <s v="NO_CONCILIADO"/>
  </r>
  <r>
    <x v="7"/>
    <m/>
    <x v="7"/>
    <x v="65"/>
    <s v="O21059260002"/>
    <s v="BOD"/>
    <n v="2105926"/>
    <m/>
    <s v="00099021001 DEPOSITO DE EFECTIVO, DEPOSITANTE: LESLY H. ALBARRACIN ESCOBAR, CONCEPTO: DEVOLUCION DE 22 DIAS DE HABERES GESTION 2015 (JULIO), CUENTA DE DEPOSITO: CUENTA UNICA DEL TESORO"/>
    <m/>
    <m/>
    <m/>
    <m/>
    <m/>
    <m/>
    <n v="0"/>
    <n v="63.98"/>
    <s v="NO_CONCILIADO"/>
  </r>
  <r>
    <x v="1"/>
    <m/>
    <x v="1"/>
    <x v="65"/>
    <s v="B21058120002"/>
    <s v="BOD"/>
    <n v="2105812"/>
    <m/>
    <s v="00099021001 DEP.DE CHEQ.AJENOS,RET.DE CAM.,CONCEPTO: FRACCION COMPLEMENTARIA MENSUAL,DEP.: FUTURO DE BOLIVIA S.A. AFP , PROCEDENCIA: BANCO DE CREDITO DE BOLIVIA S.A., CHEQUE: 69392, FECHA DE EMISION:10/04/2023"/>
    <m/>
    <m/>
    <m/>
    <m/>
    <m/>
    <m/>
    <n v="0"/>
    <n v="27611.15"/>
    <s v="NO_CONCILIADO"/>
  </r>
  <r>
    <x v="1"/>
    <m/>
    <x v="1"/>
    <x v="65"/>
    <s v="B21058130002"/>
    <s v="BOD"/>
    <n v="2105813"/>
    <m/>
    <s v="00099021001 DEP.DE CHEQ.AJENOS,RET.DE CAM.,CONCEPTO: COMPENSACION MENSUAL DE COTIZACION,DEP.: FUTURO DE BOLIVIA S.A. AFP , PROCEDENCIA: BANCO DE CREDITO DE BOLIVIA S.A., CHEQUE: 69391, FECHA DE EMISION:10/04/2023"/>
    <m/>
    <m/>
    <m/>
    <m/>
    <m/>
    <m/>
    <n v="0"/>
    <n v="315237.96999999997"/>
    <s v="NO_CONCILIADO"/>
  </r>
  <r>
    <x v="1"/>
    <m/>
    <x v="1"/>
    <x v="65"/>
    <s v="B21058550002"/>
    <s v="BOD"/>
    <n v="2105855"/>
    <m/>
    <s v="00099021001 DEP.DE CHEQ.AJENOS,RET.DE CAM.,CONCEPTO: DEVOLUCION FONDOS NO COBRADOS CONCILIACION DICIEMBRE 2022,DEP.: SEGUROS PROVIDA SA , PROCEDENCIA: BANCO NACIONAL DE BOLIVIA S.A., CHEQUE: 2312860, FECHA DE EMISION:10/04/2023"/>
    <m/>
    <m/>
    <m/>
    <m/>
    <m/>
    <m/>
    <n v="0"/>
    <n v="3474.62"/>
    <s v="NO_CONCILIADO"/>
  </r>
  <r>
    <x v="1"/>
    <m/>
    <x v="1"/>
    <x v="65"/>
    <s v="B21058630002"/>
    <s v="BOD"/>
    <n v="2105863"/>
    <m/>
    <s v="00099021001 DEP.DE CHEQ.AJENOS,RET.DE CAM.,CONCEPTO: DEVOLUCON FONDOS SOLICITADOS POR ERROR CONCILIACON DICIEMBRE /2022,DEP.: SEGUROS PROVIDA SA , PROCEDENCIA: BANCO NACIONAL DE BOLIVIA S.A., CHEQUE: 4350636, FECHA DE EMISION:10/04/2023"/>
    <m/>
    <m/>
    <m/>
    <m/>
    <m/>
    <m/>
    <n v="0"/>
    <n v="6379.63"/>
    <s v="NO_CONCILIADO"/>
  </r>
  <r>
    <x v="1"/>
    <m/>
    <x v="1"/>
    <x v="65"/>
    <s v="J05430310002"/>
    <s v="NTE"/>
    <n v="5454721"/>
    <m/>
    <s v="A:00099021001 Transferencia de recursos a la Libreta de Recursos Ordinarios (3987) adjunto extracto bancario."/>
    <m/>
    <m/>
    <m/>
    <m/>
    <m/>
    <m/>
    <n v="0"/>
    <n v="200000000"/>
    <s v="NO_CONCILIADO"/>
  </r>
  <r>
    <x v="1"/>
    <m/>
    <x v="1"/>
    <x v="66"/>
    <s v="O21061280002"/>
    <s v="BOD"/>
    <n v="2106128"/>
    <m/>
    <s v="00099021001 DEPOSITO DE EFECTIVO, DEPOSITANTE: FREDDY IVAN CONDORI CUNO, CONCEPTO: POR COBRO INDEVIDO -SEGUNDAS NUPCIAS DE LOLA CELESTINA CUNO CANASA Q.E.P.D., CUENTA DE DEPOSITO: CUENTA UNICA DEL TESORO"/>
    <m/>
    <m/>
    <m/>
    <m/>
    <m/>
    <m/>
    <n v="0"/>
    <n v="800"/>
    <s v="NO_CONCILIADO"/>
  </r>
  <r>
    <x v="1"/>
    <m/>
    <x v="1"/>
    <x v="66"/>
    <s v="O21061870002"/>
    <s v="BOD"/>
    <n v="2106187"/>
    <m/>
    <s v="00099021001 DEPOSITO DE EFECTIVO, DEPOSITANTE: JUSTA MENDOZA DE CARVAJAL, CONCEPTO: DEVOLUCION RETROACTIVO, CUENTA DE DEPOSITO: CUENTA UNICA DEL TESORO"/>
    <m/>
    <m/>
    <m/>
    <m/>
    <m/>
    <m/>
    <n v="0"/>
    <n v="700"/>
    <s v="NO_CONCILIADO"/>
  </r>
  <r>
    <x v="37"/>
    <m/>
    <x v="37"/>
    <x v="66"/>
    <s v="O21061900002"/>
    <s v="BOD"/>
    <n v="2106190"/>
    <m/>
    <s v="00099021001 DEPOSITO DE EFECTIVO, DEPOSITANTE: JAVIER OSCAR ESCOBAR YUPANQUI, CONCEPTO: DEVOLUCION REVERSION DE HABER MENSUAL, CUENTA DE DEPOSITO: CUENTA UNICA DEL TESORO"/>
    <m/>
    <m/>
    <m/>
    <m/>
    <m/>
    <m/>
    <n v="0"/>
    <n v="0.12"/>
    <s v="CONCILIADO_PARCIAL"/>
  </r>
  <r>
    <x v="1"/>
    <m/>
    <x v="1"/>
    <x v="66"/>
    <s v="Q17949000002"/>
    <s v="CRV"/>
    <n v="1794900"/>
    <m/>
    <s v="NUMERO DE LIBRETA CUT: 00099021001 OPERACIÓN E18 TRANSFERENCIA DEL SISTEMA FINANCIERO POR CUENTA DE TERCEROS A LA CUT devolucion pagos de CC caso christian victor raul prada clavijo"/>
    <m/>
    <m/>
    <m/>
    <m/>
    <m/>
    <m/>
    <n v="0"/>
    <n v="108269.89"/>
    <s v="NO_CONCILIADO"/>
  </r>
  <r>
    <x v="38"/>
    <m/>
    <x v="38"/>
    <x v="66"/>
    <s v="S10581390002"/>
    <s v="CRV"/>
    <n v="1058139"/>
    <m/>
    <s v="||REGISTRO DEVOLUCION FONDOS P/SALDO NO UTILIZADO LC I-2022-19 P/C ECEBOL A/F TATA DAEWOO COMMERCIAL VEHICLE CO. LTD.,S/G DOCS.ADJ. LIB.00132032001 ECEBOL - GESTION OPERATIVA REF.:DEVOL.SALDO NO UTILIZADO LC I-2022-19"/>
    <m/>
    <m/>
    <m/>
    <m/>
    <m/>
    <m/>
    <n v="0"/>
    <n v="5.15"/>
    <s v="NO_CONCILIADO"/>
  </r>
  <r>
    <x v="39"/>
    <m/>
    <x v="39"/>
    <x v="67"/>
    <s v="O21064190002"/>
    <s v="BOD"/>
    <n v="2106419"/>
    <m/>
    <s v="00099021001 DEPOSITO DE EFECTIVO, DEPOSITANTE: EDGAR SUXO APAZA, CONCEPTO: DEVOLUCION DE PASAJES AEREOS, CUENTA DE DEPOSITO: CUENTA UNICA DEL TESORO"/>
    <m/>
    <m/>
    <m/>
    <m/>
    <m/>
    <m/>
    <n v="0"/>
    <n v="246"/>
    <s v="NO_CONCILIADO"/>
  </r>
  <r>
    <x v="35"/>
    <m/>
    <x v="35"/>
    <x v="67"/>
    <s v="O21064780002"/>
    <s v="BOD"/>
    <n v="2106478"/>
    <m/>
    <s v="00099021001 DEPOSITO DE EFECTIVO, DEPOSITANTE: MERY QUIÑONES GABRIEL, CONCEPTO: DEVOLUCION DE COBRO INDEBIDO - SENASIR, CUENTA DE DEPOSITO: CUENTA UNICA DEL TESORO"/>
    <m/>
    <m/>
    <m/>
    <m/>
    <m/>
    <m/>
    <n v="0"/>
    <n v="1310"/>
    <s v="NO_CONCILIADO"/>
  </r>
  <r>
    <x v="40"/>
    <m/>
    <x v="40"/>
    <x v="67"/>
    <s v="O21065010002"/>
    <s v="BOD"/>
    <n v="2106501"/>
    <m/>
    <s v="00099021001 DEPOSITO DE EFECTIVO, DEPOSITANTE: OSCAR CESPEDES ESTRADA, CONCEPTO: DEVOLUCION POR DEPÓSITO EN DEMASIA POR HABERES SR. OSCAR CESPEDES ESTRADA, CUENTA DE DEPOSITO: CUENTA UNICA DEL TESORO"/>
    <m/>
    <m/>
    <m/>
    <m/>
    <m/>
    <m/>
    <n v="0"/>
    <n v="4757"/>
    <s v="NO_CONCILIADO"/>
  </r>
  <r>
    <x v="27"/>
    <m/>
    <x v="27"/>
    <x v="68"/>
    <s v="O21067110002"/>
    <s v="BOD"/>
    <n v="2106711"/>
    <m/>
    <s v="00099021001 DEPOSITO DE EFECTIVO, DEPOSITANTE: MINISTERIO DE MEDIO AMBIENTE Y AGUA, CONCEPTO: DEVOLUCION DE SALDO, CUENTA DE DEPOSITO: CUENTA UNICA DEL TESORO"/>
    <m/>
    <m/>
    <m/>
    <m/>
    <m/>
    <m/>
    <n v="0"/>
    <n v="700"/>
    <s v="NO_CONCILIADO"/>
  </r>
  <r>
    <x v="1"/>
    <m/>
    <x v="1"/>
    <x v="68"/>
    <s v="O21067260002"/>
    <s v="BOD"/>
    <n v="2106726"/>
    <m/>
    <s v="00099021001 DEPOSITO DE EFECTIVO, DEPOSITANTE: LOURDES ALIAGA ZAPATA, CONCEPTO: DOBLE PERCEPCION DEL MES DE ABRIL 2023, CUENTA DE DEPOSITO: CUENTA UNICA DEL TESORO"/>
    <m/>
    <m/>
    <m/>
    <m/>
    <m/>
    <m/>
    <n v="0"/>
    <n v="2000"/>
    <s v="NO_CONCILIADO"/>
  </r>
  <r>
    <x v="1"/>
    <m/>
    <x v="1"/>
    <x v="68"/>
    <s v="O21067440002"/>
    <s v="BOD"/>
    <n v="2106744"/>
    <m/>
    <s v="00099021001 DEPOSITO DE EFECTIVO, DEPOSITANTE: PATRICIA ENCARNACION CALDERON CARDONA, CONCEPTO: DEVOLUCION DE SUELDO DEL MES DE MARZO 2023, CUENTA DE DEPOSITO: CUENTA UNICA DEL TESORO"/>
    <m/>
    <m/>
    <m/>
    <m/>
    <m/>
    <m/>
    <n v="0"/>
    <n v="0.31"/>
    <s v="CONCILIADO_PARCIAL"/>
  </r>
  <r>
    <x v="1"/>
    <m/>
    <x v="1"/>
    <x v="68"/>
    <s v="B21067240002"/>
    <s v="BOD"/>
    <n v="2106724"/>
    <m/>
    <s v="00099021001 DEP.DE CHEQ.AJENOS,RET.DE CAM.,CONCEPTO: MARIA LUISA CAMARGO TORRICO,DEP.: BANCO UNION SA , PROCEDENCIA: BANCO UNION S.A., CHEQUE: 191473, FECHA DE EMISION:14/04/2023"/>
    <m/>
    <m/>
    <m/>
    <m/>
    <m/>
    <m/>
    <n v="0"/>
    <n v="545"/>
    <s v="NO_CONCILIADO"/>
  </r>
  <r>
    <x v="8"/>
    <m/>
    <x v="8"/>
    <x v="69"/>
    <s v="G22388960003"/>
    <s v="COB"/>
    <n v="17236"/>
    <m/>
    <s v="PAGO A BID PRÉSTAMO 3725/BL-BO VCTO. 15-04-2023 POR CUENTA DE TGN , NTI. 017236 VALOR 17-04-2023 INTERESES USD 1.181,09 CTA. 3987 CUENTA UNICA DEL TESORO LIB. 00099021001 REF.: COMISIONES BANCARIAS"/>
    <m/>
    <m/>
    <m/>
    <m/>
    <m/>
    <m/>
    <n v="275.69"/>
    <n v="0"/>
    <s v="NO_CONCILIADO"/>
  </r>
  <r>
    <x v="1"/>
    <m/>
    <x v="1"/>
    <x v="69"/>
    <s v="O21071920002"/>
    <s v="BOD"/>
    <n v="2107192"/>
    <m/>
    <s v="00099021001 DEPOSITO DE EFECTIVO, DEPOSITANTE: EDWIN CARLOS CHAVEZ VARGAS, CONCEPTO: DEPÓSITO DEL SALDO POR EL PAGO DE LOS VIDRIOS POLARIZADOS, CUENTA DE DEPOSITO: CUENTA UNICA DEL TESORO"/>
    <m/>
    <m/>
    <m/>
    <m/>
    <m/>
    <m/>
    <n v="0"/>
    <n v="4490"/>
    <s v="NO_CONCILIADO"/>
  </r>
  <r>
    <x v="1"/>
    <m/>
    <x v="1"/>
    <x v="69"/>
    <s v="B21071690002"/>
    <s v="BOD"/>
    <n v="2107169"/>
    <m/>
    <s v="00099021001 DEP.DE CHEQ.AJENOS,RET.DE CAM.,CONCEPTO: CRISPIN NOVA FLORES,DEP.: BANCO UNION SA , PROCEDENCIA: BANCO UNION S.A., CHEQUE: 191474, FECHA DE EMISION:17/04/2023"/>
    <m/>
    <m/>
    <m/>
    <m/>
    <m/>
    <m/>
    <n v="0"/>
    <n v="1857.43"/>
    <s v="NO_CONCILIADO"/>
  </r>
  <r>
    <x v="1"/>
    <m/>
    <x v="1"/>
    <x v="70"/>
    <s v="O21074070002"/>
    <s v="BOD"/>
    <n v="2107407"/>
    <m/>
    <s v="00099021001 DEPOSITO DE EFECTIVO, DEPOSITANTE: FELIPA SALCEDO VISCARRA, CONCEPTO: DEVOLUCION POR DOBLE PERCEPCION, CUENTA DE DEPOSITO: CUENTA UNICA DEL TESORO"/>
    <m/>
    <m/>
    <m/>
    <m/>
    <m/>
    <m/>
    <n v="0"/>
    <n v="512.05999999999995"/>
    <s v="NO_CONCILIADO"/>
  </r>
  <r>
    <x v="35"/>
    <m/>
    <x v="35"/>
    <x v="70"/>
    <s v="O21074270002"/>
    <s v="BOD"/>
    <n v="2107427"/>
    <m/>
    <s v="00099021001 DEPOSITO DE EFECTIVO, DEPOSITANTE: JUAN ANGEL CORONEL SARDON CI 6136125 LP, CONCEPTO: DEVOLUCION A SENASIR COACTIVO SOCIAL, CUENTA DE DEPOSITO: CUENTA UNICA DEL TESORO"/>
    <m/>
    <m/>
    <m/>
    <m/>
    <m/>
    <m/>
    <n v="0"/>
    <n v="3513.93"/>
    <s v="NO_CONCILIADO"/>
  </r>
  <r>
    <x v="16"/>
    <m/>
    <x v="16"/>
    <x v="70"/>
    <s v="O21075030002"/>
    <s v="BOD"/>
    <n v="2107503"/>
    <m/>
    <s v="00423122001 DEPOSITO DE EFECTIVO, DEPOSITANTE: INDUSTRIA CERAMICA CERAGRES S.A., CONCEPTO: PAGO SERVICIO CAJA DE CAMINOS, CUENTA DE DEPOSITO: CUENTA UNICA DEL TESORO"/>
    <m/>
    <m/>
    <m/>
    <m/>
    <m/>
    <m/>
    <n v="0"/>
    <n v="3584.58"/>
    <s v="NO_CONCILIADO"/>
  </r>
  <r>
    <x v="26"/>
    <m/>
    <x v="26"/>
    <x v="70"/>
    <s v="Q17978180002"/>
    <s v="CRV"/>
    <n v="1797818"/>
    <m/>
    <s v="NUMERO DE LIBRETA CUT: 00597029201 OPERACIÓN E18 TRANSFERENCIA DEL SISTEMA FINANCIERO POR CUENTA DE TERCEROS A LA CUT SOL. CHINA MACHINERY ENGINEERING CORPORA"/>
    <m/>
    <m/>
    <m/>
    <m/>
    <m/>
    <m/>
    <n v="0"/>
    <n v="503113.97"/>
    <s v="NO_CONCILIADO"/>
  </r>
  <r>
    <x v="1"/>
    <m/>
    <x v="1"/>
    <x v="70"/>
    <s v="Q17978300002"/>
    <s v="CRV"/>
    <n v="1797830"/>
    <m/>
    <s v="NUMERO DE LIBRETA CUT: 00099021001 OPERACIÓN E18 TRANSFERENCIA DEL SISTEMA FINANCIERO POR CUENTA DE TERCEROS A LA CUT devolucion pagos de CC no cobrados diciembre 2022"/>
    <m/>
    <m/>
    <m/>
    <m/>
    <m/>
    <m/>
    <n v="0"/>
    <n v="180934.63"/>
    <s v="NO_CONCILIADO"/>
  </r>
  <r>
    <x v="1"/>
    <m/>
    <x v="1"/>
    <x v="70"/>
    <s v="B21073930002"/>
    <s v="BOD"/>
    <n v="2107393"/>
    <m/>
    <s v="00099021001 DEP.DE CHEQ.AJENOS,RET.DE CAM.,CONCEPTO: INCAPACIDAD TEMPORAL PERIODO ENERO 2023 LA PAZ,DEP.: CAJA DE SALUD DE LA BANCA PRIVADA , PROCEDENCIA: BANCO NACIONAL DE BOLIVIA S.A., CHEQUE: 9832253, FECHA DE EMISION:23/03/2023"/>
    <m/>
    <m/>
    <m/>
    <m/>
    <m/>
    <m/>
    <n v="0"/>
    <n v="1282.43"/>
    <s v="NO_CONCILIADO"/>
  </r>
  <r>
    <x v="1"/>
    <m/>
    <x v="1"/>
    <x v="70"/>
    <s v="B21073940002"/>
    <s v="BOD"/>
    <n v="2107394"/>
    <m/>
    <s v="00099021001 DEP.DE CHEQ.AJENOS,RET.DE CAM.,CONCEPTO: REEMBOLSO SUBSIDIO INCAPACIDAD MES DE ENERO 23 REG COBIJA,DEP.: CAJA DE SALUD DE LA BANCA PRIVADA , PROCEDENCIA: BANCO NACIONAL DE BOLIVIA S.A., CHEQUE: 9832848, FECHA DE EMISION:24/03/2023"/>
    <m/>
    <m/>
    <m/>
    <m/>
    <m/>
    <m/>
    <n v="0"/>
    <n v="1507.69"/>
    <s v="NO_CONCILIADO"/>
  </r>
  <r>
    <x v="1"/>
    <m/>
    <x v="1"/>
    <x v="70"/>
    <s v="B21074000002"/>
    <s v="BOD"/>
    <n v="2107400"/>
    <m/>
    <s v="00099021001 DEP.DE CHEQ.AJENOS,RET.DE CAM.,CONCEPTO: REEMBOLSO SUBSIDIO INCAPACIDAD MES ENERO /23 REGIONAL LA PAZ,DEP.: CAJA DE SALUD DE LA BANCA PRIVADA , PROCEDENCIA: BANCO NACIONAL DE BOLIVIA S.A., CHEQUE: 9832360, FECHA DE EMISION:23/03/2023"/>
    <m/>
    <m/>
    <m/>
    <m/>
    <m/>
    <m/>
    <n v="0"/>
    <n v="26916.46"/>
    <s v="NO_CONCILIADO"/>
  </r>
  <r>
    <x v="1"/>
    <m/>
    <x v="1"/>
    <x v="71"/>
    <s v="O21080400002"/>
    <s v="BOD"/>
    <n v="2108040"/>
    <m/>
    <s v="00099021001 DEPOSITO DE EFECTIVO, DEPOSITANTE: CARMEN EMILIA CARPIO AMENABAR, CONCEPTO: DEVOLUCION DUODECIMAS DE AGUINALDO DE RENTA DE TITULAR, CUENTA DE DEPOSITO: CUENTA UNICA DEL TESORO"/>
    <m/>
    <m/>
    <m/>
    <m/>
    <m/>
    <m/>
    <n v="0"/>
    <n v="313.26"/>
    <s v="NO_CONCILIADO"/>
  </r>
  <r>
    <x v="1"/>
    <m/>
    <x v="1"/>
    <x v="71"/>
    <s v="O21081020002"/>
    <s v="BOD"/>
    <n v="2108102"/>
    <m/>
    <s v="00099021001 DEPOSITO DE EFECTIVO, DEPOSITANTE: PORFIRIO LIMACHI POMA, CONCEPTO: COBRO INDEBIDO DEVOLUCION, CUENTA DE DEPOSITO: CUENTA UNICA DEL TESORO"/>
    <m/>
    <m/>
    <m/>
    <m/>
    <m/>
    <m/>
    <n v="0"/>
    <n v="950"/>
    <s v="NO_CONCILIADO"/>
  </r>
  <r>
    <x v="1"/>
    <m/>
    <x v="1"/>
    <x v="71"/>
    <s v="O21081140002"/>
    <s v="BOD"/>
    <n v="2108114"/>
    <m/>
    <s v="00099021001 DEPOSITO DE EFECTIVO, DEPOSITANTE: IVER LUNA SANCHEZ, CONCEPTO: DEVOLUCION DE FONDOS PARA REFRIGERIO SEGUN PREV. NRO 852, CUENTA DE DEPOSITO: CUENTA UNICA DEL TESORO"/>
    <m/>
    <m/>
    <m/>
    <m/>
    <m/>
    <m/>
    <n v="0"/>
    <n v="300"/>
    <s v="NO_CONCILIADO"/>
  </r>
  <r>
    <x v="1"/>
    <m/>
    <x v="1"/>
    <x v="71"/>
    <s v="O21081150002"/>
    <s v="BOD"/>
    <n v="2108115"/>
    <m/>
    <s v="00099021001 DEPOSITO DE EFECTIVO, DEPOSITANTE: SANDIA SUSANA BONIFACIO COLQUE CI 6896243, CONCEPTO: DEVOLUCION DE VIATICOS, CUENTA DE DEPOSITO: CUENTA UNICA DEL TESORO"/>
    <m/>
    <m/>
    <m/>
    <m/>
    <m/>
    <m/>
    <n v="0"/>
    <n v="278"/>
    <s v="NO_CONCILIADO"/>
  </r>
  <r>
    <x v="27"/>
    <m/>
    <x v="27"/>
    <x v="71"/>
    <s v="Q17995080002"/>
    <s v="CRV"/>
    <n v="1799508"/>
    <m/>
    <s v="NUMERO DE LIBRETA CUT: 0086011109 OPERACIÓN E18 TRANSFERENCIA DEL SISTEMA FINANCIERO POR CUENTA DE TERCEROS A LA CUT DEVOLUCION CONGRESO DE MEDIO AMBIENTE SEGUN SOLICITUD."/>
    <m/>
    <m/>
    <m/>
    <m/>
    <m/>
    <m/>
    <n v="0"/>
    <n v="500"/>
    <s v="NO_CONCILIADO"/>
  </r>
  <r>
    <x v="1"/>
    <m/>
    <x v="1"/>
    <x v="71"/>
    <s v="B21080210002"/>
    <s v="BOD"/>
    <n v="2108021"/>
    <m/>
    <s v="00099021001 DEP.DE CHEQ.AJENOS,RET.DE CAM.,CONCEPTO: DEVOLUCION PLANILLA DE INCAPACIDADES CAJA DE SALUD CORDES,DEP.: SEDES-COCHABAMBA , PROCEDENCIA: BANCO UNION S.A., CHEQUE: 25138, FECHA DE EMISION:05/04/2023"/>
    <m/>
    <m/>
    <m/>
    <m/>
    <m/>
    <m/>
    <n v="0"/>
    <n v="1180.4000000000001"/>
    <s v="NO_CONCILIADO"/>
  </r>
  <r>
    <x v="1"/>
    <m/>
    <x v="1"/>
    <x v="71"/>
    <s v="B21080220002"/>
    <s v="BOD"/>
    <n v="2108022"/>
    <m/>
    <s v="00099021001 DEP.DE CHEQ.AJENOS,RET.DE CAM.,CONCEPTO: DEVOLUCION PLANILLA DE INCAPACIDADES CAJA DE SALUD CORDES,DEP.: SEDES-COCHABAMBA , PROCEDENCIA: BANCO UNION S.A., CHEQUE: 25137, FECHA DE EMISION:05/04/2023"/>
    <m/>
    <m/>
    <m/>
    <m/>
    <m/>
    <m/>
    <n v="0"/>
    <n v="1747.28"/>
    <s v="NO_CONCILIADO"/>
  </r>
  <r>
    <x v="1"/>
    <m/>
    <x v="1"/>
    <x v="71"/>
    <s v="B21080250002"/>
    <s v="BOD"/>
    <n v="2108025"/>
    <m/>
    <s v="00099021001 DEP.DE CHEQ.AJENOS,RET.DE CAM.,CONCEPTO: DEVOLUCION PLANILLA DE INCAPACIDADES CAJA DE SALUD CORDES,DEP.: SEDES-COCHABAMBA , PROCEDENCIA: BANCO UNION S.A., CHEQUE: 25136, FECHA DE EMISION:05/04/2023"/>
    <m/>
    <m/>
    <m/>
    <m/>
    <m/>
    <m/>
    <n v="0"/>
    <n v="1611.08"/>
    <s v="NO_CONCILIADO"/>
  </r>
  <r>
    <x v="1"/>
    <m/>
    <x v="1"/>
    <x v="71"/>
    <s v="B21080270002"/>
    <s v="BOD"/>
    <n v="2108027"/>
    <m/>
    <s v="00099021001 DEP.DE CHEQ.AJENOS,RET.DE CAM.,CONCEPTO: DEVOLUCION DE PLANILLA DE INCAPACIDADES CAJA DE SALUD CORDES,DEP.: SEDES - COCHABAMBA , PROCEDENCIA: BANCO UNION S.A., CHEQUE: 25135, FECHA DE EMISION:05/04/2023"/>
    <m/>
    <m/>
    <m/>
    <m/>
    <m/>
    <m/>
    <n v="0"/>
    <n v="2848.31"/>
    <s v="NO_CONCILIADO"/>
  </r>
  <r>
    <x v="1"/>
    <m/>
    <x v="1"/>
    <x v="71"/>
    <s v="B21080290002"/>
    <s v="BOD"/>
    <n v="2108029"/>
    <m/>
    <s v="00099021001 DEP.DE CHEQ.AJENOS,RET.DE CAM.,CONCEPTO: DEVOLUCION PLANILLA DE INCAPACIDADES SEGURO SOCIAL UNIVERSITARIO,DEP.: SEDES - COCHABAMBA , PROCEDENCIA: BANCO UNION S.A., CHEQUE: 21791, FECHA DE EMISION:28/03/2023"/>
    <m/>
    <m/>
    <m/>
    <m/>
    <m/>
    <m/>
    <n v="0"/>
    <n v="6323.62"/>
    <s v="NO_CONCILIADO"/>
  </r>
  <r>
    <x v="1"/>
    <m/>
    <x v="1"/>
    <x v="71"/>
    <s v="B21080350002"/>
    <s v="BOD"/>
    <n v="2108035"/>
    <m/>
    <s v="00099021001 DEP.DE CHEQ.AJENOS,RET.DE CAM.,CONCEPTO: DEVOLUCION PLANILLA DE INCAPACIDADES SEGURO SOCIAL UNIVERSITARIO,DEP.: SEDES - COCHABAMBA , PROCEDENCIA: BANCO UNION S.A., CHEQUE: 21178, FECHA DE EMISION:28/03/2023"/>
    <m/>
    <m/>
    <m/>
    <m/>
    <m/>
    <m/>
    <n v="0"/>
    <n v="8629.0400000000009"/>
    <s v="NO_CONCILIADO"/>
  </r>
  <r>
    <x v="1"/>
    <m/>
    <x v="1"/>
    <x v="71"/>
    <s v="B21080310002"/>
    <s v="BOD"/>
    <n v="2108031"/>
    <m/>
    <s v="00099021001 DEP.DE CHEQ.AJENOS,RET.DE CAM.,CONCEPTO: DEVOLUCION PLANILLA DE INCAPACIDADES SEGURO SOCIAL UNIVERSITARIO,DEP.: SEDES - COCHABAMBA , PROCEDENCIA: BANCO UNION S.A., CHEQUE: 21262, FECHA DE EMISION:28/03/2023"/>
    <m/>
    <m/>
    <m/>
    <m/>
    <m/>
    <m/>
    <n v="0"/>
    <n v="15329.76"/>
    <s v="NO_CONCILIADO"/>
  </r>
  <r>
    <x v="26"/>
    <m/>
    <x v="26"/>
    <x v="71"/>
    <s v="B21080460002"/>
    <s v="BOD"/>
    <n v="2108046"/>
    <m/>
    <s v="00099021001 DEP.DE CHEQ.AJENOS,RET.DE CAM.,CONCEPTO: AGENCIA DE GOBIERNO ELECTRONICO Y TECNOLOGIAS,DEP.: CAJA PETROLERA DE SALUD , PROCEDENCIA: BANCO UNION S.A., CHEQUE: 20290, FECHA DE EMISION:19/04/2023"/>
    <m/>
    <m/>
    <m/>
    <m/>
    <m/>
    <m/>
    <n v="0"/>
    <n v="5971.55"/>
    <s v="NO_CONCILIADO"/>
  </r>
  <r>
    <x v="18"/>
    <m/>
    <x v="18"/>
    <x v="71"/>
    <s v="B21080900002"/>
    <s v="BOD"/>
    <n v="2108090"/>
    <m/>
    <s v="00099021001 DEP.DE CHEQ.AJENOS,RET.DE CAM.,CONCEPTO: HONORABLE CAMARA DE DIPUTADOS,DEP.: CAJA PETROLERA DE SALUD , PROCEDENCIA: BANCO UNION S.A., CHEQUE: 20250, FECHA DE EMISION:19/04/2023"/>
    <m/>
    <m/>
    <m/>
    <m/>
    <m/>
    <m/>
    <n v="0"/>
    <n v="37772.879999999997"/>
    <s v="NO_CONCILIADO"/>
  </r>
  <r>
    <x v="18"/>
    <m/>
    <x v="18"/>
    <x v="71"/>
    <s v="B21080920002"/>
    <s v="BOD"/>
    <n v="2108092"/>
    <m/>
    <s v="00099021001 DEP.DE CHEQ.AJENOS,RET.DE CAM.,CONCEPTO: HONORABLE CAMARA DE DIPUTADOS ,DEP.: CAJA PETROLERA DE SALUD , PROCEDENCIA: BANCO UNION S.A., CHEQUE: 20293, FECHA DE EMISION:19/04/2023"/>
    <m/>
    <m/>
    <m/>
    <m/>
    <m/>
    <m/>
    <n v="0"/>
    <n v="40171.800000000003"/>
    <s v="NO_CONCILIADO"/>
  </r>
  <r>
    <x v="18"/>
    <m/>
    <x v="18"/>
    <x v="71"/>
    <s v="B21080930002"/>
    <s v="BOD"/>
    <n v="2108093"/>
    <m/>
    <s v="00099021001 DEP.DE CHEQ.AJENOS,RET.DE CAM.,CONCEPTO: HONORABLE CAMARA DE DIPUTADOS ,DEP.: CAJA PETROLERA DE SALUD , PROCEDENCIA: BANCO UNION S.A., CHEQUE: 20379, FECHA DE EMISION:19/04/2023"/>
    <m/>
    <m/>
    <m/>
    <m/>
    <m/>
    <m/>
    <n v="0"/>
    <n v="28290"/>
    <s v="NO_CONCILIADO"/>
  </r>
  <r>
    <x v="1"/>
    <m/>
    <x v="1"/>
    <x v="72"/>
    <s v="O21084400002"/>
    <s v="BOD"/>
    <n v="2108440"/>
    <m/>
    <s v="00099021001 DEPOSITO DE EFECTIVO, DEPOSITANTE: JUANI YOLANDA PANOZO ZEBALLOS, CONCEPTO: REVERSION, CUENTA DE DEPOSITO: CUENTA UNICA DEL TESORO"/>
    <m/>
    <m/>
    <m/>
    <m/>
    <m/>
    <m/>
    <n v="0"/>
    <n v="7930"/>
    <s v="NO_CONCILIADO"/>
  </r>
  <r>
    <x v="41"/>
    <m/>
    <x v="41"/>
    <x v="72"/>
    <s v="O21085110002"/>
    <s v="BOD"/>
    <n v="2108511"/>
    <m/>
    <s v="00253014307 DEPOSITO DE EFECTIVO, DEPOSITANTE: JOSE LUIS BOYAN TELLEZ, CONCEPTO: DEVOLUCION DE PAGO EN EXCESO, CUENTA DE DEPOSITO: CUENTA UNICA DEL TESORO"/>
    <m/>
    <m/>
    <m/>
    <m/>
    <m/>
    <m/>
    <n v="0"/>
    <n v="250"/>
    <s v="NO_CONCILIADO"/>
  </r>
  <r>
    <x v="1"/>
    <m/>
    <x v="1"/>
    <x v="72"/>
    <s v="B21083470002"/>
    <s v="BOD"/>
    <n v="2108347"/>
    <m/>
    <s v="00099021001 DEP.DE CHEQ.AJENOS,RET.DE CAM.,CONCEPTO: DEVOLUCION DE COTIZACION EXCESO EMPLEADOR,DEP.: FUTURO DE BOLIVIA SA AFP , PROCEDENCIA: BANCO DE CREDITO DE BOLIVIA S.A., CHEQUE: 69453, FECHA DE EMISION:20/04/2023"/>
    <m/>
    <m/>
    <m/>
    <m/>
    <m/>
    <m/>
    <n v="0"/>
    <n v="2310.87"/>
    <s v="NO_CONCILIADO"/>
  </r>
  <r>
    <x v="1"/>
    <m/>
    <x v="1"/>
    <x v="72"/>
    <s v="B21084030002"/>
    <s v="BOD"/>
    <n v="2108403"/>
    <m/>
    <s v="00099021001 DEP.DE CHEQ.AJENOS,RET.DE CAM.,CONCEPTO: ANAHI CAMARGO HERRERA,DEP.: BANCO UNION SA , PROCEDENCIA: BANCO UNION S.A., CHEQUE: 191476, FECHA DE EMISION:21/04/2023"/>
    <m/>
    <m/>
    <m/>
    <m/>
    <m/>
    <m/>
    <n v="0"/>
    <n v="5777.24"/>
    <s v="NO_CONCILIADO"/>
  </r>
  <r>
    <x v="1"/>
    <m/>
    <x v="1"/>
    <x v="73"/>
    <s v="O21088020002"/>
    <s v="BOD"/>
    <n v="2108802"/>
    <m/>
    <s v="00099021001 DEPOSITO DE EFECTIVO, DEPOSITANTE: EDDA IRENE BALLON PEÑALOZA, CONCEPTO: SOLICITUD DE PAGO DE COBROS INDEBIDOS, CUENTA DE DEPOSITO: CUENTA UNICA DEL TESORO"/>
    <m/>
    <m/>
    <m/>
    <m/>
    <m/>
    <m/>
    <n v="0"/>
    <n v="3763"/>
    <s v="NO_CONCILIADO"/>
  </r>
  <r>
    <x v="1"/>
    <m/>
    <x v="1"/>
    <x v="73"/>
    <s v="O21088740002"/>
    <s v="BOD"/>
    <n v="2108874"/>
    <m/>
    <s v="00099021001 DEPOSITO DE EFECTIVO, DEPOSITANTE: LUCRECIA VELARDE DVA DE FLORES, CONCEPTO: NUEVAS NUPCIAS, CUENTA DE DEPOSITO: CUENTA UNICA DEL TESORO"/>
    <m/>
    <m/>
    <m/>
    <m/>
    <m/>
    <m/>
    <n v="0"/>
    <n v="1500"/>
    <s v="NO_CONCILIADO"/>
  </r>
  <r>
    <x v="1"/>
    <m/>
    <x v="1"/>
    <x v="74"/>
    <s v="O21091050002"/>
    <s v="BOD"/>
    <n v="2109105"/>
    <m/>
    <s v="00099021001 DEPOSITO DE EFECTIVO, DEPOSITANTE: MAMANI AGUILAR MARIELA MARIA, CONCEPTO: DEVOLUCION DE SUBSIDIO DE FRONTERA NOVIEMBRE C31-6221, CUENTA DE DEPOSITO: CUENTA UNICA DEL TESORO"/>
    <m/>
    <m/>
    <m/>
    <m/>
    <m/>
    <m/>
    <n v="0"/>
    <n v="713.61"/>
    <s v="NO_CONCILIADO"/>
  </r>
  <r>
    <x v="1"/>
    <m/>
    <x v="1"/>
    <x v="74"/>
    <s v="O21091060002"/>
    <s v="BOD"/>
    <n v="2109106"/>
    <m/>
    <s v="00099021001 DEPOSITO DE EFECTIVO, DEPOSITANTE: MAMANI AGUILAR MARIELA MARIA, CONCEPTO: DEVOLUCION DE SUBSIDIO DE FRONTERA DICIEMBRE C31-6426, CUENTA DE DEPOSITO: CUENTA UNICA DEL TESORO"/>
    <m/>
    <m/>
    <m/>
    <m/>
    <m/>
    <m/>
    <n v="0"/>
    <n v="1646.8"/>
    <s v="NO_CONCILIADO"/>
  </r>
  <r>
    <x v="38"/>
    <m/>
    <x v="38"/>
    <x v="74"/>
    <s v="O21091960002"/>
    <s v="BOD"/>
    <n v="2109196"/>
    <m/>
    <s v="00132032001 DEPOSITO DE EFECTIVO, DEPOSITANTE: MAMANI CALLISAYA MARIA CHANTAL, CONCEPTO: DEVOLUCION DE VIATICOS, CUENTA DE DEPOSITO: CUENTA UNICA DEL TESORO"/>
    <m/>
    <m/>
    <m/>
    <m/>
    <m/>
    <m/>
    <n v="0"/>
    <n v="371"/>
    <s v="NO_CONCILIADO"/>
  </r>
  <r>
    <x v="11"/>
    <m/>
    <x v="11"/>
    <x v="74"/>
    <s v="B21091110002"/>
    <s v="BOD"/>
    <n v="2109111"/>
    <m/>
    <s v="00099021001 DEP.DE CHEQ.AJENOS,RET.DE CAM.,CONCEPTO: DEPÓSITO POR DOBLE PERCEPCION BENEFICIARIO:PASCUAL MARQUEZ TICONA,DEP.: GOBIERNO AUTONOMO MUNICIPAL DE LA PAZ , PROCEDENCIA: BANCO UNION S.A., CHEQUE: 66699, FECHA DE EMISION:18/04/2023"/>
    <m/>
    <m/>
    <m/>
    <m/>
    <m/>
    <m/>
    <n v="0"/>
    <n v="2143.4899999999998"/>
    <s v="NO_CONCILIADO"/>
  </r>
  <r>
    <x v="1"/>
    <m/>
    <x v="1"/>
    <x v="74"/>
    <s v="B21091220002"/>
    <s v="BOD"/>
    <n v="2109122"/>
    <m/>
    <s v="00099021001 DEP.DE CHEQ.AJENOS,RET.DE CAM.,CONCEPTO: CARLOS FERNANDO ROMERO VARGAS,DEP.: BANCO UNION S.A. , PROCEDENCIA: BANCO UNION S.A., CHEQUE: 191480, FECHA DE EMISION:25/04/2023"/>
    <m/>
    <m/>
    <m/>
    <m/>
    <m/>
    <m/>
    <n v="0"/>
    <n v="3466.33"/>
    <s v="NO_CONCILIADO"/>
  </r>
  <r>
    <x v="1"/>
    <m/>
    <x v="1"/>
    <x v="74"/>
    <s v="B21091120002"/>
    <s v="BOD"/>
    <n v="2109112"/>
    <m/>
    <s v="00099021001 DEP.DE CHEQ.AJENOS,RET.DE CAM.,CONCEPTO: DEPÓSITO POR DOBLE PERCEPCION BENEFICIARIO:PASCUAL MARQUEZ TICONA,DEP.: GOBIERNO AUTONOMO MUNICIPAL DE LA PAZ , PROCEDENCIA: BANCO UNION S.A., CHEQUE: 66700, FECHA DE EMISION:18/04/2023"/>
    <m/>
    <m/>
    <m/>
    <m/>
    <m/>
    <m/>
    <n v="0"/>
    <n v="2143.4899999999998"/>
    <s v="NO_CONCILIADO"/>
  </r>
  <r>
    <x v="1"/>
    <m/>
    <x v="1"/>
    <x v="74"/>
    <s v="B21091140002"/>
    <s v="BOD"/>
    <n v="2109114"/>
    <m/>
    <s v="00099021001 DEP.DE CHEQ.AJENOS,RET.DE CAM.,CONCEPTO: DEPÓSITO POR DOBLE PERCEPCION BENEFICIARIO:PASCUAL MARQUEZ TICONA,DEP.: GOBIERNO AUTONOMO MUNICIPAL DE LA PAZ , PROCEDENCIA: BANCO UNION S.A., CHEQUE: 66701, FECHA DE EMISION:18/04/2023"/>
    <m/>
    <m/>
    <m/>
    <m/>
    <m/>
    <m/>
    <n v="0"/>
    <n v="2143.4899999999998"/>
    <s v="NO_CONCILIADO"/>
  </r>
  <r>
    <x v="1"/>
    <m/>
    <x v="1"/>
    <x v="75"/>
    <s v="O21094050002"/>
    <s v="BOD"/>
    <n v="2109405"/>
    <m/>
    <s v="00099021001 DEPOSITO DE EFECTIVO, DEPOSITANTE: FREDY MOISES FLORES MAMANI, CONCEPTO: COBRO INDEVIDO DEL PRA, CUENTA DE DEPOSITO: CUENTA UNICA DEL TESORO"/>
    <m/>
    <m/>
    <m/>
    <m/>
    <m/>
    <m/>
    <n v="0"/>
    <n v="3300.69"/>
    <s v="NO_CONCILIADO"/>
  </r>
  <r>
    <x v="1"/>
    <m/>
    <x v="1"/>
    <x v="75"/>
    <s v="O21094940002"/>
    <s v="BOD"/>
    <n v="2109494"/>
    <m/>
    <s v="00099021001 DEPOSITO DE EFECTIVO, DEPOSITANTE: CARLOS PELAEZ PACHECO, CONCEPTO: RENUMERACION MAXIMA PERMITIDA MES MARZO 2023, CUENTA DE DEPOSITO: CUENTA UNICA DEL TESORO"/>
    <m/>
    <m/>
    <m/>
    <m/>
    <m/>
    <m/>
    <n v="0"/>
    <n v="2589.23"/>
    <s v="NO_CONCILIADO"/>
  </r>
  <r>
    <x v="8"/>
    <m/>
    <x v="8"/>
    <x v="75"/>
    <s v="Q18030020002"/>
    <s v="CRV"/>
    <n v="1803002"/>
    <m/>
    <s v="NÚMERO DE LIBRETA CUT: 99031009.00 OPERACIÓN T01 TRANSFERENCIA DE FONDOS A LA CUT - TESORO DIRECTO DE BANCO UNION S.A. A CUENTA UNICA DEL TESORO CON NUMERO DE SOLICITUD = 8008944 Y NUMERO CORRELATIVO = 91320026042023016 TRANSFERENCIA TGN RECURSOS ORDINARIOS POR CUENTA DE VALORES UNION SA OPERACIONES"/>
    <m/>
    <m/>
    <m/>
    <m/>
    <m/>
    <m/>
    <n v="0"/>
    <n v="140000"/>
    <s v="NO_CONCILIADO"/>
  </r>
  <r>
    <x v="1"/>
    <m/>
    <x v="1"/>
    <x v="75"/>
    <s v="B21094160002"/>
    <s v="BOD"/>
    <n v="2109416"/>
    <m/>
    <s v="00099021001 DEP.DE CHEQ.AJENOS,RET.DE CAM.,CONCEPTO: CARLA ELIANA QUIROGA PAZ,DEP.: BANCO UNION S.A. , PROCEDENCIA: BANCO UNION S.A., CHEQUE: 191481, FECHA DE EMISION:26/04/2023"/>
    <m/>
    <m/>
    <m/>
    <m/>
    <m/>
    <m/>
    <n v="0"/>
    <n v="1238.3"/>
    <s v="NO_CONCILIADO"/>
  </r>
  <r>
    <x v="1"/>
    <m/>
    <x v="1"/>
    <x v="76"/>
    <s v="O21096910002"/>
    <s v="BOD"/>
    <n v="2109691"/>
    <m/>
    <s v="00099021001 DEPOSITO DE EFECTIVO, DEPOSITANTE: ADALID HUAYNOCA AMARU, CONCEPTO: DEVOLUCION DE VIATICOS, CUENTA DE DEPOSITO: CUENTA UNICA DEL TESORO"/>
    <m/>
    <m/>
    <m/>
    <m/>
    <m/>
    <m/>
    <n v="0"/>
    <n v="259.7"/>
    <s v="NO_CONCILIADO"/>
  </r>
  <r>
    <x v="1"/>
    <m/>
    <x v="1"/>
    <x v="76"/>
    <s v="J05447590002"/>
    <s v="NTE"/>
    <n v="5539412"/>
    <m/>
    <s v="A:00099021001 Transferencia que realizamos a solicitud de la Unidad de Administración e Información Salarial mediante nota CITE: MEFP/VTCP/DGPOT/UAIS/No 780/2023, informe MEFP/VTCP/DGPOT/UAIS/No.53/2023 para la reversión definitiva de 17 Boletas de Pago consignadas en el comprobante de pago No. 19028 H.R. 6-4172-R"/>
    <m/>
    <m/>
    <m/>
    <m/>
    <m/>
    <m/>
    <n v="0"/>
    <n v="3070.13"/>
    <s v="NO_CONCILIADO"/>
  </r>
  <r>
    <x v="1"/>
    <m/>
    <x v="1"/>
    <x v="76"/>
    <s v="J05447600002"/>
    <s v="NTE"/>
    <n v="5539413"/>
    <m/>
    <s v="A:00099021001 Transferencia que realizamos a solicitud de la Unidad de Administración e Información Salarial mediante nota CITE: MEFP/VTCP/DGPOT/UAIS/No 780/2023, informe MEFP/VTCP/DGPOT/UAIS/No.53/2023 para la reversión definitiva de 17 Boletas de Pago consignadas en el comprobante de pago No. 19028 H.R. 6-4172-R"/>
    <m/>
    <m/>
    <m/>
    <m/>
    <m/>
    <m/>
    <n v="0"/>
    <n v="67175"/>
    <s v="NO_CONCILIADO"/>
  </r>
  <r>
    <x v="1"/>
    <m/>
    <x v="1"/>
    <x v="76"/>
    <s v="O21097120002"/>
    <s v="BOD"/>
    <n v="2109712"/>
    <m/>
    <s v="00099021001 DEPOSITO DE EFECTIVO, DEPOSITANTE: ROSA AMALIA QUISBERT DE MARCA, CONCEPTO: DEVOLUCION DE RETROACTIVO, CUENTA DE DEPOSITO: CUENTA UNICA DEL TESORO"/>
    <m/>
    <m/>
    <m/>
    <m/>
    <m/>
    <m/>
    <n v="0"/>
    <n v="200"/>
    <s v="NO_CONCILIADO"/>
  </r>
  <r>
    <x v="1"/>
    <m/>
    <x v="1"/>
    <x v="76"/>
    <s v="O21097430002"/>
    <s v="BOD"/>
    <n v="2109743"/>
    <m/>
    <s v="00099021001 DEPOSITO DE EFECTIVO, DEPOSITANTE: GREGORIO LOVERA TUPA, CONCEPTO: COBRO DE DOBLE PERCEPCION, CUENTA DE DEPOSITO: CUENTA UNICA DEL TESORO"/>
    <m/>
    <m/>
    <m/>
    <m/>
    <m/>
    <m/>
    <n v="0"/>
    <n v="150.94"/>
    <s v="NO_CONCILIADO"/>
  </r>
  <r>
    <x v="1"/>
    <m/>
    <x v="1"/>
    <x v="76"/>
    <s v="O21097530002"/>
    <s v="BOD"/>
    <n v="2109753"/>
    <m/>
    <s v="00099021001 DEPOSITO DE EFECTIVO, DEPOSITANTE: LUCIA CANCARI HUANCA C.I.10008440 LP, CONCEPTO: REVERSION DE BOLETA HABER MENSUAL, CUENTA DE DEPOSITO: CUENTA UNICA DEL TESORO"/>
    <m/>
    <m/>
    <m/>
    <m/>
    <m/>
    <m/>
    <n v="0"/>
    <n v="2564.58"/>
    <s v="NO_CONCILIADO"/>
  </r>
  <r>
    <x v="1"/>
    <m/>
    <x v="1"/>
    <x v="77"/>
    <s v="J05451140001"/>
    <s v="NTE"/>
    <n v="5559867"/>
    <m/>
    <s v="De: 00099021001 De: 00099021001 A: 0759069001 Transferencia de recursos para la reposición de recursos que fueron transferidos a la Libreta de RROO en fecha 11-04-2023 (adjunto reporte)."/>
    <m/>
    <m/>
    <m/>
    <m/>
    <m/>
    <m/>
    <n v="200000000"/>
    <n v="0"/>
    <s v="NO_CONCILIADO"/>
  </r>
  <r>
    <x v="1"/>
    <m/>
    <x v="1"/>
    <x v="77"/>
    <s v="B21099780002"/>
    <s v="BOD"/>
    <n v="2109978"/>
    <m/>
    <s v="00099021001 DEP.DE CHEQ.AJENOS,RET.DE CAM.,CONCEPTO: CRISTOBAL FIDENCIO ROCHA FLORES,DEP.: BANCO UNION S.A. , PROCEDENCIA: BANCO UNION S.A., CHEQUE: 191483, FECHA DE EMISION:28/04/2023"/>
    <m/>
    <m/>
    <m/>
    <m/>
    <m/>
    <m/>
    <n v="0"/>
    <n v="171.88"/>
    <s v="NO_CONCILIADO"/>
  </r>
  <r>
    <x v="1"/>
    <m/>
    <x v="1"/>
    <x v="77"/>
    <s v="B21099800002"/>
    <s v="BOD"/>
    <n v="2109980"/>
    <m/>
    <s v="00099021001 DEP.DE CHEQ.AJENOS,RET.DE CAM.,CONCEPTO: CRISTOBAL FIDENCIO ROCHA FLORES,DEP.: BANCO UNION S.A. , PROCEDENCIA: BANCO UNION S.A., CHEQUE: 191484, FECHA DE EMISION:28/04/2023"/>
    <m/>
    <m/>
    <m/>
    <m/>
    <m/>
    <m/>
    <n v="0"/>
    <n v="171.88"/>
    <s v="NO_CONCILIADO"/>
  </r>
  <r>
    <x v="1"/>
    <m/>
    <x v="1"/>
    <x v="77"/>
    <s v="B21099820002"/>
    <s v="BOD"/>
    <n v="2109982"/>
    <m/>
    <s v="00099021001 DEP.DE CHEQ.AJENOS,RET.DE CAM.,CONCEPTO: CRISTOBAL FIDENCIO ROCHA FLORES,DEP.: BANCO UNION S.A. , PROCEDENCIA: BANCO UNION S.A., CHEQUE: 191485, FECHA DE EMISION:28/04/2023"/>
    <m/>
    <m/>
    <m/>
    <m/>
    <m/>
    <m/>
    <n v="0"/>
    <n v="171.88"/>
    <s v="NO_CONCILIADO"/>
  </r>
  <r>
    <x v="10"/>
    <m/>
    <x v="10"/>
    <x v="77"/>
    <s v="T04444860001"/>
    <s v="DEV"/>
    <n v="444486"/>
    <m/>
    <s v="CONTABILIZACION ORDENES DE TRANSFERENCIA GRACOS"/>
    <m/>
    <m/>
    <m/>
    <m/>
    <m/>
    <m/>
    <n v="2066464.35"/>
    <n v="0"/>
    <s v="NO_CONCILIADO"/>
  </r>
  <r>
    <x v="10"/>
    <m/>
    <x v="10"/>
    <x v="77"/>
    <s v="T04444880001"/>
    <s v="DEV"/>
    <n v="444488"/>
    <m/>
    <s v="CONTABILIZACION ORDENES DE TRANSFERENCIA GRACOS"/>
    <m/>
    <m/>
    <m/>
    <m/>
    <m/>
    <m/>
    <n v="5675787.0800000001"/>
    <n v="0"/>
    <s v="NO_CONCILIADO"/>
  </r>
  <r>
    <x v="10"/>
    <m/>
    <x v="10"/>
    <x v="77"/>
    <s v="T04444900001"/>
    <s v="DEV"/>
    <n v="444490"/>
    <m/>
    <s v="CONTABILIZACION ORDENES DE TRANSFERENCIA GRACOS"/>
    <m/>
    <m/>
    <m/>
    <m/>
    <m/>
    <m/>
    <n v="4807973.6900000004"/>
    <n v="0"/>
    <s v="NO_CONCILIADO"/>
  </r>
  <r>
    <x v="10"/>
    <m/>
    <x v="10"/>
    <x v="77"/>
    <s v="T04444920001"/>
    <s v="DEV"/>
    <n v="444492"/>
    <m/>
    <s v="CONTABILIZACION ORDENES DE TRANSFERENCIA GRACOS"/>
    <m/>
    <m/>
    <m/>
    <m/>
    <m/>
    <m/>
    <n v="13205664.57"/>
    <n v="0"/>
    <s v="NO_CONCILIADO"/>
  </r>
  <r>
    <x v="10"/>
    <m/>
    <x v="10"/>
    <x v="77"/>
    <s v="T04444940001"/>
    <s v="DEV"/>
    <n v="444494"/>
    <m/>
    <s v="CONTABILIZACION ORDENES DE TRANSFERENCIA GRACOS"/>
    <m/>
    <m/>
    <m/>
    <m/>
    <m/>
    <m/>
    <n v="13205664.57"/>
    <n v="0"/>
    <s v="NO_CONCILIADO"/>
  </r>
  <r>
    <x v="10"/>
    <m/>
    <x v="10"/>
    <x v="77"/>
    <s v="T04444960001"/>
    <s v="DEV"/>
    <n v="444496"/>
    <m/>
    <s v="CONTABILIZACION ORDENES DE TRANSFERENCIA GRACOS"/>
    <m/>
    <m/>
    <m/>
    <m/>
    <m/>
    <m/>
    <n v="2429588.23"/>
    <n v="0"/>
    <s v="NO_CONCILIADO"/>
  </r>
  <r>
    <x v="10"/>
    <m/>
    <x v="10"/>
    <x v="77"/>
    <s v="T04444980001"/>
    <s v="DEV"/>
    <n v="444498"/>
    <m/>
    <s v="CONTABILIZACION ORDENES DE TRANSFERENCIA GRACOS"/>
    <m/>
    <m/>
    <m/>
    <m/>
    <m/>
    <m/>
    <n v="91381.79"/>
    <n v="0"/>
    <s v="NO_CONCILIADO"/>
  </r>
  <r>
    <x v="10"/>
    <m/>
    <x v="10"/>
    <x v="77"/>
    <s v="T04445000001"/>
    <s v="DEV"/>
    <n v="444500"/>
    <m/>
    <s v="CONTABILIZACION ORDENES DE TRANSFERENCIA GRACOS"/>
    <m/>
    <m/>
    <m/>
    <m/>
    <m/>
    <m/>
    <n v="225086.55"/>
    <n v="0"/>
    <s v="NO_CONCILIADO"/>
  </r>
  <r>
    <x v="10"/>
    <m/>
    <x v="10"/>
    <x v="77"/>
    <s v="T04445020001"/>
    <s v="DEV"/>
    <n v="444502"/>
    <m/>
    <s v="CONTABILIZACION ORDENES DE TRANSFERENCIA GRACOS"/>
    <m/>
    <m/>
    <m/>
    <m/>
    <m/>
    <m/>
    <n v="190671.37"/>
    <n v="0"/>
    <s v="NO_CONCILIADO"/>
  </r>
  <r>
    <x v="10"/>
    <m/>
    <x v="10"/>
    <x v="77"/>
    <s v="T04445040001"/>
    <s v="DEV"/>
    <n v="444504"/>
    <m/>
    <s v="CONTABILIZACION ORDENES DE TRANSFERENCIA GRACOS"/>
    <m/>
    <m/>
    <m/>
    <m/>
    <m/>
    <m/>
    <n v="212615"/>
    <n v="0"/>
    <s v="NO_CONCILIADO"/>
  </r>
  <r>
    <x v="10"/>
    <m/>
    <x v="10"/>
    <x v="77"/>
    <s v="T04445060001"/>
    <s v="DEV"/>
    <n v="444506"/>
    <m/>
    <s v="CONTABILIZACION ORDENES DE TRANSFERENCIA GRACOS"/>
    <m/>
    <m/>
    <m/>
    <m/>
    <m/>
    <m/>
    <n v="9766645.1099999994"/>
    <n v="0"/>
    <s v="NO_CONCILIADO"/>
  </r>
  <r>
    <x v="10"/>
    <m/>
    <x v="10"/>
    <x v="77"/>
    <s v="T04445080001"/>
    <s v="DEV"/>
    <n v="444508"/>
    <m/>
    <s v="CONTABILIZACION ORDENES DE TRANSFERENCIA GRACOS"/>
    <m/>
    <m/>
    <m/>
    <m/>
    <m/>
    <m/>
    <n v="107439.61"/>
    <n v="0"/>
    <s v="NO_CONCILIADO"/>
  </r>
  <r>
    <x v="10"/>
    <m/>
    <x v="10"/>
    <x v="77"/>
    <s v="T04445100001"/>
    <s v="DEV"/>
    <n v="444510"/>
    <m/>
    <s v="CONTABILIZACION ORDENES DE TRANSFERENCIA GRACOS"/>
    <m/>
    <m/>
    <m/>
    <m/>
    <m/>
    <m/>
    <n v="538148.68000000005"/>
    <n v="0"/>
    <s v="NO_CONCILIADO"/>
  </r>
  <r>
    <x v="10"/>
    <m/>
    <x v="10"/>
    <x v="77"/>
    <s v="T04445120001"/>
    <s v="DEV"/>
    <n v="444512"/>
    <m/>
    <s v="CONTABILIZACION ORDENES DE TRANSFERENCIA GRACOS"/>
    <m/>
    <m/>
    <m/>
    <m/>
    <m/>
    <m/>
    <n v="1478088.6"/>
    <n v="0"/>
    <s v="NO_CONCILIADO"/>
  </r>
  <r>
    <x v="10"/>
    <m/>
    <x v="10"/>
    <x v="77"/>
    <s v="T04445140001"/>
    <s v="DEV"/>
    <n v="444514"/>
    <m/>
    <s v="CONTABILIZACION ORDENES DE TRANSFERENCIA GRACOS"/>
    <m/>
    <m/>
    <m/>
    <m/>
    <m/>
    <m/>
    <n v="4595358.76"/>
    <n v="0"/>
    <s v="NO_CONCILIADO"/>
  </r>
  <r>
    <x v="10"/>
    <m/>
    <x v="10"/>
    <x v="77"/>
    <s v="T04445160001"/>
    <s v="DEV"/>
    <n v="444516"/>
    <m/>
    <s v="CONTABILIZACION ORDENES DE TRANSFERENCIA GRACOS"/>
    <m/>
    <m/>
    <m/>
    <m/>
    <m/>
    <m/>
    <n v="12681963.25"/>
    <n v="0"/>
    <s v="NO_CONCILIADO"/>
  </r>
  <r>
    <x v="10"/>
    <m/>
    <x v="10"/>
    <x v="77"/>
    <s v="T04445180001"/>
    <s v="DEV"/>
    <n v="444518"/>
    <m/>
    <s v="CONTABILIZACION ORDENES DE TRANSFERENCIA GRACOS"/>
    <m/>
    <m/>
    <m/>
    <m/>
    <m/>
    <m/>
    <n v="632713.43999999994"/>
    <n v="0"/>
    <s v="NO_CONCILIADO"/>
  </r>
  <r>
    <x v="10"/>
    <m/>
    <x v="10"/>
    <x v="77"/>
    <s v="T04445200001"/>
    <s v="DEV"/>
    <n v="444520"/>
    <m/>
    <s v="CONTABILIZACION ORDENES DE TRANSFERENCIA GRACOS"/>
    <m/>
    <m/>
    <m/>
    <m/>
    <m/>
    <m/>
    <n v="7636852.4000000004"/>
    <n v="0"/>
    <s v="NO_CONCILIADO"/>
  </r>
  <r>
    <x v="10"/>
    <m/>
    <x v="10"/>
    <x v="77"/>
    <s v="T04445220001"/>
    <s v="DEV"/>
    <n v="444522"/>
    <m/>
    <s v="CONTABILIZACION ORDENES DE TRANSFERENCIA GRACOS"/>
    <m/>
    <m/>
    <m/>
    <m/>
    <m/>
    <m/>
    <n v="6778070.8099999996"/>
    <n v="0"/>
    <s v="NO_CONCILIADO"/>
  </r>
  <r>
    <x v="10"/>
    <m/>
    <x v="10"/>
    <x v="77"/>
    <s v="T04445240001"/>
    <s v="DEV"/>
    <n v="444524"/>
    <m/>
    <s v="CONTABILIZACION ORDENES DE TRANSFERENCIA GRACOS"/>
    <m/>
    <m/>
    <m/>
    <m/>
    <m/>
    <m/>
    <n v="609.24"/>
    <n v="0"/>
    <s v="NO_CONCILIADO"/>
  </r>
  <r>
    <x v="10"/>
    <m/>
    <x v="10"/>
    <x v="77"/>
    <s v="T04445260001"/>
    <s v="DEV"/>
    <n v="444526"/>
    <m/>
    <s v="CONTABILIZACION ORDENES DE TRANSFERENCIA GRACOS"/>
    <m/>
    <m/>
    <m/>
    <m/>
    <m/>
    <m/>
    <n v="13776.46"/>
    <n v="0"/>
    <s v="NO_CONCILIADO"/>
  </r>
  <r>
    <x v="10"/>
    <m/>
    <x v="10"/>
    <x v="77"/>
    <s v="T04445280001"/>
    <s v="DEV"/>
    <n v="444528"/>
    <m/>
    <s v="CONTABILIZACION ORDENES DE TRANSFERENCIA GRACOS"/>
    <m/>
    <m/>
    <m/>
    <m/>
    <m/>
    <m/>
    <n v="13776.46"/>
    <n v="0"/>
    <s v="NO_CONCILIADO"/>
  </r>
  <r>
    <x v="10"/>
    <m/>
    <x v="10"/>
    <x v="77"/>
    <s v="T04445300001"/>
    <s v="DEV"/>
    <n v="444530"/>
    <m/>
    <s v="CONTABILIZACION ORDENES DE TRANSFERENCIA GRACOS"/>
    <m/>
    <m/>
    <m/>
    <m/>
    <m/>
    <m/>
    <n v="13776.46"/>
    <n v="0"/>
    <s v="NO_CONCILIADO"/>
  </r>
  <r>
    <x v="10"/>
    <m/>
    <x v="10"/>
    <x v="77"/>
    <s v="T04445320001"/>
    <s v="DEV"/>
    <n v="444532"/>
    <m/>
    <s v="CONTABILIZACION ORDENES DE TRANSFERENCIA GRACOS"/>
    <m/>
    <m/>
    <m/>
    <m/>
    <m/>
    <m/>
    <n v="254372.98"/>
    <n v="0"/>
    <s v="NO_CONCILIADO"/>
  </r>
  <r>
    <x v="10"/>
    <m/>
    <x v="10"/>
    <x v="77"/>
    <s v="T04445340001"/>
    <s v="DEV"/>
    <n v="444534"/>
    <m/>
    <s v="CONTABILIZACION ORDENES DE TRANSFERENCIA GRACOS"/>
    <m/>
    <m/>
    <m/>
    <m/>
    <m/>
    <m/>
    <n v="5728.51"/>
    <n v="0"/>
    <s v="NO_CONCILIADO"/>
  </r>
  <r>
    <x v="10"/>
    <m/>
    <x v="10"/>
    <x v="77"/>
    <s v="T04445360001"/>
    <s v="DEV"/>
    <n v="444536"/>
    <m/>
    <s v="CONTABILIZACION ORDENES DE TRANSFERENCIA GRACOS"/>
    <m/>
    <m/>
    <m/>
    <m/>
    <m/>
    <m/>
    <n v="3600.95"/>
    <n v="0"/>
    <s v="NO_CONCILIADO"/>
  </r>
  <r>
    <x v="10"/>
    <m/>
    <x v="10"/>
    <x v="77"/>
    <s v="T04445380001"/>
    <s v="DEV"/>
    <n v="444538"/>
    <m/>
    <s v="CONTABILIZACION ORDENES DE TRANSFERENCIA GRACOS"/>
    <m/>
    <m/>
    <m/>
    <m/>
    <m/>
    <m/>
    <n v="215.34"/>
    <n v="0"/>
    <s v="NO_CONCILIADO"/>
  </r>
  <r>
    <x v="10"/>
    <m/>
    <x v="10"/>
    <x v="77"/>
    <s v="T04445400001"/>
    <s v="DEV"/>
    <n v="444540"/>
    <m/>
    <s v="CONTABILIZACION ORDENES DE TRANSFERENCIA GRACOS"/>
    <m/>
    <m/>
    <m/>
    <m/>
    <m/>
    <m/>
    <n v="193.11"/>
    <n v="0"/>
    <s v="NO_CONCILIADO"/>
  </r>
  <r>
    <x v="10"/>
    <m/>
    <x v="10"/>
    <x v="77"/>
    <s v="T04445420001"/>
    <s v="DEV"/>
    <n v="444542"/>
    <m/>
    <s v="CONTABILIZACION ORDENES DE TRANSFERENCIA GRACOS"/>
    <m/>
    <m/>
    <m/>
    <m/>
    <m/>
    <m/>
    <n v="4868.8900000000003"/>
    <n v="0"/>
    <s v="NO_CONCILIADO"/>
  </r>
  <r>
    <x v="10"/>
    <m/>
    <x v="10"/>
    <x v="77"/>
    <s v="T04445440001"/>
    <s v="DEV"/>
    <n v="444544"/>
    <m/>
    <s v="CONTABILIZACION ORDENES DE TRANSFERENCIA GRACOS"/>
    <m/>
    <m/>
    <m/>
    <m/>
    <m/>
    <m/>
    <n v="4868.8900000000003"/>
    <n v="0"/>
    <s v="NO_CONCILIADO"/>
  </r>
  <r>
    <x v="10"/>
    <m/>
    <x v="10"/>
    <x v="77"/>
    <s v="T04445460001"/>
    <s v="DEV"/>
    <n v="444546"/>
    <m/>
    <s v="CONTABILIZACION ORDENES DE TRANSFERENCIA GRACOS"/>
    <m/>
    <m/>
    <m/>
    <m/>
    <m/>
    <m/>
    <n v="4868.8900000000003"/>
    <n v="0"/>
    <s v="NO_CONCILIADO"/>
  </r>
  <r>
    <x v="10"/>
    <m/>
    <x v="10"/>
    <x v="77"/>
    <s v="T04445480001"/>
    <s v="DEV"/>
    <n v="444548"/>
    <m/>
    <s v="CONTABILIZACION ORDENES DE TRANSFERENCIA GRACOS"/>
    <m/>
    <m/>
    <m/>
    <m/>
    <m/>
    <m/>
    <n v="4868.8900000000003"/>
    <n v="0"/>
    <s v="NO_CONCILIADO"/>
  </r>
  <r>
    <x v="10"/>
    <m/>
    <x v="10"/>
    <x v="77"/>
    <s v="T04445500001"/>
    <s v="DEV"/>
    <n v="444550"/>
    <m/>
    <s v="CONTABILIZACION ORDENES DE TRANSFERENCIA GRACOS"/>
    <m/>
    <m/>
    <m/>
    <m/>
    <m/>
    <m/>
    <n v="4868.8900000000003"/>
    <n v="0"/>
    <s v="NO_CONCILIADO"/>
  </r>
  <r>
    <x v="10"/>
    <m/>
    <x v="10"/>
    <x v="77"/>
    <s v="T04445520001"/>
    <s v="DEV"/>
    <n v="444552"/>
    <m/>
    <s v="CONTABILIZACION ORDENES DE TRANSFERENCIA GRACOS"/>
    <m/>
    <m/>
    <m/>
    <m/>
    <m/>
    <m/>
    <n v="44518.66"/>
    <n v="0"/>
    <s v="NO_CONCILIADO"/>
  </r>
  <r>
    <x v="10"/>
    <m/>
    <x v="10"/>
    <x v="77"/>
    <s v="T04445540001"/>
    <s v="DEV"/>
    <n v="444554"/>
    <m/>
    <s v="CONTABILIZACION ORDENES DE TRANSFERENCIA GRACOS"/>
    <m/>
    <m/>
    <m/>
    <m/>
    <m/>
    <m/>
    <n v="27984.68"/>
    <n v="0"/>
    <s v="NO_CONCILIADO"/>
  </r>
  <r>
    <x v="10"/>
    <m/>
    <x v="10"/>
    <x v="77"/>
    <s v="T04445560001"/>
    <s v="DEV"/>
    <n v="444556"/>
    <m/>
    <s v="CONTABILIZACION ORDENES DE TRANSFERENCIA GRACOS"/>
    <m/>
    <m/>
    <m/>
    <m/>
    <m/>
    <m/>
    <n v="1673.29"/>
    <n v="0"/>
    <s v="NO_CONCILIADO"/>
  </r>
  <r>
    <x v="10"/>
    <m/>
    <x v="10"/>
    <x v="77"/>
    <s v="T04445580001"/>
    <s v="DEV"/>
    <n v="444558"/>
    <m/>
    <s v="CONTABILIZACION ORDENES DE TRANSFERENCIA GRACOS"/>
    <m/>
    <m/>
    <m/>
    <m/>
    <m/>
    <m/>
    <n v="1500.56"/>
    <n v="0"/>
    <s v="NO_CONCILIADO"/>
  </r>
  <r>
    <x v="10"/>
    <m/>
    <x v="10"/>
    <x v="77"/>
    <s v="T04445600001"/>
    <s v="DEV"/>
    <n v="444560"/>
    <m/>
    <s v="CONTABILIZACION ORDENES DE TRANSFERENCIA GRACOS"/>
    <m/>
    <m/>
    <m/>
    <m/>
    <m/>
    <m/>
    <n v="37838.589999999997"/>
    <n v="0"/>
    <s v="NO_CONCILIADO"/>
  </r>
  <r>
    <x v="10"/>
    <m/>
    <x v="10"/>
    <x v="77"/>
    <s v="T04445620001"/>
    <s v="DEV"/>
    <n v="444562"/>
    <m/>
    <s v="CONTABILIZACION ORDENES DE TRANSFERENCIA GRACOS"/>
    <m/>
    <m/>
    <m/>
    <m/>
    <m/>
    <m/>
    <n v="37838.589999999997"/>
    <n v="0"/>
    <s v="NO_CONCILIADO"/>
  </r>
  <r>
    <x v="10"/>
    <m/>
    <x v="10"/>
    <x v="77"/>
    <s v="T04445640001"/>
    <s v="DEV"/>
    <n v="444564"/>
    <m/>
    <s v="CONTABILIZACION ORDENES DE TRANSFERENCIA GRACOS"/>
    <m/>
    <m/>
    <m/>
    <m/>
    <m/>
    <m/>
    <n v="37838.589999999997"/>
    <n v="0"/>
    <s v="NO_CONCILIADO"/>
  </r>
  <r>
    <x v="10"/>
    <m/>
    <x v="10"/>
    <x v="77"/>
    <s v="T04445660001"/>
    <s v="DEV"/>
    <n v="444566"/>
    <m/>
    <s v="CONTABILIZACION ORDENES DE TRANSFERENCIA GRACOS"/>
    <m/>
    <m/>
    <m/>
    <m/>
    <m/>
    <m/>
    <n v="37838.589999999997"/>
    <n v="0"/>
    <s v="NO_CONCILIADO"/>
  </r>
  <r>
    <x v="10"/>
    <m/>
    <x v="10"/>
    <x v="77"/>
    <s v="T04445680001"/>
    <s v="DEV"/>
    <n v="444568"/>
    <m/>
    <s v="CONTABILIZACION ORDENES DE TRANSFERENCIA GRACOS"/>
    <m/>
    <m/>
    <m/>
    <m/>
    <m/>
    <m/>
    <n v="37838.589999999997"/>
    <n v="0"/>
    <s v="NO_CONCILIADO"/>
  </r>
  <r>
    <x v="10"/>
    <m/>
    <x v="10"/>
    <x v="77"/>
    <s v="T04445700001"/>
    <s v="DEV"/>
    <n v="444570"/>
    <m/>
    <s v="CONTABILIZACION ORDENES DE TRANSFERENCIA GRACOS"/>
    <m/>
    <m/>
    <m/>
    <m/>
    <m/>
    <m/>
    <n v="45187.16"/>
    <n v="0"/>
    <s v="NO_CONCILIADO"/>
  </r>
  <r>
    <x v="10"/>
    <m/>
    <x v="10"/>
    <x v="77"/>
    <s v="T04445720001"/>
    <s v="DEV"/>
    <n v="444572"/>
    <m/>
    <s v="CONTABILIZACION ORDENES DE TRANSFERENCIA GRACOS"/>
    <m/>
    <m/>
    <m/>
    <m/>
    <m/>
    <m/>
    <n v="4675.84"/>
    <n v="0"/>
    <s v="NO_CONCILIADO"/>
  </r>
  <r>
    <x v="10"/>
    <m/>
    <x v="10"/>
    <x v="77"/>
    <s v="T04445740001"/>
    <s v="DEV"/>
    <n v="444574"/>
    <m/>
    <s v="CONTABILIZACION ORDENES DE TRANSFERENCIA GRACOS"/>
    <m/>
    <m/>
    <m/>
    <m/>
    <m/>
    <m/>
    <n v="4653.62"/>
    <n v="0"/>
    <s v="NO_CONCILIADO"/>
  </r>
  <r>
    <x v="10"/>
    <m/>
    <x v="10"/>
    <x v="77"/>
    <s v="T04445760001"/>
    <s v="DEV"/>
    <n v="444576"/>
    <m/>
    <s v="CONTABILIZACION ORDENES DE TRANSFERENCIA GRACOS"/>
    <m/>
    <m/>
    <m/>
    <m/>
    <m/>
    <m/>
    <n v="1267.93"/>
    <n v="0"/>
    <s v="NO_CONCILIADO"/>
  </r>
  <r>
    <x v="10"/>
    <m/>
    <x v="10"/>
    <x v="77"/>
    <s v="T04445780001"/>
    <s v="DEV"/>
    <n v="444578"/>
    <m/>
    <s v="CONTABILIZACION ORDENES DE TRANSFERENCIA GRACOS"/>
    <m/>
    <m/>
    <m/>
    <m/>
    <m/>
    <m/>
    <n v="13167.22"/>
    <n v="0"/>
    <s v="NO_CONCILIADO"/>
  </r>
  <r>
    <x v="10"/>
    <m/>
    <x v="10"/>
    <x v="77"/>
    <s v="T04445800001"/>
    <s v="DEV"/>
    <n v="444580"/>
    <m/>
    <s v="CONTABILIZACION ORDENES DE TRANSFERENCIA GRACOS"/>
    <m/>
    <m/>
    <m/>
    <m/>
    <m/>
    <m/>
    <n v="3587.64"/>
    <n v="0"/>
    <s v="NO_CONCILIADO"/>
  </r>
  <r>
    <x v="10"/>
    <m/>
    <x v="10"/>
    <x v="77"/>
    <s v="T04445820001"/>
    <s v="DEV"/>
    <n v="444582"/>
    <m/>
    <s v="CONTABILIZACION ORDENES DE TRANSFERENCIA GRACOS"/>
    <m/>
    <m/>
    <m/>
    <m/>
    <m/>
    <m/>
    <n v="13230.06"/>
    <n v="0"/>
    <s v="NO_CONCILIADO"/>
  </r>
  <r>
    <x v="10"/>
    <m/>
    <x v="10"/>
    <x v="77"/>
    <s v="T04445840001"/>
    <s v="DEV"/>
    <n v="444584"/>
    <m/>
    <s v="CONTABILIZACION ORDENES DE TRANSFERENCIA GRACOS"/>
    <m/>
    <m/>
    <m/>
    <m/>
    <m/>
    <m/>
    <n v="9853.91"/>
    <n v="0"/>
    <s v="NO_CONCILIADO"/>
  </r>
  <r>
    <x v="10"/>
    <m/>
    <x v="10"/>
    <x v="77"/>
    <s v="T04445860001"/>
    <s v="DEV"/>
    <n v="444586"/>
    <m/>
    <s v="CONTABILIZACION ORDENES DE TRANSFERENCIA GRACOS"/>
    <m/>
    <m/>
    <m/>
    <m/>
    <m/>
    <m/>
    <n v="36338.04"/>
    <n v="0"/>
    <s v="NO_CONCILIADO"/>
  </r>
  <r>
    <x v="10"/>
    <m/>
    <x v="10"/>
    <x v="77"/>
    <s v="T04445880001"/>
    <s v="DEV"/>
    <n v="444588"/>
    <m/>
    <s v="CONTABILIZACION ORDENES DE TRANSFERENCIA GRACOS"/>
    <m/>
    <m/>
    <m/>
    <m/>
    <m/>
    <m/>
    <n v="36165.300000000003"/>
    <n v="0"/>
    <s v="NO_CONCILIADO"/>
  </r>
  <r>
    <x v="10"/>
    <m/>
    <x v="10"/>
    <x v="77"/>
    <s v="T04445920001"/>
    <s v="DEV"/>
    <n v="444592"/>
    <m/>
    <s v="CONTABILIZACION ORDENES DE TRANSFERENCIA GRACOS"/>
    <m/>
    <m/>
    <m/>
    <m/>
    <m/>
    <m/>
    <n v="2066464.35"/>
    <n v="0"/>
    <s v="NO_CONCILIADO"/>
  </r>
  <r>
    <x v="10"/>
    <m/>
    <x v="10"/>
    <x v="77"/>
    <s v="T04445940001"/>
    <s v="DEV"/>
    <n v="444594"/>
    <m/>
    <s v="CONTABILIZACION ORDENES DE TRANSFERENCIA GRACOS"/>
    <m/>
    <m/>
    <m/>
    <m/>
    <m/>
    <m/>
    <n v="2066464.35"/>
    <n v="0"/>
    <s v="NO_CONCILIADO"/>
  </r>
  <r>
    <x v="10"/>
    <m/>
    <x v="10"/>
    <x v="77"/>
    <s v="T04445960001"/>
    <s v="DEV"/>
    <n v="444596"/>
    <m/>
    <s v="CONTABILIZACION ORDENES DE TRANSFERENCIA GRACOS"/>
    <m/>
    <m/>
    <m/>
    <m/>
    <m/>
    <m/>
    <n v="2066464.35"/>
    <n v="0"/>
    <s v="NO_CONCILIADO"/>
  </r>
  <r>
    <x v="10"/>
    <m/>
    <x v="10"/>
    <x v="77"/>
    <s v="T04445980001"/>
    <s v="DEV"/>
    <n v="444598"/>
    <m/>
    <s v="CONTABILIZACION ORDENES DE TRANSFERENCIA GRACOS"/>
    <m/>
    <m/>
    <m/>
    <m/>
    <m/>
    <m/>
    <n v="2066464.35"/>
    <n v="0"/>
    <s v="NO_CONCILIADO"/>
  </r>
  <r>
    <x v="10"/>
    <m/>
    <x v="10"/>
    <x v="77"/>
    <s v="T04446000001"/>
    <s v="DEV"/>
    <n v="444600"/>
    <m/>
    <s v="CONTABILIZACION ORDENES DE TRANSFERENCIA GRACOS"/>
    <m/>
    <m/>
    <m/>
    <m/>
    <m/>
    <m/>
    <n v="5675787.0800000001"/>
    <n v="0"/>
    <s v="NO_CONCILIADO"/>
  </r>
  <r>
    <x v="10"/>
    <m/>
    <x v="10"/>
    <x v="77"/>
    <s v="T04446020001"/>
    <s v="DEV"/>
    <n v="444602"/>
    <m/>
    <s v="CONTABILIZACION ORDENES DE TRANSFERENCIA GRACOS"/>
    <m/>
    <m/>
    <m/>
    <m/>
    <m/>
    <m/>
    <n v="5675787.0800000001"/>
    <n v="0"/>
    <s v="NO_CONCILIADO"/>
  </r>
  <r>
    <x v="10"/>
    <m/>
    <x v="10"/>
    <x v="77"/>
    <s v="T04446040001"/>
    <s v="DEV"/>
    <n v="444604"/>
    <m/>
    <s v="CONTABILIZACION ORDENES DE TRANSFERENCIA GRACOS"/>
    <m/>
    <m/>
    <m/>
    <m/>
    <m/>
    <m/>
    <n v="5675787.0800000001"/>
    <n v="0"/>
    <s v="NO_CONCILIADO"/>
  </r>
  <r>
    <x v="10"/>
    <m/>
    <x v="10"/>
    <x v="77"/>
    <s v="T04446060001"/>
    <s v="DEV"/>
    <n v="444606"/>
    <m/>
    <s v="CONTABILIZACION ORDENES DE TRANSFERENCIA GRACOS"/>
    <m/>
    <m/>
    <m/>
    <m/>
    <m/>
    <m/>
    <n v="5675787.0800000001"/>
    <n v="0"/>
    <s v="NO_CONCILIADO"/>
  </r>
  <r>
    <x v="10"/>
    <m/>
    <x v="10"/>
    <x v="77"/>
    <s v="T04446080001"/>
    <s v="DEV"/>
    <n v="444608"/>
    <m/>
    <s v="CONTABILIZACION ORDENES DE TRANSFERENCIA GRACOS"/>
    <m/>
    <m/>
    <m/>
    <m/>
    <m/>
    <m/>
    <n v="4807973.6900000004"/>
    <n v="0"/>
    <s v="NO_CONCILIADO"/>
  </r>
  <r>
    <x v="10"/>
    <m/>
    <x v="10"/>
    <x v="77"/>
    <s v="T04446100001"/>
    <s v="DEV"/>
    <n v="444610"/>
    <m/>
    <s v="CONTABILIZACION ORDENES DE TRANSFERENCIA GRACOS"/>
    <m/>
    <m/>
    <m/>
    <m/>
    <m/>
    <m/>
    <n v="4807973.6900000004"/>
    <n v="0"/>
    <s v="NO_CONCILIADO"/>
  </r>
  <r>
    <x v="10"/>
    <m/>
    <x v="10"/>
    <x v="77"/>
    <s v="T04446120001"/>
    <s v="DEV"/>
    <n v="444612"/>
    <m/>
    <s v="CONTABILIZACION ORDENES DE TRANSFERENCIA GRACOS"/>
    <m/>
    <m/>
    <m/>
    <m/>
    <m/>
    <m/>
    <n v="4807973.6900000004"/>
    <n v="0"/>
    <s v="NO_CONCILIADO"/>
  </r>
  <r>
    <x v="10"/>
    <m/>
    <x v="10"/>
    <x v="77"/>
    <s v="T04446140001"/>
    <s v="DEV"/>
    <n v="444614"/>
    <m/>
    <s v="CONTABILIZACION ORDENES DE TRANSFERENCIA GRACOS"/>
    <m/>
    <m/>
    <m/>
    <m/>
    <m/>
    <m/>
    <n v="4807973.6900000004"/>
    <n v="0"/>
    <s v="NO_CONCILIADO"/>
  </r>
  <r>
    <x v="10"/>
    <m/>
    <x v="10"/>
    <x v="77"/>
    <s v="T04446160001"/>
    <s v="DEV"/>
    <n v="444616"/>
    <m/>
    <s v="CONTABILIZACION ORDENES DE TRANSFERENCIA GRACOS"/>
    <m/>
    <m/>
    <m/>
    <m/>
    <m/>
    <m/>
    <n v="13205664.57"/>
    <n v="0"/>
    <s v="NO_CONCILIADO"/>
  </r>
  <r>
    <x v="10"/>
    <m/>
    <x v="10"/>
    <x v="77"/>
    <s v="T04446180001"/>
    <s v="DEV"/>
    <n v="444618"/>
    <m/>
    <s v="CONTABILIZACION ORDENES DE TRANSFERENCIA GRACOS"/>
    <m/>
    <m/>
    <m/>
    <m/>
    <m/>
    <m/>
    <n v="13205664.57"/>
    <n v="0"/>
    <s v="NO_CONCILIADO"/>
  </r>
  <r>
    <x v="10"/>
    <m/>
    <x v="10"/>
    <x v="77"/>
    <s v="T04446200001"/>
    <s v="DEV"/>
    <n v="444620"/>
    <m/>
    <s v="CONTABILIZACION ORDENES DE TRANSFERENCIA GRACOS"/>
    <m/>
    <m/>
    <m/>
    <m/>
    <m/>
    <m/>
    <n v="13205664.57"/>
    <n v="0"/>
    <s v="NO_CONCILIADO"/>
  </r>
  <r>
    <x v="10"/>
    <m/>
    <x v="10"/>
    <x v="77"/>
    <s v="T04446220001"/>
    <s v="DEV"/>
    <n v="444622"/>
    <m/>
    <s v="CONTABILIZACION ORDENES DE TRANSFERENCIA GRACOS"/>
    <m/>
    <m/>
    <m/>
    <m/>
    <m/>
    <m/>
    <n v="2429588.23"/>
    <n v="0"/>
    <s v="NO_CONCILIADO"/>
  </r>
  <r>
    <x v="10"/>
    <m/>
    <x v="10"/>
    <x v="77"/>
    <s v="T04446240001"/>
    <s v="DEV"/>
    <n v="444624"/>
    <m/>
    <s v="CONTABILIZACION ORDENES DE TRANSFERENCIA GRACOS"/>
    <m/>
    <m/>
    <m/>
    <m/>
    <m/>
    <m/>
    <n v="2429588.23"/>
    <n v="0"/>
    <s v="NO_CONCILIADO"/>
  </r>
  <r>
    <x v="10"/>
    <m/>
    <x v="10"/>
    <x v="77"/>
    <s v="T04446260001"/>
    <s v="DEV"/>
    <n v="444626"/>
    <m/>
    <s v="CONTABILIZACION ORDENES DE TRANSFERENCIA GRACOS"/>
    <m/>
    <m/>
    <m/>
    <m/>
    <m/>
    <m/>
    <n v="2429588.23"/>
    <n v="0"/>
    <s v="NO_CONCILIADO"/>
  </r>
  <r>
    <x v="10"/>
    <m/>
    <x v="10"/>
    <x v="77"/>
    <s v="T04446280001"/>
    <s v="DEV"/>
    <n v="444628"/>
    <m/>
    <s v="CONTABILIZACION ORDENES DE TRANSFERENCIA GRACOS"/>
    <m/>
    <m/>
    <m/>
    <m/>
    <m/>
    <m/>
    <n v="2429588.23"/>
    <n v="0"/>
    <s v="NO_CONCILIADO"/>
  </r>
  <r>
    <x v="10"/>
    <m/>
    <x v="10"/>
    <x v="77"/>
    <s v="T04446300001"/>
    <s v="DEV"/>
    <n v="444630"/>
    <m/>
    <s v="CONTABILIZACION ORDENES DE TRANSFERENCIA GRACOS"/>
    <m/>
    <m/>
    <m/>
    <m/>
    <m/>
    <m/>
    <n v="1528315.66"/>
    <n v="0"/>
    <s v="NO_CONCILIADO"/>
  </r>
  <r>
    <x v="10"/>
    <m/>
    <x v="10"/>
    <x v="77"/>
    <s v="T04446320001"/>
    <s v="DEV"/>
    <n v="444632"/>
    <m/>
    <s v="CONTABILIZACION ORDENES DE TRANSFERENCIA GRACOS"/>
    <m/>
    <m/>
    <m/>
    <m/>
    <m/>
    <m/>
    <n v="2431280.79"/>
    <n v="0"/>
    <s v="NO_CONCILIADO"/>
  </r>
  <r>
    <x v="10"/>
    <m/>
    <x v="10"/>
    <x v="77"/>
    <s v="T04446340001"/>
    <s v="DEV"/>
    <n v="444634"/>
    <m/>
    <s v="CONTABILIZACION ORDENES DE TRANSFERENCIA GRACOS"/>
    <m/>
    <m/>
    <m/>
    <m/>
    <m/>
    <m/>
    <n v="81950.45"/>
    <n v="0"/>
    <s v="NO_CONCILIADO"/>
  </r>
  <r>
    <x v="10"/>
    <m/>
    <x v="10"/>
    <x v="77"/>
    <s v="T04446360001"/>
    <s v="DEV"/>
    <n v="444636"/>
    <m/>
    <s v="CONTABILIZACION ORDENES DE TRANSFERENCIA GRACOS"/>
    <m/>
    <m/>
    <m/>
    <m/>
    <m/>
    <m/>
    <n v="4197698.4800000004"/>
    <n v="0"/>
    <s v="NO_CONCILIADO"/>
  </r>
  <r>
    <x v="10"/>
    <m/>
    <x v="10"/>
    <x v="77"/>
    <s v="T04446380001"/>
    <s v="DEV"/>
    <n v="444638"/>
    <m/>
    <s v="CONTABILIZACION ORDENES DE TRANSFERENCIA GRACOS"/>
    <m/>
    <m/>
    <m/>
    <m/>
    <m/>
    <m/>
    <n v="6677798.3300000001"/>
    <n v="0"/>
    <s v="NO_CONCILIADO"/>
  </r>
  <r>
    <x v="10"/>
    <m/>
    <x v="10"/>
    <x v="77"/>
    <s v="T04446400001"/>
    <s v="DEV"/>
    <n v="444640"/>
    <m/>
    <s v="CONTABILIZACION ORDENES DE TRANSFERENCIA GRACOS"/>
    <m/>
    <m/>
    <m/>
    <m/>
    <m/>
    <m/>
    <n v="250990.87"/>
    <n v="0"/>
    <s v="NO_CONCILIADO"/>
  </r>
  <r>
    <x v="10"/>
    <m/>
    <x v="10"/>
    <x v="77"/>
    <s v="T04446420001"/>
    <s v="DEV"/>
    <n v="444642"/>
    <m/>
    <s v="CONTABILIZACION ORDENES DE TRANSFERENCIA GRACOS"/>
    <m/>
    <m/>
    <m/>
    <m/>
    <m/>
    <m/>
    <n v="3555881.07"/>
    <n v="0"/>
    <s v="NO_CONCILIADO"/>
  </r>
  <r>
    <x v="10"/>
    <m/>
    <x v="10"/>
    <x v="77"/>
    <s v="T04446440001"/>
    <s v="DEV"/>
    <n v="444644"/>
    <m/>
    <s v="CONTABILIZACION ORDENES DE TRANSFERENCIA GRACOS"/>
    <m/>
    <m/>
    <m/>
    <m/>
    <m/>
    <m/>
    <n v="5656780.0099999998"/>
    <n v="0"/>
    <s v="NO_CONCILIADO"/>
  </r>
  <r>
    <x v="10"/>
    <m/>
    <x v="10"/>
    <x v="77"/>
    <s v="T04446460001"/>
    <s v="DEV"/>
    <n v="444646"/>
    <m/>
    <s v="CONTABILIZACION ORDENES DE TRANSFERENCIA GRACOS"/>
    <m/>
    <m/>
    <m/>
    <m/>
    <m/>
    <m/>
    <n v="583972.04"/>
    <n v="0"/>
    <s v="NO_CONCILIADO"/>
  </r>
  <r>
    <x v="10"/>
    <m/>
    <x v="10"/>
    <x v="77"/>
    <s v="T04446480001"/>
    <s v="DEV"/>
    <n v="444648"/>
    <m/>
    <s v="CONTABILIZACION ORDENES DE TRANSFERENCIA GRACOS"/>
    <m/>
    <m/>
    <m/>
    <m/>
    <m/>
    <m/>
    <n v="15537010.74"/>
    <n v="0"/>
    <s v="NO_CONCILIADO"/>
  </r>
  <r>
    <x v="10"/>
    <m/>
    <x v="10"/>
    <x v="77"/>
    <s v="T04446500001"/>
    <s v="DEV"/>
    <n v="444650"/>
    <m/>
    <s v="CONTABILIZACION ORDENES DE TRANSFERENCIA GRACOS"/>
    <m/>
    <m/>
    <m/>
    <m/>
    <m/>
    <m/>
    <n v="523701.32"/>
    <n v="0"/>
    <s v="NO_CONCILIADO"/>
  </r>
  <r>
    <x v="10"/>
    <m/>
    <x v="10"/>
    <x v="77"/>
    <s v="T04446520001"/>
    <s v="DEV"/>
    <n v="444652"/>
    <m/>
    <s v="CONTABILIZACION ORDENES DE TRANSFERENCIA GRACOS"/>
    <m/>
    <m/>
    <m/>
    <m/>
    <m/>
    <m/>
    <n v="2858511.03"/>
    <n v="0"/>
    <s v="NO_CONCILIADO"/>
  </r>
  <r>
    <x v="10"/>
    <m/>
    <x v="10"/>
    <x v="77"/>
    <s v="T04446540001"/>
    <s v="DEV"/>
    <n v="444654"/>
    <m/>
    <s v="CONTABILIZACION ORDENES DE TRANSFERENCIA GRACOS"/>
    <m/>
    <m/>
    <m/>
    <m/>
    <m/>
    <m/>
    <n v="96350.96"/>
    <n v="0"/>
    <s v="NO_CONCILIADO"/>
  </r>
  <r>
    <x v="10"/>
    <m/>
    <x v="10"/>
    <x v="77"/>
    <s v="T04446560001"/>
    <s v="DEV"/>
    <n v="444656"/>
    <m/>
    <s v="CONTABILIZACION ORDENES DE TRANSFERENCIA GRACOS"/>
    <m/>
    <m/>
    <m/>
    <m/>
    <m/>
    <m/>
    <n v="1796874.79"/>
    <n v="0"/>
    <s v="NO_CONCILIADO"/>
  </r>
  <r>
    <x v="10"/>
    <m/>
    <x v="10"/>
    <x v="77"/>
    <s v="T04446580001"/>
    <s v="DEV"/>
    <n v="444658"/>
    <m/>
    <s v="CONTABILIZACION ORDENES DE TRANSFERENCIA GRACOS"/>
    <m/>
    <m/>
    <m/>
    <m/>
    <m/>
    <m/>
    <n v="1975082.56"/>
    <n v="0"/>
    <s v="NO_CONCILIADO"/>
  </r>
  <r>
    <x v="10"/>
    <m/>
    <x v="10"/>
    <x v="77"/>
    <s v="T04446600001"/>
    <s v="DEV"/>
    <n v="444660"/>
    <m/>
    <s v="CONTABILIZACION ORDENES DE TRANSFERENCIA GRACOS"/>
    <m/>
    <m/>
    <m/>
    <m/>
    <m/>
    <m/>
    <n v="1984513.9"/>
    <n v="0"/>
    <s v="NO_CONCILIADO"/>
  </r>
  <r>
    <x v="10"/>
    <m/>
    <x v="10"/>
    <x v="77"/>
    <s v="T04446620001"/>
    <s v="DEV"/>
    <n v="444662"/>
    <m/>
    <s v="CONTABILIZACION ORDENES DE TRANSFERENCIA GRACOS"/>
    <m/>
    <m/>
    <m/>
    <m/>
    <m/>
    <m/>
    <n v="5450700.5300000003"/>
    <n v="0"/>
    <s v="NO_CONCILIADO"/>
  </r>
  <r>
    <x v="10"/>
    <m/>
    <x v="10"/>
    <x v="77"/>
    <s v="T04446640001"/>
    <s v="DEV"/>
    <n v="444664"/>
    <m/>
    <s v="CONTABILIZACION ORDENES DE TRANSFERENCIA GRACOS"/>
    <m/>
    <m/>
    <m/>
    <m/>
    <m/>
    <m/>
    <n v="5424796.21"/>
    <n v="0"/>
    <s v="NO_CONCILIADO"/>
  </r>
  <r>
    <x v="10"/>
    <m/>
    <x v="10"/>
    <x v="77"/>
    <s v="T04446660001"/>
    <s v="DEV"/>
    <n v="444666"/>
    <m/>
    <s v="CONTABILIZACION ORDENES DE TRANSFERENCIA GRACOS"/>
    <m/>
    <m/>
    <m/>
    <m/>
    <m/>
    <m/>
    <n v="4617302.32"/>
    <n v="0"/>
    <s v="NO_CONCILIADO"/>
  </r>
  <r>
    <x v="10"/>
    <m/>
    <x v="10"/>
    <x v="77"/>
    <s v="T04446680001"/>
    <s v="DEV"/>
    <n v="444668"/>
    <m/>
    <s v="CONTABILIZACION ORDENES DE TRANSFERENCIA GRACOS"/>
    <m/>
    <m/>
    <m/>
    <m/>
    <m/>
    <m/>
    <n v="1252092.6200000001"/>
    <n v="0"/>
    <s v="NO_CONCILIADO"/>
  </r>
  <r>
    <x v="10"/>
    <m/>
    <x v="10"/>
    <x v="77"/>
    <s v="T04446700001"/>
    <s v="DEV"/>
    <n v="444670"/>
    <m/>
    <s v="CONTABILIZACION ORDENES DE TRANSFERENCIA GRACOS"/>
    <m/>
    <m/>
    <m/>
    <m/>
    <m/>
    <m/>
    <n v="12621692.529999999"/>
    <n v="0"/>
    <s v="NO_CONCILIADO"/>
  </r>
  <r>
    <x v="10"/>
    <m/>
    <x v="10"/>
    <x v="77"/>
    <s v="T04446720001"/>
    <s v="DEV"/>
    <n v="444672"/>
    <m/>
    <s v="CONTABILIZACION ORDENES DE TRANSFERENCIA GRACOS"/>
    <m/>
    <m/>
    <m/>
    <m/>
    <m/>
    <m/>
    <n v="3439019.46"/>
    <n v="0"/>
    <s v="NO_CONCILIADO"/>
  </r>
  <r>
    <x v="10"/>
    <m/>
    <x v="10"/>
    <x v="77"/>
    <s v="T04446740001"/>
    <s v="DEV"/>
    <n v="444674"/>
    <m/>
    <s v="CONTABILIZACION ORDENES DE TRANSFERENCIA GRACOS"/>
    <m/>
    <m/>
    <m/>
    <m/>
    <m/>
    <m/>
    <n v="2333237.2599999998"/>
    <n v="0"/>
    <s v="NO_CONCILIADO"/>
  </r>
  <r>
    <x v="10"/>
    <m/>
    <x v="10"/>
    <x v="77"/>
    <s v="T04446760001"/>
    <s v="DEV"/>
    <n v="444676"/>
    <m/>
    <s v="CONTABILIZACION ORDENES DE TRANSFERENCIA GRACOS"/>
    <m/>
    <m/>
    <m/>
    <m/>
    <m/>
    <m/>
    <n v="2322148.5499999998"/>
    <n v="0"/>
    <s v="NO_CONCILIADO"/>
  </r>
  <r>
    <x v="10"/>
    <m/>
    <x v="10"/>
    <x v="77"/>
    <s v="T04446780001"/>
    <s v="DEV"/>
    <n v="444678"/>
    <m/>
    <s v="CONTABILIZACION ORDENES DE TRANSFERENCIA GRACOS"/>
    <m/>
    <m/>
    <m/>
    <m/>
    <m/>
    <m/>
    <n v="15770311.449999999"/>
    <n v="0"/>
    <s v="NO_CONCILIADO"/>
  </r>
  <r>
    <x v="10"/>
    <m/>
    <x v="10"/>
    <x v="77"/>
    <s v="T04446800001"/>
    <s v="DEV"/>
    <n v="444680"/>
    <m/>
    <s v="CONTABILIZACION ORDENES DE TRANSFERENCIA GRACOS"/>
    <m/>
    <m/>
    <m/>
    <m/>
    <m/>
    <m/>
    <n v="15462587.08"/>
    <n v="0"/>
    <s v="NO_CONCILIADO"/>
  </r>
  <r>
    <x v="10"/>
    <m/>
    <x v="10"/>
    <x v="77"/>
    <s v="T04446820001"/>
    <s v="DEV"/>
    <n v="444682"/>
    <m/>
    <s v="CONTABILIZACION ORDENES DE TRANSFERENCIA GRACOS"/>
    <m/>
    <m/>
    <m/>
    <m/>
    <m/>
    <m/>
    <n v="19828342.460000001"/>
    <n v="0"/>
    <s v="NO_CONCILIADO"/>
  </r>
  <r>
    <x v="10"/>
    <m/>
    <x v="10"/>
    <x v="77"/>
    <s v="T04446840001"/>
    <s v="DEV"/>
    <n v="444684"/>
    <m/>
    <s v="CONTABILIZACION ORDENES DE TRANSFERENCIA GRACOS"/>
    <m/>
    <m/>
    <m/>
    <m/>
    <m/>
    <m/>
    <n v="88776181.370000005"/>
    <n v="0"/>
    <s v="NO_CONCILIADO"/>
  </r>
  <r>
    <x v="10"/>
    <m/>
    <x v="10"/>
    <x v="77"/>
    <s v="T04446860001"/>
    <s v="DEV"/>
    <n v="444686"/>
    <m/>
    <s v="CONTABILIZACION ORDENES DE TRANSFERENCIA GRACOS"/>
    <m/>
    <m/>
    <m/>
    <m/>
    <m/>
    <m/>
    <n v="38155951.939999998"/>
    <n v="0"/>
    <s v="NO_CONCILIADO"/>
  </r>
  <r>
    <x v="10"/>
    <m/>
    <x v="10"/>
    <x v="77"/>
    <s v="T04446880001"/>
    <s v="DEV"/>
    <n v="444688"/>
    <m/>
    <s v="CONTABILIZACION ORDENES DE TRANSFERENCIA GRACOS"/>
    <m/>
    <m/>
    <m/>
    <m/>
    <m/>
    <m/>
    <n v="10188.75"/>
    <n v="0"/>
    <s v="NO_CONCILIADO"/>
  </r>
  <r>
    <x v="10"/>
    <m/>
    <x v="10"/>
    <x v="77"/>
    <s v="T04446900001"/>
    <s v="DEV"/>
    <n v="444690"/>
    <m/>
    <s v="CONTABILIZACION ORDENES DE TRANSFERENCIA GRACOS"/>
    <m/>
    <m/>
    <m/>
    <m/>
    <m/>
    <m/>
    <n v="16208.53"/>
    <n v="0"/>
    <s v="NO_CONCILIADO"/>
  </r>
  <r>
    <x v="10"/>
    <m/>
    <x v="10"/>
    <x v="77"/>
    <s v="T04446920001"/>
    <s v="DEV"/>
    <n v="444692"/>
    <m/>
    <s v="CONTABILIZACION ORDENES DE TRANSFERENCIA GRACOS"/>
    <m/>
    <m/>
    <m/>
    <m/>
    <m/>
    <m/>
    <n v="546.33000000000004"/>
    <n v="0"/>
    <s v="NO_CONCILIADO"/>
  </r>
  <r>
    <x v="10"/>
    <m/>
    <x v="10"/>
    <x v="77"/>
    <s v="T04446940001"/>
    <s v="DEV"/>
    <n v="444694"/>
    <m/>
    <s v="CONTABILIZACION ORDENES DE TRANSFERENCIA GRACOS"/>
    <m/>
    <m/>
    <m/>
    <m/>
    <m/>
    <m/>
    <n v="13776.46"/>
    <n v="0"/>
    <s v="NO_CONCILIADO"/>
  </r>
  <r>
    <x v="10"/>
    <m/>
    <x v="10"/>
    <x v="77"/>
    <s v="T04446960001"/>
    <s v="DEV"/>
    <n v="444696"/>
    <m/>
    <s v="CONTABILIZACION ORDENES DE TRANSFERENCIA GRACOS"/>
    <m/>
    <m/>
    <m/>
    <m/>
    <m/>
    <m/>
    <n v="13776.46"/>
    <n v="0"/>
    <s v="NO_CONCILIADO"/>
  </r>
  <r>
    <x v="8"/>
    <m/>
    <x v="8"/>
    <x v="77"/>
    <s v="S10595670001"/>
    <s v="DEV"/>
    <n v="1059567"/>
    <m/>
    <s v="'TRANSFERENCIA DE FONDOS||S/G NOTA CITE: MEFP/VTCP/DGCP/UF/N°296/2023 DE LA FECHA (HRE-TSO-690) ENVIADO POR EL MIN. DE ECO. Y FIN. PUB. TRANSMISION DE RECURSOS AL FIDEICOMISO ESTRUCTURACION Y PUESTA EN MARCHA DE LA GESTORA PUB. DE LA SEG. DE LARGO PLAZO, CONST. S/G D.S. N° 3123 DE 29/3/2017. DEBITO DE LA LIBRETA N° 00099021001 RECURSOS ORDINARIOS"/>
    <m/>
    <m/>
    <m/>
    <m/>
    <m/>
    <m/>
    <n v="26812679"/>
    <n v="0"/>
    <s v="NO_CONCILIADO"/>
  </r>
  <r>
    <x v="1"/>
    <m/>
    <x v="1"/>
    <x v="78"/>
    <s v="O21104340002"/>
    <s v="BOD"/>
    <n v="2110434"/>
    <m/>
    <s v="00099021001 DEPOSITO DE EFECTIVO, DEPOSITANTE: ANTONIO ARUQUIPA MALLEA, CONCEPTO: DEVOLUCION DE RETROACTIVO, CUENTA DE DEPOSITO: CUENTA UNICA DEL TESORO"/>
    <m/>
    <m/>
    <m/>
    <m/>
    <m/>
    <m/>
    <n v="0"/>
    <n v="290"/>
    <s v="NO_CONCILIADO"/>
  </r>
  <r>
    <x v="42"/>
    <m/>
    <x v="42"/>
    <x v="78"/>
    <s v="B21104460002"/>
    <s v="BOD"/>
    <n v="2110446"/>
    <m/>
    <s v="00099021001 DEP.DE CHEQ.AJENOS,RET.DE CAM.,CONCEPTO: WILMER FLORES MANCILLA,DEP.: BANCO UNION S.A. , PROCEDENCIA: BANCO UNION S.A., CHEQUE: 191486, FECHA DE EMISION:02/05/2023/DJBR"/>
    <m/>
    <m/>
    <m/>
    <m/>
    <m/>
    <m/>
    <n v="0"/>
    <n v="1422.07"/>
    <s v="NO_CONCILIADO"/>
  </r>
  <r>
    <x v="8"/>
    <m/>
    <x v="8"/>
    <x v="79"/>
    <s v="Q18061630002"/>
    <s v="CRV"/>
    <n v="1806163"/>
    <m/>
    <s v="NÚMERO DE LIBRETA CUT: 99031009.00 OPERACIÓN T01 TRANSFERENCIA DE FONDOS A LA CUT - TESORO DIRECTO DE BANCO UNION S.A. A CUENTA UNICA DEL TESORO CON NUMERO DE SOLICITUD = 8028726 Y NUMERO CORRELATIVO = 91320003052023375 TRANSFERENCIA VENTA DE BONOS TGN SOLICITUD VALORES UNION SA NI TGN 002/2023"/>
    <m/>
    <m/>
    <m/>
    <m/>
    <m/>
    <m/>
    <n v="0"/>
    <n v="140000"/>
    <s v="NO_CONCILIADO"/>
  </r>
  <r>
    <x v="28"/>
    <m/>
    <x v="28"/>
    <x v="79"/>
    <s v="O21108330002"/>
    <s v="BOD"/>
    <n v="2110833"/>
    <m/>
    <s v="00548012001 DEPOSITO DE EFECTIVO, DEPOSITANTE: LUZ MARINA GUTIERREZ CHUQUIMIA, CONCEPTO: DEVOLUCION DEL 13%, CUENTA DE DEPOSITO: CUENTA UNICA DEL TESORO"/>
    <m/>
    <m/>
    <m/>
    <m/>
    <m/>
    <m/>
    <n v="0"/>
    <n v="145"/>
    <s v="NO_CONCILIADO"/>
  </r>
  <r>
    <x v="1"/>
    <m/>
    <x v="1"/>
    <x v="80"/>
    <s v="O21110670002"/>
    <s v="BOD"/>
    <n v="2111067"/>
    <m/>
    <s v="00099021001 DEPOSITO DE EFECTIVO, DEPOSITANTE: YHOLA JUANITA YANARICO GABINCHA, CONCEPTO: COBRO INDEBIDO POR NUEVAS NUPCIAS, CUENTA DE DEPOSITO: CUENTA UNICA DEL TESORO"/>
    <m/>
    <m/>
    <m/>
    <m/>
    <m/>
    <m/>
    <n v="0"/>
    <n v="2205"/>
    <s v="NO_CONCILIADO"/>
  </r>
  <r>
    <x v="1"/>
    <m/>
    <x v="1"/>
    <x v="80"/>
    <s v="O21110960002"/>
    <s v="BOD"/>
    <n v="2111096"/>
    <m/>
    <s v="00099021001 DEPOSITO DE EFECTIVO, DEPOSITANTE: ELIANA VARGAS ALVARADO, CONCEPTO: DEVOLUCION PREVENTIVO 771, CUENTA DE DEPOSITO: CUENTA UNICA DEL TESORO"/>
    <m/>
    <m/>
    <m/>
    <m/>
    <m/>
    <m/>
    <n v="0"/>
    <n v="3000"/>
    <s v="NO_CONCILIADO"/>
  </r>
  <r>
    <x v="1"/>
    <m/>
    <x v="1"/>
    <x v="80"/>
    <s v="B21110300002"/>
    <s v="BOD"/>
    <n v="2111030"/>
    <m/>
    <s v="00099021001 DEP.DE CHEQ.AJENOS,RET.DE CAM.,CONCEPTO: DEVOLUCION DE CC NO COBRADA ENERO 2023,DEP.: LA VITALICIA SEGUROS Y REASEGUROS DE VIDA SA , PROCEDENCIA: BANCO BISA S.A., CHEQUE: 1867425, FECHA DE EMISION:03/05/2023"/>
    <m/>
    <m/>
    <m/>
    <m/>
    <m/>
    <m/>
    <n v="0"/>
    <n v="3165.71"/>
    <s v="NO_CONCILIADO"/>
  </r>
  <r>
    <x v="1"/>
    <m/>
    <x v="1"/>
    <x v="80"/>
    <s v="B21110830002"/>
    <s v="BOD"/>
    <n v="2111083"/>
    <m/>
    <s v="00099021001 DEP.DE CHEQ.AJENOS,RET.DE CAM.,CONCEPTO: MARLENE LOPEZ FERNANDEZ,DEP.: BANCO UNION S.A. , PROCEDENCIA: BANCO UNION S.A., CHEQUE: 191487, FECHA DE EMISION:02/05/2023"/>
    <m/>
    <m/>
    <m/>
    <m/>
    <m/>
    <m/>
    <n v="0"/>
    <n v="942.09"/>
    <s v="NO_CONCILIADO"/>
  </r>
  <r>
    <x v="1"/>
    <m/>
    <x v="1"/>
    <x v="81"/>
    <s v="O21113440002"/>
    <s v="BOD"/>
    <n v="2111344"/>
    <m/>
    <s v="00099021001 DEPOSITO DE EFECTIVO, DEPOSITANTE: ROBERTO FLOR CALZADILLA, CONCEPTO: DEVOLUCION, CUENTA DE DEPOSITO: CUENTA UNICA DEL TESORO"/>
    <m/>
    <m/>
    <m/>
    <m/>
    <m/>
    <m/>
    <n v="0"/>
    <n v="1360"/>
    <s v="NO_CONCILIADO"/>
  </r>
  <r>
    <x v="1"/>
    <m/>
    <x v="1"/>
    <x v="81"/>
    <s v="O21113930002"/>
    <s v="BOD"/>
    <n v="2111393"/>
    <m/>
    <s v="00099021001 DEPOSITO DE EFECTIVO, DEPOSITANTE: FELICIANO HUANCA LAURA, CONCEPTO: DEVOLUCION DE COBRO INDEBIDO, CUENTA DE DEPOSITO: CUENTA UNICA DEL TESORO"/>
    <m/>
    <m/>
    <m/>
    <m/>
    <m/>
    <m/>
    <n v="0"/>
    <n v="4310"/>
    <s v="NO_CONCILIADO"/>
  </r>
  <r>
    <x v="43"/>
    <m/>
    <x v="43"/>
    <x v="81"/>
    <s v="O21114100002"/>
    <s v="BOD"/>
    <n v="2111410"/>
    <m/>
    <s v="00302014201 DEPOSITO DE EFECTIVO, DEPOSITANTE: MARIA LOURDES RICALDI MARISCAL, CONCEPTO: DEVOLUCION DE PASAJES Y VIATICOS, CUENTA DE DEPOSITO: CUENTA UNICA DEL TESORO"/>
    <m/>
    <m/>
    <m/>
    <m/>
    <m/>
    <m/>
    <n v="0"/>
    <n v="1435"/>
    <s v="NO_CONCILIADO"/>
  </r>
  <r>
    <x v="1"/>
    <m/>
    <x v="1"/>
    <x v="81"/>
    <s v="O21114660002"/>
    <s v="BOD"/>
    <n v="2111466"/>
    <m/>
    <s v="00099021001 DEPOSITO DE EFECTIVO, DEPOSITANTE: ALBERTINA GUTIERREZ QUISPE, CONCEPTO: DEVOLUCION RETROACTIVO, CUENTA DE DEPOSITO: CUENTA UNICA DEL TESORO"/>
    <m/>
    <m/>
    <m/>
    <m/>
    <m/>
    <m/>
    <n v="0"/>
    <n v="810"/>
    <s v="NO_CONCILIADO"/>
  </r>
  <r>
    <x v="44"/>
    <m/>
    <x v="44"/>
    <x v="81"/>
    <s v="G22605200001"/>
    <s v="CVD"/>
    <n v="2260520"/>
    <m/>
    <s v="COBRO COSTOS DE PAPELERIA POR REGULARIZACION DE TRANSFERENCIA DEL EXTERIOR POR ORDEN DE CONSULADO DE BOLIVIA EN ROSARIO (ARGENTINA) REF.: GOVERNMENT SERVI LIB. 00594012001 ASP-B FONDO DE OPERACIONES"/>
    <m/>
    <m/>
    <m/>
    <m/>
    <m/>
    <m/>
    <n v="50"/>
    <n v="0"/>
    <s v="NO_CONCILIADO"/>
  </r>
  <r>
    <x v="7"/>
    <m/>
    <x v="7"/>
    <x v="81"/>
    <s v="B21113470002"/>
    <s v="BOD"/>
    <n v="2111347"/>
    <m/>
    <s v="00099021001 DEP.DE CHEQ.AJENOS,RET.DE CAM.,CONCEPTO: PAGO POR DESCUENTO RECURSOS PUBLICOS,DEP.: CAJA NACIONAL DE SALUD , PROCEDENCIA: BANCO UNION S.A., CHEQUE: 67813, FECHA DE EMISION:03/05/2023"/>
    <m/>
    <m/>
    <m/>
    <m/>
    <m/>
    <m/>
    <n v="0"/>
    <n v="12790.75"/>
    <s v="NO_CONCILIADO"/>
  </r>
  <r>
    <x v="1"/>
    <m/>
    <x v="1"/>
    <x v="82"/>
    <s v="O21117790002"/>
    <s v="BOD"/>
    <n v="2111779"/>
    <m/>
    <s v="00099021001 DEPOSITO DE EFECTIVO, DEPOSITANTE: BENEDICTA CERON VDA DE CALLE, CONCEPTO: SUSCRIPCION DE CONVENIO PARA EL PAGO DE LO ADEUDADO, CUENTA DE DEPOSITO: CUENTA UNICA DEL TESORO"/>
    <m/>
    <m/>
    <m/>
    <m/>
    <m/>
    <m/>
    <n v="0"/>
    <n v="1441"/>
    <s v="NO_CONCILIADO"/>
  </r>
  <r>
    <x v="18"/>
    <m/>
    <x v="18"/>
    <x v="82"/>
    <s v="O21118760002"/>
    <s v="BOD"/>
    <n v="2111876"/>
    <m/>
    <s v="00099021001 DEPOSITO DE EFECTIVO, DEPOSITANTE: LUIS SANTIAGO CATERING Y EVENTOS, CONCEPTO: PAGO DE SERVICIOS AGUA Y LUZ DEL COMEDOR CAMARA DE DIPUTADOS, CUENTA DE DEPOSITO: CUENTA UNICA DEL TESORO"/>
    <m/>
    <m/>
    <m/>
    <m/>
    <m/>
    <m/>
    <n v="0"/>
    <n v="2000"/>
    <s v="NO_CONCILIADO"/>
  </r>
  <r>
    <x v="1"/>
    <m/>
    <x v="1"/>
    <x v="83"/>
    <s v="O21120890002"/>
    <s v="BOD"/>
    <n v="2112089"/>
    <m/>
    <s v="00099021001 DEPOSITO DE EFECTIVO, DEPOSITANTE: OPORTO GAMBOA MARCO RAUL C.I. 1317561, CONCEPTO: DEVOLUCION DE SALARIO EXCEDENTE AL ASIGNADO AL PRESIDENTE AGOSTO 2022, CUENTA DE DEPOSITO: CUENTA UNICA DEL TESORO"/>
    <m/>
    <m/>
    <m/>
    <m/>
    <m/>
    <m/>
    <n v="0"/>
    <n v="2294.0500000000002"/>
    <s v="NO_CONCILIADO"/>
  </r>
  <r>
    <x v="1"/>
    <m/>
    <x v="1"/>
    <x v="83"/>
    <s v="O21120910002"/>
    <s v="BOD"/>
    <n v="2112091"/>
    <m/>
    <s v="00099021001 DEPOSITO DE EFECTIVO, DEPOSITANTE: OPORTO GAMBOA MARCO RAUL C.I. 1317561, CONCEPTO: DEVOLUCION DE SALARIO EXCEDENTE AL ASIGNADO AL PRESIDENTE SEPTIEMBRE 2022, CUENTA DE DEPOSITO: CUENTA UNICA DEL TESORO"/>
    <m/>
    <m/>
    <m/>
    <m/>
    <m/>
    <m/>
    <n v="0"/>
    <n v="2294.0500000000002"/>
    <s v="NO_CONCILIADO"/>
  </r>
  <r>
    <x v="1"/>
    <m/>
    <x v="1"/>
    <x v="83"/>
    <s v="O21120920002"/>
    <s v="BOD"/>
    <n v="2112092"/>
    <m/>
    <s v="00099021001 DEPOSITO DE EFECTIVO, DEPOSITANTE: OPORTO GAMBOA MARCO RAUL CI. 1317561, CONCEPTO: DEVOLUCION DE SALARIO EXCEDENTE AL ASIGNADO AL PRESIDENTE OCTUBRE 2022, CUENTA DE DEPOSITO: CUENTA UNICA DEL TESORO"/>
    <m/>
    <m/>
    <m/>
    <m/>
    <m/>
    <m/>
    <n v="0"/>
    <n v="233.42"/>
    <s v="NO_CONCILIADO"/>
  </r>
  <r>
    <x v="1"/>
    <m/>
    <x v="1"/>
    <x v="83"/>
    <s v="O21120940002"/>
    <s v="BOD"/>
    <n v="2112094"/>
    <m/>
    <s v="00099021001 DEPOSITO DE EFECTIVO, DEPOSITANTE: SARDINAS CRUZ ARMANDO CI. 3707041, CONCEPTO: DEVOLUCION DE SALARIO EXCEDENTE AL ASIGNADO AL PRESIDENTE SEPTIEMBRE 2022, CUENTA DE DEPOSITO: CUENTA UNICA DEL TESORO"/>
    <m/>
    <m/>
    <m/>
    <m/>
    <m/>
    <m/>
    <n v="0"/>
    <n v="1665.33"/>
    <s v="NO_CONCILIADO"/>
  </r>
  <r>
    <x v="1"/>
    <m/>
    <x v="1"/>
    <x v="83"/>
    <s v="O21120980002"/>
    <s v="BOD"/>
    <n v="2112098"/>
    <m/>
    <s v="00099021001 DEPOSITO DE EFECTIVO, DEPOSITANTE: SARDINAS CRUZ ARMANDO CI. 3707041, CONCEPTO: DEVOLUCION DE SALARIO EXCEDENTE AL ASIGNADO AL PRESIDENTE OCTUBRE 2022, CUENTA DE DEPOSITO: CUENTA UNICA DEL TESORO"/>
    <m/>
    <m/>
    <m/>
    <m/>
    <m/>
    <m/>
    <n v="0"/>
    <n v="1665.33"/>
    <s v="NO_CONCILIADO"/>
  </r>
  <r>
    <x v="1"/>
    <m/>
    <x v="1"/>
    <x v="83"/>
    <s v="O21120990002"/>
    <s v="BOD"/>
    <n v="2112099"/>
    <m/>
    <s v="00099021001 DEPOSITO DE EFECTIVO, DEPOSITANTE: GARCIA VEDIA DULFREDO CI.1315562, CONCEPTO: DEVOLUCION DE SALARIO EXCEDENTE AL ASIGNADO AL PRESIDENTE JULIO 2022, CUENTA DE DEPOSITO: CUENTA UNICA DEL TESORO"/>
    <m/>
    <m/>
    <m/>
    <m/>
    <m/>
    <m/>
    <n v="0"/>
    <n v="3365.76"/>
    <s v="NO_CONCILIADO"/>
  </r>
  <r>
    <x v="1"/>
    <m/>
    <x v="1"/>
    <x v="83"/>
    <s v="O21121030002"/>
    <s v="BOD"/>
    <n v="2112103"/>
    <m/>
    <s v="00099021001 DEPOSITO DE EFECTIVO, DEPOSITANTE: GARCIA VEDIA DULFREDO CI.1315562, CONCEPTO: DEVOLUCION DE SALARIO EXCEDENTE AL ASIGNADO AL PRESIDENTE AGOSTO 2022, CUENTA DE DEPOSITO: CUENTA UNICA DEL TESORO"/>
    <m/>
    <m/>
    <m/>
    <m/>
    <m/>
    <m/>
    <n v="0"/>
    <n v="3365.76"/>
    <s v="NO_CONCILIADO"/>
  </r>
  <r>
    <x v="1"/>
    <m/>
    <x v="1"/>
    <x v="83"/>
    <s v="B21120780002"/>
    <s v="BOD"/>
    <n v="2112078"/>
    <m/>
    <s v="00099021001 DEP.DE CHEQ.AJENOS,RET.DE CAM.,CONCEPTO: DEVOLUCION FONDOS NO COBRADOS CONCILIACION ENERO/2023,DEP.: SEGUROS PROVIDA SA , PROCEDENCIA: BANCO NACIONAL DE BOLIVIA S.A., CHEQUE: 4350643, FECHA DE EMISION:08/05/2023"/>
    <m/>
    <m/>
    <m/>
    <m/>
    <m/>
    <m/>
    <n v="0"/>
    <n v="4350.3599999999997"/>
    <s v="NO_CONCILIADO"/>
  </r>
  <r>
    <x v="1"/>
    <m/>
    <x v="1"/>
    <x v="83"/>
    <s v="B21120790002"/>
    <s v="BOD"/>
    <n v="2112079"/>
    <m/>
    <s v="00099021001 DEP.DE CHEQ.AJENOS,RET.DE CAM.,CONCEPTO: DEVOLUCION FONDOS DE CASO SOLICITADO POR ERROR CONCILIACION ENERO/2023,DEP.: SEGUROS PROVIDA SA , PROCEDENCIA: BANCO NACIONAL DE BOLIVIA S.A., CHEQUE: 4350642, FECHA DE EMISION:08/05/2023"/>
    <m/>
    <m/>
    <m/>
    <m/>
    <m/>
    <m/>
    <n v="0"/>
    <n v="6379.63"/>
    <s v="NO_CONCILIADO"/>
  </r>
  <r>
    <x v="1"/>
    <m/>
    <x v="1"/>
    <x v="84"/>
    <s v="O21123620002"/>
    <s v="BOD"/>
    <n v="2112362"/>
    <m/>
    <s v="00099021001 DEPOSITO DE EFECTIVO, DEPOSITANTE: RODOLFO POEPSEL BALLIVIAN, CONCEPTO: DUODECIMAS DE AGUINALDO, CUENTA DE DEPOSITO: CUENTA UNICA DEL TESORO"/>
    <m/>
    <m/>
    <m/>
    <m/>
    <m/>
    <m/>
    <n v="0"/>
    <n v="418.99"/>
    <s v="NO_CONCILIADO"/>
  </r>
  <r>
    <x v="1"/>
    <m/>
    <x v="1"/>
    <x v="84"/>
    <s v="O21123660002"/>
    <s v="BOD"/>
    <n v="2112366"/>
    <m/>
    <s v="00099021001 DEPOSITO DE EFECTIVO, DEPOSITANTE: RODOLFO POEPSEL BALLIVIAN, CONCEPTO: DOUDECIMAS DE AGUINALDO, CUENTA DE DEPOSITO: CUENTA UNICA DEL TESORO"/>
    <m/>
    <m/>
    <m/>
    <m/>
    <m/>
    <m/>
    <n v="0"/>
    <n v="336.15"/>
    <s v="NO_CONCILIADO"/>
  </r>
  <r>
    <x v="1"/>
    <m/>
    <x v="1"/>
    <x v="84"/>
    <s v="Q18098210002"/>
    <s v="CRV"/>
    <n v="1809821"/>
    <m/>
    <s v="NUMERO DE LIBRETA CUT: 00099021001 OPERACIÓN E18 TRANSFERENCIA DEL SISTEMA FINANCIERO POR CUENTA DE TERCEROS A LA CUT TRANSFERENCIA DISPOSICION A LA LEY NÂ° 1356 DE FECHA 28/12/2020 VENTA SERVICIOS TELEFONIA MOVIL INTERNET"/>
    <m/>
    <m/>
    <m/>
    <m/>
    <m/>
    <m/>
    <n v="0"/>
    <n v="19505420.84"/>
    <s v="NO_CONCILIADO"/>
  </r>
  <r>
    <x v="1"/>
    <m/>
    <x v="1"/>
    <x v="84"/>
    <s v="O21124090002"/>
    <s v="BOD"/>
    <n v="2112409"/>
    <m/>
    <s v="00099021001 DEPOSITO DE EFECTIVO, DEPOSITANTE: EDGAR DANIEL LIMACHI CALLISAYA, CONCEPTO: DEVOLUCION POR PERCEPCION INDEBIDA A CUENTA UNICA DEL TESORO POR EL MES DE DICIEMBRE GESTION 2022, CUENTA DE DEPOSITO: CUENTA UNICA DEL TESORO"/>
    <m/>
    <m/>
    <m/>
    <m/>
    <m/>
    <m/>
    <n v="0"/>
    <n v="4029.31"/>
    <s v="NO_CONCILIADO"/>
  </r>
  <r>
    <x v="1"/>
    <m/>
    <x v="1"/>
    <x v="84"/>
    <s v="O21124160002"/>
    <s v="BOD"/>
    <n v="2112416"/>
    <m/>
    <s v="00099021001 DEPOSITO DE EFECTIVO, DEPOSITANTE: EDGAR DANIEL LIMACHI CALLISAYA, CONCEPTO: DEVOLUCION POR PERCEPCION INDEBIDA A CUENTA UNICA DEL TESORO POR EL MES DE NOVIEMBRE GESTION 2022, CUENTA DE DEPOSITO: CUENTA UNICA DEL TESORO"/>
    <m/>
    <m/>
    <m/>
    <m/>
    <m/>
    <m/>
    <n v="0"/>
    <n v="4029.31"/>
    <s v="NO_CONCILIADO"/>
  </r>
  <r>
    <x v="1"/>
    <m/>
    <x v="1"/>
    <x v="84"/>
    <s v="O21124240002"/>
    <s v="BOD"/>
    <n v="2112424"/>
    <m/>
    <s v="00099021001 DEPOSITO DE EFECTIVO, DEPOSITANTE: NORMA REBECA BARRENECHEA CUETO, CONCEPTO: DEVOLUCION POR TOPE SALARIAL CORRESPONDIENTE AL MES DE JUNIO 2020, CUENTA DE DEPOSITO: CUENTA UNICA DEL TESORO"/>
    <m/>
    <m/>
    <m/>
    <m/>
    <m/>
    <m/>
    <n v="0"/>
    <n v="11335.14"/>
    <s v="NO_CONCILIADO"/>
  </r>
  <r>
    <x v="1"/>
    <m/>
    <x v="1"/>
    <x v="84"/>
    <s v="S10600290002"/>
    <s v="CRV"/>
    <n v="337"/>
    <m/>
    <s v="||TRANSFERENCIA A LA CUENTA ÚNICA DEL TESORO POR REMUNERACIÓN MÁXIMA DEL SECTOR PÚBLICO DE ROLANDO SERGIO COLQUE SOLDADO, CORRESPONDIENTE AL MES DE ABRIL/2023, SEGÚN DOCUMENTOS ADJUNTOS Y ROC N° 337/2023 DEL DCR TRANSFERENCIA REMUNERACIÓN MÁXIMA DE ROLANDO SERGIO COLQUE SOLDADO ABRIL/2023 LIBRETA 00099021001"/>
    <m/>
    <m/>
    <m/>
    <m/>
    <m/>
    <m/>
    <n v="0"/>
    <n v="3785.41"/>
    <s v="NO_CONCILIADO"/>
  </r>
  <r>
    <x v="1"/>
    <m/>
    <x v="1"/>
    <x v="84"/>
    <s v="B21123600002"/>
    <s v="BOD"/>
    <n v="2112360"/>
    <m/>
    <s v="00099021001 DEP.DE CHEQ.AJENOS,RET.DE CAM.,CONCEPTO: INCAPACIDAD TEMPORAL PERIODO FEBRERO 2023 LA PAZ,DEP.: CAJA DE SALUD DE LA BANCA PRIVADA , PROCEDENCIA: BANCO NACIONAL DE BOLIVIA S.A., CHEQUE: 9834425, FECHA DE EMISION:27/04/2023"/>
    <m/>
    <m/>
    <m/>
    <m/>
    <m/>
    <m/>
    <n v="0"/>
    <n v="1016.36"/>
    <s v="NO_CONCILIADO"/>
  </r>
  <r>
    <x v="1"/>
    <m/>
    <x v="1"/>
    <x v="84"/>
    <s v="J05467670002"/>
    <s v="NTE"/>
    <n v="5602552"/>
    <m/>
    <s v="A:00099021001 Transferencia que realizamos a solicitud de la Unidad de Administración e Información Salarial mediante nota CITE: MEFP/VTCP/DGPOT/UAIS/No 898/2023, informe MEFP/VTCP/DGPOT/UAIS/No.70/2023 para la reversión definitiva de las Boletas de Pago solicitadas por COSSMIL consignadas en el comprobante de pago No. 71965 H.R. 6-4947-R"/>
    <m/>
    <m/>
    <m/>
    <m/>
    <m/>
    <m/>
    <n v="0"/>
    <n v="14710.77"/>
    <s v="NO_CONCILIADO"/>
  </r>
  <r>
    <x v="1"/>
    <m/>
    <x v="1"/>
    <x v="84"/>
    <s v="J05467680002"/>
    <s v="NTE"/>
    <n v="5602579"/>
    <m/>
    <s v="A:00099021001 Transferencia que realizamos a solicitud de la Unidad de Administración e Información Salarial mediante nota CITE: MEFP/VTCP/DGPOT/UAIS/No 879/2023, informe MEFP/VTCP/DGPOT/UAIS/No.68/2023 para la reversión definitiva de las Boletas de Pago solicitadas por varias entidades consignadas en el comprobante de pago No. 19033 H.R. 6-8996-R"/>
    <m/>
    <m/>
    <m/>
    <m/>
    <m/>
    <m/>
    <n v="0"/>
    <n v="2743925.82"/>
    <s v="NO_CONCILIADO"/>
  </r>
  <r>
    <x v="1"/>
    <m/>
    <x v="1"/>
    <x v="85"/>
    <s v="J05468940002"/>
    <s v="NTE"/>
    <n v="5603755"/>
    <m/>
    <s v="A:00099021001 Transferencia de recursos a la Libreta de Recursos Ordinarios (3987) adjunto extracto bancario."/>
    <m/>
    <m/>
    <m/>
    <m/>
    <m/>
    <m/>
    <n v="0"/>
    <n v="250000000"/>
    <s v="NO_CONCILIADO"/>
  </r>
  <r>
    <x v="23"/>
    <m/>
    <x v="23"/>
    <x v="85"/>
    <s v="O21126920002"/>
    <s v="BOD"/>
    <n v="2112692"/>
    <m/>
    <s v="00288012001 DEPOSITO DE EFECTIVO, DEPOSITANTE: SERVICIO NACIONAL DE RIEGO, CONCEPTO: DEPÓSITO DE PAGO DEMASIA 1 DIA DE REFRIGERIO GESTION 2022, CUENTA DE DEPOSITO: CUENTA UNICA DEL TESORO"/>
    <m/>
    <m/>
    <m/>
    <m/>
    <m/>
    <m/>
    <n v="0"/>
    <n v="18"/>
    <s v="NO_CONCILIADO"/>
  </r>
  <r>
    <x v="1"/>
    <m/>
    <x v="1"/>
    <x v="85"/>
    <s v="O21127500002"/>
    <s v="BOD"/>
    <n v="2112750"/>
    <m/>
    <s v="00099021001 DEPOSITO DE EFECTIVO, DEPOSITANTE: ROMAN CHILA CHOQUETOPA, CONCEPTO: REVERSION, CUENTA DE DEPOSITO: CUENTA UNICA DEL TESORO"/>
    <m/>
    <m/>
    <m/>
    <m/>
    <m/>
    <m/>
    <n v="0"/>
    <n v="4811.87"/>
    <s v="NO_CONCILIADO"/>
  </r>
  <r>
    <x v="1"/>
    <m/>
    <x v="1"/>
    <x v="85"/>
    <s v="Q18109260002"/>
    <s v="CRV"/>
    <n v="1810926"/>
    <m/>
    <s v="NUMERO DE LIBRETA CUT: 00099021001 OPERACIÓN E18 TRANSFERENCIA DEL SISTEMA FINANCIERO POR CUENTA DE TERCEROS A LA CUT devolucion de aportes desacreditacion TGN-MEFP_VTCP_DGPOT_UAIS_No_842.2023"/>
    <m/>
    <m/>
    <m/>
    <m/>
    <m/>
    <m/>
    <n v="0"/>
    <n v="3575.92"/>
    <s v="CONCILIADO_PARCIAL"/>
  </r>
  <r>
    <x v="1"/>
    <m/>
    <x v="1"/>
    <x v="85"/>
    <s v="B21126820002"/>
    <s v="BOD"/>
    <n v="2112682"/>
    <m/>
    <s v="00099021001 DEP.DE CHEQ.AJENOS,RET.DE CAM.,CONCEPTO: JUA GIANMARCO LOPEZ PACO,DEP.: BANCO UNION S.A. , PROCEDENCIA: BANCO UNION S.A., CHEQUE: 191493, FECHA DE EMISION:11/05/2023"/>
    <m/>
    <m/>
    <m/>
    <m/>
    <m/>
    <m/>
    <n v="0"/>
    <n v="2471.27"/>
    <s v="NO_CONCILIADO"/>
  </r>
  <r>
    <x v="1"/>
    <m/>
    <x v="1"/>
    <x v="86"/>
    <s v="J05469830002"/>
    <s v="NTE"/>
    <n v="5605537"/>
    <m/>
    <s v="A:00099021001 Transferencia que realizamos a solicitud de la Unidad de Administración e Información Salarial mediante nota CITE: MEFP/VTCP/DGPOT/UAIS/No 897/2023, informe MEFP/VTCP/DGPOT/UAIS/No.69/2023 para la reversión definitiva de las Boletas de Pago solicitadas por COSSMIL consignadas en el comprobante de pago No. 71964 H.R. 6-4948-R"/>
    <m/>
    <m/>
    <m/>
    <m/>
    <m/>
    <m/>
    <n v="0"/>
    <n v="17623.25"/>
    <s v="NO_CONCILIADO"/>
  </r>
  <r>
    <x v="1"/>
    <m/>
    <x v="1"/>
    <x v="86"/>
    <s v="O21129210002"/>
    <s v="BOD"/>
    <n v="2112921"/>
    <m/>
    <s v="00099021001 DEPOSITO DE EFECTIVO, DEPOSITANTE: FREDDY IVAN CONDORI CUNO, CONCEPTO: POR COBRO INDEBIDO (SEGUNDAS NUPCIAS) DE LOLA CELESTINA CUNO CANASA (QEPD), CUENTA DE DEPOSITO: CUENTA UNICA DEL TESORO"/>
    <m/>
    <m/>
    <m/>
    <m/>
    <m/>
    <m/>
    <n v="0"/>
    <n v="800"/>
    <s v="NO_CONCILIADO"/>
  </r>
  <r>
    <x v="1"/>
    <m/>
    <x v="1"/>
    <x v="86"/>
    <s v="O21129320002"/>
    <s v="BOD"/>
    <n v="2112932"/>
    <m/>
    <s v="00099021001 DEPOSITO DE EFECTIVO, DEPOSITANTE: TEOFILO BAPTISTA RAMIREZ, CONCEPTO: DEVOLUCION HABERES 2010 MES DE ABRIL DE 2023, CUENTA DE DEPOSITO: CUENTA UNICA DEL TESORO"/>
    <m/>
    <m/>
    <m/>
    <m/>
    <m/>
    <m/>
    <n v="0"/>
    <n v="1364.9"/>
    <s v="NO_CONCILIADO"/>
  </r>
  <r>
    <x v="8"/>
    <m/>
    <x v="8"/>
    <x v="86"/>
    <s v="S10601670001"/>
    <s v="DEV"/>
    <n v="1060167"/>
    <m/>
    <s v="'TRANSFERENCIA DE FONDOS||S/G NOTA CITE: MEFP/VTCP/DGCP/UF/N°343/2023 DE LA FECHA ENVIADO POR EL MIN. DE ECO. Y FIN.PUB. (HRE-TSO-745). TRANSMISION DE RECURSOS AL FIDEICOMISO ESTRUCTURACION Y PUESTA EN MARCHA DE LA GESTORA PUB. DE LA SEG. DE LARGO PLAZO, CONST. S/G D.S. N°3123 DE 29/3/2017. DEBITO DE LA LIBRETA N° 00099021001 RECURSOS ORDINARIOS"/>
    <m/>
    <m/>
    <m/>
    <m/>
    <m/>
    <m/>
    <n v="4425989.12"/>
    <n v="0"/>
    <s v="NO_CONCILIADO"/>
  </r>
  <r>
    <x v="1"/>
    <m/>
    <x v="1"/>
    <x v="87"/>
    <s v="O21133940002"/>
    <s v="BOD"/>
    <n v="2113394"/>
    <m/>
    <s v="00099021001 DEPOSITO DE EFECTIVO, DEPOSITANTE: NELLY CAROLINA FERAUDY FOURNIER, CONCEPTO: REMUNERACION MAXIMA PERMITIDA EN EL SECTOR PUBLICO - ABRIL 2023, CUENTA DE DEPOSITO: CUENTA UNICA DEL TESORO"/>
    <m/>
    <m/>
    <m/>
    <m/>
    <m/>
    <m/>
    <n v="0"/>
    <n v="969.33"/>
    <s v="NO_CONCILIADO"/>
  </r>
  <r>
    <x v="1"/>
    <m/>
    <x v="1"/>
    <x v="87"/>
    <s v="O21134410002"/>
    <s v="BOD"/>
    <n v="2113441"/>
    <m/>
    <s v="00099021001 DEPOSITO DE EFECTIVO, DEPOSITANTE: JUSTA MENDOZA DE CARVAJAL, CONCEPTO: DEVOLUCION RETROACTIVO, CUENTA DE DEPOSITO: CUENTA UNICA DEL TESORO"/>
    <m/>
    <m/>
    <m/>
    <m/>
    <m/>
    <m/>
    <n v="0"/>
    <n v="700"/>
    <s v="NO_CONCILIADO"/>
  </r>
  <r>
    <x v="26"/>
    <m/>
    <x v="26"/>
    <x v="87"/>
    <s v="G22708820002"/>
    <s v="CRV"/>
    <n v="2270882"/>
    <m/>
    <s v="TRANSFERENCIA DEL EXTERIOR SEGUN SWIFT NOS.7644-7643 DE FECHA 15/05/2023 ORDENANTE: BRASILQUIMICA INDUSTRIA E COMERCIO LTDA EM RECUP, FECHA VALOR 15/05/2023 REF:INV YLBGCO0080ODV23VEX LIB. 00597012001 RECURSOS PROPIOS VENTAS YLB"/>
    <m/>
    <m/>
    <m/>
    <m/>
    <m/>
    <m/>
    <n v="0"/>
    <n v="514500"/>
    <s v="NO_CONCILIADO"/>
  </r>
  <r>
    <x v="45"/>
    <m/>
    <x v="45"/>
    <x v="87"/>
    <s v="G22709550004"/>
    <s v="DVD"/>
    <n v="18218"/>
    <m/>
    <s v="VENTA DE DIVISAS CON TRANSFERENCIA DE FONDOS A SOLICITUD DE AUTORIDAD DE REG.Y FISCALIZ.DE TELECOMUNICACIONES Y TRANSP. SEGUN SOLICITUD 18218 REF: TRANSFERENCIA DE RECURSOS A LA UNION INTERNACIONAL DE TELECOMUNICACIONES UIT, CORRESPONDIENTE A LA GESTION 2023, DE ACUERDO A INFORME TECNICO ATT DAF INF LIB. 00099021001 TGN-RECURSOS ORDINARIOS (3987) POR DIFERENCIAL CAMBIARIO"/>
    <m/>
    <m/>
    <m/>
    <m/>
    <m/>
    <m/>
    <n v="18038.990000000002"/>
    <n v="0"/>
    <s v="NO_CONCILIADO"/>
  </r>
  <r>
    <x v="1"/>
    <m/>
    <x v="1"/>
    <x v="87"/>
    <s v="B21133410002"/>
    <s v="BOD"/>
    <n v="2113341"/>
    <m/>
    <s v="00099021001 DEP.DE CHEQ.AJENOS,RET.DE CAM.,CONCEPTO: FRACCION COMPLEMENTARIA MENSUAL,DEP.: FUTURO DE BOLIVIA S.A. AFP , PROCEDENCIA: BANCO DE CREDITO DE BOLIVIA S.A., CHEQUE: 69645, FECHA DE EMISION:12/05/2023"/>
    <m/>
    <m/>
    <m/>
    <m/>
    <m/>
    <m/>
    <n v="0"/>
    <n v="544.24"/>
    <s v="NO_CONCILIADO"/>
  </r>
  <r>
    <x v="1"/>
    <m/>
    <x v="1"/>
    <x v="87"/>
    <s v="B21133420002"/>
    <s v="BOD"/>
    <n v="2113342"/>
    <m/>
    <s v="00099021001 DEP.DE CHEQ.AJENOS,RET.DE CAM.,CONCEPTO: COMPENSACION MENSUAL DE COTIZACIONES,DEP.: FUTURO DE BOLIVIA S.A. AFP , PROCEDENCIA: BANCO DE CREDITO DE BOLIVIA S.A., CHEQUE: 69644, FECHA DE EMISION:12/05/2023"/>
    <m/>
    <m/>
    <m/>
    <m/>
    <m/>
    <m/>
    <n v="0"/>
    <n v="329572"/>
    <s v="NO_CONCILIADO"/>
  </r>
  <r>
    <x v="1"/>
    <m/>
    <x v="1"/>
    <x v="88"/>
    <s v="O21135980002"/>
    <s v="BOD"/>
    <n v="2113598"/>
    <m/>
    <s v="00099021001 DEPOSITO DE EFECTIVO, DEPOSITANTE: LUIS XANDERS PADILLA CESPEDES, CONCEPTO: REVERSION TOTAL SUELDO DE FEBRERO 2023, CUENTA DE DEPOSITO: CUENTA UNICA DEL TESORO"/>
    <m/>
    <m/>
    <m/>
    <m/>
    <m/>
    <m/>
    <n v="0"/>
    <n v="7903.24"/>
    <s v="NO_CONCILIADO"/>
  </r>
  <r>
    <x v="26"/>
    <m/>
    <x v="26"/>
    <x v="88"/>
    <s v="G22720280002"/>
    <s v="CRV"/>
    <n v="2272028"/>
    <m/>
    <s v="TRANSFERENCIA DEL EXTERIOR SEGUN SWIFT NO.7768 Y NO.7767 DE FECHA 16/05/2023 ORDENANTE: LITECH - FZCO DUBAI DIGITAL PARK REF.: SWF OF 23/05/12 GDI PAYMENT FOR THE CONTRACT YBL.GCO.0083.ODV.23.VEX AT 09 MAY 2023 FOR LITHIUM CARBONAT LIB. 00597012001 RECURSOS PROPIOS VENTAS YLB"/>
    <m/>
    <m/>
    <m/>
    <m/>
    <m/>
    <m/>
    <n v="0"/>
    <n v="8232000"/>
    <s v="NO_CONCILIADO"/>
  </r>
  <r>
    <x v="46"/>
    <m/>
    <x v="46"/>
    <x v="88"/>
    <s v="B21136800002"/>
    <s v="BOD"/>
    <n v="2113680"/>
    <m/>
    <s v="00099021001 DEP.DE CHEQ.AJENOS,RET.DE CAM.,CONCEPTO: DEVOLUCION DE RECURSOS SG MOPSV/DGAA N°122/2023,DEP.: E.B.C. , PROCEDENCIA: BANCO UNION S.A., CHEQUE: 1805, FECHA DE EMISION:09/05/2023"/>
    <m/>
    <m/>
    <m/>
    <m/>
    <m/>
    <m/>
    <n v="0"/>
    <n v="460628.35"/>
    <s v="NO_CONCILIADO"/>
  </r>
  <r>
    <x v="16"/>
    <m/>
    <x v="16"/>
    <x v="89"/>
    <s v="O21139880002"/>
    <s v="BOD"/>
    <n v="2113988"/>
    <m/>
    <s v="00423122001 DEPOSITO DE EFECTIVO, DEPOSITANTE: INDUSTRIA CERAMICA CERAGRES S.A., CONCEPTO: PAGO DE SERVICIOS PRESTADOS, CUENTA DE DEPOSITO: CUENTA UNICA DEL TESORO"/>
    <m/>
    <m/>
    <m/>
    <m/>
    <m/>
    <m/>
    <n v="0"/>
    <n v="3549.77"/>
    <s v="NO_CONCILIADO"/>
  </r>
  <r>
    <x v="1"/>
    <m/>
    <x v="1"/>
    <x v="89"/>
    <s v="O21140410002"/>
    <s v="BOD"/>
    <n v="2114041"/>
    <m/>
    <s v="00099021001 DEPOSITO DE EFECTIVO, DEPOSITANTE: CARLOS DENCEL PELAEZ PACHECO, CONCEPTO: REMUNERACION MAXIMA PERMITIDA MES ABRIL 2023, CUENTA DE DEPOSITO: CUENTA UNICA DEL TESORO"/>
    <m/>
    <m/>
    <m/>
    <m/>
    <m/>
    <m/>
    <n v="0"/>
    <n v="2589.23"/>
    <s v="NO_CONCILIADO"/>
  </r>
  <r>
    <x v="47"/>
    <m/>
    <x v="47"/>
    <x v="90"/>
    <s v="G22750530004"/>
    <s v="DVD"/>
    <n v="18269"/>
    <m/>
    <s v="VENTA DE DIVISAS CON TRANSFERENCIA DE FONDOS A SOLICITUD DE EMPRESA PUBLICA DE TRANSPORTE AEREO MILITAR SEGUN SOLICITUD 18269 REF: TRANSFERENCIA A LA EMPRESA ANSETT AVIATION ITALY PARA REALIZAR EL CURSO RECURRENTE EN EL SIMULADOR DE VUELO EN AERONAVES AVRO RJ70 DE LA EMPRESA PUBLICA DE TRANSPORTE AE LIB. 00596012001 EP-TAM GESTION ADMINISTRATIVA POR DIFERENCIAL CAMBIARIO"/>
    <m/>
    <m/>
    <m/>
    <m/>
    <m/>
    <m/>
    <n v="893.53"/>
    <n v="0"/>
    <s v="NO_CONCILIADO"/>
  </r>
  <r>
    <x v="1"/>
    <m/>
    <x v="1"/>
    <x v="90"/>
    <s v="O21143100002"/>
    <s v="BOD"/>
    <n v="2114310"/>
    <m/>
    <s v="00099021001 DEPOSITO DE EFECTIVO, DEPOSITANTE: NANCY RAFAELA MACHICADO VDA. DE SABAT, CONCEPTO: DEVOLUCION POR SOBREPASAR DE LA DISPONIBILIDAD DE LA LETRA &quot;A&quot;, CUENTA DE DEPOSITO: CUENTA UNICA DEL TESORO"/>
    <m/>
    <m/>
    <m/>
    <m/>
    <m/>
    <m/>
    <n v="0"/>
    <n v="26000"/>
    <s v="NO_CONCILIADO"/>
  </r>
  <r>
    <x v="26"/>
    <m/>
    <x v="26"/>
    <x v="91"/>
    <s v="G22766360002"/>
    <s v="CRV"/>
    <n v="2276636"/>
    <m/>
    <s v="TRANSFERENCIA DEL EXTERIOR SEGUN SWIFT NO.8025 Y NO.8024 DE FECHA 19/05/2023 ORDENANTE: CARLOS MIGUEL VERA ALVARENGA (CAAGUAZU PARAGUAY) REF.: CRED S0631383091E01 - 0113218 LIB. 00597012001 RECURSOS PROPIOS VENTAS YLB"/>
    <m/>
    <m/>
    <m/>
    <m/>
    <m/>
    <m/>
    <n v="0"/>
    <n v="57624"/>
    <s v="NO_CONCILIADO"/>
  </r>
  <r>
    <x v="1"/>
    <m/>
    <x v="1"/>
    <x v="91"/>
    <s v="O21145370002"/>
    <s v="BOD"/>
    <n v="2114537"/>
    <m/>
    <s v="00099021001 DEPOSITO DE EFECTIVO, DEPOSITANTE: ROSA PAUCARA MULLIRICONA, CONCEPTO: DEV. DE PAGO EN DEMASIA DEL ART 87 DEL SR. JAVIER CHURA MUYA CON CI6131639 DE LA FAB CORRESP OCT/22, CUENTA DE DEPOSITO: CUENTA UNICA DEL TESORO"/>
    <m/>
    <m/>
    <m/>
    <m/>
    <m/>
    <m/>
    <n v="0"/>
    <n v="7716.4"/>
    <s v="NO_CONCILIADO"/>
  </r>
  <r>
    <x v="1"/>
    <m/>
    <x v="1"/>
    <x v="91"/>
    <s v="O21145390002"/>
    <s v="BOD"/>
    <n v="2114539"/>
    <m/>
    <s v="00099021001 DEPOSITO DE EFECTIVO, DEPOSITANTE: ROSA PAUCARA MULLIRICONA, CONCEPTO: DEV. DE PAGO EN DEMASIA DEL ART87 DEL SR JAVIER CHURA MUYA CON CI6131639 DELA FAB CORRESP SEP/22, CUENTA DE DEPOSITO: CUENTA UNICA DEL TESORO"/>
    <m/>
    <m/>
    <m/>
    <m/>
    <m/>
    <m/>
    <n v="0"/>
    <n v="7716.4"/>
    <s v="NO_CONCILIADO"/>
  </r>
  <r>
    <x v="1"/>
    <m/>
    <x v="1"/>
    <x v="91"/>
    <s v="O21145620002"/>
    <s v="BOD"/>
    <n v="2114562"/>
    <m/>
    <s v="00099021001 DEPOSITO DE EFECTIVO, DEPOSITANTE: PORFIRIO LIMACHI POMA, CONCEPTO: COBRO INDEBIDO DEVOLUCION, CUENTA DE DEPOSITO: CUENTA UNICA DEL TESORO"/>
    <m/>
    <m/>
    <m/>
    <m/>
    <m/>
    <m/>
    <n v="0"/>
    <n v="950"/>
    <s v="NO_CONCILIADO"/>
  </r>
  <r>
    <x v="20"/>
    <m/>
    <x v="20"/>
    <x v="91"/>
    <s v="O21146010002"/>
    <s v="BOD"/>
    <n v="2114601"/>
    <m/>
    <s v="00099021001 DEPOSITO DE EFECTIVO, DEPOSITANTE: KAREN ROXANA RODRIGUEZ LIMACHI, CONCEPTO: DEVOLUCION AGUINALDO GESTION 2022 DEL SEDES, CUENTA DE DEPOSITO: CUENTA UNICA DEL TESORO/DJBR"/>
    <m/>
    <m/>
    <m/>
    <m/>
    <m/>
    <m/>
    <n v="0"/>
    <n v="1607.3"/>
    <s v="NO_CONCILIADO"/>
  </r>
  <r>
    <x v="1"/>
    <m/>
    <x v="1"/>
    <x v="91"/>
    <s v="O21146710002"/>
    <s v="BOD"/>
    <n v="2114671"/>
    <m/>
    <s v="00099021001 DEPOSITO DE EFECTIVO, DEPOSITANTE: MAX FILIBERTO MENDOZA NOGALES, CONCEPTO: DEVOLUCION DE AGUINALDO 2022, CUENTA DE DEPOSITO: CUENTA UNICA DEL TESORO"/>
    <m/>
    <m/>
    <m/>
    <m/>
    <m/>
    <m/>
    <n v="0"/>
    <n v="4423"/>
    <s v="NO_CONCILIADO"/>
  </r>
  <r>
    <x v="1"/>
    <m/>
    <x v="1"/>
    <x v="91"/>
    <s v="Q18156340002"/>
    <s v="CRV"/>
    <n v="1815634"/>
    <m/>
    <s v="NUMERO DE LIBRETA CUT: 00099021001 OPERACIÓN E18 TRANSFERENCIA DEL SISTEMA FINANCIERO POR CUENTA DE TERCEROS A LA CUT devolucion pagos de cc no cobrados enero 2023"/>
    <m/>
    <m/>
    <m/>
    <m/>
    <m/>
    <m/>
    <n v="0"/>
    <n v="172737.27"/>
    <s v="NO_CONCILIADO"/>
  </r>
  <r>
    <x v="1"/>
    <m/>
    <x v="1"/>
    <x v="92"/>
    <s v="O21150360002"/>
    <s v="BOD"/>
    <n v="2115036"/>
    <m/>
    <s v="00099021001 DEPOSITO DE EFECTIVO, DEPOSITANTE: WENDY MARIN MENDOZA, CONCEPTO: DEVOLUCION, CUENTA DE DEPOSITO: CUENTA UNICA DEL TESORO"/>
    <m/>
    <m/>
    <m/>
    <m/>
    <m/>
    <m/>
    <n v="0"/>
    <n v="550"/>
    <s v="NO_CONCILIADO"/>
  </r>
  <r>
    <x v="40"/>
    <m/>
    <x v="40"/>
    <x v="92"/>
    <s v="O21150590002"/>
    <s v="BOD"/>
    <n v="2115059"/>
    <m/>
    <s v="00099021001 DEPOSITO DE EFECTIVO, DEPOSITANTE: LUIS MARTINEZ ARISCURINAGA, CONCEPTO: REVERSION TOTAL DE BOLETA DE HABER MENSUAL, CUENTA DE DEPOSITO: CUENTA UNICA DEL TESORO/DJBR"/>
    <m/>
    <m/>
    <m/>
    <m/>
    <m/>
    <m/>
    <n v="0"/>
    <n v="3888.54"/>
    <s v="NO_CONCILIADO"/>
  </r>
  <r>
    <x v="1"/>
    <m/>
    <x v="1"/>
    <x v="92"/>
    <s v="O21150620002"/>
    <s v="BOD"/>
    <n v="2115062"/>
    <m/>
    <s v="00099021001 DEPOSITO DE EFECTIVO, DEPOSITANTE: LUCRECIA VELARDE VDA DE FLORES, CONCEPTO: NUEVAS NUPCIAS, CUENTA DE DEPOSITO: CUENTA UNICA DEL TESORO"/>
    <m/>
    <m/>
    <m/>
    <m/>
    <m/>
    <m/>
    <n v="0"/>
    <n v="1500"/>
    <s v="NO_CONCILIADO"/>
  </r>
  <r>
    <x v="40"/>
    <m/>
    <x v="40"/>
    <x v="92"/>
    <s v="O21150640002"/>
    <s v="BOD"/>
    <n v="2115064"/>
    <m/>
    <s v="00099021001 DEPOSITO DE EFECTIVO, DEPOSITANTE: GUADALUPE QUITO MAMANI, CONCEPTO: REVERSION DE BOLETA HABER MENSUAL, CUENTA DE DEPOSITO: CUENTA UNICA DEL TESORO/DJBR"/>
    <m/>
    <m/>
    <m/>
    <m/>
    <m/>
    <m/>
    <n v="0"/>
    <n v="4455.43"/>
    <s v="NO_CONCILIADO"/>
  </r>
  <r>
    <x v="26"/>
    <m/>
    <x v="26"/>
    <x v="92"/>
    <s v="G22788280002"/>
    <s v="CRV"/>
    <n v="2278828"/>
    <m/>
    <s v="TRANSFERENCIA DEL EXTERIOR SEGUN SWIFT NO.8131 Y NO.8130 DE FECHA 22/05/2023 ORDENANTE: BRASILQUIMICA INDUSTRIA E COMERCIO LTDA REF.: CRED SWF OF 23/05/22 LIB. 00597012001 RECURSOS PROPIOS VENTAS YLB"/>
    <m/>
    <m/>
    <m/>
    <m/>
    <m/>
    <m/>
    <n v="0"/>
    <n v="514500"/>
    <s v="NO_CONCILIADO"/>
  </r>
  <r>
    <x v="26"/>
    <m/>
    <x v="26"/>
    <x v="92"/>
    <s v="S10609750001"/>
    <s v="COB"/>
    <n v="1060975"/>
    <m/>
    <s v="||AMPLIACION DE VALIDEZ 0,15% S/USD5.720.706,82.-POR 92 DIAS,REEMBS.GSTS.COMUNICACION BS220.-Y EMISION COMP.CONTABLE BS50.-,S/G NOTA YLB-PEE-0498/2023,16/05/2023.REF.:I-2019-35 P/C YACIMIENTOS DE LITIO BOLIVIANOS-YLB A/F CHINA MACHINERY ENGINEERING CORPORATION-CMEC. LIB.00597029201 YLB- PRODUCCION PLANTA INDUSTRIAL DES. INT. SALAR UYUNI REF.:ENMIENDA 6 LC I-2019-35"/>
    <m/>
    <m/>
    <m/>
    <m/>
    <m/>
    <m/>
    <n v="15313.57"/>
    <n v="0"/>
    <s v="NO_CONCILIADO"/>
  </r>
  <r>
    <x v="26"/>
    <m/>
    <x v="26"/>
    <x v="92"/>
    <s v="S10609920001"/>
    <s v="COB"/>
    <n v="1060992"/>
    <m/>
    <s v="COBRO DE||COSTO ÚTILES DE ESCRITORIO SG. CORREO ADJUNTO POR EL REGISTRO DE 3 COMPROBANTES CONTABLES DE LA FECHA COBRO DE CAPITAL E INTERESES CRÉD. EXT. YLB PROYECTO IMPLEMENTACIÓN DEL CENTRO DE INV., DESARROLLO Y PILOTAJE CIDYP (3 DESEMB.) CONT. SANO N° 33/2014 Y MODIF. COSTO ÚTILES DE ESCRITORIO DE LA CUT, LIBRETA N°00597012001 RECURSOS PROPIOS VENTAS YLB"/>
    <m/>
    <m/>
    <m/>
    <m/>
    <m/>
    <m/>
    <n v="150"/>
    <n v="0"/>
    <s v="NO_CONCILIADO"/>
  </r>
  <r>
    <x v="20"/>
    <m/>
    <x v="20"/>
    <x v="93"/>
    <s v="O21152730002"/>
    <s v="BOD"/>
    <n v="2115273"/>
    <m/>
    <s v="00099021001 DEPOSITO DE EFECTIVO, DEPOSITANTE: VALENTIN APAZA MAURICIO, CONCEPTO: DEVOLUCION, CUENTA DE DEPOSITO: CUENTA UNICA DEL TESORO/DJBR"/>
    <m/>
    <m/>
    <m/>
    <m/>
    <m/>
    <m/>
    <n v="0"/>
    <n v="0.67"/>
    <s v="NO_CONCILIADO"/>
  </r>
  <r>
    <x v="1"/>
    <m/>
    <x v="1"/>
    <x v="93"/>
    <s v="Q18170740002"/>
    <s v="CRV"/>
    <n v="1817074"/>
    <m/>
    <s v="NUMERO DE LIBRETA CUT: 00099021001 OPERACIÓN E18 TRANSFERENCIA DEL SISTEMA FINANCIERO POR CUENTA DE TERCEROS A LA CUT devolucion de desembolso CCG al tgn"/>
    <m/>
    <m/>
    <m/>
    <m/>
    <m/>
    <m/>
    <n v="0"/>
    <n v="33.57"/>
    <s v="NO_CONCILIADO"/>
  </r>
  <r>
    <x v="1"/>
    <m/>
    <x v="1"/>
    <x v="93"/>
    <s v="Q18170760002"/>
    <s v="CRV"/>
    <n v="1817076"/>
    <m/>
    <s v="NUMERO DE LIBRETA CUT: 00099021001 OPERACIÓN E18 TRANSFERENCIA DEL SISTEMA FINANCIERO POR CUENTA DE TERCEROS A LA CUT devolucion de desembolso CCG al tgn"/>
    <m/>
    <m/>
    <m/>
    <m/>
    <m/>
    <m/>
    <n v="0"/>
    <n v="9237.08"/>
    <s v="NO_CONCILIADO"/>
  </r>
  <r>
    <x v="1"/>
    <m/>
    <x v="1"/>
    <x v="94"/>
    <s v="B21155140002"/>
    <s v="BOD"/>
    <n v="2115514"/>
    <m/>
    <s v="00099021001 DEP.DE CHEQ.AJENOS,RET.DE CAM.,CONCEPTO: PAGO INCAPACIDADES TEMPORALES (REEMBOLSO MINISTERIO DE ECONOMIA Y FINANZAS PUBLICAS,DEP.: CAJA NACIONAL DE SALUD , PROCEDENCIA: BANCO UNION S.A., CHEQUE: 32190, FECHA DE EMISION:24/05/2023"/>
    <m/>
    <m/>
    <m/>
    <m/>
    <m/>
    <m/>
    <n v="0"/>
    <n v="328470.21000000002"/>
    <s v="NO_CONCILIADO"/>
  </r>
  <r>
    <x v="1"/>
    <m/>
    <x v="1"/>
    <x v="94"/>
    <s v="B21155160002"/>
    <s v="BOD"/>
    <n v="2115516"/>
    <m/>
    <s v="00099021001 DEP.DE CHEQ.AJENOS,RET.DE CAM.,CONCEPTO: PAGO INCAPACIDADES TEMPORALES (REEMBOLSO MINISTERIO DE ECONOMIA Y FINANZAS PUBLICAS,DEP.: CAJA NACIONAL DE SALUD , PROCEDENCIA: BANCO UNION S.A., CHEQUE: 32208, FECHA DE EMISION:24/05/2023"/>
    <m/>
    <m/>
    <m/>
    <m/>
    <m/>
    <m/>
    <n v="0"/>
    <n v="667816.09"/>
    <s v="NO_CONCILIADO"/>
  </r>
  <r>
    <x v="48"/>
    <m/>
    <x v="48"/>
    <x v="95"/>
    <s v="O21158490002"/>
    <s v="BOD"/>
    <n v="2115849"/>
    <m/>
    <s v="00099021001 DEPOSITO DE EFECTIVO, DEPOSITANTE: G.A.M. POCOATA-DEYSI COLQUE CONCHA, CONCEPTO: DEVOLUCION DE RECURSOS, CUENTA DE DEPOSITO: CUENTA UNICA DEL TESORO/DJBR"/>
    <m/>
    <m/>
    <m/>
    <m/>
    <m/>
    <m/>
    <n v="0"/>
    <n v="1"/>
    <s v="NO_CONCILIADO"/>
  </r>
  <r>
    <x v="26"/>
    <m/>
    <x v="26"/>
    <x v="95"/>
    <s v="G22832310002"/>
    <s v="CRV"/>
    <n v="2283231"/>
    <m/>
    <s v="TRANSFERENCIA DEL EXTERIOR SEGUN SWIFT NO.8391 Y NO.8390 DE FECHA 25/05/2023 ORDENANTE: ECO PRODUTOS AGROPECUARIOS LTDA REF.: CRED YLB-GCO 0090-ODV 23-VEX LIB. 00597012001 RECURSOS PROPIOS VENTAS YLB"/>
    <m/>
    <m/>
    <m/>
    <m/>
    <m/>
    <m/>
    <n v="0"/>
    <n v="443416.68"/>
    <s v="NO_CONCILIADO"/>
  </r>
  <r>
    <x v="26"/>
    <m/>
    <x v="26"/>
    <x v="95"/>
    <s v="G22832320001"/>
    <s v="CVD"/>
    <n v="2283232"/>
    <m/>
    <s v="COBRO COSTOS DE PAPELERIA SEGUN TRANSFERENCIA DEL EXTERIOR POR ORDEN DE ECO PRODUTOS AGROPECUARIOS LTDA REF.: CRED YLB-GCO 0090-ODV 23-VEX LIB. 00597012001 RECURSOS PROPIOS VENTAS YLB"/>
    <m/>
    <m/>
    <m/>
    <m/>
    <m/>
    <m/>
    <n v="50"/>
    <n v="0"/>
    <s v="NO_CONCILIADO"/>
  </r>
  <r>
    <x v="28"/>
    <m/>
    <x v="28"/>
    <x v="95"/>
    <s v="O21159170002"/>
    <s v="BOD"/>
    <n v="2115917"/>
    <m/>
    <s v="00548132001 DEPOSITO DE EFECTIVO, DEPOSITANTE: YAMIL HENRRY QUISPE MORALES, CONCEPTO: DEVOLUCION DEL 13% POR VIATICOS, CUENTA DE DEPOSITO: CUENTA UNICA DEL TESORO"/>
    <m/>
    <m/>
    <m/>
    <m/>
    <m/>
    <m/>
    <n v="0"/>
    <n v="145"/>
    <s v="NO_CONCILIADO"/>
  </r>
  <r>
    <x v="28"/>
    <m/>
    <x v="28"/>
    <x v="95"/>
    <s v="O21159180002"/>
    <s v="BOD"/>
    <n v="2115918"/>
    <m/>
    <s v="00548132001 DEPOSITO DE EFECTIVO, DEPOSITANTE: RENE GABRIEL LARUTA TOLA, CONCEPTO: DEVOLUCION DEL 13% POR VIATICOS, CUENTA DE DEPOSITO: CUENTA UNICA DEL TESORO"/>
    <m/>
    <m/>
    <m/>
    <m/>
    <m/>
    <m/>
    <n v="0"/>
    <n v="78"/>
    <s v="NO_CONCILIADO"/>
  </r>
  <r>
    <x v="30"/>
    <m/>
    <x v="30"/>
    <x v="96"/>
    <s v="O21160730002"/>
    <s v="BOD"/>
    <n v="2116073"/>
    <m/>
    <s v="00099021001 DEPOSITO DE EFECTIVO, DEPOSITANTE: JAVIER GOZALVES MARUPA, CONCEPTO: DEVOLUCION DE LA CANASTA FAMILIAR DE DON JAVIER GOZALVES MARUPA C.I. 1906939 BENI, CUENTA DE DEPOSITO: CUENTA UNICA DEL TESORO/DJBR"/>
    <m/>
    <m/>
    <m/>
    <m/>
    <m/>
    <m/>
    <n v="0"/>
    <n v="400"/>
    <s v="NO_CONCILIADO"/>
  </r>
  <r>
    <x v="1"/>
    <m/>
    <x v="1"/>
    <x v="96"/>
    <s v="O21161230002"/>
    <s v="BOD"/>
    <n v="2116123"/>
    <m/>
    <s v="00099021001 DEPOSITO DE EFECTIVO, DEPOSITANTE: RS-2 &quot;CNL. MANCHEGO&quot;, CONCEPTO: REVERSION SALDO NO EJECUTADO P/SERVICIO BASICO AGUA MARZO 2023, CUENTA DE DEPOSITO: CUENTA UNICA DEL TESORO"/>
    <m/>
    <m/>
    <m/>
    <m/>
    <m/>
    <m/>
    <n v="0"/>
    <n v="5.96"/>
    <s v="NO_CONCILIADO"/>
  </r>
  <r>
    <x v="1"/>
    <m/>
    <x v="1"/>
    <x v="96"/>
    <s v="O21162300002"/>
    <s v="BOD"/>
    <n v="2116230"/>
    <m/>
    <s v="00099021001 DEPOSITO DE EFECTIVO, DEPOSITANTE: JUAN CARLOS FERNANDEZ COLQUE, CONCEPTO: DEVOLUCION POR TOPE SALARIAL DE ABRIL DEL 2023, CUENTA DE DEPOSITO: CUENTA UNICA DEL TESORO"/>
    <m/>
    <m/>
    <m/>
    <m/>
    <m/>
    <m/>
    <n v="0"/>
    <n v="2837.77"/>
    <s v="NO_CONCILIADO"/>
  </r>
  <r>
    <x v="1"/>
    <m/>
    <x v="1"/>
    <x v="96"/>
    <s v="B21161260002"/>
    <s v="BOD"/>
    <n v="2116126"/>
    <m/>
    <s v="00099021001 DEP.DE CHEQ.AJENOS,RET.DE CAM.,CONCEPTO: DEV P-LPZ-AUTORIDAD DE AG,DEP.: CREDINFORM INTERNATIONAL S.A. , PROCEDENCIA: BANCO MERCANTIL SANTA CRUZ S.A., CHEQUE: 128791, FECHA DE EMISION:24/05/2023"/>
    <m/>
    <m/>
    <m/>
    <m/>
    <m/>
    <m/>
    <n v="0"/>
    <n v="116.1"/>
    <s v="NO_CONCILIADO"/>
  </r>
  <r>
    <x v="26"/>
    <m/>
    <x v="26"/>
    <x v="96"/>
    <s v="G22849760002"/>
    <s v="CRV"/>
    <n v="2284976"/>
    <m/>
    <s v="TRANSFERENCIA DEL EXTERIOR SEGUN SWIFT NO.8428 Y NO.8427 DE FECHA 26/05/2023 ORDENANTE: LITECH-FZCO (AE/DUBAI) REF.: CRED ADVANCE PAYMENT FOR LITHIUM CARBONATE CONTRACT YLB-GCO-0083-ODV/23-VEX DATE 09/05/2023 LIB. 00597012001 RECURSOS PROPIOS VENTAS YLB"/>
    <m/>
    <m/>
    <m/>
    <m/>
    <m/>
    <m/>
    <n v="0"/>
    <n v="11319000"/>
    <s v="NO_CONCILIADO"/>
  </r>
  <r>
    <x v="26"/>
    <m/>
    <x v="26"/>
    <x v="96"/>
    <s v="G22849770001"/>
    <s v="CVD"/>
    <n v="2284977"/>
    <m/>
    <s v="COBRO COSTOS DE PAPELERIA SEGUN TRANSFERENCIA DEL EXTERIOR POR ORDEN DE LITECH-FZCO (AE/DUBAI) REF.: CRED ADVANCE PAYMENT FOR LITHIUM CARBONATE CONTRACT YLB-GCO-0083-ODV/23-VEX DATE 09/05/2023 LIB. 00597012001 RECURSOS PROPIOS VENTAS YLB"/>
    <m/>
    <m/>
    <m/>
    <m/>
    <m/>
    <m/>
    <n v="50"/>
    <n v="0"/>
    <s v="NO_CONCILIADO"/>
  </r>
  <r>
    <x v="1"/>
    <m/>
    <x v="1"/>
    <x v="97"/>
    <s v="J05488090002"/>
    <s v="NTE"/>
    <n v="5714714"/>
    <m/>
    <s v="A:00099021001 Transferencia que realizamos a solicitud de la Unidad de Administración e Información Salarial mediante nota CITE: MEFP/VTCP/DGPOT/UAIS/No 1010/2023, informe MEFP/VTCP/DGPOT/UAIS/No.77/2023 para la reversión definitiva de Boletas de Pago consignadas en el comprobante de pago No. 19036 H.R. 6-9149-R"/>
    <m/>
    <m/>
    <m/>
    <m/>
    <m/>
    <m/>
    <n v="0"/>
    <n v="2284"/>
    <s v="NO_CONCILIADO"/>
  </r>
  <r>
    <x v="1"/>
    <m/>
    <x v="1"/>
    <x v="97"/>
    <s v="J05488100002"/>
    <s v="NTE"/>
    <n v="5714715"/>
    <m/>
    <s v="A:00099021001 Transferencia que realizamos a solicitud de la Unidad de Administración e Información Salarial mediante nota CITE: MEFP/VTCP/DGPOT/UAIS/No 1010/2023, informe MEFP/VTCP/DGPOT/UAIS/No.77/2023 para la reversión definitiva de Boletas de Pago consignadas en el comprobante de pago No. 19036 H.R. 6-9149-R"/>
    <m/>
    <m/>
    <m/>
    <m/>
    <m/>
    <m/>
    <n v="0"/>
    <n v="8145.24"/>
    <s v="NO_CONCILIADO"/>
  </r>
  <r>
    <x v="1"/>
    <m/>
    <x v="1"/>
    <x v="97"/>
    <s v="J05488110002"/>
    <s v="NTE"/>
    <n v="5714735"/>
    <m/>
    <s v="A:00099021001 Transferencia que realizamos a solicitud de la Unidad de Administración e Información Salarial mediante nota CITE: MEFP/VTCP/DGPOT/UAIS/No 1010/2023, informe MEFP/VTCP/DGPOT/UAIS/No.77/2023 para la reversión definitiva de Boletas de Pago consignadas en el comprobante de pago No. 19036 H.R. 6-9149-R"/>
    <m/>
    <m/>
    <m/>
    <m/>
    <m/>
    <m/>
    <n v="0"/>
    <n v="8144.47"/>
    <s v="NO_CONCILIADO"/>
  </r>
  <r>
    <x v="1"/>
    <m/>
    <x v="1"/>
    <x v="97"/>
    <s v="O21165890002"/>
    <s v="BOD"/>
    <n v="2116589"/>
    <m/>
    <s v="00099021001 DEPOSITO DE EFECTIVO, DEPOSITANTE: ROSA AMALIA QUISBERT DE MARCA, CONCEPTO: DEVOLUCION DE RETROACTIVO, CUENTA DE DEPOSITO: CUENTA UNICA DEL TESORO"/>
    <m/>
    <m/>
    <m/>
    <m/>
    <m/>
    <m/>
    <n v="0"/>
    <n v="200"/>
    <s v="NO_CONCILIADO"/>
  </r>
  <r>
    <x v="1"/>
    <m/>
    <x v="1"/>
    <x v="97"/>
    <s v="O21166110002"/>
    <s v="BOD"/>
    <n v="2116611"/>
    <m/>
    <s v="00099021001 DEPOSITO DE EFECTIVO, DEPOSITANTE: ALVARO MARCO ANTONIO CABA OLIVAREZ, CONCEPTO: CITE: MEFP/VTCP/DGPOT/UAIS-CPI/N°030/2016 REGULARIZACION: NOVIEMBRE - DICIEMBRE 2022, CUENTA DE DEPOSITO: CUENTA UNICA DEL TESORO"/>
    <m/>
    <m/>
    <m/>
    <m/>
    <m/>
    <m/>
    <n v="0"/>
    <n v="13500"/>
    <s v="NO_CONCILIADO"/>
  </r>
  <r>
    <x v="1"/>
    <m/>
    <x v="1"/>
    <x v="97"/>
    <s v="B21166000002"/>
    <s v="BOD"/>
    <n v="2116600"/>
    <m/>
    <s v="00099021001 DEP.DE CHEQ.AJENOS,RET.DE CAM.,CONCEPTO: MARIA CARMEN BILBAO BALLESTEROS,DEP.: BANCO UNION S.A. , PROCEDENCIA: BANCO UNION S.A., CHEQUE: 191504, FECHA DE EMISION:29/05/2023"/>
    <m/>
    <m/>
    <m/>
    <m/>
    <m/>
    <m/>
    <n v="0"/>
    <n v="6704.66"/>
    <s v="NO_CONCILIADO"/>
  </r>
  <r>
    <x v="10"/>
    <m/>
    <x v="10"/>
    <x v="97"/>
    <s v="T04455440001"/>
    <s v="DEV"/>
    <n v="445544"/>
    <m/>
    <s v="CONTABILIZACION ORDENES DE TRANSFERENCIA GRACOS"/>
    <m/>
    <m/>
    <m/>
    <m/>
    <m/>
    <m/>
    <n v="39845.620000000003"/>
    <n v="0"/>
    <s v="NO_CONCILIADO"/>
  </r>
  <r>
    <x v="10"/>
    <m/>
    <x v="10"/>
    <x v="97"/>
    <s v="T04455460001"/>
    <s v="DEV"/>
    <n v="445546"/>
    <m/>
    <s v="CONTABILIZACION ORDENES DE TRANSFERENCIA GRACOS"/>
    <m/>
    <m/>
    <m/>
    <m/>
    <m/>
    <m/>
    <n v="4128.01"/>
    <n v="0"/>
    <s v="NO_CONCILIADO"/>
  </r>
  <r>
    <x v="10"/>
    <m/>
    <x v="10"/>
    <x v="97"/>
    <s v="T04455480001"/>
    <s v="DEV"/>
    <n v="445548"/>
    <m/>
    <s v="CONTABILIZACION ORDENES DE TRANSFERENCIA GRACOS"/>
    <m/>
    <m/>
    <m/>
    <m/>
    <m/>
    <m/>
    <n v="1162.02"/>
    <n v="0"/>
    <s v="NO_CONCILIADO"/>
  </r>
  <r>
    <x v="10"/>
    <m/>
    <x v="10"/>
    <x v="97"/>
    <s v="T04455500001"/>
    <s v="DEV"/>
    <n v="445550"/>
    <m/>
    <s v="CONTABILIZACION ORDENES DE TRANSFERENCIA GRACOS"/>
    <m/>
    <m/>
    <m/>
    <m/>
    <m/>
    <m/>
    <n v="11611.65"/>
    <n v="0"/>
    <s v="NO_CONCILIADO"/>
  </r>
  <r>
    <x v="10"/>
    <m/>
    <x v="10"/>
    <x v="97"/>
    <s v="T04455520001"/>
    <s v="DEV"/>
    <n v="445552"/>
    <m/>
    <s v="CONTABILIZACION ORDENES DE TRANSFERENCIA GRACOS"/>
    <m/>
    <m/>
    <m/>
    <m/>
    <m/>
    <m/>
    <n v="1822190.18"/>
    <n v="0"/>
    <s v="NO_CONCILIADO"/>
  </r>
  <r>
    <x v="10"/>
    <m/>
    <x v="10"/>
    <x v="97"/>
    <s v="T04455540001"/>
    <s v="DEV"/>
    <n v="445554"/>
    <m/>
    <s v="CONTABILIZACION ORDENES DE TRANSFERENCIA GRACOS"/>
    <m/>
    <m/>
    <m/>
    <m/>
    <m/>
    <m/>
    <n v="1822190.18"/>
    <n v="0"/>
    <s v="NO_CONCILIADO"/>
  </r>
  <r>
    <x v="10"/>
    <m/>
    <x v="10"/>
    <x v="97"/>
    <s v="T04455560001"/>
    <s v="DEV"/>
    <n v="445556"/>
    <m/>
    <s v="CONTABILIZACION ORDENES DE TRANSFERENCIA GRACOS"/>
    <m/>
    <m/>
    <m/>
    <m/>
    <m/>
    <m/>
    <n v="1822190.18"/>
    <n v="0"/>
    <s v="NO_CONCILIADO"/>
  </r>
  <r>
    <x v="10"/>
    <m/>
    <x v="10"/>
    <x v="97"/>
    <s v="T04455580001"/>
    <s v="DEV"/>
    <n v="445558"/>
    <m/>
    <s v="CONTABILIZACION ORDENES DE TRANSFERENCIA GRACOS"/>
    <m/>
    <m/>
    <m/>
    <m/>
    <m/>
    <m/>
    <n v="1822190.18"/>
    <n v="0"/>
    <s v="NO_CONCILIADO"/>
  </r>
  <r>
    <x v="10"/>
    <m/>
    <x v="10"/>
    <x v="97"/>
    <s v="T04455600001"/>
    <s v="DEV"/>
    <n v="445560"/>
    <m/>
    <s v="CONTABILIZACION ORDENES DE TRANSFERENCIA GRACOS"/>
    <m/>
    <m/>
    <m/>
    <m/>
    <m/>
    <m/>
    <n v="1822190.18"/>
    <n v="0"/>
    <s v="NO_CONCILIADO"/>
  </r>
  <r>
    <x v="10"/>
    <m/>
    <x v="10"/>
    <x v="97"/>
    <s v="T04455620001"/>
    <s v="DEV"/>
    <n v="445562"/>
    <m/>
    <s v="CONTABILIZACION ORDENES DE TRANSFERENCIA GRACOS"/>
    <m/>
    <m/>
    <m/>
    <m/>
    <m/>
    <m/>
    <n v="5004859.32"/>
    <n v="0"/>
    <s v="NO_CONCILIADO"/>
  </r>
  <r>
    <x v="10"/>
    <m/>
    <x v="10"/>
    <x v="97"/>
    <s v="T04455640001"/>
    <s v="DEV"/>
    <n v="445564"/>
    <m/>
    <s v="CONTABILIZACION ORDENES DE TRANSFERENCIA GRACOS"/>
    <m/>
    <m/>
    <m/>
    <m/>
    <m/>
    <m/>
    <n v="5004859.32"/>
    <n v="0"/>
    <s v="NO_CONCILIADO"/>
  </r>
  <r>
    <x v="10"/>
    <m/>
    <x v="10"/>
    <x v="97"/>
    <s v="T04455660001"/>
    <s v="DEV"/>
    <n v="445566"/>
    <m/>
    <s v="CONTABILIZACION ORDENES DE TRANSFERENCIA GRACOS"/>
    <m/>
    <m/>
    <m/>
    <m/>
    <m/>
    <m/>
    <n v="5004859.32"/>
    <n v="0"/>
    <s v="NO_CONCILIADO"/>
  </r>
  <r>
    <x v="10"/>
    <m/>
    <x v="10"/>
    <x v="97"/>
    <s v="T04455680001"/>
    <s v="DEV"/>
    <n v="445568"/>
    <m/>
    <s v="CONTABILIZACION ORDENES DE TRANSFERENCIA GRACOS"/>
    <m/>
    <m/>
    <m/>
    <m/>
    <m/>
    <m/>
    <n v="5004859.32"/>
    <n v="0"/>
    <s v="NO_CONCILIADO"/>
  </r>
  <r>
    <x v="10"/>
    <m/>
    <x v="10"/>
    <x v="97"/>
    <s v="T04455700001"/>
    <s v="DEV"/>
    <n v="445570"/>
    <m/>
    <s v="CONTABILIZACION ORDENES DE TRANSFERENCIA GRACOS"/>
    <m/>
    <m/>
    <m/>
    <m/>
    <m/>
    <m/>
    <n v="5004859.32"/>
    <n v="0"/>
    <s v="NO_CONCILIADO"/>
  </r>
  <r>
    <x v="10"/>
    <m/>
    <x v="10"/>
    <x v="97"/>
    <s v="T04455780001"/>
    <s v="DEV"/>
    <n v="445578"/>
    <m/>
    <s v="CONTABILIZACION ORDENES DE TRANSFERENCIA GRACOS"/>
    <m/>
    <m/>
    <m/>
    <m/>
    <m/>
    <m/>
    <n v="4239629.07"/>
    <n v="0"/>
    <s v="NO_CONCILIADO"/>
  </r>
  <r>
    <x v="10"/>
    <m/>
    <x v="10"/>
    <x v="97"/>
    <s v="T04455720001"/>
    <s v="DEV"/>
    <n v="445572"/>
    <m/>
    <s v="CONTABILIZACION ORDENES DE TRANSFERENCIA GRACOS"/>
    <m/>
    <m/>
    <m/>
    <m/>
    <m/>
    <m/>
    <n v="4239629.07"/>
    <n v="0"/>
    <s v="NO_CONCILIADO"/>
  </r>
  <r>
    <x v="10"/>
    <m/>
    <x v="10"/>
    <x v="97"/>
    <s v="T04455740001"/>
    <s v="DEV"/>
    <n v="445574"/>
    <m/>
    <s v="CONTABILIZACION ORDENES DE TRANSFERENCIA GRACOS"/>
    <m/>
    <m/>
    <m/>
    <m/>
    <m/>
    <m/>
    <n v="4239629.07"/>
    <n v="0"/>
    <s v="NO_CONCILIADO"/>
  </r>
  <r>
    <x v="10"/>
    <m/>
    <x v="10"/>
    <x v="97"/>
    <s v="T04455760001"/>
    <s v="DEV"/>
    <n v="445576"/>
    <m/>
    <s v="CONTABILIZACION ORDENES DE TRANSFERENCIA GRACOS"/>
    <m/>
    <m/>
    <m/>
    <m/>
    <m/>
    <m/>
    <n v="4239629.07"/>
    <n v="0"/>
    <s v="NO_CONCILIADO"/>
  </r>
  <r>
    <x v="10"/>
    <m/>
    <x v="10"/>
    <x v="97"/>
    <s v="T04455800001"/>
    <s v="DEV"/>
    <n v="445580"/>
    <m/>
    <s v="CONTABILIZACION ORDENES DE TRANSFERENCIA GRACOS"/>
    <m/>
    <m/>
    <m/>
    <m/>
    <m/>
    <m/>
    <n v="4239629.07"/>
    <n v="0"/>
    <s v="NO_CONCILIADO"/>
  </r>
  <r>
    <x v="10"/>
    <m/>
    <x v="10"/>
    <x v="97"/>
    <s v="T04455820001"/>
    <s v="DEV"/>
    <n v="445582"/>
    <m/>
    <s v="CONTABILIZACION ORDENES DE TRANSFERENCIA GRACOS"/>
    <m/>
    <m/>
    <m/>
    <m/>
    <m/>
    <m/>
    <n v="11644639.33"/>
    <n v="0"/>
    <s v="NO_CONCILIADO"/>
  </r>
  <r>
    <x v="10"/>
    <m/>
    <x v="10"/>
    <x v="97"/>
    <s v="T04455840001"/>
    <s v="DEV"/>
    <n v="445584"/>
    <m/>
    <s v="CONTABILIZACION ORDENES DE TRANSFERENCIA GRACOS"/>
    <m/>
    <m/>
    <m/>
    <m/>
    <m/>
    <m/>
    <n v="11644639.33"/>
    <n v="0"/>
    <s v="NO_CONCILIADO"/>
  </r>
  <r>
    <x v="10"/>
    <m/>
    <x v="10"/>
    <x v="97"/>
    <s v="T04455860001"/>
    <s v="DEV"/>
    <n v="445586"/>
    <m/>
    <s v="CONTABILIZACION ORDENES DE TRANSFERENCIA GRACOS"/>
    <m/>
    <m/>
    <m/>
    <m/>
    <m/>
    <m/>
    <n v="11644639.33"/>
    <n v="0"/>
    <s v="NO_CONCILIADO"/>
  </r>
  <r>
    <x v="10"/>
    <m/>
    <x v="10"/>
    <x v="97"/>
    <s v="T04455880001"/>
    <s v="DEV"/>
    <n v="445588"/>
    <m/>
    <s v="CONTABILIZACION ORDENES DE TRANSFERENCIA GRACOS"/>
    <m/>
    <m/>
    <m/>
    <m/>
    <m/>
    <m/>
    <n v="11644639.33"/>
    <n v="0"/>
    <s v="NO_CONCILIADO"/>
  </r>
  <r>
    <x v="10"/>
    <m/>
    <x v="10"/>
    <x v="97"/>
    <s v="T04455900001"/>
    <s v="DEV"/>
    <n v="445590"/>
    <m/>
    <s v="CONTABILIZACION ORDENES DE TRANSFERENCIA GRACOS"/>
    <m/>
    <m/>
    <m/>
    <m/>
    <m/>
    <m/>
    <n v="11644639.33"/>
    <n v="0"/>
    <s v="NO_CONCILIADO"/>
  </r>
  <r>
    <x v="10"/>
    <m/>
    <x v="10"/>
    <x v="97"/>
    <s v="T04455920001"/>
    <s v="DEV"/>
    <n v="445592"/>
    <m/>
    <s v="CONTABILIZACION ORDENES DE TRANSFERENCIA GRACOS"/>
    <m/>
    <m/>
    <m/>
    <m/>
    <m/>
    <m/>
    <n v="2142389.59"/>
    <n v="0"/>
    <s v="NO_CONCILIADO"/>
  </r>
  <r>
    <x v="10"/>
    <m/>
    <x v="10"/>
    <x v="97"/>
    <s v="T04455940001"/>
    <s v="DEV"/>
    <n v="445594"/>
    <m/>
    <s v="CONTABILIZACION ORDENES DE TRANSFERENCIA GRACOS"/>
    <m/>
    <m/>
    <m/>
    <m/>
    <m/>
    <m/>
    <n v="2142389.59"/>
    <n v="0"/>
    <s v="NO_CONCILIADO"/>
  </r>
  <r>
    <x v="10"/>
    <m/>
    <x v="10"/>
    <x v="97"/>
    <s v="T04455960001"/>
    <s v="DEV"/>
    <n v="445596"/>
    <m/>
    <s v="CONTABILIZACION ORDENES DE TRANSFERENCIA GRACOS"/>
    <m/>
    <m/>
    <m/>
    <m/>
    <m/>
    <m/>
    <n v="2142389.59"/>
    <n v="0"/>
    <s v="NO_CONCILIADO"/>
  </r>
  <r>
    <x v="10"/>
    <m/>
    <x v="10"/>
    <x v="97"/>
    <s v="T04455980001"/>
    <s v="DEV"/>
    <n v="445598"/>
    <m/>
    <s v="CONTABILIZACION ORDENES DE TRANSFERENCIA GRACOS"/>
    <m/>
    <m/>
    <m/>
    <m/>
    <m/>
    <m/>
    <n v="2142389.59"/>
    <n v="0"/>
    <s v="NO_CONCILIADO"/>
  </r>
  <r>
    <x v="10"/>
    <m/>
    <x v="10"/>
    <x v="97"/>
    <s v="T04456000001"/>
    <s v="DEV"/>
    <n v="445600"/>
    <m/>
    <s v="CONTABILIZACION ORDENES DE TRANSFERENCIA GRACOS"/>
    <m/>
    <m/>
    <m/>
    <m/>
    <m/>
    <m/>
    <n v="2142389.59"/>
    <n v="0"/>
    <s v="NO_CONCILIADO"/>
  </r>
  <r>
    <x v="10"/>
    <m/>
    <x v="10"/>
    <x v="97"/>
    <s v="T04456020001"/>
    <s v="DEV"/>
    <n v="445602"/>
    <m/>
    <s v="CONTABILIZACION ORDENES DE TRANSFERENCIA GRACOS"/>
    <m/>
    <m/>
    <m/>
    <m/>
    <m/>
    <m/>
    <n v="1329020.45"/>
    <n v="0"/>
    <s v="NO_CONCILIADO"/>
  </r>
  <r>
    <x v="10"/>
    <m/>
    <x v="10"/>
    <x v="97"/>
    <s v="T04456040001"/>
    <s v="DEV"/>
    <n v="445604"/>
    <m/>
    <s v="CONTABILIZACION ORDENES DE TRANSFERENCIA GRACOS"/>
    <m/>
    <m/>
    <m/>
    <m/>
    <m/>
    <m/>
    <n v="80444.41"/>
    <n v="0"/>
    <s v="NO_CONCILIADO"/>
  </r>
  <r>
    <x v="10"/>
    <m/>
    <x v="10"/>
    <x v="97"/>
    <s v="T04456060001"/>
    <s v="DEV"/>
    <n v="445606"/>
    <m/>
    <s v="CONTABILIZACION ORDENES DE TRANSFERENCIA GRACOS"/>
    <m/>
    <m/>
    <m/>
    <m/>
    <m/>
    <m/>
    <n v="2164727.19"/>
    <n v="0"/>
    <s v="NO_CONCILIADO"/>
  </r>
  <r>
    <x v="10"/>
    <m/>
    <x v="10"/>
    <x v="97"/>
    <s v="T04456080001"/>
    <s v="DEV"/>
    <n v="445608"/>
    <m/>
    <s v="CONTABILIZACION ORDENES DE TRANSFERENCIA GRACOS"/>
    <m/>
    <m/>
    <m/>
    <m/>
    <m/>
    <m/>
    <n v="70188.3"/>
    <n v="0"/>
    <s v="NO_CONCILIADO"/>
  </r>
  <r>
    <x v="10"/>
    <m/>
    <x v="10"/>
    <x v="97"/>
    <s v="T04456100001"/>
    <s v="DEV"/>
    <n v="445610"/>
    <m/>
    <s v="CONTABILIZACION ORDENES DE TRANSFERENCIA GRACOS"/>
    <m/>
    <m/>
    <m/>
    <m/>
    <m/>
    <m/>
    <n v="3650310.75"/>
    <n v="0"/>
    <s v="NO_CONCILIADO"/>
  </r>
  <r>
    <x v="10"/>
    <m/>
    <x v="10"/>
    <x v="97"/>
    <s v="T04456120001"/>
    <s v="DEV"/>
    <n v="445612"/>
    <m/>
    <s v="CONTABILIZACION ORDENES DE TRANSFERENCIA GRACOS"/>
    <m/>
    <m/>
    <m/>
    <m/>
    <m/>
    <m/>
    <n v="192780.47"/>
    <n v="0"/>
    <s v="NO_CONCILIADO"/>
  </r>
  <r>
    <x v="10"/>
    <m/>
    <x v="10"/>
    <x v="97"/>
    <s v="T04456140001"/>
    <s v="DEV"/>
    <n v="445614"/>
    <m/>
    <s v="CONTABILIZACION ORDENES DE TRANSFERENCIA GRACOS"/>
    <m/>
    <m/>
    <m/>
    <m/>
    <m/>
    <m/>
    <n v="5945677.4500000002"/>
    <n v="0"/>
    <s v="NO_CONCILIADO"/>
  </r>
  <r>
    <x v="10"/>
    <m/>
    <x v="10"/>
    <x v="97"/>
    <s v="T04456160001"/>
    <s v="DEV"/>
    <n v="445616"/>
    <m/>
    <s v="CONTABILIZACION ORDENES DE TRANSFERENCIA GRACOS"/>
    <m/>
    <m/>
    <m/>
    <m/>
    <m/>
    <m/>
    <n v="220949.9"/>
    <n v="0"/>
    <s v="NO_CONCILIADO"/>
  </r>
  <r>
    <x v="10"/>
    <m/>
    <x v="10"/>
    <x v="97"/>
    <s v="T04456180001"/>
    <s v="DEV"/>
    <n v="445618"/>
    <m/>
    <s v="CONTABILIZACION ORDENES DE TRANSFERENCIA GRACOS"/>
    <m/>
    <m/>
    <m/>
    <m/>
    <m/>
    <m/>
    <n v="163304.84"/>
    <n v="0"/>
    <s v="NO_CONCILIADO"/>
  </r>
  <r>
    <x v="10"/>
    <m/>
    <x v="10"/>
    <x v="97"/>
    <s v="T04456200001"/>
    <s v="DEV"/>
    <n v="445620"/>
    <m/>
    <s v="CONTABILIZACION ORDENES DE TRANSFERENCIA GRACOS"/>
    <m/>
    <m/>
    <m/>
    <m/>
    <m/>
    <m/>
    <n v="3092187.53"/>
    <n v="0"/>
    <s v="NO_CONCILIADO"/>
  </r>
  <r>
    <x v="10"/>
    <m/>
    <x v="10"/>
    <x v="97"/>
    <s v="T04456220001"/>
    <s v="DEV"/>
    <n v="445622"/>
    <m/>
    <s v="CONTABILIZACION ORDENES DE TRANSFERENCIA GRACOS"/>
    <m/>
    <m/>
    <m/>
    <m/>
    <m/>
    <m/>
    <n v="5036598.55"/>
    <n v="0"/>
    <s v="NO_CONCILIADO"/>
  </r>
  <r>
    <x v="10"/>
    <m/>
    <x v="10"/>
    <x v="97"/>
    <s v="T04456240001"/>
    <s v="DEV"/>
    <n v="445624"/>
    <m/>
    <s v="CONTABILIZACION ORDENES DE TRANSFERENCIA GRACOS"/>
    <m/>
    <m/>
    <m/>
    <m/>
    <m/>
    <m/>
    <n v="187167.28"/>
    <n v="0"/>
    <s v="NO_CONCILIADO"/>
  </r>
  <r>
    <x v="10"/>
    <m/>
    <x v="10"/>
    <x v="97"/>
    <s v="T04456260001"/>
    <s v="DEV"/>
    <n v="445626"/>
    <m/>
    <s v="CONTABILIZACION ORDENES DE TRANSFERENCIA GRACOS"/>
    <m/>
    <m/>
    <m/>
    <m/>
    <m/>
    <m/>
    <n v="514076.81"/>
    <n v="0"/>
    <s v="NO_CONCILIADO"/>
  </r>
  <r>
    <x v="10"/>
    <m/>
    <x v="10"/>
    <x v="97"/>
    <s v="T04456280001"/>
    <s v="DEV"/>
    <n v="445628"/>
    <m/>
    <s v="CONTABILIZACION ORDENES DE TRANSFERENCIA GRACOS"/>
    <m/>
    <m/>
    <m/>
    <m/>
    <m/>
    <m/>
    <n v="13833609.560000001"/>
    <n v="0"/>
    <s v="NO_CONCILIADO"/>
  </r>
  <r>
    <x v="10"/>
    <m/>
    <x v="10"/>
    <x v="97"/>
    <s v="T04456300001"/>
    <s v="DEV"/>
    <n v="445630"/>
    <m/>
    <s v="CONTABILIZACION ORDENES DE TRANSFERENCIA GRACOS"/>
    <m/>
    <m/>
    <m/>
    <m/>
    <m/>
    <m/>
    <n v="448535.89"/>
    <n v="0"/>
    <s v="NO_CONCILIADO"/>
  </r>
  <r>
    <x v="10"/>
    <m/>
    <x v="10"/>
    <x v="97"/>
    <s v="T04456320001"/>
    <s v="DEV"/>
    <n v="445632"/>
    <m/>
    <s v="CONTABILIZACION ORDENES DE TRANSFERENCIA GRACOS"/>
    <m/>
    <m/>
    <m/>
    <m/>
    <m/>
    <m/>
    <n v="8493056.3399999999"/>
    <n v="0"/>
    <s v="NO_CONCILIADO"/>
  </r>
  <r>
    <x v="10"/>
    <m/>
    <x v="10"/>
    <x v="97"/>
    <s v="T04456340001"/>
    <s v="DEV"/>
    <n v="445634"/>
    <m/>
    <s v="CONTABILIZACION ORDENES DE TRANSFERENCIA GRACOS"/>
    <m/>
    <m/>
    <m/>
    <m/>
    <m/>
    <m/>
    <n v="2545117.9700000002"/>
    <n v="0"/>
    <s v="NO_CONCILIADO"/>
  </r>
  <r>
    <x v="10"/>
    <m/>
    <x v="10"/>
    <x v="97"/>
    <s v="T04456360001"/>
    <s v="DEV"/>
    <n v="445636"/>
    <m/>
    <s v="CONTABILIZACION ORDENES DE TRANSFERENCIA GRACOS"/>
    <m/>
    <m/>
    <m/>
    <m/>
    <m/>
    <m/>
    <n v="82521.960000000006"/>
    <n v="0"/>
    <s v="NO_CONCILIADO"/>
  </r>
  <r>
    <x v="10"/>
    <m/>
    <x v="10"/>
    <x v="97"/>
    <s v="T04456380001"/>
    <s v="DEV"/>
    <n v="445638"/>
    <m/>
    <s v="CONTABILIZACION ORDENES DE TRANSFERENCIA GRACOS"/>
    <m/>
    <m/>
    <m/>
    <m/>
    <m/>
    <m/>
    <n v="94580.26"/>
    <n v="0"/>
    <s v="NO_CONCILIADO"/>
  </r>
  <r>
    <x v="10"/>
    <m/>
    <x v="10"/>
    <x v="97"/>
    <s v="T04456460001"/>
    <s v="DEV"/>
    <n v="445646"/>
    <m/>
    <s v="CONTABILIZACION ORDENES DE TRANSFERENCIA GRACOS"/>
    <m/>
    <m/>
    <m/>
    <m/>
    <m/>
    <m/>
    <n v="1752001.81"/>
    <n v="0"/>
    <s v="NO_CONCILIADO"/>
  </r>
  <r>
    <x v="10"/>
    <m/>
    <x v="10"/>
    <x v="97"/>
    <s v="T04456400001"/>
    <s v="DEV"/>
    <n v="445640"/>
    <m/>
    <s v="CONTABILIZACION ORDENES DE TRANSFERENCIA GRACOS"/>
    <m/>
    <m/>
    <m/>
    <m/>
    <m/>
    <m/>
    <n v="1562558.93"/>
    <n v="0"/>
    <s v="NO_CONCILIADO"/>
  </r>
  <r>
    <x v="10"/>
    <m/>
    <x v="10"/>
    <x v="97"/>
    <s v="T04456420001"/>
    <s v="DEV"/>
    <n v="445642"/>
    <m/>
    <s v="CONTABILIZACION ORDENES DE TRANSFERENCIA GRACOS"/>
    <m/>
    <m/>
    <m/>
    <m/>
    <m/>
    <m/>
    <n v="1741745.77"/>
    <n v="0"/>
    <s v="NO_CONCILIADO"/>
  </r>
  <r>
    <x v="10"/>
    <m/>
    <x v="10"/>
    <x v="97"/>
    <s v="T04456440001"/>
    <s v="DEV"/>
    <n v="445644"/>
    <m/>
    <s v="CONTABILIZACION ORDENES DE TRANSFERENCIA GRACOS"/>
    <m/>
    <m/>
    <m/>
    <m/>
    <m/>
    <m/>
    <n v="493169.72"/>
    <n v="0"/>
    <s v="NO_CONCILIADO"/>
  </r>
  <r>
    <x v="10"/>
    <m/>
    <x v="10"/>
    <x v="97"/>
    <s v="T04456480001"/>
    <s v="DEV"/>
    <n v="445648"/>
    <m/>
    <s v="CONTABILIZACION ORDENES DE TRANSFERENCIA GRACOS"/>
    <m/>
    <m/>
    <m/>
    <m/>
    <m/>
    <m/>
    <n v="4812078.8499999996"/>
    <n v="0"/>
    <s v="NO_CONCILIADO"/>
  </r>
  <r>
    <x v="10"/>
    <m/>
    <x v="10"/>
    <x v="97"/>
    <s v="T04456500001"/>
    <s v="DEV"/>
    <n v="445650"/>
    <m/>
    <s v="CONTABILIZACION ORDENES DE TRANSFERENCIA GRACOS"/>
    <m/>
    <m/>
    <m/>
    <m/>
    <m/>
    <m/>
    <n v="1354548.57"/>
    <n v="0"/>
    <s v="NO_CONCILIADO"/>
  </r>
  <r>
    <x v="10"/>
    <m/>
    <x v="10"/>
    <x v="97"/>
    <s v="T04456520001"/>
    <s v="DEV"/>
    <n v="445652"/>
    <m/>
    <s v="CONTABILIZACION ORDENES DE TRANSFERENCIA GRACOS"/>
    <m/>
    <m/>
    <m/>
    <m/>
    <m/>
    <m/>
    <n v="4783909.3600000003"/>
    <n v="0"/>
    <s v="NO_CONCILIADO"/>
  </r>
  <r>
    <x v="10"/>
    <m/>
    <x v="10"/>
    <x v="97"/>
    <s v="T04456540001"/>
    <s v="DEV"/>
    <n v="445654"/>
    <m/>
    <s v="CONTABILIZACION ORDENES DE TRANSFERENCIA GRACOS"/>
    <m/>
    <m/>
    <m/>
    <m/>
    <m/>
    <m/>
    <n v="4076324.23"/>
    <n v="0"/>
    <s v="NO_CONCILIADO"/>
  </r>
  <r>
    <x v="10"/>
    <m/>
    <x v="10"/>
    <x v="97"/>
    <s v="T04456560001"/>
    <s v="DEV"/>
    <n v="445656"/>
    <m/>
    <s v="CONTABILIZACION ORDENES DE TRANSFERENCIA GRACOS"/>
    <m/>
    <m/>
    <m/>
    <m/>
    <m/>
    <m/>
    <n v="4052461.86"/>
    <n v="0"/>
    <s v="NO_CONCILIADO"/>
  </r>
  <r>
    <x v="10"/>
    <m/>
    <x v="10"/>
    <x v="97"/>
    <s v="T04456580001"/>
    <s v="DEV"/>
    <n v="445658"/>
    <m/>
    <s v="CONTABILIZACION ORDENES DE TRANSFERENCIA GRACOS"/>
    <m/>
    <m/>
    <m/>
    <m/>
    <m/>
    <m/>
    <n v="1147441.54"/>
    <n v="0"/>
    <s v="NO_CONCILIADO"/>
  </r>
  <r>
    <x v="10"/>
    <m/>
    <x v="10"/>
    <x v="97"/>
    <s v="T04456600001"/>
    <s v="DEV"/>
    <n v="445660"/>
    <m/>
    <s v="CONTABILIZACION ORDENES DE TRANSFERENCIA GRACOS"/>
    <m/>
    <m/>
    <m/>
    <m/>
    <m/>
    <m/>
    <n v="11130562.449999999"/>
    <n v="0"/>
    <s v="NO_CONCILIADO"/>
  </r>
  <r>
    <x v="10"/>
    <m/>
    <x v="10"/>
    <x v="97"/>
    <s v="T04456620001"/>
    <s v="DEV"/>
    <n v="445662"/>
    <m/>
    <s v="CONTABILIZACION ORDENES DE TRANSFERENCIA GRACOS"/>
    <m/>
    <m/>
    <m/>
    <m/>
    <m/>
    <m/>
    <n v="3151582.99"/>
    <n v="0"/>
    <s v="NO_CONCILIADO"/>
  </r>
  <r>
    <x v="10"/>
    <m/>
    <x v="10"/>
    <x v="97"/>
    <s v="T04456640001"/>
    <s v="DEV"/>
    <n v="445664"/>
    <m/>
    <s v="CONTABILIZACION ORDENES DE TRANSFERENCIA GRACOS"/>
    <m/>
    <m/>
    <m/>
    <m/>
    <m/>
    <m/>
    <n v="11196103.369999999"/>
    <n v="0"/>
    <s v="NO_CONCILIADO"/>
  </r>
  <r>
    <x v="10"/>
    <m/>
    <x v="10"/>
    <x v="97"/>
    <s v="T04456660001"/>
    <s v="DEV"/>
    <n v="445666"/>
    <m/>
    <s v="CONTABILIZACION ORDENES DE TRANSFERENCIA GRACOS"/>
    <m/>
    <m/>
    <m/>
    <m/>
    <m/>
    <m/>
    <n v="2059867.64"/>
    <n v="0"/>
    <s v="NO_CONCILIADO"/>
  </r>
  <r>
    <x v="10"/>
    <m/>
    <x v="10"/>
    <x v="97"/>
    <s v="T04456680001"/>
    <s v="DEV"/>
    <n v="445668"/>
    <m/>
    <s v="CONTABILIZACION ORDENES DE TRANSFERENCIA GRACOS"/>
    <m/>
    <m/>
    <m/>
    <m/>
    <m/>
    <m/>
    <n v="2047809.33"/>
    <n v="0"/>
    <s v="NO_CONCILIADO"/>
  </r>
  <r>
    <x v="10"/>
    <m/>
    <x v="10"/>
    <x v="97"/>
    <s v="T04456700001"/>
    <s v="DEV"/>
    <n v="445670"/>
    <m/>
    <s v="CONTABILIZACION ORDENES DE TRANSFERENCIA GRACOS"/>
    <m/>
    <m/>
    <m/>
    <m/>
    <m/>
    <m/>
    <n v="579830.66"/>
    <n v="0"/>
    <s v="NO_CONCILIADO"/>
  </r>
  <r>
    <x v="10"/>
    <m/>
    <x v="10"/>
    <x v="97"/>
    <s v="T04456720001"/>
    <s v="DEV"/>
    <n v="445672"/>
    <m/>
    <s v="CONTABILIZACION ORDENES DE TRANSFERENCIA GRACOS"/>
    <m/>
    <m/>
    <m/>
    <m/>
    <m/>
    <m/>
    <n v="13906122.5"/>
    <n v="0"/>
    <s v="NO_CONCILIADO"/>
  </r>
  <r>
    <x v="10"/>
    <m/>
    <x v="10"/>
    <x v="97"/>
    <s v="T04456740001"/>
    <s v="DEV"/>
    <n v="445674"/>
    <m/>
    <s v="CONTABILIZACION ORDENES DE TRANSFERENCIA GRACOS"/>
    <m/>
    <m/>
    <m/>
    <m/>
    <m/>
    <m/>
    <n v="13634773.76"/>
    <n v="0"/>
    <s v="NO_CONCILIADO"/>
  </r>
  <r>
    <x v="10"/>
    <m/>
    <x v="10"/>
    <x v="97"/>
    <s v="T04456760001"/>
    <s v="DEV"/>
    <n v="445676"/>
    <m/>
    <s v="CONTABILIZACION ORDENES DE TRANSFERENCIA GRACOS"/>
    <m/>
    <m/>
    <m/>
    <m/>
    <m/>
    <m/>
    <n v="17484458.68"/>
    <n v="0"/>
    <s v="NO_CONCILIADO"/>
  </r>
  <r>
    <x v="10"/>
    <m/>
    <x v="10"/>
    <x v="97"/>
    <s v="T04456780001"/>
    <s v="DEV"/>
    <n v="445678"/>
    <m/>
    <s v="CONTABILIZACION ORDENES DE TRANSFERENCIA GRACOS"/>
    <m/>
    <m/>
    <m/>
    <m/>
    <m/>
    <m/>
    <n v="6734109.5300000003"/>
    <n v="0"/>
    <s v="NO_CONCILIADO"/>
  </r>
  <r>
    <x v="10"/>
    <m/>
    <x v="10"/>
    <x v="97"/>
    <s v="T04456800001"/>
    <s v="DEV"/>
    <n v="445680"/>
    <m/>
    <s v="CONTABILIZACION ORDENES DE TRANSFERENCIA GRACOS"/>
    <m/>
    <m/>
    <m/>
    <m/>
    <m/>
    <m/>
    <n v="78083208.090000004"/>
    <n v="0"/>
    <s v="NO_CONCILIADO"/>
  </r>
  <r>
    <x v="10"/>
    <m/>
    <x v="10"/>
    <x v="97"/>
    <s v="T04456820001"/>
    <s v="DEV"/>
    <n v="445682"/>
    <m/>
    <s v="CONTABILIZACION ORDENES DE TRANSFERENCIA GRACOS"/>
    <m/>
    <m/>
    <m/>
    <m/>
    <m/>
    <m/>
    <n v="33560118.469999999"/>
    <n v="0"/>
    <s v="NO_CONCILIADO"/>
  </r>
  <r>
    <x v="10"/>
    <m/>
    <x v="10"/>
    <x v="97"/>
    <s v="T04456840001"/>
    <s v="DEV"/>
    <n v="445684"/>
    <m/>
    <s v="CONTABILIZACION ORDENES DE TRANSFERENCIA GRACOS"/>
    <m/>
    <m/>
    <m/>
    <m/>
    <m/>
    <m/>
    <n v="5976843.46"/>
    <n v="0"/>
    <s v="NO_CONCILIADO"/>
  </r>
  <r>
    <x v="10"/>
    <m/>
    <x v="10"/>
    <x v="97"/>
    <s v="T04456860001"/>
    <s v="DEV"/>
    <n v="445686"/>
    <m/>
    <s v="CONTABILIZACION ORDENES DE TRANSFERENCIA GRACOS"/>
    <m/>
    <m/>
    <m/>
    <m/>
    <m/>
    <m/>
    <n v="8860.17"/>
    <n v="0"/>
    <s v="NO_CONCILIADO"/>
  </r>
  <r>
    <x v="10"/>
    <m/>
    <x v="10"/>
    <x v="97"/>
    <s v="T04456880001"/>
    <s v="DEV"/>
    <n v="445688"/>
    <m/>
    <s v="CONTABILIZACION ORDENES DE TRANSFERENCIA GRACOS"/>
    <m/>
    <m/>
    <m/>
    <m/>
    <m/>
    <m/>
    <n v="14431.52"/>
    <n v="0"/>
    <s v="NO_CONCILIADO"/>
  </r>
  <r>
    <x v="10"/>
    <m/>
    <x v="10"/>
    <x v="97"/>
    <s v="T04456900001"/>
    <s v="DEV"/>
    <n v="445690"/>
    <m/>
    <s v="CONTABILIZACION ORDENES DE TRANSFERENCIA GRACOS"/>
    <m/>
    <m/>
    <m/>
    <m/>
    <m/>
    <m/>
    <n v="536.30999999999995"/>
    <n v="0"/>
    <s v="NO_CONCILIADO"/>
  </r>
  <r>
    <x v="10"/>
    <m/>
    <x v="10"/>
    <x v="97"/>
    <s v="T04456920001"/>
    <s v="DEV"/>
    <n v="445692"/>
    <m/>
    <s v="CONTABILIZACION ORDENES DE TRANSFERENCIA GRACOS"/>
    <m/>
    <m/>
    <m/>
    <m/>
    <m/>
    <m/>
    <n v="467.92"/>
    <n v="0"/>
    <s v="NO_CONCILIADO"/>
  </r>
  <r>
    <x v="10"/>
    <m/>
    <x v="10"/>
    <x v="97"/>
    <s v="T04456940001"/>
    <s v="DEV"/>
    <n v="445694"/>
    <m/>
    <s v="CONTABILIZACION ORDENES DE TRANSFERENCIA GRACOS"/>
    <m/>
    <m/>
    <m/>
    <m/>
    <m/>
    <m/>
    <n v="12147.96"/>
    <n v="0"/>
    <s v="NO_CONCILIADO"/>
  </r>
  <r>
    <x v="10"/>
    <m/>
    <x v="10"/>
    <x v="97"/>
    <s v="T04456960001"/>
    <s v="DEV"/>
    <n v="445696"/>
    <m/>
    <s v="CONTABILIZACION ORDENES DE TRANSFERENCIA GRACOS"/>
    <m/>
    <m/>
    <m/>
    <m/>
    <m/>
    <m/>
    <n v="12147.96"/>
    <n v="0"/>
    <s v="NO_CONCILIADO"/>
  </r>
  <r>
    <x v="10"/>
    <m/>
    <x v="10"/>
    <x v="97"/>
    <s v="T04456980001"/>
    <s v="DEV"/>
    <n v="445698"/>
    <m/>
    <s v="CONTABILIZACION ORDENES DE TRANSFERENCIA GRACOS"/>
    <m/>
    <m/>
    <m/>
    <m/>
    <m/>
    <m/>
    <n v="12147.96"/>
    <n v="0"/>
    <s v="NO_CONCILIADO"/>
  </r>
  <r>
    <x v="10"/>
    <m/>
    <x v="10"/>
    <x v="97"/>
    <s v="T04457000001"/>
    <s v="DEV"/>
    <n v="445700"/>
    <m/>
    <s v="CONTABILIZACION ORDENES DE TRANSFERENCIA GRACOS"/>
    <m/>
    <m/>
    <m/>
    <m/>
    <m/>
    <m/>
    <n v="12147.96"/>
    <n v="0"/>
    <s v="NO_CONCILIADO"/>
  </r>
  <r>
    <x v="10"/>
    <m/>
    <x v="10"/>
    <x v="97"/>
    <s v="T04457020001"/>
    <s v="DEV"/>
    <n v="445702"/>
    <m/>
    <s v="CONTABILIZACION ORDENES DE TRANSFERENCIA GRACOS"/>
    <m/>
    <m/>
    <m/>
    <m/>
    <m/>
    <m/>
    <n v="12147.96"/>
    <n v="0"/>
    <s v="NO_CONCILIADO"/>
  </r>
  <r>
    <x v="10"/>
    <m/>
    <x v="10"/>
    <x v="97"/>
    <s v="T04457040001"/>
    <s v="DEV"/>
    <n v="445704"/>
    <m/>
    <s v="CONTABILIZACION ORDENES DE TRANSFERENCIA GRACOS"/>
    <m/>
    <m/>
    <m/>
    <m/>
    <m/>
    <m/>
    <n v="223734.1"/>
    <n v="0"/>
    <s v="NO_CONCILIADO"/>
  </r>
  <r>
    <x v="10"/>
    <m/>
    <x v="10"/>
    <x v="97"/>
    <s v="T04457060001"/>
    <s v="DEV"/>
    <n v="445706"/>
    <m/>
    <s v="CONTABILIZACION ORDENES DE TRANSFERENCIA GRACOS"/>
    <m/>
    <m/>
    <m/>
    <m/>
    <m/>
    <m/>
    <n v="5100.41"/>
    <n v="0"/>
    <s v="NO_CONCILIADO"/>
  </r>
  <r>
    <x v="10"/>
    <m/>
    <x v="10"/>
    <x v="97"/>
    <s v="T04457140001"/>
    <s v="DEV"/>
    <n v="445714"/>
    <m/>
    <s v="CONTABILIZACION ORDENES DE TRANSFERENCIA GRACOS"/>
    <m/>
    <m/>
    <m/>
    <m/>
    <m/>
    <m/>
    <n v="4293.3999999999996"/>
    <n v="0"/>
    <s v="NO_CONCILIADO"/>
  </r>
  <r>
    <x v="10"/>
    <m/>
    <x v="10"/>
    <x v="97"/>
    <s v="T04457080001"/>
    <s v="DEV"/>
    <n v="445708"/>
    <m/>
    <s v="CONTABILIZACION ORDENES DE TRANSFERENCIA GRACOS"/>
    <m/>
    <m/>
    <m/>
    <m/>
    <m/>
    <m/>
    <n v="3131.38"/>
    <n v="0"/>
    <s v="NO_CONCILIADO"/>
  </r>
  <r>
    <x v="10"/>
    <m/>
    <x v="10"/>
    <x v="97"/>
    <s v="T04457100001"/>
    <s v="DEV"/>
    <n v="445710"/>
    <m/>
    <s v="CONTABILIZACION ORDENES DE TRANSFERENCIA GRACOS"/>
    <m/>
    <m/>
    <m/>
    <m/>
    <m/>
    <m/>
    <n v="189.54"/>
    <n v="0"/>
    <s v="NO_CONCILIADO"/>
  </r>
  <r>
    <x v="10"/>
    <m/>
    <x v="10"/>
    <x v="97"/>
    <s v="T04457120001"/>
    <s v="DEV"/>
    <n v="445712"/>
    <m/>
    <s v="CONTABILIZACION ORDENES DE TRANSFERENCIA GRACOS"/>
    <m/>
    <m/>
    <m/>
    <m/>
    <m/>
    <m/>
    <n v="165.39"/>
    <n v="0"/>
    <s v="NO_CONCILIADO"/>
  </r>
  <r>
    <x v="10"/>
    <m/>
    <x v="10"/>
    <x v="97"/>
    <s v="T04457160001"/>
    <s v="DEV"/>
    <n v="445716"/>
    <m/>
    <s v="CONTABILIZACION ORDENES DE TRANSFERENCIA GRACOS"/>
    <m/>
    <m/>
    <m/>
    <m/>
    <m/>
    <m/>
    <n v="4293.3999999999996"/>
    <n v="0"/>
    <s v="NO_CONCILIADO"/>
  </r>
  <r>
    <x v="10"/>
    <m/>
    <x v="10"/>
    <x v="97"/>
    <s v="T04457180001"/>
    <s v="DEV"/>
    <n v="445718"/>
    <m/>
    <s v="CONTABILIZACION ORDENES DE TRANSFERENCIA GRACOS"/>
    <m/>
    <m/>
    <m/>
    <m/>
    <m/>
    <m/>
    <n v="4293.3999999999996"/>
    <n v="0"/>
    <s v="NO_CONCILIADO"/>
  </r>
  <r>
    <x v="10"/>
    <m/>
    <x v="10"/>
    <x v="97"/>
    <s v="T04457200001"/>
    <s v="DEV"/>
    <n v="445720"/>
    <m/>
    <s v="CONTABILIZACION ORDENES DE TRANSFERENCIA GRACOS"/>
    <m/>
    <m/>
    <m/>
    <m/>
    <m/>
    <m/>
    <n v="4293.3999999999996"/>
    <n v="0"/>
    <s v="NO_CONCILIADO"/>
  </r>
  <r>
    <x v="10"/>
    <m/>
    <x v="10"/>
    <x v="97"/>
    <s v="T04457220001"/>
    <s v="DEV"/>
    <n v="445722"/>
    <m/>
    <s v="CONTABILIZACION ORDENES DE TRANSFERENCIA GRACOS"/>
    <m/>
    <m/>
    <m/>
    <m/>
    <m/>
    <m/>
    <n v="4293.3999999999996"/>
    <n v="0"/>
    <s v="NO_CONCILIADO"/>
  </r>
  <r>
    <x v="10"/>
    <m/>
    <x v="10"/>
    <x v="97"/>
    <s v="T04457240001"/>
    <s v="DEV"/>
    <n v="445724"/>
    <m/>
    <s v="CONTABILIZACION ORDENES DE TRANSFERENCIA GRACOS"/>
    <m/>
    <m/>
    <m/>
    <m/>
    <m/>
    <m/>
    <n v="39637.83"/>
    <n v="0"/>
    <s v="NO_CONCILIADO"/>
  </r>
  <r>
    <x v="10"/>
    <m/>
    <x v="10"/>
    <x v="97"/>
    <s v="T04457260001"/>
    <s v="DEV"/>
    <n v="445726"/>
    <m/>
    <s v="CONTABILIZACION ORDENES DE TRANSFERENCIA GRACOS"/>
    <m/>
    <m/>
    <m/>
    <m/>
    <m/>
    <m/>
    <n v="24335.439999999999"/>
    <n v="0"/>
    <s v="NO_CONCILIADO"/>
  </r>
  <r>
    <x v="10"/>
    <m/>
    <x v="10"/>
    <x v="97"/>
    <s v="T04457280001"/>
    <s v="DEV"/>
    <n v="445728"/>
    <m/>
    <s v="CONTABILIZACION ORDENES DE TRANSFERENCIA GRACOS"/>
    <m/>
    <m/>
    <m/>
    <m/>
    <m/>
    <m/>
    <n v="1472.98"/>
    <n v="0"/>
    <s v="NO_CONCILIADO"/>
  </r>
  <r>
    <x v="10"/>
    <m/>
    <x v="10"/>
    <x v="97"/>
    <s v="T04457300001"/>
    <s v="DEV"/>
    <n v="445730"/>
    <m/>
    <s v="CONTABILIZACION ORDENES DE TRANSFERENCIA GRACOS"/>
    <m/>
    <m/>
    <m/>
    <m/>
    <m/>
    <m/>
    <n v="1285.22"/>
    <n v="0"/>
    <s v="NO_CONCILIADO"/>
  </r>
  <r>
    <x v="10"/>
    <m/>
    <x v="10"/>
    <x v="97"/>
    <s v="T04457320001"/>
    <s v="DEV"/>
    <n v="445732"/>
    <m/>
    <s v="CONTABILIZACION ORDENES DE TRANSFERENCIA GRACOS"/>
    <m/>
    <m/>
    <m/>
    <m/>
    <m/>
    <m/>
    <n v="33365.74"/>
    <n v="0"/>
    <s v="NO_CONCILIADO"/>
  </r>
  <r>
    <x v="10"/>
    <m/>
    <x v="10"/>
    <x v="97"/>
    <s v="T04457340001"/>
    <s v="DEV"/>
    <n v="445734"/>
    <m/>
    <s v="CONTABILIZACION ORDENES DE TRANSFERENCIA GRACOS"/>
    <m/>
    <m/>
    <m/>
    <m/>
    <m/>
    <m/>
    <n v="33365.74"/>
    <n v="0"/>
    <s v="NO_CONCILIADO"/>
  </r>
  <r>
    <x v="10"/>
    <m/>
    <x v="10"/>
    <x v="97"/>
    <s v="T04457360001"/>
    <s v="DEV"/>
    <n v="445736"/>
    <m/>
    <s v="CONTABILIZACION ORDENES DE TRANSFERENCIA GRACOS"/>
    <m/>
    <m/>
    <m/>
    <m/>
    <m/>
    <m/>
    <n v="33365.74"/>
    <n v="0"/>
    <s v="NO_CONCILIADO"/>
  </r>
  <r>
    <x v="10"/>
    <m/>
    <x v="10"/>
    <x v="97"/>
    <s v="T04457380001"/>
    <s v="DEV"/>
    <n v="445738"/>
    <m/>
    <s v="CONTABILIZACION ORDENES DE TRANSFERENCIA GRACOS"/>
    <m/>
    <m/>
    <m/>
    <m/>
    <m/>
    <m/>
    <n v="33365.74"/>
    <n v="0"/>
    <s v="NO_CONCILIADO"/>
  </r>
  <r>
    <x v="10"/>
    <m/>
    <x v="10"/>
    <x v="97"/>
    <s v="T04457400001"/>
    <s v="DEV"/>
    <n v="445740"/>
    <m/>
    <s v="CONTABILIZACION ORDENES DE TRANSFERENCIA GRACOS"/>
    <m/>
    <m/>
    <m/>
    <m/>
    <m/>
    <m/>
    <n v="33365.74"/>
    <n v="0"/>
    <s v="NO_CONCILIADO"/>
  </r>
  <r>
    <x v="10"/>
    <m/>
    <x v="10"/>
    <x v="97"/>
    <s v="T04457420001"/>
    <s v="DEV"/>
    <n v="445742"/>
    <m/>
    <s v="CONTABILIZACION ORDENES DE TRANSFERENCIA GRACOS"/>
    <m/>
    <m/>
    <m/>
    <m/>
    <m/>
    <m/>
    <n v="4103.8599999999997"/>
    <n v="0"/>
    <s v="NO_CONCILIADO"/>
  </r>
  <r>
    <x v="10"/>
    <m/>
    <x v="10"/>
    <x v="97"/>
    <s v="T04457440001"/>
    <s v="DEV"/>
    <n v="445744"/>
    <m/>
    <s v="CONTABILIZACION ORDENES DE TRANSFERENCIA GRACOS"/>
    <m/>
    <m/>
    <m/>
    <m/>
    <m/>
    <m/>
    <n v="11680.04"/>
    <n v="0"/>
    <s v="NO_CONCILIADO"/>
  </r>
  <r>
    <x v="10"/>
    <m/>
    <x v="10"/>
    <x v="97"/>
    <s v="T04457460001"/>
    <s v="DEV"/>
    <n v="445746"/>
    <m/>
    <s v="CONTABILIZACION ORDENES DE TRANSFERENCIA GRACOS"/>
    <m/>
    <m/>
    <m/>
    <m/>
    <m/>
    <m/>
    <n v="31892.76"/>
    <n v="0"/>
    <s v="NO_CONCILIADO"/>
  </r>
  <r>
    <x v="10"/>
    <m/>
    <x v="10"/>
    <x v="97"/>
    <s v="T04457490001"/>
    <s v="DEV"/>
    <n v="445749"/>
    <m/>
    <s v="CONTABILIZACION ORDENES DE TRANSFERENCIA GRACOS"/>
    <m/>
    <m/>
    <m/>
    <m/>
    <m/>
    <m/>
    <n v="3287.79"/>
    <n v="0"/>
    <s v="NO_CONCILIADO"/>
  </r>
  <r>
    <x v="10"/>
    <m/>
    <x v="10"/>
    <x v="97"/>
    <s v="T04457510001"/>
    <s v="DEV"/>
    <n v="445751"/>
    <m/>
    <s v="CONTABILIZACION ORDENES DE TRANSFERENCIA GRACOS"/>
    <m/>
    <m/>
    <m/>
    <m/>
    <m/>
    <m/>
    <n v="9030.2999999999993"/>
    <n v="0"/>
    <s v="NO_CONCILIADO"/>
  </r>
  <r>
    <x v="10"/>
    <m/>
    <x v="10"/>
    <x v="97"/>
    <s v="T04457530001"/>
    <s v="DEV"/>
    <n v="445753"/>
    <m/>
    <s v="CONTABILIZACION ORDENES DE TRANSFERENCIA GRACOS"/>
    <m/>
    <m/>
    <m/>
    <m/>
    <m/>
    <m/>
    <n v="32080.52"/>
    <n v="0"/>
    <s v="NO_CONCILIADO"/>
  </r>
  <r>
    <x v="26"/>
    <m/>
    <x v="26"/>
    <x v="98"/>
    <s v="G22879700002"/>
    <s v="CRV"/>
    <n v="2287970"/>
    <m/>
    <s v="REGULARIZACION DE TRANSFERENCIA DEL EXTERIOR SEGUN SWIFT NO.8121 Y NO.8120 DE FECHA 30/05/2023 ORDENANTE: INNOVATION BUSINESS ENG SA (PANAMA) REF.: CRED PAGO A PROVEEDOR SERVICIOS Y DEUDA PAYMENT FOR ODV 23V3X LIB. 00597012001 RECURSOS PROPIOS VENTAS YLB"/>
    <m/>
    <m/>
    <m/>
    <m/>
    <m/>
    <m/>
    <n v="0"/>
    <n v="912033.57"/>
    <s v="NO_CONCILIADO"/>
  </r>
  <r>
    <x v="26"/>
    <m/>
    <x v="26"/>
    <x v="98"/>
    <s v="G22879720002"/>
    <s v="CRV"/>
    <n v="2287972"/>
    <m/>
    <s v="TRANSFERENCIA DEL EXTERIOR SEGUN SWIFT NO.8515 Y NO.8514 DE FECHA 30/05/2023 ORDENANTE: QUIMICA MAVAR S.A. (CL/LAMPA) REF.: PAGO ORDEN DE VENTA YLB GCO 0076 ODV23 VEX LIB. 00597012001 RECURSOS PROPIOS VENTAS YLB"/>
    <m/>
    <m/>
    <m/>
    <m/>
    <m/>
    <m/>
    <n v="0"/>
    <n v="296722.44"/>
    <s v="NO_CONCILIADO"/>
  </r>
  <r>
    <x v="26"/>
    <m/>
    <x v="26"/>
    <x v="98"/>
    <s v="G22879710001"/>
    <s v="CVD"/>
    <n v="2287971"/>
    <m/>
    <s v="COBRO COSTOS DE PAPELERIA POR REGULARIZACION DE TRANSFERENCIA DEL EXTERIOR POR ORDEN DE INNOVATION BUSINESS ENG SA (PANAMA) REF.: CRED PAGO A PROVEEDOR SERVICIOS Y DEUDA PAYMENT FOR ODV 23V3X LIB. 00597012001 RECURSOS PROPIOS VENTAS YLB"/>
    <m/>
    <m/>
    <m/>
    <m/>
    <m/>
    <m/>
    <n v="50"/>
    <n v="0"/>
    <s v="NO_CONCILIADO"/>
  </r>
  <r>
    <x v="26"/>
    <m/>
    <x v="26"/>
    <x v="98"/>
    <s v="G22879730001"/>
    <s v="CVD"/>
    <n v="2287973"/>
    <m/>
    <s v="COBRO COSTOS DE PAPELERIA SEGUN TRANSFERENCIA DEL EXTERIOR POR ORDEN DE QUIMICA MAVAR S.A. (CL/LAMPA) REF.: PAGO ORDEN DE VENTA YLB GCO 0076 ODV23 VEX LIB. 00597012001 RECURSOS PROPIOS VENTAS YLB"/>
    <m/>
    <m/>
    <m/>
    <m/>
    <m/>
    <m/>
    <n v="50"/>
    <n v="0"/>
    <s v="NO_CONCILIADO"/>
  </r>
  <r>
    <x v="2"/>
    <m/>
    <x v="2"/>
    <x v="99"/>
    <s v="O21172440002"/>
    <s v="BOD"/>
    <n v="2117244"/>
    <m/>
    <s v="00046134201 DEPOSITO DE EFECTIVO, DEPOSITANTE: RODRIGO ZURITA AREVALO CI. 8010992CB, CONCEPTO: DEVOLUCION DE PASAJES TERRESTRES GESTION 2022 POR VIAJE EN COMISION DEL VICEMINISTERIO DE DEPORTES, CUENTA DE DEPOSITO: CUENTA UNICA DEL TESORO"/>
    <m/>
    <m/>
    <m/>
    <m/>
    <m/>
    <m/>
    <n v="0"/>
    <n v="220"/>
    <s v="NO_CONCILIADO"/>
  </r>
  <r>
    <x v="1"/>
    <m/>
    <x v="1"/>
    <x v="99"/>
    <s v="O21172530002"/>
    <s v="BOD"/>
    <n v="2117253"/>
    <m/>
    <s v="00099021001 DEPOSITO DE EFECTIVO, DEPOSITANTE: JAIME MITA PARIHUANA, CONCEPTO: REVERSION TOTAL, CUENTA DE DEPOSITO: CUENTA UNICA DEL TESORO"/>
    <m/>
    <m/>
    <m/>
    <m/>
    <m/>
    <m/>
    <n v="0"/>
    <n v="4009"/>
    <s v="NO_CONCILIADO"/>
  </r>
  <r>
    <x v="1"/>
    <m/>
    <x v="1"/>
    <x v="99"/>
    <s v="O21172580002"/>
    <s v="BOD"/>
    <n v="2117258"/>
    <m/>
    <s v="00099021001 DEPOSITO DE EFECTIVO, DEPOSITANTE: LOURDES LAYME PADILLA, CONCEPTO: POR DOBLE PERCEPCION, CUENTA DE DEPOSITO: CUENTA UNICA DEL TESORO"/>
    <m/>
    <m/>
    <m/>
    <m/>
    <m/>
    <m/>
    <n v="0"/>
    <n v="3837.36"/>
    <s v="NO_CONCILIADO"/>
  </r>
  <r>
    <x v="1"/>
    <m/>
    <x v="1"/>
    <x v="99"/>
    <s v="O21172660002"/>
    <s v="BOD"/>
    <n v="2117266"/>
    <m/>
    <s v="00099021001 DEPOSITO DE EFECTIVO, DEPOSITANTE: PABLO HERNAN MENDIETA OSSIO, CONCEPTO: REMUNERACIONES EN EXCESO MESES: AGOSTO Y SEPTIEMBRE 2009 Y ABRIL, MAYO,JUNIO,AGOSTO Y NOVIEMBRE 2010, CUENTA DE DEPOSITO: CUENTA UNICA DEL TESORO"/>
    <m/>
    <m/>
    <m/>
    <m/>
    <m/>
    <m/>
    <n v="0"/>
    <n v="223.58"/>
    <s v="NO_CONCILIADO"/>
  </r>
  <r>
    <x v="49"/>
    <m/>
    <x v="49"/>
    <x v="99"/>
    <s v="Q18222780002"/>
    <s v="CRV"/>
    <n v="1822278"/>
    <m/>
    <s v="NUMERO DE LIBRETA CUT: 00015011115 OPERACIÓN E75 TRANSFERENCIA DE LA CUENTA FISCAL BUN A LA CUT EN MN TRANSF. DE FDOS.P.CIETTE DE CUENTA SG.INST.ELEXCTRONICA DE CIETTE ASF/SOL/NÂ°80721/2023 ABONO A LA CUT LIBRETA NÂ°00015011115"/>
    <m/>
    <m/>
    <m/>
    <m/>
    <m/>
    <m/>
    <n v="0"/>
    <n v="29040.15"/>
    <s v="CONCILIADO_PARCIAL"/>
  </r>
  <r>
    <x v="1"/>
    <m/>
    <x v="1"/>
    <x v="99"/>
    <s v="J05492460001"/>
    <s v="NTE"/>
    <n v="5754180"/>
    <m/>
    <s v="De: 00099021001 De 00099021001 A:0759069001 Transferencia de recursos para la reposición adjunto TRL"/>
    <m/>
    <m/>
    <m/>
    <m/>
    <m/>
    <m/>
    <n v="250000000"/>
    <n v="0"/>
    <s v="NO_CONCILIADO"/>
  </r>
  <r>
    <x v="1"/>
    <m/>
    <x v="1"/>
    <x v="100"/>
    <s v="O21174450002"/>
    <s v="BOD"/>
    <n v="2117445"/>
    <m/>
    <s v="00099021001 DEPOSITO DE EFECTIVO, DEPOSITANTE: JACINTA LAZCANO GUTIERREZ, CONCEPTO: REVERSION DE BOLETA HABER MENSUAL MES DE ABRIL, CUENTA DE DEPOSITO: CUENTA UNICA DEL TESORO"/>
    <m/>
    <m/>
    <m/>
    <m/>
    <m/>
    <m/>
    <n v="0"/>
    <n v="8432.2099999999991"/>
    <s v="NO_CONCILIADO"/>
  </r>
  <r>
    <x v="37"/>
    <m/>
    <x v="37"/>
    <x v="100"/>
    <s v="O21174470002"/>
    <s v="BOD"/>
    <n v="2117447"/>
    <m/>
    <s v="00099021001 DEPOSITO DE EFECTIVO, DEPOSITANTE: LIZETH NINA, CONCEPTO: REVERSION DE BOLETA HABER MENSUAL DEL MES DE ABRIL, CUENTA DE DEPOSITO: CUENTA UNICA DEL TESORO/DJBR"/>
    <m/>
    <m/>
    <m/>
    <m/>
    <m/>
    <m/>
    <n v="0"/>
    <n v="2068.77"/>
    <s v="NO_CONCILIADO"/>
  </r>
  <r>
    <x v="1"/>
    <m/>
    <x v="1"/>
    <x v="100"/>
    <s v="O21174560002"/>
    <s v="BOD"/>
    <n v="2117456"/>
    <m/>
    <s v="00099021001 DEPOSITO DE EFECTIVO, DEPOSITANTE: ANTONIO ARUQUIPA MALLEA, CONCEPTO: DEVOLUCION DE RETROACTIVO, CUENTA DE DEPOSITO: CUENTA UNICA DEL TESORO"/>
    <m/>
    <m/>
    <m/>
    <m/>
    <m/>
    <m/>
    <n v="0"/>
    <n v="290"/>
    <s v="NO_CONCILIADO"/>
  </r>
  <r>
    <x v="40"/>
    <m/>
    <x v="40"/>
    <x v="100"/>
    <s v="O21175120002"/>
    <s v="BOD"/>
    <n v="2117512"/>
    <m/>
    <s v="00099021001 DEPOSITO DE EFECTIVO, DEPOSITANTE: OSCAR CESPEDES ESTRADA, CONCEPTO: DEVOLUCION POR DEPÓSITO EN DEMASIA POR HABERES SR. OSCAR CESPEDES ESTRADA, CUENTA DE DEPOSITO: CUENTA UNICA DEL TESORO/DJBR"/>
    <m/>
    <m/>
    <m/>
    <m/>
    <m/>
    <m/>
    <n v="0"/>
    <n v="25.96"/>
    <s v="NO_CONCILIADO"/>
  </r>
  <r>
    <x v="26"/>
    <m/>
    <x v="26"/>
    <x v="100"/>
    <s v="G22912110002"/>
    <s v="CRV"/>
    <n v="2291211"/>
    <m/>
    <s v="REGULARIZACION DE TRANSFERENCIA DEL EXTERIOR SEGUN SWIFT NO.8788 Y NO.8787 DE FECHA 01/06/2023 ORDENANTE: YASTER TRADING S.A. (URUGUAY) REF.: 20230531-00320626 LIB. 00597012001 RECURSOS PROPIOS VENTAS YLB"/>
    <m/>
    <m/>
    <m/>
    <m/>
    <m/>
    <m/>
    <n v="0"/>
    <n v="3292525.6"/>
    <s v="NO_CONCILIADO"/>
  </r>
  <r>
    <x v="26"/>
    <m/>
    <x v="26"/>
    <x v="100"/>
    <s v="G22912120001"/>
    <s v="CVD"/>
    <n v="2291212"/>
    <m/>
    <s v="COBRO COSTOS DE PAPELERIA POR REGULARIZACION DE TRANSFERENCIA DEL EXTERIOR POR ORDEN DE YASTER TRADING S.A. (URUGUAY) REF.: 20230531-00320626 LIB. 00597012001 RECURSOS PROPIOS VENTAS YLB"/>
    <m/>
    <m/>
    <m/>
    <m/>
    <m/>
    <m/>
    <n v="50"/>
    <n v="0"/>
    <s v="NO_CONCILIADO"/>
  </r>
  <r>
    <x v="1"/>
    <m/>
    <x v="1"/>
    <x v="100"/>
    <s v="O21175550002"/>
    <s v="BOD"/>
    <n v="2117555"/>
    <m/>
    <s v="00099021001 DEPOSITO DE EFECTIVO, DEPOSITANTE: JUAN CARLOS FERNANDEZ COLQUE, CONCEPTO: DEVOLUCION POR TOPE SALARIAL DE MARZO DEL 2023, CUENTA DE DEPOSITO: CUENTA UNICA DEL TESORO"/>
    <m/>
    <m/>
    <m/>
    <m/>
    <m/>
    <m/>
    <n v="0"/>
    <n v="2837.77"/>
    <s v="NO_CONCILIADO"/>
  </r>
  <r>
    <x v="26"/>
    <m/>
    <x v="26"/>
    <x v="100"/>
    <s v="G22914630002"/>
    <s v="CRV"/>
    <n v="2291463"/>
    <m/>
    <s v="TRANSFERENCIA DEL EXTERIOR SEGUN SWIFT NO.8817 Y NO.8816 DE FECHA 01/06/2023 ORDENANTE: WENFOR SA (MONTEVIDEO URUGUAY) REF.: CRED YLB GCO 0097 ODV/VEX LIB. 00597012001 RECURSOS PROPIOS VENTAS YLB"/>
    <m/>
    <m/>
    <m/>
    <m/>
    <m/>
    <m/>
    <n v="0"/>
    <n v="177481.92"/>
    <s v="NO_CONCILIADO"/>
  </r>
  <r>
    <x v="26"/>
    <m/>
    <x v="26"/>
    <x v="100"/>
    <s v="G22914650002"/>
    <s v="CRV"/>
    <n v="2291465"/>
    <m/>
    <s v="TRANSFERENCIA DEL EXTERIOR SEGUN SWIFT NO.8819 Y NO.8818 DE FECHA 01/06/2023 ORDENANTE: WENFOR SA (MONTEVIDEO URUGUAY) REF.: CRED YLB GCO 0096 ODV/VEX LIB. 00597012001 RECURSOS PROPIOS VENTAS YLB"/>
    <m/>
    <m/>
    <m/>
    <m/>
    <m/>
    <m/>
    <n v="0"/>
    <n v="177481.92"/>
    <s v="NO_CONCILIADO"/>
  </r>
  <r>
    <x v="43"/>
    <m/>
    <x v="43"/>
    <x v="100"/>
    <s v="Q18228730002"/>
    <s v="CRV"/>
    <n v="1822873"/>
    <m/>
    <s v="NUMERO DE LIBRETA CUT: 00302014201 OPERACIÓN E75 TRANSFERENCIA DE LA CUENTA FISCAL BUN A LA CUT EN MN TRANSFERENCIA DE FONDOS A SOLICITUD DE: SERVICIO DEPARTAMENTAL DE RIEGO POTOSI CITE:SEDERI/PT/83/2023 CTA. 3987 LIBRETA NÂ°00302014201 BANCO CENTRAL DE BOLIVIA"/>
    <m/>
    <m/>
    <m/>
    <m/>
    <m/>
    <m/>
    <n v="0"/>
    <n v="1067280"/>
    <s v="NO_CONCILIADO"/>
  </r>
  <r>
    <x v="27"/>
    <m/>
    <x v="27"/>
    <x v="100"/>
    <s v="Q18228750002"/>
    <s v="CRV"/>
    <n v="1822875"/>
    <m/>
    <s v="NUMERO DE LIBRETA CUT: 00086071101 OPERACIÓN E75 TRANSFERENCIA DE LA CUENTA FISCAL BUN A LA CUT EN MN TRANSFERENCIA DE FONDOS A SOLICITUD DE: GOB. AUTONOMO MUNICIPAL DE UYUNI CITE:OF/GAMU/DESP/MAE NÂ° 0649/2023 CTA. 3987 LIBRETA NÂ°00086071101 BANCO CENTRAL DE BOLIVIA"/>
    <m/>
    <m/>
    <m/>
    <m/>
    <m/>
    <m/>
    <n v="0"/>
    <n v="6538.03"/>
    <s v="NO_CONCILIADO"/>
  </r>
  <r>
    <x v="26"/>
    <m/>
    <x v="26"/>
    <x v="100"/>
    <s v="G22914660001"/>
    <s v="CVD"/>
    <n v="2291466"/>
    <m/>
    <s v="COBRO COSTOS DE PAPELERIA SEGUN TRANSFERENCIA DEL EXTERIOR POR ORDEN DE WENFOR SA (MONTEVIDEO URUGUAY) REF.: CRED YLB GCO 0096 ODV/VEX LIB. 00597012001 RECURSOS PROPIOS VENTAS YLB"/>
    <m/>
    <m/>
    <m/>
    <m/>
    <m/>
    <m/>
    <n v="50"/>
    <n v="0"/>
    <s v="NO_CONCILIADO"/>
  </r>
  <r>
    <x v="31"/>
    <m/>
    <x v="31"/>
    <x v="100"/>
    <s v="G22914620001"/>
    <s v="CVD"/>
    <n v="2291462"/>
    <m/>
    <s v="COBRO COSTOS DE PAPELERIA SEGUN TRANSFERENCIA DEL EXTERIOR POR ORDEN DE RAINBOW GATE INTERNATIONAL LIMITED REF.: CRED 21.00 FEE DECTED - 0149357 LIB. 00593012001 EMPRESA ESTATAL YACANA - RECURSOS PROPIOS"/>
    <m/>
    <m/>
    <m/>
    <m/>
    <m/>
    <m/>
    <n v="50"/>
    <n v="0"/>
    <s v="NO_CONCILIADO"/>
  </r>
  <r>
    <x v="26"/>
    <m/>
    <x v="26"/>
    <x v="100"/>
    <s v="G22914640001"/>
    <s v="CVD"/>
    <n v="2291464"/>
    <m/>
    <s v="COBRO COSTOS DE PAPELERIA SEGUN TRANSFERENCIA DEL EXTERIOR POR ORDEN DE WENFOR SA (MONTEVIDEO URUGUAY) REF.: CRED YLB GCO 0097 ODV/VEX LIB. 00597012001 RECURSOS PROPIOS VENTAS YLB"/>
    <m/>
    <m/>
    <m/>
    <m/>
    <m/>
    <m/>
    <n v="50"/>
    <n v="0"/>
    <s v="NO_CONCILIADO"/>
  </r>
  <r>
    <x v="7"/>
    <m/>
    <x v="7"/>
    <x v="101"/>
    <s v="O21177380002"/>
    <s v="BOD"/>
    <n v="2117738"/>
    <m/>
    <s v="00099021001 DEPOSITO DE EFECTIVO, DEPOSITANTE: OSCAR JULIO ARCE PERALTA, CONCEPTO: DOBLE PERCEPCION, CUENTA DE DEPOSITO: CUENTA UNICA DEL TESORO/DJBR"/>
    <m/>
    <m/>
    <m/>
    <m/>
    <m/>
    <m/>
    <n v="0"/>
    <n v="2681.53"/>
    <s v="NO_CONCILIADO"/>
  </r>
  <r>
    <x v="9"/>
    <m/>
    <x v="9"/>
    <x v="101"/>
    <s v="F0012915"/>
    <s v="NTE"/>
    <n v="5753147"/>
    <m/>
    <s v="De: 00249012001 TRANSFERNCIA POR DEVOLUCION DE RECURSOS AL TGN SEGUN RESOLUCION ADMINISTRATIVA CEASS/UAJ/RA 108/2022 Y DOCUMENTACION ADJUNTA."/>
    <m/>
    <m/>
    <m/>
    <m/>
    <m/>
    <m/>
    <n v="68870"/>
    <n v="0"/>
    <s v="NO_CONCILIADO"/>
  </r>
  <r>
    <x v="37"/>
    <m/>
    <x v="37"/>
    <x v="101"/>
    <s v="O21177660002"/>
    <s v="BOD"/>
    <n v="2117766"/>
    <m/>
    <s v="00099021001 DEPOSITO DE EFECTIVO, DEPOSITANTE: MINISTERIO DE EDUCACION, CONCEPTO: REVERSION TOTAL, CUENTA DE DEPOSITO: CUENTA UNICA DEL TESORO"/>
    <m/>
    <m/>
    <m/>
    <m/>
    <m/>
    <m/>
    <n v="0"/>
    <n v="4404.34"/>
    <s v="NO_CONCILIADO"/>
  </r>
  <r>
    <x v="1"/>
    <m/>
    <x v="1"/>
    <x v="101"/>
    <s v="O21177860002"/>
    <s v="BOD"/>
    <n v="2117786"/>
    <m/>
    <s v="00099021001 DEPOSITO DE EFECTIVO, DEPOSITANTE: JORGE NINA BERNAL, CONCEPTO: DEVOLUCION POR DOBLE PERCEPCION DE ACUERDO A CONVENIO DE PAGO N°004/2021, CUENTA DE DEPOSITO: CUENTA UNICA DEL TESORO"/>
    <m/>
    <m/>
    <m/>
    <m/>
    <m/>
    <m/>
    <n v="0"/>
    <n v="900"/>
    <s v="NO_CONCILIADO"/>
  </r>
  <r>
    <x v="1"/>
    <m/>
    <x v="1"/>
    <x v="101"/>
    <s v="O21177900002"/>
    <s v="BOD"/>
    <n v="2117790"/>
    <m/>
    <s v="00099021001 DEPOSITO DE EFECTIVO, DEPOSITANTE: EUGENIA QUISPE CHOQUE, CONCEPTO: REGULARIZACION POR TOPE SALARIAL, CUENTA DE DEPOSITO: CUENTA UNICA DEL TESORO"/>
    <m/>
    <m/>
    <m/>
    <m/>
    <m/>
    <m/>
    <n v="0"/>
    <n v="508.11"/>
    <s v="NO_CONCILIADO"/>
  </r>
  <r>
    <x v="1"/>
    <m/>
    <x v="1"/>
    <x v="101"/>
    <s v="O21177960002"/>
    <s v="BOD"/>
    <n v="2117796"/>
    <m/>
    <s v="00099021001 DEPOSITO DE EFECTIVO, DEPOSITANTE: AIDA VIRGINIA CHOQUE DE MENDOZA, CONCEPTO: REGULARIZACION POR TOPE SALARIAL, CUENTA DE DEPOSITO: CUENTA UNICA DEL TESORO"/>
    <m/>
    <m/>
    <m/>
    <m/>
    <m/>
    <m/>
    <n v="0"/>
    <n v="1756.64"/>
    <s v="NO_CONCILIADO"/>
  </r>
  <r>
    <x v="7"/>
    <m/>
    <x v="7"/>
    <x v="101"/>
    <s v="O21177970002"/>
    <s v="BOD"/>
    <n v="2117797"/>
    <m/>
    <s v="00099021001 DEPOSITO DE EFECTIVO, DEPOSITANTE: RAFAEL IVAN SAGARNAGA CASTAÑOS, CONCEPTO: DEVOLUCION TOPE SALARIAL - SEPTIEMBRE - OCTUBRE - NOVIEMBRE - DICIEMBRE 2022, CUENTA DE DEPOSITO: CUENTA UNICA DEL TESORO/DJBR"/>
    <m/>
    <m/>
    <m/>
    <m/>
    <m/>
    <m/>
    <n v="0"/>
    <n v="40780"/>
    <s v="NO_CONCILIADO"/>
  </r>
  <r>
    <x v="50"/>
    <m/>
    <x v="50"/>
    <x v="101"/>
    <s v="O21177980002"/>
    <s v="BOD"/>
    <n v="2117798"/>
    <m/>
    <s v="00020031101 DEPOSITO DE EFECTIVO, DEPOSITANTE: CRISTHIAN ROLANDO SALAS QUISPE, CONCEPTO: DEVOLUCION DE PASAJES Y VIATICOS, CUENTA DE DEPOSITO: CUENTA UNICA DEL TESORO"/>
    <m/>
    <m/>
    <m/>
    <m/>
    <m/>
    <m/>
    <n v="0"/>
    <n v="7797.69"/>
    <s v="NO_CONCILIADO"/>
  </r>
  <r>
    <x v="1"/>
    <m/>
    <x v="1"/>
    <x v="101"/>
    <s v="O21178230002"/>
    <s v="BOD"/>
    <n v="2117823"/>
    <m/>
    <s v="00099021001 DEPOSITO DE EFECTIVO, DEPOSITANTE: WINNER JESUS TICONA PAREDES, CONCEPTO: REGULARIZACION POR TOPE SALARIAL, CUENTA DE DEPOSITO: CUENTA UNICA DEL TESORO"/>
    <m/>
    <m/>
    <m/>
    <m/>
    <m/>
    <m/>
    <n v="0"/>
    <n v="508.5"/>
    <s v="NO_CONCILIADO"/>
  </r>
  <r>
    <x v="1"/>
    <m/>
    <x v="1"/>
    <x v="101"/>
    <s v="O21178240002"/>
    <s v="BOD"/>
    <n v="2117824"/>
    <m/>
    <s v="00099021001 DEPOSITO DE EFECTIVO, DEPOSITANTE: FELIPE CALLISAYA MAMANI, CONCEPTO: REGULARIZACIONES POR TOPE SALARIAL, CUENTA DE DEPOSITO: CUENTA UNICA DEL TESORO/DJBR"/>
    <m/>
    <m/>
    <m/>
    <m/>
    <m/>
    <m/>
    <n v="0"/>
    <n v="698.46"/>
    <s v="NO_CONCILIADO"/>
  </r>
  <r>
    <x v="1"/>
    <m/>
    <x v="1"/>
    <x v="101"/>
    <s v="O21178260002"/>
    <s v="BOD"/>
    <n v="2117826"/>
    <m/>
    <s v="00099021001 DEPOSITO DE EFECTIVO, DEPOSITANTE: DANNY RONALD ROCA JIMENEZ, CONCEPTO: REGULARIZACION SUELDO MES DE MAYO 2023, CUENTA DE DEPOSITO: CUENTA UNICA DEL TESORO/DJBR"/>
    <m/>
    <m/>
    <m/>
    <m/>
    <m/>
    <m/>
    <n v="0"/>
    <n v="38.9"/>
    <s v="NO_CONCILIADO"/>
  </r>
  <r>
    <x v="1"/>
    <m/>
    <x v="1"/>
    <x v="101"/>
    <s v="O21178280002"/>
    <s v="BOD"/>
    <n v="2117828"/>
    <m/>
    <s v="00099021001 DEPOSITO DE EFECTIVO, DEPOSITANTE: LUIS ADOLFO SUCUJAYO CHAVEZ, CONCEPTO: REGULARIZACION POR TOPE SALARIAL MES DE MAYO, CUENTA DE DEPOSITO: CUENTA UNICA DEL TESORO"/>
    <m/>
    <m/>
    <m/>
    <m/>
    <m/>
    <m/>
    <n v="0"/>
    <n v="1122.98"/>
    <s v="NO_CONCILIADO"/>
  </r>
  <r>
    <x v="51"/>
    <m/>
    <x v="51"/>
    <x v="101"/>
    <s v="O21178350002"/>
    <s v="BOD"/>
    <n v="2117835"/>
    <m/>
    <s v="00099021001 DEPOSITO DE EFECTIVO, DEPOSITANTE: CONSERVATORIO PLURINACIONAL DE MUSICA, CONCEPTO: DEVOLUCION POR PAGO EN DEMASIA EN EL RETROACTIVO HABER BASICO, CUENTA DE DEPOSITO: CUENTA UNICA DEL TESORO"/>
    <m/>
    <m/>
    <m/>
    <m/>
    <m/>
    <m/>
    <n v="0"/>
    <n v="28.8"/>
    <s v="NO_CONCILIADO"/>
  </r>
  <r>
    <x v="1"/>
    <m/>
    <x v="1"/>
    <x v="101"/>
    <s v="O21178510002"/>
    <s v="BOD"/>
    <n v="2117851"/>
    <m/>
    <s v="00099021001 DEPOSITO DE EFECTIVO, DEPOSITANTE: WILFREDO MATIAS POMA, CONCEPTO: DEV. POR CONCEPTO DE TOPE SALARIAL, CUENTA DE DEPOSITO: CUENTA UNICA DEL TESORO"/>
    <m/>
    <m/>
    <m/>
    <m/>
    <m/>
    <m/>
    <n v="0"/>
    <n v="4762.51"/>
    <s v="NO_CONCILIADO"/>
  </r>
  <r>
    <x v="0"/>
    <m/>
    <x v="0"/>
    <x v="101"/>
    <s v="O21178650002"/>
    <s v="BOD"/>
    <n v="2117865"/>
    <m/>
    <s v="00099021001 DEPOSITO DE EFECTIVO, DEPOSITANTE: ROGER APAZA VASQUEZ, CONCEPTO: REGULARIZACION POR TOPE SALARIAL, CUENTA DE DEPOSITO: CUENTA UNICA DEL TESORO"/>
    <m/>
    <m/>
    <m/>
    <m/>
    <m/>
    <m/>
    <n v="0"/>
    <n v="551.99"/>
    <s v="NO_CONCILIADO"/>
  </r>
  <r>
    <x v="52"/>
    <m/>
    <x v="52"/>
    <x v="101"/>
    <s v="B21177810002"/>
    <s v="BOD"/>
    <n v="2117781"/>
    <m/>
    <s v="00099021001 DEP.DE CHEQ.AJENOS,RET.DE CAM.,CONCEPTO: REEMBOLSO DE CAJA DE SALUD CORDES A : SERVICIO ESTATAL DE AUTONOMIAS SEA,DEP.: CAJA DE SALUD CORDES , PROCEDENCIA: BANCO UNION S.A., CHEQUE: 31122, FECHA DE EMISION:19/05/2023"/>
    <m/>
    <m/>
    <m/>
    <m/>
    <m/>
    <m/>
    <n v="0"/>
    <n v="1613.15"/>
    <s v="NO_CONCILIADO"/>
  </r>
  <r>
    <x v="1"/>
    <m/>
    <x v="1"/>
    <x v="101"/>
    <s v="B21177990002"/>
    <s v="BOD"/>
    <n v="2117799"/>
    <m/>
    <s v="00099021001 DEP.DE CHEQ.AJENOS,RET.DE CAM.,CONCEPTO: LUIS FERNANDO FRAIJA SAUMA,DEP.: BANCO UNION S.A. , PROCEDENCIA: BANCO UNION S.A., CHEQUE: 191506, FECHA DE EMISION:02/06/2023"/>
    <m/>
    <m/>
    <m/>
    <m/>
    <m/>
    <m/>
    <n v="0"/>
    <n v="826.94"/>
    <s v="NO_CONCILIADO"/>
  </r>
  <r>
    <x v="1"/>
    <m/>
    <x v="1"/>
    <x v="102"/>
    <s v="O21181470002"/>
    <s v="BOD"/>
    <n v="2118147"/>
    <m/>
    <s v="00099021001 DEPOSITO DE EFECTIVO, DEPOSITANTE: ALBERTINA GUTIERREZ QUISPE, CONCEPTO: DEVOLUCION DE RETROACTIVO, CUENTA DE DEPOSITO: CUENTA UNICA DEL TESORO"/>
    <m/>
    <m/>
    <m/>
    <m/>
    <m/>
    <m/>
    <n v="0"/>
    <n v="810"/>
    <s v="NO_CONCILIADO"/>
  </r>
  <r>
    <x v="1"/>
    <m/>
    <x v="1"/>
    <x v="102"/>
    <s v="O21181550002"/>
    <s v="BOD"/>
    <n v="2118155"/>
    <m/>
    <s v="00099021001 DEPOSITO DE EFECTIVO, DEPOSITANTE: BENEDICTA CERON VDA DE CALLE, CONCEPTO: SUSCRIPCION DE CONVENIO PARA EL PAGO DE LO ADEUDADO, CUENTA DE DEPOSITO: CUENTA UNICA DEL TESORO"/>
    <m/>
    <m/>
    <m/>
    <m/>
    <m/>
    <m/>
    <n v="0"/>
    <n v="1441"/>
    <s v="NO_CONCILIADO"/>
  </r>
  <r>
    <x v="1"/>
    <m/>
    <x v="1"/>
    <x v="102"/>
    <s v="O21181580002"/>
    <s v="BOD"/>
    <n v="2118158"/>
    <m/>
    <s v="00099021001 DEPOSITO DE EFECTIVO, DEPOSITANTE: ARCIENEGA TITO PATRICIA LEONOR, CONCEPTO: DEVOLUCION, CUENTA DE DEPOSITO: CUENTA UNICA DEL TESORO/DJBR"/>
    <m/>
    <m/>
    <m/>
    <m/>
    <m/>
    <m/>
    <n v="0"/>
    <n v="1867.97"/>
    <s v="NO_CONCILIADO"/>
  </r>
  <r>
    <x v="1"/>
    <m/>
    <x v="1"/>
    <x v="102"/>
    <s v="O21181610002"/>
    <s v="BOD"/>
    <n v="2118161"/>
    <m/>
    <s v="00099021001 DEPOSITO DE EFECTIVO, DEPOSITANTE: MIRIAN VILLALPANDO GUERRERO, CONCEPTO: DEVOLUCION DE SUELDOS Y SALARIOS, CUENTA DE DEPOSITO: CUENTA UNICA DEL TESORO"/>
    <m/>
    <m/>
    <m/>
    <m/>
    <m/>
    <m/>
    <n v="0"/>
    <n v="39743.26"/>
    <s v="NO_CONCILIADO"/>
  </r>
  <r>
    <x v="1"/>
    <m/>
    <x v="1"/>
    <x v="102"/>
    <s v="O21181620002"/>
    <s v="BOD"/>
    <n v="2118162"/>
    <m/>
    <s v="00099021001 DEPOSITO DE EFECTIVO, DEPOSITANTE: RUBEN JUAN ROCHA AGUILAR, CONCEPTO: TOPE SALARIAL, CUENTA DE DEPOSITO: CUENTA UNICA DEL TESORO"/>
    <m/>
    <m/>
    <m/>
    <m/>
    <m/>
    <m/>
    <n v="0"/>
    <n v="793.17"/>
    <s v="NO_CONCILIADO"/>
  </r>
  <r>
    <x v="1"/>
    <m/>
    <x v="1"/>
    <x v="102"/>
    <s v="O21181730002"/>
    <s v="BOD"/>
    <n v="2118173"/>
    <m/>
    <s v="00099021001 DEPOSITO DE EFECTIVO, DEPOSITANTE: ROSARIO MARTHA LARREA ALVAREZ, CONCEPTO: POR EXCEDENTE DEL TOPE SALARIAL, CUENTA DE DEPOSITO: CUENTA UNICA DEL TESORO"/>
    <m/>
    <m/>
    <m/>
    <m/>
    <m/>
    <m/>
    <n v="0"/>
    <n v="1926.01"/>
    <s v="NO_CONCILIADO"/>
  </r>
  <r>
    <x v="1"/>
    <m/>
    <x v="1"/>
    <x v="102"/>
    <s v="O21182110002"/>
    <s v="BOD"/>
    <n v="2118211"/>
    <m/>
    <s v="00099021001 DEPOSITO DE EFECTIVO, DEPOSITANTE: JUAN FELIX QUISPE MEDRANO, CONCEPTO: REGULARIZACIONES POR TOPE SALARIAL, CUENTA DE DEPOSITO: CUENTA UNICA DEL TESORO"/>
    <m/>
    <m/>
    <m/>
    <m/>
    <m/>
    <m/>
    <n v="0"/>
    <n v="294.41000000000003"/>
    <s v="NO_CONCILIADO"/>
  </r>
  <r>
    <x v="47"/>
    <m/>
    <x v="47"/>
    <x v="102"/>
    <s v="O21182120002"/>
    <s v="BOD"/>
    <n v="2118212"/>
    <m/>
    <s v="00596012001 DEPOSITO DE EFECTIVO, DEPOSITANTE: EMPRESA PUBLICA TRANSPORTE AEREO MILITAR, CONCEPTO: REVERSION DE GASTOS NO EJECUTADOS PREV:202, CUENTA DE DEPOSITO: CUENTA UNICA DEL TESORO"/>
    <m/>
    <m/>
    <m/>
    <m/>
    <m/>
    <m/>
    <n v="0"/>
    <n v="0.5"/>
    <s v="NO_CONCILIADO"/>
  </r>
  <r>
    <x v="47"/>
    <m/>
    <x v="47"/>
    <x v="102"/>
    <s v="O21182140002"/>
    <s v="BOD"/>
    <n v="2118214"/>
    <m/>
    <s v="00596012001 DEPOSITO DE EFECTIVO, DEPOSITANTE: EMPRESA PUBLICA TRANSPORTE AEREO MILITAR, CONCEPTO: REVERSION DE GASTOS NO EJECUTADOS PREV : 209, CUENTA DE DEPOSITO: CUENTA UNICA DEL TESORO"/>
    <m/>
    <m/>
    <m/>
    <m/>
    <m/>
    <m/>
    <n v="0"/>
    <n v="427"/>
    <s v="NO_CONCILIADO"/>
  </r>
  <r>
    <x v="1"/>
    <m/>
    <x v="1"/>
    <x v="102"/>
    <s v="O21182160002"/>
    <s v="BOD"/>
    <n v="2118216"/>
    <m/>
    <s v="00099021001 DEPOSITO DE EFECTIVO, DEPOSITANTE: ROLADO VALENTIN MARIN IBAÑEZ, CONCEPTO: REGULARIZACON POR TOPE SALARIAL, CUENTA DE DEPOSITO: CUENTA UNICA DEL TESORO"/>
    <m/>
    <m/>
    <m/>
    <m/>
    <m/>
    <m/>
    <n v="0"/>
    <n v="727.4"/>
    <s v="NO_CONCILIADO"/>
  </r>
  <r>
    <x v="1"/>
    <m/>
    <x v="1"/>
    <x v="102"/>
    <s v="O21182170002"/>
    <s v="BOD"/>
    <n v="2118217"/>
    <m/>
    <s v="00099021001 DEPOSITO DE EFECTIVO, DEPOSITANTE: FLORA RODRIGUEZ SIRPA, CONCEPTO: DEVOLUCION POR COBRO INDEBIDO, CUENTA DE DEPOSITO: CUENTA UNICA DEL TESORO"/>
    <m/>
    <m/>
    <m/>
    <m/>
    <m/>
    <m/>
    <n v="0"/>
    <n v="6200"/>
    <s v="NO_CONCILIADO"/>
  </r>
  <r>
    <x v="1"/>
    <m/>
    <x v="1"/>
    <x v="102"/>
    <s v="O21182180002"/>
    <s v="BOD"/>
    <n v="2118218"/>
    <m/>
    <s v="00099021001 DEPOSITO DE EFECTIVO, DEPOSITANTE: ROBERTO FLOR CALZADILLA, CONCEPTO: DEVOLUCION, CUENTA DE DEPOSITO: CUENTA UNICA DEL TESORO"/>
    <m/>
    <m/>
    <m/>
    <m/>
    <m/>
    <m/>
    <n v="0"/>
    <n v="1360"/>
    <s v="NO_CONCILIADO"/>
  </r>
  <r>
    <x v="1"/>
    <m/>
    <x v="1"/>
    <x v="102"/>
    <s v="O21182350002"/>
    <s v="BOD"/>
    <n v="2118235"/>
    <m/>
    <s v="00099021001 DEPOSITO DE EFECTIVO, DEPOSITANTE: FELICIANO HUANCA LAURA, CONCEPTO: DEVOLUCION DE COBRO INDEBIDO, CUENTA DE DEPOSITO: CUENTA UNICA DEL TESORO"/>
    <m/>
    <m/>
    <m/>
    <m/>
    <m/>
    <m/>
    <n v="0"/>
    <n v="4310"/>
    <s v="NO_CONCILIADO"/>
  </r>
  <r>
    <x v="1"/>
    <m/>
    <x v="1"/>
    <x v="102"/>
    <s v="O21182660002"/>
    <s v="BOD"/>
    <n v="2118266"/>
    <m/>
    <s v="00099021001 DEPOSITO DE EFECTIVO, DEPOSITANTE: BENSI COAQUIRA YUJRA, CONCEPTO: REGULARIZACION POR TOPE SALARIAL, CUENTA DE DEPOSITO: CUENTA UNICA DEL TESORO"/>
    <m/>
    <m/>
    <m/>
    <m/>
    <m/>
    <m/>
    <n v="0"/>
    <n v="337.22"/>
    <s v="NO_CONCILIADO"/>
  </r>
  <r>
    <x v="1"/>
    <m/>
    <x v="1"/>
    <x v="102"/>
    <s v="O21183000002"/>
    <s v="BOD"/>
    <n v="2118300"/>
    <m/>
    <s v="00099021001 DEPOSITO DE EFECTIVO, DEPOSITANTE: JUAN RODOLFO SALDAÑA VILLEGAS, CONCEPTO: COMPLEMENTO DEVOLUCION REMUNERACIONES EN EXCESO (UMSA 2008-2009) DEPÓSITO DE FECHA 30-07-2013, CUENTA DE DEPOSITO: CUENTA UNICA DEL TESORO"/>
    <m/>
    <m/>
    <m/>
    <m/>
    <m/>
    <m/>
    <n v="0"/>
    <n v="177.12"/>
    <s v="NO_CONCILIADO"/>
  </r>
  <r>
    <x v="1"/>
    <m/>
    <x v="1"/>
    <x v="102"/>
    <s v="B21181810002"/>
    <s v="BOD"/>
    <n v="2118181"/>
    <m/>
    <s v="00099021001 DEP.DE CHEQ.AJENOS,RET.DE CAM.,CONCEPTO: DEVOLUCION DE CC NO COBRADO FEBRERO 2023,DEP.: LA VITALICIA SEGUROS Y REASEGUROS DE VIDA S.A. , PROCEDENCIA: BANCO BISA S.A., CHEQUE: 80418, FECHA DE EMISION:02/06/2023"/>
    <m/>
    <m/>
    <m/>
    <m/>
    <m/>
    <m/>
    <n v="0"/>
    <n v="8084.2"/>
    <s v="NO_CONCILIADO"/>
  </r>
  <r>
    <x v="1"/>
    <m/>
    <x v="1"/>
    <x v="102"/>
    <s v="B21181830002"/>
    <s v="BOD"/>
    <n v="2118183"/>
    <m/>
    <s v="00099021001 DEP.DE CHEQ.AJENOS,RET.DE CAM.,CONCEPTO: DEVOLUCION DE CC NO COBRADA FEBRERO 2023,DEP.: LA VITALICIA SEGUROS Y REASEGUROS DE VIDA S.A. , PROCEDENCIA: BANCO BISA S.A., CHEQUE: 1867433, FECHA DE EMISION:02/06/2023"/>
    <m/>
    <m/>
    <m/>
    <m/>
    <m/>
    <m/>
    <n v="0"/>
    <n v="10895.36"/>
    <s v="NO_CONCILIADO"/>
  </r>
  <r>
    <x v="1"/>
    <m/>
    <x v="1"/>
    <x v="102"/>
    <s v="B21182040002"/>
    <s v="BOD"/>
    <n v="2118204"/>
    <m/>
    <s v="00099021001 DEP.DE CHEQ.AJENOS,RET.DE CAM.,CONCEPTO: PAGO DENTRO DEL PROCESO CIVIL SEGUIDO POR MEFP C/ EMPRELPAZ,DEP.: MINISTERIO DE ECONOMIA Y FINANZAS PUBLICAS , PROCEDENCIA: BANCO UNION S.A., CHEQUE: 20250, FECHA DE EMISION:10/05/2023"/>
    <m/>
    <m/>
    <m/>
    <m/>
    <m/>
    <m/>
    <n v="0"/>
    <n v="137083.6"/>
    <s v="NO_CONCILIADO"/>
  </r>
  <r>
    <x v="22"/>
    <m/>
    <x v="22"/>
    <x v="102"/>
    <s v="B21182190002"/>
    <s v="BOD"/>
    <n v="2118219"/>
    <m/>
    <s v="00099021001 DEP.DE CHEQ.AJENOS,RET.DE CAM.,CONCEPTO: ABEL LOPEZ ARRUETA,DEP.: BANCO UNION S.A. , PROCEDENCIA: BANCO UNION S.A., CHEQUE: 191507, FECHA DE EMISION:05/06/2023"/>
    <m/>
    <m/>
    <m/>
    <m/>
    <m/>
    <m/>
    <n v="0"/>
    <n v="1530.98"/>
    <s v="NO_CONCILIADO"/>
  </r>
  <r>
    <x v="32"/>
    <m/>
    <x v="32"/>
    <x v="102"/>
    <s v="B21182270002"/>
    <s v="BOD"/>
    <n v="2118227"/>
    <m/>
    <s v="00513032001 DEP.DE CHEQ.AJENOS,RET.DE CAM.,CONCEPTO: REVERSION DE SALDO NO EJECUTADO,DEP.: Y.P.F.B. , PROCEDENCIA: BANCO UNION S.A., CHEQUE: 8632, FECHA DE EMISION:30/05/2023"/>
    <m/>
    <m/>
    <m/>
    <m/>
    <m/>
    <m/>
    <n v="0"/>
    <n v="39115.15"/>
    <s v="NO_CONCILIADO"/>
  </r>
  <r>
    <x v="1"/>
    <m/>
    <x v="1"/>
    <x v="102"/>
    <s v="B21182310002"/>
    <s v="BOD"/>
    <n v="2118231"/>
    <m/>
    <s v="00099021001 DEP.DE CHEQ.AJENOS,RET.DE CAM.,CONCEPTO: PAGO POR DESCUENTO RECURSOS PUBLICOS,DEP.: CAJA NACIONAL DE SALUD , PROCEDENCIA: BANCO UNION S.A., CHEQUE: 68265, FECHA DE EMISION:01/06/2023"/>
    <m/>
    <m/>
    <m/>
    <m/>
    <m/>
    <m/>
    <n v="0"/>
    <n v="12790.75"/>
    <s v="NO_CONCILIADO"/>
  </r>
  <r>
    <x v="18"/>
    <m/>
    <x v="18"/>
    <x v="102"/>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8327.61"/>
    <s v="CONCILIADO_PARCIAL"/>
  </r>
  <r>
    <x v="53"/>
    <m/>
    <x v="53"/>
    <x v="102"/>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42778.3"/>
    <s v="CONCILIADO_PARCIAL"/>
  </r>
  <r>
    <x v="18"/>
    <m/>
    <x v="18"/>
    <x v="102"/>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10957.54"/>
    <s v="CONCILIADO_PARCIAL"/>
  </r>
  <r>
    <x v="49"/>
    <m/>
    <x v="49"/>
    <x v="102"/>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4509"/>
    <s v="CONCILIADO_PARCIAL"/>
  </r>
  <r>
    <x v="49"/>
    <m/>
    <x v="49"/>
    <x v="102"/>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2137.8500000000022"/>
    <s v="CONCILIADO_PARCIAL"/>
  </r>
  <r>
    <x v="18"/>
    <m/>
    <x v="18"/>
    <x v="102"/>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3955.76"/>
    <s v="CONCILIADO_PARCIAL"/>
  </r>
  <r>
    <x v="18"/>
    <m/>
    <x v="18"/>
    <x v="102"/>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2469.44"/>
    <s v="CONCILIADO_PARCIAL"/>
  </r>
  <r>
    <x v="18"/>
    <m/>
    <x v="18"/>
    <x v="102"/>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6074.68"/>
    <s v="CONCILIADO_PARCIAL"/>
  </r>
  <r>
    <x v="18"/>
    <m/>
    <x v="18"/>
    <x v="102"/>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7704"/>
    <s v="CONCILIADO_PARCIAL"/>
  </r>
  <r>
    <x v="54"/>
    <m/>
    <x v="54"/>
    <x v="102"/>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15314.94"/>
    <s v="CONCILIADO_PARCIAL"/>
  </r>
  <r>
    <x v="44"/>
    <m/>
    <x v="44"/>
    <x v="102"/>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1049.5999999999999"/>
    <s v="CONCILIADO_PARCIAL"/>
  </r>
  <r>
    <x v="18"/>
    <m/>
    <x v="18"/>
    <x v="102"/>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16903.21"/>
    <s v="CONCILIADO_PARCIAL"/>
  </r>
  <r>
    <x v="49"/>
    <m/>
    <x v="49"/>
    <x v="102"/>
    <s v="B21181800002"/>
    <s v="BOD"/>
    <n v="2118180"/>
    <m/>
    <s v="00099021001 DEP.DE CHEQ.AJENOS,RET.DE CAM.,CONCEPTO: PAGO POR INCAPACIDADES TEMPORALES (REEMBOLSO MINISTERIO DE ECONOMIA Y FINANZAS PUBLICAS),DEP.: CAJA NACIONAL DE SALUD , PROCEDENCIA: BANCO UNION_x000a_S.A., CHEQUE: 32290, FECHA DE EMISION:02/06/2023_x000a_DT - 404  P - 1747"/>
    <m/>
    <m/>
    <m/>
    <m/>
    <m/>
    <m/>
    <n v="0"/>
    <n v="14327.66"/>
    <s v="CONCILIADO_PARCIAL"/>
  </r>
  <r>
    <x v="41"/>
    <m/>
    <x v="41"/>
    <x v="103"/>
    <s v="O21186450002"/>
    <s v="BOD"/>
    <n v="2118645"/>
    <m/>
    <s v="00253012002 DEPOSITO DE EFECTIVO, DEPOSITANTE: JUAN CARLOS COAQUIRA NINA, CONCEPTO: DEVOLUCION DE VIATICOS DEL 16 AL 17 DE MAYO DE 2023, CUENTA DE DEPOSITO: CUENTA UNICA DEL TESORO"/>
    <m/>
    <m/>
    <m/>
    <m/>
    <m/>
    <m/>
    <n v="0"/>
    <n v="742"/>
    <s v="NO_CONCILIADO"/>
  </r>
  <r>
    <x v="26"/>
    <m/>
    <x v="26"/>
    <x v="103"/>
    <s v="Q18249560002"/>
    <s v="CRV"/>
    <n v="1824956"/>
    <m/>
    <s v="NUMERO DE LIBRETA CUT: 00597012001 OPERACIÓN E18 TRANSFERENCIA DEL SISTEMA FINANCIERO POR CUENTA DE TERCEROS A LA CUT SOL.CHINA MACHINERY ENGINEERING CORPORAT"/>
    <m/>
    <m/>
    <m/>
    <m/>
    <m/>
    <m/>
    <n v="0"/>
    <n v="1082480.8700000001"/>
    <s v="NO_CONCILIADO"/>
  </r>
  <r>
    <x v="26"/>
    <m/>
    <x v="26"/>
    <x v="103"/>
    <s v="Q18249720002"/>
    <s v="CRV"/>
    <n v="1824972"/>
    <m/>
    <s v="NUMERO DE LIBRETA CUT: 00597029201 OPERACIÓN E18 TRANSFERENCIA DEL SISTEMA FINANCIERO POR CUENTA DE TERCEROS A LA CUT SOL.CHINA MACHINERY ENGINEERING CORPORAT"/>
    <m/>
    <m/>
    <m/>
    <m/>
    <m/>
    <m/>
    <n v="0"/>
    <n v="15313.57"/>
    <s v="NO_CONCILIADO"/>
  </r>
  <r>
    <x v="11"/>
    <m/>
    <x v="11"/>
    <x v="104"/>
    <s v="O21188300002"/>
    <s v="BOD"/>
    <n v="2118830"/>
    <m/>
    <s v="00099021001 DEPOSITO DE EFECTIVO, DEPOSITANTE: LOURDES ALIAGA ZAPATA, CONCEPTO: DOBLE PERCEPCION DEL MES DE JUNIO 2023, CUENTA DE DEPOSITO: CUENTA UNICA DEL TESORO"/>
    <m/>
    <m/>
    <m/>
    <m/>
    <m/>
    <m/>
    <n v="0"/>
    <n v="2000"/>
    <s v="NO_CONCILIADO"/>
  </r>
  <r>
    <x v="1"/>
    <m/>
    <x v="1"/>
    <x v="104"/>
    <s v="O21188740002"/>
    <s v="BOD"/>
    <n v="2118874"/>
    <m/>
    <s v="00099021001 DEPOSITO DE EFECTIVO, DEPOSITANTE: JUANITO QUIUCHACA, CONCEPTO: RENUNCIA VOLUNTARIA, CUENTA DE DEPOSITO: CUENTA UNICA DEL TESORO"/>
    <m/>
    <m/>
    <m/>
    <m/>
    <m/>
    <m/>
    <n v="0"/>
    <n v="3092.67"/>
    <s v="NO_CONCILIADO"/>
  </r>
  <r>
    <x v="1"/>
    <m/>
    <x v="1"/>
    <x v="104"/>
    <s v="O21189270002"/>
    <s v="BOD"/>
    <n v="2118927"/>
    <m/>
    <s v="00099021001 DEPOSITO DE EFECTIVO, DEPOSITANTE: CLAUDIA VERONICA SILVA CORINI, CONCEPTO: DEVOLUCION REMUNERACION MAXIMA NOVIEMBRE Y DICIEMBRE GESTION 2022, CUENTA DE DEPOSITO: CUENTA UNICA DEL TESORO"/>
    <m/>
    <m/>
    <m/>
    <m/>
    <m/>
    <m/>
    <n v="0"/>
    <n v="6333.66"/>
    <s v="NO_CONCILIADO"/>
  </r>
  <r>
    <x v="1"/>
    <m/>
    <x v="1"/>
    <x v="104"/>
    <s v="B21188530002"/>
    <s v="BOD"/>
    <n v="2118853"/>
    <m/>
    <s v="00099021001 DEP.DE CHEQ.AJENOS,RET.DE CAM.,CONCEPTO: DEVOLUCION FONDOS NO COBRADOS CONCILIACION FEBRERO / 2023,DEP.: SEGUROS PROVIDA S.A. , PROCEDENCIA: BANCO NACIONAL DE BOLIVIA S.A., CHEQUE: 2312862, FECHA DE EMISION:07/06/2023"/>
    <m/>
    <m/>
    <m/>
    <m/>
    <m/>
    <m/>
    <n v="0"/>
    <n v="1968.34"/>
    <s v="NO_CONCILIADO"/>
  </r>
  <r>
    <x v="1"/>
    <m/>
    <x v="1"/>
    <x v="105"/>
    <s v="O21191930002"/>
    <s v="BOD"/>
    <n v="2119193"/>
    <m/>
    <s v="00099021001 DEPOSITO DE EFECTIVO, DEPOSITANTE: R1-3 GRAL PEREZ, CONCEPTO: REVERSION MONTO NO EJECUTADO DE SERVICIOS BASICOS, CUENTA DE DEPOSITO: CUENTA UNICA DEL TESORO"/>
    <m/>
    <m/>
    <m/>
    <m/>
    <m/>
    <m/>
    <n v="0"/>
    <n v="30.98"/>
    <s v="NO_CONCILIADO"/>
  </r>
  <r>
    <x v="1"/>
    <m/>
    <x v="1"/>
    <x v="105"/>
    <s v="O21191980002"/>
    <s v="BOD"/>
    <n v="2119198"/>
    <m/>
    <s v="00099021001 DEPOSITO DE EFECTIVO, DEPOSITANTE: ELEUTERIO QUISPE ANGULO, CONCEPTO: DEVOLUCION DE DUODECIMO AGUINALDO 2022, CUENTA DE DEPOSITO: CUENTA UNICA DEL TESORO"/>
    <m/>
    <m/>
    <m/>
    <m/>
    <m/>
    <m/>
    <n v="0"/>
    <n v="608.83000000000004"/>
    <s v="NO_CONCILIADO"/>
  </r>
  <r>
    <x v="1"/>
    <m/>
    <x v="1"/>
    <x v="105"/>
    <s v="O21192480002"/>
    <s v="BOD"/>
    <n v="2119248"/>
    <m/>
    <s v="00099021001 DEPOSITO DE EFECTIVO, DEPOSITANTE: JUAN PABLO CAMPERO PARADA - IPDSA, CONCEPTO: SOLICITUD DE COBRO POR REPETICION DE PAGO DE IMPUESTOS, CUENTA DE DEPOSITO: CUENTA UNICA DEL TESORO"/>
    <m/>
    <m/>
    <m/>
    <m/>
    <m/>
    <m/>
    <n v="0"/>
    <n v="3100"/>
    <s v="NO_CONCILIADO"/>
  </r>
  <r>
    <x v="1"/>
    <m/>
    <x v="1"/>
    <x v="105"/>
    <s v="O21192560002"/>
    <s v="BOD"/>
    <n v="2119256"/>
    <m/>
    <s v="00099021001 DEPOSITO DE EFECTIVO, DEPOSITANTE: LUIS SANTIAGO CATERING &amp; EVENTOS, CONCEPTO: PAGO DE SERVICIOS BÁSICOS, CUENTA DE DEPOSITO: CUENTA UNICA DEL TESORO"/>
    <m/>
    <m/>
    <m/>
    <m/>
    <m/>
    <m/>
    <n v="0"/>
    <n v="2000"/>
    <s v="NO_CONCILIADO"/>
  </r>
  <r>
    <x v="1"/>
    <m/>
    <x v="1"/>
    <x v="105"/>
    <s v="O21192730002"/>
    <s v="BOD"/>
    <n v="2119273"/>
    <m/>
    <s v="00099021001 DEPOSITO DE EFECTIVO, DEPOSITANTE: YHOLA JUANITA YANARICO GABINCHA, CONCEPTO: COBRO INDEBIDO POR NUEVAS NUPCIAS, CUENTA DE DEPOSITO: CUENTA UNICA DEL TESORO"/>
    <m/>
    <m/>
    <m/>
    <m/>
    <m/>
    <m/>
    <n v="0"/>
    <n v="2205"/>
    <s v="NO_CONCILIADO"/>
  </r>
  <r>
    <x v="28"/>
    <m/>
    <x v="28"/>
    <x v="105"/>
    <s v="O21192780002"/>
    <s v="BOD"/>
    <n v="2119278"/>
    <m/>
    <s v="00548132001 DEPOSITO DE EFECTIVO, DEPOSITANTE: JOSE ANTONIO GUERRERO FLORES, CONCEPTO: DEVOLUCION DE 13% POR VIATICOS, CUENTA DE DEPOSITO: CUENTA UNICA DEL TESORO"/>
    <m/>
    <m/>
    <m/>
    <m/>
    <m/>
    <m/>
    <n v="0"/>
    <n v="241"/>
    <s v="NO_CONCILIADO"/>
  </r>
  <r>
    <x v="2"/>
    <m/>
    <x v="2"/>
    <x v="105"/>
    <s v="Q18264000002"/>
    <s v="CRV"/>
    <n v="1826400"/>
    <m/>
    <s v="NUMERO DE LIBRETA CUT: 00048011101 OPERACIÓN E75 TRANSFERENCIA DE LA CUENTA FISCAL BUN A LA CUT EN MN TRANSFERENCIA DE FONDOS A SOLICITUD DE: EMPRESA LOCAL DE AGUA POTABLE Y ALCANTARILLADO SUCRE, CITE:ELAPAS-G.A.F.NÂ°169/2023 CUENTA CUT 3987 LIBRETA NÂ° 00048011101 MIN. DEP - REC. ALQUILERES CE"/>
    <m/>
    <m/>
    <m/>
    <m/>
    <m/>
    <m/>
    <n v="0"/>
    <n v="85464.8"/>
    <s v="NO_CONCILIADO"/>
  </r>
  <r>
    <x v="32"/>
    <m/>
    <x v="32"/>
    <x v="105"/>
    <s v="G22999290001"/>
    <s v="CVD"/>
    <n v="2299929"/>
    <m/>
    <s v="COBRO COSTOS DE PAPELERIA SEGUN TRANSFERENCIA DEL EXTERIOR POR ORDEN DE MINGA GAS SA (PARAGUAY) REF.: ORDEN DE VENTA YPFB-OV-UEHL-05-2023 PROCESO DE VENTA DE GAS LICUADO DE PETROLEO (GLP) FECHA VALOR 8/06/2023 LIB. 00513062002 YPFB - EXPORTACIÓN DE GLP Y OTROS-BOLIVIANOS"/>
    <m/>
    <m/>
    <m/>
    <m/>
    <m/>
    <m/>
    <n v="50"/>
    <n v="0"/>
    <s v="NO_CONCILIADO"/>
  </r>
  <r>
    <x v="32"/>
    <m/>
    <x v="32"/>
    <x v="105"/>
    <s v="G22999310001"/>
    <s v="CVD"/>
    <n v="2299931"/>
    <m/>
    <s v="COBRO COSTOS DE PAPELERIA SEGUN TRANSFERENCIA DEL EXTERIOR POR ORDEN DE LATIN OIL S.A. (UY/MALDONADO) REF.: CRED IB23F089828499-0426355 FECHA VALOR 8/06/2023 LIB. 00513062002 YPFB - EXPORTACIÓN DE GLP Y OTROS-BOLIVIANOS"/>
    <m/>
    <m/>
    <m/>
    <m/>
    <m/>
    <m/>
    <n v="50"/>
    <n v="0"/>
    <s v="NO_CONCILIADO"/>
  </r>
  <r>
    <x v="26"/>
    <m/>
    <x v="26"/>
    <x v="105"/>
    <s v="S10620300001"/>
    <s v="COB"/>
    <n v="1062030"/>
    <m/>
    <s v="COBRO DE||ÚTILES DE ESCRITORIO POR EL REGISTRO DEL COMPROBANTE CONTABLE N°1062017 REF: SEGUNDO DESEMBOLSO DE RECURSOS A FAVOR YLB PROY. 3RA FASE DES. INT. DE LA SALMUERA DEL SALAR DE UYUNI, SG CORREO ADJUNTO. COSTO DE ÚTILES DE ESCRITORIO DE LA CUT LIBRETA N° 00597012001 RECURSOS PROPIOS VENTAS YLB"/>
    <m/>
    <m/>
    <m/>
    <m/>
    <m/>
    <m/>
    <n v="50"/>
    <n v="0"/>
    <s v="NO_CONCILIADO"/>
  </r>
  <r>
    <x v="55"/>
    <m/>
    <x v="55"/>
    <x v="105"/>
    <s v="B21191500002"/>
    <s v="BOD"/>
    <n v="2119150"/>
    <m/>
    <s v="00099021001 DEP.DE CHEQ.AJENOS,RET.DE CAM.,CONCEPTO: DEVOLUCION DE SALDO PAGO DE REFRIGERIOS PERSONAL EVENTUAL MES DE MARZO 2023 SENASBA,DEP.: MARIA EUGENIA TORREZ MAMANI , PROCEDENCIA: BANCO UNION S.A., CHEQUE: 106, FECHA DE EMISION:07/06/2023"/>
    <m/>
    <m/>
    <m/>
    <m/>
    <m/>
    <m/>
    <n v="0"/>
    <n v="27"/>
    <s v="NO_CONCILIADO"/>
  </r>
  <r>
    <x v="1"/>
    <m/>
    <x v="1"/>
    <x v="105"/>
    <s v="S10620610002"/>
    <s v="CRV"/>
    <n v="463"/>
    <m/>
    <s v="||TRANSFERENCIA A LA CUENTA UNICA DEL TESORO POR REMUNERACION MAXIMA DEL SECTOR PUBLICO DE ROLANDO SERGIO COLQUE SOLDADO, CORRESPONDIENTE AL MES DE MAYO/2023 Y RETROACTIVO, SEGUN DOCUMENTOS ADJUNTOS Y ROC N° 463/2023 DEL DCR TRANSF REM. MAXIMA DE ROLANDO SERGIO COLQUE SOLDADO MAYO Y RETROACTIVO 2023 LIBRETA 00099021001"/>
    <m/>
    <m/>
    <m/>
    <m/>
    <m/>
    <m/>
    <n v="0"/>
    <n v="6610.53"/>
    <s v="NO_CONCILIADO"/>
  </r>
  <r>
    <x v="1"/>
    <m/>
    <x v="1"/>
    <x v="106"/>
    <s v="O21194710002"/>
    <s v="BOD"/>
    <n v="2119471"/>
    <m/>
    <s v="00099021001 DEPOSITO DE EFECTIVO, DEPOSITANTE: FREDDY IVAN CONDORI CUNO, CONCEPTO: POR COBRO INDEVIDO (SEGUNDAS NUPCIAS) DE LOLA CELESTINA CUNO CANASA Q.E.P.D., CUENTA DE DEPOSITO: CUENTA UNICA DEL TESORO"/>
    <m/>
    <m/>
    <m/>
    <m/>
    <m/>
    <m/>
    <n v="0"/>
    <n v="800"/>
    <s v="NO_CONCILIADO"/>
  </r>
  <r>
    <x v="56"/>
    <m/>
    <x v="56"/>
    <x v="106"/>
    <s v="O21195140002"/>
    <s v="BOD"/>
    <n v="2119514"/>
    <m/>
    <s v="00598012001 DEPOSITO DE EFECTIVO, DEPOSITANTE: CARLOS ALARCON C., CONCEPTO: DEVOLUCION PARCIAL IMPUESTOS, CUENTA DE DEPOSITO: CUENTA UNICA DEL TESORO"/>
    <m/>
    <m/>
    <m/>
    <m/>
    <m/>
    <m/>
    <n v="0"/>
    <n v="500"/>
    <s v="NO_CONCILIADO"/>
  </r>
  <r>
    <x v="1"/>
    <m/>
    <x v="1"/>
    <x v="106"/>
    <s v="O21195240002"/>
    <s v="BOD"/>
    <n v="2119524"/>
    <m/>
    <s v="00099021001 DEPOSITO DE EFECTIVO, DEPOSITANTE: ANGEL FELIX REYNA ZACONETA - IPDSA, CONCEPTO: SOLICITUD DE COBRO POR REPETICION DE PAGO DE IMPUESTOS, CUENTA DE DEPOSITO: CUENTA UNICA DEL TESORO"/>
    <m/>
    <m/>
    <m/>
    <m/>
    <m/>
    <m/>
    <n v="0"/>
    <n v="1500"/>
    <s v="NO_CONCILIADO"/>
  </r>
  <r>
    <x v="40"/>
    <m/>
    <x v="40"/>
    <x v="106"/>
    <s v="O21195430002"/>
    <s v="BOD"/>
    <n v="2119543"/>
    <m/>
    <s v="00099021001 DEPOSITO DE EFECTIVO, DEPOSITANTE: FERNANDA WILMA MENDEZBIRBUET, CONCEPTO: REVERSION TOTAL, CUENTA DE DEPOSITO: CUENTA UNICA DEL TESORO/DJBR"/>
    <m/>
    <m/>
    <m/>
    <m/>
    <m/>
    <m/>
    <n v="0"/>
    <n v="4231.6000000000004"/>
    <s v="NO_CONCILIADO"/>
  </r>
  <r>
    <x v="26"/>
    <m/>
    <x v="26"/>
    <x v="106"/>
    <s v="S10621040001"/>
    <s v="COB"/>
    <n v="1062104"/>
    <m/>
    <s v="COBRO DE||COSTO ÚTILES DE ESCRITORIO SG. CORREO ADJ. POR REGISTRO DE 5 COMPROBANTES CONT. DE LA FECHA COBRO DE CAPITAL E INTERESES CRED.EXTRA.YLB DES. INT. DE LA SALMUERA DEL SALAR DE UYUNI  PTA. IND. FASE II (5 DESEMB.) SG. RD N°052/2011, CONT. SANO N°178/2011 Y MODIF. COSTO ÚTILES DE ESCRITORIO DE LA CUT, LIBRETA N°00597012001 RECURSOS PROPIOS VENTAS YLB"/>
    <m/>
    <m/>
    <m/>
    <m/>
    <m/>
    <m/>
    <n v="250"/>
    <n v="0"/>
    <s v="NO_CONCILIADO"/>
  </r>
  <r>
    <x v="26"/>
    <m/>
    <x v="26"/>
    <x v="106"/>
    <s v="S10621000001"/>
    <s v="COB"/>
    <n v="1062100"/>
    <m/>
    <s v="COBRO DE||COSTO ÚTILES DE ESCRITORIO SG. CORREO ADJUNTO POR EL REGISTRO DE 3 COMPROBANTES CONTABLES DE LA FECHA COBRO DE CAPITAL E INTERESES CRED.EXTRA.YLB PROY. BATERIAS DE LITIO EN BOL FASE III (3 DESEMB.) SG RD N°053/2011, CONT. SANO N° 179/2011 Y MODIF. COSTO ÚTILES DE ESCRITORIO DE LA CUT, LIBRETA N°00597012001 RECURSOS PROPIOS VENTAS YLB"/>
    <m/>
    <m/>
    <m/>
    <m/>
    <m/>
    <m/>
    <n v="150"/>
    <n v="0"/>
    <s v="NO_CONCILIADO"/>
  </r>
  <r>
    <x v="1"/>
    <m/>
    <x v="1"/>
    <x v="107"/>
    <s v="O21198640002"/>
    <s v="BOD"/>
    <n v="2119864"/>
    <m/>
    <s v="00099021001 DEPOSITO DE EFECTIVO, DEPOSITANTE: NANCY RAFAELA MACHICADO VDA. DE SABAT, CONCEPTO: DEVOLUCION POR SOBREPASAR DE LA DISPONIBILIDAD DE LA LETRA A, CUENTA DE DEPOSITO: CUENTA UNICA DEL TESORO"/>
    <m/>
    <m/>
    <m/>
    <m/>
    <m/>
    <m/>
    <n v="0"/>
    <n v="18967.34"/>
    <s v="NO_CONCILIADO"/>
  </r>
  <r>
    <x v="1"/>
    <m/>
    <x v="1"/>
    <x v="107"/>
    <s v="O21199130002"/>
    <s v="BOD"/>
    <n v="2119913"/>
    <m/>
    <s v="00099021001 DEPOSITO DE EFECTIVO, DEPOSITANTE: TEOFILO BAPTISTA RAMIREZ, CONCEPTO: DEVOLUCION DE HABERES 2010, MES DE MAYO DE 2023, CUENTA DE DEPOSITO: CUENTA UNICA DEL TESORO"/>
    <m/>
    <m/>
    <m/>
    <m/>
    <m/>
    <m/>
    <n v="0"/>
    <n v="1364.9"/>
    <s v="NO_CONCILIADO"/>
  </r>
  <r>
    <x v="1"/>
    <m/>
    <x v="1"/>
    <x v="107"/>
    <s v="O21199160002"/>
    <s v="BOD"/>
    <n v="2119916"/>
    <m/>
    <s v="00099021001 DEPOSITO DE EFECTIVO, DEPOSITANTE: CARLOS TRUJILLO LARA, CONCEPTO: DEVOLUCION PAGO EXCESO SUELDO MAYO/2023, CUENTA DE DEPOSITO: CUENTA UNICA DEL TESORO"/>
    <m/>
    <m/>
    <m/>
    <m/>
    <m/>
    <m/>
    <n v="0"/>
    <n v="3446.61"/>
    <s v="NO_CONCILIADO"/>
  </r>
  <r>
    <x v="1"/>
    <m/>
    <x v="1"/>
    <x v="107"/>
    <s v="O21199240002"/>
    <s v="BOD"/>
    <n v="2119924"/>
    <m/>
    <s v="00099021001 DEPOSITO DE EFECTIVO, DEPOSITANTE: CARLOS DENCEL PELAEZ PACHECO, CONCEPTO: REMUNERACION MAXIMA PERMITIDA MES DE MAYO 2023, CUENTA DE DEPOSITO: CUENTA UNICA DEL TESORO"/>
    <m/>
    <m/>
    <m/>
    <m/>
    <m/>
    <m/>
    <n v="0"/>
    <n v="2631.44"/>
    <s v="NO_CONCILIADO"/>
  </r>
  <r>
    <x v="26"/>
    <m/>
    <x v="26"/>
    <x v="107"/>
    <s v="G23030990002"/>
    <s v="CRV"/>
    <n v="2303099"/>
    <m/>
    <s v="TRANSFERENCIA DEL EXTERIOR SEGUN SWIFT NO.9362 Y NO.9361 DE FECHA 13/06/2023 ORDENANTE: FERTILIZANTES DEL SUR SAC (LIMA PERU) REF.: CRED COMPRA CLORURO DE POTASIO LIB. 00597012001 RECURSOS PROPIOS VENTAS YLB"/>
    <m/>
    <m/>
    <m/>
    <m/>
    <m/>
    <m/>
    <n v="0"/>
    <n v="547428"/>
    <s v="NO_CONCILIADO"/>
  </r>
  <r>
    <x v="26"/>
    <m/>
    <x v="26"/>
    <x v="107"/>
    <s v="G23031000001"/>
    <s v="CVD"/>
    <n v="2303100"/>
    <m/>
    <s v="COBRO COSTOS DE PAPELERIA SEGUN TRANSFERENCIA DEL EXTERIOR POR ORDEN DE FERTILIZANTES DEL SUR SAC (LIMA PERU) REF.: CRED COMPRA CLORURO DE POTASIO LIB. 00597012001 RECURSOS PROPIOS VENTAS YLB"/>
    <m/>
    <m/>
    <m/>
    <m/>
    <m/>
    <m/>
    <n v="50"/>
    <n v="0"/>
    <s v="NO_CONCILIADO"/>
  </r>
  <r>
    <x v="1"/>
    <m/>
    <x v="1"/>
    <x v="107"/>
    <s v="B21198450002"/>
    <s v="BOD"/>
    <n v="2119845"/>
    <m/>
    <s v="00099021001 DEP.DE CHEQ.AJENOS,RET.DE CAM.,CONCEPTO: JHENNY MENA MAMANI,DEP.: BANCO UNION S.A. , PROCEDENCIA: BANCO UNION S.A., CHEQUE: 191509, FECHA DE EMISION:13/06/2023"/>
    <m/>
    <m/>
    <m/>
    <m/>
    <m/>
    <m/>
    <n v="0"/>
    <n v="99.36"/>
    <s v="NO_CONCILIADO"/>
  </r>
  <r>
    <x v="1"/>
    <m/>
    <x v="1"/>
    <x v="107"/>
    <s v="B21198490002"/>
    <s v="BOD"/>
    <n v="2119849"/>
    <m/>
    <s v="00099021001 DEP.DE CHEQ.AJENOS,RET.DE CAM.,CONCEPTO: CINTYA ACHA AUCA,DEP.: BANCO UNION S.A. , PROCEDENCIA: BANCO UNION S.A., CHEQUE: 191512, FECHA DE EMISION:13/06/2023"/>
    <m/>
    <m/>
    <m/>
    <m/>
    <m/>
    <m/>
    <n v="0"/>
    <n v="2910.04"/>
    <s v="NO_CONCILIADO"/>
  </r>
  <r>
    <x v="1"/>
    <m/>
    <x v="1"/>
    <x v="107"/>
    <s v="B21198510002"/>
    <s v="BOD"/>
    <n v="2119851"/>
    <m/>
    <s v="00099021001 DEP.DE CHEQ.AJENOS,RET.DE CAM.,CONCEPTO: JHENNY MENA MAMANI,DEP.: BANCO UNION S.A. , PROCEDENCIA: BANCO UNION S.A., CHEQUE: 191511, FECHA DE EMISION:13/06/2023"/>
    <m/>
    <m/>
    <m/>
    <m/>
    <m/>
    <m/>
    <n v="0"/>
    <n v="2893.37"/>
    <s v="NO_CONCILIADO"/>
  </r>
  <r>
    <x v="1"/>
    <m/>
    <x v="1"/>
    <x v="107"/>
    <s v="B21198540002"/>
    <s v="BOD"/>
    <n v="2119854"/>
    <m/>
    <s v="00099021001 DEP.DE CHEQ.AJENOS,RET.DE CAM.,CONCEPTO: CINTYA ACHA AUCA,DEP.: BANCO UNION S.A. , PROCEDENCIA: BANCO UNION S.A., CHEQUE: 191510, FECHA DE EMISION:13/06/2023"/>
    <m/>
    <m/>
    <m/>
    <m/>
    <m/>
    <m/>
    <n v="0"/>
    <n v="114.72"/>
    <s v="NO_CONCILIADO"/>
  </r>
  <r>
    <x v="1"/>
    <m/>
    <x v="1"/>
    <x v="108"/>
    <s v="O21201950002"/>
    <s v="BOD"/>
    <n v="2120195"/>
    <m/>
    <s v="00099021001 DEPOSITO DE EFECTIVO, DEPOSITANTE: ROXANA QUISBERT CRUZ, CONCEPTO: DEVOLUCION, CUENTA DE DEPOSITO: CUENTA UNICA DEL TESORO"/>
    <m/>
    <m/>
    <m/>
    <m/>
    <m/>
    <m/>
    <n v="0"/>
    <n v="1449.88"/>
    <s v="NO_CONCILIADO"/>
  </r>
  <r>
    <x v="4"/>
    <m/>
    <x v="4"/>
    <x v="108"/>
    <s v="Q18284360002"/>
    <s v="CRV"/>
    <n v="1828436"/>
    <m/>
    <s v="NUMERO DE LIBRETA CUT: 00099021001 OPERACIÓN E75 TRANSFERENCIA DE LA CUENTA FISCAL BUN A LA CUT EN MN TRANSFERENCIA DE FONDOS A SOLICITUD DE: GOBIERNO AUTONOMO MCPAL. VILLA GUALBERTO VILLARROEL CITE : G.A.M.V.G.V./NÂ° 155/2023 CUENTA CUT 3987 LIBRETA NÂ° 00099021001 &quot;TGN RECURSOS ORDINARIOS&quot;."/>
    <m/>
    <m/>
    <m/>
    <m/>
    <m/>
    <m/>
    <n v="0"/>
    <n v="11"/>
    <s v="NO_CONCILIADO"/>
  </r>
  <r>
    <x v="1"/>
    <m/>
    <x v="1"/>
    <x v="108"/>
    <s v="Q18288800002"/>
    <s v="CRV"/>
    <n v="1828880"/>
    <m/>
    <s v="NUMERO DE LIBRETA CUT: 00099021001 OPERACIÓN E18 TRANSFERENCIA DEL SISTEMA FINANCIERO POR CUENTA DE TERCEROS A LA CUT devolucion pagos de cc no cobrados febrero 2023"/>
    <m/>
    <m/>
    <m/>
    <m/>
    <m/>
    <m/>
    <n v="0"/>
    <n v="257145.43"/>
    <s v="NO_CONCILIADO"/>
  </r>
  <r>
    <x v="27"/>
    <m/>
    <x v="27"/>
    <x v="109"/>
    <s v="O21204400002"/>
    <s v="BOD"/>
    <n v="2120440"/>
    <m/>
    <s v="00099021001 DEPOSITO DE EFECTIVO, DEPOSITANTE: SERNAP ARCELIA GONZALES HUANCA, CONCEPTO: INGRESO: DEVOLUCION, CUENTA DE DEPOSITO: CUENTA UNICA DEL TESORO"/>
    <m/>
    <m/>
    <m/>
    <m/>
    <m/>
    <m/>
    <n v="0"/>
    <n v="4067"/>
    <s v="NO_CONCILIADO"/>
  </r>
  <r>
    <x v="1"/>
    <m/>
    <x v="1"/>
    <x v="109"/>
    <s v="O21205180002"/>
    <s v="BOD"/>
    <n v="2120518"/>
    <m/>
    <s v="00099021001 DEPOSITO DE EFECTIVO, DEPOSITANTE: JUSTA MENDOZA DE CARVAJAL, CONCEPTO: COBRO INDEVIDO DEVOLUCION RETROACTIVO, CUENTA DE DEPOSITO: CUENTA UNICA DEL TESORO"/>
    <m/>
    <m/>
    <m/>
    <m/>
    <m/>
    <m/>
    <n v="0"/>
    <n v="700"/>
    <s v="NO_CONCILIADO"/>
  </r>
  <r>
    <x v="57"/>
    <m/>
    <x v="57"/>
    <x v="109"/>
    <s v="B21204620002"/>
    <s v="BOD"/>
    <n v="2120462"/>
    <m/>
    <s v="00099021001 DEP.DE CHEQ.AJENOS,RET.DE CAM.,CONCEPTO: REEMBOLSO DE: CAJA DE SALUD CORDES A: AUTORIDAD PLURINACIONAL DE LA MADRE TIERRA,DEP.: CAJA DE SALUD CORDES , PROCEDENCIA: BANCO UNION S.A., CHEQUE: 31528, FECHA DE EMISION:09/06/2023"/>
    <m/>
    <m/>
    <m/>
    <m/>
    <m/>
    <m/>
    <n v="0"/>
    <n v="7715.59"/>
    <s v="NO_CONCILIADO"/>
  </r>
  <r>
    <x v="8"/>
    <m/>
    <x v="8"/>
    <x v="110"/>
    <s v="Q18297250002"/>
    <s v="CRV"/>
    <n v="1829725"/>
    <m/>
    <s v="NUMERO DE LIBRETA CUT: 00099021001 OPERACIÓN E18 TRANSFERENCIA DEL SISTEMA FINANCIERO POR CUENTA DE TERCEROS A LA CUT TRANSFERENCIA DEVOLUCION DE RECURSOS DEL FIDEICOMISO Y DISMINUCION DEL PATRIMONIO AUTONOMO SOLICITUD FIDEICOMISO PARA EL DESARROLLO PRODUCTIVO - BDP S.A.M."/>
    <m/>
    <m/>
    <m/>
    <m/>
    <m/>
    <m/>
    <n v="0"/>
    <n v="185000000"/>
    <s v="NO_CONCILIADO"/>
  </r>
  <r>
    <x v="1"/>
    <m/>
    <x v="1"/>
    <x v="110"/>
    <s v="O21207770002"/>
    <s v="BOD"/>
    <n v="2120777"/>
    <m/>
    <s v="00099021001 DEPOSITO DE EFECTIVO, DEPOSITANTE: JHONNY HUANCA MAMANI, CONCEPTO: DEVOLUCION DE BONO FRONTERA, CUENTA DE DEPOSITO: CUENTA UNICA DEL TESORO"/>
    <m/>
    <m/>
    <m/>
    <m/>
    <m/>
    <m/>
    <n v="0"/>
    <n v="7575.5"/>
    <s v="NO_CONCILIADO"/>
  </r>
  <r>
    <x v="1"/>
    <m/>
    <x v="1"/>
    <x v="110"/>
    <s v="O21207910002"/>
    <s v="BOD"/>
    <n v="2120791"/>
    <m/>
    <s v="00099021001 DEPOSITO DE EFECTIVO, DEPOSITANTE: AVEL TOURS DE ELVIRA AVENDAÑO CHIPANA, CONCEPTO: DEVOLUCION DE BOLETOS NO UTILIZADOS, CUENTA DE DEPOSITO: CUENTA UNICA DEL TESORO"/>
    <m/>
    <m/>
    <m/>
    <m/>
    <m/>
    <m/>
    <n v="0"/>
    <n v="18974.28"/>
    <s v="NO_CONCILIADO"/>
  </r>
  <r>
    <x v="1"/>
    <m/>
    <x v="1"/>
    <x v="110"/>
    <s v="O21208200002"/>
    <s v="BOD"/>
    <n v="2120820"/>
    <m/>
    <s v="00099021001 DEPOSITO DE EFECTIVO, DEPOSITANTE: MANUEL FERNANDO TORO RUILOBA, CONCEPTO: DEVOLUCION SUELDOS Y SALARIOS, CUENTA DE DEPOSITO: CUENTA UNICA DEL TESORO"/>
    <m/>
    <m/>
    <m/>
    <m/>
    <m/>
    <m/>
    <n v="0"/>
    <n v="4817"/>
    <s v="NO_CONCILIADO"/>
  </r>
  <r>
    <x v="16"/>
    <m/>
    <x v="16"/>
    <x v="110"/>
    <s v="O21208220002"/>
    <s v="BOD"/>
    <n v="2120822"/>
    <m/>
    <s v="00423122001 DEPOSITO DE EFECTIVO, DEPOSITANTE: INDUSTRIA CERAMICA CERAGRES S.A., CONCEPTO: PAGO DE SERVICIOS PRESTADOS, CUENTA DE DEPOSITO: CUENTA UNICA DEL TESORO"/>
    <m/>
    <m/>
    <m/>
    <m/>
    <m/>
    <m/>
    <n v="0"/>
    <n v="3514.97"/>
    <s v="NO_CONCILIADO"/>
  </r>
  <r>
    <x v="44"/>
    <m/>
    <x v="44"/>
    <x v="110"/>
    <s v="G23079870001"/>
    <s v="CVD"/>
    <n v="2307987"/>
    <m/>
    <s v="COBRO COSTOS DE PAPELERIA POR REGULARIZACION DE TRANSFERENCIA DEL EXTERIOR POR ORDEN DE TALSEN INTERNATIONAL GROUP LIIMITED (CHINA) REF.: CRED 2023061500243021 - 0615L2B77Q1C001262 DO NOT CONVERT LIB. 00594012001 ASP-B FONDO DE OPERACIONES"/>
    <m/>
    <m/>
    <m/>
    <m/>
    <m/>
    <m/>
    <n v="50"/>
    <n v="0"/>
    <s v="NO_CONCILIADO"/>
  </r>
  <r>
    <x v="58"/>
    <m/>
    <x v="58"/>
    <x v="110"/>
    <s v="B21207400002"/>
    <s v="BOD"/>
    <n v="2120740"/>
    <m/>
    <s v="00099021001 DEP.DE CHEQ.AJENOS,RET.DE CAM.,CONCEPTO: AGETIC DEVOLUCON INCAPACIDAD TEMPORAL DICIEMBRE/22,DEP.: CAJA PETROLERA DE SALUD , PROCEDENCIA: BANCO UNION S.A., CHEQUE: 20460, FECHA DE EMISION:16/06/2023"/>
    <m/>
    <m/>
    <m/>
    <m/>
    <m/>
    <m/>
    <n v="0"/>
    <n v="6120.3"/>
    <s v="NO_CONCILIADO"/>
  </r>
  <r>
    <x v="26"/>
    <m/>
    <x v="26"/>
    <x v="110"/>
    <s v="B21207460002"/>
    <s v="BOD"/>
    <n v="2120746"/>
    <m/>
    <s v="00597019202 DEP.DE CHEQ.AJENOS,RET.DE CAM.,CONCEPTO: YACIMIENTOS DE LITIO BOLIVIANOS DEVOLUCION INCAPACIDAD TEMPORAL DICIEMBRE/22,DEP.: CAJA PETROLERA DE SALUD , PROCEDENCIA: BANCO UNION S.A., CHEQUE: 20465, FECHA DE EMISION:16/06/2023"/>
    <m/>
    <m/>
    <m/>
    <m/>
    <m/>
    <m/>
    <n v="0"/>
    <n v="35479.129999999997"/>
    <s v="NO_CONCILIADO"/>
  </r>
  <r>
    <x v="18"/>
    <m/>
    <x v="18"/>
    <x v="110"/>
    <s v="B21207570002"/>
    <s v="BOD"/>
    <n v="2120757"/>
    <m/>
    <s v="00099021001 DEP.DE CHEQ.AJENOS,RET.DE CAM.,CONCEPTO: CAMARA DE DIPUTADOS DEVOLUCION INCAPACIDAD TEMPORAL DICIEMBRE/22,DEP.: CAJA PETROLERA DE SALUD , PROCEDENCIA: BANCO UNION S.A., CHEQUE: 20471, FECHA DE EMISION:16/06/2023"/>
    <m/>
    <m/>
    <m/>
    <m/>
    <m/>
    <m/>
    <n v="0"/>
    <n v="39278.870000000003"/>
    <s v="NO_CONCILIADO"/>
  </r>
  <r>
    <x v="30"/>
    <m/>
    <x v="30"/>
    <x v="110"/>
    <s v="B21207640002"/>
    <s v="BOD"/>
    <n v="2120764"/>
    <m/>
    <s v="00099021001 DEP.DE CHEQ.AJENOS,RET.DE CAM.,CONCEPTO: AGENCIA DE INFRESTRUCTURA EN SALUD Y EQUIPAMIENTO MEDICO-AISEM INCAPACIDAD TEMPORAL DICIEMBRE/22,DEP.: CAJA PETROLERA DE SALUD , PROCEDENCIA: BANCO UNION S.A., CHEQUE: 20495, FECHA DE EMISION:16/06/2023"/>
    <m/>
    <m/>
    <m/>
    <m/>
    <m/>
    <m/>
    <n v="0"/>
    <n v="2818.55"/>
    <s v="NO_CONCILIADO"/>
  </r>
  <r>
    <x v="1"/>
    <m/>
    <x v="1"/>
    <x v="110"/>
    <s v="B21207950002"/>
    <s v="BOD"/>
    <n v="2120795"/>
    <m/>
    <s v="00099021001 DEP.DE CHEQ.AJENOS,RET.DE CAM.,CONCEPTO: GLORIA NARDY ANGULO SALAZAR,DEP.: BANCO UNION S.A. , PROCEDENCIA: BANCO UNION S.A., CHEQUE: 191519, FECHA DE EMISION:16/06/2023"/>
    <m/>
    <m/>
    <m/>
    <m/>
    <m/>
    <m/>
    <n v="0"/>
    <n v="808.44"/>
    <s v="NO_CONCILIADO"/>
  </r>
  <r>
    <x v="1"/>
    <m/>
    <x v="1"/>
    <x v="110"/>
    <s v="B21207970002"/>
    <s v="BOD"/>
    <n v="2120797"/>
    <m/>
    <s v="00099021001 DEP.DE CHEQ.AJENOS,RET.DE CAM.,CONCEPTO: GLORIA NARDY ANGULO SALAZAR,DEP.: BANCO UNION S.A. , PROCEDENCIA: BANCO UNION S.A., CHEQUE: 191520, FECHA DE EMISION:16/06/2023"/>
    <m/>
    <m/>
    <m/>
    <m/>
    <m/>
    <m/>
    <n v="0"/>
    <n v="2083.04"/>
    <s v="NO_CONCILIADO"/>
  </r>
  <r>
    <x v="26"/>
    <m/>
    <x v="26"/>
    <x v="111"/>
    <s v="G23097910002"/>
    <s v="CRV"/>
    <n v="2309791"/>
    <m/>
    <s v="TRANSFERENCIA DEL EXTERIOR SEGUN SWIFT NO.9719 Y NO.9718 DE FECHA 19/06/2023 ORDENANTE: WENFOR SA (MONTEVUIDEO URUGUAY) REF.: CRED YLB GCO 0099 ODV 23 VEX LIB. 00597012001 RECURSOS PROPIOS VENTAS YLB"/>
    <m/>
    <m/>
    <m/>
    <m/>
    <m/>
    <m/>
    <n v="0"/>
    <n v="177481.92"/>
    <s v="NO_CONCILIADO"/>
  </r>
  <r>
    <x v="26"/>
    <m/>
    <x v="26"/>
    <x v="111"/>
    <s v="G23097920001"/>
    <s v="CVD"/>
    <n v="2309792"/>
    <m/>
    <s v="COBRO COSTOS DE PAPELERIA SEGUN TRANSFERENCIA DEL EXTERIOR POR ORDEN DE WENFOR SA (MONTEVUIDEO URUGUAY) REF.: CRED YLB GCO 0099 ODV 23 VEX LIB. 00597012001 RECURSOS PROPIOS VENTAS YLB"/>
    <m/>
    <m/>
    <m/>
    <m/>
    <m/>
    <m/>
    <n v="50"/>
    <n v="0"/>
    <s v="NO_CONCILIADO"/>
  </r>
  <r>
    <x v="1"/>
    <m/>
    <x v="1"/>
    <x v="111"/>
    <s v="O21211610002"/>
    <s v="BOD"/>
    <n v="2121161"/>
    <m/>
    <s v="00099021001 DEPOSITO DE EFECTIVO, DEPOSITANTE: LUCRECIA VELARDE VDA DE FLORES, CONCEPTO: NUEVAS NUPCIAS, CUENTA DE DEPOSITO: CUENTA UNICA DEL TESORO"/>
    <m/>
    <m/>
    <m/>
    <m/>
    <m/>
    <m/>
    <n v="0"/>
    <n v="1500"/>
    <s v="NO_CONCILIADO"/>
  </r>
  <r>
    <x v="1"/>
    <m/>
    <x v="1"/>
    <x v="111"/>
    <s v="O21211690002"/>
    <s v="BOD"/>
    <n v="2121169"/>
    <m/>
    <s v="00099021001 DEPOSITO DE EFECTIVO, DEPOSITANTE: SOF. MY DEPSS. JHONNY CAMA VILLCA, CONCEPTO: REVERSION P/MONTO NO CORRESPONDIENTE DE CAMBIO DE DESTINO PREV 1949, CUENTA DE DEPOSITO: CUENTA UNICA DEL TESORO"/>
    <m/>
    <m/>
    <m/>
    <m/>
    <m/>
    <m/>
    <n v="0"/>
    <n v="3808.5"/>
    <s v="NO_CONCILIADO"/>
  </r>
  <r>
    <x v="8"/>
    <m/>
    <x v="8"/>
    <x v="111"/>
    <s v="B21210550002"/>
    <s v="BOD"/>
    <n v="2121055"/>
    <m/>
    <s v="00099021001 DEP.DE CHEQ.AJENOS,RET.DE CAM.,CONCEPTO: REEMBOLSO DEL BENEFICIARIO EIBH AL FIDEICOMISO IMPL DE LA PLANTA DE PRODUCCION DE FER. GRAN. CBBA.,DEP.: MINISTERIO DE HIDROCARBUROS Y ENERGIAS"/>
    <m/>
    <m/>
    <m/>
    <m/>
    <m/>
    <m/>
    <n v="0"/>
    <n v="496317.61"/>
    <s v="NO_CONCILIADO"/>
  </r>
  <r>
    <x v="1"/>
    <m/>
    <x v="1"/>
    <x v="112"/>
    <s v="O21213240002"/>
    <s v="BOD"/>
    <n v="2121324"/>
    <m/>
    <s v="00099021001 DEPOSITO DE EFECTIVO, DEPOSITANTE: WENDY MARIN MENDOZA, CONCEPTO: DEVOLUCION, CUENTA DE DEPOSITO: CUENTA UNICA DEL TESORO"/>
    <m/>
    <m/>
    <m/>
    <m/>
    <m/>
    <m/>
    <n v="0"/>
    <n v="550"/>
    <s v="NO_CONCILIADO"/>
  </r>
  <r>
    <x v="1"/>
    <m/>
    <x v="1"/>
    <x v="112"/>
    <s v="O21213530002"/>
    <s v="BOD"/>
    <n v="2121353"/>
    <m/>
    <s v="00099021001 DEPOSITO DE EFECTIVO, DEPOSITANTE: EMILIANA LIMACHI POMA, CONCEPTO: COBRO INDEBIDO DEVOLUCION, CUENTA DE DEPOSITO: CUENTA UNICA DEL TESORO"/>
    <m/>
    <m/>
    <m/>
    <m/>
    <m/>
    <m/>
    <n v="0"/>
    <n v="950"/>
    <s v="NO_CONCILIADO"/>
  </r>
  <r>
    <x v="1"/>
    <m/>
    <x v="1"/>
    <x v="112"/>
    <s v="O21214320002"/>
    <s v="BOD"/>
    <n v="2121432"/>
    <m/>
    <s v="00099021001 DEPOSITO DE EFECTIVO, DEPOSITANTE: FAVIOLA ANDREA SANTALLA ZAPATA, CONCEPTO: DEVOLUCION DE PAGO DE HABERES EN DEMASIA, CUENTA DE DEPOSITO: CUENTA UNICA DEL TESORO"/>
    <m/>
    <m/>
    <m/>
    <m/>
    <m/>
    <m/>
    <n v="0"/>
    <n v="1788.3"/>
    <s v="NO_CONCILIADO"/>
  </r>
  <r>
    <x v="1"/>
    <m/>
    <x v="1"/>
    <x v="112"/>
    <s v="B21213430002"/>
    <s v="BOD"/>
    <n v="2121343"/>
    <m/>
    <s v="00099021001 DEP.DE CHEQ.AJENOS,RET.DE CAM.,CONCEPTO: COMPENSACION MENSUAL DE COTIZACIONES,DEP.: FUTURO DE BOLIVIA S.A. AFP , PROCEDENCIA: BANCO DE CREDITO DE BOLIVIA S.A., CHEQUE: 69646, FECHA DE EMISION:19/06/2023"/>
    <m/>
    <m/>
    <m/>
    <m/>
    <m/>
    <m/>
    <n v="0"/>
    <n v="359492.35"/>
    <s v="NO_CONCILIADO"/>
  </r>
  <r>
    <x v="35"/>
    <m/>
    <x v="35"/>
    <x v="112"/>
    <s v="B21213440002"/>
    <s v="BOD"/>
    <n v="2121344"/>
    <m/>
    <s v="00035031101 DEP.DE CHEQ.AJENOS,RET.DE CAM.,CONCEPTO: DEVOLUCION DE RECURSOS EVENTO : &quot;SUPER SONRISAS BROS &quot;,DEP.: MEFP - UCPP , PROCEDENCIA: BANCO UNION S.A., CHEQUE: 339, FECHA DE EMISION:14/06/2023"/>
    <m/>
    <m/>
    <m/>
    <m/>
    <m/>
    <m/>
    <n v="0"/>
    <n v="202"/>
    <s v="NO_CONCILIADO"/>
  </r>
  <r>
    <x v="1"/>
    <m/>
    <x v="1"/>
    <x v="112"/>
    <s v="B21213450002"/>
    <s v="BOD"/>
    <n v="2121345"/>
    <m/>
    <s v="00099021001 DEP.DE CHEQ.AJENOS,RET.DE CAM.,CONCEPTO: FRACCION COMPLEMENTARIA MENSUAL,DEP.: FUTURO DE BOLIVIA S.A. AFP , PROCEDENCIA: BANCO DE CREDITO DE BOLIVIA S.A., CHEQUE: 69647, FECHA DE EMISION:19/06/2023"/>
    <m/>
    <m/>
    <m/>
    <m/>
    <m/>
    <m/>
    <n v="0"/>
    <n v="43208.81"/>
    <s v="NO_CONCILIADO"/>
  </r>
  <r>
    <x v="35"/>
    <m/>
    <x v="35"/>
    <x v="112"/>
    <s v="B21213460002"/>
    <s v="BOD"/>
    <n v="2121346"/>
    <m/>
    <s v="00035031101 DEP.DE CHEQ.AJENOS,RET.DE CAM.,CONCEPTO: DEVOLUCION DE RECURSOS EVENTO : &quot; JORNADAS ACADEMICAS UTB &quot;,DEP.: MEFP - UCPP , PROCEDENCIA: BANCO UNION S.A., CHEQUE: 337, FECHA DE EMISION:14/06/2023"/>
    <m/>
    <m/>
    <m/>
    <m/>
    <m/>
    <m/>
    <n v="0"/>
    <n v="885"/>
    <s v="NO_CONCILIADO"/>
  </r>
  <r>
    <x v="35"/>
    <m/>
    <x v="35"/>
    <x v="112"/>
    <s v="B21213470002"/>
    <s v="BOD"/>
    <n v="2121347"/>
    <m/>
    <s v="00035031101 DEP.DE CHEQ.AJENOS,RET.DE CAM.,CONCEPTO: DEVOLUCION DE RECURSOS EVENTO: &quot; EXPO 3.6&quot;,DEP.: MEFP - UCPP , PROCEDENCIA: BANCO UNION S.A., CHEQUE: 336, FECHA DE EMISION:14/06/2023"/>
    <m/>
    <m/>
    <m/>
    <m/>
    <m/>
    <m/>
    <n v="0"/>
    <n v="34593"/>
    <s v="NO_CONCILIADO"/>
  </r>
  <r>
    <x v="35"/>
    <m/>
    <x v="35"/>
    <x v="112"/>
    <s v="B21213480002"/>
    <s v="BOD"/>
    <n v="2121348"/>
    <m/>
    <s v="00035031101 DEP.DE CHEQ.AJENOS,RET.DE CAM.,CONCEPTO: DEVOLUCION DE RECURSOS EVENTO : &quot; SALON INTERNACIONAL DEL AUTOMOVIL 7° VERSION &quot;,DEP.: MEFP - UCPP , PROCEDENCIA: BANCO UNION S.A., CHEQUE: 338, FECHA DE EMISION:14/06/2023"/>
    <m/>
    <m/>
    <m/>
    <m/>
    <m/>
    <m/>
    <n v="0"/>
    <n v="3471"/>
    <s v="NO_CONCILIADO"/>
  </r>
  <r>
    <x v="1"/>
    <m/>
    <x v="1"/>
    <x v="112"/>
    <s v="B21214030002"/>
    <s v="BOD"/>
    <n v="2121403"/>
    <m/>
    <s v="00099021001 DEP.DE CHEQ.AJENOS,RET.DE CAM.,CONCEPTO: DEVOLUCION VIATICOS-DARIA CLAUDIA FLORES HUANCA-FUENTE 41 OF 111,DEP.: SEGIP , PROCEDENCIA: BANCO UNION S.A., CHEQUE: 16266, FECHA DE EMISION:15/06/2023"/>
    <m/>
    <m/>
    <m/>
    <m/>
    <m/>
    <m/>
    <n v="0"/>
    <n v="555"/>
    <s v="NO_CONCILIADO"/>
  </r>
  <r>
    <x v="1"/>
    <m/>
    <x v="1"/>
    <x v="113"/>
    <s v="O21216670002"/>
    <s v="BOD"/>
    <n v="2121667"/>
    <m/>
    <s v="00099021001 DEPOSITO DE EFECTIVO, DEPOSITANTE: MARICELA BAUTISTA SEGALES, CONCEPTO: DEVOLUCION DE SUELDO DEL MES DE MAYO, CUENTA DE DEPOSITO: CUENTA UNICA DEL TESORO"/>
    <m/>
    <m/>
    <m/>
    <m/>
    <m/>
    <m/>
    <n v="0"/>
    <n v="4152.16"/>
    <s v="NO_CONCILIADO"/>
  </r>
  <r>
    <x v="8"/>
    <m/>
    <x v="8"/>
    <x v="113"/>
    <s v="G23125290003"/>
    <s v="COB"/>
    <n v="17455"/>
    <m/>
    <s v="PAGO A CAF PRÉSTAMO CAF011752 VCTO. 22-06-2023 POR CUENTA DE TGN , NTI. 017455 VALOR 22-06-2023 COMISIONES USD 61.930,56 CTA. 3987 CUENTA UNICA DEL TESORO LIB. 00099021001 REF.: COMISIONES BANCARIAS"/>
    <m/>
    <m/>
    <m/>
    <m/>
    <m/>
    <m/>
    <n v="567.38"/>
    <n v="0"/>
    <s v="NO_CONCILIADO"/>
  </r>
  <r>
    <x v="1"/>
    <m/>
    <x v="1"/>
    <x v="113"/>
    <s v="O21217430002"/>
    <s v="BOD"/>
    <n v="2121743"/>
    <m/>
    <s v="00099021001 DEPOSITO DE EFECTIVO, DEPOSITANTE: GABRIELA HERBAS VILLCA, CONCEPTO: REPOSICION PASE MAGNETICO CAMARA DE DIPUTADOS, CUENTA DE DEPOSITO: CUENTA UNICA DEL TESORO"/>
    <m/>
    <m/>
    <m/>
    <m/>
    <m/>
    <m/>
    <n v="0"/>
    <n v="120"/>
    <s v="NO_CONCILIADO"/>
  </r>
  <r>
    <x v="1"/>
    <m/>
    <x v="1"/>
    <x v="113"/>
    <s v="O21217590002"/>
    <s v="BOD"/>
    <n v="2121759"/>
    <m/>
    <s v="00099021001 DEPOSITO DE EFECTIVO, DEPOSITANTE: WENDY LIZZETH PEREZ GORRITTY, CONCEPTO: REMUNERACIONES DE MAYO-2023, CUENTA DE DEPOSITO: CUENTA UNICA DEL TESORO"/>
    <m/>
    <m/>
    <m/>
    <m/>
    <m/>
    <m/>
    <n v="0"/>
    <n v="523.63"/>
    <s v="NO_CONCILIADO"/>
  </r>
  <r>
    <x v="1"/>
    <m/>
    <x v="1"/>
    <x v="113"/>
    <s v="O21217810002"/>
    <s v="BOD"/>
    <n v="2121781"/>
    <m/>
    <s v="00099021001 DEPOSITO DE EFECTIVO, DEPOSITANTE: DELIA YUCRA RODAS, CONCEPTO: DEVOLUCION DE PAGO EN EXCESO DE SUELDO DEL MES DE MAYO DE 2023, CUENTA DE DEPOSITO: CUENTA UNICA DEL TESORO"/>
    <m/>
    <m/>
    <m/>
    <m/>
    <m/>
    <m/>
    <n v="0"/>
    <n v="7443.65"/>
    <s v="NO_CONCILIADO"/>
  </r>
  <r>
    <x v="36"/>
    <m/>
    <x v="36"/>
    <x v="113"/>
    <s v="B21216710002"/>
    <s v="BOD"/>
    <n v="2121671"/>
    <m/>
    <s v="00301014201 DEP.DE CHEQ.AJENOS,RET.DE CAM.,CONCEPTO: TRANSFERENCIA SEGUN CONVENIO DE FINANCIAMIENTO DE LA GADOR AL SEDERI - ORURO,DEP.: GONZALO EDDY POMA SANGA , PROCEDENCIA: BANCO UNION S.A., CHEQUE: 414, FECHA DE EMISION:20/06/2023"/>
    <m/>
    <m/>
    <m/>
    <m/>
    <m/>
    <m/>
    <n v="0"/>
    <n v="1500000"/>
    <s v="NO_CONCILIADO"/>
  </r>
  <r>
    <x v="26"/>
    <m/>
    <x v="26"/>
    <x v="113"/>
    <s v="G23134160002"/>
    <s v="CRV"/>
    <n v="2313416"/>
    <m/>
    <s v="TRANSFERENCIA DEL EXTERIOR SEGUN SWIFT NOS.10061-10060 DE FECHA 22/06/2023 ORDENANTE: CAMPO MAXX AGROINSUMOS INDUSTRIA E COMERCIO LTDA FECHA VALOR 22/06/2023 REF:INV YLB-GCO-0103 ODV/23 VEX YLB GC 0-0102 ODV/23-VEX LIB. 00597012001 RECURSOS PROPIOS VENTAS YLB"/>
    <m/>
    <m/>
    <m/>
    <m/>
    <m/>
    <m/>
    <n v="0"/>
    <n v="195921.6"/>
    <s v="NO_CONCILIADO"/>
  </r>
  <r>
    <x v="26"/>
    <m/>
    <x v="26"/>
    <x v="113"/>
    <s v="G23134170001"/>
    <s v="CVD"/>
    <n v="2313417"/>
    <m/>
    <s v="COBRO COSTOS DE PAPELERIA SEGUN TRANSFERENCIA DEL EXTERIOR POR ORDEN DE CAMPO MAXX AGROINSUMOS INDUSTRIA E COMERCIO LTDA FECHA VALOR 22/06/2023 REF:INV YLB-GCO-0103 ODV/23 VEX YLB GC 0-0102 ODV/23-VEX LIB. 00597012001 RECURSOS PROPIOS VENTAS YLB"/>
    <m/>
    <m/>
    <m/>
    <m/>
    <m/>
    <m/>
    <n v="50"/>
    <n v="0"/>
    <s v="NO_CONCILIADO"/>
  </r>
  <r>
    <x v="8"/>
    <m/>
    <x v="8"/>
    <x v="113"/>
    <s v="S10629500001"/>
    <s v="COB"/>
    <n v="1062950"/>
    <m/>
    <s v="||COBRO DE ÚTILES DE ESCRITORIO POR REGULARIZACIÓN DE NUESTRO COMPROBANTE S-1062014 DE 9/06/2023 POR COBRO DE COMISIONES QUE EFECTÚA EL BANCO DE ESPAÑA POR PAGO DEL PRÉSTAMO FIDA E-7-BO SEGÚN NOTA MEFP/VTCP/DGCP/UODP/N° 546/2023 DE 22/06/2023 LIBRETA 00099021001 TGN RECURSOS ORDINARIOS (3987) REF.: ÚTILES DE ESCRITORIO"/>
    <m/>
    <m/>
    <m/>
    <m/>
    <m/>
    <m/>
    <n v="50"/>
    <n v="0"/>
    <s v="NO_CONCILIADO"/>
  </r>
  <r>
    <x v="1"/>
    <m/>
    <x v="1"/>
    <x v="114"/>
    <s v="O21220320002"/>
    <s v="BOD"/>
    <n v="2122032"/>
    <m/>
    <s v="00099021001 DEPOSITO DE EFECTIVO, DEPOSITANTE: MIGUEL ANGEL CHOQUE CONDORI, CONCEPTO: MONTOS EXCEDENTARIOS A LA RENUMERACION MAXIMA MAYO / 2023, CUENTA DE DEPOSITO: CUENTA UNICA DEL TESORO"/>
    <m/>
    <m/>
    <m/>
    <m/>
    <m/>
    <m/>
    <n v="0"/>
    <n v="249.78"/>
    <s v="NO_CONCILIADO"/>
  </r>
  <r>
    <x v="1"/>
    <m/>
    <x v="1"/>
    <x v="114"/>
    <s v="O21220520002"/>
    <s v="BOD"/>
    <n v="2122052"/>
    <m/>
    <s v="00099021001 DEPOSITO DE EFECTIVO, DEPOSITANTE: DRA. LUCY CALLE DE BENAVIDES, CONCEPTO: DEVOLUCION DINERO SUELDO MES MAYO 2023, CUENTA DE DEPOSITO: CUENTA UNICA DEL TESORO"/>
    <m/>
    <m/>
    <m/>
    <m/>
    <m/>
    <m/>
    <n v="0"/>
    <n v="40.340000000000003"/>
    <s v="CONCILIADO_PARCIAL"/>
  </r>
  <r>
    <x v="3"/>
    <m/>
    <x v="3"/>
    <x v="114"/>
    <s v="Q18329500002"/>
    <s v="CRV"/>
    <n v="1832950"/>
    <m/>
    <s v="NUMERO DE LIBRETA CUT: 00344018001 OPERACIÓN E18 TRANSFERENCIA DEL SISTEMA FINANCIERO POR CUENTA DE TERCEROS A LA CUT UNICEF PAYMENT NUMBER 3230178120"/>
    <m/>
    <m/>
    <m/>
    <m/>
    <m/>
    <m/>
    <n v="0"/>
    <n v="387240"/>
    <s v="NO_CONCILIADO"/>
  </r>
  <r>
    <x v="1"/>
    <m/>
    <x v="1"/>
    <x v="114"/>
    <s v="O21220800002"/>
    <s v="BOD"/>
    <n v="2122080"/>
    <m/>
    <s v="00099021001 DEPOSITO DE EFECTIVO, DEPOSITANTE: ADRIANA MOLINA ROSALES, CONCEPTO: DEVOLUCION DE REMUNERACION MAXIMA PERMITIDA EN EL SECTOR PUBLICO MAYO 2023, CUENTA DE DEPOSITO: CUENTA UNICA DEL TESORO"/>
    <m/>
    <m/>
    <m/>
    <m/>
    <m/>
    <m/>
    <n v="0"/>
    <n v="249.78"/>
    <s v="NO_CONCILIADO"/>
  </r>
  <r>
    <x v="1"/>
    <m/>
    <x v="1"/>
    <x v="114"/>
    <s v="O21220830002"/>
    <s v="BOD"/>
    <n v="2122083"/>
    <m/>
    <s v="00099021001 DEPOSITO DE EFECTIVO, DEPOSITANTE: MARCELO OPORTO ESTRADA, CONCEPTO: DEVOLUCION DE RETROACTIVO, CUENTA DE DEPOSITO: CUENTA UNICA DEL TESORO"/>
    <m/>
    <m/>
    <m/>
    <m/>
    <m/>
    <m/>
    <n v="0"/>
    <n v="7903.24"/>
    <s v="NO_CONCILIADO"/>
  </r>
  <r>
    <x v="1"/>
    <m/>
    <x v="1"/>
    <x v="114"/>
    <s v="B21220200002"/>
    <s v="BOD"/>
    <n v="2122020"/>
    <m/>
    <s v="00099021001 DEP.DE CHEQ.AJENOS,RET.DE CAM.,CONCEPTO: PAGO POR DESCUENTO RECURSOS PUBLICOS,DEP.: CAJA NACIONAL DE SALUD , PROCEDENCIA: BANCO UNION S.A., CHEQUE: 68709, FECHA DE EMISION:23/06/2023"/>
    <m/>
    <m/>
    <m/>
    <m/>
    <m/>
    <m/>
    <n v="0"/>
    <n v="12790.75"/>
    <s v="NO_CONCILIADO"/>
  </r>
  <r>
    <x v="1"/>
    <m/>
    <x v="1"/>
    <x v="114"/>
    <s v="B21220310002"/>
    <s v="BOD"/>
    <n v="2122031"/>
    <m/>
    <s v="00099021001 DEP.DE CHEQ.AJENOS,RET.DE CAM.,CONCEPTO: DORA BALDERRAMA JIMENEZ,DEP.: BANCO UNION S.A. , PROCEDENCIA: BANCO UNION S.A., CHEQUE: 191529, FECHA DE EMISION:23/06/2023"/>
    <m/>
    <m/>
    <m/>
    <m/>
    <m/>
    <m/>
    <n v="0"/>
    <n v="2509.12"/>
    <s v="NO_CONCILIADO"/>
  </r>
  <r>
    <x v="26"/>
    <m/>
    <x v="26"/>
    <x v="114"/>
    <s v="G23151170002"/>
    <s v="CRV"/>
    <n v="2315117"/>
    <m/>
    <s v="TRANSFERENCIA DEL EXTERIOR SEGUN SWIFT NOS.10179-10178 DE FECHA 23/06/2023 ORDENANTE: ECO PRODUCTOS AGROPECUARIOS LTDA, FECHA VALOR 23/06/2023 REF:INV YLB-GCO-0098-ODV/23-VEX LIB. 00597012001 RECURSOS PROPIOS VENTAS YLB"/>
    <m/>
    <m/>
    <m/>
    <m/>
    <m/>
    <m/>
    <n v="0"/>
    <n v="472311"/>
    <s v="NO_CONCILIADO"/>
  </r>
  <r>
    <x v="26"/>
    <m/>
    <x v="26"/>
    <x v="114"/>
    <s v="G23151180001"/>
    <s v="CVD"/>
    <n v="2315118"/>
    <m/>
    <s v="COBRO COSTOS DE PAPELERIA SEGUN TRANSFERENCIA DEL EXTERIOR POR ORDEN DE ECO PRODUCTOS AGROPECUARIOS LTDA, FECHA VALOR 23/06/2023 REF:INV YLB-GCO-0098-ODV/23-VEX LIB. 00597012001 RECURSOS PROPIOS VENTAS YLB"/>
    <m/>
    <m/>
    <m/>
    <m/>
    <m/>
    <m/>
    <n v="50"/>
    <n v="0"/>
    <s v="NO_CONCILIADO"/>
  </r>
  <r>
    <x v="26"/>
    <m/>
    <x v="26"/>
    <x v="114"/>
    <s v="S10630210001"/>
    <s v="COB"/>
    <n v="1063021"/>
    <m/>
    <s v="COBRO DE||COSTO ÚTILES DE ESCRIT. SG. CORREO ADJ. POR REGISTRO DE 7 COMP. CONT. DE LA FECHA COBRO DE CAP. E INTERESES CRED.EXTRA.YLB SEGUNDA FASE DES. INT. DE LA SALMUERA DEL SALAR DE UYUNI  PTA. IND. FASE II (7 DESEMB.) SG. RD N°069/2015, CONTRATO SANO N°169/2015 Y MOD. COSTO ÚTILES DE ESCRITORIO DE LA CUT, LIBRETA N°00597012001 RECURSOS PROPIOS VENTAS YLB"/>
    <m/>
    <m/>
    <m/>
    <m/>
    <m/>
    <m/>
    <n v="350"/>
    <n v="0"/>
    <s v="NO_CONCILIADO"/>
  </r>
  <r>
    <x v="1"/>
    <m/>
    <x v="1"/>
    <x v="115"/>
    <s v="O21222850002"/>
    <s v="BOD"/>
    <n v="2122285"/>
    <m/>
    <s v="00099021001 DEPOSITO DE EFECTIVO, DEPOSITANTE: FELIZA ROXANA JUSTINIANO VACA C.I. 3927213 SCZ., CONCEPTO: DEVOLUCION DE RECURSOS NO UTILIZADOS - FONDOS EN AVANCE, CUENTA DE DEPOSITO: CUENTA UNICA DEL TESORO"/>
    <m/>
    <m/>
    <m/>
    <m/>
    <m/>
    <m/>
    <n v="0"/>
    <n v="4"/>
    <s v="NO_CONCILIADO"/>
  </r>
  <r>
    <x v="1"/>
    <m/>
    <x v="1"/>
    <x v="115"/>
    <s v="O21223080002"/>
    <s v="BOD"/>
    <n v="2122308"/>
    <m/>
    <s v="00099021001 DEPOSITO DE EFECTIVO, DEPOSITANTE: FREDY MOISES FLORES MAMANI, CONCEPTO: COBRO INDEBIDO DEL PRA, CUENTA DE DEPOSITO: CUENTA UNICA DEL TESORO"/>
    <m/>
    <m/>
    <m/>
    <m/>
    <m/>
    <m/>
    <n v="0"/>
    <n v="248.82"/>
    <s v="NO_CONCILIADO"/>
  </r>
  <r>
    <x v="1"/>
    <m/>
    <x v="1"/>
    <x v="115"/>
    <s v="O21223270002"/>
    <s v="BOD"/>
    <n v="2122327"/>
    <m/>
    <s v="00099021001 DEPOSITO DE EFECTIVO, DEPOSITANTE: ROSELYNN CADIMA BALDERRAMA, CONCEPTO: INCOMPATIBILIDAD SALARIAL, CUENTA DE DEPOSITO: CUENTA UNICA DEL TESORO"/>
    <m/>
    <m/>
    <m/>
    <m/>
    <m/>
    <m/>
    <n v="0"/>
    <n v="124.66"/>
    <s v="NO_CONCILIADO"/>
  </r>
  <r>
    <x v="1"/>
    <m/>
    <x v="1"/>
    <x v="115"/>
    <s v="O21223320002"/>
    <s v="BOD"/>
    <n v="2122332"/>
    <m/>
    <s v="00099021001 DEPOSITO DE EFECTIVO, DEPOSITANTE: LUDY LUDGARDA CRUZ VILLCA, CONCEPTO: DEPÓSITO AL BCB RECURSOS ORDINARIOS, MES MAYO 2023, CUENTA DE DEPOSITO: CUENTA UNICA DEL TESORO"/>
    <m/>
    <m/>
    <m/>
    <m/>
    <m/>
    <m/>
    <n v="0"/>
    <n v="249.78"/>
    <s v="NO_CONCILIADO"/>
  </r>
  <r>
    <x v="26"/>
    <m/>
    <x v="26"/>
    <x v="115"/>
    <s v="G23166580002"/>
    <s v="CRV"/>
    <n v="2316658"/>
    <m/>
    <s v="TRANSFERENCIA DEL EXTERIOR SEGUN SWIFT NO.10285 Y NO.10284 DE FECHA 26/06/2023 ORDENANTE: PTC S A C (LIMA PERU) REF.: CRED 6613902177FS - 0499912 LIB. 00597012001 RECURSOS PROPIOS VENTAS YLB"/>
    <m/>
    <m/>
    <m/>
    <m/>
    <m/>
    <m/>
    <n v="0"/>
    <n v="107564.8"/>
    <s v="NO_CONCILIADO"/>
  </r>
  <r>
    <x v="26"/>
    <m/>
    <x v="26"/>
    <x v="115"/>
    <s v="G23166590001"/>
    <s v="CVD"/>
    <n v="2316659"/>
    <m/>
    <s v="COBRO COSTOS DE PAPELERIA SEGUN TRANSFERENCIA DEL EXTERIOR POR ORDEN DE PTC S A C (LIMA PERU) REF.: CRED 6613902177FS - 0499912 LIB. 00597012001 RECURSOS PROPIOS VENTAS YLB"/>
    <m/>
    <m/>
    <m/>
    <m/>
    <m/>
    <m/>
    <n v="50"/>
    <n v="0"/>
    <s v="NO_CONCILIADO"/>
  </r>
  <r>
    <x v="1"/>
    <m/>
    <x v="1"/>
    <x v="115"/>
    <s v="B21223120002"/>
    <s v="BOD"/>
    <n v="2122312"/>
    <m/>
    <s v="00099021001 DEP.DE CHEQ.AJENOS,RET.DE CAM.,CONCEPTO: JOSE ANTONIO CLAURE MAYORGA,DEP.: BANCO UNION S.A. , PROCEDENCIA: BANCO UNION S.A., CHEQUE: 191530, FECHA DE EMISION:26/06/2023"/>
    <m/>
    <m/>
    <m/>
    <m/>
    <m/>
    <m/>
    <n v="0"/>
    <n v="7917.64"/>
    <s v="NO_CONCILIADO"/>
  </r>
  <r>
    <x v="1"/>
    <m/>
    <x v="1"/>
    <x v="116"/>
    <s v="O21225940002"/>
    <s v="BOD"/>
    <n v="2122594"/>
    <m/>
    <s v="00099021001 DEPOSITO DE EFECTIVO, DEPOSITANTE: ROSA AMALIA QUISBERT DE MARCA, CONCEPTO: DEVOLUCION DE RETROACTIVO, CUENTA DE DEPOSITO: CUENTA UNICA DEL TESORO"/>
    <m/>
    <m/>
    <m/>
    <m/>
    <m/>
    <m/>
    <n v="0"/>
    <n v="200"/>
    <s v="NO_CONCILIADO"/>
  </r>
  <r>
    <x v="44"/>
    <m/>
    <x v="44"/>
    <x v="116"/>
    <s v="O21227360002"/>
    <s v="BOD"/>
    <n v="2122736"/>
    <m/>
    <s v="00594012001 DEPOSITO DE EFECTIVO, DEPOSITANTE: EDWIN ARMANDO RENGEL GONZALES CI.3350479LP, CONCEPTO: PAGO POR RESPONSABILIDAD SOLIDARIA, POR EL PAGO DE MULTAS A LA CNS, DE LA ASP-B, CUENTA DE DEPOSITO: CUENTA UNICA DEL TESORO"/>
    <m/>
    <m/>
    <m/>
    <m/>
    <m/>
    <m/>
    <n v="0"/>
    <n v="781.94"/>
    <s v="NO_CONCILIADO"/>
  </r>
  <r>
    <x v="4"/>
    <m/>
    <x v="4"/>
    <x v="116"/>
    <s v="Q18345750002"/>
    <s v="CRV"/>
    <n v="1834575"/>
    <m/>
    <s v="NUMERO DE LIBRETA CUT: 00099021001 OPERACIÓN E75 TRANSFERENCIA DE LA CUENTA FISCAL BUN A LA CUT EN MN TRANSFERENCIA DE FONDOS A SOLICITUD DE: GOBIERNO AUTONOMO MUNICIPAL DE VILLA DE HUACAYA, CITE:GAMVH/DAF NÂ° 035/2023 CUENTA CUT 3987 LIBRETA NÂ° 00099021001 TGN - RECURSOS ORDINARIOS"/>
    <m/>
    <m/>
    <m/>
    <m/>
    <m/>
    <m/>
    <n v="0"/>
    <n v="158.74"/>
    <s v="NO_CONCILIADO"/>
  </r>
  <r>
    <x v="1"/>
    <m/>
    <x v="1"/>
    <x v="116"/>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4343.8"/>
    <s v="CONCILIADO_PARCIAL"/>
  </r>
  <r>
    <x v="59"/>
    <m/>
    <x v="59"/>
    <x v="116"/>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77547.740000000005"/>
    <s v="CONCILIADO_PARCIAL"/>
  </r>
  <r>
    <x v="53"/>
    <m/>
    <x v="53"/>
    <x v="116"/>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2435.9499999999998"/>
    <s v="CONCILIADO_PARCIAL"/>
  </r>
  <r>
    <x v="60"/>
    <m/>
    <x v="60"/>
    <x v="116"/>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9815.3799999999992"/>
    <s v="CONCILIADO_PARCIAL"/>
  </r>
  <r>
    <x v="49"/>
    <m/>
    <x v="49"/>
    <x v="116"/>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1726.5"/>
    <s v="CONCILIADO_PARCIAL"/>
  </r>
  <r>
    <x v="49"/>
    <m/>
    <x v="49"/>
    <x v="116"/>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18081.559999999998"/>
    <s v="CONCILIADO_PARCIAL"/>
  </r>
  <r>
    <x v="59"/>
    <m/>
    <x v="59"/>
    <x v="116"/>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42788.32"/>
    <s v="CONCILIADO_PARCIAL"/>
  </r>
  <r>
    <x v="59"/>
    <m/>
    <x v="59"/>
    <x v="116"/>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89704.290000000008"/>
    <s v="CONCILIADO_PARCIAL"/>
  </r>
  <r>
    <x v="59"/>
    <m/>
    <x v="59"/>
    <x v="116"/>
    <s v="B21225860002"/>
    <s v="BOD"/>
    <n v="2122586"/>
    <m/>
    <s v="00099021001 DEP.DE CHEQ.AJENOS,RET.DE NO_CONCILIADO CAM.,CONCEPTO: PAGO INCAPACIDADES TEMPORALES (REEMBOLSO MINISTERIO DE ECONOMIA Y FINANZAS PUBLICAS),DEP.: CAJA NACIONAL DE SALUD , PROCEDENCIA: BANCO UNION S.A., CHEQUE: 32399, FECHA DE EMISION:15/06/2023_x000a_DT - 500 P - 1911"/>
    <m/>
    <m/>
    <m/>
    <m/>
    <m/>
    <m/>
    <n v="0"/>
    <n v="48986.8"/>
    <s v="CONCILIADO_PARCIAL"/>
  </r>
  <r>
    <x v="1"/>
    <m/>
    <x v="1"/>
    <x v="116"/>
    <s v="B21226100002"/>
    <s v="BOD"/>
    <n v="2122610"/>
    <m/>
    <s v="00099021001 DEP.DE CHEQ.AJENOS,RET.DE CAM.,CONCEPTO: DEVOLUCION DE RECURSOS, DESCONTADOS POR ENTREGA DE FONDOS EN AVANCE,DEP.: RAUL VILLCA QUISPE , PROCEDENCIA: BANCO UNION S.A., CHEQUE: 3580, FECHA DE EMISION:20/06/2023"/>
    <m/>
    <m/>
    <m/>
    <m/>
    <m/>
    <m/>
    <n v="0"/>
    <n v="1500"/>
    <s v="NO_CONCILIADO"/>
  </r>
  <r>
    <x v="61"/>
    <m/>
    <x v="61"/>
    <x v="116"/>
    <s v="S10632370003"/>
    <s v="COB"/>
    <n v="1063237"/>
    <m/>
    <s v="||TRANSFERENCIA DE FONDOS SEGÚN MENSAJES SWIFT NROS. 10288 Y 10287 DE LA FECHA Y NOTA CITE: AGBC-AGBC/DAF/TFC-CPRV-0231-CAR/2023 DE FECHA 14/06/2023 (HRE-TGL-9340) DE LA AGENCIA BOLIVIANA DE CORREOS. DÉBITO DE LA LIB.000383012001 INGRESOS AGENCIA BOLIVIANA DE CORREOS, REPOSICIÓN ÚTILES DE ESCRITORIO"/>
    <m/>
    <m/>
    <m/>
    <m/>
    <m/>
    <m/>
    <n v="50"/>
    <n v="0"/>
    <s v="NO_CONCILIADO"/>
  </r>
  <r>
    <x v="1"/>
    <m/>
    <x v="1"/>
    <x v="117"/>
    <s v="O21229780002"/>
    <s v="BOD"/>
    <n v="2122978"/>
    <m/>
    <s v="00099021001 DEPOSITO DE EFECTIVO, DEPOSITANTE: DORA MARY CHIPANA MAMANI, CONCEPTO: LEY FINANCIAL-DEVOLUCION, CUENTA DE DEPOSITO: CUENTA UNICA DEL TESORO"/>
    <m/>
    <m/>
    <m/>
    <m/>
    <m/>
    <m/>
    <n v="0"/>
    <n v="249.78"/>
    <s v="NO_CONCILIADO"/>
  </r>
  <r>
    <x v="1"/>
    <m/>
    <x v="1"/>
    <x v="117"/>
    <s v="O21230020002"/>
    <s v="BOD"/>
    <n v="2123002"/>
    <m/>
    <s v="00099021001 DEPOSITO DE EFECTIVO, DEPOSITANTE: WILSON ROBERT MOROCHI LIMA, CONCEPTO: DEVOLUCION DE SALARIO MES DE MAYO - 2023 MONTO EXCEDENTARIO, CUENTA DE DEPOSITO: CUENTA UNICA DEL TESORO"/>
    <m/>
    <m/>
    <m/>
    <m/>
    <m/>
    <m/>
    <n v="0"/>
    <n v="249.78"/>
    <s v="NO_CONCILIADO"/>
  </r>
  <r>
    <x v="32"/>
    <m/>
    <x v="32"/>
    <x v="117"/>
    <s v="G23199230001"/>
    <s v="CVD"/>
    <n v="2319923"/>
    <m/>
    <s v="COBRO COSTOS DE PAPELERIA SEGUN TRANSFERENCIA DEL EXTERIOR POR ORDEN DE SOLGAS SA (LIMA PERU) REF.: CRED GLP FECHA VALOR 28/06/2023 LIB. 00513062002 YPFB - EXPORTACIÓN DE GLP Y OTROS-BOLIVIANOS"/>
    <m/>
    <m/>
    <m/>
    <m/>
    <m/>
    <m/>
    <n v="50"/>
    <n v="0"/>
    <s v="NO_CONCILIADO"/>
  </r>
  <r>
    <x v="1"/>
    <m/>
    <x v="1"/>
    <x v="117"/>
    <s v="J05537740002"/>
    <s v="NTE"/>
    <n v="5935286"/>
    <m/>
    <s v="A:00099021001 Transferencia de recursos a la Libreta 00099021001 TGN-RECURSOS ORDINARIOS (3987), de acuerdo a extracto bancario adjunto."/>
    <m/>
    <m/>
    <m/>
    <m/>
    <m/>
    <m/>
    <n v="0"/>
    <n v="320000000"/>
    <s v="NO_CONCILIADO"/>
  </r>
  <r>
    <x v="1"/>
    <m/>
    <x v="1"/>
    <x v="117"/>
    <s v="B21229600002"/>
    <s v="BOD"/>
    <n v="2122960"/>
    <m/>
    <s v="00099021001 DEP.DE CHEQ.AJENOS,RET.DE CAM.,CONCEPTO: MARIA LUISA ZEBALLOS CASTRO,DEP.: BANCO UNION S.A. , PROCEDENCIA: BANCO UNION S.A., CHEQUE: 191533, FECHA DE EMISION:28/06/2023"/>
    <m/>
    <m/>
    <m/>
    <m/>
    <m/>
    <m/>
    <n v="0"/>
    <n v="9019.73"/>
    <s v="NO_CONCILIADO"/>
  </r>
  <r>
    <x v="26"/>
    <m/>
    <x v="26"/>
    <x v="118"/>
    <s v="G23215360002"/>
    <s v="CRV"/>
    <n v="2321536"/>
    <m/>
    <s v="TRANSFERENCIA DEL EXTERIOR SEGUN SWIFT NO.10459 DE FECHA 29/06/2023 ORDENANTE: FASS INDUSTRIA E COMERCIO DE P (BRAZIL RIBERAO PRETO) REF.: CRED INV NRO. YLB-GCO-0109-OD LIB. 00597012001 RECURSOS PROPIOS VENTAS YLB"/>
    <m/>
    <m/>
    <m/>
    <m/>
    <m/>
    <m/>
    <n v="0"/>
    <n v="463050"/>
    <s v="NO_CONCILIADO"/>
  </r>
  <r>
    <x v="1"/>
    <m/>
    <x v="1"/>
    <x v="118"/>
    <s v="O21232700002"/>
    <s v="BOD"/>
    <n v="2123270"/>
    <m/>
    <s v="00099021001 DEPOSITO DE EFECTIVO, DEPOSITANTE: LENIN POMARI RODRIGUEZ, CONCEPTO: DEVOLUCION DEL PAGO DE AGUINALDO DE DICIEMBRE 2022, CUENTA DE DEPOSITO: CUENTA UNICA DEL TESORO"/>
    <m/>
    <m/>
    <m/>
    <m/>
    <m/>
    <m/>
    <n v="0"/>
    <n v="4388.53"/>
    <s v="NO_CONCILIADO"/>
  </r>
  <r>
    <x v="26"/>
    <m/>
    <x v="26"/>
    <x v="118"/>
    <s v="G23215370001"/>
    <s v="CVD"/>
    <n v="2321537"/>
    <m/>
    <s v="COBRO COSTOS DE PAPELERIA SEGUN TRANSFERENCIA DEL EXTERIOR POR ORDEN DE FASS INDUSTRIA E COMERCIO DE P (BRAZIL RIBERAO PRETO) REF.: CRED INV NRO. YLB-GCO-0109-OD LIB. 00597012001 RECURSOS PROPIOS VENTAS YLB"/>
    <m/>
    <m/>
    <m/>
    <m/>
    <m/>
    <m/>
    <n v="50"/>
    <n v="0"/>
    <s v="NO_CONCILIADO"/>
  </r>
  <r>
    <x v="10"/>
    <m/>
    <x v="10"/>
    <x v="118"/>
    <s v="T04466390001"/>
    <s v="DEV"/>
    <n v="446639"/>
    <m/>
    <s v="CONTABILIZACION ORDENES DE TRANSFERENCIA GRACOS"/>
    <m/>
    <m/>
    <m/>
    <m/>
    <m/>
    <m/>
    <n v="1945647.19"/>
    <n v="0"/>
    <s v="NO_CONCILIADO"/>
  </r>
  <r>
    <x v="10"/>
    <m/>
    <x v="10"/>
    <x v="118"/>
    <s v="T04466410001"/>
    <s v="DEV"/>
    <n v="446641"/>
    <m/>
    <s v="CONTABILIZACION ORDENES DE TRANSFERENCIA GRACOS"/>
    <m/>
    <m/>
    <m/>
    <m/>
    <m/>
    <m/>
    <n v="1945647.19"/>
    <n v="0"/>
    <s v="NO_CONCILIADO"/>
  </r>
  <r>
    <x v="10"/>
    <m/>
    <x v="10"/>
    <x v="118"/>
    <s v="T04466430001"/>
    <s v="DEV"/>
    <n v="446643"/>
    <m/>
    <s v="CONTABILIZACION ORDENES DE TRANSFERENCIA GRACOS"/>
    <m/>
    <m/>
    <m/>
    <m/>
    <m/>
    <m/>
    <n v="1945647.19"/>
    <n v="0"/>
    <s v="NO_CONCILIADO"/>
  </r>
  <r>
    <x v="10"/>
    <m/>
    <x v="10"/>
    <x v="118"/>
    <s v="T04466450001"/>
    <s v="DEV"/>
    <n v="446645"/>
    <m/>
    <s v="CONTABILIZACION ORDENES DE TRANSFERENCIA GRACOS"/>
    <m/>
    <m/>
    <m/>
    <m/>
    <m/>
    <m/>
    <n v="1945647.19"/>
    <n v="0"/>
    <s v="NO_CONCILIADO"/>
  </r>
  <r>
    <x v="10"/>
    <m/>
    <x v="10"/>
    <x v="118"/>
    <s v="T04466470001"/>
    <s v="DEV"/>
    <n v="446647"/>
    <m/>
    <s v="CONTABILIZACION ORDENES DE TRANSFERENCIA GRACOS"/>
    <m/>
    <m/>
    <m/>
    <m/>
    <m/>
    <m/>
    <n v="1945647.19"/>
    <n v="0"/>
    <s v="NO_CONCILIADO"/>
  </r>
  <r>
    <x v="10"/>
    <m/>
    <x v="10"/>
    <x v="118"/>
    <s v="T04466490001"/>
    <s v="DEV"/>
    <n v="446649"/>
    <m/>
    <s v="CONTABILIZACION ORDENES DE TRANSFERENCIA GRACOS"/>
    <m/>
    <m/>
    <m/>
    <m/>
    <m/>
    <m/>
    <n v="5343948.51"/>
    <n v="0"/>
    <s v="NO_CONCILIADO"/>
  </r>
  <r>
    <x v="10"/>
    <m/>
    <x v="10"/>
    <x v="118"/>
    <s v="T04466510001"/>
    <s v="DEV"/>
    <n v="446651"/>
    <m/>
    <s v="CONTABILIZACION ORDENES DE TRANSFERENCIA GRACOS"/>
    <m/>
    <m/>
    <m/>
    <m/>
    <m/>
    <m/>
    <n v="5343948.51"/>
    <n v="0"/>
    <s v="NO_CONCILIADO"/>
  </r>
  <r>
    <x v="10"/>
    <m/>
    <x v="10"/>
    <x v="118"/>
    <s v="T04466530001"/>
    <s v="DEV"/>
    <n v="446653"/>
    <m/>
    <s v="CONTABILIZACION ORDENES DE TRANSFERENCIA GRACOS"/>
    <m/>
    <m/>
    <m/>
    <m/>
    <m/>
    <m/>
    <n v="5343948.51"/>
    <n v="0"/>
    <s v="NO_CONCILIADO"/>
  </r>
  <r>
    <x v="10"/>
    <m/>
    <x v="10"/>
    <x v="118"/>
    <s v="T04466550001"/>
    <s v="DEV"/>
    <n v="446655"/>
    <m/>
    <s v="CONTABILIZACION ORDENES DE TRANSFERENCIA GRACOS"/>
    <m/>
    <m/>
    <m/>
    <m/>
    <m/>
    <m/>
    <n v="5343948.51"/>
    <n v="0"/>
    <s v="NO_CONCILIADO"/>
  </r>
  <r>
    <x v="10"/>
    <m/>
    <x v="10"/>
    <x v="118"/>
    <s v="T04466570001"/>
    <s v="DEV"/>
    <n v="446657"/>
    <m/>
    <s v="CONTABILIZACION ORDENES DE TRANSFERENCIA GRACOS"/>
    <m/>
    <m/>
    <m/>
    <m/>
    <m/>
    <m/>
    <n v="4526872.43"/>
    <n v="0"/>
    <s v="NO_CONCILIADO"/>
  </r>
  <r>
    <x v="10"/>
    <m/>
    <x v="10"/>
    <x v="118"/>
    <s v="T04466590001"/>
    <s v="DEV"/>
    <n v="446659"/>
    <m/>
    <s v="CONTABILIZACION ORDENES DE TRANSFERENCIA GRACOS"/>
    <m/>
    <m/>
    <m/>
    <m/>
    <m/>
    <m/>
    <n v="4526872.43"/>
    <n v="0"/>
    <s v="NO_CONCILIADO"/>
  </r>
  <r>
    <x v="10"/>
    <m/>
    <x v="10"/>
    <x v="118"/>
    <s v="T04466610001"/>
    <s v="DEV"/>
    <n v="446661"/>
    <m/>
    <s v="CONTABILIZACION ORDENES DE TRANSFERENCIA GRACOS"/>
    <m/>
    <m/>
    <m/>
    <m/>
    <m/>
    <m/>
    <n v="4526872.43"/>
    <n v="0"/>
    <s v="NO_CONCILIADO"/>
  </r>
  <r>
    <x v="10"/>
    <m/>
    <x v="10"/>
    <x v="118"/>
    <s v="T04466630001"/>
    <s v="DEV"/>
    <n v="446663"/>
    <m/>
    <s v="CONTABILIZACION ORDENES DE TRANSFERENCIA GRACOS"/>
    <m/>
    <m/>
    <m/>
    <m/>
    <m/>
    <m/>
    <n v="4526872.43"/>
    <n v="0"/>
    <s v="NO_CONCILIADO"/>
  </r>
  <r>
    <x v="10"/>
    <m/>
    <x v="10"/>
    <x v="118"/>
    <s v="T04466650001"/>
    <s v="DEV"/>
    <n v="446665"/>
    <m/>
    <s v="CONTABILIZACION ORDENES DE TRANSFERENCIA GRACOS"/>
    <m/>
    <m/>
    <m/>
    <m/>
    <m/>
    <m/>
    <n v="4526872.43"/>
    <n v="0"/>
    <s v="NO_CONCILIADO"/>
  </r>
  <r>
    <x v="10"/>
    <m/>
    <x v="10"/>
    <x v="118"/>
    <s v="T04466670001"/>
    <s v="DEV"/>
    <n v="446667"/>
    <m/>
    <s v="CONTABILIZACION ORDENES DE TRANSFERENCIA GRACOS"/>
    <m/>
    <m/>
    <m/>
    <m/>
    <m/>
    <m/>
    <n v="12433586.939999999"/>
    <n v="0"/>
    <s v="NO_CONCILIADO"/>
  </r>
  <r>
    <x v="10"/>
    <m/>
    <x v="10"/>
    <x v="118"/>
    <s v="T04466690001"/>
    <s v="DEV"/>
    <n v="446669"/>
    <m/>
    <s v="CONTABILIZACION ORDENES DE TRANSFERENCIA GRACOS"/>
    <m/>
    <m/>
    <m/>
    <m/>
    <m/>
    <m/>
    <n v="12433586.939999999"/>
    <n v="0"/>
    <s v="NO_CONCILIADO"/>
  </r>
  <r>
    <x v="10"/>
    <m/>
    <x v="10"/>
    <x v="118"/>
    <s v="T04466710001"/>
    <s v="DEV"/>
    <n v="446671"/>
    <m/>
    <s v="CONTABILIZACION ORDENES DE TRANSFERENCIA GRACOS"/>
    <m/>
    <m/>
    <m/>
    <m/>
    <m/>
    <m/>
    <n v="12433586.939999999"/>
    <n v="0"/>
    <s v="NO_CONCILIADO"/>
  </r>
  <r>
    <x v="10"/>
    <m/>
    <x v="10"/>
    <x v="118"/>
    <s v="T04466730001"/>
    <s v="DEV"/>
    <n v="446673"/>
    <m/>
    <s v="CONTABILIZACION ORDENES DE TRANSFERENCIA GRACOS"/>
    <m/>
    <m/>
    <m/>
    <m/>
    <m/>
    <m/>
    <n v="12433586.939999999"/>
    <n v="0"/>
    <s v="NO_CONCILIADO"/>
  </r>
  <r>
    <x v="10"/>
    <m/>
    <x v="10"/>
    <x v="118"/>
    <s v="T04466750001"/>
    <s v="DEV"/>
    <n v="446675"/>
    <m/>
    <s v="CONTABILIZACION ORDENES DE TRANSFERENCIA GRACOS"/>
    <m/>
    <m/>
    <m/>
    <m/>
    <m/>
    <m/>
    <n v="2287540.75"/>
    <n v="0"/>
    <s v="NO_CONCILIADO"/>
  </r>
  <r>
    <x v="10"/>
    <m/>
    <x v="10"/>
    <x v="118"/>
    <s v="T04466770001"/>
    <s v="DEV"/>
    <n v="446677"/>
    <m/>
    <s v="CONTABILIZACION ORDENES DE TRANSFERENCIA GRACOS"/>
    <m/>
    <m/>
    <m/>
    <m/>
    <m/>
    <m/>
    <n v="2287540.75"/>
    <n v="0"/>
    <s v="NO_CONCILIADO"/>
  </r>
  <r>
    <x v="10"/>
    <m/>
    <x v="10"/>
    <x v="118"/>
    <s v="T04466790001"/>
    <s v="DEV"/>
    <n v="446679"/>
    <m/>
    <s v="CONTABILIZACION ORDENES DE TRANSFERENCIA GRACOS"/>
    <m/>
    <m/>
    <m/>
    <m/>
    <m/>
    <m/>
    <n v="2287540.75"/>
    <n v="0"/>
    <s v="NO_CONCILIADO"/>
  </r>
  <r>
    <x v="10"/>
    <m/>
    <x v="10"/>
    <x v="118"/>
    <s v="T04466810001"/>
    <s v="DEV"/>
    <n v="446681"/>
    <m/>
    <s v="CONTABILIZACION ORDENES DE TRANSFERENCIA GRACOS"/>
    <m/>
    <m/>
    <m/>
    <m/>
    <m/>
    <m/>
    <n v="2287540.75"/>
    <n v="0"/>
    <s v="NO_CONCILIADO"/>
  </r>
  <r>
    <x v="10"/>
    <m/>
    <x v="10"/>
    <x v="118"/>
    <s v="T04466830001"/>
    <s v="DEV"/>
    <n v="446683"/>
    <m/>
    <s v="CONTABILIZACION ORDENES DE TRANSFERENCIA GRACOS"/>
    <m/>
    <m/>
    <m/>
    <m/>
    <m/>
    <m/>
    <n v="2287540.75"/>
    <n v="0"/>
    <s v="NO_CONCILIADO"/>
  </r>
  <r>
    <x v="10"/>
    <m/>
    <x v="10"/>
    <x v="118"/>
    <s v="T04466850001"/>
    <s v="DEV"/>
    <n v="446685"/>
    <m/>
    <s v="CONTABILIZACION ORDENES DE TRANSFERENCIA GRACOS"/>
    <m/>
    <m/>
    <m/>
    <m/>
    <m/>
    <m/>
    <n v="1413917"/>
    <n v="0"/>
    <s v="NO_CONCILIADO"/>
  </r>
  <r>
    <x v="10"/>
    <m/>
    <x v="10"/>
    <x v="118"/>
    <s v="T04466870001"/>
    <s v="DEV"/>
    <n v="446687"/>
    <m/>
    <s v="CONTABILIZACION ORDENES DE TRANSFERENCIA GRACOS"/>
    <m/>
    <m/>
    <m/>
    <m/>
    <m/>
    <m/>
    <n v="81736.83"/>
    <n v="0"/>
    <s v="NO_CONCILIADO"/>
  </r>
  <r>
    <x v="10"/>
    <m/>
    <x v="10"/>
    <x v="118"/>
    <s v="T04466890001"/>
    <s v="DEV"/>
    <n v="446689"/>
    <m/>
    <s v="CONTABILIZACION ORDENES DE TRANSFERENCIA GRACOS"/>
    <m/>
    <m/>
    <m/>
    <m/>
    <m/>
    <m/>
    <n v="2323944.98"/>
    <n v="0"/>
    <s v="NO_CONCILIADO"/>
  </r>
  <r>
    <x v="10"/>
    <m/>
    <x v="10"/>
    <x v="118"/>
    <s v="T04466910001"/>
    <s v="DEV"/>
    <n v="446691"/>
    <m/>
    <s v="CONTABILIZACION ORDENES DE TRANSFERENCIA GRACOS"/>
    <m/>
    <m/>
    <m/>
    <m/>
    <m/>
    <m/>
    <n v="71695.509999999995"/>
    <n v="0"/>
    <s v="NO_CONCILIADO"/>
  </r>
  <r>
    <x v="10"/>
    <m/>
    <x v="10"/>
    <x v="118"/>
    <s v="T04466930001"/>
    <s v="DEV"/>
    <n v="446693"/>
    <m/>
    <s v="CONTABILIZACION ORDENES DE TRANSFERENCIA GRACOS"/>
    <m/>
    <m/>
    <m/>
    <m/>
    <m/>
    <m/>
    <n v="3883489.08"/>
    <n v="0"/>
    <s v="NO_CONCILIADO"/>
  </r>
  <r>
    <x v="10"/>
    <m/>
    <x v="10"/>
    <x v="118"/>
    <s v="T04466950001"/>
    <s v="DEV"/>
    <n v="446695"/>
    <m/>
    <s v="CONTABILIZACION ORDENES DE TRANSFERENCIA GRACOS"/>
    <m/>
    <m/>
    <m/>
    <m/>
    <m/>
    <m/>
    <n v="196920.21"/>
    <n v="0"/>
    <s v="NO_CONCILIADO"/>
  </r>
  <r>
    <x v="10"/>
    <m/>
    <x v="10"/>
    <x v="118"/>
    <s v="T04466970001"/>
    <s v="DEV"/>
    <n v="446697"/>
    <m/>
    <s v="CONTABILIZACION ORDENES DE TRANSFERENCIA GRACOS"/>
    <m/>
    <m/>
    <m/>
    <m/>
    <m/>
    <m/>
    <n v="6382987.9800000004"/>
    <n v="0"/>
    <s v="NO_CONCILIADO"/>
  </r>
  <r>
    <x v="10"/>
    <m/>
    <x v="10"/>
    <x v="118"/>
    <s v="T04466990001"/>
    <s v="DEV"/>
    <n v="446699"/>
    <m/>
    <s v="CONTABILIZACION ORDENES DE TRANSFERENCIA GRACOS"/>
    <m/>
    <m/>
    <m/>
    <m/>
    <m/>
    <m/>
    <n v="224499.81"/>
    <n v="0"/>
    <s v="NO_CONCILIADO"/>
  </r>
  <r>
    <x v="10"/>
    <m/>
    <x v="10"/>
    <x v="118"/>
    <s v="T04467070001"/>
    <s v="DEV"/>
    <n v="446707"/>
    <m/>
    <s v="CONTABILIZACION ORDENES DE TRANSFERENCIA GRACOS"/>
    <m/>
    <m/>
    <m/>
    <m/>
    <m/>
    <m/>
    <n v="190174.36"/>
    <n v="0"/>
    <s v="NO_CONCILIADO"/>
  </r>
  <r>
    <x v="10"/>
    <m/>
    <x v="10"/>
    <x v="118"/>
    <s v="T04467010001"/>
    <s v="DEV"/>
    <n v="446701"/>
    <m/>
    <s v="CONTABILIZACION ORDENES DE TRANSFERENCIA GRACOS"/>
    <m/>
    <m/>
    <m/>
    <m/>
    <m/>
    <m/>
    <n v="166811.6"/>
    <n v="0"/>
    <s v="NO_CONCILIADO"/>
  </r>
  <r>
    <x v="10"/>
    <m/>
    <x v="10"/>
    <x v="118"/>
    <s v="T04467030001"/>
    <s v="DEV"/>
    <n v="446703"/>
    <m/>
    <s v="CONTABILIZACION ORDENES DE TRANSFERENCIA GRACOS"/>
    <m/>
    <m/>
    <m/>
    <m/>
    <m/>
    <m/>
    <n v="3289713.55"/>
    <n v="0"/>
    <s v="NO_CONCILIADO"/>
  </r>
  <r>
    <x v="10"/>
    <m/>
    <x v="10"/>
    <x v="118"/>
    <s v="T04467050001"/>
    <s v="DEV"/>
    <n v="446705"/>
    <m/>
    <s v="CONTABILIZACION ORDENES DE TRANSFERENCIA GRACOS"/>
    <m/>
    <m/>
    <m/>
    <m/>
    <m/>
    <m/>
    <n v="5407045.4100000001"/>
    <n v="0"/>
    <s v="NO_CONCILIADO"/>
  </r>
  <r>
    <x v="10"/>
    <m/>
    <x v="10"/>
    <x v="118"/>
    <s v="T04467090001"/>
    <s v="DEV"/>
    <n v="446709"/>
    <m/>
    <s v="CONTABILIZACION ORDENES DE TRANSFERENCIA GRACOS"/>
    <m/>
    <m/>
    <m/>
    <m/>
    <m/>
    <m/>
    <n v="522336.25"/>
    <n v="0"/>
    <s v="NO_CONCILIADO"/>
  </r>
  <r>
    <x v="10"/>
    <m/>
    <x v="10"/>
    <x v="118"/>
    <s v="T04467110001"/>
    <s v="DEV"/>
    <n v="446711"/>
    <m/>
    <s v="CONTABILIZACION ORDENES DE TRANSFERENCIA GRACOS"/>
    <m/>
    <m/>
    <m/>
    <m/>
    <m/>
    <m/>
    <n v="14851085.380000001"/>
    <n v="0"/>
    <s v="NO_CONCILIADO"/>
  </r>
  <r>
    <x v="10"/>
    <m/>
    <x v="10"/>
    <x v="118"/>
    <s v="T04467130001"/>
    <s v="DEV"/>
    <n v="446713"/>
    <m/>
    <s v="CONTABILIZACION ORDENES DE TRANSFERENCIA GRACOS"/>
    <m/>
    <m/>
    <m/>
    <m/>
    <m/>
    <m/>
    <n v="458167.67"/>
    <n v="0"/>
    <s v="NO_CONCILIADO"/>
  </r>
  <r>
    <x v="10"/>
    <m/>
    <x v="10"/>
    <x v="118"/>
    <s v="T04467150001"/>
    <s v="DEV"/>
    <n v="446715"/>
    <m/>
    <s v="CONTABILIZACION ORDENES DE TRANSFERENCIA GRACOS"/>
    <m/>
    <m/>
    <m/>
    <m/>
    <m/>
    <m/>
    <n v="9035584.5800000001"/>
    <n v="0"/>
    <s v="NO_CONCILIADO"/>
  </r>
  <r>
    <x v="10"/>
    <m/>
    <x v="10"/>
    <x v="118"/>
    <s v="T04467170001"/>
    <s v="DEV"/>
    <n v="446717"/>
    <m/>
    <s v="CONTABILIZACION ORDENES DE TRANSFERENCIA GRACOS"/>
    <m/>
    <m/>
    <m/>
    <m/>
    <m/>
    <m/>
    <n v="2732313.99"/>
    <n v="0"/>
    <s v="NO_CONCILIADO"/>
  </r>
  <r>
    <x v="10"/>
    <m/>
    <x v="10"/>
    <x v="118"/>
    <s v="T04467190001"/>
    <s v="DEV"/>
    <n v="446719"/>
    <m/>
    <s v="CONTABILIZACION ORDENES DE TRANSFERENCIA GRACOS"/>
    <m/>
    <m/>
    <m/>
    <m/>
    <m/>
    <m/>
    <n v="84294.03"/>
    <n v="0"/>
    <s v="NO_CONCILIADO"/>
  </r>
  <r>
    <x v="10"/>
    <m/>
    <x v="10"/>
    <x v="118"/>
    <s v="T04467210001"/>
    <s v="DEV"/>
    <n v="446721"/>
    <m/>
    <s v="CONTABILIZACION ORDENES DE TRANSFERENCIA GRACOS"/>
    <m/>
    <m/>
    <m/>
    <m/>
    <m/>
    <m/>
    <n v="96099.82"/>
    <n v="0"/>
    <s v="NO_CONCILIADO"/>
  </r>
  <r>
    <x v="10"/>
    <m/>
    <x v="10"/>
    <x v="118"/>
    <s v="T04467230001"/>
    <s v="DEV"/>
    <n v="446723"/>
    <m/>
    <s v="CONTABILIZACION ORDENES DE TRANSFERENCIA GRACOS"/>
    <m/>
    <m/>
    <m/>
    <m/>
    <m/>
    <m/>
    <n v="1662373.72"/>
    <n v="0"/>
    <s v="NO_CONCILIADO"/>
  </r>
  <r>
    <x v="10"/>
    <m/>
    <x v="10"/>
    <x v="118"/>
    <s v="T04467250001"/>
    <s v="DEV"/>
    <n v="446725"/>
    <m/>
    <s v="CONTABILIZACION ORDENES DE TRANSFERENCIA GRACOS"/>
    <m/>
    <m/>
    <m/>
    <m/>
    <m/>
    <m/>
    <n v="1863910.36"/>
    <n v="0"/>
    <s v="NO_CONCILIADO"/>
  </r>
  <r>
    <x v="10"/>
    <m/>
    <x v="10"/>
    <x v="118"/>
    <s v="T04467270001"/>
    <s v="DEV"/>
    <n v="446727"/>
    <m/>
    <s v="CONTABILIZACION ORDENES DE TRANSFERENCIA GRACOS"/>
    <m/>
    <m/>
    <m/>
    <m/>
    <m/>
    <m/>
    <n v="531730.18999999994"/>
    <n v="0"/>
    <s v="NO_CONCILIADO"/>
  </r>
  <r>
    <x v="10"/>
    <m/>
    <x v="10"/>
    <x v="118"/>
    <s v="T04467290001"/>
    <s v="DEV"/>
    <n v="446729"/>
    <m/>
    <s v="CONTABILIZACION ORDENES DE TRANSFERENCIA GRACOS"/>
    <m/>
    <m/>
    <m/>
    <m/>
    <m/>
    <m/>
    <n v="1873951.62"/>
    <n v="0"/>
    <s v="NO_CONCILIADO"/>
  </r>
  <r>
    <x v="10"/>
    <m/>
    <x v="10"/>
    <x v="118"/>
    <s v="T04467310001"/>
    <s v="DEV"/>
    <n v="446731"/>
    <m/>
    <s v="CONTABILIZACION ORDENES DE TRANSFERENCIA GRACOS"/>
    <m/>
    <m/>
    <m/>
    <m/>
    <m/>
    <m/>
    <n v="5147028.3"/>
    <n v="0"/>
    <s v="NO_CONCILIADO"/>
  </r>
  <r>
    <x v="10"/>
    <m/>
    <x v="10"/>
    <x v="118"/>
    <s v="T04467330001"/>
    <s v="DEV"/>
    <n v="446733"/>
    <m/>
    <s v="CONTABILIZACION ORDENES DE TRANSFERENCIA GRACOS"/>
    <m/>
    <m/>
    <m/>
    <m/>
    <m/>
    <m/>
    <n v="1460459.43"/>
    <n v="0"/>
    <s v="NO_CONCILIADO"/>
  </r>
  <r>
    <x v="10"/>
    <m/>
    <x v="10"/>
    <x v="118"/>
    <s v="T04467350001"/>
    <s v="DEV"/>
    <n v="446735"/>
    <m/>
    <s v="CONTABILIZACION ORDENES DE TRANSFERENCIA GRACOS"/>
    <m/>
    <m/>
    <m/>
    <m/>
    <m/>
    <m/>
    <n v="5119448.7"/>
    <n v="0"/>
    <s v="NO_CONCILIADO"/>
  </r>
  <r>
    <x v="10"/>
    <m/>
    <x v="10"/>
    <x v="118"/>
    <s v="T04467370001"/>
    <s v="DEV"/>
    <n v="446737"/>
    <m/>
    <s v="CONTABILIZACION ORDENES DE TRANSFERENCIA GRACOS"/>
    <m/>
    <m/>
    <m/>
    <m/>
    <m/>
    <m/>
    <n v="4360060.83"/>
    <n v="0"/>
    <s v="NO_CONCILIADO"/>
  </r>
  <r>
    <x v="10"/>
    <m/>
    <x v="10"/>
    <x v="118"/>
    <s v="T04467390001"/>
    <s v="DEV"/>
    <n v="446739"/>
    <m/>
    <s v="CONTABILIZACION ORDENES DE TRANSFERENCIA GRACOS"/>
    <m/>
    <m/>
    <m/>
    <m/>
    <m/>
    <m/>
    <n v="4336698.07"/>
    <n v="0"/>
    <s v="NO_CONCILIADO"/>
  </r>
  <r>
    <x v="10"/>
    <m/>
    <x v="10"/>
    <x v="118"/>
    <s v="T04467410001"/>
    <s v="DEV"/>
    <n v="446741"/>
    <m/>
    <s v="CONTABILIZACION ORDENES DE TRANSFERENCIA GRACOS"/>
    <m/>
    <m/>
    <m/>
    <m/>
    <m/>
    <m/>
    <n v="1237158.95"/>
    <n v="0"/>
    <s v="NO_CONCILIADO"/>
  </r>
  <r>
    <x v="10"/>
    <m/>
    <x v="10"/>
    <x v="118"/>
    <s v="T04467430001"/>
    <s v="DEV"/>
    <n v="446743"/>
    <m/>
    <s v="CONTABILIZACION ORDENES DE TRANSFERENCIA GRACOS"/>
    <m/>
    <m/>
    <m/>
    <m/>
    <m/>
    <m/>
    <n v="11911250.689999999"/>
    <n v="0"/>
    <s v="NO_CONCILIADO"/>
  </r>
  <r>
    <x v="10"/>
    <m/>
    <x v="10"/>
    <x v="118"/>
    <s v="T04467450001"/>
    <s v="DEV"/>
    <n v="446745"/>
    <m/>
    <s v="CONTABILIZACION ORDENES DE TRANSFERENCIA GRACOS"/>
    <m/>
    <m/>
    <m/>
    <m/>
    <m/>
    <m/>
    <n v="3398002.35"/>
    <n v="0"/>
    <s v="NO_CONCILIADO"/>
  </r>
  <r>
    <x v="10"/>
    <m/>
    <x v="10"/>
    <x v="118"/>
    <s v="T04467470001"/>
    <s v="DEV"/>
    <n v="446747"/>
    <m/>
    <s v="CONTABILIZACION ORDENES DE TRANSFERENCIA GRACOS"/>
    <m/>
    <m/>
    <m/>
    <m/>
    <m/>
    <m/>
    <n v="11975419.27"/>
    <n v="0"/>
    <s v="NO_CONCILIADO"/>
  </r>
  <r>
    <x v="10"/>
    <m/>
    <x v="10"/>
    <x v="118"/>
    <s v="T04467490001"/>
    <s v="DEV"/>
    <n v="446749"/>
    <m/>
    <s v="CONTABILIZACION ORDENES DE TRANSFERENCIA GRACOS"/>
    <m/>
    <m/>
    <m/>
    <m/>
    <m/>
    <m/>
    <n v="2203246.71"/>
    <n v="0"/>
    <s v="NO_CONCILIADO"/>
  </r>
  <r>
    <x v="10"/>
    <m/>
    <x v="10"/>
    <x v="118"/>
    <s v="T04467510001"/>
    <s v="DEV"/>
    <n v="446751"/>
    <m/>
    <s v="CONTABILIZACION ORDENES DE TRANSFERENCIA GRACOS"/>
    <m/>
    <m/>
    <m/>
    <m/>
    <m/>
    <m/>
    <n v="2191440.9300000002"/>
    <n v="0"/>
    <s v="NO_CONCILIADO"/>
  </r>
  <r>
    <x v="10"/>
    <m/>
    <x v="10"/>
    <x v="118"/>
    <s v="T04467530001"/>
    <s v="DEV"/>
    <n v="446753"/>
    <m/>
    <s v="CONTABILIZACION ORDENES DE TRANSFERENCIA GRACOS"/>
    <m/>
    <m/>
    <m/>
    <m/>
    <m/>
    <m/>
    <n v="625167.03"/>
    <n v="0"/>
    <s v="NO_CONCILIADO"/>
  </r>
  <r>
    <x v="10"/>
    <m/>
    <x v="10"/>
    <x v="118"/>
    <s v="T04467550001"/>
    <s v="DEV"/>
    <n v="446755"/>
    <m/>
    <s v="CONTABILIZACION ORDENES DE TRANSFERENCIA GRACOS"/>
    <m/>
    <m/>
    <m/>
    <m/>
    <m/>
    <m/>
    <n v="14848290.130000001"/>
    <n v="0"/>
    <s v="NO_CONCILIADO"/>
  </r>
  <r>
    <x v="10"/>
    <m/>
    <x v="10"/>
    <x v="118"/>
    <s v="T04467570001"/>
    <s v="DEV"/>
    <n v="446757"/>
    <m/>
    <s v="CONTABILIZACION ORDENES DE TRANSFERENCIA GRACOS"/>
    <m/>
    <m/>
    <m/>
    <m/>
    <m/>
    <m/>
    <n v="14558557"/>
    <n v="0"/>
    <s v="NO_CONCILIADO"/>
  </r>
  <r>
    <x v="10"/>
    <m/>
    <x v="10"/>
    <x v="118"/>
    <s v="T04467590001"/>
    <s v="DEV"/>
    <n v="446759"/>
    <m/>
    <s v="CONTABILIZACION ORDENES DE TRANSFERENCIA GRACOS"/>
    <m/>
    <m/>
    <m/>
    <m/>
    <m/>
    <m/>
    <n v="18669065.710000001"/>
    <n v="0"/>
    <s v="NO_CONCILIADO"/>
  </r>
  <r>
    <x v="10"/>
    <m/>
    <x v="10"/>
    <x v="118"/>
    <s v="T04467610001"/>
    <s v="DEV"/>
    <n v="446761"/>
    <m/>
    <s v="CONTABILIZACION ORDENES DE TRANSFERENCIA GRACOS"/>
    <m/>
    <m/>
    <m/>
    <m/>
    <m/>
    <m/>
    <n v="7190358.9400000004"/>
    <n v="0"/>
    <s v="NO_CONCILIADO"/>
  </r>
  <r>
    <x v="10"/>
    <m/>
    <x v="10"/>
    <x v="118"/>
    <s v="T04467630001"/>
    <s v="DEV"/>
    <n v="446763"/>
    <m/>
    <s v="CONTABILIZACION ORDENES DE TRANSFERENCIA GRACOS"/>
    <m/>
    <m/>
    <m/>
    <m/>
    <m/>
    <m/>
    <n v="83253752.540000007"/>
    <n v="0"/>
    <s v="NO_CONCILIADO"/>
  </r>
  <r>
    <x v="10"/>
    <m/>
    <x v="10"/>
    <x v="118"/>
    <s v="T04467650001"/>
    <s v="DEV"/>
    <n v="446765"/>
    <m/>
    <s v="CONTABILIZACION ORDENES DE TRANSFERENCIA GRACOS"/>
    <m/>
    <m/>
    <m/>
    <m/>
    <m/>
    <m/>
    <n v="35782414.859999999"/>
    <n v="0"/>
    <s v="NO_CONCILIADO"/>
  </r>
  <r>
    <x v="10"/>
    <m/>
    <x v="10"/>
    <x v="118"/>
    <s v="T04467670001"/>
    <s v="DEV"/>
    <n v="446767"/>
    <m/>
    <s v="CONTABILIZACION ORDENES DE TRANSFERENCIA GRACOS"/>
    <m/>
    <m/>
    <m/>
    <m/>
    <m/>
    <m/>
    <n v="6381786.5899999999"/>
    <n v="0"/>
    <s v="NO_CONCILIADO"/>
  </r>
  <r>
    <x v="10"/>
    <m/>
    <x v="10"/>
    <x v="118"/>
    <s v="T04467750001"/>
    <s v="DEV"/>
    <n v="446775"/>
    <m/>
    <s v="CONTABILIZACION ORDENES DE TRANSFERENCIA GRACOS"/>
    <m/>
    <m/>
    <m/>
    <m/>
    <m/>
    <m/>
    <n v="477.94"/>
    <n v="0"/>
    <s v="NO_CONCILIADO"/>
  </r>
  <r>
    <x v="10"/>
    <m/>
    <x v="10"/>
    <x v="118"/>
    <s v="T04467690001"/>
    <s v="DEV"/>
    <n v="446769"/>
    <m/>
    <s v="CONTABILIZACION ORDENES DE TRANSFERENCIA GRACOS"/>
    <m/>
    <m/>
    <m/>
    <m/>
    <m/>
    <m/>
    <n v="9426.1200000000008"/>
    <n v="0"/>
    <s v="NO_CONCILIADO"/>
  </r>
  <r>
    <x v="10"/>
    <m/>
    <x v="10"/>
    <x v="118"/>
    <s v="T04467710001"/>
    <s v="DEV"/>
    <n v="446771"/>
    <m/>
    <s v="CONTABILIZACION ORDENES DE TRANSFERENCIA GRACOS"/>
    <m/>
    <m/>
    <m/>
    <m/>
    <m/>
    <m/>
    <n v="15492.97"/>
    <n v="0"/>
    <s v="NO_CONCILIADO"/>
  </r>
  <r>
    <x v="10"/>
    <m/>
    <x v="10"/>
    <x v="118"/>
    <s v="T04467730001"/>
    <s v="DEV"/>
    <n v="446773"/>
    <m/>
    <s v="CONTABILIZACION ORDENES DE TRANSFERENCIA GRACOS"/>
    <m/>
    <m/>
    <m/>
    <m/>
    <m/>
    <m/>
    <n v="544.89"/>
    <n v="0"/>
    <s v="NO_CONCILIADO"/>
  </r>
  <r>
    <x v="10"/>
    <m/>
    <x v="10"/>
    <x v="118"/>
    <s v="T04467770001"/>
    <s v="DEV"/>
    <n v="446777"/>
    <m/>
    <s v="CONTABILIZACION ORDENES DE TRANSFERENCIA GRACOS"/>
    <m/>
    <m/>
    <m/>
    <m/>
    <m/>
    <m/>
    <n v="12970.96"/>
    <n v="0"/>
    <s v="NO_CONCILIADO"/>
  </r>
  <r>
    <x v="10"/>
    <m/>
    <x v="10"/>
    <x v="118"/>
    <s v="T04467790001"/>
    <s v="DEV"/>
    <n v="446779"/>
    <m/>
    <s v="CONTABILIZACION ORDENES DE TRANSFERENCIA GRACOS"/>
    <m/>
    <m/>
    <m/>
    <m/>
    <m/>
    <m/>
    <n v="12970.96"/>
    <n v="0"/>
    <s v="NO_CONCILIADO"/>
  </r>
  <r>
    <x v="10"/>
    <m/>
    <x v="10"/>
    <x v="118"/>
    <s v="T04467810001"/>
    <s v="DEV"/>
    <n v="446781"/>
    <m/>
    <s v="CONTABILIZACION ORDENES DE TRANSFERENCIA GRACOS"/>
    <m/>
    <m/>
    <m/>
    <m/>
    <m/>
    <m/>
    <n v="12970.96"/>
    <n v="0"/>
    <s v="NO_CONCILIADO"/>
  </r>
  <r>
    <x v="10"/>
    <m/>
    <x v="10"/>
    <x v="118"/>
    <s v="T04467830001"/>
    <s v="DEV"/>
    <n v="446783"/>
    <m/>
    <s v="CONTABILIZACION ORDENES DE TRANSFERENCIA GRACOS"/>
    <m/>
    <m/>
    <m/>
    <m/>
    <m/>
    <m/>
    <n v="12970.96"/>
    <n v="0"/>
    <s v="NO_CONCILIADO"/>
  </r>
  <r>
    <x v="10"/>
    <m/>
    <x v="10"/>
    <x v="118"/>
    <s v="T04467850001"/>
    <s v="DEV"/>
    <n v="446785"/>
    <m/>
    <s v="CONTABILIZACION ORDENES DE TRANSFERENCIA GRACOS"/>
    <m/>
    <m/>
    <m/>
    <m/>
    <m/>
    <m/>
    <n v="238549.43"/>
    <n v="0"/>
    <s v="NO_CONCILIADO"/>
  </r>
  <r>
    <x v="10"/>
    <m/>
    <x v="10"/>
    <x v="118"/>
    <s v="T04467870001"/>
    <s v="DEV"/>
    <n v="446787"/>
    <m/>
    <s v="CONTABILIZACION ORDENES DE TRANSFERENCIA GRACOS"/>
    <m/>
    <m/>
    <m/>
    <m/>
    <m/>
    <m/>
    <n v="168.89"/>
    <n v="0"/>
    <s v="NO_CONCILIADO"/>
  </r>
  <r>
    <x v="10"/>
    <m/>
    <x v="10"/>
    <x v="118"/>
    <s v="T04467890001"/>
    <s v="DEV"/>
    <n v="446789"/>
    <m/>
    <s v="CONTABILIZACION ORDENES DE TRANSFERENCIA GRACOS"/>
    <m/>
    <m/>
    <m/>
    <m/>
    <m/>
    <m/>
    <n v="4584.26"/>
    <n v="0"/>
    <s v="NO_CONCILIADO"/>
  </r>
  <r>
    <x v="10"/>
    <m/>
    <x v="10"/>
    <x v="118"/>
    <s v="T04467910001"/>
    <s v="DEV"/>
    <n v="446791"/>
    <m/>
    <s v="CONTABILIZACION ORDENES DE TRANSFERENCIA GRACOS"/>
    <m/>
    <m/>
    <m/>
    <m/>
    <m/>
    <m/>
    <n v="1312.8"/>
    <n v="0"/>
    <s v="NO_CONCILIADO"/>
  </r>
  <r>
    <x v="10"/>
    <m/>
    <x v="10"/>
    <x v="118"/>
    <s v="T04467930001"/>
    <s v="DEV"/>
    <n v="446793"/>
    <m/>
    <s v="CONTABILIZACION ORDENES DE TRANSFERENCIA GRACOS"/>
    <m/>
    <m/>
    <m/>
    <m/>
    <m/>
    <m/>
    <n v="35626.31"/>
    <n v="0"/>
    <s v="NO_CONCILIADO"/>
  </r>
  <r>
    <x v="10"/>
    <m/>
    <x v="10"/>
    <x v="118"/>
    <s v="T04467950001"/>
    <s v="DEV"/>
    <n v="446795"/>
    <m/>
    <s v="CONTABILIZACION ORDENES DE TRANSFERENCIA GRACOS"/>
    <m/>
    <m/>
    <m/>
    <m/>
    <m/>
    <m/>
    <n v="4391.63"/>
    <n v="0"/>
    <s v="NO_CONCILIADO"/>
  </r>
  <r>
    <x v="10"/>
    <m/>
    <x v="10"/>
    <x v="118"/>
    <s v="T04467970001"/>
    <s v="DEV"/>
    <n v="446797"/>
    <m/>
    <s v="CONTABILIZACION ORDENES DE TRANSFERENCIA GRACOS"/>
    <m/>
    <m/>
    <m/>
    <m/>
    <m/>
    <m/>
    <n v="12493.02"/>
    <n v="0"/>
    <s v="NO_CONCILIADO"/>
  </r>
  <r>
    <x v="10"/>
    <m/>
    <x v="10"/>
    <x v="118"/>
    <s v="T04468000001"/>
    <s v="DEV"/>
    <n v="446800"/>
    <m/>
    <s v="CONTABILIZACION ORDENES DE TRANSFERENCIA GRACOS"/>
    <m/>
    <m/>
    <m/>
    <m/>
    <m/>
    <m/>
    <n v="5343948.51"/>
    <n v="0"/>
    <s v="NO_CONCILIADO"/>
  </r>
  <r>
    <x v="10"/>
    <m/>
    <x v="10"/>
    <x v="118"/>
    <s v="T04468020001"/>
    <s v="DEV"/>
    <n v="446802"/>
    <m/>
    <s v="CONTABILIZACION ORDENES DE TRANSFERENCIA GRACOS"/>
    <m/>
    <m/>
    <m/>
    <m/>
    <m/>
    <m/>
    <n v="12433586.939999999"/>
    <n v="0"/>
    <s v="NO_CONCILIADO"/>
  </r>
  <r>
    <x v="10"/>
    <m/>
    <x v="10"/>
    <x v="118"/>
    <s v="T04468040001"/>
    <s v="DEV"/>
    <n v="446804"/>
    <m/>
    <s v="CONTABILIZACION ORDENES DE TRANSFERENCIA GRACOS"/>
    <m/>
    <m/>
    <m/>
    <m/>
    <m/>
    <m/>
    <n v="12970.96"/>
    <n v="0"/>
    <s v="NO_CONCILIADO"/>
  </r>
  <r>
    <x v="10"/>
    <m/>
    <x v="10"/>
    <x v="118"/>
    <s v="T04468060001"/>
    <s v="DEV"/>
    <n v="446806"/>
    <m/>
    <s v="CONTABILIZACION ORDENES DE TRANSFERENCIA GRACOS"/>
    <m/>
    <m/>
    <m/>
    <m/>
    <m/>
    <m/>
    <n v="5475.58"/>
    <n v="0"/>
    <s v="NO_CONCILIADO"/>
  </r>
  <r>
    <x v="10"/>
    <m/>
    <x v="10"/>
    <x v="118"/>
    <s v="T04468080001"/>
    <s v="DEV"/>
    <n v="446808"/>
    <m/>
    <s v="CONTABILIZACION ORDENES DE TRANSFERENCIA GRACOS"/>
    <m/>
    <m/>
    <m/>
    <m/>
    <m/>
    <m/>
    <n v="3331.42"/>
    <n v="0"/>
    <s v="NO_CONCILIADO"/>
  </r>
  <r>
    <x v="10"/>
    <m/>
    <x v="10"/>
    <x v="118"/>
    <s v="T04468100001"/>
    <s v="DEV"/>
    <n v="446810"/>
    <m/>
    <s v="CONTABILIZACION ORDENES DE TRANSFERENCIA GRACOS"/>
    <m/>
    <m/>
    <m/>
    <m/>
    <m/>
    <m/>
    <n v="192.56"/>
    <n v="0"/>
    <s v="NO_CONCILIADO"/>
  </r>
  <r>
    <x v="10"/>
    <m/>
    <x v="10"/>
    <x v="118"/>
    <s v="T04468120001"/>
    <s v="DEV"/>
    <n v="446812"/>
    <m/>
    <s v="CONTABILIZACION ORDENES DE TRANSFERENCIA GRACOS"/>
    <m/>
    <m/>
    <m/>
    <m/>
    <m/>
    <m/>
    <n v="4584.26"/>
    <n v="0"/>
    <s v="NO_CONCILIADO"/>
  </r>
  <r>
    <x v="10"/>
    <m/>
    <x v="10"/>
    <x v="118"/>
    <s v="T04468140001"/>
    <s v="DEV"/>
    <n v="446814"/>
    <m/>
    <s v="CONTABILIZACION ORDENES DE TRANSFERENCIA GRACOS"/>
    <m/>
    <m/>
    <m/>
    <m/>
    <m/>
    <m/>
    <n v="4584.26"/>
    <n v="0"/>
    <s v="NO_CONCILIADO"/>
  </r>
  <r>
    <x v="10"/>
    <m/>
    <x v="10"/>
    <x v="118"/>
    <s v="T04468160001"/>
    <s v="DEV"/>
    <n v="446816"/>
    <m/>
    <s v="CONTABILIZACION ORDENES DE TRANSFERENCIA GRACOS"/>
    <m/>
    <m/>
    <m/>
    <m/>
    <m/>
    <m/>
    <n v="4584.26"/>
    <n v="0"/>
    <s v="NO_CONCILIADO"/>
  </r>
  <r>
    <x v="10"/>
    <m/>
    <x v="10"/>
    <x v="118"/>
    <s v="T04468180001"/>
    <s v="DEV"/>
    <n v="446818"/>
    <m/>
    <s v="CONTABILIZACION ORDENES DE TRANSFERENCIA GRACOS"/>
    <m/>
    <m/>
    <m/>
    <m/>
    <m/>
    <m/>
    <n v="4584.26"/>
    <n v="0"/>
    <s v="NO_CONCILIADO"/>
  </r>
  <r>
    <x v="10"/>
    <m/>
    <x v="10"/>
    <x v="118"/>
    <s v="T04468200001"/>
    <s v="DEV"/>
    <n v="446820"/>
    <m/>
    <s v="CONTABILIZACION ORDENES DE TRANSFERENCIA GRACOS"/>
    <m/>
    <m/>
    <m/>
    <m/>
    <m/>
    <m/>
    <n v="42553.27"/>
    <n v="0"/>
    <s v="NO_CONCILIADO"/>
  </r>
  <r>
    <x v="10"/>
    <m/>
    <x v="10"/>
    <x v="118"/>
    <s v="T04468220001"/>
    <s v="DEV"/>
    <n v="446822"/>
    <m/>
    <s v="CONTABILIZACION ORDENES DE TRANSFERENCIA GRACOS"/>
    <m/>
    <m/>
    <m/>
    <m/>
    <m/>
    <m/>
    <n v="25889.91"/>
    <n v="0"/>
    <s v="NO_CONCILIADO"/>
  </r>
  <r>
    <x v="10"/>
    <m/>
    <x v="10"/>
    <x v="118"/>
    <s v="T04468240001"/>
    <s v="DEV"/>
    <n v="446824"/>
    <m/>
    <s v="CONTABILIZACION ORDENES DE TRANSFERENCIA GRACOS"/>
    <m/>
    <m/>
    <m/>
    <m/>
    <m/>
    <m/>
    <n v="1496.65"/>
    <n v="0"/>
    <s v="NO_CONCILIADO"/>
  </r>
  <r>
    <x v="10"/>
    <m/>
    <x v="10"/>
    <x v="118"/>
    <s v="T04468260001"/>
    <s v="DEV"/>
    <n v="446826"/>
    <m/>
    <s v="CONTABILIZACION ORDENES DE TRANSFERENCIA GRACOS"/>
    <m/>
    <m/>
    <m/>
    <m/>
    <m/>
    <m/>
    <n v="35626.31"/>
    <n v="0"/>
    <s v="NO_CONCILIADO"/>
  </r>
  <r>
    <x v="10"/>
    <m/>
    <x v="10"/>
    <x v="118"/>
    <s v="T04468280001"/>
    <s v="DEV"/>
    <n v="446828"/>
    <m/>
    <s v="CONTABILIZACION ORDENES DE TRANSFERENCIA GRACOS"/>
    <m/>
    <m/>
    <m/>
    <m/>
    <m/>
    <m/>
    <n v="35626.31"/>
    <n v="0"/>
    <s v="NO_CONCILIADO"/>
  </r>
  <r>
    <x v="10"/>
    <m/>
    <x v="10"/>
    <x v="118"/>
    <s v="T04468300001"/>
    <s v="DEV"/>
    <n v="446830"/>
    <m/>
    <s v="CONTABILIZACION ORDENES DE TRANSFERENCIA GRACOS"/>
    <m/>
    <m/>
    <m/>
    <m/>
    <m/>
    <m/>
    <n v="35626.31"/>
    <n v="0"/>
    <s v="NO_CONCILIADO"/>
  </r>
  <r>
    <x v="10"/>
    <m/>
    <x v="10"/>
    <x v="118"/>
    <s v="T04468320001"/>
    <s v="DEV"/>
    <n v="446832"/>
    <m/>
    <s v="CONTABILIZACION ORDENES DE TRANSFERENCIA GRACOS"/>
    <m/>
    <m/>
    <m/>
    <m/>
    <m/>
    <m/>
    <n v="35626.31"/>
    <n v="0"/>
    <s v="NO_CONCILIADO"/>
  </r>
  <r>
    <x v="10"/>
    <m/>
    <x v="10"/>
    <x v="118"/>
    <s v="T04468340001"/>
    <s v="DEV"/>
    <n v="446834"/>
    <m/>
    <s v="CONTABILIZACION ORDENES DE TRANSFERENCIA GRACOS"/>
    <m/>
    <m/>
    <m/>
    <m/>
    <m/>
    <m/>
    <n v="42545.24"/>
    <n v="0"/>
    <s v="NO_CONCILIADO"/>
  </r>
  <r>
    <x v="10"/>
    <m/>
    <x v="10"/>
    <x v="118"/>
    <s v="T04468360001"/>
    <s v="DEV"/>
    <n v="446836"/>
    <m/>
    <s v="CONTABILIZACION ORDENES DE TRANSFERENCIA GRACOS"/>
    <m/>
    <m/>
    <m/>
    <m/>
    <m/>
    <m/>
    <n v="4415.3"/>
    <n v="0"/>
    <s v="NO_CONCILIADO"/>
  </r>
  <r>
    <x v="10"/>
    <m/>
    <x v="10"/>
    <x v="118"/>
    <s v="T04468380001"/>
    <s v="DEV"/>
    <n v="446838"/>
    <m/>
    <s v="CONTABILIZACION ORDENES DE TRANSFERENCIA GRACOS"/>
    <m/>
    <m/>
    <m/>
    <m/>
    <m/>
    <m/>
    <n v="1252.8399999999999"/>
    <n v="0"/>
    <s v="NO_CONCILIADO"/>
  </r>
  <r>
    <x v="10"/>
    <m/>
    <x v="10"/>
    <x v="118"/>
    <s v="T04468460001"/>
    <s v="DEV"/>
    <n v="446846"/>
    <m/>
    <s v="CONTABILIZACION ORDENES DE TRANSFERENCIA GRACOS"/>
    <m/>
    <m/>
    <m/>
    <m/>
    <m/>
    <m/>
    <n v="34313.51"/>
    <n v="0"/>
    <s v="NO_CONCILIADO"/>
  </r>
  <r>
    <x v="10"/>
    <m/>
    <x v="10"/>
    <x v="118"/>
    <s v="T04468400001"/>
    <s v="DEV"/>
    <n v="446840"/>
    <m/>
    <s v="CONTABILIZACION ORDENES DE TRANSFERENCIA GRACOS"/>
    <m/>
    <m/>
    <m/>
    <m/>
    <m/>
    <m/>
    <n v="12426.07"/>
    <n v="0"/>
    <s v="NO_CONCILIADO"/>
  </r>
  <r>
    <x v="10"/>
    <m/>
    <x v="10"/>
    <x v="118"/>
    <s v="T04468420001"/>
    <s v="DEV"/>
    <n v="446842"/>
    <m/>
    <s v="CONTABILIZACION ORDENES DE TRANSFERENCIA GRACOS"/>
    <m/>
    <m/>
    <m/>
    <m/>
    <m/>
    <m/>
    <n v="3544.84"/>
    <n v="0"/>
    <s v="NO_CONCILIADO"/>
  </r>
  <r>
    <x v="10"/>
    <m/>
    <x v="10"/>
    <x v="118"/>
    <s v="T04468440001"/>
    <s v="DEV"/>
    <n v="446844"/>
    <m/>
    <s v="CONTABILIZACION ORDENES DE TRANSFERENCIA GRACOS"/>
    <m/>
    <m/>
    <m/>
    <m/>
    <m/>
    <m/>
    <n v="9736.4"/>
    <n v="0"/>
    <s v="NO_CONCILIADO"/>
  </r>
  <r>
    <x v="10"/>
    <m/>
    <x v="10"/>
    <x v="118"/>
    <s v="T04468480001"/>
    <s v="DEV"/>
    <n v="446848"/>
    <m/>
    <s v="CONTABILIZACION ORDENES DE TRANSFERENCIA GRACOS"/>
    <m/>
    <m/>
    <m/>
    <m/>
    <m/>
    <m/>
    <n v="34129.67"/>
    <n v="0"/>
    <s v="NO_CONCILIADO"/>
  </r>
  <r>
    <x v="37"/>
    <m/>
    <x v="37"/>
    <x v="118"/>
    <s v="B21232280002"/>
    <s v="BOD"/>
    <n v="2123228"/>
    <m/>
    <s v="00016281101 DEP.DE CHEQ.AJENOS,RET.DE CAM.,CONCEPTO: DEPÓSITO RECURSOS,DEP.: MIN EDUCACION - ESFM MULTIETNICA INDIGENA , PROCEDENCIA: BANCO UNION S.A., CHEQUE: 1288, FECHA DE EMISION:22/06/2023"/>
    <m/>
    <m/>
    <m/>
    <m/>
    <m/>
    <m/>
    <n v="0"/>
    <n v="157850.70000000001"/>
    <s v="NO_CONCILIADO"/>
  </r>
  <r>
    <x v="1"/>
    <m/>
    <x v="1"/>
    <x v="119"/>
    <s v="O21234690002"/>
    <s v="BOD"/>
    <n v="2123469"/>
    <m/>
    <s v="00099021001 DEPOSITO DE EFECTIVO, DEPOSITANTE: HERBERT LOT ARRIAGUE ALTUZARRA, CONCEPTO: DEVOLUCION AL TESORO GENERAL DE LA NACION, CUENTA DE DEPOSITO: CUENTA UNICA DEL TESORO"/>
    <m/>
    <m/>
    <m/>
    <m/>
    <m/>
    <m/>
    <n v="0"/>
    <n v="842.76"/>
    <s v="NO_CONCILIADO"/>
  </r>
  <r>
    <x v="1"/>
    <m/>
    <x v="1"/>
    <x v="119"/>
    <s v="O21234970002"/>
    <s v="BOD"/>
    <n v="2123497"/>
    <m/>
    <s v="00099021001 DEPOSITO DE EFECTIVO, DEPOSITANTE: FELIZA ROXANA JUSTINIANO VACA C.I. 3927213 SCZ., CONCEPTO: DEVOLUCION DE FONDOS NO UTILIZADOS, CUENTA DE DEPOSITO: CUENTA UNICA DEL TESORO"/>
    <m/>
    <m/>
    <m/>
    <m/>
    <m/>
    <m/>
    <n v="0"/>
    <n v="23"/>
    <s v="NO_CONCILIADO"/>
  </r>
  <r>
    <x v="1"/>
    <m/>
    <x v="1"/>
    <x v="119"/>
    <s v="O21235350002"/>
    <s v="BOD"/>
    <n v="2123535"/>
    <m/>
    <s v="00099021001 DEPOSITO DE EFECTIVO, DEPOSITANTE: JOSE NICOLAS CUARITA MAYDANA, CONCEPTO: DEVOLUCION, SALARIO DE MARZO/23, POR REVERSION DE PAGO DE JOSE N. CUARITA MAYDANA (FORM 991/23), CUENTA DE DEPOSITO: CUENTA UNICA DEL TESORO"/>
    <m/>
    <m/>
    <m/>
    <m/>
    <m/>
    <m/>
    <n v="0"/>
    <n v="8188.4"/>
    <s v="NO_CONCILIADO"/>
  </r>
  <r>
    <x v="27"/>
    <m/>
    <x v="27"/>
    <x v="119"/>
    <s v="F0013217"/>
    <s v="NTE"/>
    <n v="5932067"/>
    <m/>
    <s v="De: 00086051101 DEVOLUCION DE RECURSOS AL TESORO GENERAL DE LA NACION, SEGUN COMUNICADO MEFP/VTCP/DGPOT N° 9/2023. EN CUMPLIMIENTO A H.R. 2540/2023. PAGO DE COMISIONES POR SALDOS NO DESEMBOLSADOS EN CONVENIOS DE CREDITO EXTERNO DS 1841."/>
    <m/>
    <m/>
    <m/>
    <m/>
    <m/>
    <m/>
    <n v="3745779.01"/>
    <n v="0"/>
    <s v="NO_CONCILIADO"/>
  </r>
  <r>
    <x v="1"/>
    <m/>
    <x v="1"/>
    <x v="119"/>
    <s v="O21235730002"/>
    <s v="BOD"/>
    <n v="2123573"/>
    <m/>
    <s v="00099021001 DEPOSITO DE EFECTIVO, DEPOSITANTE: LILY GLADYS FERNANDEZ VARGAS, CONCEPTO: DEVOLUCION DIFERENCIA DE PASAJES CAMARA DE DIPUTADOS, CUENTA DE DEPOSITO: CUENTA UNICA DEL TESORO"/>
    <m/>
    <m/>
    <m/>
    <m/>
    <m/>
    <m/>
    <n v="0"/>
    <n v="409"/>
    <s v="NO_CONCILIADO"/>
  </r>
  <r>
    <x v="1"/>
    <m/>
    <x v="1"/>
    <x v="119"/>
    <s v="O21235900002"/>
    <s v="BOD"/>
    <n v="2123590"/>
    <m/>
    <s v="00099021001 DEPOSITO DE EFECTIVO, DEPOSITANTE: SIMON VENTURA CONDORI, CONCEPTO: DEVOLUCION DE SALARIOS, CUENTA DE DEPOSITO: CUENTA UNICA DEL TESORO"/>
    <m/>
    <m/>
    <m/>
    <m/>
    <m/>
    <m/>
    <n v="0"/>
    <n v="2000"/>
    <s v="NO_CONCILIADO"/>
  </r>
  <r>
    <x v="1"/>
    <m/>
    <x v="1"/>
    <x v="119"/>
    <s v="B21235290002"/>
    <s v="BOD"/>
    <n v="2123529"/>
    <m/>
    <s v="00099021001 DEP.DE CHEQ.AJENOS,RET.DE CAM.,CONCEPTO: DEVOLUCION DE BOLETOS BOA GESTION 2022,DEP.: TROPICAL TOURS , PROCEDENCIA: BANCO UNION S.A., CHEQUE: 16589, FECHA DE EMISION:01/06/2023"/>
    <m/>
    <m/>
    <m/>
    <m/>
    <m/>
    <m/>
    <n v="0"/>
    <n v="4774.6000000000004"/>
    <s v="NO_CONCILIADO"/>
  </r>
  <r>
    <x v="57"/>
    <m/>
    <x v="57"/>
    <x v="119"/>
    <s v="B21235340002"/>
    <s v="BOD"/>
    <n v="2123534"/>
    <m/>
    <s v="00099021001 DEP.DE CHEQ.AJENOS,RET.DE CAM.,CONCEPTO: REEMBOLSO POR BAJAS MEDICAS DE: CAJA DE SALUD CORDES A:AUTORIDAD PLURINACIONAL DE LA MADRE TIERRA,DEP.: CAJA DE SALUD CORDES , PROCEDENCIA: BANCO UNION S.A., CHEQUE: 31586, FECHA DE EMISION:16/06/2023"/>
    <m/>
    <m/>
    <m/>
    <m/>
    <m/>
    <m/>
    <n v="0"/>
    <n v="13981.28"/>
    <s v="NO_CONCILIADO"/>
  </r>
  <r>
    <x v="62"/>
    <m/>
    <x v="62"/>
    <x v="119"/>
    <s v="G23233810002"/>
    <s v="CRV"/>
    <n v="2323381"/>
    <m/>
    <s v="TRANSFERENCIA DEL EXTERIOR SEGUN SWIFT NO.10599 Y NO.10598 DE FECHA 30/06/2023 ORDENANTE: TCC DEL PERU SAC (CALLAO PERU) REF.: CRED SWF OF 23/06/30 TAB VLO 28 JUN 2023 LIB. 00525012001 LBP-TRANSPORTES AEREOS BOLIVIANOS (4030001162)"/>
    <m/>
    <m/>
    <m/>
    <m/>
    <m/>
    <m/>
    <n v="0"/>
    <n v="198641.18"/>
    <s v="NO_CONCILIADO"/>
  </r>
  <r>
    <x v="41"/>
    <m/>
    <x v="41"/>
    <x v="119"/>
    <s v="O21235980002"/>
    <s v="BOD"/>
    <n v="2123598"/>
    <m/>
    <s v="00253012002 DEPOSITO DE EFECTIVO, DEPOSITANTE: CRISTHIAN UBER CASTRO PEREIRA CI. 10651259, CONCEPTO: DEVOLUCION DE VIATICOS DEL 13 DE MAYO DE 2023, CUENTA DE DEPOSITO: CUENTA UNICA DEL TESORO"/>
    <m/>
    <m/>
    <m/>
    <m/>
    <m/>
    <m/>
    <n v="0"/>
    <n v="9"/>
    <s v="CONCILIADO_PARCIAL"/>
  </r>
  <r>
    <x v="32"/>
    <m/>
    <x v="32"/>
    <x v="119"/>
    <s v="G23233840001"/>
    <s v="CVD"/>
    <n v="2323384"/>
    <m/>
    <s v="COBRO COSTOS DE PAPELERIA SEGUN TRANSFERENCIA DEL EXTERIOR POR ORDEN DE FIDEICOMISO HERCO-CKM (LIMA PERU) REF.: EMB 15 YPFB - 2023 - 12 CIST HERCO FECHA VALOR 30/06/2023 LIB. 00513062002 YPFB - EXPORTACIÓN DE GLP Y OTROS-BOLIVIANOS"/>
    <m/>
    <m/>
    <m/>
    <m/>
    <m/>
    <m/>
    <n v="50"/>
    <n v="0"/>
    <s v="NO_CONCILIADO"/>
  </r>
  <r>
    <x v="32"/>
    <m/>
    <x v="32"/>
    <x v="119"/>
    <s v="G23233860001"/>
    <s v="CVD"/>
    <n v="2323386"/>
    <m/>
    <s v="COBRO COSTOS DE PAPELERIA SEGUN TRANSFERENCIA DEL EXTERIOR POR ORDEN DE SUPERGASBRAS ENERGIA LTDA (BRAZIL RIO DE JANEIRO) REF.: CRED INV 523/2023, 524/2023 FECHA VALOR 29/06/2023 LIB. 00513062002 YPFB - EXPORTACIÓN DE GLP Y OTROS-BOLIVIANOS"/>
    <m/>
    <m/>
    <m/>
    <m/>
    <m/>
    <m/>
    <n v="50"/>
    <n v="0"/>
    <s v="NO_CONCILIADO"/>
  </r>
  <r>
    <x v="4"/>
    <m/>
    <x v="4"/>
    <x v="119"/>
    <s v="Q18373980002"/>
    <s v="CRV"/>
    <n v="1837398"/>
    <m/>
    <s v="NUMERO DE LIBRETA CUT: 00099021001 OPERACIÓN E75 TRANSFERENCIA DE LA CUENTA FISCAL BUN A LA CUT EN MN TRANSFERENCIA DE FONDOS A SOLICITUD DE: GOBIERNO AUTONOMO MUNICIPAL DE PADILLA, CITE:OF. G.A.M.P. 11/2023 CUENTA CUT 3987 LIBRETA NÂ° 00099021001 TGN-RECURSOS ORDINARIOS"/>
    <m/>
    <m/>
    <m/>
    <m/>
    <m/>
    <m/>
    <n v="0"/>
    <n v="3560.58"/>
    <s v="NO_CONCILIADO"/>
  </r>
  <r>
    <x v="8"/>
    <m/>
    <x v="8"/>
    <x v="119"/>
    <s v="S10636720003"/>
    <s v="COB"/>
    <n v="1063672"/>
    <m/>
    <s v="||PAGO PRÉSTAMO KFW ALEMANIA KFW 200666040 VCTO. 30-06-2023 POR CUENTA DEL TGN, SEGÚN NOTA MEFP/VTCP/DGCP/UODP/N° 577/2023 DE FECHA 29-06-2023, VALOR 30-06-2023 INTERESES EUR36.250,00 CTA. 3987 CUENTA ÚNICA DEL TESORO LIB. 00099021001 REF.: COMISIONES BANCARIAS"/>
    <m/>
    <m/>
    <m/>
    <m/>
    <m/>
    <m/>
    <n v="459.27"/>
    <n v="0"/>
    <s v="NO_CONCILIADO"/>
  </r>
  <r>
    <x v="7"/>
    <m/>
    <x v="7"/>
    <x v="120"/>
    <s v="O21237870002"/>
    <s v="BOD"/>
    <n v="2123787"/>
    <m/>
    <s v="00099021001 DEPOSITO DE EFECTIVO, DEPOSITANTE: FRANKLIN HUGO MORALES SOLIZ CI 2683040LP, CONCEPTO: DEVOLUCION REMUNERACION MAXIMA SECTOR PUBLICO CGE/DRC 032/2022, CUENTA DE DEPOSITO: CUENTA UNICA DEL TESORO"/>
    <m/>
    <m/>
    <m/>
    <m/>
    <m/>
    <m/>
    <n v="0"/>
    <n v="10000"/>
    <s v="NO_CONCILIADO"/>
  </r>
  <r>
    <x v="0"/>
    <m/>
    <x v="0"/>
    <x v="120"/>
    <s v="O21238290002"/>
    <s v="BOD"/>
    <n v="2123829"/>
    <m/>
    <s v="00099021001 DEPOSITO DE EFECTIVO, DEPOSITANTE: OSCAR GUERY VELASQUEZ QUISBERT, CONCEPTO: DEVOLUCION POR EXCEDER LA REMUNERACION MAXIMA MAYO/2023, CUENTA DE DEPOSITO: CUENTA UNICA DEL TESORO"/>
    <m/>
    <m/>
    <m/>
    <m/>
    <m/>
    <m/>
    <n v="0"/>
    <n v="210.21"/>
    <s v="NO_CONCILIADO"/>
  </r>
  <r>
    <x v="26"/>
    <m/>
    <x v="26"/>
    <x v="120"/>
    <s v="B21237950002"/>
    <s v="BOD"/>
    <n v="2123795"/>
    <m/>
    <s v="00597029201 DEP.DE CHEQ.AJENOS,RET.DE CAM.,CONCEPTO: DEVOLUCION DE ENDE POR RELIQUIDACION DE SUMINISTRO DE ENERGIA Y POTENCIA ENERO A OCTUBRE/2022,DEP.: YLB , PROCEDENCIA: BANCO UNION S.A., CHEQUE: 218, FECHA DE EMISION:28/06/2023"/>
    <m/>
    <m/>
    <m/>
    <m/>
    <m/>
    <m/>
    <n v="0"/>
    <n v="1722479.47"/>
    <s v="NO_CONCILIADO"/>
  </r>
  <r>
    <x v="0"/>
    <m/>
    <x v="0"/>
    <x v="120"/>
    <s v="B21238020002"/>
    <s v="BOD"/>
    <n v="2123802"/>
    <m/>
    <s v="00099021001 DEP.DE CHEQ.AJENOS,RET.DE CAM.,CONCEPTO: ROMULO ERNESTO FREIRE GAMBOA,DEP.: BANCO UNION S.A. , PROCEDENCIA: BANCO UNION S.A., CHEQUE: 191540, FECHA DE EMISION:03/07/2023"/>
    <m/>
    <m/>
    <m/>
    <m/>
    <m/>
    <m/>
    <n v="0"/>
    <n v="2739.25"/>
    <s v="NO_CONCILIADO"/>
  </r>
  <r>
    <x v="0"/>
    <m/>
    <x v="0"/>
    <x v="120"/>
    <s v="B21238030002"/>
    <s v="BOD"/>
    <n v="2123803"/>
    <m/>
    <s v="00099021001 DEP.DE CHEQ.AJENOS,RET.DE CAM.,CONCEPTO: ANA LUCIA REYES ANGAMARCA,DEP.: BANCO UNION S.A. , PROCEDENCIA: BANCO UNION S.A., CHEQUE: 191539, FECHA DE EMISION:03/07/2023"/>
    <m/>
    <m/>
    <m/>
    <m/>
    <m/>
    <m/>
    <n v="0"/>
    <n v="2739.25"/>
    <s v="NO_CONCILIADO"/>
  </r>
  <r>
    <x v="29"/>
    <m/>
    <x v="29"/>
    <x v="120"/>
    <s v="O21238980002"/>
    <s v="BOD"/>
    <n v="2123898"/>
    <m/>
    <s v="00099021001 DEPOSITO DE EFECTIVO, DEPOSITANTE: LUIS GUSTAVO BECERRA PILLCO, CONCEPTO: POR FACTURAS NAABOL EMITIDAS EN FECHAS 25 Y 27 DE ABRIL DE 2023 NO PRESENTADAS PARA SU DECLARACION, CUENTA DE DEPOSITO: CUENTA UNICA DEL TESORO/DJBR"/>
    <m/>
    <m/>
    <m/>
    <m/>
    <m/>
    <m/>
    <n v="0"/>
    <n v="30"/>
    <s v="NO_CONCILIADO"/>
  </r>
  <r>
    <x v="26"/>
    <m/>
    <x v="26"/>
    <x v="120"/>
    <s v="G23256070002"/>
    <s v="CRV"/>
    <n v="2325607"/>
    <m/>
    <s v="REGULARIZACION DE TRANSFERENCIA DEL EXTERIOR SEGUN SWIFT NO.10556 Y NO.10555 DE FECHA 03/07/2023 ORDENANTE: INNOVATION BUSINESS ENG SA (PA/PANAMA) REF.: PAGO A PROVEEDOR SERVICIOS Y DEUDA PAYMENT FOR KCL TO YLB ODV 23 LIB. 00597012001 RECURSOS PROPIOS VENTAS YLB"/>
    <m/>
    <m/>
    <m/>
    <m/>
    <m/>
    <m/>
    <n v="0"/>
    <n v="685996.57"/>
    <s v="NO_CONCILIADO"/>
  </r>
  <r>
    <x v="26"/>
    <m/>
    <x v="26"/>
    <x v="120"/>
    <s v="G23256080001"/>
    <s v="CVD"/>
    <n v="2325608"/>
    <m/>
    <s v="COBRO COSTOS DE PAPELERIA POR REGULARIZACION DE TRANSFERENCIA DEL EXTERIOR POR ORDEN DE INNOVATION BUSINESS ENG SA (PA/PANAMA) REF.: PAGO A PROVEEDOR SERVICIOS Y DEUDA PAYMENT FOR KCL TO YLB ODV 23 LIB. 00597012001 RECURSOS PROPIOS VENTAS YLB"/>
    <m/>
    <m/>
    <m/>
    <m/>
    <m/>
    <m/>
    <n v="50"/>
    <n v="0"/>
    <s v="NO_CONCILIADO"/>
  </r>
  <r>
    <x v="2"/>
    <m/>
    <x v="2"/>
    <x v="121"/>
    <s v="O21242060002"/>
    <s v="BOD"/>
    <n v="2124206"/>
    <m/>
    <s v="00046021109 DEPOSITO DE EFECTIVO, DEPOSITANTE: GAM CAIZA D, CONCEPTO: PAGO PARA SALUD, CUENTA DE DEPOSITO: CUENTA UNICA DEL TESORO"/>
    <m/>
    <m/>
    <m/>
    <m/>
    <m/>
    <m/>
    <n v="0"/>
    <n v="21170"/>
    <s v="NO_CONCILIADO"/>
  </r>
  <r>
    <x v="44"/>
    <m/>
    <x v="44"/>
    <x v="121"/>
    <s v="O21242070002"/>
    <s v="BOD"/>
    <n v="2124207"/>
    <m/>
    <s v="00594012001 DEPOSITO DE EFECTIVO, DEPOSITANTE: MAURO REYNALDO OVIEDO MENDOZA, CONCEPTO: PAGO A NOTA ASP-B/DAJ/CE-901/2023 REFERIDO A INFORME ASP-B/UAI/INF-CB-005/2023, CUENTA DE DEPOSITO: CUENTA UNICA DEL TESORO"/>
    <m/>
    <m/>
    <m/>
    <m/>
    <m/>
    <m/>
    <n v="0"/>
    <n v="68.45"/>
    <s v="NO_CONCILIADO"/>
  </r>
  <r>
    <x v="44"/>
    <m/>
    <x v="44"/>
    <x v="121"/>
    <s v="O21242100002"/>
    <s v="BOD"/>
    <n v="2124210"/>
    <m/>
    <s v="00594012001 DEPOSITO DE EFECTIVO, DEPOSITANTE: SULMA QUINTANILLA VIDAURRE, CONCEPTO: PAGO A NOTA ASP-B/DAJ/CE-901/2023 REFERIDO A INFORME ASP-B/UAI/INF-CB-005/23 DE 7/03/23, CUENTA DE DEPOSITO: CUENTA UNICA DEL TESORO"/>
    <m/>
    <m/>
    <m/>
    <m/>
    <m/>
    <m/>
    <n v="0"/>
    <n v="720.35"/>
    <s v="NO_CONCILIADO"/>
  </r>
  <r>
    <x v="7"/>
    <m/>
    <x v="7"/>
    <x v="122"/>
    <s v="O21243960002"/>
    <s v="BOD"/>
    <n v="2124396"/>
    <m/>
    <s v="00099021001 DEPOSITO DE EFECTIVO, DEPOSITANTE: SAMUEL JULIO CUSSI CABRERA, CONCEPTO: DICTAMEN DE RESPONSABILIDAD CIVIL N° CGE/DRC-032/2022, CUENTA DE DEPOSITO: CUENTA UNICA DEL TESORO"/>
    <m/>
    <m/>
    <m/>
    <m/>
    <m/>
    <m/>
    <n v="0"/>
    <n v="24448.37"/>
    <s v="NO_CONCILIADO"/>
  </r>
  <r>
    <x v="18"/>
    <m/>
    <x v="18"/>
    <x v="122"/>
    <s v="O21244070002"/>
    <s v="BOD"/>
    <n v="2124407"/>
    <m/>
    <s v="00099021001 DEPOSITO DE EFECTIVO, DEPOSITANTE: VICENTE CONDORI RODRIGUEZ, CONCEPTO: DEVOLUCION DE PASAJES TERRESTRES INTERNACIONALES, CUENTA DE DEPOSITO: CUENTA UNICA DEL TESORO/DJBR"/>
    <m/>
    <m/>
    <m/>
    <m/>
    <m/>
    <m/>
    <n v="0"/>
    <n v="575.26"/>
    <s v="NO_CONCILIADO"/>
  </r>
  <r>
    <x v="0"/>
    <m/>
    <x v="0"/>
    <x v="122"/>
    <s v="O21244480002"/>
    <s v="BOD"/>
    <n v="2124448"/>
    <m/>
    <s v="00099021001 DEPOSITO DE EFECTIVO, DEPOSITANTE: CARLOS RENE MENDOZA YAVI, CONCEPTO: REVERSION DE BOLETA HABER MENSUAL, CUENTA DE DEPOSITO: CUENTA UNICA DEL TESORO"/>
    <m/>
    <m/>
    <m/>
    <m/>
    <m/>
    <m/>
    <n v="0"/>
    <n v="3032.68"/>
    <s v="NO_CONCILIADO"/>
  </r>
  <r>
    <x v="7"/>
    <m/>
    <x v="7"/>
    <x v="122"/>
    <s v="O21244550002"/>
    <s v="BOD"/>
    <n v="2124455"/>
    <m/>
    <s v="00099021001 DEPOSITO DE EFECTIVO, DEPOSITANTE: SERGIO I. BEJARANO CARVAJAL, CONCEPTO: DICTAMEN DE RESPONSABILIDAD CIVIL RECTIFICATORIO AL DICTAMEN RECTIFICATORIO N°CGE/DRC-010/2021, CUENTA DE DEPOSITO: CUENTA UNICA DEL TESORO/DJBR"/>
    <m/>
    <m/>
    <m/>
    <m/>
    <m/>
    <m/>
    <n v="0"/>
    <n v="42320"/>
    <s v="NO_CONCILIADO"/>
  </r>
  <r>
    <x v="1"/>
    <m/>
    <x v="1"/>
    <x v="122"/>
    <s v="B21243670002"/>
    <s v="BOD"/>
    <n v="2124367"/>
    <m/>
    <s v="00099021001 DEP.DE CHEQ.AJENOS,RET.DE CAM.,CONCEPTO: DEVOLUCION DE CC NO COBRADA MARZO 2023,DEP.: LA VITALICIA SEGUROS Y REASEGUROS DE VIDA S.A. , PROCEDENCIA: BANCO BISA S.A., CHEQUE: 80440, FECHA DE EMISION:04/07/2023"/>
    <m/>
    <m/>
    <m/>
    <m/>
    <m/>
    <m/>
    <n v="0"/>
    <n v="6812.6"/>
    <s v="NO_CONCILIADO"/>
  </r>
  <r>
    <x v="1"/>
    <m/>
    <x v="1"/>
    <x v="122"/>
    <s v="B21243680002"/>
    <s v="BOD"/>
    <n v="2124368"/>
    <m/>
    <s v="00099021001 DEP.DE CHEQ.AJENOS,RET.DE CAM.,CONCEPTO: DEVOLUCION DE CC NO COBRADA MARZO 2023,DEP.: LA VITALICIA SEGUROS Y REASEGUROS DE VIDA S.A. , PROCEDENCIA: BANCO BISA S.A., CHEQUE: 1867448, FECHA DE EMISION:04/07/2023"/>
    <m/>
    <m/>
    <m/>
    <m/>
    <m/>
    <m/>
    <n v="0"/>
    <n v="824.32"/>
    <s v="NO_CONCILIADO"/>
  </r>
  <r>
    <x v="22"/>
    <m/>
    <x v="22"/>
    <x v="122"/>
    <s v="B21244020002"/>
    <s v="BOD"/>
    <n v="2124402"/>
    <m/>
    <s v="00099021001 DEP.DE CHEQ.AJENOS,RET.DE CAM.,CONCEPTO: ABEL LOPEZ ARRUETA,DEP.: BANCO UNION SA , PROCEDENCIA: BANCO UNION S.A., CHEQUE: 191541, FECHA DE EMISION:05/07/2023/DJBR"/>
    <m/>
    <m/>
    <m/>
    <m/>
    <m/>
    <m/>
    <n v="0"/>
    <n v="1532.13"/>
    <s v="NO_CONCILIADO"/>
  </r>
  <r>
    <x v="63"/>
    <m/>
    <x v="63"/>
    <x v="122"/>
    <s v="B21244250002"/>
    <s v="BOD"/>
    <n v="2124425"/>
    <m/>
    <s v="00099021001 DEP.DE CHEQ.AJENOS,RET.DE CAM.,CONCEPTO: DEVOLUCION DE RECURSOS DEL C31 281-1-3 DE GESTION 2022,DEP.: HILDA ROSA SUYO CARBAJAL , PROCEDENCIA: BANCO UNION S.A., CHEQUE: 16694, FECHA DE EMISION:29/06/2023/DJBR"/>
    <m/>
    <m/>
    <m/>
    <m/>
    <m/>
    <m/>
    <n v="0"/>
    <n v="914"/>
    <s v="NO_CONCILIADO"/>
  </r>
  <r>
    <x v="26"/>
    <m/>
    <x v="26"/>
    <x v="122"/>
    <s v="G23288830002"/>
    <s v="CRV"/>
    <n v="2328883"/>
    <m/>
    <s v="TRANSFERENCIA DEL EXTERIOR SEGUN SWIFT NO.10811 Y NO.10810 DE FECHA 05/07/2023 ORDENANTE: FASS INDUSTRIA E COMERCIO DE P (BRAZIL RIBEIRAO PRETO) REF.: CRED INV YLBGCO0117ODV23VEX LIB. 00597012001 RECURSOS PROPIOS VENTAS YLB"/>
    <m/>
    <m/>
    <m/>
    <m/>
    <m/>
    <m/>
    <n v="0"/>
    <n v="446380.2"/>
    <s v="NO_CONCILIADO"/>
  </r>
  <r>
    <x v="26"/>
    <m/>
    <x v="26"/>
    <x v="122"/>
    <s v="G23288840001"/>
    <s v="CVD"/>
    <n v="2328884"/>
    <m/>
    <s v="COBRO COSTOS DE PAPELERIA SEGUN TRANSFERENCIA DEL EXTERIOR POR ORDEN DE FASS INDUSTRIA E COMERCIO DE P (BRAZIL RIBEIRAO PRETO) REF.: CRED INV YLBGCO0117ODV23VEX LIB. 00597012001 RECURSOS PROPIOS VENTAS YLB"/>
    <m/>
    <m/>
    <m/>
    <m/>
    <m/>
    <m/>
    <n v="50"/>
    <n v="0"/>
    <s v="NO_CONCILIADO"/>
  </r>
  <r>
    <x v="64"/>
    <m/>
    <x v="64"/>
    <x v="122"/>
    <s v="G23289980003"/>
    <s v="COB"/>
    <n v="2328998"/>
    <m/>
    <s v="TRANSFERENCIA RECIBIDA DEL EXTERIOR SEGÚN MENSAJES SWIFT Nos. 10790-10789 (REM.EXT.) DE FECHA 05-07-2023 POR DESEMBOLSO DE CAF PRÉSTAMO CFA11691 PROG. DE OBRAS COMPLEMENTARIAS LIBRETA N° 00291012002 ABC-RECURSOS PROPIOS REF.: UTILES DE ESCRITORIO"/>
    <m/>
    <m/>
    <m/>
    <m/>
    <m/>
    <m/>
    <n v="50"/>
    <n v="0"/>
    <s v="NO_CONCILIADO"/>
  </r>
  <r>
    <x v="64"/>
    <m/>
    <x v="64"/>
    <x v="122"/>
    <s v="G23290410003"/>
    <s v="COB"/>
    <n v="2329041"/>
    <m/>
    <s v="TRANSFERENCIA RECIBIDA DEL EXTERIOR SEGÚN MENSAJES SWIFT Nos. 10788-10787 (REM.EXT.) DE FECHA 05-07-2023 POR DESEMBOLSO DE CAF PRÉSTAMO CFA11691 PROG. DE OBRAS COMPLEMENTARIAS LIBRETA N° 00291012002 ABC-RECURSOS PROPIOS REF.: UTILES DE ESCRITORIO"/>
    <m/>
    <m/>
    <m/>
    <m/>
    <m/>
    <m/>
    <n v="50"/>
    <n v="0"/>
    <s v="NO_CONCILIADO"/>
  </r>
  <r>
    <x v="65"/>
    <m/>
    <x v="65"/>
    <x v="123"/>
    <s v="O21246560002"/>
    <s v="BOD"/>
    <n v="2124656"/>
    <m/>
    <s v="00099021001 DEPOSITO DE EFECTIVO, DEPOSITANTE: MINISTERIO DE DESARROLO RURAL Y TIERRAS, CONCEPTO: PAGO SERVICIO DE AGUA POTABLE EPSAS UC - CNAPE CORRESPONDIENTE AL MES DE MAYO 2023, CUENTA DE DEPOSITO: CUENTA UNICA DEL TESORO"/>
    <m/>
    <m/>
    <m/>
    <m/>
    <m/>
    <m/>
    <n v="0"/>
    <n v="51.96"/>
    <s v="NO_CONCILIADO"/>
  </r>
  <r>
    <x v="46"/>
    <m/>
    <x v="46"/>
    <x v="123"/>
    <s v="O21246640002"/>
    <s v="BOD"/>
    <n v="2124664"/>
    <m/>
    <s v="00081011101 DEPOSITO DE EFECTIVO, DEPOSITANTE: ISMAEL QUINO CONDORI, CONCEPTO: REPOSICION DE CREDENCIAL, CUENTA DE DEPOSITO: CUENTA UNICA DEL TESORO"/>
    <m/>
    <m/>
    <m/>
    <m/>
    <m/>
    <m/>
    <n v="0"/>
    <n v="25"/>
    <s v="NO_CONCILIADO"/>
  </r>
  <r>
    <x v="38"/>
    <m/>
    <x v="38"/>
    <x v="123"/>
    <s v="O21246660002"/>
    <s v="BOD"/>
    <n v="2124666"/>
    <m/>
    <s v="00132072001 DEPOSITO DE EFECTIVO, DEPOSITANTE: SAMUEL JOAQUIN FLORES CATACORA, CONCEPTO: DEPÓSITO POR FACTURA NO DECLARADA DEL MES DE JUNIO N° 21;23, CUENTA DE DEPOSITO: CUENTA UNICA DEL TESORO"/>
    <m/>
    <m/>
    <m/>
    <m/>
    <m/>
    <m/>
    <n v="0"/>
    <n v="1843"/>
    <s v="NO_CONCILIADO"/>
  </r>
  <r>
    <x v="18"/>
    <m/>
    <x v="18"/>
    <x v="123"/>
    <s v="O21246710002"/>
    <s v="BOD"/>
    <n v="2124671"/>
    <m/>
    <s v="00099021001 DEPOSITO DE EFECTIVO, DEPOSITANTE: ROMINA GRISELDA GOMEZ JIMENEZ, CONCEPTO: MAXIMA REMUNERACION MES DE MAYO/2023, CUENTA DE DEPOSITO: CUENTA UNICA DEL TESORO/DJBR"/>
    <m/>
    <m/>
    <m/>
    <m/>
    <m/>
    <m/>
    <n v="0"/>
    <n v="4233.2700000000004"/>
    <s v="NO_CONCILIADO"/>
  </r>
  <r>
    <x v="20"/>
    <m/>
    <x v="20"/>
    <x v="123"/>
    <s v="O21246730002"/>
    <s v="BOD"/>
    <n v="2124673"/>
    <m/>
    <s v="00099021001 DEPOSITO DE EFECTIVO, DEPOSITANTE: JOSE LUIS CORI CHUQUIMIA, CONCEPTO: DEVOLUCION POR INCOMPATIBILIDAD SALARIAL DE REMUNERACION MAXIMA SECTOR PUBLICO MAYO 2023, CUENTA DE DEPOSITO: CUENTA UNICA DEL TESORO/DJBR"/>
    <m/>
    <m/>
    <m/>
    <m/>
    <m/>
    <m/>
    <n v="0"/>
    <n v="3371.99"/>
    <s v="NO_CONCILIADO"/>
  </r>
  <r>
    <x v="49"/>
    <m/>
    <x v="49"/>
    <x v="123"/>
    <s v="O21246870002"/>
    <s v="BOD"/>
    <n v="2124687"/>
    <m/>
    <s v="00099021001 DEPOSITO DE EFECTIVO, DEPOSITANTE: MINISTERIO DE GOBIERNO - DIPREVCON, CONCEPTO: DEV. DE RECURSOS DEL PAGO A ENDE CORP. POR ENERGIA ELECTRICA MES OCTUBRE 2022 PREV: 3799, CUENTA DE DEPOSITO: CUENTA UNICA DEL TESORO"/>
    <m/>
    <m/>
    <m/>
    <m/>
    <m/>
    <m/>
    <n v="0"/>
    <n v="0.7"/>
    <s v="NO_CONCILIADO"/>
  </r>
  <r>
    <x v="38"/>
    <m/>
    <x v="38"/>
    <x v="123"/>
    <s v="O21247000002"/>
    <s v="BOD"/>
    <n v="2124700"/>
    <m/>
    <s v="00099021001 DEPOSITO DE EFECTIVO, DEPOSITANTE: MIGUEL ANGEL POSTO CUSI, CONCEPTO: DEVOLUCION DE VIATICOS NO UTILIZADOS, CUENTA DE DEPOSITO: CUENTA UNICA DEL TESORO/DJBR"/>
    <m/>
    <m/>
    <m/>
    <m/>
    <m/>
    <m/>
    <n v="0"/>
    <n v="222"/>
    <s v="NO_CONCILIADO"/>
  </r>
  <r>
    <x v="56"/>
    <m/>
    <x v="56"/>
    <x v="123"/>
    <s v="O21247040002"/>
    <s v="BOD"/>
    <n v="2124704"/>
    <m/>
    <s v="00598012001 DEPOSITO DE EFECTIVO, DEPOSITANTE: EDITORIAL DEL ESTADO MARIO VARGAS CONDORI, CONCEPTO: DEVOLUCION DE VIATICO POR 1 DIA, CUENTA DE DEPOSITO: CUENTA UNICA DEL TESORO"/>
    <m/>
    <m/>
    <m/>
    <m/>
    <m/>
    <m/>
    <n v="0"/>
    <n v="371"/>
    <s v="NO_CONCILIADO"/>
  </r>
  <r>
    <x v="64"/>
    <m/>
    <x v="64"/>
    <x v="123"/>
    <s v="G23303280003"/>
    <s v="COB"/>
    <n v="2330328"/>
    <m/>
    <s v="TRANSFERENCIA RECIBIDA DEL EXTERIOR SEGÚN MENSAJES SWIFT Nos. 10815-10814 (REM.EXT.) DE FECHA 06-07-2023 POR DESEMBOLSO DE BID PRÉSTAMO 3385/BL-BO REQ 00030 BO 2023161279A LIBRETA N° 00291012002 ABC-RECURSOS PROPIOS REF.: UTILES DE ESCRITORIO"/>
    <m/>
    <m/>
    <m/>
    <m/>
    <m/>
    <m/>
    <n v="50"/>
    <n v="0"/>
    <s v="NO_CONCILIADO"/>
  </r>
  <r>
    <x v="64"/>
    <m/>
    <x v="64"/>
    <x v="123"/>
    <s v="B21247020002"/>
    <s v="BOD"/>
    <n v="2124702"/>
    <m/>
    <s v="00291084302 DEP.DE CHEQ.AJENOS,RET.DE CAM.,CONCEPTO: DEVOLUCION AFECTACION CARRETERA SAN JOSE DE CHIQUITOS - SAN IGNACION DE VELASCO,DEP.: GERENCIA REGIONAL SANTA CRUZ - ABC , PROCEDENCIA: BANCO UNION S.A., CHEQUE: 599, FECHA DE EMISION:28/06/2023"/>
    <m/>
    <m/>
    <m/>
    <m/>
    <m/>
    <m/>
    <n v="0"/>
    <n v="6193"/>
    <s v="NO_CONCILIADO"/>
  </r>
  <r>
    <x v="64"/>
    <m/>
    <x v="64"/>
    <x v="123"/>
    <s v="G23303290003"/>
    <s v="COB"/>
    <n v="2330329"/>
    <m/>
    <s v="TRANSFERENCIA RECIBIDA DEL EXTERIOR SEGÚN MENSAJES SWIFT Nos. 10917-10916 (REM.EXT.) DE FECHA 06-07-2023 POR DESEMBOLSO DE IDA PRÉSTAMO 5744-BO 25 LIBRETA N° 00291012002 ABC-RECURSOS PROPIOS REF.: UTILES DE ESCRITORIO"/>
    <m/>
    <m/>
    <m/>
    <m/>
    <m/>
    <m/>
    <n v="50"/>
    <n v="0"/>
    <s v="NO_CONCILIADO"/>
  </r>
  <r>
    <x v="26"/>
    <m/>
    <x v="26"/>
    <x v="123"/>
    <s v="G23305050002"/>
    <s v="CRV"/>
    <n v="2330505"/>
    <m/>
    <s v="TRANSFERENCIA DEL EXTERIOR SEGUN SWIFT NO.10949 Y NO.10948 DE FECHA 06/07/2023 ORDENANTE: FERTITEX TRADING LLC REF.: CRED IBG OF 23/07/06 FOR CREDIT INVOICE PAYMENT LIB. 00597012001 RECURSOS PROPIOS VENTAS YLB"/>
    <m/>
    <m/>
    <m/>
    <m/>
    <m/>
    <m/>
    <n v="0"/>
    <n v="5488000"/>
    <s v="NO_CONCILIADO"/>
  </r>
  <r>
    <x v="26"/>
    <m/>
    <x v="26"/>
    <x v="123"/>
    <s v="G23305060001"/>
    <s v="CVD"/>
    <n v="2330506"/>
    <m/>
    <s v="COBRO COSTOS DE PAPELERIA SEGUN TRANSFERENCIA DEL EXTERIOR POR ORDEN DE FERTITEX TRADING LLC REF.: CRED IBG OF 23/07/06 FOR CREDIT INVOICE PAYMENT LIB. 00597012001 RECURSOS PROPIOS VENTAS YLB"/>
    <m/>
    <m/>
    <m/>
    <m/>
    <m/>
    <m/>
    <n v="50"/>
    <n v="0"/>
    <s v="NO_CONCILIADO"/>
  </r>
  <r>
    <x v="38"/>
    <m/>
    <x v="38"/>
    <x v="123"/>
    <s v="G23305730004"/>
    <s v="DVD"/>
    <n v="18663"/>
    <m/>
    <s v="VTA.DIV.SG NOT.SEDEM/GG/EV N°0200/23,25/05/23;N°0231/23,19/06/23;N°0241/23,29/06/23;N°0242/23,29/06/23;N°0243/23,30/06/23 RF.:EMIS.LC I-2023-28,COM.EMIS.LC 0,15% S/USD2.975.161,15(EQ.EUR2.740.570,70)P/699 DIAS,REMB.GST.COM.BS220 Y EMIS.CC BS50 LIB. 00132072001 SEDEM-ADMINISTRACION RECAUDACION ENVIBOL EN BOLIVIANOS POR DIFERENCIAL CAMBIARIO"/>
    <m/>
    <m/>
    <m/>
    <m/>
    <m/>
    <m/>
    <n v="267342.43"/>
    <n v="0"/>
    <s v="NO_CONCILIADO"/>
  </r>
  <r>
    <x v="66"/>
    <m/>
    <x v="66"/>
    <x v="123"/>
    <s v="S10638480003"/>
    <s v="COB"/>
    <n v="1063848"/>
    <m/>
    <s v="||REGULARIZACION DEL SALDO DEL COMP.G-2305382 DEL 14/06/2023 TRANSFERENCIA DEL EXTERIOR SEGUN SWIFT NO.9464, ORDENANTE CONSULADO GENERAL DE BOLIVIA (BUENOS AIRES ARGENTINA) REF.: GOVERNMENT SERVI RECAUDACIONES GESTORIA CONSULAR MAYO 2023 LIB.00010011102 MIN.DE RELACIONES EXTERIORES GESTORIA CONSULAR LEY NO.3108 UTILES DE ESCRITORIO"/>
    <m/>
    <m/>
    <m/>
    <m/>
    <m/>
    <m/>
    <n v="50"/>
    <n v="0"/>
    <s v="NO_CONCILIADO"/>
  </r>
  <r>
    <x v="67"/>
    <m/>
    <x v="67"/>
    <x v="124"/>
    <s v="O21249180002"/>
    <s v="BOD"/>
    <n v="2124918"/>
    <m/>
    <s v="00099021001 DEPOSITO DE EFECTIVO, DEPOSITANTE: VICTORIANO RYDER VARGAS YUCRA, CONCEPTO: DEV. DE RECURSOS POR EL CONTRATO DE CONSULTORIA POR PRODUCTO N° CCTO-JUJ-CPP-001/2020 DE 24/04/2023, CUENTA DE DEPOSITO: CUENTA UNICA DEL TESORO"/>
    <m/>
    <m/>
    <m/>
    <m/>
    <m/>
    <m/>
    <n v="0"/>
    <n v="1200"/>
    <s v="NO_CONCILIADO"/>
  </r>
  <r>
    <x v="2"/>
    <m/>
    <x v="2"/>
    <x v="124"/>
    <s v="O21249290002"/>
    <s v="BOD"/>
    <n v="2124929"/>
    <m/>
    <s v="00046024204 DEPOSITO DE EFECTIVO, DEPOSITANTE: ROGER ZARATE BARRIENTOS, CONCEPTO: DEVOLUCION DE BOLETO CIJ LPB CIJ PAX ROGER ZARATE BARRIENTOS, CUENTA DE DEPOSITO: CUENTA UNICA DEL TESORO"/>
    <m/>
    <m/>
    <m/>
    <m/>
    <m/>
    <m/>
    <n v="0"/>
    <n v="1060"/>
    <s v="NO_CONCILIADO"/>
  </r>
  <r>
    <x v="2"/>
    <m/>
    <x v="2"/>
    <x v="124"/>
    <s v="O21249300002"/>
    <s v="BOD"/>
    <n v="2124930"/>
    <m/>
    <s v="00046024204 DEPOSITO DE EFECTIVO, DEPOSITANTE: HUASCAR BALDERRAMA, CONCEPTO: DEVOLUCION DE BOLETO LPB SCRE LPB BALDERRAMA ORELLANA HUASCAR, CUENTA DE DEPOSITO: CUENTA UNICA DEL TESORO"/>
    <m/>
    <m/>
    <m/>
    <m/>
    <m/>
    <m/>
    <n v="0"/>
    <n v="926"/>
    <s v="NO_CONCILIADO"/>
  </r>
  <r>
    <x v="68"/>
    <m/>
    <x v="68"/>
    <x v="124"/>
    <s v="O21249710002"/>
    <s v="BOD"/>
    <n v="2124971"/>
    <m/>
    <s v="00099021001 DEPOSITO DE EFECTIVO, DEPOSITANTE: OTN - PB ENT 281, CONCEPTO: POR DEVOLUCION PAGO ERRONEO DE PLANILLA ESTUDIO CUENTA 3987069001, CUENTA DE DEPOSITO: CUENTA UNICA DEL TESORO"/>
    <m/>
    <m/>
    <m/>
    <m/>
    <m/>
    <m/>
    <n v="0"/>
    <n v="476.62"/>
    <s v="NO_CONCILIADO"/>
  </r>
  <r>
    <x v="0"/>
    <m/>
    <x v="0"/>
    <x v="124"/>
    <s v="O21249960002"/>
    <s v="BOD"/>
    <n v="2124996"/>
    <m/>
    <s v="00099021001 DEPOSITO DE EFECTIVO, DEPOSITANTE: ROMER EDILSON CONDORI FERNANDEZ CI 7006540, CONCEPTO: REVERSION TOTAL MES DE JUNIO, CUENTA DE DEPOSITO: CUENTA UNICA DEL TESORO"/>
    <m/>
    <m/>
    <m/>
    <m/>
    <m/>
    <m/>
    <n v="0"/>
    <n v="663.51"/>
    <s v="NO_CONCILIADO"/>
  </r>
  <r>
    <x v="0"/>
    <m/>
    <x v="0"/>
    <x v="124"/>
    <s v="O21249970002"/>
    <s v="BOD"/>
    <n v="2124997"/>
    <m/>
    <s v="00099021001 DEPOSITO DE EFECTIVO, DEPOSITANTE: ROMER EDILSON CONDORI FERNANDEZ CI 7006540, CONCEPTO: REVERSION TOTAL MES DE MAYO, CUENTA DE DEPOSITO: CUENTA UNICA DEL TESORO"/>
    <m/>
    <m/>
    <m/>
    <m/>
    <m/>
    <m/>
    <n v="0"/>
    <n v="663.51"/>
    <s v="NO_CONCILIADO"/>
  </r>
  <r>
    <x v="0"/>
    <m/>
    <x v="0"/>
    <x v="124"/>
    <s v="O21250230002"/>
    <s v="BOD"/>
    <n v="2125023"/>
    <m/>
    <s v="00099021001 DEPOSITO DE EFECTIVO, DEPOSITANTE: LUIS SANTIAGO CATERING Y EVENTOS, CONCEPTO: PAGO DE SERVICIOS BASICOS, CUENTA DE DEPOSITO: CUENTA UNICA DEL TESORO"/>
    <m/>
    <m/>
    <m/>
    <m/>
    <m/>
    <m/>
    <n v="0"/>
    <n v="2000"/>
    <s v="NO_CONCILIADO"/>
  </r>
  <r>
    <x v="49"/>
    <m/>
    <x v="49"/>
    <x v="124"/>
    <s v="O21250520002"/>
    <s v="BOD"/>
    <n v="2125052"/>
    <m/>
    <s v="00015021101 DEPOSITO DE EFECTIVO, DEPOSITANTE: FREDDY EDWIN UTURUNCO TITO, CONCEPTO: DEVOLUCION, CUENTA DE DEPOSITO: CUENTA UNICA DEL TESORO"/>
    <m/>
    <m/>
    <m/>
    <m/>
    <m/>
    <m/>
    <n v="0"/>
    <n v="112"/>
    <s v="NO_CONCILIADO"/>
  </r>
  <r>
    <x v="26"/>
    <m/>
    <x v="26"/>
    <x v="124"/>
    <s v="G23322090002"/>
    <s v="CRV"/>
    <n v="2332209"/>
    <m/>
    <s v="TRANSFERENCIA DEL EXTERIOR SEGUN SWIFT NO.10969 Y NO.10968 DE FECHA 07/07/2023 ORDENANTE: YASTER TRADING S.A. (URUGUAY) REF.: CRED FT2318678269 LIB. 00597012001 RECURSOS PROPIOS VENTAS YLB"/>
    <m/>
    <m/>
    <m/>
    <m/>
    <m/>
    <m/>
    <n v="0"/>
    <n v="1372000"/>
    <s v="NO_CONCILIADO"/>
  </r>
  <r>
    <x v="26"/>
    <m/>
    <x v="26"/>
    <x v="124"/>
    <s v="G23322110002"/>
    <s v="CRV"/>
    <n v="2332211"/>
    <m/>
    <s v="TRANSFERENCIA DEL EXTERIOR SEGUN SWIFT NO.10984 Y NO.10983 DE FECHA 07/07/2023 ORDENANTE: COMERCIAL MINERALS CO SPA (ANTOFAGASTA CHILE) REF.: CRED YLB-GCO-0124-ODV-VEX LIB. 00597012001 RECURSOS PROPIOS VENTAS YLB"/>
    <m/>
    <m/>
    <m/>
    <m/>
    <m/>
    <m/>
    <n v="0"/>
    <n v="2572500"/>
    <s v="NO_CONCILIADO"/>
  </r>
  <r>
    <x v="26"/>
    <m/>
    <x v="26"/>
    <x v="124"/>
    <s v="G23322100001"/>
    <s v="CVD"/>
    <n v="2332210"/>
    <m/>
    <s v="COBRO COSTOS DE PAPELERIA SEGUN TRANSFERENCIA DEL EXTERIOR POR ORDEN DE YASTER TRADING S.A. (URUGUAY) REF.: CRED FT2318678269 LIB. 00597012001 RECURSOS PROPIOS VENTAS YLB"/>
    <m/>
    <m/>
    <m/>
    <m/>
    <m/>
    <m/>
    <n v="50"/>
    <n v="0"/>
    <s v="NO_CONCILIADO"/>
  </r>
  <r>
    <x v="26"/>
    <m/>
    <x v="26"/>
    <x v="124"/>
    <s v="S10639270001"/>
    <s v="COB"/>
    <n v="1063927"/>
    <m/>
    <s v="COBRO DE||ÚTILES DE ESCRITORIO POR EL REGISTRO DEL COMPROBANTE CONTABLE N°1063924 REF: TERCER DESEMBOLSO DE RECURSOS A FAVOR DE YLB PROY. 3RA. FASE DESARROLLO INTEGRAL DE LA SALMUERA DEL SALAR DE UYUNI SG CORREO ADJUNTO DE LA CUT LIBRETA N°00597012001 RECURSOS PROPIOS VENTAS YLB"/>
    <m/>
    <m/>
    <m/>
    <m/>
    <m/>
    <m/>
    <n v="50"/>
    <n v="0"/>
    <s v="NO_CONCILIADO"/>
  </r>
  <r>
    <x v="1"/>
    <m/>
    <x v="1"/>
    <x v="124"/>
    <s v="J05555640001"/>
    <s v="NTE"/>
    <n v="5992266"/>
    <m/>
    <s v="De: 00099021001 Transferencia de recursos para la reposición de la TEC Nº 172 reporte adjunto"/>
    <m/>
    <m/>
    <m/>
    <m/>
    <m/>
    <m/>
    <n v="320000000"/>
    <n v="0"/>
    <s v="NO_CONCILIADO"/>
  </r>
  <r>
    <x v="26"/>
    <m/>
    <x v="26"/>
    <x v="124"/>
    <s v="G23322120001"/>
    <s v="CVD"/>
    <n v="2332212"/>
    <m/>
    <s v="COBRO COSTOS DE PAPELERIA SEGUN TRANSFERENCIA DEL EXTERIOR POR ORDEN DE COMERCIAL MINERALS CO SPA (ANTOFAGASTA CHILE) REF.: CRED YLB-GCO-0124-ODV-VEX LIB. 00597012001 RECURSOS PROPIOS VENTAS YLB"/>
    <m/>
    <m/>
    <m/>
    <m/>
    <m/>
    <m/>
    <n v="50"/>
    <n v="0"/>
    <s v="NO_CONCILIADO"/>
  </r>
  <r>
    <x v="26"/>
    <m/>
    <x v="26"/>
    <x v="124"/>
    <s v="G23323410002"/>
    <s v="CRV"/>
    <n v="2332341"/>
    <m/>
    <s v="TRANSFERENCIA DEL EXTERIOR SEGUN SWIFT NOS. 11041-11040 DE FECHA 07/07/2023 ORDENANTE: QUIMICA MAVAR SA, FECHA VALOR 07/07/2023 REF:COMPRA MATERIA PRIMA ORDEN DE VENTA YLB GCO 0113 ODV 23 VEX LIB. 00597012001 RECURSOS PROPIOS VENTAS YLB"/>
    <m/>
    <m/>
    <m/>
    <m/>
    <m/>
    <m/>
    <n v="0"/>
    <n v="437119.2"/>
    <s v="NO_CONCILIADO"/>
  </r>
  <r>
    <x v="26"/>
    <m/>
    <x v="26"/>
    <x v="124"/>
    <s v="G23323420001"/>
    <s v="CVD"/>
    <n v="2332342"/>
    <m/>
    <s v="COBRO COSTOS DE PAPELERIA SEGUN TRANSFERENCIA DEL EXTERIOR POR ORDEN DE QUIMICA MAVAR SA, FECHA VALOR 07/07/2023 REF:COMPRA MATERIA PRIMA ORDEN DE VENTA YLB GCO 0113 ODV 23 VEX LIB. 00597012001 RECURSOS PROPIOS VENTAS YLB"/>
    <m/>
    <m/>
    <m/>
    <m/>
    <m/>
    <m/>
    <n v="50"/>
    <n v="0"/>
    <s v="NO_CONCILIADO"/>
  </r>
  <r>
    <x v="32"/>
    <m/>
    <x v="32"/>
    <x v="124"/>
    <s v="G23323460001"/>
    <s v="CVD"/>
    <n v="2332346"/>
    <m/>
    <s v="COBRO COSTOS DE PAPELERIA POR REGULARIZACION DE TRANSFERENCIA DEL EXTERIOR POR ORDEN DE MAKEEN GAS SOLUTIONS A/S REF.: 3318413539 OPERACIONES FINANCIERAS EXTRAORDINARIAS FECHA VALOR 6/07/2023 LIB. 00513072001 YPFB - OPERACIONES G N R G D"/>
    <m/>
    <m/>
    <m/>
    <m/>
    <m/>
    <m/>
    <n v="50"/>
    <n v="0"/>
    <s v="NO_CONCILIADO"/>
  </r>
  <r>
    <x v="69"/>
    <m/>
    <x v="69"/>
    <x v="125"/>
    <s v="O21252290002"/>
    <s v="BOD"/>
    <n v="2125229"/>
    <m/>
    <s v="00099021001 DEPOSITO DE EFECTIVO, DEPOSITANTE: PAOLA FABIOLA CARRASCO VASQUEZ - ADEMAF, CONCEPTO: DEVOLUCION DE FONDOS NO UTILIZADOS, CUENTA DE DEPOSITO: CUENTA UNICA DEL TESORO/DJBR"/>
    <m/>
    <m/>
    <m/>
    <m/>
    <m/>
    <m/>
    <n v="0"/>
    <n v="129.96"/>
    <s v="NO_CONCILIADO"/>
  </r>
  <r>
    <x v="27"/>
    <m/>
    <x v="27"/>
    <x v="125"/>
    <s v="O21252520002"/>
    <s v="BOD"/>
    <n v="2125252"/>
    <m/>
    <s v="00099021001 DEPOSITO DE EFECTIVO, DEPOSITANTE: LUIS ALFREDO ZARATE ENTRAMBASAGUAS, CONCEPTO: DEVOLUCION PASAJES AEREOS N° LIBRETA 00099021001, CUENTA DE DEPOSITO: CUENTA UNICA DEL TESORO/DJBR"/>
    <m/>
    <m/>
    <m/>
    <m/>
    <m/>
    <m/>
    <n v="0"/>
    <n v="2234"/>
    <s v="NO_CONCILIADO"/>
  </r>
  <r>
    <x v="7"/>
    <m/>
    <x v="7"/>
    <x v="125"/>
    <s v="O21252570002"/>
    <s v="BOD"/>
    <n v="2125257"/>
    <m/>
    <s v="00099021001 DEPOSITO DE EFECTIVO, DEPOSITANTE: FRANKLIN HUGO MORALES SOLIZ CI 2683040 LP, CONCEPTO: DEVOLUCION REMUNERACION MAXIMA SECTOR PUBLICO CGE/DRC 032/2022, CUENTA DE DEPOSITO: CUENTA UNICA DEL TESORO"/>
    <m/>
    <m/>
    <m/>
    <m/>
    <m/>
    <m/>
    <n v="0"/>
    <n v="7560.58"/>
    <s v="NO_CONCILIADO"/>
  </r>
  <r>
    <x v="64"/>
    <m/>
    <x v="64"/>
    <x v="125"/>
    <s v="O21253200002"/>
    <s v="BOD"/>
    <n v="2125320"/>
    <m/>
    <s v="00291012006 DEPOSITO DE EFECTIVO, DEPOSITANTE: ADUANA NACIONAL, CONCEPTO: USO DE DERECHO A VIA DE LA ADUANA NACIONAL PARA EL EMPLAZAMIENTO DE PUNTO DE INSPECCION EN CHAUAYA, CUENTA DE DEPOSITO: CUENTA UNICA DEL TESORO"/>
    <m/>
    <m/>
    <m/>
    <m/>
    <m/>
    <m/>
    <n v="0"/>
    <n v="1098.43"/>
    <s v="NO_CONCILIADO"/>
  </r>
  <r>
    <x v="64"/>
    <m/>
    <x v="64"/>
    <x v="125"/>
    <s v="O21253240002"/>
    <s v="BOD"/>
    <n v="2125324"/>
    <m/>
    <s v="00291012006 DEPOSITO DE EFECTIVO, DEPOSITANTE: ADUANAN NACIONAL, CONCEPTO: USO DE DERECHO A VIA DE LA ADUANA NACIONAL PARA EL EMPLAZAMIENTO DE PUNTO DE CONTROL EN GUAQUI, CUENTA DE DEPOSITO: CUENTA UNICA DEL TESORO"/>
    <m/>
    <m/>
    <m/>
    <m/>
    <m/>
    <m/>
    <n v="0"/>
    <n v="1096.2"/>
    <s v="NO_CONCILIADO"/>
  </r>
  <r>
    <x v="64"/>
    <m/>
    <x v="64"/>
    <x v="125"/>
    <s v="B21252270002"/>
    <s v="BOD"/>
    <n v="2125227"/>
    <m/>
    <s v="00291012002 DEP.DE CHEQ.AJENOS,RET.DE CAM.,CONCEPTO: REPOSICION DE CREDENCIAL,DEP.: LISSET ERIKA AMAYA LOPERA , PROCEDENCIA: BANCO UNION S.A., CHEQUE: 600, FECHA DE EMISION:30/06/2023"/>
    <m/>
    <m/>
    <m/>
    <m/>
    <m/>
    <m/>
    <n v="0"/>
    <n v="70"/>
    <s v="NO_CONCILIADO"/>
  </r>
  <r>
    <x v="70"/>
    <m/>
    <x v="70"/>
    <x v="125"/>
    <s v="B21252440002"/>
    <s v="BOD"/>
    <n v="2125244"/>
    <m/>
    <s v="00587012023 DEP.DE CHEQ.AJENOS,RET.DE CAM.,CONCEPTO: PLLA 7-ABRIL/23 - ICHILO,DEP.: E.B..C. , PROCEDENCIA: BANCO UNION S.A., CHEQUE: 1861, FECHA DE EMISION:10/07/2023"/>
    <m/>
    <m/>
    <m/>
    <m/>
    <m/>
    <m/>
    <n v="0"/>
    <n v="487658.36"/>
    <s v="NO_CONCILIADO"/>
  </r>
  <r>
    <x v="70"/>
    <m/>
    <x v="70"/>
    <x v="125"/>
    <s v="B21252390002"/>
    <s v="BOD"/>
    <n v="2125239"/>
    <m/>
    <s v="00587012001 DEP.DE CHEQ.AJENOS,RET.DE CAM.,CONCEPTO: ANTICIPO ESPECIAL-EL SENA,DEP.: E.B.C. , PROCEDENCIA: BANCO UNION S.A., CHEQUE: 1866, FECHA DE EMISION:10/07/2023"/>
    <m/>
    <m/>
    <m/>
    <m/>
    <m/>
    <m/>
    <n v="0"/>
    <n v="5924430.3200000003"/>
    <s v="NO_CONCILIADO"/>
  </r>
  <r>
    <x v="70"/>
    <m/>
    <x v="70"/>
    <x v="125"/>
    <s v="B21252400002"/>
    <s v="BOD"/>
    <n v="2125240"/>
    <m/>
    <s v="00587012020 DEP.DE CHEQ.AJENOS,RET.DE CAM.,CONCEPTO: PLLA 5-JUNIO/23- RURRENABAQUE,DEP.: E.B.C. , PROCEDENCIA: BANCO UNION S.A., CHEQUE: 1865, FECHA DE EMISION:10/07/2023"/>
    <m/>
    <m/>
    <m/>
    <m/>
    <m/>
    <m/>
    <n v="0"/>
    <n v="1213284.96"/>
    <s v="NO_CONCILIADO"/>
  </r>
  <r>
    <x v="70"/>
    <m/>
    <x v="70"/>
    <x v="125"/>
    <s v="B21252430002"/>
    <s v="BOD"/>
    <n v="2125243"/>
    <m/>
    <s v="00587012001 DEP.DE CHEQ.AJENOS,RET.DE CAM.,CONCEPTO: PLLA 8 Y 9 MAY/23 JUN/23 EL SENA,DEP.: E.B.C. , PROCEDENCIA: BANCO UNION S.A., CHEQUE: 1864, FECHA DE EMISION:10/07/2023"/>
    <m/>
    <m/>
    <m/>
    <m/>
    <m/>
    <m/>
    <n v="0"/>
    <n v="823193.88"/>
    <s v="NO_CONCILIADO"/>
  </r>
  <r>
    <x v="1"/>
    <m/>
    <x v="1"/>
    <x v="125"/>
    <s v="B21252550002"/>
    <s v="BOD"/>
    <n v="2125255"/>
    <m/>
    <s v="00099021001 DEP.DE CHEQ.AJENOS,RET.DE CAM.,CONCEPTO: DEVOLUCION DE PRIMA,DEP.: UNIBIENES S.A. , PROCEDENCIA: BANCO UNION S.A., CHEQUE: 4028, FECHA DE EMISION:03/07/2023"/>
    <m/>
    <m/>
    <m/>
    <m/>
    <m/>
    <m/>
    <n v="0"/>
    <n v="2610.7199999999998"/>
    <s v="NO_CONCILIADO"/>
  </r>
  <r>
    <x v="47"/>
    <m/>
    <x v="47"/>
    <x v="125"/>
    <s v="G23343190004"/>
    <s v="DVD"/>
    <n v="18668"/>
    <m/>
    <s v="VENTA DE DIVISAS CON TRANSFERENCIA DE FONDOS A SOLICITUD DE EMPRESA PUBLICA DE TRANSPORTE AEREO MILITAR SEGUN SOLICITUD 18668 REF: TRANSFER TO THE COMPANY BAE SYSTEM FOR THE SUBSCRIPTION AND UPDATING OF MANUALS TECHNICAL SUPPORT (SAPPHIRE) OF THE AIRCRAFT AVRO RJ70 REGISTRATION CP-3106 ACCORDING TO LIB. 00596012001 EP-TAM GESTION ADMINISTRATIVA POR DIFERENCIAL CAMBIARIO"/>
    <m/>
    <m/>
    <m/>
    <m/>
    <m/>
    <m/>
    <n v="1568.38"/>
    <n v="0"/>
    <s v="NO_CONCILIADO"/>
  </r>
  <r>
    <x v="1"/>
    <m/>
    <x v="1"/>
    <x v="126"/>
    <s v="O21255250002"/>
    <s v="BOD"/>
    <n v="2125525"/>
    <m/>
    <s v="00099021001 DEPOSITO DE EFECTIVO, DEPOSITANTE: SEGUROS PROVIDA S.A., CONCEPTO: DEVOLUCION DE FONDOS NO COBRADOS SEGUN CONCILIACION MARZO/2023, CUENTA DE DEPOSITO: CUENTA UNICA DEL TESORO"/>
    <m/>
    <m/>
    <m/>
    <m/>
    <m/>
    <m/>
    <n v="0"/>
    <n v="1210.4000000000001"/>
    <s v="NO_CONCILIADO"/>
  </r>
  <r>
    <x v="1"/>
    <m/>
    <x v="1"/>
    <x v="126"/>
    <s v="O21255290002"/>
    <s v="BOD"/>
    <n v="2125529"/>
    <m/>
    <s v="00099021001 DEPOSITO DE EFECTIVO, DEPOSITANTE: SEGUROS PROVIDA S.A., CONCEPTO: DEVOLUCION FONDOS SOLICITADOS POR ERROR SEGUN CONCILIACION MARZO/2023, CUENTA DE DEPOSITO: CUENTA UNICA DEL TESORO"/>
    <m/>
    <m/>
    <m/>
    <m/>
    <m/>
    <m/>
    <n v="0"/>
    <n v="4689.57"/>
    <s v="NO_CONCILIADO"/>
  </r>
  <r>
    <x v="0"/>
    <m/>
    <x v="0"/>
    <x v="126"/>
    <s v="O21255510002"/>
    <s v="BOD"/>
    <n v="2125551"/>
    <m/>
    <s v="00099021001 DEPOSITO DE EFECTIVO, DEPOSITANTE: OLGA GETRUDIS COAQUIRA RODRIGUEZ, CONCEPTO: REVERSION DE BOLETA HABER MENSUAL JUNIO, CUENTA DE DEPOSITO: CUENTA UNICA DEL TESORO"/>
    <m/>
    <m/>
    <m/>
    <m/>
    <m/>
    <m/>
    <n v="0"/>
    <n v="3271.8"/>
    <s v="NO_CONCILIADO"/>
  </r>
  <r>
    <x v="18"/>
    <m/>
    <x v="18"/>
    <x v="126"/>
    <s v="O21256030002"/>
    <s v="BOD"/>
    <n v="2125603"/>
    <m/>
    <s v="00099021001 DEPOSITO DE EFECTIVO, DEPOSITANTE: DAVIS JHONN CARDENAS OJEDA, CONCEPTO: DEVOUCION DE PAGO DE SUELDO NO CORRESPONDIENTE, CUENTA DE DEPOSITO: CUENTA UNICA DEL TESORO/DJBR"/>
    <m/>
    <m/>
    <m/>
    <m/>
    <m/>
    <m/>
    <n v="0"/>
    <n v="1430.5"/>
    <s v="NO_CONCILIADO"/>
  </r>
  <r>
    <x v="19"/>
    <m/>
    <x v="19"/>
    <x v="126"/>
    <s v="O21256300002"/>
    <s v="BOD"/>
    <n v="2125630"/>
    <m/>
    <s v="00099021001 DEPOSITO DE EFECTIVO, DEPOSITANTE: UMSA-YELIZABAD MATELJAN CLAROS DE LAFORCADA, CONCEPTO: REGULARIZACION -DEVOLUCION POR TOPE SALARIAL, CUENTA DE DEPOSITO: CUENTA UNICA DEL TESORO"/>
    <m/>
    <m/>
    <m/>
    <m/>
    <m/>
    <m/>
    <n v="0"/>
    <n v="459.22"/>
    <s v="NO_CONCILIADO"/>
  </r>
  <r>
    <x v="70"/>
    <m/>
    <x v="70"/>
    <x v="126"/>
    <s v="B21255100002"/>
    <s v="BOD"/>
    <n v="2125510"/>
    <m/>
    <s v="00587012001 DEP.DE CHEQ.AJENOS,RET.DE CAM.,CONCEPTO: DEP. DE RECURSOS - DEVOLUCION GARANTIA BANCO UNION - NAABOL,DEP.: E.B.C. , PROCEDENCIA: BANCO UNION S.A., CHEQUE: 1870, FECHA DE EMISION:11/07/2023"/>
    <m/>
    <m/>
    <m/>
    <m/>
    <m/>
    <m/>
    <n v="0"/>
    <n v="918838.87"/>
    <s v="NO_CONCILIADO"/>
  </r>
  <r>
    <x v="59"/>
    <m/>
    <x v="59"/>
    <x v="126"/>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37030.74"/>
    <s v="CONCILIADO_PARCIAL"/>
  </r>
  <r>
    <x v="59"/>
    <m/>
    <x v="59"/>
    <x v="126"/>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10392.98"/>
    <s v="CONCILIADO_PARCIAL"/>
  </r>
  <r>
    <x v="49"/>
    <m/>
    <x v="49"/>
    <x v="126"/>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5535.9700000000012"/>
    <s v="CONCILIADO_PARCIAL"/>
  </r>
  <r>
    <x v="2"/>
    <m/>
    <x v="2"/>
    <x v="126"/>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2784.05"/>
    <s v="CONCILIADO_PARCIAL"/>
  </r>
  <r>
    <x v="1"/>
    <m/>
    <x v="1"/>
    <x v="126"/>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3394.55"/>
    <s v="CONCILIADO_PARCIAL"/>
  </r>
  <r>
    <x v="59"/>
    <m/>
    <x v="59"/>
    <x v="126"/>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37989.279999999999"/>
    <s v="CONCILIADO_PARCIAL"/>
  </r>
  <r>
    <x v="2"/>
    <m/>
    <x v="2"/>
    <x v="126"/>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16198.75"/>
    <s v="CONCILIADO_PARCIAL"/>
  </r>
  <r>
    <x v="53"/>
    <m/>
    <x v="53"/>
    <x v="126"/>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8595.98"/>
    <s v="CONCILIADO_PARCIAL"/>
  </r>
  <r>
    <x v="2"/>
    <m/>
    <x v="2"/>
    <x v="126"/>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31654.86"/>
    <s v="CONCILIADO_PARCIAL"/>
  </r>
  <r>
    <x v="2"/>
    <m/>
    <x v="2"/>
    <x v="126"/>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11300.59"/>
    <s v="CONCILIADO_PARCIAL"/>
  </r>
  <r>
    <x v="49"/>
    <m/>
    <x v="49"/>
    <x v="126"/>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400.90000000000003"/>
    <s v="CONCILIADO_PARCIAL"/>
  </r>
  <r>
    <x v="53"/>
    <m/>
    <x v="53"/>
    <x v="126"/>
    <s v="B21255380002"/>
    <s v="BOD"/>
    <n v="2125538"/>
    <m/>
    <s v="00099021001 DEP.DE CHEQ.AJENOS,RET.DE NO_CONCILIADO CAM.,CONCEPTO: PAGO DE INCAPACIDAD TEMPORALES REEMBOLSO MINISTERIO DE ECONOMIA Y FINANZAS PUBLICAS,DEP.: CAJA NACIONAL DE SALUD , PROCEDENCIA: BANCO UNION S.A., CHEQUE: 32623, FECHA DE EMISION:11/07/2023_x000a_DT - 500 P - 2059"/>
    <m/>
    <m/>
    <m/>
    <m/>
    <m/>
    <m/>
    <n v="0"/>
    <n v="4832.5200000000004"/>
    <s v="CONCILIADO_PARCIAL"/>
  </r>
  <r>
    <x v="5"/>
    <m/>
    <x v="5"/>
    <x v="126"/>
    <s v="B21255400002"/>
    <s v="BOD"/>
    <n v="2125540"/>
    <m/>
    <s v="00099021001 DEP.DE CHEQ.AJENOS,RET.DE CAM.,CONCEPTO: PAGO DE INCAPACIDAD TEMPORALES REEMBOLSO MINISTERIO DE ECONOMIA Y FINANZAS PUBLICAS,DEP.: CAJA NACIONAL DE SALUD , PROCEDENCIA: BANCO UNION S.A., CHEQUE: 32622, FECHA DE EMISION:11/07/2023"/>
    <m/>
    <m/>
    <m/>
    <m/>
    <m/>
    <m/>
    <n v="0"/>
    <n v="314636.88"/>
    <s v="NO_CONCILIADO"/>
  </r>
  <r>
    <x v="1"/>
    <m/>
    <x v="1"/>
    <x v="126"/>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66197.679999999993"/>
    <s v="CONCILIADO_PARCIAL"/>
  </r>
  <r>
    <x v="1"/>
    <m/>
    <x v="1"/>
    <x v="126"/>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13883.61"/>
    <s v="CONCILIADO_PARCIAL"/>
  </r>
  <r>
    <x v="1"/>
    <m/>
    <x v="1"/>
    <x v="126"/>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74292.36"/>
    <s v="CONCILIADO_PARCIAL"/>
  </r>
  <r>
    <x v="18"/>
    <m/>
    <x v="18"/>
    <x v="126"/>
    <s v="B21255410002"/>
    <s v="BOD"/>
    <n v="2125541"/>
    <m/>
    <s v="00099021001 DEP.DE CHEQ.AJENOS,RET.DE NO_CONCILIADO CAM.,CONCEPTO: •PAGO DE INCAPACIDAD TEMPORALES REEMBOLSO MINISTERIO DE ECONOMIA Y FINANZAS PUBLICAS,DEP.: CAJA NACIONAL DE SALUD , PROCEDENCIA: BANCO UNION S.A., CHEQUE: 32639, FECHA DE EMISION:11/07/2023_x000a_DT - 500 P - 2061"/>
    <m/>
    <m/>
    <m/>
    <m/>
    <m/>
    <m/>
    <n v="0"/>
    <n v="791.76"/>
    <s v="CONCILIADO_PARCIAL"/>
  </r>
  <r>
    <x v="71"/>
    <m/>
    <x v="71"/>
    <x v="126"/>
    <s v="O21255080002"/>
    <s v="BOD"/>
    <n v="2125508"/>
    <m/>
    <s v="00601012001 DEPOSITO DE EFECTIVO, DEPOSITANTE: SERGIO ANDRES BOWLES CHAVEZ, CONCEPTO: REVERSION DE SUELDO JUNIO 2023 MODIFICACION POR EXCESO EN N° DIAS PAGADOS, CUENTA DE DEPOSITO: CUENTA UNICA DEL TESORO"/>
    <m/>
    <m/>
    <m/>
    <m/>
    <m/>
    <m/>
    <n v="0"/>
    <n v="0.13"/>
    <s v="CONCILIADO_PARCIAL"/>
  </r>
  <r>
    <x v="28"/>
    <m/>
    <x v="28"/>
    <x v="127"/>
    <s v="O21258090002"/>
    <s v="BOD"/>
    <n v="2125809"/>
    <m/>
    <s v="00548012001 DEPOSITO DE EFECTIVO, DEPOSITANTE: ALVARO MAMANI ALARCON, CONCEPTO: DEVOLUCION 13%, CUENTA DE DEPOSITO: CUENTA UNICA DEL TESORO"/>
    <m/>
    <m/>
    <m/>
    <m/>
    <m/>
    <m/>
    <n v="0"/>
    <n v="48.3"/>
    <s v="NO_CONCILIADO"/>
  </r>
  <r>
    <x v="27"/>
    <m/>
    <x v="27"/>
    <x v="127"/>
    <s v="O21258340002"/>
    <s v="BOD"/>
    <n v="2125834"/>
    <m/>
    <s v="00086038008 DEPOSITO DE EFECTIVO, DEPOSITANTE: ZULMA CHURA ZARATE, CONCEPTO: DEVOLUCION SUELDO EN DEMASIA, CUENTA DE DEPOSITO: CUENTA UNICA DEL TESORO"/>
    <m/>
    <m/>
    <m/>
    <m/>
    <m/>
    <m/>
    <n v="0"/>
    <n v="1500.52"/>
    <s v="NO_CONCILIADO"/>
  </r>
  <r>
    <x v="72"/>
    <m/>
    <x v="72"/>
    <x v="127"/>
    <s v="O21258480002"/>
    <s v="BOD"/>
    <n v="2125848"/>
    <m/>
    <s v="00099021001 DEPOSITO DE EFECTIVO, DEPOSITANTE: KLAUS JHOSMAR ORELLANA LARA, CONCEPTO: N° DE PREVENTIVO:183, CUENTA DE DEPOSITO: CUENTA UNICA DEL TESORO/DJBR"/>
    <m/>
    <m/>
    <m/>
    <m/>
    <m/>
    <m/>
    <n v="0"/>
    <n v="1650"/>
    <s v="NO_CONCILIADO"/>
  </r>
  <r>
    <x v="2"/>
    <m/>
    <x v="2"/>
    <x v="127"/>
    <s v="Q18427390002"/>
    <s v="CRV"/>
    <n v="1842739"/>
    <m/>
    <s v="NUMERO DE LIBRETA CUT: 00046024102 OPERACIÓN E75 TRANSFERENCIA DE LA CUENTA FISCAL BUN A LA CUT EN MN TRANSFERENCIA DE FONDOS A SOLICITUD DE: GOBIERNO AUTONOMO DEPARTAMENTAL DE TARIJA, CITE: GADT/SDEF/EMM/OF. NÂ° 731/23 CUENTA CUT 3987 LIBRETA NÂ° 00046024102 MS-TRANSFERENCIAS GOBERNACIONES - S"/>
    <m/>
    <m/>
    <m/>
    <m/>
    <m/>
    <m/>
    <n v="0"/>
    <n v="14478.1"/>
    <s v="NO_CONCILIADO"/>
  </r>
  <r>
    <x v="37"/>
    <m/>
    <x v="37"/>
    <x v="127"/>
    <s v="B21258440002"/>
    <s v="BOD"/>
    <n v="2125844"/>
    <m/>
    <s v="00099021001 DEP.DE CHEQ.AJENOS,RET.DE CAM.,CONCEPTO: FERNANDO SUAREZ SAAVEDRA,DEP.: BANCO UNION S.A. , PROCEDENCIA: BANCO UNION S.A., CHEQUE: 191546, FECHA DE EMISION:12/07/2023/DJBR"/>
    <m/>
    <m/>
    <m/>
    <m/>
    <m/>
    <m/>
    <n v="0"/>
    <n v="48"/>
    <s v="NO_CONCILIADO"/>
  </r>
  <r>
    <x v="37"/>
    <m/>
    <x v="37"/>
    <x v="127"/>
    <s v="B21258470002"/>
    <s v="BOD"/>
    <n v="2125847"/>
    <m/>
    <s v="00099021001 DEP.DE CHEQ.AJENOS,RET.DE CAM.,CONCEPTO: FERNANDO SUAREZ SAAVEDRA,DEP.: BANCO UNION S.A. , PROCEDENCIA: BANCO UNION S.A., CHEQUE: 191545, FECHA DE EMISION:12/07/2023/DJBR"/>
    <m/>
    <m/>
    <m/>
    <m/>
    <m/>
    <m/>
    <n v="0"/>
    <n v="43"/>
    <s v="NO_CONCILIADO"/>
  </r>
  <r>
    <x v="37"/>
    <m/>
    <x v="37"/>
    <x v="127"/>
    <s v="B21258490002"/>
    <s v="BOD"/>
    <n v="2125849"/>
    <m/>
    <s v="00099021001 DEP.DE CHEQ.AJENOS,RET.DE CAM.,CONCEPTO: FERNANDO SUAREZ SAAVEDRA,DEP.: BANCO UNION S.A. , PROCEDENCIA: BANCO UNION S.A., CHEQUE: 191544, FECHA DE EMISION:12/07/2023/DJBR"/>
    <m/>
    <m/>
    <m/>
    <m/>
    <m/>
    <m/>
    <n v="0"/>
    <n v="41.1"/>
    <s v="NO_CONCILIADO"/>
  </r>
  <r>
    <x v="58"/>
    <m/>
    <x v="58"/>
    <x v="128"/>
    <s v="O21261190002"/>
    <s v="BOD"/>
    <n v="2126119"/>
    <m/>
    <s v="00099021001 DEPOSITO DE EFECTIVO, DEPOSITANTE: VLADIMIR TERAN G., CONCEPTO: DEVOLUCION VIATICOS VLADIMIR TERAN GUTIERREZ AGETIC, CUENTA DE DEPOSITO: CUENTA UNICA DEL TESORO"/>
    <m/>
    <m/>
    <m/>
    <m/>
    <m/>
    <m/>
    <n v="0"/>
    <n v="116.25"/>
    <s v="NO_CONCILIADO"/>
  </r>
  <r>
    <x v="0"/>
    <m/>
    <x v="0"/>
    <x v="128"/>
    <s v="O21261450002"/>
    <s v="BOD"/>
    <n v="2126145"/>
    <m/>
    <s v="00099021001 DEPOSITO DE EFECTIVO, DEPOSITANTE: ESTHER ELIZABETH DEL CARPIO MENDOZA, CONCEPTO: DEVOLUCION DIFERENCIAL DE PAGO DE AGUINALDO GESTION 2020, CUENTA DE DEPOSITO: CUENTA UNICA DEL TESORO"/>
    <m/>
    <m/>
    <m/>
    <m/>
    <m/>
    <m/>
    <n v="0"/>
    <n v="137.35"/>
    <s v="NO_CONCILIADO"/>
  </r>
  <r>
    <x v="0"/>
    <m/>
    <x v="0"/>
    <x v="128"/>
    <s v="O21261740002"/>
    <s v="BOD"/>
    <n v="2126174"/>
    <m/>
    <s v="00099021001 DEPOSITO DE EFECTIVO, DEPOSITANTE: KAREN ROMINA PINTO GUEVARA, CONCEPTO: DEVOLUCION DE PASAJE AEREOS, CUENTA DE DEPOSITO: CUENTA UNICA DEL TESORO"/>
    <m/>
    <m/>
    <m/>
    <m/>
    <m/>
    <m/>
    <n v="0"/>
    <n v="4344"/>
    <s v="NO_CONCILIADO"/>
  </r>
  <r>
    <x v="61"/>
    <m/>
    <x v="61"/>
    <x v="128"/>
    <s v="S10641720003"/>
    <s v="COB"/>
    <n v="1064172"/>
    <m/>
    <s v="||TRANSFERENCIA DE FONDOS S/G. MENSAJES SWIFTS NROS.11329-11330 EN ATENCION A NOTA CITE:AGBC-AGBC/DAF/TFC-CPRV-0231-CAR/2023 DE FECHA 14/06/2023 (HRE-TGL-9340) ENVIADO POR LA AGENCIA BOLIVIANA DE CORREOS (SECTOR PÚBLICO). DEBITO DE LA LIBRETA 000383012001 AGENCIA BOLIVIANA DE CORREOS, COBRO DE ÚTILES DE ESCRITORIO."/>
    <m/>
    <m/>
    <m/>
    <m/>
    <m/>
    <m/>
    <n v="50"/>
    <n v="0"/>
    <s v="NO_CONCILIADO"/>
  </r>
  <r>
    <x v="64"/>
    <m/>
    <x v="64"/>
    <x v="128"/>
    <s v="S10641710001"/>
    <s v="DEV"/>
    <n v="1064171"/>
    <m/>
    <s v="||COMISIONES QUE COBRA EL MUFG BANK LTD. POR SEGUNDO PAGO INTERMEDIO JPY18.643.000 CORRESPONDIENTE A LA DONACIÓN JAPONESA N° 1660870 REF. 28-VJ-128B S/G MENSAJE SWIFT N° 11305 DE 13-07-2023 Y NOTA ABC/GNA/SAF/ATE/2022-2043 DE FECHA 10-10-2022. CTA. 3987069001 - LIBRETA N° 00291012002 ABC-RECURSOS PROPIOS"/>
    <m/>
    <m/>
    <m/>
    <m/>
    <m/>
    <m/>
    <n v="468.69"/>
    <n v="0"/>
    <s v="NO_CONCILIADO"/>
  </r>
  <r>
    <x v="64"/>
    <m/>
    <x v="64"/>
    <x v="128"/>
    <s v="S10641710004"/>
    <s v="COB"/>
    <n v="1064171"/>
    <m/>
    <s v="||COMISIONES QUE COBRA EL MUFG BANK LTD. POR SEGUNDO PAGO INTERMEDIO JPY18.643.000 CORRESPONDIENTE A LA DONACIÓN JAPONESA N° 1660870 REF. 28-VJ-128B S/G MENSAJE SWIFT N° 11305 DE 13-07-2023 Y NOTA ABC/GNA/SAF/ATE/2022-2043 DE FECHA 10-10-2022. CTA. 3987069001 - LIBRETA N° 00291012002 ABC-RECURSOS PROPIOS. REF.: ÚTILES DE ESCRITORIO"/>
    <m/>
    <m/>
    <m/>
    <m/>
    <m/>
    <m/>
    <n v="50"/>
    <n v="0"/>
    <s v="NO_CONCILIADO"/>
  </r>
  <r>
    <x v="18"/>
    <m/>
    <x v="18"/>
    <x v="129"/>
    <s v="O21263660002"/>
    <s v="BOD"/>
    <n v="2126366"/>
    <m/>
    <s v="00099021001 DEPOSITO DE EFECTIVO, DEPOSITANTE: HECTOR RODRIGUEZ ORELLANA, CONCEPTO: DEVOLUCION EXAMEN PREOCUPACIONAL, CUENTA DE DEPOSITO: CUENTA UNICA DEL TESORO/DJBR"/>
    <m/>
    <m/>
    <m/>
    <m/>
    <m/>
    <m/>
    <n v="0"/>
    <n v="100"/>
    <s v="NO_CONCILIADO"/>
  </r>
  <r>
    <x v="0"/>
    <m/>
    <x v="0"/>
    <x v="129"/>
    <s v="O21264360002"/>
    <s v="BOD"/>
    <n v="2126436"/>
    <m/>
    <s v="00099021001 DEPOSITO DE EFECTIVO, DEPOSITANTE: TEOFILO BAPTISTA RAMIREZ, CONCEPTO: DEVOLUCION DE HABERES 2010, MES DE JUNIO DE 2023, CUENTA DE DEPOSITO: CUENTA UNICA DEL TESORO"/>
    <m/>
    <m/>
    <m/>
    <m/>
    <m/>
    <m/>
    <n v="0"/>
    <n v="1364.9"/>
    <s v="NO_CONCILIADO"/>
  </r>
  <r>
    <x v="72"/>
    <m/>
    <x v="72"/>
    <x v="129"/>
    <s v="O21264610002"/>
    <s v="BOD"/>
    <n v="2126461"/>
    <m/>
    <s v="00312012001 DEPOSITO DE EFECTIVO, DEPOSITANTE: KLAUS JHOSMAR ORELLANA LARA, CONCEPTO: N° DE PREVENTIVO: 481, CUENTA DE DEPOSITO: CUENTA UNICA DEL TESORO"/>
    <m/>
    <m/>
    <m/>
    <m/>
    <m/>
    <m/>
    <n v="0"/>
    <n v="184"/>
    <s v="NO_CONCILIADO"/>
  </r>
  <r>
    <x v="72"/>
    <m/>
    <x v="72"/>
    <x v="129"/>
    <s v="O21264650002"/>
    <s v="BOD"/>
    <n v="2126465"/>
    <m/>
    <s v="00312012001 DEPOSITO DE EFECTIVO, DEPOSITANTE: KLAUS JHOSMAR ORELLANA LARA, CONCEPTO: N° DE PREVENTIVO: 480, CUENTA DE DEPOSITO: CUENTA UNICA DEL TESORO"/>
    <m/>
    <m/>
    <m/>
    <m/>
    <m/>
    <m/>
    <n v="0"/>
    <n v="835.98"/>
    <s v="NO_CONCILIADO"/>
  </r>
  <r>
    <x v="72"/>
    <m/>
    <x v="72"/>
    <x v="129"/>
    <s v="O21264670002"/>
    <s v="BOD"/>
    <n v="2126467"/>
    <m/>
    <s v="00312012001 DEPOSITO DE EFECTIVO, DEPOSITANTE: KLAUS JHOSMAR ORELLANA LARA, CONCEPTO: N° DE PREVENTIVO: 544, CUENTA DE DEPOSITO: CUENTA UNICA DEL TESORO"/>
    <m/>
    <m/>
    <m/>
    <m/>
    <m/>
    <m/>
    <n v="0"/>
    <n v="262"/>
    <s v="NO_CONCILIADO"/>
  </r>
  <r>
    <x v="35"/>
    <m/>
    <x v="35"/>
    <x v="129"/>
    <s v="S10642170003"/>
    <s v="COB"/>
    <n v="1064217"/>
    <m/>
    <s v="'TRANSFERENCIA'||RECIBIDA DEL EXTERIOR SEGÚN MENSAJES SWIFT NOS. 11398-11397 (REM.EXT.) DE FECHA 14-07-2023 POR DESEMBOLSO DE BID 5376/OC-BO REQ 00001 BO 2023163902 LIBRETA N° 00035017007 MEFP BS APOYO A POBL. VULNERABLES-PRESTAMO NO. 5376/OC-BO"/>
    <m/>
    <m/>
    <m/>
    <m/>
    <m/>
    <m/>
    <n v="50"/>
    <n v="0"/>
    <s v="NO_CONCILIADO"/>
  </r>
  <r>
    <x v="64"/>
    <m/>
    <x v="64"/>
    <x v="129"/>
    <s v="G23407850003"/>
    <s v="COB"/>
    <n v="2340785"/>
    <m/>
    <s v="TRANSFERENCIA RECIBIDA DEL EXTERIOR SEGÚN MENSAJES SWIFT Nos. 11373-11371 (REM.EXT.) DE FECHA 14-07-2023 POR DESEMBOLSO DE CAF PRÉSTAMO CFA008789 CONSTRUC. CARRETERA MONTEAGUDO-MUYUPAMPA-IPATÍ, TÚNEL INCAHUASI LIBRETA N° 00291012002 ABC-RECURSOS PROPIOS REF.: UTILES DE ESCRITORIO"/>
    <m/>
    <m/>
    <m/>
    <m/>
    <m/>
    <m/>
    <n v="50"/>
    <n v="0"/>
    <s v="NO_CONCILIADO"/>
  </r>
  <r>
    <x v="64"/>
    <m/>
    <x v="64"/>
    <x v="129"/>
    <s v="G23407860003"/>
    <s v="COB"/>
    <n v="2340786"/>
    <m/>
    <s v="TRANSFERENCIA RECIBIDA DEL EXTERIOR SEGÚN MENSAJES SWIFT Nos. 11374-11372 (REM.EXT.) DE FECHA 14-07-2023 POR DESEMBOLSO DE CAF PRÉSTAMO CFA009277 CONSTRUCCIÓN CARRETERA SAN BORJA-SAN IGNACIO DE MOXOS LIBRETA N° 00291012002 ABC-RECURSOS PROPIOS REF.: UTILES DE ESCRITORIO"/>
    <m/>
    <m/>
    <m/>
    <m/>
    <m/>
    <m/>
    <n v="50"/>
    <n v="0"/>
    <s v="NO_CONCILIADO"/>
  </r>
  <r>
    <x v="73"/>
    <m/>
    <x v="73"/>
    <x v="129"/>
    <s v="B21263760002"/>
    <s v="BOD"/>
    <n v="2126376"/>
    <m/>
    <s v="00078031108 DEP.DE CHEQ.AJENOS,RET.DE CAM.,CONCEPTO: PAGO MULTA 100 UFV TALLER GNV CIRCUNVALACION,DEP.: ENTIDAD EJECUTORA DE CONVERSDION A GNV , PROCEDENCIA: BANCO UNION S.A., CHEQUE: 195, FECHA DE EMISION:12/07/2023"/>
    <m/>
    <m/>
    <m/>
    <m/>
    <m/>
    <m/>
    <n v="0"/>
    <n v="244"/>
    <s v="NO_CONCILIADO"/>
  </r>
  <r>
    <x v="74"/>
    <m/>
    <x v="74"/>
    <x v="129"/>
    <s v="B21264090002"/>
    <s v="BOD"/>
    <n v="2126409"/>
    <m/>
    <s v="00590012001 DEP.DE CHEQ.AJENOS,RET.DE CAM.,CONCEPTO: DEPÓSITO POR PERMISO SIN GOCE DE HABERES PERIODO ENERO- 2023, DE HERNAN COPA,DEP.: EMPRESA PUBLICA QUIPUS , PROCEDENCIA: BANCO UNION S.A., CHEQUE: 705, FECHA DE EMISION:14/07/2023"/>
    <m/>
    <m/>
    <m/>
    <m/>
    <m/>
    <m/>
    <n v="0"/>
    <n v="176.67"/>
    <s v="NO_CONCILIADO"/>
  </r>
  <r>
    <x v="74"/>
    <m/>
    <x v="74"/>
    <x v="129"/>
    <s v="B21264110002"/>
    <s v="BOD"/>
    <n v="2126411"/>
    <m/>
    <s v="00590012001 DEP.DE CHEQ.AJENOS,RET.DE CAM.,CONCEPTO: DEPÓSITO PERMISO SIN GOCE DE HABER PERIODO - MARZO 2023, JULIO BARRIOS Y OMAR VIA,DEP.: EMPRESA PUBLICA QUIPUS , PROCEDENCIA: BANCO UNION S.A., CHEQUE: 704, FECHA DE EMISION:14/07/2023"/>
    <m/>
    <m/>
    <m/>
    <m/>
    <m/>
    <m/>
    <n v="0"/>
    <n v="646.66"/>
    <s v="NO_CONCILIADO"/>
  </r>
  <r>
    <x v="26"/>
    <m/>
    <x v="26"/>
    <x v="129"/>
    <s v="G23409170002"/>
    <s v="CRV"/>
    <n v="2340917"/>
    <m/>
    <s v="TRANSFERENCIA DEL EXTERIOR SEGUN SWIFT NO.11422 Y NO.11417 DE FECHA 14/07/2023 ORDENANTE: FERTIMAX INDUSTRIAS Y SERVICIOS (PY/ASUNCION) REF.: CRED INVOIC 0106/2023 LIB. 00597012001 RECURSOS PROPIOS VENTAS YLB"/>
    <m/>
    <m/>
    <m/>
    <m/>
    <m/>
    <m/>
    <n v="0"/>
    <n v="393222.06"/>
    <s v="NO_CONCILIADO"/>
  </r>
  <r>
    <x v="26"/>
    <m/>
    <x v="26"/>
    <x v="129"/>
    <s v="G23409180001"/>
    <s v="CVD"/>
    <n v="2340918"/>
    <m/>
    <s v="COBRO COSTOS DE PAPELERIA SEGUN TRANSFERENCIA DEL EXTERIOR POR ORDEN DE FERTIMAX INDUSTRIAS Y SERVICIOS (PY/ASUNCION) REF.: CRED INVOIC 0106/2023 LIB. 00597012001 RECURSOS PROPIOS VENTAS YLB"/>
    <m/>
    <m/>
    <m/>
    <m/>
    <m/>
    <m/>
    <n v="50"/>
    <n v="0"/>
    <s v="NO_CONCILIADO"/>
  </r>
  <r>
    <x v="38"/>
    <m/>
    <x v="38"/>
    <x v="129"/>
    <s v="S10642250002"/>
    <s v="CRV"/>
    <n v="1064225"/>
    <m/>
    <s v="||REGISTRO DEVOLUCION FONDOS SALDO NO UTILIZADO LC I-2022-21 P/C ECEBOL A/F DURO SURFACING S.A DE C.V.,S/G NOTAS SEDEM/GG/EB N° 0746/2023,27/06/23;MEFP/VTCP/DGPOT/UOTGN/N° 828/2023,12/07/23. LIB.00132032001 ECEBOL-GESTION OPERATIVA RF.:DEV.FDOS.LC I-2022-21 PC ECEBOL AF DURO SURFACING SA CV"/>
    <m/>
    <m/>
    <m/>
    <m/>
    <m/>
    <m/>
    <n v="0"/>
    <n v="1861243.2"/>
    <s v="NO_CONCILIADO"/>
  </r>
  <r>
    <x v="64"/>
    <m/>
    <x v="64"/>
    <x v="130"/>
    <s v="O21266750002"/>
    <s v="BOD"/>
    <n v="2126675"/>
    <m/>
    <s v="00291012008 DEPOSITO DE EFECTIVO, DEPOSITANTE: ASOC. ACC. GRUPO FREDGAR CONSTRUCCIONES, CONCEPTO: SERVICIO DE LABORATORIO IRI DEL PROYECTO : CONSERV.VIAL TRAMO:OR03 SUB TRAMO LLALLAGUA -POCOATA, CUENTA DE DEPOSITO: CUENTA UNICA DEL TESORO"/>
    <m/>
    <m/>
    <m/>
    <m/>
    <m/>
    <m/>
    <n v="0"/>
    <n v="14585.94"/>
    <s v="NO_CONCILIADO"/>
  </r>
  <r>
    <x v="8"/>
    <m/>
    <x v="8"/>
    <x v="130"/>
    <s v="G23418510003"/>
    <s v="COB"/>
    <n v="17554"/>
    <m/>
    <s v="PAGO A BID PRÉSTAMO 3536/BL-BO VCTO. 15-07-2023 POR CUENTA DE TGN , NTI. 017554 VALOR 18-07-2023 CAPITAL USD 1.009.271,45 INTERESES USD 802.051,53 COMISIONES USD (2.136,11) CTA. 3987 CUENTA UNICA DEL TESORO LIB. 00099021001 REF.: COMISIONES BANCARIAS"/>
    <m/>
    <m/>
    <m/>
    <m/>
    <m/>
    <m/>
    <n v="8957.7099999999991"/>
    <n v="0"/>
    <s v="NO_CONCILIADO"/>
  </r>
  <r>
    <x v="27"/>
    <m/>
    <x v="27"/>
    <x v="130"/>
    <s v="O21267900002"/>
    <s v="BOD"/>
    <n v="2126790"/>
    <m/>
    <s v="00099021001 DEPOSITO DE EFECTIVO, DEPOSITANTE: MMAYA, CONCEPTO: PAGO DE PASAJES Y VIATICOS -CBBA, CUENTA DE DEPOSITO: CUENTA UNICA DEL TESORO"/>
    <m/>
    <m/>
    <m/>
    <m/>
    <m/>
    <m/>
    <n v="0"/>
    <n v="605"/>
    <s v="NO_CONCILIADO"/>
  </r>
  <r>
    <x v="18"/>
    <m/>
    <x v="18"/>
    <x v="130"/>
    <s v="O21268510002"/>
    <s v="BOD"/>
    <n v="2126851"/>
    <m/>
    <s v="00099021001 DEPOSITO DE EFECTIVO, DEPOSITANTE: MELVIN ALEJANDRO ROJAS TORRICO, CONCEPTO: DEVOLUCION EXAMEN PREOCUPACIONAL, CUENTA DE DEPOSITO: CUENTA UNICA DEL TESORO/DJBR"/>
    <m/>
    <m/>
    <m/>
    <m/>
    <m/>
    <m/>
    <n v="0"/>
    <n v="100"/>
    <s v="NO_CONCILIADO"/>
  </r>
  <r>
    <x v="1"/>
    <m/>
    <x v="1"/>
    <x v="130"/>
    <s v="B21266780002"/>
    <s v="BOD"/>
    <n v="2126678"/>
    <m/>
    <s v="00099021001 DEP.DE CHEQ.AJENOS,RET.DE CAM.,CONCEPTO: FRACCION COMPLEMNTARIA MENSUAL,DEP.: FUTURO DE BOLIVIA SA AFP , PROCEDENCIA: BANCO DE CREDITO DE BOLIVIA S.A., CHEQUE: 69649, FECHA DE EMISION:18/07/2023"/>
    <m/>
    <m/>
    <m/>
    <m/>
    <m/>
    <m/>
    <n v="0"/>
    <n v="22417.02"/>
    <s v="NO_CONCILIADO"/>
  </r>
  <r>
    <x v="1"/>
    <m/>
    <x v="1"/>
    <x v="130"/>
    <s v="B21266790002"/>
    <s v="BOD"/>
    <n v="2126679"/>
    <m/>
    <s v="00099021001 DEP.DE CHEQ.AJENOS,RET.DE CAM.,CONCEPTO: COMPENSACION MENSUAL DE COTIZACION,DEP.: FUTURO DE BOLIVIA SA AFP , PROCEDENCIA: BANCO DE CREDITO DE BOLIVIA S.A., CHEQUE: 69648, FECHA DE EMISION:18/07/2023"/>
    <m/>
    <m/>
    <m/>
    <m/>
    <m/>
    <m/>
    <n v="0"/>
    <n v="528642.1"/>
    <s v="NO_CONCILIADO"/>
  </r>
  <r>
    <x v="0"/>
    <m/>
    <x v="0"/>
    <x v="130"/>
    <s v="B21267190002"/>
    <s v="BOD"/>
    <n v="2126719"/>
    <m/>
    <s v="00099021001 DEP.DE CHEQ.AJENOS,RET.DE CAM.,CONCEPTO: MANUEL SILVESTRE RODAS MONTERO,DEP.: BANCO UNION S.A. , PROCEDENCIA: BANCO UNION S.A., CHEQUE: 191550, FECHA DE EMISION:18/07/2023"/>
    <m/>
    <m/>
    <m/>
    <m/>
    <m/>
    <m/>
    <n v="0"/>
    <n v="81"/>
    <s v="NO_CONCILIADO"/>
  </r>
  <r>
    <x v="37"/>
    <m/>
    <x v="37"/>
    <x v="130"/>
    <s v="B21267210002"/>
    <s v="BOD"/>
    <n v="2126721"/>
    <m/>
    <s v="00099021001 DEP.DE CHEQ.AJENOS,RET.DE CAM.,CONCEPTO: JHONY ARMANDO SALLAMA MARCA,DEP.: BANCO UNION S.A. , PROCEDENCIA: BANCO UNION S.A., CHEQUE: 191554, FECHA DE EMISION:18/07/2023/DJBR"/>
    <m/>
    <m/>
    <m/>
    <m/>
    <m/>
    <m/>
    <n v="0"/>
    <n v="8432.2099999999991"/>
    <s v="NO_CONCILIADO"/>
  </r>
  <r>
    <x v="0"/>
    <m/>
    <x v="0"/>
    <x v="130"/>
    <s v="B21267250002"/>
    <s v="BOD"/>
    <n v="2126725"/>
    <m/>
    <s v="00099021001 DEP.DE CHEQ.AJENOS,RET.DE CAM.,CONCEPTO: CIRILO JANCKO CONDORI,DEP.: BANCO UNION S.A. , PROCEDENCIA: BANCO UNION S.A., CHEQUE: 191553, FECHA DE EMISION:18/07/2023"/>
    <m/>
    <m/>
    <m/>
    <m/>
    <m/>
    <m/>
    <n v="0"/>
    <n v="485"/>
    <s v="NO_CONCILIADO"/>
  </r>
  <r>
    <x v="0"/>
    <m/>
    <x v="0"/>
    <x v="130"/>
    <s v="B21267260002"/>
    <s v="BOD"/>
    <n v="2126726"/>
    <m/>
    <s v="00099021001 DEP.DE CHEQ.AJENOS,RET.DE CAM.,CONCEPTO: MANUEL SILVESTRE RODAS MONTERO,DEP.: BANCO UNION S.A. , PROCEDENCIA: BANCO UNION S.A., CHEQUE: 191552, FECHA DE EMISION:18/07/2023"/>
    <m/>
    <m/>
    <m/>
    <m/>
    <m/>
    <m/>
    <n v="0"/>
    <n v="454"/>
    <s v="NO_CONCILIADO"/>
  </r>
  <r>
    <x v="0"/>
    <m/>
    <x v="0"/>
    <x v="130"/>
    <s v="B21267290002"/>
    <s v="BOD"/>
    <n v="2126729"/>
    <m/>
    <s v="00099021001 DEP.DE CHEQ.AJENOS,RET.DE CAM.,CONCEPTO: CIRILO JANCKO CONDORI,DEP.: BANCO UNION S.A. , PROCEDENCIA: BANCO UNION S.A., CHEQUE: 191551, FECHA DE EMISION:18/07/2023"/>
    <m/>
    <m/>
    <m/>
    <m/>
    <m/>
    <m/>
    <n v="0"/>
    <n v="109"/>
    <s v="NO_CONCILIADO"/>
  </r>
  <r>
    <x v="26"/>
    <m/>
    <x v="26"/>
    <x v="130"/>
    <s v="G23430710002"/>
    <s v="CRV"/>
    <n v="2343071"/>
    <m/>
    <s v="TRANSFERENCIA DEL EXTERIOR SEGUN SWIFT NO.11457 Y NO.11456 DE FECHA 18/07/2023 ORDENANTE: COMERCIAL MINERALS CO. (ANTOFAGASTA) REF.: CRED LD1300707620 REF YLB GCO 0120 ODV23 LIB. 00597012001 RECURSOS PROPIOS VENTAS YLB"/>
    <m/>
    <m/>
    <m/>
    <m/>
    <m/>
    <m/>
    <n v="0"/>
    <n v="1715000"/>
    <s v="NO_CONCILIADO"/>
  </r>
  <r>
    <x v="26"/>
    <m/>
    <x v="26"/>
    <x v="130"/>
    <s v="G23430720001"/>
    <s v="CVD"/>
    <n v="2343072"/>
    <m/>
    <s v="COBRO COSTOS DE PAPELERIA SEGUN TRANSFERENCIA DEL EXTERIOR POR ORDEN DE COMERCIAL MINERALS CO. (ANTOFAGASTA) REF.: CRED LD1300707620 REF YLB GCO 0120 ODV23 LIB. 00597012001 RECURSOS PROPIOS VENTAS YLB"/>
    <m/>
    <m/>
    <m/>
    <m/>
    <m/>
    <m/>
    <n v="50"/>
    <n v="0"/>
    <s v="NO_CONCILIADO"/>
  </r>
  <r>
    <x v="18"/>
    <m/>
    <x v="18"/>
    <x v="131"/>
    <s v="O21270570002"/>
    <s v="BOD"/>
    <n v="2127057"/>
    <m/>
    <s v="00099021001 DEPOSITO DE EFECTIVO, DEPOSITANTE: JOSE DAVID GOMEZ VEGA, CONCEPTO: PAGO EXCEDENTE DE TELEFONIA MOVIL, CUENTA DE DEPOSITO: CUENTA UNICA DEL TESORO/DJBR"/>
    <m/>
    <m/>
    <m/>
    <m/>
    <m/>
    <m/>
    <n v="0"/>
    <n v="4"/>
    <s v="NO_CONCILIADO"/>
  </r>
  <r>
    <x v="75"/>
    <m/>
    <x v="75"/>
    <x v="131"/>
    <s v="O21270830002"/>
    <s v="BOD"/>
    <n v="2127083"/>
    <m/>
    <s v="00670012002 DEPOSITO DE EFECTIVO, DEPOSITANTE: ADOLFO SUAREZ BRUENING, CONCEPTO: DEVOLUCON DE PASAJES AEREOS, CUENTA DE DEPOSITO: CUENTA UNICA DEL TESORO"/>
    <m/>
    <m/>
    <m/>
    <m/>
    <m/>
    <m/>
    <n v="0"/>
    <n v="563"/>
    <s v="NO_CONCILIADO"/>
  </r>
  <r>
    <x v="16"/>
    <m/>
    <x v="16"/>
    <x v="131"/>
    <s v="O21270850002"/>
    <s v="BOD"/>
    <n v="2127085"/>
    <m/>
    <s v="00423012001 DEPOSITO DE EFECTIVO, DEPOSITANTE: CAJA DE SALUD DE CAMINOS Y R.A., CONCEPTO: DEVOLUCION DE SALDOS NO EJECUTADOS, CUENTA DE DEPOSITO: CUENTA UNICA DEL TESORO"/>
    <m/>
    <m/>
    <m/>
    <m/>
    <m/>
    <m/>
    <n v="0"/>
    <n v="155.4"/>
    <s v="CONCILIADO_PARCIAL"/>
  </r>
  <r>
    <x v="76"/>
    <m/>
    <x v="76"/>
    <x v="131"/>
    <s v="O21270870002"/>
    <s v="BOD"/>
    <n v="2127087"/>
    <m/>
    <s v="00213012001 DEPOSITO DE EFECTIVO, DEPOSITANTE: ARUQUIPA ALVAREZ NOELIA MILENKA, CONCEPTO: DEVOLUCION DE FONDOS, CUENTA DE DEPOSITO: CUENTA UNICA DEL TESORO"/>
    <m/>
    <m/>
    <m/>
    <m/>
    <m/>
    <m/>
    <n v="0"/>
    <n v="7.5"/>
    <s v="NO_CONCILIADO"/>
  </r>
  <r>
    <x v="2"/>
    <m/>
    <x v="2"/>
    <x v="131"/>
    <s v="Q18461860002"/>
    <s v="CRV"/>
    <n v="1846186"/>
    <m/>
    <s v="NUMERO DE LIBRETA CUT: 00046024102 OPERACIÓN E75 TRANSFERENCIA DE LA CUENTA FISCAL BUN A LA CUT EN MN TRANSFERENCIA DE FONDOS A SOLICITUD DE: GOBIERNO AUTONOMO DEPARTAMENTAL DE PANDO CITE/U.T.C.P. NÂ° 005/2023 CUENTA CUT 3987 LIBRETA NÂ° 00046024102 MS- TRANSFERENCIAS GOBERNACIONES - SEDES."/>
    <m/>
    <m/>
    <m/>
    <m/>
    <m/>
    <m/>
    <n v="0"/>
    <n v="1885.86"/>
    <s v="NO_CONCILIADO"/>
  </r>
  <r>
    <x v="1"/>
    <m/>
    <x v="1"/>
    <x v="131"/>
    <s v="O21271450002"/>
    <s v="BOD"/>
    <n v="2127145"/>
    <m/>
    <s v="00099021001 DEPOSITO DE EFECTIVO, DEPOSITANTE: CARLOS DENCEL PELAEZ PACHECO, CONCEPTO: REMUNERACION MAXIMA PERMITIDA MES JUNIO 2023, CUENTA DE DEPOSITO: CUENTA UNICA DEL TESORO"/>
    <m/>
    <m/>
    <m/>
    <m/>
    <m/>
    <m/>
    <n v="0"/>
    <n v="2631.44"/>
    <s v="NO_CONCILIADO"/>
  </r>
  <r>
    <x v="27"/>
    <m/>
    <x v="27"/>
    <x v="131"/>
    <s v="O21271780002"/>
    <s v="BOD"/>
    <n v="2127178"/>
    <m/>
    <s v="00099021001 DEPOSITO DE EFECTIVO, DEPOSITANTE: JUAN JOSE SANGUEZA QUINTANILLA-MMAYA, CONCEPTO: DEVOLUCION DE PASAJE, CUENTA DE DEPOSITO: CUENTA UNICA DEL TESORO"/>
    <m/>
    <m/>
    <m/>
    <m/>
    <m/>
    <m/>
    <n v="0"/>
    <n v="837"/>
    <s v="NO_CONCILIADO"/>
  </r>
  <r>
    <x v="73"/>
    <m/>
    <x v="73"/>
    <x v="131"/>
    <s v="B21270590002"/>
    <s v="BOD"/>
    <n v="2127059"/>
    <m/>
    <s v="00078034201 DEP.DE CHEQ.AJENOS,RET.DE CAM.,CONCEPTO: DEPÓSITO DE PAGOS REALIZADOS POR LOS TALLERES CONFORME A DOC DE RECONOCIMIENTO DE DEUDA,DEP.: ENTIDAD EJECUTORA DE CONVERSION A GNV"/>
    <m/>
    <m/>
    <m/>
    <m/>
    <m/>
    <m/>
    <n v="0"/>
    <n v="28275.119999999999"/>
    <s v="NO_CONCILIADO"/>
  </r>
  <r>
    <x v="70"/>
    <m/>
    <x v="70"/>
    <x v="131"/>
    <s v="B21270740002"/>
    <s v="BOD"/>
    <n v="2127074"/>
    <m/>
    <s v="00587012001 DEP.DE CHEQ.AJENOS,RET.DE CAM.,CONCEPTO: LIQUIDACION FINAL DEVOLUCION 7% RIVERALTA,DEP.: EBC , PROCEDENCIA: BANCO UNION S.A., CHEQUE: 1876, FECHA DE EMISION:18/07/2023"/>
    <m/>
    <m/>
    <m/>
    <m/>
    <m/>
    <m/>
    <n v="0"/>
    <n v="238742.25"/>
    <s v="NO_CONCILIADO"/>
  </r>
  <r>
    <x v="62"/>
    <m/>
    <x v="62"/>
    <x v="131"/>
    <s v="G23446780002"/>
    <s v="CRV"/>
    <n v="2344678"/>
    <m/>
    <s v="REGULARIZACION DE TRANSFERENCIA DEL EXTERIOR SEGUN SWIFT NO.11296 Y NO.11295 DE FECHA 19/07/2023 ORDENANTE: TCC DEL PERU SAC (CALLAO PERU) REF.: CRED TAB KG EXTRA VLO 28 JUN LIB. 00525012001 LBP-TRANSPORTES AEREOS BOLIVIANOS (4030001162)"/>
    <m/>
    <m/>
    <m/>
    <m/>
    <m/>
    <m/>
    <n v="0"/>
    <n v="18563.16"/>
    <s v="NO_CONCILIADO"/>
  </r>
  <r>
    <x v="27"/>
    <m/>
    <x v="27"/>
    <x v="132"/>
    <s v="O21273540002"/>
    <s v="BOD"/>
    <n v="2127354"/>
    <m/>
    <s v="00086014407 DEPOSITO DE EFECTIVO, DEPOSITANTE: G.A.M. DE VILLA AZURDUY, CONCEPTO: DEVOLUCION DEL PROYECTO IMPLEMENTACION MIC CIMIENTOS FINANCIADO POR EL MMAYA, CUENTA DE DEPOSITO: CUENTA UNICA DEL TESORO"/>
    <m/>
    <m/>
    <m/>
    <m/>
    <m/>
    <m/>
    <n v="0"/>
    <n v="63543.6"/>
    <s v="NO_CONCILIADO"/>
  </r>
  <r>
    <x v="18"/>
    <m/>
    <x v="18"/>
    <x v="132"/>
    <s v="O21273550002"/>
    <s v="BOD"/>
    <n v="2127355"/>
    <m/>
    <s v="00099021001 DEPOSITO DE EFECTIVO, DEPOSITANTE: EDDY SUAREZ SERRANO, CONCEPTO: DEVOLUCION EXAMEN PREOCUPACIONAL, CUENTA DE DEPOSITO: CUENTA UNICA DEL TESORO/DJBR"/>
    <m/>
    <m/>
    <m/>
    <m/>
    <m/>
    <m/>
    <n v="0"/>
    <n v="100"/>
    <s v="NO_CONCILIADO"/>
  </r>
  <r>
    <x v="59"/>
    <m/>
    <x v="59"/>
    <x v="132"/>
    <s v="O21273600002"/>
    <s v="BOD"/>
    <n v="2127360"/>
    <m/>
    <s v="00099021001 DEPOSITO DE EFECTIVO, DEPOSITANTE: OMAR CABRERA VILLCA, CONCEPTO: EXAMENES PREOCUPACIONALES, CUENTA DE DEPOSITO: CUENTA UNICA DEL TESORO/DJBR"/>
    <m/>
    <m/>
    <m/>
    <m/>
    <m/>
    <m/>
    <n v="0"/>
    <n v="100"/>
    <s v="NO_CONCILIADO"/>
  </r>
  <r>
    <x v="46"/>
    <m/>
    <x v="46"/>
    <x v="132"/>
    <s v="O21273690002"/>
    <s v="BOD"/>
    <n v="2127369"/>
    <m/>
    <s v="00099021001 DEPOSITO DE EFECTIVO, DEPOSITANTE: WILBER VEDIA MAITA, CONCEPTO: DEVOLUCION DE PASAJE AEREO 9302A08806946, CUENTA DE DEPOSITO: CUENTA UNICA DEL TESORO/DJBR"/>
    <m/>
    <m/>
    <m/>
    <m/>
    <m/>
    <m/>
    <n v="0"/>
    <n v="646"/>
    <s v="NO_CONCILIADO"/>
  </r>
  <r>
    <x v="46"/>
    <m/>
    <x v="46"/>
    <x v="132"/>
    <s v="O21273720002"/>
    <s v="BOD"/>
    <n v="2127372"/>
    <m/>
    <s v="00081011101 DEPOSITO DE EFECTIVO, DEPOSITANTE: LORENZA SORIA QUISPE, CONCEPTO: REPOSICION DE CREDENCIAL, CUENTA DE DEPOSITO: CUENTA UNICA DEL TESORO"/>
    <m/>
    <m/>
    <m/>
    <m/>
    <m/>
    <m/>
    <n v="0"/>
    <n v="25"/>
    <s v="NO_CONCILIADO"/>
  </r>
  <r>
    <x v="0"/>
    <m/>
    <x v="0"/>
    <x v="132"/>
    <s v="O21274080002"/>
    <s v="BOD"/>
    <n v="2127408"/>
    <m/>
    <s v="00099021001 DEPOSITO DE EFECTIVO, DEPOSITANTE: VANNIA YUJRA CORES, CONCEPTO: DEVOLUCION EXAMEN PREOCUPACIONAL, CUENTA DE DEPOSITO: CUENTA UNICA DEL TESORO"/>
    <m/>
    <m/>
    <m/>
    <m/>
    <m/>
    <m/>
    <n v="0"/>
    <n v="100"/>
    <s v="NO_CONCILIADO"/>
  </r>
  <r>
    <x v="0"/>
    <m/>
    <x v="0"/>
    <x v="132"/>
    <s v="O21274470002"/>
    <s v="BOD"/>
    <n v="2127447"/>
    <m/>
    <s v="00099021001 DEPOSITO DE EFECTIVO, DEPOSITANTE: RENE ABEL ZACONETA COLQUE, CONCEPTO: DEVOLUCION PAGO DE VACACIONES DIAS QUE NO CORRESPONDEN, CUENTA DE DEPOSITO: CUENTA UNICA DEL TESORO"/>
    <m/>
    <m/>
    <m/>
    <m/>
    <m/>
    <m/>
    <n v="0"/>
    <n v="373.35"/>
    <s v="NO_CONCILIADO"/>
  </r>
  <r>
    <x v="40"/>
    <m/>
    <x v="40"/>
    <x v="132"/>
    <s v="O21274430002"/>
    <s v="BOD"/>
    <n v="2127443"/>
    <m/>
    <s v="00099021001 DEPOSITO DE EFECTIVO, DEPOSITANTE: JORGE PIZA QUISPE, CONCEPTO: REVERSION PARCIAL, CUENTA DE DEPOSITO: CUENTA UNICA DEL TESORO/DJBR"/>
    <m/>
    <m/>
    <m/>
    <m/>
    <m/>
    <m/>
    <n v="0"/>
    <n v="4771.71"/>
    <s v="NO_CONCILIADO"/>
  </r>
  <r>
    <x v="64"/>
    <m/>
    <x v="64"/>
    <x v="132"/>
    <s v="B21273630002"/>
    <s v="BOD"/>
    <n v="2127363"/>
    <m/>
    <s v="00291014327 DEP.DE CHEQ.AJENOS,RET.DE CAM.,CONCEPTO: INDEMNIZACION PAGO DE SINIESTRO ABC,DEP.: NACIONAL SEGUROS PATRIMONIALES Y FIANZAS SA , PROCEDENCIA: BANCO NACIONAL DE BOLIVIA S.A., CHEQUE: 315001, FECHA DE EMISION:18/07/2023"/>
    <m/>
    <m/>
    <m/>
    <m/>
    <m/>
    <m/>
    <n v="0"/>
    <n v="28520460.32"/>
    <s v="NO_CONCILIADO"/>
  </r>
  <r>
    <x v="1"/>
    <m/>
    <x v="1"/>
    <x v="132"/>
    <s v="B21273640002"/>
    <s v="BOD"/>
    <n v="2127364"/>
    <m/>
    <s v="00099021001 DEP.DE CHEQ.AJENOS,RET.DE CAM.,CONCEPTO: PAGO POR DESCUENTO RECURSOS PUBLICOS,DEP.: CAJA NACIONAL DE SALUD , PROCEDENCIA: BANCO UNION S.A., CHEQUE: 69178, FECHA DE EMISION:20/07/2023"/>
    <m/>
    <m/>
    <m/>
    <m/>
    <m/>
    <m/>
    <n v="0"/>
    <n v="12790.75"/>
    <s v="NO_CONCILIADO"/>
  </r>
  <r>
    <x v="70"/>
    <m/>
    <x v="70"/>
    <x v="132"/>
    <s v="B21273750002"/>
    <s v="BOD"/>
    <n v="2127375"/>
    <m/>
    <s v="00587012001 DEP.DE CHEQ.AJENOS,RET.DE CAM.,CONCEPTO: CERT. DE PAGO 1-JUNIO/2023-CMNYR ACHUMANI,DEP.: E.B.C. , PROCEDENCIA: BANCO UNION S.A., CHEQUE: 1878, FECHA DE EMISION:20/07/2023"/>
    <m/>
    <m/>
    <m/>
    <m/>
    <m/>
    <m/>
    <n v="0"/>
    <n v="661483.11"/>
    <s v="NO_CONCILIADO"/>
  </r>
  <r>
    <x v="18"/>
    <m/>
    <x v="18"/>
    <x v="133"/>
    <s v="O21276270002"/>
    <s v="BOD"/>
    <n v="2127627"/>
    <m/>
    <s v="00099021001 DEPOSITO DE EFECTIVO, DEPOSITANTE: CAMARA DE SENADORES-BRAULIO GONZALEZ RAMOS, CONCEPTO: DEVOLUCION EXAMEN PREOCUPACIONAL GESTION 2023, CUENTA DE DEPOSITO: CUENTA UNICA DEL TESORO"/>
    <m/>
    <m/>
    <m/>
    <m/>
    <m/>
    <m/>
    <n v="0"/>
    <n v="100"/>
    <s v="NO_CONCILIADO"/>
  </r>
  <r>
    <x v="18"/>
    <m/>
    <x v="18"/>
    <x v="133"/>
    <s v="O21276760002"/>
    <s v="BOD"/>
    <n v="2127676"/>
    <m/>
    <s v="00099021001 DEPOSITO DE EFECTIVO, DEPOSITANTE: SELENE QUISPE ARZABE, CONCEPTO: DEVOLUCION EXAMEN PREOCUPACIONAL GESTION 2023, CUENTA DE DEPOSITO: CUENTA UNICA DEL TESORO/DJBR"/>
    <m/>
    <m/>
    <m/>
    <m/>
    <m/>
    <m/>
    <n v="0"/>
    <n v="100"/>
    <s v="NO_CONCILIADO"/>
  </r>
  <r>
    <x v="27"/>
    <m/>
    <x v="27"/>
    <x v="133"/>
    <s v="O21277210002"/>
    <s v="BOD"/>
    <n v="2127721"/>
    <m/>
    <s v="00099021001 DEPOSITO DE EFECTIVO, DEPOSITANTE: LUIS ALFREDO ZARATE ENTRAMBASAGUAS, CONCEPTO: DEVOLUCION PASAJES AEREOS, CUENTA DE DEPOSITO: CUENTA UNICA DEL TESORO/DJBR"/>
    <m/>
    <m/>
    <m/>
    <m/>
    <m/>
    <m/>
    <n v="0"/>
    <n v="1379"/>
    <s v="NO_CONCILIADO"/>
  </r>
  <r>
    <x v="64"/>
    <m/>
    <x v="64"/>
    <x v="133"/>
    <s v="Q18478320002"/>
    <s v="CRV"/>
    <n v="1847832"/>
    <m/>
    <s v="NUMERO DE LIBRETA CUT: 00291012006 OPERACIÓN E18 TRANSFERENCIA DEL SISTEMA FINANCIERO POR CUENTA DE TERCEROS A LA CUT TRANSFERENCIA DERECHO USO DE VIA CH2307-2901S-GAF639/2023 SOLICITUD YPFB CHACO SA"/>
    <m/>
    <m/>
    <m/>
    <m/>
    <m/>
    <m/>
    <n v="0"/>
    <n v="27783.55"/>
    <s v="NO_CONCILIADO"/>
  </r>
  <r>
    <x v="18"/>
    <m/>
    <x v="18"/>
    <x v="133"/>
    <s v="B21276240002"/>
    <s v="BOD"/>
    <n v="2127624"/>
    <m/>
    <s v="00099021001 DEP.DE CHEQ.AJENOS,RET.DE CAM.,CONCEPTO: DEVOLUCION DE PASAJE NO UTILIZADO Y SALDO NO EJECUTADO DE FONFDO EN AVANCE,DEP.: CAMARA DE DIPUTADOS , PROCEDENCIA: BANCO UNION S.A., CHEQUE: 1221, FECHA DE EMISION:20/07/2023"/>
    <m/>
    <m/>
    <m/>
    <m/>
    <m/>
    <m/>
    <n v="0"/>
    <n v="523"/>
    <s v="CONCILIADO_PARCIAL"/>
  </r>
  <r>
    <x v="70"/>
    <m/>
    <x v="70"/>
    <x v="133"/>
    <s v="B21276500002"/>
    <s v="BOD"/>
    <n v="2127650"/>
    <m/>
    <s v="00587012019 DEP.DE CHEQ.AJENOS,RET.DE CAM.,CONCEPTO: CERT. DE AVANCE N°8 Y N°9-ABRIL/23, MAYO/23-PAILON,DEP.: E.B.C. , PROCEDENCIA: BANCO UNION S.A., CHEQUE: 1880, FECHA DE EMISION:21/07/2023"/>
    <m/>
    <m/>
    <m/>
    <m/>
    <m/>
    <m/>
    <n v="0"/>
    <n v="1619986.35"/>
    <s v="NO_CONCILIADO"/>
  </r>
  <r>
    <x v="0"/>
    <m/>
    <x v="0"/>
    <x v="133"/>
    <s v="B21276730002"/>
    <s v="BOD"/>
    <n v="2127673"/>
    <m/>
    <s v="00099021001 DEP.DE CHEQ.AJENOS,RET.DE CAM.,CONCEPTO: RUBEN LAZCANO ALANDIA,DEP.: BANCO UNION S.A. , PROCEDENCIA: BANCO UNION S.A., CHEQUE: 191555, FECHA DE EMISION:21/07/2023"/>
    <m/>
    <m/>
    <m/>
    <m/>
    <m/>
    <m/>
    <n v="0"/>
    <n v="232.25"/>
    <s v="NO_CONCILIADO"/>
  </r>
  <r>
    <x v="37"/>
    <m/>
    <x v="37"/>
    <x v="133"/>
    <s v="B21276920002"/>
    <s v="BOD"/>
    <n v="2127692"/>
    <m/>
    <s v="00016181101 DEP.DE CHEQ.AJENOS,RET.DE CAM.,CONCEPTO: DEPÓSITO RECURSOS,DEP.: FRANZ TAMAYO VILLA SERRANO , PROCEDENCIA: BANCO UNION S.A., CHEQUE: 605, FECHA DE EMISION:19/07/2023"/>
    <m/>
    <m/>
    <m/>
    <m/>
    <m/>
    <m/>
    <n v="0"/>
    <n v="220251.73"/>
    <s v="NO_CONCILIADO"/>
  </r>
  <r>
    <x v="64"/>
    <m/>
    <x v="64"/>
    <x v="133"/>
    <s v="G23475120003"/>
    <s v="COB"/>
    <n v="2347512"/>
    <m/>
    <s v="TRANSFERENCIA RECIBIDA DEL EXTERIOR SEGÚN MENSAJES SWIFT Nos. 11834-11833 (REM.EXT.) DE FECHA 21-07-2023 POR DESEMBOLSO DE IDA PRÉSTAMO 4923-BO ABC042 LIBRETA N° 00291012002 ABC-RECURSOS PROPIOS REF.: UTILES DE ESCRITORIO"/>
    <m/>
    <m/>
    <m/>
    <m/>
    <m/>
    <m/>
    <n v="50"/>
    <n v="0"/>
    <s v="NO_CONCILIADO"/>
  </r>
  <r>
    <x v="26"/>
    <m/>
    <x v="26"/>
    <x v="133"/>
    <s v="G23478130002"/>
    <s v="CRV"/>
    <n v="2347813"/>
    <m/>
    <s v="TRANSFERENCIA DEL EXTERIOR SEGUN SWIFT NO.11860 Y NO.11859 DE FECHA 21/07/2023 ORDENANTE: YASTER TRADING S.A. (URUGUAY) REF.: CRED OV-132-3000 TM KCL LIB. 00597012001 RECURSOS PROPIOS VENTAS YLB"/>
    <m/>
    <m/>
    <m/>
    <m/>
    <m/>
    <m/>
    <n v="0"/>
    <n v="3704400"/>
    <s v="NO_CONCILIADO"/>
  </r>
  <r>
    <x v="1"/>
    <m/>
    <x v="1"/>
    <x v="133"/>
    <s v="J05574090002"/>
    <s v="NTE"/>
    <n v="6114580"/>
    <m/>
    <s v="A:00099021001 Transferencia que realizamos a solicitud de la Unidad de Administración e Información Salarial mediante nota CITE: MEFP/VTCP/DGPOT/UAIS/No.1146/2023, informe MEFP/VTCP/DGPOT/ UAIS/No.89/2023 correspondiente a reversión definitivas de 11 boletas consignadas en el comprobante de pago N°19040 (HR 6-7025-R)"/>
    <m/>
    <m/>
    <m/>
    <m/>
    <m/>
    <m/>
    <n v="0"/>
    <n v="1189567.04"/>
    <s v="NO_CONCILIADO"/>
  </r>
  <r>
    <x v="26"/>
    <m/>
    <x v="26"/>
    <x v="133"/>
    <s v="G23478140001"/>
    <s v="CVD"/>
    <n v="2347814"/>
    <m/>
    <s v="COBRO COSTOS DE PAPELERIA SEGUN TRANSFERENCIA DEL EXTERIOR POR ORDEN DE YASTER TRADING S.A. (URUGUAY) REF.: CRED OV-132-3000 TM KCL LIB. 00597012001 RECURSOS PROPIOS VENTAS YLB"/>
    <m/>
    <m/>
    <m/>
    <m/>
    <m/>
    <m/>
    <n v="50"/>
    <n v="0"/>
    <s v="NO_CONCILIADO"/>
  </r>
  <r>
    <x v="26"/>
    <m/>
    <x v="26"/>
    <x v="133"/>
    <s v="S10648150001"/>
    <s v="COB"/>
    <n v="1064815"/>
    <m/>
    <s v="||REGISTRO COBRO COMISION AVISO ENMIENDA CARTA DE CREDITO STANDBY BS220.-Y EMISION COMP.CONTABLE BS50.-REF.:GC0226718000349 (BCB:SB-R-2018-18) A/F YACIMIENTOS DE LITIO BOLIVIANOS,S/G SWIFT NO.11688,20/07/2023. LIB.00597019202 YLB-DES.INT.SALMUERA SALAR DE UYUNI PLANTA IND.RF.:COMIS.ENM.SBLC GC0226718000349"/>
    <m/>
    <m/>
    <m/>
    <m/>
    <m/>
    <m/>
    <n v="270"/>
    <n v="0"/>
    <s v="NO_CONCILIADO"/>
  </r>
  <r>
    <x v="26"/>
    <m/>
    <x v="26"/>
    <x v="133"/>
    <s v="S10648080004"/>
    <s v="COB"/>
    <n v="1064808"/>
    <m/>
    <s v="||VTA.DIV.S/G NOTA YLB-PEE-0769-2023,12/07/23 Y AUT.VTA.DIV.EFECT.P/MEFP DE 20/07/23.REF.:INCREMENTO CARTA DE CREDITO I-2019-35,COMISION EMISION L/C 0,15% S/USD1.308.908,05.-POR 41 DIAS,COMIS.ENMIENDA BS220.-,REEMB.GSTS.COMUNICACION BS220.-Y EMISION COMP.CONTABLE BS50.- LIB.00597029201 YLB- PRODUCCION PLANTA INDUSTRIAL DES.INT.SALAR UYUNI REF.:COMIS.ENM.7 LC I-2019-35"/>
    <m/>
    <m/>
    <m/>
    <m/>
    <m/>
    <m/>
    <n v="2023.96"/>
    <n v="0"/>
    <s v="NO_CONCILIADO"/>
  </r>
  <r>
    <x v="18"/>
    <m/>
    <x v="18"/>
    <x v="134"/>
    <s v="O21279580002"/>
    <s v="BOD"/>
    <n v="2127958"/>
    <m/>
    <s v="00099021001 DEPOSITO DE EFECTIVO, DEPOSITANTE: INGRID TABATA ILLANES ARTEAGA, CONCEPTO: REPOSICION DE TARJETA MAGNETICA, CUENTA DE DEPOSITO: CUENTA UNICA DEL TESORO/DJBR"/>
    <m/>
    <m/>
    <m/>
    <m/>
    <m/>
    <m/>
    <n v="0"/>
    <n v="120"/>
    <s v="NO_CONCILIADO"/>
  </r>
  <r>
    <x v="2"/>
    <m/>
    <x v="2"/>
    <x v="134"/>
    <s v="O21279740002"/>
    <s v="BOD"/>
    <n v="2127974"/>
    <m/>
    <s v="00099021001 DEPOSITO DE EFECTIVO, DEPOSITANTE: DULIA ALCIDA RIVERO SANDOVAL, CONCEPTO: DEVOLUCION DE SUELDOS Y SALARIOS, CUENTA DE DEPOSITO: CUENTA UNICA DEL TESORO/DJBR"/>
    <m/>
    <m/>
    <m/>
    <m/>
    <m/>
    <m/>
    <n v="0"/>
    <n v="3690"/>
    <s v="NO_CONCILIADO"/>
  </r>
  <r>
    <x v="27"/>
    <m/>
    <x v="27"/>
    <x v="134"/>
    <s v="O21279840002"/>
    <s v="BOD"/>
    <n v="2127984"/>
    <m/>
    <s v="00099021001 DEPOSITO DE EFECTIVO, DEPOSITANTE: EDWIN CARLOS CHAVEZ VARGAS, CONCEPTO: DEVOLUCION DE SALDO POR FONDOS EN AVANCE POR LA COMPRA DE COMBUSTIBLE PARA VEHICULOS DEL MMAYA, CUENTA DE DEPOSITO: CUENTA UNICA DEL TESORO/DJBR"/>
    <m/>
    <m/>
    <m/>
    <m/>
    <m/>
    <m/>
    <n v="0"/>
    <n v="141.6"/>
    <s v="NO_CONCILIADO"/>
  </r>
  <r>
    <x v="8"/>
    <m/>
    <x v="8"/>
    <x v="134"/>
    <s v="F0013462"/>
    <s v="NTE"/>
    <n v="6130539"/>
    <m/>
    <s v="A:00099021001 TRANSFERENCIA DE RECUPERACIONES SEGÚN NOTA GEF-LCR-CMD-0831-NOT/23 POR CONCEPTO DE PAGO DE CAPITAL E INTERES DE ACUERDO A CONTRATO DE FIDEICOMISO “PROGRAMA APOYO A LA EJECUCION DE LA INVERSION PUBLICA” FIRMADO ENTRE MINISTERIO DE PLANIFICACION Y EL FNDR, CORRESPONDIENTE AL GAM DE PORTACHUELO."/>
    <m/>
    <m/>
    <m/>
    <m/>
    <m/>
    <m/>
    <n v="0"/>
    <n v="83773.399999999994"/>
    <s v="NO_CONCILIADO"/>
  </r>
  <r>
    <x v="77"/>
    <m/>
    <x v="77"/>
    <x v="134"/>
    <s v="B21279800002"/>
    <s v="BOD"/>
    <n v="2127980"/>
    <m/>
    <s v="00862012001 DEP.DE CHEQ.AJENOS,RET.DE CAM.,CONCEPTO: DEVOLUCION DE PRIMA,DEP.: CREDINFORM INTERNATIONAL S.A. , PROCEDENCIA: BANCO MERCANTIL SANTA CRUZ S.A., CHEQUE: 128945, FECHA DE EMISION:20/07/2023"/>
    <m/>
    <m/>
    <m/>
    <m/>
    <m/>
    <m/>
    <n v="0"/>
    <n v="2237.71"/>
    <s v="NO_CONCILIADO"/>
  </r>
  <r>
    <x v="78"/>
    <m/>
    <x v="78"/>
    <x v="134"/>
    <s v="B21279850002"/>
    <s v="BOD"/>
    <n v="2127985"/>
    <m/>
    <s v="00099021001 DEP.DE CHEQ.AJENOS,RET.DE CAM.,CONCEPTO: PAGO DE INCAPACIDADES TEMPORALES(REEMBOLSO MINISTERIO DE ECONOMIA Y FINANZAS PÚBLICAS,DEP.: CAJA NACIONAL DE SALUD , PROCEDENCIA: BANCO UNION_x000a_S.A., CHEQUE: 32778, FECHA DE EMISION:24/07/2023._x000a_DT - 532 P - 2230"/>
    <m/>
    <m/>
    <m/>
    <m/>
    <m/>
    <m/>
    <n v="0"/>
    <n v="26339.54"/>
    <s v="NO_CONCILIADO"/>
  </r>
  <r>
    <x v="78"/>
    <m/>
    <x v="78"/>
    <x v="134"/>
    <s v="B21279850002"/>
    <s v="BOD"/>
    <n v="2127985"/>
    <m/>
    <s v="00099021001 DEP.DE CHEQ.AJENOS,RET.DE CAM.,CONCEPTO: PAGO DE INCAPACIDADES TEMPORALES(REEMBOLSO MINISTERIO DE ECONOMIA Y FINANZAS PÚBLICAS,DEP.: CAJA NACIONAL DE SALUD , PROCEDENCIA: BANCO UNION_x000a_S.A., CHEQUE: 32778, FECHA DE EMISION:24/07/2023._x000a_DT - 532 P - 2230"/>
    <m/>
    <m/>
    <m/>
    <m/>
    <m/>
    <m/>
    <n v="0"/>
    <n v="23320.13"/>
    <s v="NO_CONCILIADO"/>
  </r>
  <r>
    <x v="79"/>
    <m/>
    <x v="79"/>
    <x v="134"/>
    <s v="B21279850002"/>
    <s v="BOD"/>
    <n v="2127985"/>
    <m/>
    <s v="00099021001 DEP.DE CHEQ.AJENOS,RET.DE CAM.,CONCEPTO: PAGO DE INCAPACIDADES TEMPORALES(REEMBOLSO MINISTERIO DE ECONOMIA Y FINANZAS PÚBLICAS,DEP.: CAJA NACIONAL DE SALUD , PROCEDENCIA: BANCO UNION_x000a_S.A., CHEQUE: 32778, FECHA DE EMISION:24/07/2023._x000a_DT - 532 P - 2230"/>
    <m/>
    <m/>
    <m/>
    <m/>
    <m/>
    <m/>
    <n v="0"/>
    <n v="66017.89"/>
    <s v="NO_CONCILIADO"/>
  </r>
  <r>
    <x v="0"/>
    <m/>
    <x v="0"/>
    <x v="134"/>
    <s v="B21279920002"/>
    <s v="BOD"/>
    <n v="2127992"/>
    <m/>
    <s v="00099021001 DEP.DE CHEQ.AJENOS,RET.DE CAM.,CONCEPTO: LUIS RUDY GUTIERREZ CALLIZAYA,DEP.: BANCO UNION S.A. , PROCEDENCIA: BANCO UNION S.A., CHEQUE: 191556, FECHA DE EMISION:24/07/2023"/>
    <m/>
    <m/>
    <m/>
    <m/>
    <m/>
    <m/>
    <n v="0"/>
    <n v="3009"/>
    <s v="NO_CONCILIADO"/>
  </r>
  <r>
    <x v="0"/>
    <m/>
    <x v="0"/>
    <x v="134"/>
    <s v="B21279940002"/>
    <s v="BOD"/>
    <n v="2127994"/>
    <m/>
    <s v="00099021001 DEP.DE CHEQ.AJENOS,RET.DE CAM.,CONCEPTO: JUAN PABLO VALVERDE TAVERA,DEP.: BANCO UNION S.A. , PROCEDENCIA: BANCO UNION S.A., CHEQUE: 191557, FECHA DE EMISION:24/07/2023"/>
    <m/>
    <m/>
    <m/>
    <m/>
    <m/>
    <m/>
    <n v="0"/>
    <n v="4747.96"/>
    <s v="NO_CONCILIADO"/>
  </r>
  <r>
    <x v="59"/>
    <m/>
    <x v="59"/>
    <x v="134"/>
    <s v="B21280110002"/>
    <s v="BOD"/>
    <n v="2128011"/>
    <m/>
    <s v="00099021001 DEP.DE CHEQ.AJENOS,RET.DE CAM.,CONCEPTO: PAGO INCAPACIDADES TEMPORALES (REEMBOLSO MINISTERIO DE ECONOMIA Y FINANZAS PÚBLICAS),DEP.: CAJA NACIONAL DE SALUD , PROCEDENCIA: BANCO UNION_x000a_S.A., CHEQUE: 32803, FECHA DE EMISION:24/07/2023_x000a_DT - 532 P - 2229"/>
    <m/>
    <m/>
    <m/>
    <m/>
    <m/>
    <m/>
    <n v="0"/>
    <n v="140467.03"/>
    <s v="CONCILIADO_PARCIAL"/>
  </r>
  <r>
    <x v="0"/>
    <m/>
    <x v="0"/>
    <x v="135"/>
    <s v="O21283320002"/>
    <s v="BOD"/>
    <n v="2128332"/>
    <m/>
    <s v="00099021001 DEPOSITO DE EFECTIVO, DEPOSITANTE: YELIZABAD RAFITA MATELJAN CLAROS DE LAFORCADA, CONCEPTO: REGULARIZACIÓN DEL TOPE SALARIAL JUNIO, CUENTA DE DEPOSITO: CUENTA UNICA DEL TESORO"/>
    <m/>
    <m/>
    <m/>
    <m/>
    <m/>
    <m/>
    <n v="0"/>
    <n v="459.22"/>
    <s v="NO_CONCILIADO"/>
  </r>
  <r>
    <x v="18"/>
    <m/>
    <x v="18"/>
    <x v="135"/>
    <s v="O21283340002"/>
    <s v="BOD"/>
    <n v="2128334"/>
    <m/>
    <s v="00099021001 DEPOSITO DE EFECTIVO, DEPOSITANTE: SEBASTIAN RODRIGO GUERRERO ALARCON, CONCEPTO: DEVOLUCION EXAMEN PREOCUPACIONAL GESTION 2023, CUENTA DE DEPOSITO: CUENTA UNICA DEL TESORO/DJBR"/>
    <m/>
    <m/>
    <m/>
    <m/>
    <m/>
    <m/>
    <n v="0"/>
    <n v="100"/>
    <s v="NO_CONCILIADO"/>
  </r>
  <r>
    <x v="29"/>
    <m/>
    <x v="29"/>
    <x v="135"/>
    <s v="O21283450002"/>
    <s v="BOD"/>
    <n v="2128345"/>
    <m/>
    <s v="00099021001 DEPOSITO DE EFECTIVO, DEPOSITANTE: JIMENA LOURDES ALVAREZ VASQUEZ, CONCEPTO: FACTURA NAABOL 29 DE MAYO 2023, CUENTA DE DEPOSITO: CUENTA UNICA DEL TESORO/DJBR"/>
    <m/>
    <m/>
    <m/>
    <m/>
    <m/>
    <m/>
    <n v="0"/>
    <n v="15"/>
    <s v="NO_CONCILIADO"/>
  </r>
  <r>
    <x v="80"/>
    <m/>
    <x v="80"/>
    <x v="135"/>
    <s v="O21283540002"/>
    <s v="BOD"/>
    <n v="2128354"/>
    <m/>
    <s v="00865012001 DEPOSITO DE EFECTIVO, DEPOSITANTE: GERMAN QUISPE TITO, CONCEPTO: DEVOLUCION DE APORTES LABORALES Y PATRONALES CORRESPONDIENTE AL MES DE JUNIO 2023 POR PERMISO, CUENTA DE DEPOSITO: CUENTA UNICA DEL TESORO"/>
    <m/>
    <m/>
    <m/>
    <m/>
    <m/>
    <m/>
    <n v="0"/>
    <n v="40.67"/>
    <s v="NO_CONCILIADO"/>
  </r>
  <r>
    <x v="3"/>
    <m/>
    <x v="3"/>
    <x v="135"/>
    <s v="Q18492090002"/>
    <s v="CRV"/>
    <n v="1849209"/>
    <m/>
    <s v="NUMERO DE LIBRETA CUT: 00344018001 OPERACIÓN E18 TRANSFERENCIA DEL SISTEMA FINANCIERO POR CUENTA DE TERCEROS A LA CUT UNICEF PAYMENT NUMBER 3987069001 INSTITUTO PLURINACIONAL DE ESTUDIO DE LENGUAS Y CULTURAS IPELC"/>
    <m/>
    <m/>
    <m/>
    <m/>
    <m/>
    <m/>
    <n v="0"/>
    <n v="143100"/>
    <s v="NO_CONCILIADO"/>
  </r>
  <r>
    <x v="53"/>
    <m/>
    <x v="53"/>
    <x v="135"/>
    <s v="B21282370002"/>
    <s v="BOD"/>
    <n v="2128237"/>
    <m/>
    <s v="00099021001 DEP.DE CHEQ.AJENOS,RET.DE CAM.,CONCEPTO: PAGO INCAPACIDADES TEMPORALES (REEMBOLSO MINISTERIO DE ECONOMIA Y FINANZAS PUBLICAS),DEP.: CAJA NACIONAL DE SALUD , PROCEDENCIA: BANCO UNION_x000a_S.A., CHEQUE: 32822, FECHA DE EMISION:24/07/2023._x000a_DT - 500 P - 2239"/>
    <m/>
    <m/>
    <m/>
    <m/>
    <m/>
    <m/>
    <n v="0"/>
    <n v="3040.95"/>
    <s v="CONCILIADO_PARCIAL"/>
  </r>
  <r>
    <x v="50"/>
    <m/>
    <x v="50"/>
    <x v="135"/>
    <s v="B21282370002"/>
    <s v="BOD"/>
    <n v="2128237"/>
    <m/>
    <s v="00099021001 DEP.DE CHEQ.AJENOS,RET.DE CAM.,CONCEPTO: PAGO INCAPACIDADES TEMPORALES (REEMBOLSO MINISTERIO DE ECONOMIA Y FINANZAS PUBLICAS),DEP.: CAJA NACIONAL DE SALUD , PROCEDENCIA: BANCO UNION_x000a_S.A., CHEQUE: 32822, FECHA DE EMISION:24/07/2023._x000a_DT - 500 P - 2239"/>
    <m/>
    <m/>
    <m/>
    <m/>
    <m/>
    <m/>
    <n v="0"/>
    <n v="1259.6300000000001"/>
    <s v="CONCILIADO_PARCIAL"/>
  </r>
  <r>
    <x v="50"/>
    <m/>
    <x v="50"/>
    <x v="135"/>
    <s v="B21282370002"/>
    <s v="BOD"/>
    <n v="2128237"/>
    <m/>
    <s v="00099021001 DEP.DE CHEQ.AJENOS,RET.DE CAM.,CONCEPTO: PAGO INCAPACIDADES TEMPORALES (REEMBOLSO MINISTERIO DE ECONOMIA Y FINANZAS PUBLICAS),DEP.: CAJA NACIONAL DE SALUD , PROCEDENCIA: BANCO UNION_x000a_S.A., CHEQUE: 32822, FECHA DE EMISION:24/07/2023._x000a_DT - 500 P - 2239"/>
    <m/>
    <m/>
    <m/>
    <m/>
    <m/>
    <m/>
    <n v="0"/>
    <n v="6206.22"/>
    <s v="CONCILIADO_PARCIAL"/>
  </r>
  <r>
    <x v="2"/>
    <m/>
    <x v="2"/>
    <x v="135"/>
    <s v="B21282370002"/>
    <s v="BOD"/>
    <n v="2128237"/>
    <m/>
    <s v="00099021001 DEP.DE CHEQ.AJENOS,RET.DE CAM.,CONCEPTO: PAGO INCAPACIDADES TEMPORALES (REEMBOLSO MINISTERIO DE ECONOMIA Y FINANZAS PUBLICAS),DEP.: CAJA NACIONAL DE SALUD , PROCEDENCIA: BANCO UNION_x000a_S.A., CHEQUE: 32822, FECHA DE EMISION:24/07/2023._x000a_DT - 500 P - 2239"/>
    <m/>
    <m/>
    <m/>
    <m/>
    <m/>
    <m/>
    <n v="0"/>
    <n v="69224.28"/>
    <s v="CONCILIADO_PARCIAL"/>
  </r>
  <r>
    <x v="81"/>
    <m/>
    <x v="81"/>
    <x v="135"/>
    <s v="B21282370002"/>
    <s v="BOD"/>
    <n v="2128237"/>
    <m/>
    <s v="00099021001 DEP.DE CHEQ.AJENOS,RET.DE CAM.,CONCEPTO: PAGO INCAPACIDADES TEMPORALES (REEMBOLSO MINISTERIO DE ECONOMIA Y FINANZAS PUBLICAS),DEP.: CAJA NACIONAL DE SALUD , PROCEDENCIA: BANCO UNION_x000a_S.A., CHEQUE: 32822, FECHA DE EMISION:24/07/2023._x000a_DT - 500 P - 2239"/>
    <m/>
    <m/>
    <m/>
    <m/>
    <m/>
    <m/>
    <n v="0"/>
    <n v="5506.24"/>
    <s v="CONCILIADO_PARCIAL"/>
  </r>
  <r>
    <x v="53"/>
    <m/>
    <x v="53"/>
    <x v="135"/>
    <s v="B21282370002"/>
    <s v="BOD"/>
    <n v="2128237"/>
    <m/>
    <s v="00099021001 DEP.DE CHEQ.AJENOS,RET.DE CAM.,CONCEPTO: PAGO INCAPACIDADES TEMPORALES (REEMBOLSO MINISTERIO DE ECONOMIA Y FINANZAS PUBLICAS),DEP.: CAJA NACIONAL DE SALUD , PROCEDENCIA: BANCO UNION_x000a_S.A., CHEQUE: 32822, FECHA DE EMISION:24/07/2023._x000a_DT - 500 P - 2239"/>
    <m/>
    <m/>
    <m/>
    <m/>
    <m/>
    <m/>
    <n v="0"/>
    <n v="4513.67"/>
    <s v="CONCILIADO_PARCIAL"/>
  </r>
  <r>
    <x v="82"/>
    <m/>
    <x v="82"/>
    <x v="135"/>
    <s v="B21282370002"/>
    <s v="BOD"/>
    <n v="2128237"/>
    <m/>
    <s v="00099021001 DEP.DE CHEQ.AJENOS,RET.DE CAM.,CONCEPTO: PAGO INCAPACIDADES TEMPORALES (REEMBOLSO MINISTERIO DE ECONOMIA Y FINANZAS PUBLICAS),DEP.: CAJA NACIONAL DE SALUD , PROCEDENCIA: BANCO UNION_x000a_S.A., CHEQUE: 32822, FECHA DE EMISION:24/07/2023._x000a_DT - 500 P - 2239"/>
    <m/>
    <m/>
    <m/>
    <m/>
    <m/>
    <m/>
    <n v="0"/>
    <n v="2830.5"/>
    <s v="CONCILIADO_PARCIAL"/>
  </r>
  <r>
    <x v="0"/>
    <m/>
    <x v="0"/>
    <x v="135"/>
    <s v="B21282680002"/>
    <s v="BOD"/>
    <n v="2128268"/>
    <m/>
    <s v="00099021001 DEP.DE CHEQ.AJENOS,RET.DE CAM.,CONCEPTO: CIRILO JANKO CONDORI,DEP.: BANCO UNION SA , PROCEDENCIA: BANCO UNION S.A., CHEQUE: 191558, FECHA DE EMISION:25/07/2023"/>
    <m/>
    <m/>
    <m/>
    <m/>
    <m/>
    <m/>
    <n v="0"/>
    <n v="19"/>
    <s v="NO_CONCILIADO"/>
  </r>
  <r>
    <x v="26"/>
    <m/>
    <x v="26"/>
    <x v="135"/>
    <s v="S10650170002"/>
    <s v="CRV"/>
    <n v="1065017"/>
    <m/>
    <s v="||TRANSF. DE FONDOS DEL EXTERIOR SEGUN SWIFT NOS. 10644-10621 DE 3/07/2023 ORDENANTE FERROSALT S.A. A FAVOR DE YACIMIENTOS DE LITIO REF:ROC/4990792181FS URI COTIZACION 96. LIBRETA NO.00597012001 RECURSOS PROPIOS VENTAS YLB"/>
    <m/>
    <m/>
    <m/>
    <m/>
    <m/>
    <m/>
    <n v="0"/>
    <n v="1179.92"/>
    <s v="NO_CONCILIADO"/>
  </r>
  <r>
    <x v="26"/>
    <m/>
    <x v="26"/>
    <x v="135"/>
    <s v="S10650170003"/>
    <s v="COB"/>
    <n v="1065017"/>
    <m/>
    <s v="||TRANSF. DE FONDOS DEL EXTERIOR SEGUN SWIFT NOS. 10644-10621 DE 3/07/2023 ORDENANTE FERROSALT S.A. A FAVOR DE YACIMIENTOS DE LITIO REF:ROC/4990792181FS URI COTIZACION 96. CGO. LIBRETA NO.00597012001 RECURSOS PROPIOS VENTAS YLB (UTILES DE ESCRITORIO)"/>
    <m/>
    <m/>
    <m/>
    <m/>
    <m/>
    <m/>
    <n v="50"/>
    <n v="0"/>
    <s v="NO_CONCILIADO"/>
  </r>
  <r>
    <x v="8"/>
    <m/>
    <x v="8"/>
    <x v="135"/>
    <s v="F0013478"/>
    <s v="NTE"/>
    <n v="6124370"/>
    <m/>
    <s v="A:00099021001 TRANSFERENCIA DE RECUPERACIONES SEGÚN NOTA GEF-LCR-DYF-0779-NOT/23 POR CONCEPTO DE PAGO DE INTERES DE ACUERDO A CONTRATO DE FIDEICOMISO “ACCESOS SEGUROS VIVIR BIEN” CORRESPONDIENTE AL GAD COCHABAMBA."/>
    <m/>
    <m/>
    <m/>
    <m/>
    <m/>
    <m/>
    <n v="0"/>
    <n v="317990.55"/>
    <s v="NO_CONCILIADO"/>
  </r>
  <r>
    <x v="2"/>
    <m/>
    <x v="2"/>
    <x v="135"/>
    <s v="F0013480"/>
    <s v="NTE"/>
    <n v="6131860"/>
    <m/>
    <s v="De: 00046134201 transferencia de recursos, según Nota Interna MSyD/VD/NI/480/2023, MSyD/PNFRFSS/NI/613/2023 e Informe Técnico MSyD/PNFRFSS/IT/301/2023,por devolución de pasajes terrestres en la gestión 2022, de un ex dependiente del Viceministerio de Deportes, H.R."/>
    <m/>
    <m/>
    <m/>
    <m/>
    <m/>
    <m/>
    <n v="220"/>
    <n v="0"/>
    <s v="NO_CONCILIADO"/>
  </r>
  <r>
    <x v="32"/>
    <m/>
    <x v="32"/>
    <x v="135"/>
    <s v="S10650650001"/>
    <s v="DEV"/>
    <n v="1065065"/>
    <m/>
    <s v="||TRANSFERENCIA DE FONDOS S/G.NOTA CITE: MEFP/VTCP/DGPOT/UPCFTGN/N°1212/2023 DE LA FECHA DEL MINISTERIO DE ECONOMIA Y FINANZAS PUBLICAS (HRE-TSO-1031) DEBITO DE LA LIBRETA N°00513012015 YPFB - HEROES DEL CHACO - BS."/>
    <m/>
    <m/>
    <m/>
    <m/>
    <m/>
    <m/>
    <n v="436606862.16000003"/>
    <n v="0"/>
    <s v="NO_CONCILIADO"/>
  </r>
  <r>
    <x v="26"/>
    <m/>
    <x v="26"/>
    <x v="135"/>
    <s v="G23512450002"/>
    <s v="CRV"/>
    <n v="2351245"/>
    <m/>
    <s v="TRANSFERENCIA DEL EXTERIOR SEGUN SWIFT NOS.12095-12094 DE FECHA 25/07/2023 ORDENANTE: QUÍMICA MAVAR S.A., FECHA VALOR 25/07/2023 REF:COMPRA MATERIA PRIMA ORDEN DE VENTA YLB GCO 0129 ODV 23 VEX LIB. 00597012001 RECURSOS PROPIOS VENTAS YLB"/>
    <m/>
    <m/>
    <m/>
    <m/>
    <m/>
    <m/>
    <n v="0"/>
    <n v="342286.56"/>
    <s v="NO_CONCILIADO"/>
  </r>
  <r>
    <x v="26"/>
    <m/>
    <x v="26"/>
    <x v="135"/>
    <s v="G23512460001"/>
    <s v="CVD"/>
    <n v="2351246"/>
    <m/>
    <s v="COBRO COSTOS DE PAPELERIA SEGUN TRANSFERENCIA DEL EXTERIOR POR ORDEN DE QUÍMICA MAVAR S.A., FECHA VALOR 25/07/2023 REF:COMPRA MATERIA PRIMA ORDEN DE VENTA YLB GCO 0129 ODV 23 VEX LIB. 00597012001 RECURSOS PROPIOS VENTAS YLB"/>
    <m/>
    <m/>
    <m/>
    <m/>
    <m/>
    <m/>
    <n v="50"/>
    <n v="0"/>
    <s v="NO_CONCILIADO"/>
  </r>
  <r>
    <x v="26"/>
    <m/>
    <x v="26"/>
    <x v="135"/>
    <s v="G23512800002"/>
    <s v="CRV"/>
    <n v="2351280"/>
    <m/>
    <s v="TRANSFERENCIA DEL EXTERIOR SEGUN SWIFT NO.12098-12097 DE FECHA 25/07/2023 ORDENANTE: AGROBIOTECH AGRONEGOCIO LTDA. BR/JARDINOPOLIS, FECHA VALOR 25/07/2023 REF.RFB/YLB-GCO-0134-ODV/23-VEX BNY CUST RRN - F9S2307255057400. LIB. 00597012001 RECURSOS PROPIOS VENTAS YLB"/>
    <m/>
    <m/>
    <m/>
    <m/>
    <m/>
    <m/>
    <n v="0"/>
    <n v="1029000"/>
    <s v="NO_CONCILIADO"/>
  </r>
  <r>
    <x v="26"/>
    <m/>
    <x v="26"/>
    <x v="135"/>
    <s v="G23512810001"/>
    <s v="CVD"/>
    <n v="2351281"/>
    <m/>
    <s v="COBRO COSTOS DE PAPELERIA SEGUN TRANSFERENCIA DEL EXTERIOR POR ORDEN DE AGROBIOTECH AGRONEGOCIO LTDA. BR/JARDINOPOLIS, FECHA VALOR 25/07/2023 REF.RFB/YLB-GCO-0134-ODV/23-VEX BNY CUST RRN - F9S2307255057400. LIB. 00597012001 RECURSOS PROPIOS VENTAS YLB"/>
    <m/>
    <m/>
    <m/>
    <m/>
    <m/>
    <m/>
    <n v="50"/>
    <n v="0"/>
    <s v="NO_CONCILIADO"/>
  </r>
  <r>
    <x v="0"/>
    <m/>
    <x v="0"/>
    <x v="136"/>
    <s v="O21285760002"/>
    <s v="BOD"/>
    <n v="2128576"/>
    <m/>
    <s v="00099021001 DEPOSITO DE EFECTIVO, DEPOSITANTE: ROSA AMALIA QUISBERT DE MARCA, CONCEPTO: DEVOLUCION DE RETROACTIVO, CUENTA DE DEPOSITO: CUENTA UNICA DEL TESORO"/>
    <m/>
    <m/>
    <m/>
    <m/>
    <m/>
    <m/>
    <n v="0"/>
    <n v="200"/>
    <s v="NO_CONCILIADO"/>
  </r>
  <r>
    <x v="2"/>
    <m/>
    <x v="2"/>
    <x v="136"/>
    <s v="O21285860002"/>
    <s v="BOD"/>
    <n v="2128586"/>
    <m/>
    <s v="00099021001 DEPOSITO DE EFECTIVO, DEPOSITANTE: ROY AMERICO ALANOCA PEÑARANDA, CONCEPTO: DEVOLUCION DE SUELDOS Y SALARIOS -FUENTE 10, CUENTA DE DEPOSITO: CUENTA UNICA DEL TESORO/DJBR"/>
    <m/>
    <m/>
    <m/>
    <m/>
    <m/>
    <m/>
    <n v="0"/>
    <n v="3974.39"/>
    <s v="NO_CONCILIADO"/>
  </r>
  <r>
    <x v="18"/>
    <m/>
    <x v="18"/>
    <x v="136"/>
    <s v="O21285930002"/>
    <s v="BOD"/>
    <n v="2128593"/>
    <m/>
    <s v="00099021001 DEPOSITO DE EFECTIVO, DEPOSITANTE: FELIX IVAN VALDIVIA LINARES, CONCEPTO: DEVOLUCION EXAMEN PREOCUPACIONAL GESTION 2023, CUENTA DE DEPOSITO: CUENTA UNICA DEL TESORO/DJBR"/>
    <m/>
    <m/>
    <m/>
    <m/>
    <m/>
    <m/>
    <n v="0"/>
    <n v="100"/>
    <s v="NO_CONCILIADO"/>
  </r>
  <r>
    <x v="0"/>
    <m/>
    <x v="0"/>
    <x v="136"/>
    <s v="O21286080002"/>
    <s v="BOD"/>
    <n v="2128608"/>
    <m/>
    <s v="00099021001 DEPOSITO DE EFECTIVO, DEPOSITANTE: PAOLA ANDREA VILLANUEVA, CONCEPTO: DEVOLUCION DE EXAMEN PREOCUPACIONAL, CUENTA DE DEPOSITO: CUENTA UNICA DEL TESORO"/>
    <m/>
    <m/>
    <m/>
    <m/>
    <m/>
    <m/>
    <n v="0"/>
    <n v="100"/>
    <s v="NO_CONCILIADO"/>
  </r>
  <r>
    <x v="1"/>
    <m/>
    <x v="1"/>
    <x v="136"/>
    <s v="O21286150002"/>
    <s v="BOD"/>
    <n v="2128615"/>
    <m/>
    <s v="00099021001 DEPOSITO DE EFECTIVO, DEPOSITANTE: BISONTE SRL, CONCEPTO: DEVOLUCION POR EL USO DE SERVICIOS, CUENTA DE DEPOSITO: CUENTA UNICA DEL TESORO"/>
    <m/>
    <m/>
    <m/>
    <m/>
    <m/>
    <m/>
    <n v="0"/>
    <n v="1405.95"/>
    <s v="NO_CONCILIADO"/>
  </r>
  <r>
    <x v="18"/>
    <m/>
    <x v="18"/>
    <x v="136"/>
    <s v="O21286230002"/>
    <s v="BOD"/>
    <n v="2128623"/>
    <m/>
    <s v="00099021001 DEPOSITO DE EFECTIVO, DEPOSITANTE: JOSE LUIS AVERANGA CALLISAYA, CONCEPTO: REPOSICION DE UNA TARJETA, CUENTA DE DEPOSITO: CUENTA UNICA DEL TESORO/DJBR"/>
    <m/>
    <m/>
    <m/>
    <m/>
    <m/>
    <m/>
    <n v="0"/>
    <n v="120"/>
    <s v="NO_CONCILIADO"/>
  </r>
  <r>
    <x v="27"/>
    <m/>
    <x v="27"/>
    <x v="136"/>
    <s v="O21286720002"/>
    <s v="BOD"/>
    <n v="2128672"/>
    <m/>
    <s v="00086031101 DEPOSITO DE EFECTIVO, DEPOSITANTE: ALEJANDRA SALAMANCA APAZA, CONCEPTO: CAMBIO DE HORARIOS DE PASAJE, CUENTA DE DEPOSITO: CUENTA UNICA DEL TESORO"/>
    <m/>
    <m/>
    <m/>
    <m/>
    <m/>
    <m/>
    <n v="0"/>
    <n v="198"/>
    <s v="NO_CONCILIADO"/>
  </r>
  <r>
    <x v="83"/>
    <m/>
    <x v="83"/>
    <x v="136"/>
    <s v="Q18503020002"/>
    <s v="CRV"/>
    <n v="1850302"/>
    <m/>
    <s v="NUMERO DE LIBRETA CUT: 00041048006 OPERACIÓN E18 TRANSFERENCIA DEL SISTEMA FINANCIERO POR CUENTA DE TERCEROS A LA CUT SOL. ESC. DE EMB. DE SUIZA COSUDE"/>
    <m/>
    <m/>
    <m/>
    <m/>
    <m/>
    <m/>
    <n v="0"/>
    <n v="2500000"/>
    <s v="NO_CONCILIADO"/>
  </r>
  <r>
    <x v="40"/>
    <m/>
    <x v="40"/>
    <x v="136"/>
    <s v="B21285700002"/>
    <s v="BOD"/>
    <n v="2128570"/>
    <m/>
    <s v="00099021001 DEP.DE CHEQ.AJENOS,RET.DE CAM.,CONCEPTO: PAGO INCAPACIDADES TEMPORALES -REEMBOLSO MINISTERIO DE ECONOMIA Y FINANZAS PUBLICAS,DEP.: CAJA NACIONAL DE SALUD , PROCEDENCIA: BANCO UNION_x000a_S.A., CHEQUE: 32834, FECHA DE EMISION:26/07/2023._x000a_DT - 530 P - 2266"/>
    <m/>
    <m/>
    <m/>
    <m/>
    <m/>
    <m/>
    <n v="0"/>
    <n v="95201.64"/>
    <s v="NO_CONCILIADO"/>
  </r>
  <r>
    <x v="40"/>
    <m/>
    <x v="40"/>
    <x v="136"/>
    <s v="B21285700002"/>
    <s v="BOD"/>
    <n v="2128570"/>
    <m/>
    <s v="00099021001 DEP.DE CHEQ.AJENOS,RET.DE CAM.,CONCEPTO: PAGO INCAPACIDADES TEMPORALES -REEMBOLSO MINISTERIO DE ECONOMIA Y FINANZAS PUBLICAS,DEP.: CAJA NACIONAL DE SALUD , PROCEDENCIA: BANCO UNION_x000a_S.A., CHEQUE: 32834, FECHA DE EMISION:26/07/2023._x000a_DT - 530 P - 2266"/>
    <m/>
    <m/>
    <m/>
    <m/>
    <m/>
    <m/>
    <n v="0"/>
    <n v="24869.27"/>
    <s v="NO_CONCILIADO"/>
  </r>
  <r>
    <x v="40"/>
    <m/>
    <x v="40"/>
    <x v="136"/>
    <s v="B21285700002"/>
    <s v="BOD"/>
    <n v="2128570"/>
    <m/>
    <s v="00099021001 DEP.DE CHEQ.AJENOS,RET.DE CAM.,CONCEPTO: PAGO INCAPACIDADES TEMPORALES -REEMBOLSO MINISTERIO DE ECONOMIA Y FINANZAS PUBLICAS,DEP.: CAJA NACIONAL DE SALUD , PROCEDENCIA: BANCO UNION_x000a_S.A., CHEQUE: 32834, FECHA DE EMISION:26/07/2023._x000a_DT - 530 P - 2266"/>
    <m/>
    <m/>
    <m/>
    <m/>
    <m/>
    <m/>
    <n v="0"/>
    <n v="337307.91"/>
    <s v="NO_CONCILIADO"/>
  </r>
  <r>
    <x v="40"/>
    <m/>
    <x v="40"/>
    <x v="136"/>
    <s v="B21285700002"/>
    <s v="BOD"/>
    <n v="2128570"/>
    <m/>
    <s v="00099021001 DEP.DE CHEQ.AJENOS,RET.DE CAM.,CONCEPTO: PAGO INCAPACIDADES TEMPORALES -REEMBOLSO MINISTERIO DE ECONOMIA Y FINANZAS PUBLICAS,DEP.: CAJA NACIONAL DE SALUD , PROCEDENCIA: BANCO UNION_x000a_S.A., CHEQUE: 32834, FECHA DE EMISION:26/07/2023._x000a_DT - 530 P - 2266"/>
    <m/>
    <m/>
    <m/>
    <m/>
    <m/>
    <m/>
    <n v="0"/>
    <n v="29885.58"/>
    <s v="NO_CONCILIADO"/>
  </r>
  <r>
    <x v="40"/>
    <m/>
    <x v="40"/>
    <x v="136"/>
    <s v="B21285700002"/>
    <s v="BOD"/>
    <n v="2128570"/>
    <m/>
    <s v="00099021001 DEP.DE CHEQ.AJENOS,RET.DE CAM.,CONCEPTO: PAGO INCAPACIDADES TEMPORALES -REEMBOLSO MINISTERIO DE ECONOMIA Y FINANZAS PUBLICAS,DEP.: CAJA NACIONAL DE SALUD , PROCEDENCIA: BANCO UNION_x000a_S.A., CHEQUE: 32834, FECHA DE EMISION:26/07/2023._x000a_DT - 530 P - 2266"/>
    <m/>
    <m/>
    <m/>
    <m/>
    <m/>
    <m/>
    <n v="0"/>
    <n v="403060.52"/>
    <s v="NO_CONCILIADO"/>
  </r>
  <r>
    <x v="66"/>
    <m/>
    <x v="66"/>
    <x v="136"/>
    <s v="B21285700002"/>
    <s v="BOD"/>
    <n v="2128570"/>
    <m/>
    <s v="00099021001 DEP.DE CHEQ.AJENOS,RET.DE CAM.,CONCEPTO: PAGO INCAPACIDADES TEMPORALES -REEMBOLSO MINISTERIO DE ECONOMIA Y FINANZAS PUBLICAS,DEP.: CAJA NACIONAL DE SALUD , PROCEDENCIA: BANCO UNION_x000a_S.A., CHEQUE: 32834, FECHA DE EMISION:26/07/2023._x000a_DT - 530 P - 2266"/>
    <m/>
    <m/>
    <m/>
    <m/>
    <m/>
    <m/>
    <n v="0"/>
    <n v="7425.12"/>
    <s v="NO_CONCILIADO"/>
  </r>
  <r>
    <x v="84"/>
    <m/>
    <x v="84"/>
    <x v="136"/>
    <s v="B21285700002"/>
    <s v="BOD"/>
    <n v="2128570"/>
    <m/>
    <s v="00099021001 DEP.DE CHEQ.AJENOS,RET.DE CAM.,CONCEPTO: PAGO INCAPACIDADES TEMPORALES -REEMBOLSO MINISTERIO DE ECONOMIA Y FINANZAS PUBLICAS,DEP.: CAJA NACIONAL DE SALUD , PROCEDENCIA: BANCO UNION_x000a_S.A., CHEQUE: 32834, FECHA DE EMISION:26/07/2023._x000a_DT - 530 P - 2266"/>
    <m/>
    <m/>
    <m/>
    <m/>
    <m/>
    <m/>
    <n v="0"/>
    <n v="12154.61"/>
    <s v="NO_CONCILIADO"/>
  </r>
  <r>
    <x v="66"/>
    <m/>
    <x v="66"/>
    <x v="136"/>
    <s v="B21285700002"/>
    <s v="BOD"/>
    <n v="2128570"/>
    <m/>
    <s v="00099021001 DEP.DE CHEQ.AJENOS,RET.DE CAM.,CONCEPTO: PAGO INCAPACIDADES TEMPORALES -REEMBOLSO MINISTERIO DE ECONOMIA Y FINANZAS PUBLICAS,DEP.: CAJA NACIONAL DE SALUD , PROCEDENCIA: BANCO UNION_x000a_S.A., CHEQUE: 32834, FECHA DE EMISION:26/07/2023._x000a_DT - 530 P - 2266"/>
    <m/>
    <m/>
    <m/>
    <m/>
    <m/>
    <m/>
    <n v="0"/>
    <n v="37081.199999999997"/>
    <s v="NO_CONCILIADO"/>
  </r>
  <r>
    <x v="32"/>
    <m/>
    <x v="32"/>
    <x v="136"/>
    <s v="B21285880002"/>
    <s v="BOD"/>
    <n v="2128588"/>
    <m/>
    <s v="00513032001 DEP.DE CHEQ.AJENOS,RET.DE CAM.,CONCEPTO: REVERSION DE SALDO NO EJECUTADO,DEP.: YPFB , PROCEDENCIA: BANCO UNION S.A., CHEQUE: 8696, FECHA DE EMISION:19/07/2023"/>
    <m/>
    <m/>
    <m/>
    <m/>
    <m/>
    <m/>
    <n v="0"/>
    <n v="12796.67"/>
    <s v="NO_CONCILIADO"/>
  </r>
  <r>
    <x v="64"/>
    <m/>
    <x v="64"/>
    <x v="136"/>
    <s v="B21286260002"/>
    <s v="BOD"/>
    <n v="2128626"/>
    <m/>
    <s v="00291054201 DEP.DE CHEQ.AJENOS,RET.DE CAM.,CONCEPTO: DESEMBOLSO CONTRAPARTE LOCAL PROYECTO CONST. CARRETERA UYUNI - HUANCARANI CR. CONDO-K,DEP.: GOBIERNO AUTONOMO DEPARTAMENTAL DE ORURO"/>
    <m/>
    <m/>
    <m/>
    <m/>
    <m/>
    <m/>
    <n v="0"/>
    <n v="721304.63"/>
    <s v="NO_CONCILIADO"/>
  </r>
  <r>
    <x v="26"/>
    <m/>
    <x v="26"/>
    <x v="136"/>
    <s v="S10651090001"/>
    <s v="COB"/>
    <n v="1065109"/>
    <m/>
    <s v="||REGISTRO COBRO COMISION AVISO ENMIENDA CARTA DE CREDITO STANDBY BS220.-Y EMISION COMP.CONTABLE BS50.-REF.:BJM03LG000109100 (BCB:SB-R-2018-19) A/F YACIMIENTOS DE LITIO BOLIVIANOS,EN COMPL.A COMP.1065108,26/07/2023. LIB.00597019202 YLB-DES. INT.SALMUERA SALAR DE UYUNI PLANTA IND.REF.:COMIS.ENM.SBLC BJM03LG000109100"/>
    <m/>
    <m/>
    <m/>
    <m/>
    <m/>
    <m/>
    <n v="270"/>
    <n v="0"/>
    <s v="NO_CONCILIADO"/>
  </r>
  <r>
    <x v="0"/>
    <m/>
    <x v="0"/>
    <x v="137"/>
    <s v="B21288820002"/>
    <s v="BOD"/>
    <n v="2128882"/>
    <m/>
    <s v="00099021001 DEP.DE CHEQ.AJENOS,RET.DE CAM.,CONCEPTO: DANNY JOSUE REYNAGA FLORES,DEP.: BANCO UNION SA , PROCEDENCIA: BANCO UNION S.A., CHEQUE: 191559, FECHA DE EMISION:27/07/2023"/>
    <m/>
    <m/>
    <m/>
    <m/>
    <m/>
    <m/>
    <n v="0"/>
    <n v="4983.91"/>
    <s v="NO_CONCILIADO"/>
  </r>
  <r>
    <x v="26"/>
    <m/>
    <x v="26"/>
    <x v="137"/>
    <s v="G23541610002"/>
    <s v="CRV"/>
    <n v="2354161"/>
    <m/>
    <s v="TRANSFERENCIA DEL EXTERIOR SEGUN SWIFT NOS 12276-12275 DE FECHA 27/07/2023 ORDENANTE: AGROBIOTECH AGRONEGOCIO LTDA, FECHA VALOR 26/07/2023 REF: INV YLB-GCO-0135-ODV/23-VEX LIB. 00597012001 RECURSOS PROPIOS VENTAS YLB"/>
    <m/>
    <m/>
    <m/>
    <m/>
    <m/>
    <m/>
    <n v="0"/>
    <n v="686000"/>
    <s v="NO_CONCILIADO"/>
  </r>
  <r>
    <x v="10"/>
    <m/>
    <x v="10"/>
    <x v="137"/>
    <s v="T04477500001"/>
    <s v="DEV"/>
    <n v="447750"/>
    <m/>
    <s v="CONTABILIZACION ORDENES DE TRANSFERENCIA GRACOS"/>
    <m/>
    <m/>
    <m/>
    <m/>
    <m/>
    <m/>
    <n v="140691.74"/>
    <n v="0"/>
    <s v="NO_CONCILIADO"/>
  </r>
  <r>
    <x v="10"/>
    <m/>
    <x v="10"/>
    <x v="137"/>
    <s v="T04477520001"/>
    <s v="DEV"/>
    <n v="447752"/>
    <m/>
    <s v="CONTABILIZACION ORDENES DE TRANSFERENCIA GRACOS"/>
    <m/>
    <m/>
    <m/>
    <m/>
    <m/>
    <m/>
    <n v="4822764.88"/>
    <n v="0"/>
    <s v="NO_CONCILIADO"/>
  </r>
  <r>
    <x v="10"/>
    <m/>
    <x v="10"/>
    <x v="137"/>
    <s v="T04477540001"/>
    <s v="DEV"/>
    <n v="447754"/>
    <m/>
    <s v="CONTABILIZACION ORDENES DE TRANSFERENCIA GRACOS"/>
    <m/>
    <m/>
    <m/>
    <m/>
    <m/>
    <m/>
    <n v="173032.8"/>
    <n v="0"/>
    <s v="NO_CONCILIADO"/>
  </r>
  <r>
    <x v="10"/>
    <m/>
    <x v="10"/>
    <x v="137"/>
    <s v="T04477560001"/>
    <s v="DEV"/>
    <n v="447756"/>
    <m/>
    <s v="CONTABILIZACION ORDENES DE TRANSFERENCIA GRACOS"/>
    <m/>
    <m/>
    <m/>
    <m/>
    <m/>
    <m/>
    <n v="475254.97"/>
    <n v="0"/>
    <s v="NO_CONCILIADO"/>
  </r>
  <r>
    <x v="10"/>
    <m/>
    <x v="10"/>
    <x v="137"/>
    <s v="T04477580001"/>
    <s v="DEV"/>
    <n v="447758"/>
    <m/>
    <s v="CONTABILIZACION ORDENES DE TRANSFERENCIA GRACOS"/>
    <m/>
    <m/>
    <m/>
    <m/>
    <m/>
    <m/>
    <n v="13246290.310000001"/>
    <n v="0"/>
    <s v="NO_CONCILIADO"/>
  </r>
  <r>
    <x v="10"/>
    <m/>
    <x v="10"/>
    <x v="137"/>
    <s v="T04477600001"/>
    <s v="DEV"/>
    <n v="447760"/>
    <m/>
    <s v="CONTABILIZACION ORDENES DE TRANSFERENCIA GRACOS"/>
    <m/>
    <m/>
    <m/>
    <m/>
    <m/>
    <m/>
    <n v="8026212.4900000002"/>
    <n v="0"/>
    <s v="NO_CONCILIADO"/>
  </r>
  <r>
    <x v="10"/>
    <m/>
    <x v="10"/>
    <x v="137"/>
    <s v="T04477620001"/>
    <s v="DEV"/>
    <n v="447762"/>
    <m/>
    <s v="CONTABILIZACION ORDENES DE TRANSFERENCIA GRACOS"/>
    <m/>
    <m/>
    <m/>
    <m/>
    <m/>
    <m/>
    <n v="2437062.54"/>
    <n v="0"/>
    <s v="NO_CONCILIADO"/>
  </r>
  <r>
    <x v="10"/>
    <m/>
    <x v="10"/>
    <x v="137"/>
    <s v="T04477640001"/>
    <s v="DEV"/>
    <n v="447764"/>
    <m/>
    <s v="CONTABILIZACION ORDENES DE TRANSFERENCIA GRACOS"/>
    <m/>
    <m/>
    <m/>
    <m/>
    <m/>
    <m/>
    <n v="71094.98"/>
    <n v="0"/>
    <s v="NO_CONCILIADO"/>
  </r>
  <r>
    <x v="10"/>
    <m/>
    <x v="10"/>
    <x v="137"/>
    <s v="T04477660001"/>
    <s v="DEV"/>
    <n v="447766"/>
    <m/>
    <s v="CONTABILIZACION ORDENES DE TRANSFERENCIA GRACOS"/>
    <m/>
    <m/>
    <m/>
    <m/>
    <m/>
    <m/>
    <n v="1476668.65"/>
    <n v="0"/>
    <s v="NO_CONCILIADO"/>
  </r>
  <r>
    <x v="10"/>
    <m/>
    <x v="10"/>
    <x v="137"/>
    <s v="T04477680001"/>
    <s v="DEV"/>
    <n v="447768"/>
    <m/>
    <s v="CONTABILIZACION ORDENES DE TRANSFERENCIA GRACOS"/>
    <m/>
    <m/>
    <m/>
    <m/>
    <m/>
    <m/>
    <n v="1657444.33"/>
    <n v="0"/>
    <s v="NO_CONCILIADO"/>
  </r>
  <r>
    <x v="10"/>
    <m/>
    <x v="10"/>
    <x v="137"/>
    <s v="T04477700001"/>
    <s v="DEV"/>
    <n v="447770"/>
    <m/>
    <s v="CONTABILIZACION ORDENES DE TRANSFERENCIA GRACOS"/>
    <m/>
    <m/>
    <m/>
    <m/>
    <m/>
    <m/>
    <n v="1671344.54"/>
    <n v="0"/>
    <s v="NO_CONCILIADO"/>
  </r>
  <r>
    <x v="10"/>
    <m/>
    <x v="10"/>
    <x v="137"/>
    <s v="T04477720001"/>
    <s v="DEV"/>
    <n v="447772"/>
    <m/>
    <s v="CONTABILIZACION ORDENES DE TRANSFERENCIA GRACOS"/>
    <m/>
    <m/>
    <m/>
    <m/>
    <m/>
    <m/>
    <n v="4590544"/>
    <n v="0"/>
    <s v="NO_CONCILIADO"/>
  </r>
  <r>
    <x v="10"/>
    <m/>
    <x v="10"/>
    <x v="137"/>
    <s v="T04477740001"/>
    <s v="DEV"/>
    <n v="447774"/>
    <m/>
    <s v="CONTABILIZACION ORDENES DE TRANSFERENCIA GRACOS"/>
    <m/>
    <m/>
    <m/>
    <m/>
    <m/>
    <m/>
    <n v="1306968.3"/>
    <n v="0"/>
    <s v="NO_CONCILIADO"/>
  </r>
  <r>
    <x v="10"/>
    <m/>
    <x v="10"/>
    <x v="137"/>
    <s v="T04477760001"/>
    <s v="DEV"/>
    <n v="447776"/>
    <m/>
    <s v="CONTABILIZACION ORDENES DE TRANSFERENCIA GRACOS"/>
    <m/>
    <m/>
    <m/>
    <m/>
    <m/>
    <m/>
    <n v="3888661.52"/>
    <n v="0"/>
    <s v="NO_CONCILIADO"/>
  </r>
  <r>
    <x v="10"/>
    <m/>
    <x v="10"/>
    <x v="137"/>
    <s v="T04477780001"/>
    <s v="DEV"/>
    <n v="447778"/>
    <m/>
    <s v="CONTABILIZACION ORDENES DE TRANSFERENCIA GRACOS"/>
    <m/>
    <m/>
    <m/>
    <m/>
    <m/>
    <m/>
    <n v="3856320.46"/>
    <n v="0"/>
    <s v="NO_CONCILIADO"/>
  </r>
  <r>
    <x v="10"/>
    <m/>
    <x v="10"/>
    <x v="137"/>
    <s v="T04477800001"/>
    <s v="DEV"/>
    <n v="447780"/>
    <m/>
    <s v="CONTABILIZACION ORDENES DE TRANSFERENCIA GRACOS"/>
    <m/>
    <m/>
    <m/>
    <m/>
    <m/>
    <m/>
    <n v="1107136.1499999999"/>
    <n v="0"/>
    <s v="NO_CONCILIADO"/>
  </r>
  <r>
    <x v="10"/>
    <m/>
    <x v="10"/>
    <x v="137"/>
    <s v="T04477820001"/>
    <s v="DEV"/>
    <n v="447782"/>
    <m/>
    <s v="CONTABILIZACION ORDENES DE TRANSFERENCIA GRACOS"/>
    <m/>
    <m/>
    <m/>
    <m/>
    <m/>
    <m/>
    <n v="3040879.6"/>
    <n v="0"/>
    <s v="NO_CONCILIADO"/>
  </r>
  <r>
    <x v="10"/>
    <m/>
    <x v="10"/>
    <x v="137"/>
    <s v="T04477840001"/>
    <s v="DEV"/>
    <n v="447784"/>
    <m/>
    <s v="CONTABILIZACION ORDENES DE TRANSFERENCIA GRACOS"/>
    <m/>
    <m/>
    <m/>
    <m/>
    <m/>
    <m/>
    <n v="10680665.75"/>
    <n v="0"/>
    <s v="NO_CONCILIADO"/>
  </r>
  <r>
    <x v="10"/>
    <m/>
    <x v="10"/>
    <x v="137"/>
    <s v="T04477860001"/>
    <s v="DEV"/>
    <n v="447786"/>
    <m/>
    <s v="CONTABILIZACION ORDENES DE TRANSFERENCIA GRACOS"/>
    <m/>
    <m/>
    <m/>
    <m/>
    <m/>
    <m/>
    <n v="1965036.98"/>
    <n v="0"/>
    <s v="NO_CONCILIADO"/>
  </r>
  <r>
    <x v="10"/>
    <m/>
    <x v="10"/>
    <x v="137"/>
    <s v="T04477880001"/>
    <s v="DEV"/>
    <n v="447788"/>
    <m/>
    <s v="CONTABILIZACION ORDENES DE TRANSFERENCIA GRACOS"/>
    <m/>
    <m/>
    <m/>
    <m/>
    <m/>
    <m/>
    <n v="559463.31999999995"/>
    <n v="0"/>
    <s v="NO_CONCILIADO"/>
  </r>
  <r>
    <x v="10"/>
    <m/>
    <x v="10"/>
    <x v="137"/>
    <s v="T04477900001"/>
    <s v="DEV"/>
    <n v="447790"/>
    <m/>
    <s v="CONTABILIZACION ORDENES DE TRANSFERENCIA GRACOS"/>
    <m/>
    <m/>
    <m/>
    <m/>
    <m/>
    <m/>
    <n v="13216410.9"/>
    <n v="0"/>
    <s v="NO_CONCILIADO"/>
  </r>
  <r>
    <x v="10"/>
    <m/>
    <x v="10"/>
    <x v="137"/>
    <s v="T04477920001"/>
    <s v="DEV"/>
    <n v="447792"/>
    <m/>
    <s v="CONTABILIZACION ORDENES DE TRANSFERENCIA GRACOS"/>
    <m/>
    <m/>
    <m/>
    <m/>
    <m/>
    <m/>
    <n v="12958520.449999999"/>
    <n v="0"/>
    <s v="NO_CONCILIADO"/>
  </r>
  <r>
    <x v="10"/>
    <m/>
    <x v="10"/>
    <x v="137"/>
    <s v="T04478000001"/>
    <s v="DEV"/>
    <n v="447800"/>
    <m/>
    <s v="CONTABILIZACION ORDENES DE TRANSFERENCIA GRACOS"/>
    <m/>
    <m/>
    <m/>
    <m/>
    <m/>
    <m/>
    <n v="8373.11"/>
    <n v="0"/>
    <s v="NO_CONCILIADO"/>
  </r>
  <r>
    <x v="10"/>
    <m/>
    <x v="10"/>
    <x v="137"/>
    <s v="T04477940001"/>
    <s v="DEV"/>
    <n v="447794"/>
    <m/>
    <s v="CONTABILIZACION ORDENES DE TRANSFERENCIA GRACOS"/>
    <m/>
    <m/>
    <m/>
    <m/>
    <m/>
    <m/>
    <n v="6400113.2800000003"/>
    <n v="0"/>
    <s v="NO_CONCILIADO"/>
  </r>
  <r>
    <x v="10"/>
    <m/>
    <x v="10"/>
    <x v="137"/>
    <s v="T04477960001"/>
    <s v="DEV"/>
    <n v="447796"/>
    <m/>
    <s v="CONTABILIZACION ORDENES DE TRANSFERENCIA GRACOS"/>
    <m/>
    <m/>
    <m/>
    <m/>
    <m/>
    <m/>
    <n v="74062983.359999999"/>
    <n v="0"/>
    <s v="NO_CONCILIADO"/>
  </r>
  <r>
    <x v="10"/>
    <m/>
    <x v="10"/>
    <x v="137"/>
    <s v="T04477980001"/>
    <s v="DEV"/>
    <n v="447798"/>
    <m/>
    <s v="CONTABILIZACION ORDENES DE TRANSFERENCIA GRACOS"/>
    <m/>
    <m/>
    <m/>
    <m/>
    <m/>
    <m/>
    <n v="31832227.920000002"/>
    <n v="0"/>
    <s v="NO_CONCILIADO"/>
  </r>
  <r>
    <x v="10"/>
    <m/>
    <x v="10"/>
    <x v="137"/>
    <s v="T04478020001"/>
    <s v="DEV"/>
    <n v="447802"/>
    <m/>
    <s v="CONTABILIZACION ORDENES DE TRANSFERENCIA GRACOS"/>
    <m/>
    <m/>
    <m/>
    <m/>
    <m/>
    <m/>
    <n v="13818.78"/>
    <n v="0"/>
    <s v="NO_CONCILIADO"/>
  </r>
  <r>
    <x v="26"/>
    <m/>
    <x v="26"/>
    <x v="137"/>
    <s v="G23541620001"/>
    <s v="CVD"/>
    <n v="2354162"/>
    <m/>
    <s v="COBRO COSTOS DE PAPELERIA SEGUN TRANSFERENCIA DEL EXTERIOR POR ORDEN DE AGROBIOTECH AGRONEGOCIO LTDA, FECHA VALOR 26/07/2023 REF: INV YLB-GCO-0135-ODV/23-VEX LIB. 00597012001 RECURSOS PROPIOS VENTAS YLB"/>
    <m/>
    <m/>
    <m/>
    <m/>
    <m/>
    <m/>
    <n v="50"/>
    <n v="0"/>
    <s v="NO_CONCILIADO"/>
  </r>
  <r>
    <x v="10"/>
    <m/>
    <x v="10"/>
    <x v="137"/>
    <s v="T04476480001"/>
    <s v="DEV"/>
    <n v="447648"/>
    <m/>
    <s v="CONTABILIZACION ORDENES DE TRANSFERENCIA GRACOS"/>
    <m/>
    <m/>
    <m/>
    <m/>
    <m/>
    <m/>
    <n v="1731813.72"/>
    <n v="0"/>
    <s v="NO_CONCILIADO"/>
  </r>
  <r>
    <x v="10"/>
    <m/>
    <x v="10"/>
    <x v="137"/>
    <s v="T04476500001"/>
    <s v="DEV"/>
    <n v="447650"/>
    <m/>
    <s v="CONTABILIZACION ORDENES DE TRANSFERENCIA GRACOS"/>
    <m/>
    <m/>
    <m/>
    <m/>
    <m/>
    <m/>
    <n v="1731813.72"/>
    <n v="0"/>
    <s v="NO_CONCILIADO"/>
  </r>
  <r>
    <x v="10"/>
    <m/>
    <x v="10"/>
    <x v="137"/>
    <s v="T04476520001"/>
    <s v="DEV"/>
    <n v="447652"/>
    <m/>
    <s v="CONTABILIZACION ORDENES DE TRANSFERENCIA GRACOS"/>
    <m/>
    <m/>
    <m/>
    <m/>
    <m/>
    <m/>
    <n v="1731813.72"/>
    <n v="0"/>
    <s v="NO_CONCILIADO"/>
  </r>
  <r>
    <x v="10"/>
    <m/>
    <x v="10"/>
    <x v="137"/>
    <s v="T04476540001"/>
    <s v="DEV"/>
    <n v="447654"/>
    <m/>
    <s v="CONTABILIZACION ORDENES DE TRANSFERENCIA GRACOS"/>
    <m/>
    <m/>
    <m/>
    <m/>
    <m/>
    <m/>
    <n v="1731813.72"/>
    <n v="0"/>
    <s v="NO_CONCILIADO"/>
  </r>
  <r>
    <x v="10"/>
    <m/>
    <x v="10"/>
    <x v="137"/>
    <s v="T04476560001"/>
    <s v="DEV"/>
    <n v="447656"/>
    <m/>
    <s v="CONTABILIZACION ORDENES DE TRANSFERENCIA GRACOS"/>
    <m/>
    <m/>
    <m/>
    <m/>
    <m/>
    <m/>
    <n v="1731813.72"/>
    <n v="0"/>
    <s v="NO_CONCILIADO"/>
  </r>
  <r>
    <x v="10"/>
    <m/>
    <x v="10"/>
    <x v="137"/>
    <s v="T04476640001"/>
    <s v="DEV"/>
    <n v="447664"/>
    <m/>
    <s v="CONTABILIZACION ORDENES DE TRANSFERENCIA GRACOS"/>
    <m/>
    <m/>
    <m/>
    <m/>
    <m/>
    <m/>
    <n v="4756629.8099999996"/>
    <n v="0"/>
    <s v="NO_CONCILIADO"/>
  </r>
  <r>
    <x v="10"/>
    <m/>
    <x v="10"/>
    <x v="137"/>
    <s v="T04476580001"/>
    <s v="DEV"/>
    <n v="447658"/>
    <m/>
    <s v="CONTABILIZACION ORDENES DE TRANSFERENCIA GRACOS"/>
    <m/>
    <m/>
    <m/>
    <m/>
    <m/>
    <m/>
    <n v="4756629.8099999996"/>
    <n v="0"/>
    <s v="NO_CONCILIADO"/>
  </r>
  <r>
    <x v="10"/>
    <m/>
    <x v="10"/>
    <x v="137"/>
    <s v="T04476600001"/>
    <s v="DEV"/>
    <n v="447660"/>
    <m/>
    <s v="CONTABILIZACION ORDENES DE TRANSFERENCIA GRACOS"/>
    <m/>
    <m/>
    <m/>
    <m/>
    <m/>
    <m/>
    <n v="4756629.8099999996"/>
    <n v="0"/>
    <s v="NO_CONCILIADO"/>
  </r>
  <r>
    <x v="10"/>
    <m/>
    <x v="10"/>
    <x v="137"/>
    <s v="T04476620001"/>
    <s v="DEV"/>
    <n v="447662"/>
    <m/>
    <s v="CONTABILIZACION ORDENES DE TRANSFERENCIA GRACOS"/>
    <m/>
    <m/>
    <m/>
    <m/>
    <m/>
    <m/>
    <n v="4756629.8099999996"/>
    <n v="0"/>
    <s v="NO_CONCILIADO"/>
  </r>
  <r>
    <x v="10"/>
    <m/>
    <x v="10"/>
    <x v="137"/>
    <s v="T04476660001"/>
    <s v="DEV"/>
    <n v="447666"/>
    <m/>
    <s v="CONTABILIZACION ORDENES DE TRANSFERENCIA GRACOS"/>
    <m/>
    <m/>
    <m/>
    <m/>
    <m/>
    <m/>
    <n v="4756629.8099999996"/>
    <n v="0"/>
    <s v="NO_CONCILIADO"/>
  </r>
  <r>
    <x v="10"/>
    <m/>
    <x v="10"/>
    <x v="137"/>
    <s v="T04476680001"/>
    <s v="DEV"/>
    <n v="447668"/>
    <m/>
    <s v="CONTABILIZACION ORDENES DE TRANSFERENCIA GRACOS"/>
    <m/>
    <m/>
    <m/>
    <m/>
    <m/>
    <m/>
    <n v="4029353.26"/>
    <n v="0"/>
    <s v="NO_CONCILIADO"/>
  </r>
  <r>
    <x v="10"/>
    <m/>
    <x v="10"/>
    <x v="137"/>
    <s v="T04476700001"/>
    <s v="DEV"/>
    <n v="447670"/>
    <m/>
    <s v="CONTABILIZACION ORDENES DE TRANSFERENCIA GRACOS"/>
    <m/>
    <m/>
    <m/>
    <m/>
    <m/>
    <m/>
    <n v="4029353.26"/>
    <n v="0"/>
    <s v="NO_CONCILIADO"/>
  </r>
  <r>
    <x v="10"/>
    <m/>
    <x v="10"/>
    <x v="137"/>
    <s v="T04476720001"/>
    <s v="DEV"/>
    <n v="447672"/>
    <m/>
    <s v="CONTABILIZACION ORDENES DE TRANSFERENCIA GRACOS"/>
    <m/>
    <m/>
    <m/>
    <m/>
    <m/>
    <m/>
    <n v="4029353.26"/>
    <n v="0"/>
    <s v="NO_CONCILIADO"/>
  </r>
  <r>
    <x v="10"/>
    <m/>
    <x v="10"/>
    <x v="137"/>
    <s v="T04476740001"/>
    <s v="DEV"/>
    <n v="447674"/>
    <m/>
    <s v="CONTABILIZACION ORDENES DE TRANSFERENCIA GRACOS"/>
    <m/>
    <m/>
    <m/>
    <m/>
    <m/>
    <m/>
    <n v="4029353.26"/>
    <n v="0"/>
    <s v="NO_CONCILIADO"/>
  </r>
  <r>
    <x v="10"/>
    <m/>
    <x v="10"/>
    <x v="137"/>
    <s v="T04478040001"/>
    <s v="DEV"/>
    <n v="447804"/>
    <m/>
    <s v="CONTABILIZACION ORDENES DE TRANSFERENCIA GRACOS"/>
    <m/>
    <m/>
    <m/>
    <m/>
    <m/>
    <m/>
    <n v="495.77"/>
    <n v="0"/>
    <s v="NO_CONCILIADO"/>
  </r>
  <r>
    <x v="10"/>
    <m/>
    <x v="10"/>
    <x v="137"/>
    <s v="T04478060001"/>
    <s v="DEV"/>
    <n v="447806"/>
    <m/>
    <s v="CONTABILIZACION ORDENES DE TRANSFERENCIA GRACOS"/>
    <m/>
    <m/>
    <m/>
    <m/>
    <m/>
    <m/>
    <n v="11545.45"/>
    <n v="0"/>
    <s v="NO_CONCILIADO"/>
  </r>
  <r>
    <x v="10"/>
    <m/>
    <x v="10"/>
    <x v="137"/>
    <s v="T04478080001"/>
    <s v="DEV"/>
    <n v="447808"/>
    <m/>
    <s v="CONTABILIZACION ORDENES DE TRANSFERENCIA GRACOS"/>
    <m/>
    <m/>
    <m/>
    <m/>
    <m/>
    <m/>
    <n v="11545.45"/>
    <n v="0"/>
    <s v="NO_CONCILIADO"/>
  </r>
  <r>
    <x v="10"/>
    <m/>
    <x v="10"/>
    <x v="137"/>
    <s v="T04478100001"/>
    <s v="DEV"/>
    <n v="447810"/>
    <m/>
    <s v="CONTABILIZACION ORDENES DE TRANSFERENCIA GRACOS"/>
    <m/>
    <m/>
    <m/>
    <m/>
    <m/>
    <m/>
    <n v="11545.45"/>
    <n v="0"/>
    <s v="NO_CONCILIADO"/>
  </r>
  <r>
    <x v="10"/>
    <m/>
    <x v="10"/>
    <x v="137"/>
    <s v="T04478120001"/>
    <s v="DEV"/>
    <n v="447812"/>
    <m/>
    <s v="CONTABILIZACION ORDENES DE TRANSFERENCIA GRACOS"/>
    <m/>
    <m/>
    <m/>
    <m/>
    <m/>
    <m/>
    <n v="11545.45"/>
    <n v="0"/>
    <s v="NO_CONCILIADO"/>
  </r>
  <r>
    <x v="10"/>
    <m/>
    <x v="10"/>
    <x v="137"/>
    <s v="T04478140001"/>
    <s v="DEV"/>
    <n v="447814"/>
    <m/>
    <s v="CONTABILIZACION ORDENES DE TRANSFERENCIA GRACOS"/>
    <m/>
    <m/>
    <m/>
    <m/>
    <m/>
    <m/>
    <n v="212214.85"/>
    <n v="0"/>
    <s v="NO_CONCILIADO"/>
  </r>
  <r>
    <x v="10"/>
    <m/>
    <x v="10"/>
    <x v="137"/>
    <s v="T04478160001"/>
    <s v="DEV"/>
    <n v="447816"/>
    <m/>
    <s v="CONTABILIZACION ORDENES DE TRANSFERENCIA GRACOS"/>
    <m/>
    <m/>
    <m/>
    <m/>
    <m/>
    <m/>
    <n v="4883.91"/>
    <n v="0"/>
    <s v="NO_CONCILIADO"/>
  </r>
  <r>
    <x v="10"/>
    <m/>
    <x v="10"/>
    <x v="137"/>
    <s v="T04478180001"/>
    <s v="DEV"/>
    <n v="447818"/>
    <m/>
    <s v="CONTABILIZACION ORDENES DE TRANSFERENCIA GRACOS"/>
    <m/>
    <m/>
    <m/>
    <m/>
    <m/>
    <m/>
    <n v="2959.27"/>
    <n v="0"/>
    <s v="NO_CONCILIADO"/>
  </r>
  <r>
    <x v="10"/>
    <m/>
    <x v="10"/>
    <x v="137"/>
    <s v="T04478200001"/>
    <s v="DEV"/>
    <n v="447820"/>
    <m/>
    <s v="CONTABILIZACION ORDENES DE TRANSFERENCIA GRACOS"/>
    <m/>
    <m/>
    <m/>
    <m/>
    <m/>
    <m/>
    <n v="142.47999999999999"/>
    <n v="0"/>
    <s v="NO_CONCILIADO"/>
  </r>
  <r>
    <x v="10"/>
    <m/>
    <x v="10"/>
    <x v="137"/>
    <s v="T04478220001"/>
    <s v="DEV"/>
    <n v="447822"/>
    <m/>
    <s v="CONTABILIZACION ORDENES DE TRANSFERENCIA GRACOS"/>
    <m/>
    <m/>
    <m/>
    <m/>
    <m/>
    <m/>
    <n v="4080.4"/>
    <n v="0"/>
    <s v="NO_CONCILIADO"/>
  </r>
  <r>
    <x v="10"/>
    <m/>
    <x v="10"/>
    <x v="137"/>
    <s v="T04478240001"/>
    <s v="DEV"/>
    <n v="447824"/>
    <m/>
    <s v="CONTABILIZACION ORDENES DE TRANSFERENCIA GRACOS"/>
    <m/>
    <m/>
    <m/>
    <m/>
    <m/>
    <m/>
    <n v="4080.4"/>
    <n v="0"/>
    <s v="NO_CONCILIADO"/>
  </r>
  <r>
    <x v="10"/>
    <m/>
    <x v="10"/>
    <x v="137"/>
    <s v="T04478260001"/>
    <s v="DEV"/>
    <n v="447826"/>
    <m/>
    <s v="CONTABILIZACION ORDENES DE TRANSFERENCIA GRACOS"/>
    <m/>
    <m/>
    <m/>
    <m/>
    <m/>
    <m/>
    <n v="4080.4"/>
    <n v="0"/>
    <s v="NO_CONCILIADO"/>
  </r>
  <r>
    <x v="10"/>
    <m/>
    <x v="10"/>
    <x v="137"/>
    <s v="T04478280001"/>
    <s v="DEV"/>
    <n v="447828"/>
    <m/>
    <s v="CONTABILIZACION ORDENES DE TRANSFERENCIA GRACOS"/>
    <m/>
    <m/>
    <m/>
    <m/>
    <m/>
    <m/>
    <n v="4080.4"/>
    <n v="0"/>
    <s v="NO_CONCILIADO"/>
  </r>
  <r>
    <x v="10"/>
    <m/>
    <x v="10"/>
    <x v="137"/>
    <s v="T04478300001"/>
    <s v="DEV"/>
    <n v="447830"/>
    <m/>
    <s v="CONTABILIZACION ORDENES DE TRANSFERENCIA GRACOS"/>
    <m/>
    <m/>
    <m/>
    <m/>
    <m/>
    <m/>
    <n v="37955.01"/>
    <n v="0"/>
    <s v="NO_CONCILIADO"/>
  </r>
  <r>
    <x v="10"/>
    <m/>
    <x v="10"/>
    <x v="137"/>
    <s v="T04478320001"/>
    <s v="DEV"/>
    <n v="447832"/>
    <m/>
    <s v="CONTABILIZACION ORDENES DE TRANSFERENCIA GRACOS"/>
    <m/>
    <m/>
    <m/>
    <m/>
    <m/>
    <m/>
    <n v="1361.78"/>
    <n v="0"/>
    <s v="NO_CONCILIADO"/>
  </r>
  <r>
    <x v="10"/>
    <m/>
    <x v="10"/>
    <x v="137"/>
    <s v="T04478340001"/>
    <s v="DEV"/>
    <n v="447834"/>
    <m/>
    <s v="CONTABILIZACION ORDENES DE TRANSFERENCIA GRACOS"/>
    <m/>
    <m/>
    <m/>
    <m/>
    <m/>
    <m/>
    <n v="1107.27"/>
    <n v="0"/>
    <s v="NO_CONCILIADO"/>
  </r>
  <r>
    <x v="10"/>
    <m/>
    <x v="10"/>
    <x v="137"/>
    <s v="T04478360001"/>
    <s v="DEV"/>
    <n v="447836"/>
    <m/>
    <s v="CONTABILIZACION ORDENES DE TRANSFERENCIA GRACOS"/>
    <m/>
    <m/>
    <m/>
    <m/>
    <m/>
    <m/>
    <n v="31710.9"/>
    <n v="0"/>
    <s v="NO_CONCILIADO"/>
  </r>
  <r>
    <x v="10"/>
    <m/>
    <x v="10"/>
    <x v="137"/>
    <s v="T04478380001"/>
    <s v="DEV"/>
    <n v="447838"/>
    <m/>
    <s v="CONTABILIZACION ORDENES DE TRANSFERENCIA GRACOS"/>
    <m/>
    <m/>
    <m/>
    <m/>
    <m/>
    <m/>
    <n v="31710.9"/>
    <n v="0"/>
    <s v="NO_CONCILIADO"/>
  </r>
  <r>
    <x v="10"/>
    <m/>
    <x v="10"/>
    <x v="137"/>
    <s v="T04478400001"/>
    <s v="DEV"/>
    <n v="447840"/>
    <m/>
    <s v="CONTABILIZACION ORDENES DE TRANSFERENCIA GRACOS"/>
    <m/>
    <m/>
    <m/>
    <m/>
    <m/>
    <m/>
    <n v="31710.9"/>
    <n v="0"/>
    <s v="NO_CONCILIADO"/>
  </r>
  <r>
    <x v="10"/>
    <m/>
    <x v="10"/>
    <x v="137"/>
    <s v="T04478420001"/>
    <s v="DEV"/>
    <n v="447842"/>
    <m/>
    <s v="CONTABILIZACION ORDENES DE TRANSFERENCIA GRACOS"/>
    <m/>
    <m/>
    <m/>
    <m/>
    <m/>
    <m/>
    <n v="31710.9"/>
    <n v="0"/>
    <s v="NO_CONCILIADO"/>
  </r>
  <r>
    <x v="10"/>
    <m/>
    <x v="10"/>
    <x v="137"/>
    <s v="T04478440001"/>
    <s v="DEV"/>
    <n v="447844"/>
    <m/>
    <s v="CONTABILIZACION ORDENES DE TRANSFERENCIA GRACOS"/>
    <m/>
    <m/>
    <m/>
    <m/>
    <m/>
    <m/>
    <n v="37869.4"/>
    <n v="0"/>
    <s v="NO_CONCILIADO"/>
  </r>
  <r>
    <x v="10"/>
    <m/>
    <x v="10"/>
    <x v="137"/>
    <s v="T04478460001"/>
    <s v="DEV"/>
    <n v="447846"/>
    <m/>
    <s v="CONTABILIZACION ORDENES DE TRANSFERENCIA GRACOS"/>
    <m/>
    <m/>
    <m/>
    <m/>
    <m/>
    <m/>
    <n v="3905.19"/>
    <n v="0"/>
    <s v="NO_CONCILIADO"/>
  </r>
  <r>
    <x v="10"/>
    <m/>
    <x v="10"/>
    <x v="137"/>
    <s v="T04478480001"/>
    <s v="DEV"/>
    <n v="447848"/>
    <m/>
    <s v="CONTABILIZACION ORDENES DE TRANSFERENCIA GRACOS"/>
    <m/>
    <m/>
    <m/>
    <m/>
    <m/>
    <m/>
    <n v="1121.2"/>
    <n v="0"/>
    <s v="NO_CONCILIADO"/>
  </r>
  <r>
    <x v="10"/>
    <m/>
    <x v="10"/>
    <x v="137"/>
    <s v="T04478500001"/>
    <s v="DEV"/>
    <n v="447850"/>
    <m/>
    <s v="CONTABILIZACION ORDENES DE TRANSFERENCIA GRACOS"/>
    <m/>
    <m/>
    <m/>
    <m/>
    <m/>
    <m/>
    <n v="11049.61"/>
    <n v="0"/>
    <s v="NO_CONCILIADO"/>
  </r>
  <r>
    <x v="10"/>
    <m/>
    <x v="10"/>
    <x v="137"/>
    <s v="T04478520001"/>
    <s v="DEV"/>
    <n v="447852"/>
    <m/>
    <s v="CONTABILIZACION ORDENES DE TRANSFERENCIA GRACOS"/>
    <m/>
    <m/>
    <m/>
    <m/>
    <m/>
    <m/>
    <n v="11142.29"/>
    <n v="0"/>
    <s v="NO_CONCILIADO"/>
  </r>
  <r>
    <x v="10"/>
    <m/>
    <x v="10"/>
    <x v="137"/>
    <s v="T04478540001"/>
    <s v="DEV"/>
    <n v="447854"/>
    <m/>
    <s v="CONTABILIZACION ORDENES DE TRANSFERENCIA GRACOS"/>
    <m/>
    <m/>
    <m/>
    <m/>
    <m/>
    <m/>
    <n v="8713.09"/>
    <n v="0"/>
    <s v="NO_CONCILIADO"/>
  </r>
  <r>
    <x v="10"/>
    <m/>
    <x v="10"/>
    <x v="137"/>
    <s v="T04478560001"/>
    <s v="DEV"/>
    <n v="447856"/>
    <m/>
    <s v="CONTABILIZACION ORDENES DE TRANSFERENCIA GRACOS"/>
    <m/>
    <m/>
    <m/>
    <m/>
    <m/>
    <m/>
    <n v="30349.119999999999"/>
    <n v="0"/>
    <s v="NO_CONCILIADO"/>
  </r>
  <r>
    <x v="10"/>
    <m/>
    <x v="10"/>
    <x v="137"/>
    <s v="T04476760001"/>
    <s v="DEV"/>
    <n v="447676"/>
    <m/>
    <s v="CONTABILIZACION ORDENES DE TRANSFERENCIA GRACOS"/>
    <m/>
    <m/>
    <m/>
    <m/>
    <m/>
    <m/>
    <n v="4029353.26"/>
    <n v="0"/>
    <s v="NO_CONCILIADO"/>
  </r>
  <r>
    <x v="10"/>
    <m/>
    <x v="10"/>
    <x v="137"/>
    <s v="T04476780001"/>
    <s v="DEV"/>
    <n v="447678"/>
    <m/>
    <s v="CONTABILIZACION ORDENES DE TRANSFERENCIA GRACOS"/>
    <m/>
    <m/>
    <m/>
    <m/>
    <m/>
    <m/>
    <n v="11067092.09"/>
    <n v="0"/>
    <s v="NO_CONCILIADO"/>
  </r>
  <r>
    <x v="10"/>
    <m/>
    <x v="10"/>
    <x v="137"/>
    <s v="T04476800001"/>
    <s v="DEV"/>
    <n v="447680"/>
    <m/>
    <s v="CONTABILIZACION ORDENES DE TRANSFERENCIA GRACOS"/>
    <m/>
    <m/>
    <m/>
    <m/>
    <m/>
    <m/>
    <n v="11067092.09"/>
    <n v="0"/>
    <s v="NO_CONCILIADO"/>
  </r>
  <r>
    <x v="10"/>
    <m/>
    <x v="10"/>
    <x v="137"/>
    <s v="T04476820001"/>
    <s v="DEV"/>
    <n v="447682"/>
    <m/>
    <s v="CONTABILIZACION ORDENES DE TRANSFERENCIA GRACOS"/>
    <m/>
    <m/>
    <m/>
    <m/>
    <m/>
    <m/>
    <n v="11067092.09"/>
    <n v="0"/>
    <s v="NO_CONCILIADO"/>
  </r>
  <r>
    <x v="10"/>
    <m/>
    <x v="10"/>
    <x v="137"/>
    <s v="T04476840001"/>
    <s v="DEV"/>
    <n v="447684"/>
    <m/>
    <s v="CONTABILIZACION ORDENES DE TRANSFERENCIA GRACOS"/>
    <m/>
    <m/>
    <m/>
    <m/>
    <m/>
    <m/>
    <n v="11067092.09"/>
    <n v="0"/>
    <s v="NO_CONCILIADO"/>
  </r>
  <r>
    <x v="10"/>
    <m/>
    <x v="10"/>
    <x v="137"/>
    <s v="T04476860001"/>
    <s v="DEV"/>
    <n v="447686"/>
    <m/>
    <s v="CONTABILIZACION ORDENES DE TRANSFERENCIA GRACOS"/>
    <m/>
    <m/>
    <m/>
    <m/>
    <m/>
    <m/>
    <n v="11067092.09"/>
    <n v="0"/>
    <s v="NO_CONCILIADO"/>
  </r>
  <r>
    <x v="10"/>
    <m/>
    <x v="10"/>
    <x v="137"/>
    <s v="T04476880001"/>
    <s v="DEV"/>
    <n v="447688"/>
    <m/>
    <s v="CONTABILIZACION ORDENES DE TRANSFERENCIA GRACOS"/>
    <m/>
    <m/>
    <m/>
    <m/>
    <m/>
    <m/>
    <n v="2036132.04"/>
    <n v="0"/>
    <s v="NO_CONCILIADO"/>
  </r>
  <r>
    <x v="10"/>
    <m/>
    <x v="10"/>
    <x v="137"/>
    <s v="T04476900001"/>
    <s v="DEV"/>
    <n v="447690"/>
    <m/>
    <s v="CONTABILIZACION ORDENES DE TRANSFERENCIA GRACOS"/>
    <m/>
    <m/>
    <m/>
    <m/>
    <m/>
    <m/>
    <n v="2036132.04"/>
    <n v="0"/>
    <s v="NO_CONCILIADO"/>
  </r>
  <r>
    <x v="10"/>
    <m/>
    <x v="10"/>
    <x v="137"/>
    <s v="T04476920001"/>
    <s v="DEV"/>
    <n v="447692"/>
    <m/>
    <s v="CONTABILIZACION ORDENES DE TRANSFERENCIA GRACOS"/>
    <m/>
    <m/>
    <m/>
    <m/>
    <m/>
    <m/>
    <n v="2036132.04"/>
    <n v="0"/>
    <s v="NO_CONCILIADO"/>
  </r>
  <r>
    <x v="10"/>
    <m/>
    <x v="10"/>
    <x v="137"/>
    <s v="T04476940001"/>
    <s v="DEV"/>
    <n v="447694"/>
    <m/>
    <s v="CONTABILIZACION ORDENES DE TRANSFERENCIA GRACOS"/>
    <m/>
    <m/>
    <m/>
    <m/>
    <m/>
    <m/>
    <n v="2036132.04"/>
    <n v="0"/>
    <s v="NO_CONCILIADO"/>
  </r>
  <r>
    <x v="10"/>
    <m/>
    <x v="10"/>
    <x v="137"/>
    <s v="T04476960001"/>
    <s v="DEV"/>
    <n v="447696"/>
    <m/>
    <s v="CONTABILIZACION ORDENES DE TRANSFERENCIA GRACOS"/>
    <m/>
    <m/>
    <m/>
    <m/>
    <m/>
    <m/>
    <n v="2036132.04"/>
    <n v="0"/>
    <s v="NO_CONCILIADO"/>
  </r>
  <r>
    <x v="10"/>
    <m/>
    <x v="10"/>
    <x v="137"/>
    <s v="T04476980001"/>
    <s v="DEV"/>
    <n v="447698"/>
    <m/>
    <s v="CONTABILIZACION ORDENES DE TRANSFERENCIA GRACOS"/>
    <m/>
    <m/>
    <m/>
    <m/>
    <m/>
    <m/>
    <n v="1255967.22"/>
    <n v="0"/>
    <s v="NO_CONCILIADO"/>
  </r>
  <r>
    <x v="10"/>
    <m/>
    <x v="10"/>
    <x v="137"/>
    <s v="T04477000001"/>
    <s v="DEV"/>
    <n v="447700"/>
    <m/>
    <s v="CONTABILIZACION ORDENES DE TRANSFERENCIA GRACOS"/>
    <m/>
    <m/>
    <m/>
    <m/>
    <m/>
    <m/>
    <n v="2072821.58"/>
    <n v="0"/>
    <s v="NO_CONCILIADO"/>
  </r>
  <r>
    <x v="10"/>
    <m/>
    <x v="10"/>
    <x v="137"/>
    <s v="T04477020001"/>
    <s v="DEV"/>
    <n v="447702"/>
    <m/>
    <s v="CONTABILIZACION ORDENES DE TRANSFERENCIA GRACOS"/>
    <m/>
    <m/>
    <m/>
    <m/>
    <m/>
    <m/>
    <n v="166085.81"/>
    <n v="0"/>
    <s v="NO_CONCILIADO"/>
  </r>
  <r>
    <x v="10"/>
    <m/>
    <x v="10"/>
    <x v="137"/>
    <s v="T04477040001"/>
    <s v="DEV"/>
    <n v="447704"/>
    <m/>
    <s v="CONTABILIZACION ORDENES DE TRANSFERENCIA GRACOS"/>
    <m/>
    <m/>
    <m/>
    <m/>
    <m/>
    <m/>
    <n v="2922217.11"/>
    <n v="0"/>
    <s v="NO_CONCILIADO"/>
  </r>
  <r>
    <x v="10"/>
    <m/>
    <x v="10"/>
    <x v="137"/>
    <s v="T04477060001"/>
    <s v="DEV"/>
    <n v="447706"/>
    <m/>
    <s v="CONTABILIZACION ORDENES DE TRANSFERENCIA GRACOS"/>
    <m/>
    <m/>
    <m/>
    <m/>
    <m/>
    <m/>
    <n v="386426.34"/>
    <n v="0"/>
    <s v="NO_CONCILIADO"/>
  </r>
  <r>
    <x v="10"/>
    <m/>
    <x v="10"/>
    <x v="137"/>
    <s v="T04477080001"/>
    <s v="DEV"/>
    <n v="447708"/>
    <m/>
    <s v="CONTABILIZACION ORDENES DE TRANSFERENCIA GRACOS"/>
    <m/>
    <m/>
    <m/>
    <m/>
    <m/>
    <m/>
    <n v="87437.77"/>
    <n v="0"/>
    <s v="NO_CONCILIADO"/>
  </r>
  <r>
    <x v="10"/>
    <m/>
    <x v="10"/>
    <x v="137"/>
    <s v="T04477100001"/>
    <s v="DEV"/>
    <n v="447710"/>
    <m/>
    <s v="CONTABILIZACION ORDENES DE TRANSFERENCIA GRACOS"/>
    <m/>
    <m/>
    <m/>
    <m/>
    <m/>
    <m/>
    <n v="475846.51"/>
    <n v="0"/>
    <s v="NO_CONCILIADO"/>
  </r>
  <r>
    <x v="10"/>
    <m/>
    <x v="10"/>
    <x v="137"/>
    <s v="T04477120001"/>
    <s v="DEV"/>
    <n v="447712"/>
    <m/>
    <s v="CONTABILIZACION ORDENES DE TRANSFERENCIA GRACOS"/>
    <m/>
    <m/>
    <m/>
    <m/>
    <m/>
    <m/>
    <n v="4552365.49"/>
    <n v="0"/>
    <s v="NO_CONCILIADO"/>
  </r>
  <r>
    <x v="10"/>
    <m/>
    <x v="10"/>
    <x v="137"/>
    <s v="T04477140001"/>
    <s v="DEV"/>
    <n v="447714"/>
    <m/>
    <s v="CONTABILIZACION ORDENES DE TRANSFERENCIA GRACOS"/>
    <m/>
    <m/>
    <m/>
    <m/>
    <m/>
    <m/>
    <n v="10591837.119999999"/>
    <n v="0"/>
    <s v="NO_CONCILIADO"/>
  </r>
  <r>
    <x v="10"/>
    <m/>
    <x v="10"/>
    <x v="137"/>
    <s v="T04477160001"/>
    <s v="DEV"/>
    <n v="447716"/>
    <m/>
    <s v="CONTABILIZACION ORDENES DE TRANSFERENCIA GRACOS"/>
    <m/>
    <m/>
    <m/>
    <m/>
    <m/>
    <m/>
    <n v="1948694.2"/>
    <n v="0"/>
    <s v="NO_CONCILIADO"/>
  </r>
  <r>
    <x v="10"/>
    <m/>
    <x v="10"/>
    <x v="137"/>
    <s v="T04477180001"/>
    <s v="DEV"/>
    <n v="447718"/>
    <m/>
    <s v="CONTABILIZACION ORDENES DE TRANSFERENCIA GRACOS"/>
    <m/>
    <m/>
    <m/>
    <m/>
    <m/>
    <m/>
    <n v="16617269.890000001"/>
    <n v="0"/>
    <s v="NO_CONCILIADO"/>
  </r>
  <r>
    <x v="10"/>
    <m/>
    <x v="10"/>
    <x v="137"/>
    <s v="T04477200001"/>
    <s v="DEV"/>
    <n v="447720"/>
    <m/>
    <s v="CONTABILIZACION ORDENES DE TRANSFERENCIA GRACOS"/>
    <m/>
    <m/>
    <m/>
    <m/>
    <m/>
    <m/>
    <n v="5680405.8499999996"/>
    <n v="0"/>
    <s v="NO_CONCILIADO"/>
  </r>
  <r>
    <x v="10"/>
    <m/>
    <x v="10"/>
    <x v="137"/>
    <s v="T04477220001"/>
    <s v="DEV"/>
    <n v="447722"/>
    <m/>
    <s v="CONTABILIZACION ORDENES DE TRANSFERENCIA GRACOS"/>
    <m/>
    <m/>
    <m/>
    <m/>
    <m/>
    <m/>
    <n v="403.16"/>
    <n v="0"/>
    <s v="NO_CONCILIADO"/>
  </r>
  <r>
    <x v="10"/>
    <m/>
    <x v="10"/>
    <x v="137"/>
    <s v="T04477240001"/>
    <s v="DEV"/>
    <n v="447724"/>
    <m/>
    <s v="CONTABILIZACION ORDENES DE TRANSFERENCIA GRACOS"/>
    <m/>
    <m/>
    <m/>
    <m/>
    <m/>
    <m/>
    <n v="11545.45"/>
    <n v="0"/>
    <s v="NO_CONCILIADO"/>
  </r>
  <r>
    <x v="10"/>
    <m/>
    <x v="10"/>
    <x v="137"/>
    <s v="T04477320001"/>
    <s v="DEV"/>
    <n v="447732"/>
    <m/>
    <s v="CONTABILIZACION ORDENES DE TRANSFERENCIA GRACOS"/>
    <m/>
    <m/>
    <m/>
    <m/>
    <m/>
    <m/>
    <n v="31710.9"/>
    <n v="0"/>
    <s v="NO_CONCILIADO"/>
  </r>
  <r>
    <x v="10"/>
    <m/>
    <x v="10"/>
    <x v="137"/>
    <s v="T04477260001"/>
    <s v="DEV"/>
    <n v="447726"/>
    <m/>
    <s v="CONTABILIZACION ORDENES DE TRANSFERENCIA GRACOS"/>
    <m/>
    <m/>
    <m/>
    <m/>
    <m/>
    <m/>
    <n v="175.2"/>
    <n v="0"/>
    <s v="NO_CONCILIADO"/>
  </r>
  <r>
    <x v="10"/>
    <m/>
    <x v="10"/>
    <x v="137"/>
    <s v="T04477280001"/>
    <s v="DEV"/>
    <n v="447728"/>
    <m/>
    <s v="CONTABILIZACION ORDENES DE TRANSFERENCIA GRACOS"/>
    <m/>
    <m/>
    <m/>
    <m/>
    <m/>
    <m/>
    <n v="4080.4"/>
    <n v="0"/>
    <s v="NO_CONCILIADO"/>
  </r>
  <r>
    <x v="10"/>
    <m/>
    <x v="10"/>
    <x v="137"/>
    <s v="T04477300001"/>
    <s v="DEV"/>
    <n v="447730"/>
    <m/>
    <s v="CONTABILIZACION ORDENES DE TRANSFERENCIA GRACOS"/>
    <m/>
    <m/>
    <m/>
    <m/>
    <m/>
    <m/>
    <n v="22997.74"/>
    <n v="0"/>
    <s v="NO_CONCILIADO"/>
  </r>
  <r>
    <x v="10"/>
    <m/>
    <x v="10"/>
    <x v="137"/>
    <s v="T04477340001"/>
    <s v="DEV"/>
    <n v="447734"/>
    <m/>
    <s v="CONTABILIZACION ORDENES DE TRANSFERENCIA GRACOS"/>
    <m/>
    <m/>
    <m/>
    <m/>
    <m/>
    <m/>
    <n v="3937.98"/>
    <n v="0"/>
    <s v="NO_CONCILIADO"/>
  </r>
  <r>
    <x v="10"/>
    <m/>
    <x v="10"/>
    <x v="137"/>
    <s v="T04477360001"/>
    <s v="DEV"/>
    <n v="447736"/>
    <m/>
    <s v="CONTABILIZACION ORDENES DE TRANSFERENCIA GRACOS"/>
    <m/>
    <m/>
    <m/>
    <m/>
    <m/>
    <m/>
    <n v="3172.34"/>
    <n v="0"/>
    <s v="NO_CONCILIADO"/>
  </r>
  <r>
    <x v="10"/>
    <m/>
    <x v="10"/>
    <x v="137"/>
    <s v="T04477380001"/>
    <s v="DEV"/>
    <n v="447738"/>
    <m/>
    <s v="CONTABILIZACION ORDENES DE TRANSFERENCIA GRACOS"/>
    <m/>
    <m/>
    <m/>
    <m/>
    <m/>
    <m/>
    <n v="30603.63"/>
    <n v="0"/>
    <s v="NO_CONCILIADO"/>
  </r>
  <r>
    <x v="10"/>
    <m/>
    <x v="10"/>
    <x v="137"/>
    <s v="T04477400001"/>
    <s v="DEV"/>
    <n v="447740"/>
    <m/>
    <s v="CONTABILIZACION ORDENES DE TRANSFERENCIA GRACOS"/>
    <m/>
    <m/>
    <m/>
    <m/>
    <m/>
    <m/>
    <n v="74369.399999999994"/>
    <n v="0"/>
    <s v="NO_CONCILIADO"/>
  </r>
  <r>
    <x v="10"/>
    <m/>
    <x v="10"/>
    <x v="137"/>
    <s v="T04477420001"/>
    <s v="DEV"/>
    <n v="447742"/>
    <m/>
    <s v="CONTABILIZACION ORDENES DE TRANSFERENCIA GRACOS"/>
    <m/>
    <m/>
    <m/>
    <m/>
    <m/>
    <m/>
    <n v="60469.25"/>
    <n v="0"/>
    <s v="NO_CONCILIADO"/>
  </r>
  <r>
    <x v="10"/>
    <m/>
    <x v="10"/>
    <x v="137"/>
    <s v="T04477440001"/>
    <s v="DEV"/>
    <n v="447744"/>
    <m/>
    <s v="CONTABILIZACION ORDENES DE TRANSFERENCIA GRACOS"/>
    <m/>
    <m/>
    <m/>
    <m/>
    <m/>
    <m/>
    <n v="3449661.51"/>
    <n v="0"/>
    <s v="NO_CONCILIADO"/>
  </r>
  <r>
    <x v="10"/>
    <m/>
    <x v="10"/>
    <x v="137"/>
    <s v="T04477460001"/>
    <s v="DEV"/>
    <n v="447746"/>
    <m/>
    <s v="CONTABILIZACION ORDENES DE TRANSFERENCIA GRACOS"/>
    <m/>
    <m/>
    <m/>
    <m/>
    <m/>
    <m/>
    <n v="5693247.9800000004"/>
    <n v="0"/>
    <s v="NO_CONCILIADO"/>
  </r>
  <r>
    <x v="10"/>
    <m/>
    <x v="10"/>
    <x v="137"/>
    <s v="T04477480001"/>
    <s v="DEV"/>
    <n v="447748"/>
    <m/>
    <s v="CONTABILIZACION ORDENES DE TRANSFERENCIA GRACOS"/>
    <m/>
    <m/>
    <m/>
    <m/>
    <m/>
    <m/>
    <n v="204264.32000000001"/>
    <n v="0"/>
    <s v="NO_CONCILIADO"/>
  </r>
  <r>
    <x v="61"/>
    <m/>
    <x v="61"/>
    <x v="137"/>
    <s v="S10652720003"/>
    <s v="COB"/>
    <n v="1065272"/>
    <m/>
    <s v="||TRANSFERENCIA DE FONDOS S/G MENSAJES SWIFT NROS. 12318 Y 12316 DE LA FECHA. Y NOTA CITE AGBC-AGBC/DAF/TFC-CPRV-0231-CAR/2023 DE F.14.06.2023 (HRE-TGL-9340) ENVIADA POR AGENCIA BOLIVIANA DE CORREOS (SECTOR PÚBLICO) DEBITO DE LA LIBRETA 00383012001 AGENCIA BOLIVIANA DE CORREOS, REPOSICIÓN DE ÚTILES DE ESCRITORIO"/>
    <m/>
    <m/>
    <m/>
    <m/>
    <m/>
    <m/>
    <n v="50"/>
    <n v="0"/>
    <s v="NO_CONCILIADO"/>
  </r>
  <r>
    <x v="38"/>
    <m/>
    <x v="38"/>
    <x v="137"/>
    <s v="S10653290001"/>
    <s v="COB"/>
    <n v="1065329"/>
    <m/>
    <s v="||AMPLIACION DE VALIDEZ 0,15% S/USD 132.856.- POR 30 DIAS, COMISION ENMIENDA LC BS220.- REEMB. GASTOS DE COMUNICACION BS200.- Y EMISION DE COMPROBANTE CONTABLE BS50.- S/G NOTA SEDEM/GG/KB N°0075/2023 DE FECHA 21/7/2023. LIB.00132102001 KOKABOL - GESTION OPERATIVA REF: COMISIONES ENMIENDA 1 LC I-2023-26."/>
    <m/>
    <m/>
    <m/>
    <m/>
    <m/>
    <m/>
    <n v="603.94000000000005"/>
    <n v="0"/>
    <s v="NO_CONCILIADO"/>
  </r>
  <r>
    <x v="8"/>
    <m/>
    <x v="8"/>
    <x v="138"/>
    <s v="F0013522"/>
    <s v="NTE"/>
    <n v="6147854"/>
    <m/>
    <s v="A:00099021001 TRANSFERENCIA DE RECUPERACIONES SEGÚN NOTA GEF-LCR-DYF-0779-NOT/23 POR CONCEPTO DE PAGO DE CAPITAL E INTERES DE ACUERDO A CONTRATO DE FIDEICOMISO “ACCESOS SEGUROS VIVIR BIEN” CORRESPONDIENTE AL GAM SANTA CRUZ."/>
    <m/>
    <m/>
    <m/>
    <m/>
    <m/>
    <m/>
    <n v="0"/>
    <n v="7540906.7199999997"/>
    <s v="NO_CONCILIADO"/>
  </r>
  <r>
    <x v="18"/>
    <m/>
    <x v="18"/>
    <x v="138"/>
    <s v="O21291630002"/>
    <s v="BOD"/>
    <n v="2129163"/>
    <m/>
    <s v="00099021001 DEPOSITO DE EFECTIVO, DEPOSITANTE: CAMARA DE SENADORES, CONCEPTO: DEPÓSITO A LA CAMARA DE SENADORES PARA TARJETA MAGNETICA, CUENTA DE DEPOSITO: CUENTA UNICA DEL TESORO"/>
    <m/>
    <m/>
    <m/>
    <m/>
    <m/>
    <m/>
    <n v="0"/>
    <n v="120"/>
    <s v="NO_CONCILIADO"/>
  </r>
  <r>
    <x v="18"/>
    <m/>
    <x v="18"/>
    <x v="138"/>
    <s v="O21291880002"/>
    <s v="BOD"/>
    <n v="2129188"/>
    <m/>
    <s v="00099021001 DEPOSITO DE EFECTIVO, DEPOSITANTE: ADILSON LOZADA VEGA, CONCEPTO: DEVOLUCION EXAMEN PREOCUPACIONAL GESTION 2023, CUENTA DE DEPOSITO: CUENTA UNICA DEL TESORO/DJBR"/>
    <m/>
    <m/>
    <m/>
    <m/>
    <m/>
    <m/>
    <n v="0"/>
    <n v="100"/>
    <s v="NO_CONCILIADO"/>
  </r>
  <r>
    <x v="18"/>
    <m/>
    <x v="18"/>
    <x v="138"/>
    <s v="O21292480002"/>
    <s v="BOD"/>
    <n v="2129248"/>
    <m/>
    <s v="00099021001 DEPOSITO DE EFECTIVO, DEPOSITANTE: LISETH ESTHEFANI PARADA YAVI, CONCEPTO: DEVOLUCION POR EXAMEN PREOCUPACIONAL, CUENTA DE DEPOSITO: CUENTA UNICA DEL TESORO/DJBR"/>
    <m/>
    <m/>
    <m/>
    <m/>
    <m/>
    <m/>
    <n v="0"/>
    <n v="100"/>
    <s v="NO_CONCILIADO"/>
  </r>
  <r>
    <x v="37"/>
    <m/>
    <x v="37"/>
    <x v="138"/>
    <s v="Q18514710002"/>
    <s v="CRV"/>
    <n v="1851471"/>
    <m/>
    <s v="NUMERO DE LIBRETA CUT: 00990201009 OPERACIÓN E18 TRANSFERENCIA DEL SISTEMA FINANCIERO POR CUENTA DE TERCEROS A LA CUT TRANSFERENCIA DEVOLUCION DE RECURSOS AL FIDEICOMITENTE SOLICITUD BDP -S.A.M FIDEICOMISO BONO JUANCITO PINTO GESTION 2017"/>
    <m/>
    <m/>
    <m/>
    <m/>
    <m/>
    <m/>
    <n v="0"/>
    <n v="315863.3"/>
    <s v="NO_CONCILIADO"/>
  </r>
  <r>
    <x v="37"/>
    <m/>
    <x v="37"/>
    <x v="138"/>
    <s v="Q18514730002"/>
    <s v="CRV"/>
    <n v="1851473"/>
    <m/>
    <s v="NUMERO DE LIBRETA CUT: 00990201009 OPERACIÓN E18 TRANSFERENCIA DEL SISTEMA FINANCIERO POR CUENTA DE TERCEROS A LA CUT TRANSFERENCIA DEVOLUCION DE RECURSOS AL FIDEICOMITENTE SOLICITUD BDP SAM - FIDEICOMISO BONO JUANCITO PINTO GESTION 2016"/>
    <m/>
    <m/>
    <m/>
    <m/>
    <m/>
    <m/>
    <n v="0"/>
    <n v="211322.43"/>
    <s v="NO_CONCILIADO"/>
  </r>
  <r>
    <x v="37"/>
    <m/>
    <x v="37"/>
    <x v="138"/>
    <s v="Q18515780002"/>
    <s v="CRV"/>
    <n v="1851578"/>
    <m/>
    <s v="NUMERO DE LIBRETA CUT: 00990201009 OPERACIÓN E18 TRANSFERENCIA DEL SISTEMA FINANCIERO POR CUENTA DE TERCEROS A LA CUT TRANSFERENCIA DEVOLUCION DE RECURSOS AL FIDEICOMITENTE SOLICITUD BDP - SAM FIDEICOMISO BONO JUANCITO PINTO GESTION 2015"/>
    <m/>
    <m/>
    <m/>
    <m/>
    <m/>
    <m/>
    <n v="0"/>
    <n v="140564.03"/>
    <s v="NO_CONCILIADO"/>
  </r>
  <r>
    <x v="18"/>
    <m/>
    <x v="18"/>
    <x v="138"/>
    <s v="O21293140002"/>
    <s v="BOD"/>
    <n v="2129314"/>
    <m/>
    <s v="00099021001 DEPOSITO DE EFECTIVO, DEPOSITANTE: RAMIRO MOLLO LAURA, CONCEPTO: TARJETA MAGNETICA, CUENTA DE DEPOSITO: CUENTA UNICA DEL TESORO/DJBR"/>
    <m/>
    <m/>
    <m/>
    <m/>
    <m/>
    <m/>
    <n v="0"/>
    <n v="120"/>
    <s v="NO_CONCILIADO"/>
  </r>
  <r>
    <x v="0"/>
    <m/>
    <x v="0"/>
    <x v="138"/>
    <s v="B21291940002"/>
    <s v="BOD"/>
    <n v="2129194"/>
    <m/>
    <s v="00099021001 DEP.DE CHEQ.AJENOS,RET.DE CAM.,CONCEPTO: DANNY JOSUE REYNAGA FLORES,DEP.: BANCO UNION S.A. , PROCEDENCIA: BANCO UNION S.A., CHEQUE: 191560, FECHA DE EMISION:28/07/2023"/>
    <m/>
    <m/>
    <m/>
    <m/>
    <m/>
    <m/>
    <n v="0"/>
    <n v="3221.91"/>
    <s v="NO_CONCILIADO"/>
  </r>
  <r>
    <x v="18"/>
    <m/>
    <x v="18"/>
    <x v="138"/>
    <s v="O21293230002"/>
    <s v="BOD"/>
    <n v="2129323"/>
    <m/>
    <s v="00099021001 DEPOSITO DE EFECTIVO, DEPOSITANTE: RICHARD ELOY FUERTES ORIHUELA, CONCEPTO: DEVOLUCION POR EXAMEN OCUPACIONAL, CUENTA DE DEPOSITO: CUENTA UNICA DEL TESORO/DJBR"/>
    <m/>
    <m/>
    <m/>
    <m/>
    <m/>
    <m/>
    <n v="0"/>
    <n v="100"/>
    <s v="NO_CONCILIADO"/>
  </r>
  <r>
    <x v="26"/>
    <m/>
    <x v="26"/>
    <x v="138"/>
    <s v="G23557260002"/>
    <s v="CRV"/>
    <n v="2355726"/>
    <m/>
    <s v="TRANSFERENCIA DEL EXTERIOR SEGUN SWIFT NOS.12420-12419 DE FECHA 28/07/2023 ORDENANTE: WENFOR SA, FECHA VALOR 28/07/2023 REF:YLB GCO 0144 LIB. 00597012001 RECURSOS PROPIOS VENTAS YLB"/>
    <m/>
    <m/>
    <m/>
    <m/>
    <m/>
    <m/>
    <n v="0"/>
    <n v="576240"/>
    <s v="NO_CONCILIADO"/>
  </r>
  <r>
    <x v="26"/>
    <m/>
    <x v="26"/>
    <x v="138"/>
    <s v="G23557270001"/>
    <s v="CVD"/>
    <n v="2355727"/>
    <m/>
    <s v="COBRO COSTOS DE PAPELERIA SEGUN TRANSFERENCIA DEL EXTERIOR POR ORDEN DE WENFOR SA, FECHA VALOR 28/07/2023 REF:YLB GCO 0144 LIB. 00597012001 RECURSOS PROPIOS VENTAS YLB"/>
    <m/>
    <m/>
    <m/>
    <m/>
    <m/>
    <m/>
    <n v="50"/>
    <n v="0"/>
    <s v="NO_CONCILIADO"/>
  </r>
  <r>
    <x v="8"/>
    <m/>
    <x v="8"/>
    <x v="139"/>
    <s v="F0013538"/>
    <s v="NTE"/>
    <n v="6162881"/>
    <m/>
    <s v="A:00099021001 TRANSFERENCIA DE RECUPERACIONES SEGÚN NOTA GEF-LCR-CMD-0874-NOT/23 POR CONCEPTO DE PAGO DE CAPITAL E INTERES DE ACUERDO A CONTRATO DE FIDEICOMISO “PROGRAMA APOYO A LA EJECUCION DE LA INVERSION PUBLICA” FIRMADO ENTRE MINISTERIO DE PLANIFICACION Y EL FNDR, CORRESPONDIENTE AL GAM DE POSTRERVALLE."/>
    <m/>
    <m/>
    <m/>
    <m/>
    <m/>
    <m/>
    <n v="0"/>
    <n v="71575.350000000006"/>
    <s v="NO_CONCILIADO"/>
  </r>
  <r>
    <x v="49"/>
    <m/>
    <x v="49"/>
    <x v="139"/>
    <s v="O21295290002"/>
    <s v="BOD"/>
    <n v="2129529"/>
    <m/>
    <s v="00099021001 DEPOSITO DE EFECTIVO, DEPOSITANTE: DARIO TICONA VARGAS CI 3338590 LP, CONCEPTO: DEVOLUCION DE LA LETRA A DEL MES DE DICIEMBRE DEL AÑO 2011, CUENTA DE DEPOSITO: CUENTA UNICA DEL TESORO/DJBR"/>
    <m/>
    <m/>
    <m/>
    <m/>
    <m/>
    <m/>
    <n v="0"/>
    <n v="3155.23"/>
    <s v="NO_CONCILIADO"/>
  </r>
  <r>
    <x v="49"/>
    <m/>
    <x v="49"/>
    <x v="139"/>
    <s v="O21295310002"/>
    <s v="BOD"/>
    <n v="2129531"/>
    <m/>
    <s v="00099021001 DEPOSITO DE EFECTIVO, DEPOSITANTE: DARIO TICONA VARGAS CI 3338590 LP, CONCEPTO: DEVOLUCION DE PAGO DE LA LETRA A DEL MES DE ENERO DEL AÑO 2012, CUENTA DE DEPOSITO: CUENTA UNICA DEL TESORO/DJBR"/>
    <m/>
    <m/>
    <m/>
    <m/>
    <m/>
    <m/>
    <n v="0"/>
    <n v="3155.23"/>
    <s v="NO_CONCILIADO"/>
  </r>
  <r>
    <x v="49"/>
    <m/>
    <x v="49"/>
    <x v="139"/>
    <s v="O21295320002"/>
    <s v="BOD"/>
    <n v="2129532"/>
    <m/>
    <s v="00099021001 DEPOSITO DE EFECTIVO, DEPOSITANTE: DARIO TICONA VARGAS CI 3338590 LP, CONCEPTO: DEVOLUCION DE PAGO DE LETRA A DEL MES DE FEBRERO AÑO 2012, CUENTA DE DEPOSITO: CUENTA UNICA DEL TESORO/DJBR"/>
    <m/>
    <m/>
    <m/>
    <m/>
    <m/>
    <m/>
    <n v="0"/>
    <n v="3155.23"/>
    <s v="NO_CONCILIADO"/>
  </r>
  <r>
    <x v="49"/>
    <m/>
    <x v="49"/>
    <x v="139"/>
    <s v="O21295350002"/>
    <s v="BOD"/>
    <n v="2129535"/>
    <m/>
    <s v="00099021001 DEPOSITO DE EFECTIVO, DEPOSITANTE: DARIO TICONA VARGAS CI 3338590 LP, CONCEPTO: DEVOLUCION DE PAGO DE LA LETRA A DEL MES DE MARZO DEL AÑO 2012, CUENTA DE DEPOSITO: CUENTA UNICA DEL TESORO/DJBR"/>
    <m/>
    <m/>
    <m/>
    <m/>
    <m/>
    <m/>
    <n v="0"/>
    <n v="3155.23"/>
    <s v="NO_CONCILIADO"/>
  </r>
  <r>
    <x v="49"/>
    <m/>
    <x v="49"/>
    <x v="139"/>
    <s v="O21295360002"/>
    <s v="BOD"/>
    <n v="2129536"/>
    <m/>
    <s v="00099021001 DEPOSITO DE EFECTIVO, DEPOSITANTE: DARIO TICONA VARGAS CI 3338590 LP, CONCEPTO: DEVOLUCION DEL LETRA A DEL MES DE ABRIL DEL AÑO 2012, CUENTA DE DEPOSITO: CUENTA UNICA DEL TESORO/DJBR"/>
    <m/>
    <m/>
    <m/>
    <m/>
    <m/>
    <m/>
    <n v="0"/>
    <n v="3155.23"/>
    <s v="NO_CONCILIADO"/>
  </r>
  <r>
    <x v="49"/>
    <m/>
    <x v="49"/>
    <x v="139"/>
    <s v="O21295370002"/>
    <s v="BOD"/>
    <n v="2129537"/>
    <m/>
    <s v="00099021001 DEPOSITO DE EFECTIVO, DEPOSITANTE: DARIO TICONA VARGAS CI 3338590 LP, CONCEPTO: DEVOLUCION DE PAGO DE LETRA A REINTEGRO DEL AÑO 2012, CUENTA DE DEPOSITO: CUENTA UNICA DEL TESORO/DJBR"/>
    <m/>
    <m/>
    <m/>
    <m/>
    <m/>
    <m/>
    <n v="0"/>
    <n v="882.23"/>
    <s v="NO_CONCILIADO"/>
  </r>
  <r>
    <x v="49"/>
    <m/>
    <x v="49"/>
    <x v="139"/>
    <s v="O21295380002"/>
    <s v="BOD"/>
    <n v="2129538"/>
    <m/>
    <s v="00099021001 DEPOSITO DE EFECTIVO, DEPOSITANTE: DARIO TICONA VARGAS CI 3338590 LP, CONCEPTO: DEVOLUCION DE LA LETRA A DEL MES DE MAYO AÑO 2012, CUENTA DE DEPOSITO: CUENTA UNICA DEL TESORO/DJBR"/>
    <m/>
    <m/>
    <m/>
    <m/>
    <m/>
    <m/>
    <n v="0"/>
    <n v="3375.81"/>
    <s v="NO_CONCILIADO"/>
  </r>
  <r>
    <x v="8"/>
    <m/>
    <x v="8"/>
    <x v="139"/>
    <s v="G23567690003"/>
    <s v="COB"/>
    <n v="17585"/>
    <m/>
    <s v="PAGO A AFD PRÉSTAMO CBO 1020 01 B VCTO. 31-07-2023 POR CUENTA DE TGN , NTI. 017585 VALOR 31-07-2023 INTERESES EUR 285.376,66 COMISIONES EUR 12.946,81 CTA. 3987 CUENTA UNICA DEL TESORO LIB. 00099021001 REF.: COMISIONES BANCARIAS"/>
    <m/>
    <m/>
    <m/>
    <m/>
    <m/>
    <m/>
    <n v="1848.97"/>
    <n v="0"/>
    <s v="NO_CONCILIADO"/>
  </r>
  <r>
    <x v="49"/>
    <m/>
    <x v="49"/>
    <x v="139"/>
    <s v="O21295390002"/>
    <s v="BOD"/>
    <n v="2129539"/>
    <m/>
    <s v="00099021001 DEPOSITO DE EFECTIVO, DEPOSITANTE: DARIO TICONA VARGAS CI 3338590 LP, CONCEPTO: DEVOLUCION DE LA LETRA A DEL MES DE JUNIO AÑO 2012, CUENTA DE DEPOSITO: CUENTA UNICA DEL TESORO/DJBR"/>
    <m/>
    <m/>
    <m/>
    <m/>
    <m/>
    <m/>
    <n v="0"/>
    <n v="3375.81"/>
    <s v="NO_CONCILIADO"/>
  </r>
  <r>
    <x v="49"/>
    <m/>
    <x v="49"/>
    <x v="139"/>
    <s v="O21295410002"/>
    <s v="BOD"/>
    <n v="2129541"/>
    <m/>
    <s v="00099021001 DEPOSITO DE EFECTIVO, DEPOSITANTE: DARIO TICONA VARGAS CI 3338590 LP, CONCEPTO: DEVOLUCION DE LA LETRA A DEL MES DE JULIO DEL AÑO 2012, CUENTA DE DEPOSITO: CUENTA UNICA DEL TESORO/DJBR"/>
    <m/>
    <m/>
    <m/>
    <m/>
    <m/>
    <m/>
    <n v="0"/>
    <n v="3580.06"/>
    <s v="NO_CONCILIADO"/>
  </r>
  <r>
    <x v="49"/>
    <m/>
    <x v="49"/>
    <x v="139"/>
    <s v="O21295450002"/>
    <s v="BOD"/>
    <n v="2129545"/>
    <m/>
    <s v="00099021001 DEPOSITO DE EFECTIVO, DEPOSITANTE: DARIO TICONA VARGAS CI 3338590 LP, CONCEPTO: DEVOLUCION DE LA LETRA A EL AGUINALDO DEL AÑO 2012, CUENTA DE DEPOSITO: CUENTA UNICA DEL TESORO/DJBR"/>
    <m/>
    <m/>
    <m/>
    <m/>
    <m/>
    <m/>
    <n v="0"/>
    <n v="1521.38"/>
    <s v="NO_CONCILIADO"/>
  </r>
  <r>
    <x v="85"/>
    <m/>
    <x v="85"/>
    <x v="139"/>
    <s v="O21295800002"/>
    <s v="BOD"/>
    <n v="2129580"/>
    <m/>
    <s v="00299014101 DEPOSITO DE EFECTIVO, DEPOSITANTE: SERVICIO DEPARTAMENTAL DE RIESGO LA PAZ, CONCEPTO: DEVOLUCION DE GASOLINA DEL VIAJE A LA LOCALIDAD DE ACHOCALLA, CUENTA DE DEPOSITO: CUENTA UNICA DEL TESORO"/>
    <m/>
    <m/>
    <m/>
    <m/>
    <m/>
    <m/>
    <n v="0"/>
    <n v="200"/>
    <s v="NO_CONCILIADO"/>
  </r>
  <r>
    <x v="85"/>
    <m/>
    <x v="85"/>
    <x v="139"/>
    <s v="O21295770002"/>
    <s v="BOD"/>
    <n v="2129577"/>
    <m/>
    <s v="00299014101 DEPOSITO DE EFECTIVO, DEPOSITANTE: SERVICIO DEPARTAMENTAL DE RIESGO LA PAZ, CONCEPTO: DEVOLUCION DE GASOLINA DEL VIAJE DEL MUNICIPIO DE AYATA DE LA PROVINCIA MUÑECAS, CUENTA DE DEPOSITO: CUENTA UNICA DEL TESORO"/>
    <m/>
    <m/>
    <m/>
    <m/>
    <m/>
    <m/>
    <n v="0"/>
    <n v="160"/>
    <s v="NO_CONCILIADO"/>
  </r>
  <r>
    <x v="85"/>
    <m/>
    <x v="85"/>
    <x v="139"/>
    <s v="O21295820002"/>
    <s v="BOD"/>
    <n v="2129582"/>
    <m/>
    <s v="00099021001 DEPOSITO DE EFECTIVO, DEPOSITANTE: SERVICIO DEPARTAMENTAL DE RIESGO LA PAZ, CONCEPTO: CONSUMO DEL AGUA DE JUNIO, CUENTA DE DEPOSITO: CUENTA UNICA DEL TESORO"/>
    <m/>
    <m/>
    <m/>
    <m/>
    <m/>
    <m/>
    <n v="0"/>
    <n v="55.94"/>
    <s v="NO_CONCILIADO"/>
  </r>
  <r>
    <x v="0"/>
    <m/>
    <x v="0"/>
    <x v="139"/>
    <s v="O21296290002"/>
    <s v="BOD"/>
    <n v="2129629"/>
    <m/>
    <s v="00099021001 DEPOSITO DE EFECTIVO, DEPOSITANTE: MAMANI PAYE PECESA, CONCEPTO: DEPÓSITO PARA PASE MAGNETICO, CUENTA DE DEPOSITO: CUENTA UNICA DEL TESORO"/>
    <m/>
    <m/>
    <m/>
    <m/>
    <m/>
    <m/>
    <n v="0"/>
    <n v="120"/>
    <s v="NO_CONCILIADO"/>
  </r>
  <r>
    <x v="32"/>
    <m/>
    <x v="32"/>
    <x v="139"/>
    <s v="G23570850001"/>
    <s v="CVD"/>
    <n v="2357085"/>
    <m/>
    <s v="COBRO COSTOS DE PAPELERIA SEGUN TRANSFERENCIA DEL EXTERIOR POR ORDEN DE COPA ENERGÍA DISTRIBUIDORA DE GAS, FECHA VALOR 28/07/2023 REF:INV.1025, 1028, 1027, 1030, 1031 LIB. 00513062002 YPFB - EXPORTACIÓN DE GLP Y OTROS-BOLIVIANOS"/>
    <m/>
    <m/>
    <m/>
    <m/>
    <m/>
    <m/>
    <n v="50"/>
    <n v="0"/>
    <s v="NO_CONCILIADO"/>
  </r>
  <r>
    <x v="23"/>
    <m/>
    <x v="23"/>
    <x v="139"/>
    <s v="O21296580002"/>
    <s v="BOD"/>
    <n v="2129658"/>
    <m/>
    <s v="00288012001 DEPOSITO DE EFECTIVO, DEPOSITANTE: SERVICIO NACIONAL DE RIEGO, CONCEPTO: DEPÓSITO: GESTOR FINANCIERO RURAL, CUENTA DE DEPOSITO: CUENTA UNICA DEL TESORO"/>
    <m/>
    <m/>
    <m/>
    <m/>
    <m/>
    <m/>
    <n v="0"/>
    <n v="800"/>
    <s v="NO_CONCILIADO"/>
  </r>
  <r>
    <x v="23"/>
    <m/>
    <x v="23"/>
    <x v="139"/>
    <s v="O21296600002"/>
    <s v="BOD"/>
    <n v="2129660"/>
    <m/>
    <s v="00288012001 DEPOSITO DE EFECTIVO, DEPOSITANTE: SERVICIO NACIONAL DE RIESGO, CONCEPTO: DEPÓSITO CURSO VIRTUAL- EXPERTICIA &quot;INGENIERIA EN RIESGO&quot;, CUENTA DE DEPOSITO: CUENTA UNICA DEL TESORO"/>
    <m/>
    <m/>
    <m/>
    <m/>
    <m/>
    <m/>
    <n v="0"/>
    <n v="26299"/>
    <s v="NO_CONCILIADO"/>
  </r>
  <r>
    <x v="23"/>
    <m/>
    <x v="23"/>
    <x v="139"/>
    <s v="O21296640002"/>
    <s v="BOD"/>
    <n v="2129664"/>
    <m/>
    <s v="00288012001 DEPOSITO DE EFECTIVO, DEPOSITANTE: SERVICIO NACIONAL DE RIEGO, CONCEPTO: CURSO VIRTUAL- GOOGLE - EARTH ENCINE PARA APLICACIONES HIDROLOGICAS, CUENTA DE DEPOSITO: CUENTA UNICA DEL TESORO"/>
    <m/>
    <m/>
    <m/>
    <m/>
    <m/>
    <m/>
    <n v="0"/>
    <n v="2050"/>
    <s v="NO_CONCILIADO"/>
  </r>
  <r>
    <x v="23"/>
    <m/>
    <x v="23"/>
    <x v="139"/>
    <s v="O21296660002"/>
    <s v="BOD"/>
    <n v="2129666"/>
    <m/>
    <s v="00288012001 DEPOSITO DE EFECTIVO, DEPOSITANTE: SERVICIO NACIONAL DE RIEGO, CONCEPTO: DEPÓSITO SISTEMA DE RIEGO TECNIFICADO Y SU APLICACION ES PARA LA FERTIRRIGACION, CUENTA DE DEPOSITO: CUENTA UNICA DEL TESORO"/>
    <m/>
    <m/>
    <m/>
    <m/>
    <m/>
    <m/>
    <n v="0"/>
    <n v="1800"/>
    <s v="NO_CONCILIADO"/>
  </r>
  <r>
    <x v="23"/>
    <m/>
    <x v="23"/>
    <x v="139"/>
    <s v="O21296670002"/>
    <s v="BOD"/>
    <n v="2129667"/>
    <m/>
    <s v="00288012001 DEPOSITO DE EFECTIVO, DEPOSITANTE: SERVICIO NACIONAL DE RIEGO, CONCEPTO: DEPÓSITO CURSO VIRTUAL BALANCE EN PRESAS Y EMBALSES, CUENTA DE DEPOSITO: CUENTA UNICA DEL TESORO"/>
    <m/>
    <m/>
    <m/>
    <m/>
    <m/>
    <m/>
    <n v="0"/>
    <n v="5550"/>
    <s v="NO_CONCILIADO"/>
  </r>
  <r>
    <x v="23"/>
    <m/>
    <x v="23"/>
    <x v="139"/>
    <s v="O21296690002"/>
    <s v="BOD"/>
    <n v="2129669"/>
    <m/>
    <s v="00288012001 DEPOSITO DE EFECTIVO, DEPOSITANTE: SERVICIO NACIONAL DE RIEGO, CONCEPTO: CURSO TEORICO Y PRACTICO, CALCULO DIMENSIONAMIENTO E INTALACION DE BOMBAS FOTOVOLTAICOS, CUENTA DE DEPOSITO: CUENTA UNICA DEL TESORO"/>
    <m/>
    <m/>
    <m/>
    <m/>
    <m/>
    <m/>
    <n v="0"/>
    <n v="2867"/>
    <s v="NO_CONCILIADO"/>
  </r>
  <r>
    <x v="23"/>
    <m/>
    <x v="23"/>
    <x v="139"/>
    <s v="O21296700002"/>
    <s v="BOD"/>
    <n v="2129670"/>
    <m/>
    <s v="00288012001 DEPOSITO DE EFECTIVO, DEPOSITANTE: SERVICIO NACIONAL DE RIEGO, CONCEPTO: DEPÓSITO CURSO VIRTUAL-SERVICIO DE ACOMPAÑAMIENTO Y ASISTENCIA TECNICA EN PROYECTOS DE RIEGO, CUENTA DE DEPOSITO: CUENTA UNICA DEL TESORO"/>
    <m/>
    <m/>
    <m/>
    <m/>
    <m/>
    <m/>
    <n v="0"/>
    <n v="13550"/>
    <s v="NO_CONCILIADO"/>
  </r>
  <r>
    <x v="23"/>
    <m/>
    <x v="23"/>
    <x v="139"/>
    <s v="O21296710002"/>
    <s v="BOD"/>
    <n v="2129671"/>
    <m/>
    <s v="00288012001 DEPOSITO DE EFECTIVO, DEPOSITANTE: SERVICIO NACIONAL DE RIEGO, CONCEPTO: DEPÓSITO CURSO ENFONQUE DE MERCADO Y MODELO DE NEGOCIO ACOMPAÑAMIENTO EN PROYECTOS DE RIEGO, CUENTA DE DEPOSITO: CUENTA UNICA DEL TESORO"/>
    <m/>
    <m/>
    <m/>
    <m/>
    <m/>
    <m/>
    <n v="0"/>
    <n v="4659"/>
    <s v="NO_CONCILIADO"/>
  </r>
  <r>
    <x v="61"/>
    <m/>
    <x v="61"/>
    <x v="139"/>
    <s v="S10654790003"/>
    <s v="COB"/>
    <n v="1065479"/>
    <m/>
    <s v="||TRANSFERENCIA DE FONDOS SEGÚN MENSAJE SWIFT NRO. 12470 DE LA FECHA Y NOTA CITE: AGBC-AGBC/DAF/TFC-CPRV-0231-CAR/2023 DE FECHA 14/06/2023 (HRE-TGL-9340). ENVIADO POR AGENCIA BOLIVIANA DE CORREOS (SECTOR PUBLICO). DEBITO DE LA LIBRETA 000383012001 AGENCIA BOLIVIANA DE CORREOS. COBRO DE UTILES DE ESTRITORIO"/>
    <m/>
    <m/>
    <m/>
    <m/>
    <m/>
    <m/>
    <n v="50"/>
    <n v="0"/>
    <s v="NO_CONCILIADO"/>
  </r>
  <r>
    <x v="64"/>
    <m/>
    <x v="64"/>
    <x v="139"/>
    <s v="S10654680001"/>
    <s v="COB"/>
    <n v="1065468"/>
    <m/>
    <s v="'COBRO DE UTILES DE ESCRITORIO POR´||BS50.-Y REEMB.GSTS.COMUNICACION BS220.-.CARTA DE CREDITO STANDBY 10000LG000155700 (BCB:SB-R-2017-57) A/F ADMINISTRADORA BOLIVIANA DE CARRETERAS,S/G NOTA ABC/GNA/SAF/ATE/2023-1716,25/07/2023. LIB.00291012002 ABC-RECURSOS PROPIOS REF.:COMISIONES SBLC 10000LG000155700"/>
    <m/>
    <m/>
    <m/>
    <m/>
    <m/>
    <m/>
    <n v="270"/>
    <n v="0"/>
    <s v="NO_CONCILIADO"/>
  </r>
  <r>
    <x v="0"/>
    <m/>
    <x v="0"/>
    <x v="139"/>
    <s v="B21295520002"/>
    <s v="BOD"/>
    <n v="2129552"/>
    <m/>
    <s v="00099021001 DEP.DE CHEQ.AJENOS,RET.DE CAM.,CONCEPTO: JHONNY RAMOS CHURA,DEP.: BANCO UNION S.A. , PROCEDENCIA: BANCO UNION S.A., CHEQUE: 191561, FECHA DE EMISION:31/07/2023"/>
    <m/>
    <m/>
    <m/>
    <m/>
    <m/>
    <m/>
    <n v="0"/>
    <n v="7995.68"/>
    <s v="NO_CONCILIADO"/>
  </r>
  <r>
    <x v="8"/>
    <m/>
    <x v="8"/>
    <x v="139"/>
    <s v="F0013550"/>
    <s v="NTE"/>
    <n v="6163244"/>
    <m/>
    <s v="A:00099021001 TRANSFERENCIA DE RECUPERACIONES SEGÚN NOTA GEF-LCR-DYF-0779-NOT/23 POR CONCEPTO DE PAGO DE CAPITAL E INTERES DE ACUERDO A CONTRATO DE FIDEICOMISO “ACCESOS SEGUROS VIVIR BIEN” CORRESPONDIENTE AL GAD LA PAZ."/>
    <m/>
    <m/>
    <m/>
    <m/>
    <m/>
    <m/>
    <n v="0"/>
    <n v="978859.58"/>
    <s v="NO_CONCILIADO"/>
  </r>
  <r>
    <x v="8"/>
    <m/>
    <x v="8"/>
    <x v="139"/>
    <s v="F0013550"/>
    <s v="NTE"/>
    <n v="6165639"/>
    <m/>
    <s v="A:00099021001 TRANSFERENCIA DE RECUPERACIONES SEGÚN NOTA GEF-LCR-DYF-0779-NOT/23 POR CONCEPTO DE PAGO DE CAPITAL E INTERES DE ACUERDO A CONTRATO DE FIDEICOMISO “ACCESOS SEGUROS VIVIR BIEN” CORRESPONDIENTE AL GAM COBIJA."/>
    <m/>
    <m/>
    <m/>
    <m/>
    <m/>
    <m/>
    <n v="0"/>
    <n v="1763901.03"/>
    <s v="NO_CONCILIADO"/>
  </r>
  <r>
    <x v="8"/>
    <m/>
    <x v="8"/>
    <x v="139"/>
    <s v="F0013550"/>
    <s v="NTE"/>
    <n v="6163251"/>
    <m/>
    <s v="A:00099021001 TRANSFERENCIA DE RECUPERACIONES SEGÚN NOTA GEF-LCR-DYF-0779-NOT/23 POR CONCEPTO DE PAGO DE INTERES DE ACUERDO A CONTRATO DE FIDEICOMISO “ACCESOS SEGUROS VIVIR BIEN” CORRESPONDIENTE AL GAM VILLAMONTES."/>
    <m/>
    <m/>
    <m/>
    <m/>
    <m/>
    <m/>
    <n v="0"/>
    <n v="10636.94"/>
    <s v="NO_CONCILIADO"/>
  </r>
  <r>
    <x v="8"/>
    <m/>
    <x v="8"/>
    <x v="139"/>
    <s v="F0013550"/>
    <s v="NTE"/>
    <n v="6163249"/>
    <m/>
    <s v="A:00099021001 TRANSFERENCIA DE RECUPERACIONES SEGÚN NOTA GEF-LCR-DYF-0779-NOT/23 POR CONCEPTO DE PAGO DE CAPITAL E INTERES DE ACUERDO A CONTRATO DE FIDEICOMISO “ACCESOS SEGUROS VIVIR BIEN” CORRESPONDIENTE AL GAD PANDO."/>
    <m/>
    <m/>
    <m/>
    <m/>
    <m/>
    <m/>
    <n v="0"/>
    <n v="2189183.77"/>
    <s v="NO_CONCILIADO"/>
  </r>
  <r>
    <x v="8"/>
    <m/>
    <x v="8"/>
    <x v="139"/>
    <s v="F0013550"/>
    <s v="NTE"/>
    <n v="6163246"/>
    <m/>
    <s v="A:00099021001 TRANSFERENCIA DE RECUPERACIONES SEGÚN NOTA GEF-LCR-DYF-0779-NOT/23 POR CONCEPTO DE PAGO DE CAPITAL E INTERES DE ACUERDO A CONTRATO DE FIDEICOMISO “ACCESOS SEGUROS VIVIR BIEN” CORRESPONDIENTE AL GAD CHUQUISACA."/>
    <m/>
    <m/>
    <m/>
    <m/>
    <m/>
    <m/>
    <n v="0"/>
    <n v="2743577.44"/>
    <s v="NO_CONCILIADO"/>
  </r>
  <r>
    <x v="16"/>
    <m/>
    <x v="16"/>
    <x v="140"/>
    <s v="O21298570002"/>
    <s v="BOD"/>
    <n v="2129857"/>
    <m/>
    <s v="00423122001 DEPOSITO DE EFECTIVO, DEPOSITANTE: CAJA DE SALUD DE CAMINOS Y R.A. REGIONAL LA PAZ, CONCEPTO: REVERSION DE FONDOS, CUENTA DE DEPOSITO: CUENTA UNICA DEL TESORO"/>
    <m/>
    <m/>
    <m/>
    <m/>
    <m/>
    <m/>
    <n v="0"/>
    <n v="25"/>
    <s v="NO_CONCILIADO"/>
  </r>
  <r>
    <x v="86"/>
    <m/>
    <x v="86"/>
    <x v="140"/>
    <s v="O21298620002"/>
    <s v="BOD"/>
    <n v="2129862"/>
    <m/>
    <s v="00070057001 DEPOSITO DE EFECTIVO, DEPOSITANTE: DARWIN MIRANDA MENDOZA, CONCEPTO: DEVOLUCION DE FONDOS PAGADOS EN DEMASIA A BENEFICIARIOS DEL PAE II, CUENTA DE DEPOSITO: CUENTA UNICA DEL TESORO"/>
    <m/>
    <m/>
    <m/>
    <m/>
    <m/>
    <m/>
    <n v="0"/>
    <n v="820.46"/>
    <s v="NO_CONCILIADO"/>
  </r>
  <r>
    <x v="37"/>
    <m/>
    <x v="37"/>
    <x v="140"/>
    <s v="O21298970002"/>
    <s v="BOD"/>
    <n v="2129897"/>
    <m/>
    <s v="00099021001 DEPOSITO DE EFECTIVO, DEPOSITANTE: MINISTERIO DE EDUCACION-ANGELICA ALEGRE MAMANI, CONCEPTO: REVERSION DE BOLETA HABER MENSUAL, CUENTA DE DEPOSITO: CUENTA UNICA DEL TESORO"/>
    <m/>
    <m/>
    <m/>
    <m/>
    <m/>
    <m/>
    <n v="0"/>
    <n v="34.090000000000003"/>
    <s v="NO_CONCILIADO"/>
  </r>
  <r>
    <x v="87"/>
    <m/>
    <x v="87"/>
    <x v="140"/>
    <s v="O21298980002"/>
    <s v="BOD"/>
    <n v="2129898"/>
    <m/>
    <s v="00047137003 DEPOSITO DE EFECTIVO, DEPOSITANTE: MDRYT - EMPODERAR - PAR - II, CONCEPTO: DEVOLUCION CHILLCANI ; LPZ-0252-4-089-3; PR 837, CUENTA DE DEPOSITO: CUENTA UNICA DEL TESORO"/>
    <m/>
    <m/>
    <m/>
    <m/>
    <m/>
    <m/>
    <n v="0"/>
    <n v="22336"/>
    <s v="NO_CONCILIADO"/>
  </r>
  <r>
    <x v="18"/>
    <m/>
    <x v="18"/>
    <x v="140"/>
    <s v="O21299060002"/>
    <s v="BOD"/>
    <n v="2129906"/>
    <m/>
    <s v="00099021001 DEPOSITO DE EFECTIVO, DEPOSITANTE: EDWIN R. QUIÑONES TICONIPA, CONCEPTO: REPOSICION DE TARJETA MAGNETICA PASE GARAJE, CUENTA DE DEPOSITO: CUENTA UNICA DEL TESORO"/>
    <m/>
    <m/>
    <m/>
    <m/>
    <m/>
    <m/>
    <n v="0"/>
    <n v="120"/>
    <s v="NO_CONCILIADO"/>
  </r>
  <r>
    <x v="18"/>
    <m/>
    <x v="18"/>
    <x v="140"/>
    <s v="O21299070002"/>
    <s v="BOD"/>
    <n v="2129907"/>
    <m/>
    <s v="00099021001 DEPOSITO DE EFECTIVO, DEPOSITANTE: EDWIN R. QUIÑONES TICONIPA, CONCEPTO: REPOSICION DE TARJETA MAGNETICA PASE OFICINAS, CUENTA DE DEPOSITO: CUENTA UNICA DEL TESORO"/>
    <m/>
    <m/>
    <m/>
    <m/>
    <m/>
    <m/>
    <n v="0"/>
    <n v="120"/>
    <s v="NO_CONCILIADO"/>
  </r>
  <r>
    <x v="8"/>
    <m/>
    <x v="8"/>
    <x v="140"/>
    <s v="G23584670002"/>
    <s v="CRV"/>
    <n v="2358467"/>
    <m/>
    <s v="PAGO PRÉSTAMO IDA 2134-BO VCTO. 01-08-2023 POR CUENTA DE BANCO DE DESARROLLO , VALOR 01-08-2023 CAPITAL BS 524.823,23 INTERESES BS 73.475,27 LIBRETA NRO.00099021001-TGN-RECURSOS ORDINARIOS-ALIVIO MDRI"/>
    <m/>
    <m/>
    <m/>
    <m/>
    <m/>
    <m/>
    <n v="0"/>
    <n v="598298.5"/>
    <s v="NO_CONCILIADO"/>
  </r>
  <r>
    <x v="88"/>
    <m/>
    <x v="88"/>
    <x v="140"/>
    <s v="G23584700003"/>
    <s v="COB"/>
    <n v="2358470"/>
    <m/>
    <s v="TRANSFERENCIA RECIBIDA DEL EXTERIOR SEGÚN MENSAJES SWIFT Nos. 12525-12520 (REM.EXT.) DE FECHA 01-08-2023 POR DESEMBOLSO DE CAF PRÉSTAMO CFA010546 PROGRAMA MIAGUA V LIBRETA N° 00287102001 FPS-RECURSOS PROPIOS REF.: UTILES DE ESCRITORIO"/>
    <m/>
    <m/>
    <m/>
    <m/>
    <m/>
    <m/>
    <n v="50"/>
    <n v="0"/>
    <s v="NO_CONCILIADO"/>
  </r>
  <r>
    <x v="64"/>
    <m/>
    <x v="64"/>
    <x v="140"/>
    <s v="G23584710003"/>
    <s v="COB"/>
    <n v="2358471"/>
    <m/>
    <s v="TRANSFERENCIA RECIBIDA DEL EXTERIOR SEGÚN MENSAJES SWIFT Nos. 12544-12543 (REM.EXT.) DE FECHA 01-08-2023 POR DESEMBOLSO DE BIRF PRÉSTAMO BIRF 8648-BO 42 LIBRETA N° 00291012002 ABC-RECURSOS PROPIOS REF.: UTILES DE ESCRITORIO"/>
    <m/>
    <m/>
    <m/>
    <m/>
    <m/>
    <m/>
    <n v="50"/>
    <n v="0"/>
    <s v="NO_CONCILIADO"/>
  </r>
  <r>
    <x v="88"/>
    <m/>
    <x v="88"/>
    <x v="140"/>
    <s v="O21299330002"/>
    <s v="BOD"/>
    <n v="2129933"/>
    <m/>
    <s v="00287102001 DEPOSITO DE EFECTIVO, DEPOSITANTE: FPS, CONCEPTO: REPOSICION DE CREDENCIALES - OSMAR RODRIGUEZ SIANCAS, CUENTA DE DEPOSITO: CUENTA UNICA DEL TESORO"/>
    <m/>
    <m/>
    <m/>
    <m/>
    <m/>
    <m/>
    <n v="0"/>
    <n v="35"/>
    <s v="NO_CONCILIADO"/>
  </r>
  <r>
    <x v="89"/>
    <m/>
    <x v="89"/>
    <x v="140"/>
    <s v="O21299770002"/>
    <s v="BOD"/>
    <n v="2129977"/>
    <m/>
    <s v="00373024101 DEPOSITO DE EFECTIVO, DEPOSITANTE: SANTOS RICHARD CONDORI SAISA, CONCEPTO: POR INFORME DE AUDITORIA INTERNA INF/FDI/DGE/UAI/0114/2022 RAZON DEVOLUCION DE IMPORTE OBSERVADO, CUENTA DE DEPOSITO: CUENTA UNICA DEL TESORO"/>
    <m/>
    <m/>
    <m/>
    <m/>
    <m/>
    <m/>
    <n v="0"/>
    <n v="348.35"/>
    <s v="NO_CONCILIADO"/>
  </r>
  <r>
    <x v="89"/>
    <m/>
    <x v="89"/>
    <x v="140"/>
    <s v="O21299790002"/>
    <s v="BOD"/>
    <n v="2129979"/>
    <m/>
    <s v="00373024101 DEPOSITO DE EFECTIVO, DEPOSITANTE: SANTOS RICHARD CONDORI SAISA, CONCEPTO: POR INFORME DE AUDITORIA INTERNA INF/FDI/DGE/UAI/0114/2022 RAZON DEVOLUCION DE IMPORTE OBSERVADO, CUENTA DE DEPOSITO: CUENTA UNICA DEL TESORO"/>
    <m/>
    <m/>
    <m/>
    <m/>
    <m/>
    <m/>
    <n v="0"/>
    <n v="351.95"/>
    <s v="NO_CONCILIADO"/>
  </r>
  <r>
    <x v="38"/>
    <m/>
    <x v="38"/>
    <x v="140"/>
    <s v="S10657730001"/>
    <s v="COB"/>
    <n v="1065773"/>
    <m/>
    <s v="||COMISION TRANSFERENCIA FDOS.AL EXTERIOR 0,10% S/USD 154.467,03 REEM. GASTOS COMUNICACIÓN BS220.- Y EMISION COMPROBANTE CONTABLE BS50.- REF: PAGO 12 LC I-2022-23 P/C ECEBOL A/F THYSSENKRUPP INDUSTRIAL SOLUTIONS SAU EN COMPLEMENTO A COMPROBANTE S-1065772 DE LA FECHA. LIB: 00132032001 ECEBOL - GESTION OPERATIVA REF: COMISIONES PAGO 12 LC I-2022-23."/>
    <m/>
    <m/>
    <m/>
    <m/>
    <m/>
    <m/>
    <n v="1329.66"/>
    <n v="0"/>
    <s v="NO_CONCILIADO"/>
  </r>
  <r>
    <x v="38"/>
    <m/>
    <x v="38"/>
    <x v="140"/>
    <s v="S10657710001"/>
    <s v="COB"/>
    <n v="1065771"/>
    <m/>
    <s v="||COMISION TRANSFERENCIA FDOS.AL EXTERIOR 0,10% S/USD 284.267,97 REEM. GASTOS COMUNICACIÓN BS220.- Y EMISION COMPROBANTE CONTABLE BS50.- REF: PAGO 11 LC I-2022-23 P/C ECEBOL A/F THYSSENKRUPP INDUSTRIAL SOLUTIONS SAU EN COMPLEMENTO A COMPROBANTE S-1065770 DE LA FECHA. LIB: 00132032001 ECEBOL - GESTION OPERATIVA REF: COMISIONES PAGO 11 LC I-2022-23."/>
    <m/>
    <m/>
    <m/>
    <m/>
    <m/>
    <m/>
    <n v="2220.09"/>
    <n v="0"/>
    <s v="NO_CONCILIADO"/>
  </r>
  <r>
    <x v="38"/>
    <m/>
    <x v="38"/>
    <x v="140"/>
    <s v="S10657690001"/>
    <s v="COB"/>
    <n v="1065769"/>
    <m/>
    <s v="||COMISION TRANSFERENCIA FDOS.AL EXTERIOR 0,10% S/USD 241.256,24 REEM. GASTOS COMUNICACIÓN BS220.- Y EMISION COMPROBANTE CONTABLE BS50.- REF: PAGO 10 LC I-2022-23 P/C ECEBOL A/F THYSSENKRUPP INDUSTRIAL SOLUTIONS SAU EN COMPLEMENTO A COMPROBANTE S-1065765 DE LA FECHA. LIB: 00132032001 ECEBOL - GESTION OPERATIVA REF: COMISIONES PAGO 10 LC I-2022-23."/>
    <m/>
    <m/>
    <m/>
    <m/>
    <m/>
    <m/>
    <n v="1925.04"/>
    <n v="0"/>
    <s v="NO_CONCILIADO"/>
  </r>
  <r>
    <x v="38"/>
    <m/>
    <x v="38"/>
    <x v="140"/>
    <s v="S10657640001"/>
    <s v="COB"/>
    <n v="1065764"/>
    <m/>
    <s v="||COMISION TRANSFERENCIA FDOS.AL EXTERIOR 0,10% S/USD 222.540,27 REEM. GASTOS COMUNICACIÓN BS220.- Y EMISION COMPROBANTE CONTABLE BS50.- REF: PAGO 9 LC I-2022-23 P/C ECEBOL A/F THYSSENKRUPP INDUSTRIAL SOLUTIONS SAU EN COMPLEMENTO A COMPROBANTE S-1065763 DE LA FECHA. LIB: 00132032001 ECEBOL - GESTION OPERATIVA REF: COMISIONES PAGO 9 LC I-2022-23."/>
    <m/>
    <m/>
    <m/>
    <m/>
    <m/>
    <m/>
    <n v="1796.62"/>
    <n v="0"/>
    <s v="NO_CONCILIADO"/>
  </r>
  <r>
    <x v="38"/>
    <m/>
    <x v="38"/>
    <x v="140"/>
    <s v="S10657610001"/>
    <s v="COB"/>
    <n v="1065761"/>
    <m/>
    <s v="||COMISION TRANSFERENCIA FDOS.AL EXTERIOR 0,10% S/USD 189.008,27 REEM. GASTOS COMUNICACIÓN BS220.- Y EMISION COMPROBANTE CONTABLE BS50.- REF: PAGO 8 LC I-2022-23 P/C ECEBOL A/F THYSSENKRUPP INDUSTRIAL SOLUTIONS SAU EN COMPLEMENTO A COMPROBANTE S-1065760 DE LA FECHA. LIB: 00132032001 ECEBOL - GESTION OPERATIVA REF: COMISIONES PAGO 8 LC I-2022-23"/>
    <m/>
    <m/>
    <m/>
    <m/>
    <m/>
    <m/>
    <n v="1566.61"/>
    <n v="0"/>
    <s v="NO_CONCILIADO"/>
  </r>
  <r>
    <x v="76"/>
    <m/>
    <x v="76"/>
    <x v="140"/>
    <s v="O21300380002"/>
    <s v="BOD"/>
    <n v="2130038"/>
    <m/>
    <s v="00213012001 DEPOSITO DE EFECTIVO, DEPOSITANTE: GIELDA MAMANI CHAMBI, CONCEPTO: DEVOLUCION DE FONDOS, CUENTA DE DEPOSITO: CUENTA UNICA DEL TESORO"/>
    <m/>
    <m/>
    <m/>
    <m/>
    <m/>
    <m/>
    <n v="0"/>
    <n v="40"/>
    <s v="NO_CONCILIADO"/>
  </r>
  <r>
    <x v="66"/>
    <m/>
    <x v="66"/>
    <x v="140"/>
    <s v="G23588860001"/>
    <s v="CVD"/>
    <n v="2358886"/>
    <m/>
    <s v="COBRO COSTOS DE PAPELERIA POR REGULARIZACION DE TRANSFERENCIA DEL EXTERIOR POR ORDEN DE CONSULADO GENERAL DE BOLIVIA LIMA PERU REF:GESTORIA CONSULAR JUNIO 2023 LIB. 00010011102 MIN.RELACIONES EXTERIORES - GESTORIA CONSULAR LEY Nº 3108"/>
    <m/>
    <m/>
    <m/>
    <m/>
    <m/>
    <m/>
    <n v="50"/>
    <n v="0"/>
    <s v="NO_CONCILIADO"/>
  </r>
  <r>
    <x v="66"/>
    <m/>
    <x v="66"/>
    <x v="140"/>
    <s v="G23588840001"/>
    <s v="CVD"/>
    <n v="2358884"/>
    <m/>
    <s v="COBRO COSTOS DE PAPELERIA POR REGULARIZACION DE TRANSFERENCIA DEL EXTERIOR POR ORDEN DE CONSULADO DE BOLIVIA EN TACNA - PERU REF: GESTORIA CONSULAR MESES ABRIL, MAYO Y JUNIO 2023 LIB. 00010011102 MIN.RELACIONES EXTERIORES - GESTORIA CONSULAR LEY Nº 3108"/>
    <m/>
    <m/>
    <m/>
    <m/>
    <m/>
    <m/>
    <n v="50"/>
    <n v="0"/>
    <s v="NO_CONCILIADO"/>
  </r>
  <r>
    <x v="66"/>
    <m/>
    <x v="66"/>
    <x v="140"/>
    <s v="G23588820001"/>
    <s v="CVD"/>
    <n v="2358882"/>
    <m/>
    <s v="COBRO COSTOS DE PAPELERIA POR REGULARIZACION DE TRANSFERENCIA DEL EXTERIOR POR ORDEN DE CONSULADO GENERAL DEL ESTADO MIAMI EE.UU. REF:GESTORIA CONSULAR JUNIO 2023 LIB. 00010011102 MIN.RELACIONES EXTERIORES - GESTORIA CONSULAR LEY Nº 3108"/>
    <m/>
    <m/>
    <m/>
    <m/>
    <m/>
    <m/>
    <n v="50"/>
    <n v="0"/>
    <s v="NO_CONCILIADO"/>
  </r>
  <r>
    <x v="2"/>
    <m/>
    <x v="2"/>
    <x v="140"/>
    <s v="O21300520002"/>
    <s v="BOD"/>
    <n v="2130052"/>
    <m/>
    <s v="00099021001 DEPOSITO DE EFECTIVO, DEPOSITANTE: SHIRLEY VERONICA CORONADO IÑIGUEZ, CONCEPTO: DEVOLUCION DE SUELDOS Y SALARIOS FUENTE 10, CUENTA DE DEPOSITO: CUENTA UNICA DEL TESORO/DJBR"/>
    <m/>
    <m/>
    <m/>
    <m/>
    <m/>
    <m/>
    <n v="0"/>
    <n v="5935.16"/>
    <s v="NO_CONCILIADO"/>
  </r>
  <r>
    <x v="79"/>
    <m/>
    <x v="79"/>
    <x v="140"/>
    <s v="Q18534870002"/>
    <s v="CRV"/>
    <n v="1853487"/>
    <m/>
    <s v="NUMERO DE LIBRETA CUT: 00283012001 OPERACIÓN E18 TRANSFERENCIA DEL SISTEMA FINANCIERO POR CUENTA DE TERCEROS A LA CUT SOL. ESC. DE ALMACENERA BOLIVIANA S.A."/>
    <m/>
    <m/>
    <m/>
    <m/>
    <m/>
    <m/>
    <n v="0"/>
    <n v="285399.39"/>
    <s v="NO_CONCILIADO"/>
  </r>
  <r>
    <x v="66"/>
    <m/>
    <x v="66"/>
    <x v="140"/>
    <s v="G23591840001"/>
    <s v="CVD"/>
    <n v="2359184"/>
    <m/>
    <s v="COBRO COSTOS DE PAPELERIA SEGUN TRANSFERENCIA DEL EXTERIOR POR ORDEN DE EMBAJADA DE BOLIVIA EN PANAMA REF:GESTORIA MAYO A JULIO 2023 LIB. 00010011102 MIN.RELACIONES EXTERIORES - GESTORIA CONSULAR LEY Nº 3108"/>
    <m/>
    <m/>
    <m/>
    <m/>
    <m/>
    <m/>
    <n v="50"/>
    <n v="0"/>
    <s v="NO_CONCILIADO"/>
  </r>
  <r>
    <x v="87"/>
    <m/>
    <x v="87"/>
    <x v="140"/>
    <s v="B21298340002"/>
    <s v="BOD"/>
    <n v="2129834"/>
    <m/>
    <s v="00047137003 DEP.DE CHEQ.AJENOS,RET.DE CAM.,CONCEPTO: DEVOLUCION SIEMPRE UNIDOS, LPZ- 0259-4-183-3, PR 951,DEP.: MDRYT - EMPODERAR - PAR -II , PROCEDENCIA: BANCO UNION S.A., CHEQUE: 4, FECHA DE EMISION:28/07/2023"/>
    <m/>
    <m/>
    <m/>
    <m/>
    <m/>
    <m/>
    <n v="0"/>
    <n v="770"/>
    <s v="NO_CONCILIADO"/>
  </r>
  <r>
    <x v="37"/>
    <m/>
    <x v="37"/>
    <x v="140"/>
    <s v="B21298350002"/>
    <s v="BOD"/>
    <n v="2129835"/>
    <m/>
    <s v="00016011101 DEP.DE CHEQ.AJENOS,RET.DE CAM.,CONCEPTO: DEVOLUCION BOLETOS AEREOS,DEP.: BOLIVIANA DE AVIACION , PROCEDENCIA: BANCO UNION S.A., CHEQUE: 16740, FECHA DE EMISION:20/07/2023"/>
    <m/>
    <m/>
    <m/>
    <m/>
    <m/>
    <m/>
    <n v="0"/>
    <n v="1629"/>
    <s v="NO_CONCILIADO"/>
  </r>
  <r>
    <x v="87"/>
    <m/>
    <x v="87"/>
    <x v="140"/>
    <s v="B21298360002"/>
    <s v="BOD"/>
    <n v="2129836"/>
    <m/>
    <s v="00047137003 DEP.DE CHEQ.AJENOS,RET.DE CAM.,CONCEPTO: DEVOLUCION ANTARAMI, LPZ - 0241-4-576-3, PR 4659,DEP.: MDRYT - EMPODERAR - PAR - II , PROCEDENCIA: BANCO UNION S.A., CHEQUE: 17, FECHA DE EMISION:31/07/2023"/>
    <m/>
    <m/>
    <m/>
    <m/>
    <m/>
    <m/>
    <n v="0"/>
    <n v="2028.94"/>
    <s v="NO_CONCILIADO"/>
  </r>
  <r>
    <x v="87"/>
    <m/>
    <x v="87"/>
    <x v="140"/>
    <s v="B21298400002"/>
    <s v="BOD"/>
    <n v="2129840"/>
    <m/>
    <s v="00047137003 DEP.DE CHEQ.AJENOS,RET.DE CAM.,CONCEPTO: DEVOLUCION COLQUIRI; LPZ - 0221-4-781-3, PR 405,DEP.: MDRYT - EMPODERAR - PAR II , PROCEDENCIA: BANCO UNION S.A., CHEQUE: 11, FECHA DE EMISION:28/07/2023"/>
    <m/>
    <m/>
    <m/>
    <m/>
    <m/>
    <m/>
    <n v="0"/>
    <n v="9318.4"/>
    <s v="NO_CONCILIADO"/>
  </r>
  <r>
    <x v="87"/>
    <m/>
    <x v="87"/>
    <x v="140"/>
    <s v="B21298450002"/>
    <s v="BOD"/>
    <n v="2129845"/>
    <m/>
    <s v="00047137003 DEP.DE CHEQ.AJENOS,RET.DE CAM.,CONCEPTO: DEVOLUCION ALEPDI; LPZ -0207-4-756-3 , PR 1827,DEP.: MDRYT - EMPODERAR - PAR II , PROCEDENCIA: BANCO UNION S.A., CHEQUE: 6, FECHA DE EMISION:28/07/2023"/>
    <m/>
    <m/>
    <m/>
    <m/>
    <m/>
    <m/>
    <n v="0"/>
    <n v="6981.8"/>
    <s v="NO_CONCILIADO"/>
  </r>
  <r>
    <x v="87"/>
    <m/>
    <x v="87"/>
    <x v="140"/>
    <s v="B21298540002"/>
    <s v="BOD"/>
    <n v="2129854"/>
    <m/>
    <s v="00047137003 DEP.DE CHEQ.AJENOS,RET.DE CAM.,CONCEPTO: DEVOLUCION APOGAVIA ; LPZ 0808 -4-556-3 ; PR 1179,DEP.: MDRYT - EMPODERAR - PAR II , PROCEDENCIA: BANCO UNION S.A., CHEQUE: 31, FECHA DE EMISION:28/07/2023"/>
    <m/>
    <m/>
    <m/>
    <m/>
    <m/>
    <m/>
    <n v="0"/>
    <n v="11284"/>
    <s v="NO_CONCILIADO"/>
  </r>
  <r>
    <x v="87"/>
    <m/>
    <x v="87"/>
    <x v="140"/>
    <s v="B21298500002"/>
    <s v="BOD"/>
    <n v="2129850"/>
    <m/>
    <s v="00047137003 DEP.DE CHEQ.AJENOS,RET.DE CAM.,CONCEPTO: DEVOLUCION AMPROLEA; LPZ - 0207 - 4-757-3; PR 5531,DEP.: MDRYT - EMPODERAR -PAR II , PROCEDENCIA: BANCO UNION S.A., CHEQUE: 13, FECHA DE EMISION:28/07/2023"/>
    <m/>
    <m/>
    <m/>
    <m/>
    <m/>
    <m/>
    <n v="0"/>
    <n v="4211.2"/>
    <s v="NO_CONCILIADO"/>
  </r>
  <r>
    <x v="87"/>
    <m/>
    <x v="87"/>
    <x v="140"/>
    <s v="B21298510002"/>
    <s v="BOD"/>
    <n v="2129851"/>
    <m/>
    <s v="00047137003 DEP.DE CHEQ.AJENOS,RET.DE CAM.,CONCEPTO: DEVOLUCION CAORITE; LPZ-0286-4-814-3; PR 2688,DEP.: MDRYT - EMPODERAR - PAR II , PROCEDENCIA: BANCO UNION S.A., CHEQUE: 7, FECHA DE EMISION:28/07/2023"/>
    <m/>
    <m/>
    <m/>
    <m/>
    <m/>
    <m/>
    <n v="0"/>
    <n v="10606.05"/>
    <s v="NO_CONCILIADO"/>
  </r>
  <r>
    <x v="87"/>
    <m/>
    <x v="87"/>
    <x v="140"/>
    <s v="B21298530002"/>
    <s v="BOD"/>
    <n v="2129853"/>
    <m/>
    <s v="00047137003 DEP.DE CHEQ.AJENOS,RET.DE CAM.,CONCEPTO: DEVOLUCION HUATAJATA ; LPZ - 0286-4-815-3; PR 2692,DEP.: MDRYT - EMPODERAR - PAR II , PROCEDENCIA: BANCO UNION S.A., CHEQUE: 7, FECHA DE EMISION:28/07/2023"/>
    <m/>
    <m/>
    <m/>
    <m/>
    <m/>
    <m/>
    <n v="0"/>
    <n v="51800"/>
    <s v="NO_CONCILIADO"/>
  </r>
  <r>
    <x v="87"/>
    <m/>
    <x v="87"/>
    <x v="140"/>
    <s v="B21298560002"/>
    <s v="BOD"/>
    <n v="2129856"/>
    <m/>
    <s v="00047137003 DEP.DE CHEQ.AJENOS,RET.DE CAM.,CONCEPTO: DEVOLUCION ESMERALDA; LPZ -0252-4-042-3; PR 4534,DEP.: MDRYT - EMPODERAR - PAR II , PROCEDENCIA: BANCO UNION S.A., CHEQUE: 26, FECHA DE EMISION:28/07/2023"/>
    <m/>
    <m/>
    <m/>
    <m/>
    <m/>
    <m/>
    <n v="0"/>
    <n v="34707.4"/>
    <s v="NO_CONCILIADO"/>
  </r>
  <r>
    <x v="87"/>
    <m/>
    <x v="87"/>
    <x v="140"/>
    <s v="B21298580002"/>
    <s v="BOD"/>
    <n v="2129858"/>
    <m/>
    <s v="00047137003 DEP.DE CHEQ.AJENOS,RET.DE CAM.,CONCEPTO: DEVOLUCION LA JOYA ; LPZ - 0252-4-132-3; PR 4321,DEP.: MDRYT - EMPODERAR - PAR II , PROCEDENCIA: BANCO UNION S.A., CHEQUE: 9, FECHA DE EMISION:28/07/2023"/>
    <m/>
    <m/>
    <m/>
    <m/>
    <m/>
    <m/>
    <n v="0"/>
    <n v="4434.5"/>
    <s v="NO_CONCILIADO"/>
  </r>
  <r>
    <x v="87"/>
    <m/>
    <x v="87"/>
    <x v="140"/>
    <s v="B21298590002"/>
    <s v="BOD"/>
    <n v="2129859"/>
    <m/>
    <s v="00047137003 DEP.DE CHEQ.AJENOS,RET.DE CAM.,CONCEPTO: DEVOLUCION KHOLA BAJA ; LPZ - 0252-4-180-3 ; PR 469,DEP.: MDRYT - EMPODERAR - PAR II , PROCEDENCIA: BANCO UNION S.A., CHEQUE: 69, FECHA DE EMISION:28/07/2023"/>
    <m/>
    <m/>
    <m/>
    <m/>
    <m/>
    <m/>
    <n v="0"/>
    <n v="32852.400000000001"/>
    <s v="NO_CONCILIADO"/>
  </r>
  <r>
    <x v="88"/>
    <m/>
    <x v="88"/>
    <x v="140"/>
    <s v="B21298890002"/>
    <s v="BOD"/>
    <n v="2129889"/>
    <m/>
    <s v="00287102001 DEP.DE CHEQ.AJENOS,RET.DE CAM.,CONCEPTO: DEVOLUCION DE RECURSOS SEGUN S.I. FPS/CEN/2023-02960 ANX/FPS/GFA-RH N°0221/2023,DEP.: F.P.S. , PROCEDENCIA: BANCO UNION S.A., CHEQUE: 1707, FECHA DE EMISION:31/07/2023"/>
    <m/>
    <m/>
    <m/>
    <m/>
    <m/>
    <m/>
    <n v="0"/>
    <n v="7023.17"/>
    <s v="NO_CONCILIADO"/>
  </r>
  <r>
    <x v="87"/>
    <m/>
    <x v="87"/>
    <x v="140"/>
    <s v="B21299020002"/>
    <s v="BOD"/>
    <n v="2129902"/>
    <m/>
    <s v="00047137003 DEP.DE CHEQ.AJENOS,RET.DE CAM.,CONCEPTO: DEVOLUCION CHIVISIVI BAJA: LA PAZ-0252-4-185-3: PRV 4150,DEP.: MDRYT-EMPODERAR-PAR II , PROCEDENCIA: BANCO UNION S.A., CHEQUE: 10, FECHA DE EMISION:28/07/2023"/>
    <m/>
    <m/>
    <m/>
    <m/>
    <m/>
    <m/>
    <n v="0"/>
    <n v="24462.9"/>
    <s v="NO_CONCILIADO"/>
  </r>
  <r>
    <x v="87"/>
    <m/>
    <x v="87"/>
    <x v="140"/>
    <s v="B21299030002"/>
    <s v="BOD"/>
    <n v="2129903"/>
    <m/>
    <s v="00047137003 DEP.DE CHEQ.AJENOS,RET.DE CAM.,CONCEPTO: DEVOLUCION MALAVI; LPZ - 0252-4-495-3; PR 4014,DEP.: MDRYT - EMPODERAR - PAR - II , PROCEDENCIA: BANCO UNION S.A., CHEQUE: 14, FECHA DE EMISION:28/07/2023"/>
    <m/>
    <m/>
    <m/>
    <m/>
    <m/>
    <m/>
    <n v="0"/>
    <n v="16030"/>
    <s v="NO_CONCILIADO"/>
  </r>
  <r>
    <x v="87"/>
    <m/>
    <x v="87"/>
    <x v="140"/>
    <s v="B21299040002"/>
    <s v="BOD"/>
    <n v="2129904"/>
    <m/>
    <s v="00047137003 DEP.DE CHEQ.AJENOS,RET.DE CAM.,CONCEPTO: DEVOLUCION VILLALAYMINI; LPZ-0271-4-174-3; PR 3695,DEP.: MDRYT-EMPODERAR-PAR II , PROCEDENCIA: BANCO UNION S.A., CHEQUE: 63, FECHA DE EMISION:28/07/2023"/>
    <m/>
    <m/>
    <m/>
    <m/>
    <m/>
    <m/>
    <n v="0"/>
    <n v="7043.4"/>
    <s v="NO_CONCILIADO"/>
  </r>
  <r>
    <x v="87"/>
    <m/>
    <x v="87"/>
    <x v="140"/>
    <s v="B21299050002"/>
    <s v="BOD"/>
    <n v="2129905"/>
    <m/>
    <s v="00047137003 DEP.DE CHEQ.AJENOS,RET.DE CAM.,CONCEPTO: DEVOLUCION AIMPROLEM; LPZ - 0216-4-156-3,DEP.: MDRYT - EMPODERAR - PAR - II , PROCEDENCIA: BANCO UNION S.A., CHEQUE: 6, FECHA DE EMISION:28/07/2023"/>
    <m/>
    <m/>
    <m/>
    <m/>
    <m/>
    <m/>
    <n v="0"/>
    <n v="2170"/>
    <s v="NO_CONCILIADO"/>
  </r>
  <r>
    <x v="87"/>
    <m/>
    <x v="87"/>
    <x v="140"/>
    <s v="B21299080002"/>
    <s v="BOD"/>
    <n v="2129908"/>
    <m/>
    <s v="00047137003 DEP.DE CHEQ.AJENOS,RET.DE CAM.,CONCEPTO: DEVOLUCION COMUNIDAD LLOJA; LPZ-0255-4-598-3; PR 4876,DEP.: MDRYT - EMPODERAR - PAR - II , PROCEDENCIA: BANCO UNION S.A., CHEQUE: 26, FECHA DE EMISION:28/07/2023"/>
    <m/>
    <m/>
    <m/>
    <m/>
    <m/>
    <m/>
    <n v="0"/>
    <n v="594.58000000000004"/>
    <s v="NO_CONCILIADO"/>
  </r>
  <r>
    <x v="87"/>
    <m/>
    <x v="87"/>
    <x v="140"/>
    <s v="B21299090002"/>
    <s v="BOD"/>
    <n v="2129909"/>
    <m/>
    <s v="00047137003 DEP.DE CHEQ.AJENOS,RET.DE CAM.,CONCEPTO: DEVOLUCION LARAMQUTA; LPZ - 0239-4-765-3; PR 5519,DEP.: MDRYT - EMPODERAR - PAR - II , PROCEDENCIA: BANCO UNION S.A., CHEQUE: 22, FECHA DE EMISION:28/07/2023"/>
    <m/>
    <m/>
    <m/>
    <m/>
    <m/>
    <m/>
    <n v="0"/>
    <n v="2698.53"/>
    <s v="NO_CONCILIADO"/>
  </r>
  <r>
    <x v="87"/>
    <m/>
    <x v="87"/>
    <x v="140"/>
    <s v="B21299140002"/>
    <s v="BOD"/>
    <n v="2129914"/>
    <m/>
    <s v="00047137003 DEP.DE CHEQ.AJENOS,RET.DE CAM.,CONCEPTO: DEVOLUCION ARASAYA KENTUYO; LPZ-0224*4-105-3; PR 3285,DEP.: MDRYT - EMPODERAR - PAR - II , PROCEDENCIA: BANCO UNION S.A., CHEQUE: 10, FECHA DE EMISION:28/07/2023"/>
    <m/>
    <m/>
    <m/>
    <m/>
    <m/>
    <m/>
    <n v="0"/>
    <n v="50595.86"/>
    <s v="NO_CONCILIADO"/>
  </r>
  <r>
    <x v="87"/>
    <m/>
    <x v="87"/>
    <x v="140"/>
    <s v="B21299180002"/>
    <s v="BOD"/>
    <n v="2129918"/>
    <m/>
    <s v="00047137003 DEP.DE CHEQ.AJENOS,RET.DE CAM.,CONCEPTO: DEVOLUCION PUJRATA TOLA; LPZ-0245-4-811-3: PR 903,DEP.: MDRYT - EMPODERAR - PAR - II , PROCEDENCIA: BANCO UNION S.A., CHEQUE: 12, FECHA DE EMISION:28/07/2023"/>
    <m/>
    <m/>
    <m/>
    <m/>
    <m/>
    <m/>
    <n v="0"/>
    <n v="37550.559999999998"/>
    <s v="NO_CONCILIADO"/>
  </r>
  <r>
    <x v="87"/>
    <m/>
    <x v="87"/>
    <x v="140"/>
    <s v="B21299250002"/>
    <s v="BOD"/>
    <n v="2129925"/>
    <m/>
    <s v="00047137003 DEP.DE CHEQ.AJENOS,RET.DE CAM.,CONCEPTO: DEVOLUCION APAY LPZ 0808-4-222-3 PV 1980,DEP.: MDRYT EMPODERAR PAR II , PROCEDENCIA: BANCO UNION S.A., CHEQUE: 27, FECHA DE EMISION:28/07/2023"/>
    <m/>
    <m/>
    <m/>
    <m/>
    <m/>
    <m/>
    <n v="0"/>
    <n v="441.64"/>
    <s v="NO_CONCILIADO"/>
  </r>
  <r>
    <x v="50"/>
    <m/>
    <x v="50"/>
    <x v="140"/>
    <s v="O21298920002"/>
    <s v="BOD"/>
    <n v="2129892"/>
    <m/>
    <s v="00020031101 DEPOSITO DE EFECTIVO, DEPOSITANTE: VLADIMIR RODRIGO CESPEDES MEDINA, CONCEPTO: REVERSION POR CONCEPTO DE VIATICOS N° DE DEVENGADO 97, CUENTA DE DEPOSITO: CUENTA UNICA DEL TESORO"/>
    <m/>
    <m/>
    <m/>
    <m/>
    <m/>
    <m/>
    <n v="0"/>
    <n v="0.23"/>
    <s v="CONCILIADO_PARCIAL"/>
  </r>
  <r>
    <x v="2"/>
    <m/>
    <x v="2"/>
    <x v="141"/>
    <s v="O21302630002"/>
    <s v="BOD"/>
    <n v="2130263"/>
    <m/>
    <s v="00046171101 DEPOSITO DE EFECTIVO, DEPOSITANTE: LOBA IMPORT EXPORT SRL, CONCEPTO: SANCION PECUNARIA, CUENTA DE DEPOSITO: CUENTA UNICA DEL TESORO"/>
    <m/>
    <m/>
    <m/>
    <m/>
    <m/>
    <m/>
    <n v="0"/>
    <n v="17000"/>
    <s v="NO_CONCILIADO"/>
  </r>
  <r>
    <x v="32"/>
    <m/>
    <x v="32"/>
    <x v="141"/>
    <s v="S10658280001"/>
    <s v="COB"/>
    <n v="1065828"/>
    <m/>
    <s v="'COBRO DE'||UTILES DE ESCRITORIO POR EL COMPROBANTE N° 1065827 DE LA FECHA, SEGUN NOTA CITE: PRS/GAFC-1382 DFC-423/2023 DE FECHA 14/6/2023 (HRE-TGL-9344). ENVIADA POR YACIMIENTOS PETROLIFEROS FISCALES BOLIVIANOS. (SECTOR PÚBLICO). DÉBITO DE LA LIBRETA 00513022001 YPFB - OPERACIONES."/>
    <m/>
    <m/>
    <m/>
    <m/>
    <m/>
    <m/>
    <n v="50"/>
    <n v="0"/>
    <s v="NO_CONCILIADO"/>
  </r>
  <r>
    <x v="2"/>
    <m/>
    <x v="2"/>
    <x v="141"/>
    <s v="O21303020002"/>
    <s v="BOD"/>
    <n v="2130302"/>
    <m/>
    <s v="00046171101 DEPOSITO DE EFECTIVO, DEPOSITANTE: CLINILAB, CONCEPTO: SANCION POR INCUMPLIMIENTO A LA NORMA, CUENTA DE DEPOSITO: CUENTA UNICA DEL TESORO"/>
    <m/>
    <m/>
    <m/>
    <m/>
    <m/>
    <m/>
    <n v="0"/>
    <n v="2000"/>
    <s v="NO_CONCILIADO"/>
  </r>
  <r>
    <x v="32"/>
    <m/>
    <x v="32"/>
    <x v="141"/>
    <s v="O21303090002"/>
    <s v="BOD"/>
    <n v="2130309"/>
    <m/>
    <s v="00513102001 DEPOSITO DE EFECTIVO, DEPOSITANTE: HERIBERTO TANCARA, CONCEPTO: FACTURA NO REGISTRADA N°938793 DE ENDE ORURO, CUENTA DE DEPOSITO: CUENTA UNICA DEL TESORO"/>
    <m/>
    <m/>
    <m/>
    <m/>
    <m/>
    <m/>
    <n v="0"/>
    <n v="41.3"/>
    <s v="NO_CONCILIADO"/>
  </r>
  <r>
    <x v="90"/>
    <m/>
    <x v="90"/>
    <x v="141"/>
    <s v="Q18541950002"/>
    <s v="CRV"/>
    <n v="1854195"/>
    <m/>
    <s v="NUMERO DE LIBRETA CUT: 03420102001 OPERACIÓN E18 TRANSFERENCIA DEL SISTEMA FINANCIERO POR CUENTA DE TERCEROS A LA CUT TRANSFERENCIA DE RECURSOS DEL FIDEICOMISO AEVIVIENDA"/>
    <m/>
    <m/>
    <m/>
    <m/>
    <m/>
    <m/>
    <n v="0"/>
    <n v="77928.399999999994"/>
    <s v="NO_CONCILIADO"/>
  </r>
  <r>
    <x v="39"/>
    <m/>
    <x v="39"/>
    <x v="141"/>
    <s v="O21303410002"/>
    <s v="BOD"/>
    <n v="2130341"/>
    <m/>
    <s v="00212012001 DEPOSITO DE EFECTIVO, DEPOSITANTE: GERARDO ADUVIRI LIMA, CONCEPTO: REPOSICION DE CREDENCIAL, CUENTA DE DEPOSITO: CUENTA UNICA DEL TESORO"/>
    <m/>
    <m/>
    <m/>
    <m/>
    <m/>
    <m/>
    <n v="0"/>
    <n v="60"/>
    <s v="NO_CONCILIADO"/>
  </r>
  <r>
    <x v="49"/>
    <m/>
    <x v="49"/>
    <x v="141"/>
    <s v="O21303540002"/>
    <s v="BOD"/>
    <n v="2130354"/>
    <m/>
    <s v="00099021001 DEPOSITO DE EFECTIVO, DEPOSITANTE: SIMON VENTURA CONDORI, CONCEPTO: DEVOLUCION DE SALARIOS, CUENTA DE DEPOSITO: CUENTA UNICA DEL TESORO/DJBR"/>
    <m/>
    <m/>
    <m/>
    <m/>
    <m/>
    <m/>
    <n v="0"/>
    <n v="2000"/>
    <s v="NO_CONCILIADO"/>
  </r>
  <r>
    <x v="38"/>
    <m/>
    <x v="38"/>
    <x v="141"/>
    <s v="S10658160001"/>
    <s v="COB"/>
    <n v="1065816"/>
    <m/>
    <s v="||COMISION TRANSFERENCIA FDOS.AL EXTERIOR 0,10% S/USD 80.226,83 REEM. GASTOS COMUNICACIÓN BS220.- Y EMISION COMPROBANTE CONTABLE BS50.- REF: PAGO 13 LC I-2022-23 P/C ECEBOL A/F THYSSENKRUPP INDUSTRIAL SOLUTIONS SAU EN COMPLEMENTO A COMPROBANTE S-1065815 DE LA FECHA. LIB: 00132032001 ECEBOL - GESTION OPERATIVA REF: COMISIONES PAGO 13 LC I-2022-23"/>
    <m/>
    <m/>
    <m/>
    <m/>
    <m/>
    <m/>
    <n v="820.38"/>
    <n v="0"/>
    <s v="NO_CONCILIADO"/>
  </r>
  <r>
    <x v="38"/>
    <m/>
    <x v="38"/>
    <x v="141"/>
    <s v="S10658180001"/>
    <s v="COB"/>
    <n v="1065818"/>
    <m/>
    <s v="||COMISION TRANSFERENCIA FDOS.AL EXTERIOR 0,10% S/USD 261.433,92 REEM. GASTOS COMUNICACIÓN BS220.- Y EMISION COMPROBANTE CONTABLE BS50.- REF: PAGO 14 LC I-2022-23 P/C ECEBOL A/F THYSSENKRUPP INDUSTRIAL SOLUTIONS SAU EN COMPLEMENTO A COMPROBANTE S-1065817 DE LA FECHA. LIB: 00132032001 ECEBOL - GESTION OPERATIVA REF: COMISIONES PAGO 14 LC I-2022-23"/>
    <m/>
    <m/>
    <m/>
    <m/>
    <m/>
    <m/>
    <n v="2063.41"/>
    <n v="0"/>
    <s v="NO_CONCILIADO"/>
  </r>
  <r>
    <x v="64"/>
    <m/>
    <x v="64"/>
    <x v="141"/>
    <s v="S10658380001"/>
    <s v="COB"/>
    <n v="1065838"/>
    <m/>
    <s v="||REGISTRO COBRO COMISION AVISO ENMIENDA CARTA DE CREDITO STANDBY BS220.-Y EMISION COMP.CONTABLE BS50.-REF.:10000LG000155700 (BCB:SB-R-2017-57) A/F ADMINISTRADORA BOLIVIANA DE CARRETERAS,S/G SWIFT 12605,02/08/2023. LIB.00291012002 ABC-RECURSOS PROPIOS REF.:COMISIONES AVISO ENMIENDA SBLC 10000LG000155700"/>
    <m/>
    <m/>
    <m/>
    <m/>
    <m/>
    <m/>
    <n v="270"/>
    <n v="0"/>
    <s v="NO_CONCILIADO"/>
  </r>
  <r>
    <x v="64"/>
    <m/>
    <x v="64"/>
    <x v="141"/>
    <s v="O21303560002"/>
    <s v="BOD"/>
    <n v="2130356"/>
    <m/>
    <s v="00291014343 DEPOSITO DE EFECTIVO, DEPOSITANTE: ADMINISTRADORA BOLIVIANA DE CARRETERAS -ABC, CONCEPTO: DEVOLUCION SALDO FONDO ROTATIVO N°2 PARA CIERRE 43-415, CUENTA DE DEPOSITO: CUENTA UNICA DEL TESORO"/>
    <m/>
    <m/>
    <m/>
    <m/>
    <m/>
    <m/>
    <n v="0"/>
    <n v="2955.2"/>
    <s v="NO_CONCILIADO"/>
  </r>
  <r>
    <x v="87"/>
    <m/>
    <x v="87"/>
    <x v="141"/>
    <s v="B21302290002"/>
    <s v="BOD"/>
    <n v="2130229"/>
    <m/>
    <s v="00047137003 DEP.DE CHEQ.AJENOS,RET.DE CAM.,CONCEPTO: DEVOLUCION HUAYHUASI;LPZ-0203-4-799-3;PR 904,DEP.: MDRYT-EMPODERAR-PAR II , PROCEDENCIA: BANCO UNION S.A., CHEQUE: 7, FECHA DE EMISION:28/07/2023"/>
    <m/>
    <m/>
    <m/>
    <m/>
    <m/>
    <m/>
    <n v="0"/>
    <n v="46200"/>
    <s v="NO_CONCILIADO"/>
  </r>
  <r>
    <x v="87"/>
    <m/>
    <x v="87"/>
    <x v="141"/>
    <s v="B21302300002"/>
    <s v="BOD"/>
    <n v="2130230"/>
    <m/>
    <s v="00047137003 DEP.DE CHEQ.AJENOS,RET.DE CAM.,CONCEPTO: DEVOLUCION CHICANI-LPZ-0202-4-616-3; PR 1828,DEP.: MDRYT-EMPODERAR-PAR II , PROCEDENCIA: BANCO UNION S.A., CHEQUE: 2, FECHA DE EMISION:28/07/2023"/>
    <m/>
    <m/>
    <m/>
    <m/>
    <m/>
    <m/>
    <n v="0"/>
    <n v="7522.52"/>
    <s v="NO_CONCILIADO"/>
  </r>
  <r>
    <x v="87"/>
    <m/>
    <x v="87"/>
    <x v="141"/>
    <s v="B21302320002"/>
    <s v="BOD"/>
    <n v="2130232"/>
    <m/>
    <s v="00047137003 DEP.DE CHEQ.AJENOS,RET.DE CAM.,CONCEPTO: DEVOLUCION JAGUAR;LPZ-0259-4-524-3; PR 2336,DEP.: MDRYT-EMPODERAR-PAR II , PROCEDENCIA: BANCO UNION S.A., CHEQUE: 88, FECHA DE EMISION:28/07/2023"/>
    <m/>
    <m/>
    <m/>
    <m/>
    <m/>
    <m/>
    <n v="0"/>
    <n v="3155.96"/>
    <s v="NO_CONCILIADO"/>
  </r>
  <r>
    <x v="87"/>
    <m/>
    <x v="87"/>
    <x v="141"/>
    <s v="B21302350002"/>
    <s v="BOD"/>
    <n v="2130235"/>
    <m/>
    <s v="00047137003 DEP.DE CHEQ.AJENOS,RET.DE CAM.,CONCEPTO: DEVOLUCION HUAYHUASI: LPZ-0203-4-784-3; PR 1572,DEP.: MDRYT-EMPODERAR-PAR II , PROCEDENCIA: BANCO UNION S.A., CHEQUE: 6, FECHA DE EMISION:28/07/2023"/>
    <m/>
    <m/>
    <m/>
    <m/>
    <m/>
    <m/>
    <n v="0"/>
    <n v="4200"/>
    <s v="NO_CONCILIADO"/>
  </r>
  <r>
    <x v="22"/>
    <m/>
    <x v="22"/>
    <x v="141"/>
    <s v="B21302450002"/>
    <s v="BOD"/>
    <n v="2130245"/>
    <m/>
    <s v="00099021001 DEP.DE CHEQ.AJENOS,RET.DE CAM.,CONCEPTO: EDUARDO ALTAMIRANO,DEP.: BANCO UNION S.A. , PROCEDENCIA: BANCO UNION S.A., CHEQUE: 191562, FECHA DE EMISION:02/08/2023/DJBR"/>
    <m/>
    <m/>
    <m/>
    <m/>
    <m/>
    <m/>
    <n v="0"/>
    <n v="1532.13"/>
    <s v="NO_CONCILIADO"/>
  </r>
  <r>
    <x v="91"/>
    <m/>
    <x v="91"/>
    <x v="141"/>
    <s v="B21302710002"/>
    <s v="BOD"/>
    <n v="2130271"/>
    <m/>
    <s v="00578012002 DEP.DE CHEQ.AJENOS,RET.DE CAM.,CONCEPTO: REVERSION,DEP.: BOLIVIANA DE AVIACION , PROCEDENCIA: BANCO UNION S.A., CHEQUE: 16774, FECHA DE EMISION:02/08/2023"/>
    <m/>
    <m/>
    <m/>
    <m/>
    <m/>
    <m/>
    <n v="0"/>
    <n v="4967"/>
    <s v="NO_CONCILIADO"/>
  </r>
  <r>
    <x v="91"/>
    <m/>
    <x v="91"/>
    <x v="141"/>
    <s v="B21302750002"/>
    <s v="BOD"/>
    <n v="2130275"/>
    <m/>
    <s v="00578012002 DEP.DE CHEQ.AJENOS,RET.DE CAM.,CONCEPTO: REVERSION,DEP.: BOLIVIANA DE AVIACION , PROCEDENCIA: BANCO UNION S.A., CHEQUE: 16775, FECHA DE EMISION:02/08/2023"/>
    <m/>
    <m/>
    <m/>
    <m/>
    <m/>
    <m/>
    <n v="0"/>
    <n v="14375.97"/>
    <s v="NO_CONCILIADO"/>
  </r>
  <r>
    <x v="59"/>
    <m/>
    <x v="59"/>
    <x v="141"/>
    <s v="B21302760002"/>
    <s v="BOD"/>
    <n v="2130276"/>
    <m/>
    <s v="00660012006 DEP.DE CHEQ.AJENOS,RET.DE CAM.,CONCEPTO: REPOSICIONES DE CREDENCIALES DE FUNCIONARIOS,DEP.: ORGANO JUDICIAL - DISTRITO ORURO , PROCEDENCIA: BANCO UNION S.A., CHEQUE: 209, FECHA DE EMISION:26/07/2023"/>
    <m/>
    <m/>
    <m/>
    <m/>
    <m/>
    <m/>
    <n v="0"/>
    <n v="142"/>
    <s v="NO_CONCILIADO"/>
  </r>
  <r>
    <x v="59"/>
    <m/>
    <x v="59"/>
    <x v="141"/>
    <s v="B21302780002"/>
    <s v="BOD"/>
    <n v="2130278"/>
    <m/>
    <s v="00660012006 DEP.DE CHEQ.AJENOS,RET.DE CAM.,CONCEPTO: DEVOL. POR SERVICIO DE MANTENIMIENTO DE VEHICULOS S/G DETER. AUDITORIA,DEP.: ORGANO JUDICIAL - DISTRITO ORURO , PROCEDENCIA: BANCO UNION S.A., CHEQUE: 205, FECHA DE EMISION:26/07/2023"/>
    <m/>
    <m/>
    <m/>
    <m/>
    <m/>
    <m/>
    <n v="0"/>
    <n v="80"/>
    <s v="NO_CONCILIADO"/>
  </r>
  <r>
    <x v="91"/>
    <m/>
    <x v="91"/>
    <x v="141"/>
    <s v="B21302790002"/>
    <s v="BOD"/>
    <n v="2130279"/>
    <m/>
    <s v="00578012002 DEP.DE CHEQ.AJENOS,RET.DE CAM.,CONCEPTO: REVERSION,DEP.: BOLIVIANA DE AVIACION , PROCEDENCIA: BANCO UNION S.A., CHEQUE: 16776, FECHA DE EMISION:02/08/2023"/>
    <m/>
    <m/>
    <m/>
    <m/>
    <m/>
    <m/>
    <n v="0"/>
    <n v="34652.14"/>
    <s v="NO_CONCILIADO"/>
  </r>
  <r>
    <x v="59"/>
    <m/>
    <x v="59"/>
    <x v="141"/>
    <s v="B21302800002"/>
    <s v="BOD"/>
    <n v="2130280"/>
    <m/>
    <s v="00660012006 DEP.DE CHEQ.AJENOS,RET.DE CAM.,CONCEPTO: DEVOLUCION POR SERVICIO DE MANTENIMIENTO DE VEHICULOS S/G DETER AUDITORIA,DEP.: ORGANO JUDICIAL - DISTRITO ORURO , PROCEDENCIA: BANCO UNION S.A., CHEQUE: 206, FECHA DE EMISION:26/07/2023"/>
    <m/>
    <m/>
    <m/>
    <m/>
    <m/>
    <m/>
    <n v="0"/>
    <n v="4451"/>
    <s v="NO_CONCILIADO"/>
  </r>
  <r>
    <x v="91"/>
    <m/>
    <x v="91"/>
    <x v="141"/>
    <s v="B21302810002"/>
    <s v="BOD"/>
    <n v="2130281"/>
    <m/>
    <s v="00578012002 DEP.DE CHEQ.AJENOS,RET.DE CAM.,CONCEPTO: REVERSION,DEP.: BOLIVIANA DE AVIACION , PROCEDENCIA: BANCO UNION S.A., CHEQUE: 16777, FECHA DE EMISION:02/08/2023"/>
    <m/>
    <m/>
    <m/>
    <m/>
    <m/>
    <m/>
    <n v="0"/>
    <n v="40464.480000000003"/>
    <s v="NO_CONCILIADO"/>
  </r>
  <r>
    <x v="59"/>
    <m/>
    <x v="59"/>
    <x v="141"/>
    <s v="B21302820002"/>
    <s v="BOD"/>
    <n v="2130282"/>
    <m/>
    <s v="00660012006 DEP.DE CHEQ.AJENOS,RET.DE CAM.,CONCEPTO: DEV POR SERV DE MANTENIMIENTO DE VEHICULO S/G AUDITORIA,DEP.: ORGANO JUDICIAL - DISTRITO ORURO , PROCEDENCIA: BANCO UNION S.A., CHEQUE: 207, FECHA DE EMISION:26/07/2023"/>
    <m/>
    <m/>
    <m/>
    <m/>
    <m/>
    <m/>
    <n v="0"/>
    <n v="330"/>
    <s v="NO_CONCILIADO"/>
  </r>
  <r>
    <x v="0"/>
    <m/>
    <x v="0"/>
    <x v="142"/>
    <s v="O21305070002"/>
    <s v="BOD"/>
    <n v="2130507"/>
    <m/>
    <s v="00099021001 DEPOSITO DE EFECTIVO, DEPOSITANTE: BENEDICTA CERON VDA DE CALLE, CONCEPTO: SUSCRIPCION DE CONVENIO PARA EL PAGO DE LO ADEUDADO, CUENTA DE DEPOSITO: CUENTA UNICA DEL TESORO"/>
    <m/>
    <m/>
    <m/>
    <m/>
    <m/>
    <m/>
    <n v="0"/>
    <n v="1441"/>
    <s v="NO_CONCILIADO"/>
  </r>
  <r>
    <x v="27"/>
    <m/>
    <x v="27"/>
    <x v="142"/>
    <s v="O21305090002"/>
    <s v="BOD"/>
    <n v="2130509"/>
    <m/>
    <s v="00099021001 DEPOSITO DE EFECTIVO, DEPOSITANTE: ALVARO NEMO BAEZ FLORES, CONCEPTO: DEVOLUCION VIATICOS, CUENTA DE DEPOSITO: CUENTA UNICA DEL TESORO/DJBR"/>
    <m/>
    <m/>
    <m/>
    <m/>
    <m/>
    <m/>
    <n v="0"/>
    <n v="371"/>
    <s v="NO_CONCILIADO"/>
  </r>
  <r>
    <x v="92"/>
    <m/>
    <x v="92"/>
    <x v="142"/>
    <s v="O21305340002"/>
    <s v="BOD"/>
    <n v="2130534"/>
    <m/>
    <s v="00066014202 DEPOSITO DE EFECTIVO, DEPOSITANTE: SILVIA PATRICIA MIRANDA MONTAÑO, CONCEPTO: DEVOLUCION DE SALDO NO EJECUTADO DEL PROYECTO PLAN DE ENTRENAMIENTO SANTIAGO ADRIAN VEDIA DEL -MPD, CUENTA DE DEPOSITO: CUENTA UNICA DEL TESORO"/>
    <m/>
    <m/>
    <m/>
    <m/>
    <m/>
    <m/>
    <n v="0"/>
    <n v="900"/>
    <s v="NO_CONCILIADO"/>
  </r>
  <r>
    <x v="79"/>
    <m/>
    <x v="79"/>
    <x v="142"/>
    <s v="O21305350002"/>
    <s v="BOD"/>
    <n v="2130535"/>
    <m/>
    <s v="00283012001 DEPOSITO DE EFECTIVO, DEPOSITANTE: ALBO SA ALMACENERA BOLIVIANA SA, CONCEPTO: AJUSTE DE INTERESES Y ACTUALIZACION -DDE ABRIL 2023, CUENTA DE DEPOSITO: CUENTA UNICA DEL TESORO"/>
    <m/>
    <m/>
    <m/>
    <m/>
    <m/>
    <m/>
    <n v="0"/>
    <n v="0.98"/>
    <s v="NO_CONCILIADO"/>
  </r>
  <r>
    <x v="49"/>
    <m/>
    <x v="49"/>
    <x v="142"/>
    <s v="O21305490002"/>
    <s v="BOD"/>
    <n v="2130549"/>
    <m/>
    <s v="00015011108 DEPOSITO DE EFECTIVO, DEPOSITANTE: ANGEL VERTIZ BLANCO CALDERON, CONCEPTO: DEVOLUCION SR. HERNAN KIFFER ARANDA, CUENTA DE DEPOSITO: CUENTA UNICA DEL TESORO"/>
    <m/>
    <m/>
    <m/>
    <m/>
    <m/>
    <m/>
    <n v="0"/>
    <n v="100"/>
    <s v="NO_CONCILIADO"/>
  </r>
  <r>
    <x v="49"/>
    <m/>
    <x v="49"/>
    <x v="142"/>
    <s v="O21305510002"/>
    <s v="BOD"/>
    <n v="2130551"/>
    <m/>
    <s v="00015011108 DEPOSITO DE EFECTIVO, DEPOSITANTE: ANGEL VERTIZ BLANCO CALDERON, CONCEPTO: DEVOLUCION SR. FRANZ RODOLFO LAURA BERRIOS, CUENTA DE DEPOSITO: CUENTA UNICA DEL TESORO"/>
    <m/>
    <m/>
    <m/>
    <m/>
    <m/>
    <m/>
    <n v="0"/>
    <n v="100"/>
    <s v="NO_CONCILIADO"/>
  </r>
  <r>
    <x v="0"/>
    <m/>
    <x v="0"/>
    <x v="142"/>
    <s v="O21305570002"/>
    <s v="BOD"/>
    <n v="2130557"/>
    <m/>
    <s v="00099021001 DEPOSITO DE EFECTIVO, DEPOSITANTE: JUAN ANGEL CORONEL SARDON C.I. 6136125 L.P., CONCEPTO: DEVOLUCION AL SENASIR COACTIVO SOCIAL, CUENTA DE DEPOSITO: CUENTA UNICA DEL TESORO"/>
    <m/>
    <m/>
    <m/>
    <m/>
    <m/>
    <m/>
    <n v="0"/>
    <n v="3513.93"/>
    <s v="NO_CONCILIADO"/>
  </r>
  <r>
    <x v="93"/>
    <m/>
    <x v="93"/>
    <x v="142"/>
    <s v="O21305600002"/>
    <s v="BOD"/>
    <n v="2130560"/>
    <m/>
    <s v="00133012001 DEPOSITO DE EFECTIVO, DEPOSITANTE: LOTERIA NACIONAL DE BENEFICENCIA Y SALUBRIDAD, CONCEPTO: DEPÓSITO DEL SORTEO LOTERIA DE NAVIDAD, CUENTA DE DEPOSITO: CUENTA UNICA DEL TESORO"/>
    <m/>
    <m/>
    <m/>
    <m/>
    <m/>
    <m/>
    <n v="0"/>
    <n v="7820"/>
    <s v="NO_CONCILIADO"/>
  </r>
  <r>
    <x v="74"/>
    <m/>
    <x v="74"/>
    <x v="142"/>
    <s v="O21305860002"/>
    <s v="BOD"/>
    <n v="2130586"/>
    <m/>
    <s v="00590012001 DEPOSITO DE EFECTIVO, DEPOSITANTE: EMPRESA PUBLICA QUIPUS, CONCEPTO: DEVOLUCION POR REVERSION DE PLANILLAS GESTION 2016, CUENTA DE DEPOSITO: CUENTA UNICA DEL TESORO"/>
    <m/>
    <m/>
    <m/>
    <m/>
    <m/>
    <m/>
    <n v="0"/>
    <n v="257.98"/>
    <s v="NO_CONCILIADO"/>
  </r>
  <r>
    <x v="46"/>
    <m/>
    <x v="46"/>
    <x v="142"/>
    <s v="O21305890002"/>
    <s v="BOD"/>
    <n v="2130589"/>
    <m/>
    <s v="00081011101 DEPOSITO DE EFECTIVO, DEPOSITANTE: MINISTERIO DE OBRAS PÚBLICAS SERVICIOS Y VIVIENDA, CONCEPTO: DEVOLUCION DE CURSO &quot;POLITICAS PUBLICAS&quot;, CUENTA DE DEPOSITO: CUENTA UNICA DEL TESORO"/>
    <m/>
    <m/>
    <m/>
    <m/>
    <m/>
    <m/>
    <n v="0"/>
    <n v="120"/>
    <s v="NO_CONCILIADO"/>
  </r>
  <r>
    <x v="46"/>
    <m/>
    <x v="46"/>
    <x v="142"/>
    <s v="O21305940002"/>
    <s v="BOD"/>
    <n v="2130594"/>
    <m/>
    <s v="00081011101 DEPOSITO DE EFECTIVO, DEPOSITANTE: PAOLO ALEJANDRO CALVIMONTES BEDOYA, CONCEPTO: DEVOLUCION DE CURSO SISTEMA DE PROGRAMACION DE OPERACIONES, CUENTA DE DEPOSITO: CUENTA UNICA DEL TESORO"/>
    <m/>
    <m/>
    <m/>
    <m/>
    <m/>
    <m/>
    <n v="0"/>
    <n v="150"/>
    <s v="NO_CONCILIADO"/>
  </r>
  <r>
    <x v="46"/>
    <m/>
    <x v="46"/>
    <x v="142"/>
    <s v="O21306020002"/>
    <s v="BOD"/>
    <n v="2130602"/>
    <m/>
    <s v="00081011101 DEPOSITO DE EFECTIVO, DEPOSITANTE: EUSEBIO ZAMUDIO LIRA CI :5636750 CH, CONCEPTO: DEVOLUCION DE CURSO:SISTEMA DE PROGRAMACION DE OPERACIONES, CUENTA DE DEPOSITO: CUENTA UNICA DEL TESORO"/>
    <m/>
    <m/>
    <m/>
    <m/>
    <m/>
    <m/>
    <n v="0"/>
    <n v="150"/>
    <s v="NO_CONCILIADO"/>
  </r>
  <r>
    <x v="0"/>
    <m/>
    <x v="0"/>
    <x v="142"/>
    <s v="O21305980002"/>
    <s v="BOD"/>
    <n v="2130598"/>
    <m/>
    <s v="00099021001 DEPOSITO DE EFECTIVO, DEPOSITANTE: ANTONIO ARUQUIPA MALLEA, CONCEPTO: DEVOLUCION DE RETROACTIVO, CUENTA DE DEPOSITO: CUENTA UNICA DEL TESORO"/>
    <m/>
    <m/>
    <m/>
    <m/>
    <m/>
    <m/>
    <n v="0"/>
    <n v="290"/>
    <s v="NO_CONCILIADO"/>
  </r>
  <r>
    <x v="46"/>
    <m/>
    <x v="46"/>
    <x v="142"/>
    <s v="O21305990002"/>
    <s v="BOD"/>
    <n v="2130599"/>
    <m/>
    <s v="00081011101 DEPOSITO DE EFECTIVO, DEPOSITANTE: EUSEBIO ZAMUDIO LIRA CI :5636750 CH, CONCEPTO: DEVOLUCION DE CURSO:SISTEMA DE ORGANIZACION ADMINISTRATIVA, CUENTA DE DEPOSITO: CUENTA UNICA DEL TESORO"/>
    <m/>
    <m/>
    <m/>
    <m/>
    <m/>
    <m/>
    <n v="0"/>
    <n v="150"/>
    <s v="NO_CONCILIADO"/>
  </r>
  <r>
    <x v="46"/>
    <m/>
    <x v="46"/>
    <x v="142"/>
    <s v="O21306040002"/>
    <s v="BOD"/>
    <n v="2130604"/>
    <m/>
    <s v="00081011101 DEPOSITO DE EFECTIVO, DEPOSITANTE: GERMAN ANGEL ALMENDRAS CENTELLAS, CONCEPTO: DEVOLUCION DE CURSO SISTEMA DE PROGRAMACION DE OPERACIONES, CUENTA DE DEPOSITO: CUENTA UNICA DEL TESORO"/>
    <m/>
    <m/>
    <m/>
    <m/>
    <m/>
    <m/>
    <n v="0"/>
    <n v="150"/>
    <s v="NO_CONCILIADO"/>
  </r>
  <r>
    <x v="0"/>
    <m/>
    <x v="0"/>
    <x v="142"/>
    <s v="O21306050002"/>
    <s v="BOD"/>
    <n v="2130605"/>
    <m/>
    <s v="00099021001 DEPOSITO DE EFECTIVO, DEPOSITANTE: DEISY JUDITH CHOQUE ARNEZ, CONCEPTO: DEVOLUCION DE PASAJES TERRESTRES INTERNACIONALES, CUENTA DE DEPOSITO: CUENTA UNICA DEL TESORO"/>
    <m/>
    <m/>
    <m/>
    <m/>
    <m/>
    <m/>
    <n v="0"/>
    <n v="577.75"/>
    <s v="NO_CONCILIADO"/>
  </r>
  <r>
    <x v="46"/>
    <m/>
    <x v="46"/>
    <x v="142"/>
    <s v="O21306170002"/>
    <s v="BOD"/>
    <n v="2130617"/>
    <m/>
    <s v="00081011101 DEPOSITO DE EFECTIVO, DEPOSITANTE: RODOLFO ANCE CONDORI, CONCEPTO: DEVOLUCION DEL CURSO SISTEMA DE ORGANIZACION ADMINISTRATIVA, CUENTA DE DEPOSITO: CUENTA UNICA DEL TESORO"/>
    <m/>
    <m/>
    <m/>
    <m/>
    <m/>
    <m/>
    <n v="0"/>
    <n v="150"/>
    <s v="NO_CONCILIADO"/>
  </r>
  <r>
    <x v="0"/>
    <m/>
    <x v="0"/>
    <x v="142"/>
    <s v="O21306080002"/>
    <s v="BOD"/>
    <n v="2130608"/>
    <m/>
    <s v="00099021001 DEPOSITO DE EFECTIVO, DEPOSITANTE: PEDRO ANDRES GONZALES TORREZ, CONCEPTO: FACTURAS NAABOL DE 24/04/2023, CUENTA DE DEPOSITO: CUENTA UNICA DEL TESORO"/>
    <m/>
    <m/>
    <m/>
    <m/>
    <m/>
    <m/>
    <n v="0"/>
    <n v="15"/>
    <s v="NO_CONCILIADO"/>
  </r>
  <r>
    <x v="46"/>
    <m/>
    <x v="46"/>
    <x v="142"/>
    <s v="O21306110002"/>
    <s v="BOD"/>
    <n v="2130611"/>
    <m/>
    <s v="00081011101 DEPOSITO DE EFECTIVO, DEPOSITANTE: ENRIQUE GUSTAVO PONCE DE LEON MENDIENTA, CONCEPTO: DEVOLUCION DE CURSO SISTEMA DE PROGRAMACION DE OPERACIONES, CUENTA DE DEPOSITO: CUENTA UNICA DEL TESORO"/>
    <m/>
    <m/>
    <m/>
    <m/>
    <m/>
    <m/>
    <n v="0"/>
    <n v="150"/>
    <s v="NO_CONCILIADO"/>
  </r>
  <r>
    <x v="46"/>
    <m/>
    <x v="46"/>
    <x v="142"/>
    <s v="O21306450002"/>
    <s v="BOD"/>
    <n v="2130645"/>
    <m/>
    <s v="00081011101 DEPOSITO DE EFECTIVO, DEPOSITANTE: DAYANA BELEN CALLE COLQUE, CONCEPTO: DEVOLUCION DE CURSO POLITICAS PUBLICAS, CUENTA DE DEPOSITO: CUENTA UNICA DEL TESORO"/>
    <m/>
    <m/>
    <m/>
    <m/>
    <m/>
    <m/>
    <n v="0"/>
    <n v="120"/>
    <s v="NO_CONCILIADO"/>
  </r>
  <r>
    <x v="45"/>
    <m/>
    <x v="45"/>
    <x v="142"/>
    <s v="O21306330002"/>
    <s v="BOD"/>
    <n v="2130633"/>
    <m/>
    <s v="00099021001 DEPOSITO DE EFECTIVO, DEPOSITANTE: MILTON GARCIA VALDIVIA-ATT, CONCEPTO: DEVOLUCION DE RECURSOS NO UTILIZADOS POR CONCEPTO DE VIATICOS, CUENTA DE DEPOSITO: CUENTA UNICA DEL TESORO"/>
    <m/>
    <m/>
    <m/>
    <m/>
    <m/>
    <m/>
    <n v="0"/>
    <n v="821.4"/>
    <s v="NO_CONCILIADO"/>
  </r>
  <r>
    <x v="71"/>
    <m/>
    <x v="71"/>
    <x v="142"/>
    <s v="O21306370002"/>
    <s v="BOD"/>
    <n v="2130637"/>
    <m/>
    <s v="00601012001 DEPOSITO DE EFECTIVO, DEPOSITANTE: JUAN MAURICIO CUBA NUÑEZ DEL PRADO, CONCEPTO: DEVOLUCION DE PASAJES AEREOS, CUENTA DE DEPOSITO: CUENTA UNICA DEL TESORO"/>
    <m/>
    <m/>
    <m/>
    <m/>
    <m/>
    <m/>
    <n v="0"/>
    <n v="797"/>
    <s v="NO_CONCILIADO"/>
  </r>
  <r>
    <x v="89"/>
    <m/>
    <x v="89"/>
    <x v="142"/>
    <s v="O21306380002"/>
    <s v="BOD"/>
    <n v="2130638"/>
    <m/>
    <s v="00373024101 DEPOSITO DE EFECTIVO, DEPOSITANTE: CAROLINA ROMERO ESPINOZA Y NANCY SOLIZ PINTO, CONCEPTO: POR DESCARGO DE BAJA CPS DE LA SRA GLORIA PATRICIA IBAÑEZ CONDORI, CUENTA DE DEPOSITO: CUENTA UNICA DEL TESORO"/>
    <m/>
    <m/>
    <m/>
    <m/>
    <m/>
    <m/>
    <n v="0"/>
    <n v="325.49"/>
    <s v="NO_CONCILIADO"/>
  </r>
  <r>
    <x v="1"/>
    <m/>
    <x v="1"/>
    <x v="142"/>
    <s v="O21306400002"/>
    <s v="BOD"/>
    <n v="2130640"/>
    <m/>
    <s v="00099021001 DEPOSITO DE EFECTIVO, DEPOSITANTE: LUIS SANTIAGO CATERING Y EVENTOS, CONCEPTO: PAGO DE SERVICIOS BASICOS, CUENTA DE DEPOSITO: CUENTA UNICA DEL TESORO"/>
    <m/>
    <m/>
    <m/>
    <m/>
    <m/>
    <m/>
    <n v="0"/>
    <n v="2000"/>
    <s v="NO_CONCILIADO"/>
  </r>
  <r>
    <x v="46"/>
    <m/>
    <x v="46"/>
    <x v="142"/>
    <s v="O21306410002"/>
    <s v="BOD"/>
    <n v="2130641"/>
    <m/>
    <s v="00081011101 DEPOSITO DE EFECTIVO, DEPOSITANTE: JORGE DANIEL SOLIZ OVIDIO, CONCEPTO: DEVOLUCION DE CURSO POLITICAS PUBLICAS, CUENTA DE DEPOSITO: CUENTA UNICA DEL TESORO"/>
    <m/>
    <m/>
    <m/>
    <m/>
    <m/>
    <m/>
    <n v="0"/>
    <n v="120"/>
    <s v="NO_CONCILIADO"/>
  </r>
  <r>
    <x v="0"/>
    <m/>
    <x v="0"/>
    <x v="142"/>
    <s v="O21306610002"/>
    <s v="BOD"/>
    <n v="2130661"/>
    <m/>
    <s v="00099021001 DEPOSITO DE EFECTIVO, DEPOSITANTE: ALBERTINA GUTIERREZ QUISPE, CONCEPTO: DEVOLUCION DE RETROACTIVO, CUENTA DE DEPOSITO: CUENTA UNICA DEL TESORO"/>
    <m/>
    <m/>
    <m/>
    <m/>
    <m/>
    <m/>
    <n v="0"/>
    <n v="810"/>
    <s v="NO_CONCILIADO"/>
  </r>
  <r>
    <x v="29"/>
    <m/>
    <x v="29"/>
    <x v="142"/>
    <s v="O21306630002"/>
    <s v="BOD"/>
    <n v="2130663"/>
    <m/>
    <s v="00099021001 DEPOSITO DE EFECTIVO, DEPOSITANTE: ASFI-PAMELA SILVESTRE CASTILLO 6987339 LP, CONCEPTO: FACTURAS NAABOL DE FECHA 29/05/2023 Y 10/06/2023, CUENTA DE DEPOSITO: CUENTA UNICA DEL TESORO"/>
    <m/>
    <m/>
    <m/>
    <m/>
    <m/>
    <m/>
    <n v="0"/>
    <n v="30"/>
    <s v="NO_CONCILIADO"/>
  </r>
  <r>
    <x v="29"/>
    <m/>
    <x v="29"/>
    <x v="142"/>
    <s v="O21306640002"/>
    <s v="BOD"/>
    <n v="2130664"/>
    <m/>
    <s v="00099021001 DEPOSITO DE EFECTIVO, DEPOSITANTE: ASFI-PAMELA SILVESTRE CASTILLO 6987339 LP, CONCEPTO: FACTURAS NAABOL DE FECHA 27/05/2023, CUENTA DE DEPOSITO: CUENTA UNICA DEL TESORO"/>
    <m/>
    <m/>
    <m/>
    <m/>
    <m/>
    <m/>
    <n v="0"/>
    <n v="15"/>
    <s v="NO_CONCILIADO"/>
  </r>
  <r>
    <x v="89"/>
    <m/>
    <x v="89"/>
    <x v="142"/>
    <s v="Q18550850002"/>
    <s v="CRV"/>
    <n v="1855085"/>
    <m/>
    <s v="NUMERO DE LIBRETA CUT: 00373024105 OPERACIÓN E75 TRANSFERENCIA DE LA CUENTA FISCAL BUN A LA CUT EN MN TRANSFERENCIA DE FONDOS A SOLICITUD DE: GOBIERNO AUTONOMO MUNICIPAL BELEN DE ANDAMARCA, CITE: GAMBA/MAE NÂ° 277/2023 CUENTA CUT 3987 LIBRETA NÂ° 00373024105 FDI-TRANSFERENCIAS PROGRAMADAS Y/O"/>
    <m/>
    <m/>
    <m/>
    <m/>
    <m/>
    <m/>
    <n v="0"/>
    <n v="1200"/>
    <s v="NO_CONCILIADO"/>
  </r>
  <r>
    <x v="32"/>
    <m/>
    <x v="32"/>
    <x v="142"/>
    <s v="G23623460001"/>
    <s v="CVD"/>
    <n v="2362346"/>
    <m/>
    <s v="COBRO COSTOS DE PAPELERIA SEGUN TRANSFERENCIA DEL EXTERIOR POR ORDEN DE LATIN OIL S.A., FECHA VALOR 03/08/2023 REF:YPFB-PROF 625 LIB. 00513062002 YPFB - EXPORTACIÓN DE GLP Y OTROS-BOLIVIANOS"/>
    <m/>
    <m/>
    <m/>
    <m/>
    <m/>
    <m/>
    <n v="50"/>
    <n v="0"/>
    <s v="NO_CONCILIADO"/>
  </r>
  <r>
    <x v="1"/>
    <m/>
    <x v="1"/>
    <x v="142"/>
    <s v="J05589450002"/>
    <s v="NTE"/>
    <n v="6182432"/>
    <m/>
    <s v="A:00099021001 Transferencia de recursos a la Libreta 00099021001 TGN-RECURSOS ORDINARIOS (3987), de acuerdo a extracto bancario adjunto."/>
    <m/>
    <m/>
    <m/>
    <m/>
    <m/>
    <m/>
    <n v="0"/>
    <n v="300000000"/>
    <s v="NO_CONCILIADO"/>
  </r>
  <r>
    <x v="1"/>
    <m/>
    <x v="1"/>
    <x v="142"/>
    <s v="B21305130002"/>
    <s v="BOD"/>
    <n v="2130513"/>
    <m/>
    <s v="00099021001 DEP.DE CHEQ.AJENOS,RET.DE CAM.,CONCEPTO: DVOLUCION DE CC NO COBRADA ABRIL 2023,DEP.: LA VITALICIA SEGUROS Y REASEGUROS DE VIDA SA , PROCEDENCIA: BANCO BISA S.A., CHEQUE: 80449, FECHA DE EMISION:02/08/2023"/>
    <m/>
    <m/>
    <m/>
    <m/>
    <m/>
    <m/>
    <n v="0"/>
    <n v="4404.58"/>
    <s v="NO_CONCILIADO"/>
  </r>
  <r>
    <x v="1"/>
    <m/>
    <x v="1"/>
    <x v="142"/>
    <s v="B21305360002"/>
    <s v="BOD"/>
    <n v="2130536"/>
    <m/>
    <s v="00099021001 DEP.DE CHEQ.AJENOS,RET.DE CAM.,CONCEPTO: DEVOLUCION PLANILLA INCAPACIDADES - CAJA PETROLERA DE SALUD,DEP.: SEDES - COCHABAMBA , PROCEDENCIA: BANCO UNION S.A., CHEQUE: 32287, FECHA DE EMISION:06/07/2023"/>
    <m/>
    <m/>
    <m/>
    <m/>
    <m/>
    <m/>
    <n v="0"/>
    <n v="278.24"/>
    <s v="NO_CONCILIADO"/>
  </r>
  <r>
    <x v="70"/>
    <m/>
    <x v="70"/>
    <x v="142"/>
    <s v="B21305500002"/>
    <s v="BOD"/>
    <n v="2130550"/>
    <m/>
    <s v="00587012022 DEP.DE CHEQ.AJENOS,RET.DE CAM.,CONCEPTO: CERT PAGO 8-MAYO/2023-CHIMORE,DEP.: E.B.C. , PROCEDENCIA: BANCO UNION S.A., CHEQUE: 1887, FECHA DE EMISION:03/08/2023"/>
    <m/>
    <m/>
    <m/>
    <m/>
    <m/>
    <m/>
    <n v="0"/>
    <n v="615544.53"/>
    <s v="NO_CONCILIADO"/>
  </r>
  <r>
    <x v="82"/>
    <m/>
    <x v="82"/>
    <x v="142"/>
    <s v="B21305800002"/>
    <s v="BOD"/>
    <n v="2130580"/>
    <m/>
    <s v="00206012001 DEP.DE CHEQ.AJENOS,RET.DE CAM.,CONCEPTO: DEPÓSITO POR OTROS INGRESOS,DEP.: INSTITUTO NACIONAL DE ESTADISTICA , PROCEDENCIA: BANCO UNION S.A., CHEQUE: 5541, FECHA DE EMISION:02/08/2023"/>
    <m/>
    <m/>
    <m/>
    <m/>
    <m/>
    <m/>
    <n v="0"/>
    <n v="70"/>
    <s v="NO_CONCILIADO"/>
  </r>
  <r>
    <x v="35"/>
    <m/>
    <x v="35"/>
    <x v="142"/>
    <s v="B21305930002"/>
    <s v="BOD"/>
    <n v="2130593"/>
    <m/>
    <s v="00099021001 DEP.DE CHEQ.AJENOS,RET.DE CAM.,CONCEPTO: DEVOLUCION DEP CTA ACREEDORES SENASIR CONCEPTO COBROS INDEBIDOS CBTE 154 01/08/2023,DEP.: SENASIR , PROCEDENCIA: BANCO UNION S.A., CHEQUE: 10108, FECHA DE EMISION:01/08/2023"/>
    <m/>
    <m/>
    <m/>
    <m/>
    <m/>
    <m/>
    <n v="0"/>
    <n v="261.8"/>
    <s v="NO_CONCILIADO"/>
  </r>
  <r>
    <x v="35"/>
    <m/>
    <x v="35"/>
    <x v="142"/>
    <s v="B21305970002"/>
    <s v="BOD"/>
    <n v="2130597"/>
    <m/>
    <s v="00099021001 DEP.DE CHEQ.AJENOS,RET.DE CAM.,CONCEPTO: DEVOLUCION DEP. CTA: ACREEDORES SENASIR CONCEPTO COBROS INDEBIDOS CBTE 155 01/08/2023,DEP.: SENASIR , PROCEDENCIA: BANCO UNION S.A., CHEQUE: 10110, FECHA DE EMISION:01/08/2023"/>
    <m/>
    <m/>
    <m/>
    <m/>
    <m/>
    <m/>
    <n v="0"/>
    <n v="136.97999999999999"/>
    <s v="NO_CONCILIADO"/>
  </r>
  <r>
    <x v="94"/>
    <m/>
    <x v="94"/>
    <x v="142"/>
    <s v="G23624920002"/>
    <s v="CRV"/>
    <n v="2362492"/>
    <m/>
    <s v="TRANSFERENCIA DEL EXTERIOR SEGUN SWIFT NO.12692 DE FECHA 03/08/2023 ORDENANTE: CONSULADO GENERAL DE BOLIVIA-WASHINGTON REF:RECAUDACIONES EXTERIOR JULIO 2023 CÉDULAS DE IDENTIDAD. LIB. 00340012005 SEGIP - RECAUDACION EXTERIOR - CEDULAS DE IDENTIDAD"/>
    <m/>
    <m/>
    <m/>
    <m/>
    <m/>
    <m/>
    <n v="0"/>
    <n v="59926.63"/>
    <s v="NO_CONCILIADO"/>
  </r>
  <r>
    <x v="32"/>
    <m/>
    <x v="32"/>
    <x v="142"/>
    <s v="G23624910001"/>
    <s v="CVD"/>
    <n v="2362491"/>
    <m/>
    <s v="COBRO COSTOS DE PAPELERIA SEGUN TRANSFERENCIA DEL EXTERIOR POR ORDEN DE COPA ENERGÍA DISTRIBUIDORA DE GAS SA, FECHA VALOR 03/08/2023 REF:INV 1032, 1033, 1036, 1037,1038 LIB. 00513062002 YPFB - EXPORTACIÓN DE GLP Y OTROS-BOLIVIANOS"/>
    <m/>
    <m/>
    <m/>
    <m/>
    <m/>
    <m/>
    <n v="50"/>
    <n v="0"/>
    <s v="NO_CONCILIADO"/>
  </r>
  <r>
    <x v="94"/>
    <m/>
    <x v="94"/>
    <x v="142"/>
    <s v="G23624930001"/>
    <s v="CVD"/>
    <n v="2362493"/>
    <m/>
    <s v="COBRO COSTOS DE PAPELERIA SEGUN TRANSFERENCIA DEL EXTERIOR POR ORDEN DE CONSULADO GENERAL DE BOLIVIA-WASHINGTON REF:RECAUDACIONES EXTERIOR JULIO 2023 CÉDULAS DE IDENTIDAD. LIB. 00340012003 RECAUDACION EXTRANJERIA - C.I. -L.C."/>
    <m/>
    <m/>
    <m/>
    <m/>
    <m/>
    <m/>
    <n v="50"/>
    <n v="0"/>
    <s v="NO_CONCILIADO"/>
  </r>
  <r>
    <x v="38"/>
    <m/>
    <x v="38"/>
    <x v="142"/>
    <s v="S10658790001"/>
    <s v="COB"/>
    <n v="1065879"/>
    <m/>
    <s v="||COMISION TRANSFERENCIA FDOS.AL EXTERIOR 0,10% S/USD 590.285,51 REEM. GASTOS COMUNICACIÓN BS220.- Y EMISION COMPROBANTE CONTABLE BS50.- REF: PAGO 15 LC I-2022-23 P/C ECEBOL A/F THYSSENKRUPP INDUSTRIAL SOLUTIONS SAU EN COMPLEMENTO A COMPROBANTE S-1065878 DE LA FECHA. LIB: 00132032001 ECEBOL - GESTION OPERATIVA REF: COMISIONES PAGO 15 LC I-2022-23."/>
    <m/>
    <m/>
    <m/>
    <m/>
    <m/>
    <m/>
    <n v="4319.3900000000003"/>
    <n v="0"/>
    <s v="NO_CONCILIADO"/>
  </r>
  <r>
    <x v="74"/>
    <m/>
    <x v="74"/>
    <x v="142"/>
    <s v="S10658830001"/>
    <s v="COB"/>
    <n v="1065883"/>
    <m/>
    <s v="||COMISION TRANSFERENCIA FDOS.AL EXTERIOR 0,10% S/USD 34.607,68 REEM. GASTOS COMUNICACIÓN BS220.- Y EMISION COMPROBANTE CONTABLE BS50.- REF: PAGO 3 LC I-2023-24 P/C EMPRESA PUBLICA QUIPUS A/F GREAT CHIN LIMITED EN COMPLEMENTO A COMPROBANTE S-1065882 DE LA FECHA. LIB:00590012001 EMPRESA PUBLICA QUIPUS - RECURSOS ESPECIFICOS REF.: COMISIONES PAGO 3 LC I-2023-24."/>
    <m/>
    <m/>
    <m/>
    <m/>
    <m/>
    <m/>
    <n v="507.42"/>
    <n v="0"/>
    <s v="NO_CONCILIADO"/>
  </r>
  <r>
    <x v="95"/>
    <m/>
    <x v="95"/>
    <x v="142"/>
    <s v="S10659070003"/>
    <s v="COB"/>
    <n v="1065907"/>
    <m/>
    <s v="||TRANSFERENCIA DE FONDOS S/G MENSAJE SWIFT NRO.12695 DE LA FECHA Y NOTA CITE DGAC/3568/2023 DE F.15.06.2023 (HRE-TGL-9395) DE LA DIRECCION GENERAL DE AERONAUTICA CIVIL (SECTOR PÚBLICO). DEBITO DE LA LIBRETA 00117012001 DGAC, REPOSICIÓN DE ÚTILES DE ESCRITORIO."/>
    <m/>
    <m/>
    <m/>
    <m/>
    <m/>
    <m/>
    <n v="50"/>
    <n v="0"/>
    <s v="NO_CONCILIADO"/>
  </r>
  <r>
    <x v="4"/>
    <m/>
    <x v="4"/>
    <x v="142"/>
    <s v="F0013594"/>
    <s v="DAU"/>
    <n v="5515283"/>
    <m/>
    <s v="A:00099021001 Reversión de recursos al GAM San Joaquín,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6000"/>
    <s v="NO_CONCILIADO"/>
  </r>
  <r>
    <x v="4"/>
    <m/>
    <x v="4"/>
    <x v="142"/>
    <s v="F0013594"/>
    <s v="DAU"/>
    <n v="5516696"/>
    <m/>
    <s v="A:00099021001 Reversión de recursos al GAM Turc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862.5"/>
    <s v="NO_CONCILIADO"/>
  </r>
  <r>
    <x v="4"/>
    <m/>
    <x v="4"/>
    <x v="142"/>
    <s v="F0013594"/>
    <s v="DAU"/>
    <n v="5511953"/>
    <m/>
    <s v="A:00099021001 Reversión de recursos al GAM Villa Vaca Guzmán,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500"/>
    <s v="NO_CONCILIADO"/>
  </r>
  <r>
    <x v="4"/>
    <m/>
    <x v="4"/>
    <x v="142"/>
    <s v="F0013594"/>
    <s v="DAU"/>
    <n v="5511969"/>
    <m/>
    <s v="A:00099021001 Reversión de recursos al GAM Villa de Huacay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22000"/>
    <s v="NO_CONCILIADO"/>
  </r>
  <r>
    <x v="4"/>
    <m/>
    <x v="4"/>
    <x v="142"/>
    <s v="F0013594"/>
    <s v="DAU"/>
    <n v="5512668"/>
    <m/>
    <s v="A:00099021001 Reversión de recursos al GAM Machareti,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25"/>
    <s v="NO_CONCILIADO"/>
  </r>
  <r>
    <x v="4"/>
    <m/>
    <x v="4"/>
    <x v="142"/>
    <s v="F0013594"/>
    <s v="DAU"/>
    <n v="5512677"/>
    <m/>
    <s v="A:00099021001 Reversión de recursos al GAM Achocall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250"/>
    <s v="NO_CONCILIADO"/>
  </r>
  <r>
    <x v="4"/>
    <m/>
    <x v="4"/>
    <x v="142"/>
    <s v="F0013594"/>
    <s v="DAU"/>
    <n v="5512686"/>
    <m/>
    <s v="A:00099021001 Reversión de recursos al GAM Desaguader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700"/>
    <s v="NO_CONCILIADO"/>
  </r>
  <r>
    <x v="4"/>
    <m/>
    <x v="4"/>
    <x v="142"/>
    <s v="F0013594"/>
    <s v="DAU"/>
    <n v="5512687"/>
    <m/>
    <s v="A:00099021001 Reversión de recursos al GAM Cajuat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94"/>
    <s v="NO_CONCILIADO"/>
  </r>
  <r>
    <x v="4"/>
    <m/>
    <x v="4"/>
    <x v="142"/>
    <s v="F0013594"/>
    <s v="DAU"/>
    <n v="5512706"/>
    <m/>
    <s v="A:00099021001 Reversión de recursos al GAM Quiabay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9750"/>
    <s v="NO_CONCILIADO"/>
  </r>
  <r>
    <x v="4"/>
    <m/>
    <x v="4"/>
    <x v="142"/>
    <s v="F0013594"/>
    <s v="DAU"/>
    <n v="5514362"/>
    <m/>
    <s v="A:00099021001 Reversión de recursos al GAM Copacaban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2063"/>
    <s v="NO_CONCILIADO"/>
  </r>
  <r>
    <x v="4"/>
    <m/>
    <x v="4"/>
    <x v="142"/>
    <s v="F0013594"/>
    <s v="DAU"/>
    <n v="5515298"/>
    <m/>
    <s v="A:00099021001 Reversión de recursos al GAM Tito Yupanqui,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300"/>
    <s v="NO_CONCILIADO"/>
  </r>
  <r>
    <x v="4"/>
    <m/>
    <x v="4"/>
    <x v="142"/>
    <s v="F0013594"/>
    <s v="DAU"/>
    <n v="5516102"/>
    <m/>
    <s v="A:00099021001 Reversión de recursos al GAM Caquiaviri,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3349.5"/>
    <s v="NO_CONCILIADO"/>
  </r>
  <r>
    <x v="4"/>
    <m/>
    <x v="4"/>
    <x v="142"/>
    <s v="F0013594"/>
    <s v="DAU"/>
    <n v="5516123"/>
    <m/>
    <s v="A:00099021001 Reversión de recursos al GAM Nazacara de Pacaje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3000"/>
    <s v="NO_CONCILIADO"/>
  </r>
  <r>
    <x v="4"/>
    <m/>
    <x v="4"/>
    <x v="142"/>
    <s v="F0013594"/>
    <s v="DAU"/>
    <n v="5516211"/>
    <m/>
    <s v="A:00099021001 Reversión de recursos al GAM Chulumani (Villa de la Libertad),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22639"/>
    <s v="NO_CONCILIADO"/>
  </r>
  <r>
    <x v="4"/>
    <m/>
    <x v="4"/>
    <x v="142"/>
    <s v="F0013594"/>
    <s v="DAU"/>
    <n v="5516239"/>
    <m/>
    <s v="A:00099021001 Reversión de recursos al GAM Ixiama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4850"/>
    <s v="NO_CONCILIADO"/>
  </r>
  <r>
    <x v="4"/>
    <m/>
    <x v="4"/>
    <x v="142"/>
    <s v="F0013594"/>
    <s v="DAU"/>
    <n v="5516271"/>
    <m/>
    <s v="A:00099021001 Reversión de recursos al GAM Curv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7500"/>
    <s v="NO_CONCILIADO"/>
  </r>
  <r>
    <x v="4"/>
    <m/>
    <x v="4"/>
    <x v="142"/>
    <s v="F0013594"/>
    <s v="DAU"/>
    <n v="5516356"/>
    <m/>
    <s v="A:00099021001 Reversión de recursos al GAM Chacarill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3000"/>
    <s v="NO_CONCILIADO"/>
  </r>
  <r>
    <x v="4"/>
    <m/>
    <x v="4"/>
    <x v="142"/>
    <s v="F0013594"/>
    <s v="DAU"/>
    <n v="5962200"/>
    <m/>
    <s v="A:00099021001 Reversión de recursos al GAM Teoponte,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7538"/>
    <s v="NO_CONCILIADO"/>
  </r>
  <r>
    <x v="4"/>
    <m/>
    <x v="4"/>
    <x v="142"/>
    <s v="F0013594"/>
    <s v="DAU"/>
    <n v="5516374"/>
    <m/>
    <s v="A:00099021001 Reversión de recursos al GAM Santiago de Machac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7000"/>
    <s v="NO_CONCILIADO"/>
  </r>
  <r>
    <x v="4"/>
    <m/>
    <x v="4"/>
    <x v="142"/>
    <s v="F0013594"/>
    <s v="DAU"/>
    <n v="5516630"/>
    <m/>
    <s v="A:00099021001 Reversión de recursos al GAM Anzald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275"/>
    <s v="NO_CONCILIADO"/>
  </r>
  <r>
    <x v="4"/>
    <m/>
    <x v="4"/>
    <x v="142"/>
    <s v="F0013594"/>
    <s v="DAU"/>
    <n v="5516629"/>
    <m/>
    <s v="A:00099021001 Reversión de recursos al GAM Huatajat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2000"/>
    <s v="NO_CONCILIADO"/>
  </r>
  <r>
    <x v="4"/>
    <m/>
    <x v="4"/>
    <x v="142"/>
    <s v="F0013594"/>
    <s v="DAU"/>
    <n v="5516640"/>
    <m/>
    <s v="A:00099021001 Reversión de recursos al GAM Poj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888"/>
    <s v="NO_CONCILIADO"/>
  </r>
  <r>
    <x v="4"/>
    <m/>
    <x v="4"/>
    <x v="142"/>
    <s v="F0013594"/>
    <s v="DAU"/>
    <n v="5516654"/>
    <m/>
    <s v="A:00099021001 Reversión de recursos al GAM Puerto Villarroel,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209"/>
    <s v="NO_CONCILIADO"/>
  </r>
  <r>
    <x v="4"/>
    <m/>
    <x v="4"/>
    <x v="142"/>
    <s v="F0013594"/>
    <s v="DAU"/>
    <n v="5516666"/>
    <m/>
    <s v="A:00099021001 Reversión de recursos al GAM Vila Vil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2250"/>
    <s v="NO_CONCILIADO"/>
  </r>
  <r>
    <x v="4"/>
    <m/>
    <x v="4"/>
    <x v="142"/>
    <s v="F0013594"/>
    <s v="DAU"/>
    <n v="5516667"/>
    <m/>
    <s v="A:00099021001 Reversión de recursos al GAM Santuario de Quillaca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7000"/>
    <s v="NO_CONCILIADO"/>
  </r>
  <r>
    <x v="4"/>
    <m/>
    <x v="4"/>
    <x v="142"/>
    <s v="F0013594"/>
    <s v="DAU"/>
    <n v="5515291"/>
    <m/>
    <s v="A:00099021001 Reversión de recursos al GAM San Ramón,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6500"/>
    <s v="NO_CONCILIADO"/>
  </r>
  <r>
    <x v="4"/>
    <m/>
    <x v="4"/>
    <x v="142"/>
    <s v="F0013594"/>
    <s v="DAU"/>
    <n v="5516680"/>
    <m/>
    <s v="A:00099021001 Reversión de recursos al GAM Curahuara de Caranga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4000"/>
    <s v="NO_CONCILIADO"/>
  </r>
  <r>
    <x v="4"/>
    <m/>
    <x v="4"/>
    <x v="142"/>
    <s v="F0013594"/>
    <s v="DAU"/>
    <n v="5516805"/>
    <m/>
    <s v="A:00099021001 Reversión de recursos al GAM San José,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77"/>
    <s v="NO_CONCILIADO"/>
  </r>
  <r>
    <x v="4"/>
    <m/>
    <x v="4"/>
    <x v="142"/>
    <s v="F0013594"/>
    <s v="DAU"/>
    <n v="5515292"/>
    <m/>
    <s v="A:00099021001 Reversión de recursos al GAM Baure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4912.5"/>
    <s v="NO_CONCILIADO"/>
  </r>
  <r>
    <x v="4"/>
    <m/>
    <x v="4"/>
    <x v="142"/>
    <s v="F0013594"/>
    <s v="DAU"/>
    <n v="5962204"/>
    <m/>
    <s v="A:00099021001 Reversión de recursos al GAM Lagunilla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7363"/>
    <s v="NO_CONCILIADO"/>
  </r>
  <r>
    <x v="4"/>
    <m/>
    <x v="4"/>
    <x v="142"/>
    <s v="F0013594"/>
    <s v="DAU"/>
    <n v="5516804"/>
    <m/>
    <s v="A:00099021001 Reversión de recursos al GAM La Guardi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7000"/>
    <s v="NO_CONCILIADO"/>
  </r>
  <r>
    <x v="4"/>
    <m/>
    <x v="4"/>
    <x v="142"/>
    <s v="F0013594"/>
    <s v="DAU"/>
    <n v="5513785"/>
    <m/>
    <s v="A:00099021001 Reversión de recursos al GAM Postrer Valle,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77250"/>
    <s v="NO_CONCILIADO"/>
  </r>
  <r>
    <x v="4"/>
    <m/>
    <x v="4"/>
    <x v="142"/>
    <s v="F0013594"/>
    <s v="DAU"/>
    <n v="5516787"/>
    <m/>
    <s v="A:00099021001 Reversión de recursos al GAM Chuquihuta Ayllu Jucumani,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6750"/>
    <s v="NO_CONCILIADO"/>
  </r>
  <r>
    <x v="4"/>
    <m/>
    <x v="4"/>
    <x v="142"/>
    <s v="F0013594"/>
    <s v="DAU"/>
    <n v="5516819"/>
    <m/>
    <s v="A:00099021001 Reversión de recursos al GAM Moro Mor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3500"/>
    <s v="NO_CONCILIADO"/>
  </r>
  <r>
    <x v="4"/>
    <m/>
    <x v="4"/>
    <x v="142"/>
    <s v="F0013594"/>
    <s v="DAU"/>
    <n v="5516749"/>
    <m/>
    <s v="A:00099021001 Reversión de recursos al GAM Caiza &quot;D&quot;,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000"/>
    <s v="NO_CONCILIADO"/>
  </r>
  <r>
    <x v="4"/>
    <m/>
    <x v="4"/>
    <x v="142"/>
    <s v="F0013594"/>
    <s v="DAU"/>
    <n v="5513793"/>
    <m/>
    <s v="A:00099021001 Reversión de recursos al GAM Pampa Grande,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22013"/>
    <s v="NO_CONCILIADO"/>
  </r>
  <r>
    <x v="4"/>
    <m/>
    <x v="4"/>
    <x v="142"/>
    <s v="F0013594"/>
    <s v="DAU"/>
    <n v="5516786"/>
    <m/>
    <s v="A:00099021001 Reversión de recursos al GAM Tahu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500"/>
    <s v="NO_CONCILIADO"/>
  </r>
  <r>
    <x v="4"/>
    <m/>
    <x v="4"/>
    <x v="142"/>
    <s v="F0013594"/>
    <s v="DAU"/>
    <n v="5513794"/>
    <m/>
    <s v="A:00099021001 Reversión de recursos al GAM Quirusilla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2250"/>
    <s v="NO_CONCILIADO"/>
  </r>
  <r>
    <x v="4"/>
    <m/>
    <x v="4"/>
    <x v="142"/>
    <s v="F0013594"/>
    <s v="DAU"/>
    <n v="5516772"/>
    <m/>
    <s v="A:00099021001 Reversión de recursos al GAM Llic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000"/>
    <s v="NO_CONCILIADO"/>
  </r>
  <r>
    <x v="4"/>
    <m/>
    <x v="4"/>
    <x v="142"/>
    <s v="F0013594"/>
    <s v="DAU"/>
    <n v="5513801"/>
    <m/>
    <s v="A:00099021001 Reversión de recursos al GAM Concepción,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21054"/>
    <s v="NO_CONCILIADO"/>
  </r>
  <r>
    <x v="4"/>
    <m/>
    <x v="4"/>
    <x v="142"/>
    <s v="F0013594"/>
    <s v="DAU"/>
    <n v="5516771"/>
    <m/>
    <s v="A:00099021001 Reversión de recursos al GAM Arampamp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8250"/>
    <s v="NO_CONCILIADO"/>
  </r>
  <r>
    <x v="4"/>
    <m/>
    <x v="4"/>
    <x v="142"/>
    <s v="F0013594"/>
    <s v="DAU"/>
    <n v="5513802"/>
    <m/>
    <s v="A:00099021001 Reversión de recursos al GAM Puerto Quijarr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578"/>
    <s v="NO_CONCILIADO"/>
  </r>
  <r>
    <x v="4"/>
    <m/>
    <x v="4"/>
    <x v="142"/>
    <s v="F0013594"/>
    <s v="DAU"/>
    <n v="5516732"/>
    <m/>
    <s v="A:00099021001 Reversión de recursos al GAM Puna (Villa Talaver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2250"/>
    <s v="NO_CONCILIADO"/>
  </r>
  <r>
    <x v="4"/>
    <m/>
    <x v="4"/>
    <x v="142"/>
    <s v="F0013594"/>
    <s v="DAU"/>
    <n v="5513980"/>
    <m/>
    <s v="A:00099021001 Reversión de recursos al GAM San Juan,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250"/>
    <s v="NO_CONCILIADO"/>
  </r>
  <r>
    <x v="4"/>
    <m/>
    <x v="4"/>
    <x v="142"/>
    <s v="F0013594"/>
    <s v="DAU"/>
    <n v="5516731"/>
    <m/>
    <s v="A:00099021001 Reversión de recursos al GAM San Pedro de Queme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250"/>
    <s v="NO_CONCILIADO"/>
  </r>
  <r>
    <x v="4"/>
    <m/>
    <x v="4"/>
    <x v="142"/>
    <s v="F0013594"/>
    <s v="DAU"/>
    <n v="5514356"/>
    <m/>
    <s v="A:00099021001 Reversión de recursos al GAM San Ignaci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393.72"/>
    <s v="NO_CONCILIADO"/>
  </r>
  <r>
    <x v="4"/>
    <m/>
    <x v="4"/>
    <x v="142"/>
    <s v="F0013594"/>
    <s v="DAU"/>
    <n v="5516730"/>
    <m/>
    <s v="A:00099021001 Reversión de recursos al GAM Vitichi,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250"/>
    <s v="NO_CONCILIADO"/>
  </r>
  <r>
    <x v="4"/>
    <m/>
    <x v="4"/>
    <x v="142"/>
    <s v="F0013594"/>
    <s v="DAU"/>
    <n v="5514357"/>
    <m/>
    <s v="A:00099021001 Reversión de recursos al GAM Loret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3750"/>
    <s v="NO_CONCILIADO"/>
  </r>
  <r>
    <x v="4"/>
    <m/>
    <x v="4"/>
    <x v="142"/>
    <s v="F0013594"/>
    <s v="DAU"/>
    <n v="5516709"/>
    <m/>
    <s v="A:00099021001 Reversión de recursos al GAM Colquechac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000"/>
    <s v="NO_CONCILIADO"/>
  </r>
  <r>
    <x v="4"/>
    <m/>
    <x v="4"/>
    <x v="142"/>
    <s v="F0013594"/>
    <s v="DAU"/>
    <n v="5514363"/>
    <m/>
    <s v="A:00099021001 Reversión de recursos al GAM San André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5837"/>
    <s v="NO_CONCILIADO"/>
  </r>
  <r>
    <x v="4"/>
    <m/>
    <x v="4"/>
    <x v="142"/>
    <s v="F0013594"/>
    <s v="DAU"/>
    <n v="5516708"/>
    <m/>
    <s v="A:00099021001 Reversión de recursos al GAM Coipas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7250"/>
    <s v="NO_CONCILIADO"/>
  </r>
  <r>
    <x v="4"/>
    <m/>
    <x v="4"/>
    <x v="142"/>
    <s v="F0013594"/>
    <s v="DAU"/>
    <n v="5515299"/>
    <m/>
    <s v="A:00099021001 Reversión de recursos al GAM Bella Flor,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500"/>
    <s v="NO_CONCILIADO"/>
  </r>
  <r>
    <x v="4"/>
    <m/>
    <x v="4"/>
    <x v="142"/>
    <s v="F0013594"/>
    <s v="DAU"/>
    <n v="5516109"/>
    <m/>
    <s v="A:00099021001 Reversión de recursos al GAM San Pedr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500"/>
    <s v="NO_CONCILIADO"/>
  </r>
  <r>
    <x v="4"/>
    <m/>
    <x v="4"/>
    <x v="142"/>
    <s v="F0013594"/>
    <s v="DAU"/>
    <n v="5515295"/>
    <m/>
    <s v="A:00099021001 Reversión de recursos al GAM Huacaraje,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48500"/>
    <s v="NO_CONCILIADO"/>
  </r>
  <r>
    <x v="4"/>
    <m/>
    <x v="4"/>
    <x v="142"/>
    <s v="F0013594"/>
    <s v="DAU"/>
    <n v="5962219"/>
    <m/>
    <s v="A:00099021001 Reversión de recursos al GAM Ingavi (Humait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9000"/>
    <s v="NO_CONCILIADO"/>
  </r>
  <r>
    <x v="4"/>
    <m/>
    <x v="4"/>
    <x v="142"/>
    <s v="F0013594"/>
    <s v="DAU"/>
    <n v="5515297"/>
    <m/>
    <s v="A:00099021001 Reversión de recursos al GAM Exaltación,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773"/>
    <s v="NO_CONCILIADO"/>
  </r>
  <r>
    <x v="4"/>
    <m/>
    <x v="4"/>
    <x v="142"/>
    <s v="F0013594"/>
    <s v="DAU"/>
    <n v="5516159"/>
    <m/>
    <s v="A:00099021001 Reversión de recursos al GAIOC de Salinas,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13"/>
    <s v="NO_CONCILIADO"/>
  </r>
  <r>
    <x v="4"/>
    <m/>
    <x v="4"/>
    <x v="142"/>
    <s v="F0013594"/>
    <s v="DAU"/>
    <n v="5516133"/>
    <m/>
    <s v="A:00099021001 Reversión de recursos al GAM Villa Nueva (Loma Alt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5250"/>
    <s v="NO_CONCILIADO"/>
  </r>
  <r>
    <x v="4"/>
    <m/>
    <x v="4"/>
    <x v="142"/>
    <s v="F0013594"/>
    <s v="DAU"/>
    <n v="5516134"/>
    <m/>
    <s v="A:00099021001 Reversión de recursos al GAM Santos Mercad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15000"/>
    <s v="NO_CONCILIADO"/>
  </r>
  <r>
    <x v="4"/>
    <m/>
    <x v="4"/>
    <x v="142"/>
    <s v="F0013594"/>
    <s v="DAU"/>
    <n v="5516252"/>
    <m/>
    <s v="A:00099021001 Reversión de recursos al Gobierno Autónomo Indígena Guaraní Kereimba Iyaambae,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225"/>
    <s v="NO_CONCILIADO"/>
  </r>
  <r>
    <x v="4"/>
    <m/>
    <x v="4"/>
    <x v="142"/>
    <s v="F0013594"/>
    <s v="DAU"/>
    <n v="5516150"/>
    <m/>
    <s v="A:00099021001 Reversión de recursos al GAIOC de la Nación Originaria Uru Chipay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3250"/>
    <s v="NO_CONCILIADO"/>
  </r>
  <r>
    <x v="4"/>
    <m/>
    <x v="4"/>
    <x v="142"/>
    <s v="F0013594"/>
    <s v="DAU"/>
    <n v="5516294"/>
    <m/>
    <s v="A:00099021001 Reversión de recursos al GAM Papel Pampa,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750"/>
    <s v="NO_CONCILIADO"/>
  </r>
  <r>
    <x v="1"/>
    <m/>
    <x v="1"/>
    <x v="142"/>
    <s v="J05590930002"/>
    <s v="NTE"/>
    <n v="6182717"/>
    <m/>
    <s v="A:00099021001 Transferencia que realizamos a solicitud de la Unidad de Administración e Información Salarial mediante nota CITE: MEFP/VTCP/DGPOT/UAIS/No 1314/2023, informe MEFP/VTCP/DGPOT/UAIS/No.104/2023 para la reversión definitiva de las Boletas de Pago solicitadas por el SENASIR consignadas en el comprobante de pago No. 71971 H.R. 6-14554-R"/>
    <m/>
    <m/>
    <m/>
    <m/>
    <m/>
    <m/>
    <n v="0"/>
    <n v="17416"/>
    <s v="NO_CONCILIADO"/>
  </r>
  <r>
    <x v="46"/>
    <m/>
    <x v="46"/>
    <x v="143"/>
    <s v="O21308280002"/>
    <s v="BOD"/>
    <n v="2130828"/>
    <m/>
    <s v="00081011101 DEPOSITO DE EFECTIVO, DEPOSITANTE: JULIO CESAR QUIROGA PACHECO, CONCEPTO: DEVOLUCION DE CURSO SISTEMA DE ORGANIZACION ADMINISTRATIVA, CUENTA DE DEPOSITO: CUENTA UNICA DEL TESORO"/>
    <m/>
    <m/>
    <m/>
    <m/>
    <m/>
    <m/>
    <n v="0"/>
    <n v="150"/>
    <s v="NO_CONCILIADO"/>
  </r>
  <r>
    <x v="0"/>
    <m/>
    <x v="0"/>
    <x v="143"/>
    <s v="O21308390002"/>
    <s v="BOD"/>
    <n v="2130839"/>
    <m/>
    <s v="00099021001 DEPOSITO DE EFECTIVO, DEPOSITANTE: FELICIANO HUANCA LAURA, CONCEPTO: DEVOLUCION DE COBRO INDEBIDO, CUENTA DE DEPOSITO: CUENTA UNICA DEL TESORO"/>
    <m/>
    <m/>
    <m/>
    <m/>
    <m/>
    <m/>
    <n v="0"/>
    <n v="4310"/>
    <s v="NO_CONCILIADO"/>
  </r>
  <r>
    <x v="0"/>
    <m/>
    <x v="0"/>
    <x v="143"/>
    <s v="O21308400002"/>
    <s v="BOD"/>
    <n v="2130840"/>
    <m/>
    <s v="00099021001 DEPOSITO DE EFECTIVO, DEPOSITANTE: FLORA RODRIGUEZ SIRPA, CONCEPTO: DEVOLUCION POR COBRO INDEBIDO, CUENTA DE DEPOSITO: CUENTA UNICA DEL TESORO"/>
    <m/>
    <m/>
    <m/>
    <m/>
    <m/>
    <m/>
    <n v="0"/>
    <n v="6200"/>
    <s v="NO_CONCILIADO"/>
  </r>
  <r>
    <x v="2"/>
    <m/>
    <x v="2"/>
    <x v="143"/>
    <s v="O21308550002"/>
    <s v="BOD"/>
    <n v="2130855"/>
    <m/>
    <s v="00046171101 DEPOSITO DE EFECTIVO, DEPOSITANTE: RODISOL IMPORTACIONES -EXPORTACIONES, CONCEPTO: SANCION POR INCUMPLIMIENTO DE REINSCRIPCION SEGUN RES. ADM. XX/2021 DE FECHA XX/XX/XX, CUENTA DE DEPOSITO: CUENTA UNICA DEL TESORO"/>
    <m/>
    <m/>
    <m/>
    <m/>
    <m/>
    <m/>
    <n v="0"/>
    <n v="1670"/>
    <s v="NO_CONCILIADO"/>
  </r>
  <r>
    <x v="2"/>
    <m/>
    <x v="2"/>
    <x v="143"/>
    <s v="O21308600002"/>
    <s v="BOD"/>
    <n v="2130860"/>
    <m/>
    <s v="00046171101 DEPOSITO DE EFECTIVO, DEPOSITANTE: IMPORTADORA Y COMERCIALIZADORA BIOITEMS S.R.L, CONCEPTO: SANCION POR INCUMPLIMIENTO A LA NORMA, CUENTA DE DEPOSITO: CUENTA UNICA DEL TESORO"/>
    <m/>
    <m/>
    <m/>
    <m/>
    <m/>
    <m/>
    <n v="0"/>
    <n v="3500"/>
    <s v="NO_CONCILIADO"/>
  </r>
  <r>
    <x v="1"/>
    <m/>
    <x v="1"/>
    <x v="143"/>
    <s v="J05590990002"/>
    <s v="NTE"/>
    <n v="6182649"/>
    <m/>
    <s v="A:00099021001 Transferencia que realizamos a solicitud de la Unidad de Administración e Información Salarial mediante nota CITE: MEFP/VTCP/DGPOT/UAIS/No 1316/2023, informe MEFP/VTCP/DGPOT/UAIS/No.105/2023 para la reversión definitiva de las Boletas de Pago solicitadas por el SENASIR consignadas en el comprobante de pago No. 71972 H.R. 6-12440-R"/>
    <m/>
    <m/>
    <m/>
    <m/>
    <m/>
    <m/>
    <n v="0"/>
    <n v="2321107"/>
    <s v="NO_CONCILIADO"/>
  </r>
  <r>
    <x v="1"/>
    <m/>
    <x v="1"/>
    <x v="143"/>
    <s v="J05591000002"/>
    <s v="NTE"/>
    <n v="6182669"/>
    <m/>
    <s v="A:00099021001 Transferencia que realizamos a solicitud de la Unidad de Administración e Información Salarial mediante nota CITE: MEFP/VTCP/DGPOT/UAIS/No 1317/2023, informe MEFP/VTCP/DGPOT/UAIS/No.105/2023 para la reversión definitiva de las Boletas de Pago solicitadas por el SENASIR consignadas en el comprobante de pago No. 71972 H.R. 6-12440-R"/>
    <m/>
    <m/>
    <m/>
    <m/>
    <m/>
    <m/>
    <n v="0"/>
    <n v="146217"/>
    <s v="NO_CONCILIADO"/>
  </r>
  <r>
    <x v="0"/>
    <m/>
    <x v="0"/>
    <x v="143"/>
    <s v="O21308810002"/>
    <s v="BOD"/>
    <n v="2130881"/>
    <m/>
    <s v="00099021001 DEPOSITO DE EFECTIVO, DEPOSITANTE: ROBERTO FLOR CALZADILLA, CONCEPTO: DEVOLUCION, CUENTA DE DEPOSITO: CUENTA UNICA DEL TESORO"/>
    <m/>
    <m/>
    <m/>
    <m/>
    <m/>
    <m/>
    <n v="0"/>
    <n v="1360"/>
    <s v="NO_CONCILIADO"/>
  </r>
  <r>
    <x v="29"/>
    <m/>
    <x v="29"/>
    <x v="143"/>
    <s v="O21309370002"/>
    <s v="BOD"/>
    <n v="2130937"/>
    <m/>
    <s v="00099021001 DEPOSITO DE EFECTIVO, DEPOSITANTE: MONICA GLADYS DURAN PRUDENCIO, CONCEPTO: DEVOLUCION PASAJES, CUENTA DE DEPOSITO: CUENTA UNICA DEL TESORO/DJBR"/>
    <m/>
    <m/>
    <m/>
    <m/>
    <m/>
    <m/>
    <n v="0"/>
    <n v="757"/>
    <s v="NO_CONCILIADO"/>
  </r>
  <r>
    <x v="96"/>
    <m/>
    <x v="96"/>
    <x v="143"/>
    <s v="O21309410002"/>
    <s v="BOD"/>
    <n v="2130941"/>
    <m/>
    <s v="00155012001 DEPOSITO DE EFECTIVO, DEPOSITANTE: ZELAYA ACUÑA GONZALO, CONCEPTO: DEVOLUCION DE VIATICOS POR UN DIA CORRESPONDIENTE A INFORME DIRNOPLU DEPTAL/CHU/INF N° 74/2025, CUENTA DE DEPOSITO: CUENTA UNICA DEL TESORO"/>
    <m/>
    <m/>
    <m/>
    <m/>
    <m/>
    <m/>
    <n v="0"/>
    <n v="222"/>
    <s v="NO_CONCILIADO"/>
  </r>
  <r>
    <x v="32"/>
    <m/>
    <x v="32"/>
    <x v="143"/>
    <s v="Q18554410002"/>
    <s v="CRV"/>
    <n v="1855441"/>
    <m/>
    <s v="NUMERO DE LIBRETA CUT: 00513012008 OPERACIÓN E18 TRANSFERENCIA DEL SISTEMA FINANCIERO POR CUENTA DE TERCEROS A LA CUT TRANSFERENCIA PAGOS DIVIDENDOS A YPFB REF. PAGO GAFC-1901DFC/URTE-0306/2023 SOLICITUD YPFB TRANSPORTE S.A."/>
    <m/>
    <m/>
    <m/>
    <m/>
    <m/>
    <m/>
    <n v="0"/>
    <n v="100460921"/>
    <s v="NO_CONCILIADO"/>
  </r>
  <r>
    <x v="28"/>
    <m/>
    <x v="28"/>
    <x v="143"/>
    <s v="O21309680002"/>
    <s v="BOD"/>
    <n v="2130968"/>
    <m/>
    <s v="00548072001 DEPOSITO DE EFECTIVO, DEPOSITANTE: SR. JOSE ERNESTO TANAKA CUELLAR, CONCEPTO: REVERSION DE LA UNIDAD GANADERA CAMPO 23 DE MARZO -COFADENA, CUENTA DE DEPOSITO: CUENTA UNICA DEL TESORO"/>
    <m/>
    <m/>
    <m/>
    <m/>
    <m/>
    <m/>
    <n v="0"/>
    <n v="386"/>
    <s v="NO_CONCILIADO"/>
  </r>
  <r>
    <x v="2"/>
    <m/>
    <x v="2"/>
    <x v="143"/>
    <s v="O21309750002"/>
    <s v="BOD"/>
    <n v="2130975"/>
    <m/>
    <s v="00046114201 DEPOSITO DE EFECTIVO, DEPOSITANTE: RUDDY AGUILERA COSIO, CONCEPTO: DEVOLUCION DE FONDOS NO EJECUTADOS DE C-31-110, CUENTA DE DEPOSITO: CUENTA UNICA DEL TESORO"/>
    <m/>
    <m/>
    <m/>
    <m/>
    <m/>
    <m/>
    <n v="0"/>
    <n v="742"/>
    <s v="NO_CONCILIADO"/>
  </r>
  <r>
    <x v="64"/>
    <m/>
    <x v="64"/>
    <x v="143"/>
    <s v="O21310000002"/>
    <s v="BOD"/>
    <n v="2131000"/>
    <m/>
    <s v="00291014205 DEPOSITO DE EFECTIVO, DEPOSITANTE: ASOCIACION ACCIDENTAL LION HEART, CONCEPTO: DEVOLUCION DEL C-31 174/23, CUENTA DE DEPOSITO: CUENTA UNICA DEL TESORO"/>
    <m/>
    <m/>
    <m/>
    <m/>
    <m/>
    <m/>
    <n v="0"/>
    <n v="0.13"/>
    <s v="NO_CONCILIADO"/>
  </r>
  <r>
    <x v="0"/>
    <m/>
    <x v="0"/>
    <x v="143"/>
    <s v="O21310090002"/>
    <s v="BOD"/>
    <n v="2131009"/>
    <m/>
    <s v="00099021001 DEPOSITO DE EFECTIVO, DEPOSITANTE: MANUEL FERNANDO QUILLE FLORES, CONCEPTO: PAGO DE LA LUZ, CUENTA DE DEPOSITO: CUENTA UNICA DEL TESORO"/>
    <m/>
    <m/>
    <m/>
    <m/>
    <m/>
    <m/>
    <n v="0"/>
    <n v="450"/>
    <s v="NO_CONCILIADO"/>
  </r>
  <r>
    <x v="64"/>
    <m/>
    <x v="64"/>
    <x v="143"/>
    <s v="G23637570003"/>
    <s v="COB"/>
    <n v="2363757"/>
    <m/>
    <s v="TRANSFERENCIA RECIBIDA DEL EXTERIOR SEGÚN MENSAJES SWIFT Nos. 12755-12754 (REM.EXT.) DE FECHA 04-08-2023 POR DESEMBOLSO DE IDA PRÉSTAMO 5745-BO 11 LIBRETA N° 00291012002 ABC-RECURSOS PROPIOS REF.: UTILES DE ESCRITORIO"/>
    <m/>
    <m/>
    <m/>
    <m/>
    <m/>
    <m/>
    <n v="50"/>
    <n v="0"/>
    <s v="NO_CONCILIADO"/>
  </r>
  <r>
    <x v="82"/>
    <m/>
    <x v="82"/>
    <x v="143"/>
    <s v="O21310180002"/>
    <s v="BOD"/>
    <n v="2131018"/>
    <m/>
    <s v="00206012001 DEPOSITO DE EFECTIVO, DEPOSITANTE: INSTITUTO NACIONAL DE ESTADISTICA, CONCEPTO: DEPÓSITO POR VENTA DE LA OFICINA CENTRAL LA PAZ, DE FECHA 03/08/2023, CUENTA DE DEPOSITO: CUENTA UNICA DEL TESORO"/>
    <m/>
    <m/>
    <m/>
    <m/>
    <m/>
    <m/>
    <n v="0"/>
    <n v="10"/>
    <s v="NO_CONCILIADO"/>
  </r>
  <r>
    <x v="66"/>
    <m/>
    <x v="66"/>
    <x v="143"/>
    <s v="G23639100001"/>
    <s v="CVD"/>
    <n v="2363910"/>
    <m/>
    <s v="COBRO COSTOS DE PAPELERIA POR REGULARIZACION DE TRANSFERENCIA DEL EXTERIOR POR ORDEN DE CONSULADO DE BOLIVIA EN SEVILLA BO S N5161018F, REF. GESTORIA CONSULAR MES JULIO 2023 (TRN/20230802-00239196) LIB. 00010011102 MIN.RELACIONES EXTERIORES - GESTORIA CONSULAR LEY Nº 3108"/>
    <m/>
    <m/>
    <m/>
    <m/>
    <m/>
    <m/>
    <n v="50"/>
    <n v="0"/>
    <s v="NO_CONCILIADO"/>
  </r>
  <r>
    <x v="66"/>
    <m/>
    <x v="66"/>
    <x v="143"/>
    <s v="G23639120001"/>
    <s v="CVD"/>
    <n v="2363912"/>
    <m/>
    <s v="COBRO COSTOS DE PAPELERIA POR REGULARIZACION DE TRANSFERENCIA DEL EXTERIOR POR ORDEN DE EMBASSY OF BOLIVIA SECCIÓN CONSULAR - TOKIO JAPON REF:GESTORIA CONSULAR JULIO 2023 LIB. 00010011102 MIN.RELACIONES EXTERIORES - GESTORIA CONSULAR LEY Nº 3108"/>
    <m/>
    <m/>
    <m/>
    <m/>
    <m/>
    <m/>
    <n v="50"/>
    <n v="0"/>
    <s v="NO_CONCILIADO"/>
  </r>
  <r>
    <x v="97"/>
    <m/>
    <x v="97"/>
    <x v="143"/>
    <s v="S10659310003"/>
    <s v="COB"/>
    <n v="1065931"/>
    <m/>
    <s v="||TRANSFERENCIA DE FONDOS S/G. MENSAJES SWIFT NROS. 12734 Y 12733 DE LA FECHA, Y NOTA REMITIDA POR LA AGENCIA PARA EL DESARROLLO DE LA SOCIEDAD DE LA INFORMACIÓN EN BOLIVIA CITE: ADSIB-NE-374/2023 DE FECHA 06/06/2023 (HRE-TGL-9041) (SECTOR PÚBLICO). DÉBITO DE LA LIBRETA 00119012001 ADSIB, REPOSICIÓN ÚTILES DE ESCRITORIO."/>
    <m/>
    <m/>
    <m/>
    <m/>
    <m/>
    <m/>
    <n v="50"/>
    <n v="0"/>
    <s v="NO_CONCILIADO"/>
  </r>
  <r>
    <x v="95"/>
    <m/>
    <x v="95"/>
    <x v="143"/>
    <s v="S10659380003"/>
    <s v="COB"/>
    <n v="1065938"/>
    <m/>
    <s v="||TRANSFERENCIAS DEL EXTERIOR SEGÚN MENSAJES SWIFT NROS. 12736 Y 12735 DE LA FECHA Y NOTA CITE: DGAC/3568/2023 DE FECHA 15/06/2023. (HRE-TGL-9395). REMITIDA POR LA DIRECCIÓN GENERAL DE AERONAUTICA CIVIL. (SECTOR PÚBLICO). DEBITO DE LA LIBRETA 00117012001 DGAC, REPOSICIÓN DE ÚTILES DE ESCRITORIO."/>
    <m/>
    <m/>
    <m/>
    <m/>
    <m/>
    <m/>
    <n v="50"/>
    <n v="0"/>
    <s v="NO_CONCILIADO"/>
  </r>
  <r>
    <x v="26"/>
    <m/>
    <x v="26"/>
    <x v="143"/>
    <s v="G23640590002"/>
    <s v="CRV"/>
    <n v="2364059"/>
    <m/>
    <s v="REGULARIZACION DE TRANSFERENCIA DEL EXTERIOR SEGUN SWIFT NOS.12694-12693 DE FECHA 04/08/2023 ORDENANTE: INNOVATION BUSINESS ENG SA, FECHA VALOR 03/08/2023 REF:PAGO A PROVEEDOR SERVICIOS Y DEUDA ODV 23 VEX LIB. 00597012001 RECURSOS PROPIOS VENTAS YLB"/>
    <m/>
    <m/>
    <m/>
    <m/>
    <m/>
    <m/>
    <n v="0"/>
    <n v="705389.79"/>
    <s v="NO_CONCILIADO"/>
  </r>
  <r>
    <x v="26"/>
    <m/>
    <x v="26"/>
    <x v="143"/>
    <s v="G23640600001"/>
    <s v="CVD"/>
    <n v="2364060"/>
    <m/>
    <s v="COBRO COSTOS DE PAPELERIA POR REGULARIZACION DE TRANSFERENCIA DEL EXTERIOR POR ORDEN DE INNOVATION BUSINESS ENG SA, FECHA VALOR 03/08/2023 REF:PAGO A PROVEEDOR SERVICIOS Y DEUDA ODV 23 VEX LIB. 00597032001 YLB-COMERCIALIZACION DE DIVERSAS SALES"/>
    <m/>
    <m/>
    <m/>
    <m/>
    <m/>
    <m/>
    <n v="50"/>
    <n v="0"/>
    <s v="NO_CONCILIADO"/>
  </r>
  <r>
    <x v="32"/>
    <m/>
    <x v="32"/>
    <x v="143"/>
    <s v="S10659480001"/>
    <s v="COB"/>
    <n v="1065948"/>
    <m/>
    <s v="'COBRO DE'||ÚTILES DE ESCRITORIO POR EL COMPROBANTE N°1065947 SEGÚN NOTA CITE: PRS/GAFC-1382 DFC-423/2023 DE FECHA 14/06/2023 (HRE-TGL-9344) DE YACIMIENTOS PETROLÍFEROS FISCALES BOLIVIANOS. (SECTOR PÚBLICO). DÉBITO DE LA LIBRETA 00513022001 YPFB - OPERACIONES, REPOSICIÓN DE ÚTILES DE ESCRITORIO."/>
    <m/>
    <m/>
    <m/>
    <m/>
    <m/>
    <m/>
    <n v="50"/>
    <n v="0"/>
    <s v="NO_CONCILIADO"/>
  </r>
  <r>
    <x v="32"/>
    <m/>
    <x v="32"/>
    <x v="143"/>
    <s v="S10659460001"/>
    <s v="COB"/>
    <n v="1065946"/>
    <m/>
    <s v="'COBRO DE'||ÚTILES DE ESCRITORIO POR EL COMPROBANTE NRO. 1065945 DE LA FECHA, S/G. NOTA CITE PRS/GAFC-1382 DFC-423/2023 DE FECHA 14/06/2023 (HRE-TGL-9344) ENVIADA POR YACIMIENTOS PETROLIFEROS FISCALES BOLIVIANOS. DEBITO DE LA LIBRETA 00513022001 YPFB  OPERACIONES."/>
    <m/>
    <m/>
    <m/>
    <m/>
    <m/>
    <m/>
    <n v="50"/>
    <n v="0"/>
    <s v="NO_CONCILIADO"/>
  </r>
  <r>
    <x v="95"/>
    <m/>
    <x v="95"/>
    <x v="143"/>
    <s v="S10659440003"/>
    <s v="COB"/>
    <n v="1065944"/>
    <m/>
    <s v="||REGULARIZACIÓN DE NUESTRA OPERACIÓN N°1065862 DE FECHA 2/8/2023 SEGÚN NOTAS:DGAC/4564/2023 DE F.4/8/2023 (HRE-TSO-1067) (ORIGINAL CURSA EN COMP.N° 1065940) Y DGAC/3568/2023 DE F.15/6/2023 (HRE-TGL-9395) ENV.POR LA DIRECCIÓN GENERAL DE AERONÁUTICA CIVIL.(SECTOR PÚBLICO). DÉBITO DE LA LIBRETA 00117012001 DGAC, REPOSICIÓN DE ÚTILES DE ESCRITORIO."/>
    <m/>
    <m/>
    <m/>
    <m/>
    <m/>
    <m/>
    <n v="50"/>
    <n v="0"/>
    <s v="NO_CONCILIADO"/>
  </r>
  <r>
    <x v="95"/>
    <m/>
    <x v="95"/>
    <x v="143"/>
    <s v="S10659400003"/>
    <s v="COB"/>
    <n v="1065940"/>
    <m/>
    <s v="||REGULARIZACION DE NUESTRA OPERACIÓN NRO.1065819 DE FECHA 2/8/2023 SEGUN NOTA CITE: DGAC/4564/2023 DE FECHA 4/8/2023 (HRE-TSO-1067) Y DGAC/3568/2023 DE F.15/6/2023 (HRE-TGL-9395) ENVIADAS POR LA DIRECCION GENERAL DE AERONAUTICA CIVIL DEBITO DE LA LIBRETA 00117012001 DGAC, REPOSICION DE UTILES DE ESCRITORIO."/>
    <m/>
    <m/>
    <m/>
    <m/>
    <m/>
    <m/>
    <n v="50"/>
    <n v="0"/>
    <s v="NO_CONCILIADO"/>
  </r>
  <r>
    <x v="32"/>
    <m/>
    <x v="32"/>
    <x v="143"/>
    <s v="G23640620001"/>
    <s v="CVD"/>
    <n v="2364062"/>
    <m/>
    <s v="COBRO COSTOS DE PAPELERIA SEGUN TRANSFERENCIA DEL EXTERIOR POR ORDEN DE YPF EXPLORACIÓN Y PRODUCCIÓN DE HIDROCARBUROS DE BOLIVIA S.A., FECHA VALOR 03/08/2023 LIB. 00513012007 YPFB - RECURSOS NACIONALIZACIÓN"/>
    <m/>
    <m/>
    <m/>
    <m/>
    <m/>
    <m/>
    <n v="50"/>
    <n v="0"/>
    <s v="NO_CONCILIADO"/>
  </r>
  <r>
    <x v="32"/>
    <m/>
    <x v="32"/>
    <x v="143"/>
    <s v="G23640640001"/>
    <s v="CVD"/>
    <n v="2364064"/>
    <m/>
    <s v="COBRO COSTOS DE PAPELERIA SEGUN TRANSFERENCIA DEL EXTERIOR POR ORDEN DE YPF EXPLORACIÓN Y PRODUCCIÓN DE HIDROCARBUROS DE BOLIVIA S.A., FECHA VALOR 03/08/2023 LIB. 00513012007 YPFB - RECURSOS NACIONALIZACIÓN"/>
    <m/>
    <m/>
    <m/>
    <m/>
    <m/>
    <m/>
    <n v="50"/>
    <n v="0"/>
    <s v="NO_CONCILIADO"/>
  </r>
  <r>
    <x v="95"/>
    <m/>
    <x v="95"/>
    <x v="143"/>
    <s v="S10659390003"/>
    <s v="COB"/>
    <n v="1065939"/>
    <m/>
    <s v="||REGULARIZACIÓN DE NUESTRA OPERACIÓN NRO. 1065836 DE FECHA 2/08/2023 EN ATENCIÓN A NOTAS CITE: DGAC/4564/2023 DE FECHA 04/08/2023 (HRE-TGL-1067) ORIGINAL CURSA EN COMPROBANTE N°1065940 Y DGAC/3568/2023 DE FECHA 15/06/2023 (HRE-TGL-9395). DÉBITO DE LA LIBRETA 00117012001 DGAC, REPOSICIÓN ÚTILES DE ESCRITORIO."/>
    <m/>
    <m/>
    <m/>
    <m/>
    <m/>
    <m/>
    <n v="50"/>
    <n v="0"/>
    <s v="NO_CONCILIADO"/>
  </r>
  <r>
    <x v="1"/>
    <m/>
    <x v="1"/>
    <x v="143"/>
    <s v="B21308620002"/>
    <s v="BOD"/>
    <n v="2130862"/>
    <m/>
    <s v="00099021001 DEP.DE CHEQ.AJENOS,RET.DE CAM.,CONCEPTO: DEVOLUCION DE INCAPACIDADES TEMPORALES,DEP.: CAJA PETROLERA DE SALUD -SUCRE , PROCEDENCIA: BANCO UNION S.A., CHEQUE: 24501, FECHA DE EMISION:14/07/2023"/>
    <m/>
    <m/>
    <m/>
    <m/>
    <m/>
    <m/>
    <n v="0"/>
    <n v="18585.580000000002"/>
    <s v="NO_CONCILIADO"/>
  </r>
  <r>
    <x v="0"/>
    <m/>
    <x v="0"/>
    <x v="143"/>
    <s v="B21308640002"/>
    <s v="BOD"/>
    <n v="2130864"/>
    <m/>
    <s v="00099021001 DEP.DE CHEQ.AJENOS,RET.DE CAM.,CONCEPTO: RICHARD RAUL CHACON,DEP.: BANCO UNION S.A. , PROCEDENCIA: BANCO UNION S.A., CHEQUE: 191569, FECHA DE EMISION:04/08/2023"/>
    <m/>
    <m/>
    <m/>
    <m/>
    <m/>
    <m/>
    <n v="0"/>
    <n v="6393.47"/>
    <s v="NO_CONCILIADO"/>
  </r>
  <r>
    <x v="0"/>
    <m/>
    <x v="0"/>
    <x v="143"/>
    <s v="B21308670002"/>
    <s v="BOD"/>
    <n v="2130867"/>
    <m/>
    <s v="00099021001 DEP.DE CHEQ.AJENOS,RET.DE CAM.,CONCEPTO: RICHARD RAUL CHACON,DEP.: BANCO UNION S.A. , PROCEDENCIA: BANCO UNION S.A., CHEQUE: 191568, FECHA DE EMISION:04/08/2023"/>
    <m/>
    <m/>
    <m/>
    <m/>
    <m/>
    <m/>
    <n v="0"/>
    <n v="256.45"/>
    <s v="NO_CONCILIADO"/>
  </r>
  <r>
    <x v="98"/>
    <m/>
    <x v="98"/>
    <x v="143"/>
    <s v="B21309000002"/>
    <s v="BOD"/>
    <n v="2130900"/>
    <m/>
    <s v="00290012001 DEP.DE CHEQ.AJENOS,RET.DE CAM.,CONCEPTO: TRAMITE N°9283898-OTROS INGRESOS,DEP.: SERVICIO DE IMPUESTOS NACIONALES , PROCEDENCIA: BANCO UNION S.A., CHEQUE: 7208, FECHA DE EMISION:27/07/2023"/>
    <m/>
    <m/>
    <m/>
    <m/>
    <m/>
    <m/>
    <n v="0"/>
    <n v="450"/>
    <s v="NO_CONCILIADO"/>
  </r>
  <r>
    <x v="90"/>
    <m/>
    <x v="90"/>
    <x v="143"/>
    <s v="B21309190002"/>
    <s v="BOD"/>
    <n v="2130919"/>
    <m/>
    <s v="00342012001 DEP.DE CHEQ.AJENOS,RET.DE CAM.,CONCEPTO: PASAJE NO UTILIZADO DE LUCIO CHOQUE MIRANDA,DEP.: AGENCIA ESTATAL DE VIVIENDA , PROCEDENCIA: BANCO UNION S.A., CHEQUE: 366, FECHA DE EMISION:26/07/2023"/>
    <m/>
    <m/>
    <m/>
    <m/>
    <m/>
    <m/>
    <n v="0"/>
    <n v="528"/>
    <s v="NO_CONCILIADO"/>
  </r>
  <r>
    <x v="87"/>
    <m/>
    <x v="87"/>
    <x v="143"/>
    <s v="B21309210002"/>
    <s v="BOD"/>
    <n v="2130921"/>
    <m/>
    <s v="00047137003 DEP.DE CHEQ.AJENOS,RET.DE CAM.,CONCEPTO: DEVOLUCION APROAG - LPZ-0213-4-673-3, PR 1294,DEP.: MDRYT - EMPODERAR - PAR II , PROCEDENCIA: BANCO UNION S.A., CHEQUE: 22, FECHA DE EMISION:28/07/2023"/>
    <m/>
    <m/>
    <m/>
    <m/>
    <m/>
    <m/>
    <n v="0"/>
    <n v="2309.3000000000002"/>
    <s v="NO_CONCILIADO"/>
  </r>
  <r>
    <x v="87"/>
    <m/>
    <x v="87"/>
    <x v="143"/>
    <s v="B21309250002"/>
    <s v="BOD"/>
    <n v="2130925"/>
    <m/>
    <s v="00047137003 DEP.DE CHEQ.AJENOS,RET.DE CAM.,CONCEPTO: DEVOLUCION SEPULTURAS LPZ-0242-4-469-3, PR 1482,DEP.: MDRYT - EMPODERAR - PAR II , PROCEDENCIA: BANCO UNION S.A., CHEQUE: 8, FECHA DE EMISION:28/07/2023"/>
    <m/>
    <m/>
    <m/>
    <m/>
    <m/>
    <m/>
    <n v="0"/>
    <n v="1920"/>
    <s v="NO_CONCILIADO"/>
  </r>
  <r>
    <x v="87"/>
    <m/>
    <x v="87"/>
    <x v="143"/>
    <s v="B21309280002"/>
    <s v="BOD"/>
    <n v="2130928"/>
    <m/>
    <s v="00047137003 DEP.DE CHEQ.AJENOS,RET.DE CAM.,CONCEPTO: DEVOLUCION APROCAL; LPZ-0251-4-438-3; PR 4425,DEP.: MDRYT - EMPODERAR - PAR II , PROCEDENCIA: BANCO UNION S.A., CHEQUE: 3, FECHA DE EMISION:28/07/2023"/>
    <m/>
    <m/>
    <m/>
    <m/>
    <m/>
    <m/>
    <n v="0"/>
    <n v="25515"/>
    <s v="NO_CONCILIADO"/>
  </r>
  <r>
    <x v="95"/>
    <m/>
    <x v="95"/>
    <x v="143"/>
    <s v="S10659500003"/>
    <s v="COB"/>
    <n v="1065950"/>
    <m/>
    <s v="||REGULARIZACION DE NUESTRA OPERACION N°1065860 DE F.2/8/2023 S/G NOTAS CITE: DGAC/4564/2023 DE F.4/8/2023 (HRE-TSO-1067) Y CITE: DGAC/3568/2023 DE F.15/6/2023 (HRE-TGL-9395) (ORIG. CURSA EN CBTE N°1065940) REMITIDAS POR LA DIRECCIÓN GENERAL DE AERONAUTICA CIVIL. (SECTOR PÚBLICO). DEBITO DE LA LIBRETA 00117012001 DGAC, REPOSICIÓN DE ÚTILES DE ESCRITORIO."/>
    <m/>
    <m/>
    <m/>
    <m/>
    <m/>
    <m/>
    <n v="50"/>
    <n v="0"/>
    <s v="NO_CONCILIADO"/>
  </r>
  <r>
    <x v="38"/>
    <m/>
    <x v="38"/>
    <x v="143"/>
    <s v="S10659580002"/>
    <s v="CRV"/>
    <n v="1065958"/>
    <m/>
    <s v="||TRANSFERENCIAS DEL EXTERIOR SEGÚN MENSAJES SWIFT NROS. 12765 Y 12766 DE LA FECHA Y NOTA CITE: SEDEM/GG/EV N°0282/2023 DE FECHA 01/08/2023 (HRE-TGL-12076). REMITIDA POR EL SERVICIO DE DESARROLLO DE LAS EMPRESAS PUBLICAS PRODUCTIVAS. (SECTOR PÚBLICO). LIBRETA 00132072001 SEDEM-ADM. RECAUDACION ENVIBOL EN BS. P/C DE CERVECERIA APURIMENA CYC SAC."/>
    <m/>
    <m/>
    <m/>
    <m/>
    <m/>
    <m/>
    <n v="0"/>
    <n v="31495.56"/>
    <s v="NO_CONCILIADO"/>
  </r>
  <r>
    <x v="27"/>
    <m/>
    <x v="27"/>
    <x v="143"/>
    <s v="S10659520002"/>
    <s v="CRV"/>
    <n v="1065952"/>
    <m/>
    <s v="||REGULARIZACION DE NUESTRA OPERACION NRO.1063999 DE FECHA 10/7/2023 EN ATENCION A NOTA CAR/UCPPAAP/CG/ADM N°0617/2023 DE FECHA 2/8/2023 (HRE-TGL-11985) Y COMPROBANTE DE TESORERIA N°2127186 DE F.19/7/2023 ENVIADO POR EL MMAYA . A LA LIB.N° 00086058006 MMAYA-BS PROG.DE GESTION INTEG. DEL AGUA EN AREAS P/OR CTA. DE AECID."/>
    <m/>
    <m/>
    <m/>
    <m/>
    <m/>
    <m/>
    <n v="0"/>
    <n v="6652702.2400000002"/>
    <s v="NO_CONCILIADO"/>
  </r>
  <r>
    <x v="27"/>
    <m/>
    <x v="27"/>
    <x v="143"/>
    <s v="S10659530002"/>
    <s v="CRV"/>
    <n v="1065953"/>
    <m/>
    <s v="||REGULARIZACION DE NUESTRA OPERACION NRO.1064000 DE FECHA 10/7/2023 EN ATENCION A NOTA CAR/UCPPAAP/CG/ADM N°0617/2023 DE FECHA 2/8/2023 (HRE-TGL-11985) (ORIGINAL CURSA EN EL CBTE.N°1065952) Y COMPROBANTE DE TESORERIA N°2128070DE F.24/7/2023 ENVIADO POR EL MMAYA A LA LIB.N° 00086058006 MMAYA-BS PROG.DE GESTION INTEG. DEL AGUA EN AREAS P/OR CTA. DE AECID"/>
    <m/>
    <m/>
    <m/>
    <m/>
    <m/>
    <m/>
    <n v="0"/>
    <n v="30441448.120000001"/>
    <s v="NO_CONCILIADO"/>
  </r>
  <r>
    <x v="38"/>
    <m/>
    <x v="38"/>
    <x v="143"/>
    <s v="S10659580003"/>
    <s v="COB"/>
    <n v="1065958"/>
    <m/>
    <s v="||TRANSFERENCIAS DEL EXTERIOR SEGÚN MENSAJES SWIFT NROS. 12765 Y 12766 DE LA FECHA Y NOTA CITE: SEDEM/GG/EV N°0282/2023 DE FECHA 01/08/2023 (HRE-TGL-12076). REMITIDA POR EL SERVICIO DE DESARROLLO DE LAS EMPRESAS PUBLICAS PRODUCTIVAS. (SECTOR PÚBLICO). DEBITO DE LA LIBRETA 00132072001 SEDEM-ADM. RECAUDACION ENVIBOL EN BS. COBRO UTILES DE ESCRITORIO."/>
    <m/>
    <m/>
    <m/>
    <m/>
    <m/>
    <m/>
    <n v="50"/>
    <n v="0"/>
    <s v="NO_CONCILIADO"/>
  </r>
  <r>
    <x v="50"/>
    <m/>
    <x v="50"/>
    <x v="143"/>
    <s v="O21309580002"/>
    <s v="BOD"/>
    <n v="2130958"/>
    <m/>
    <s v="00020031101 DEPOSITO DE EFECTIVO, DEPOSITANTE: CONCEPCION LITZIA MORALES MENDOZA, CONCEPTO: REVERSION POR CONCEPTO DE ASIGNACION DE VIATICOS, CUENTA DE DEPOSITO: CUENTA UNICA DEL TESORO"/>
    <m/>
    <m/>
    <m/>
    <m/>
    <m/>
    <m/>
    <n v="0"/>
    <n v="48.23"/>
    <s v="CONCILIADO_PARCIAL"/>
  </r>
  <r>
    <x v="0"/>
    <m/>
    <x v="0"/>
    <x v="144"/>
    <s v="O21312320002"/>
    <s v="BOD"/>
    <n v="2131232"/>
    <m/>
    <s v="00099021001 DEPOSITO DE EFECTIVO, DEPOSITANTE: URSINA MANUELO CORNEJO, CONCEPTO: DEVOLUCION COBRO INDEBIDO POR INCONSITENCIA DE COTIZACIONES SENAIR, CUENTA DE DEPOSITO: CUENTA UNICA DEL TESORO"/>
    <m/>
    <m/>
    <m/>
    <m/>
    <m/>
    <m/>
    <n v="0"/>
    <n v="2945"/>
    <s v="NO_CONCILIADO"/>
  </r>
  <r>
    <x v="32"/>
    <m/>
    <x v="32"/>
    <x v="144"/>
    <s v="O21312360002"/>
    <s v="BOD"/>
    <n v="2131236"/>
    <m/>
    <s v="00099021001 DEPOSITO DE EFECTIVO, DEPOSITANTE: LAURA ISABEL SANCHEZ NAVARRO, CONCEPTO: PAGO DE VACASIONES EN DEMASIA, CUENTA DE DEPOSITO: CUENTA UNICA DEL TESORO/DJBR"/>
    <m/>
    <m/>
    <m/>
    <m/>
    <m/>
    <m/>
    <n v="0"/>
    <n v="1000"/>
    <s v="NO_CONCILIADO"/>
  </r>
  <r>
    <x v="99"/>
    <m/>
    <x v="99"/>
    <x v="144"/>
    <s v="O21312390002"/>
    <s v="BOD"/>
    <n v="2131239"/>
    <m/>
    <s v="00053014101 DEPOSITO DE EFECTIVO, DEPOSITANTE: ROBERTO SANTIAGO ZUBIETA DAVEZIES, CONCEPTO: DEVOLUCION DE VIATICOS NO UTILIZADOS, CUENTA DE DEPOSITO: CUENTA UNICA DEL TESORO"/>
    <m/>
    <m/>
    <m/>
    <m/>
    <m/>
    <m/>
    <n v="0"/>
    <n v="185.5"/>
    <s v="NO_CONCILIADO"/>
  </r>
  <r>
    <x v="49"/>
    <m/>
    <x v="49"/>
    <x v="144"/>
    <s v="O21312520002"/>
    <s v="BOD"/>
    <n v="2131252"/>
    <m/>
    <s v="00099021001 DEPOSITO DE EFECTIVO, DEPOSITANTE: SONIA ELDER VILDOZO VDA DE TARQUI, CONCEPTO: COBRO INDEBIDO, CUENTA DE DEPOSITO: CUENTA UNICA DEL TESORO/DJBR"/>
    <m/>
    <m/>
    <m/>
    <m/>
    <m/>
    <m/>
    <n v="0"/>
    <n v="2097.7600000000002"/>
    <s v="NO_CONCILIADO"/>
  </r>
  <r>
    <x v="46"/>
    <m/>
    <x v="46"/>
    <x v="144"/>
    <s v="O21312550002"/>
    <s v="BOD"/>
    <n v="2131255"/>
    <m/>
    <s v="00081011101 DEPOSITO DE EFECTIVO, DEPOSITANTE: JULIO CESAR QUIROGA PACHECO, CONCEPTO: REPOSICION DE CREDENCIAL, CUENTA DE DEPOSITO: CUENTA UNICA DEL TESORO"/>
    <m/>
    <m/>
    <m/>
    <m/>
    <m/>
    <m/>
    <n v="0"/>
    <n v="25"/>
    <s v="NO_CONCILIADO"/>
  </r>
  <r>
    <x v="8"/>
    <m/>
    <x v="8"/>
    <x v="144"/>
    <s v="G23652360002"/>
    <s v="CRV"/>
    <n v="2365236"/>
    <m/>
    <s v="PAGO PRÉSTAMO BID BID 939-SF-BO VCTO. 08-08-2023 POR CUENTA DE BANCO DE DESARROLLO COD.LIQ.017707, VALOR 08-08-2023 CAPITAL BS 3.423.057,33 INTERESES BS 509.238,38 LIBRETA NRO.00099021001 TGN-RECURSOS ORDINARIOS (3987) ALIVIO MDRI"/>
    <m/>
    <m/>
    <m/>
    <m/>
    <m/>
    <m/>
    <n v="0"/>
    <n v="3932295.71"/>
    <s v="NO_CONCILIADO"/>
  </r>
  <r>
    <x v="0"/>
    <m/>
    <x v="0"/>
    <x v="144"/>
    <s v="O21313030002"/>
    <s v="BOD"/>
    <n v="2131303"/>
    <m/>
    <s v="00099021001 DEPOSITO DE EFECTIVO, DEPOSITANTE: LORENA FANNY MENDIETA SALCEDO, CONCEPTO: DEVOLUCION DE PASAJE AEREO BILLETE ELECTRONICO N° 9302404621261, CUENTA DE DEPOSITO: CUENTA UNICA DEL TESORO"/>
    <m/>
    <m/>
    <m/>
    <m/>
    <m/>
    <m/>
    <n v="0"/>
    <n v="714"/>
    <s v="NO_CONCILIADO"/>
  </r>
  <r>
    <x v="0"/>
    <m/>
    <x v="0"/>
    <x v="144"/>
    <s v="O21313180002"/>
    <s v="BOD"/>
    <n v="2131318"/>
    <m/>
    <s v="00099021001 DEPOSITO DE EFECTIVO, DEPOSITANTE: WALTER VILLARROEL CHUQUIMIA, CONCEPTO: DEVOLUCION COBRO INDEBIDO A SENASIR, CUENTA DE DEPOSITO: CUENTA UNICA DEL TESORO"/>
    <m/>
    <m/>
    <m/>
    <m/>
    <m/>
    <m/>
    <n v="0"/>
    <n v="400"/>
    <s v="NO_CONCILIADO"/>
  </r>
  <r>
    <x v="8"/>
    <m/>
    <x v="8"/>
    <x v="144"/>
    <s v="G23655580003"/>
    <s v="CRV"/>
    <n v="2365558"/>
    <m/>
    <s v="PAGO PRÉSTAMO BID 914-SF-BO-1 VCTO. 08-08-2023 POR CUENTA DE FNDR SEGÚN NOTA COD. LIQ. 017709 DE FECHA 08-08-2023, VALOR 08-08-2023 CAPITAL USD 6.861,08 INTERESES USD 10.313,83 LIBRETA NRO.00099021001 TGN-RECURSOS ORDINARIOS - 3987 - ALIVIO MDRI"/>
    <m/>
    <m/>
    <m/>
    <m/>
    <m/>
    <m/>
    <n v="0"/>
    <n v="119537.38"/>
    <s v="NO_CONCILIADO"/>
  </r>
  <r>
    <x v="2"/>
    <m/>
    <x v="2"/>
    <x v="144"/>
    <s v="O21313290002"/>
    <s v="BOD"/>
    <n v="2131329"/>
    <m/>
    <s v="00046024204 DEPOSITO DE EFECTIVO, DEPOSITANTE: MINISTERIO DE SALUD Y DEPORTES, CONCEPTO: DEVOLUCION POR ASIGNACION DE VIATICOS DR. JESUS ANIBAL PARRADO, CUENTA DE DEPOSITO: CUENTA UNICA DEL TESORO"/>
    <m/>
    <m/>
    <m/>
    <m/>
    <m/>
    <m/>
    <n v="0"/>
    <n v="1006.67"/>
    <s v="NO_CONCILIADO"/>
  </r>
  <r>
    <x v="100"/>
    <m/>
    <x v="100"/>
    <x v="144"/>
    <s v="O21313310002"/>
    <s v="BOD"/>
    <n v="2131331"/>
    <m/>
    <s v="00292012001 DEPOSITO DE EFECTIVO, DEPOSITANTE: KENNY COLQUE PRIETO - VIAS BOLIVIA, CONCEPTO: DEVOLUCION DE RETROACTIVO, CUENTA DE DEPOSITO: CUENTA UNICA DEL TESORO"/>
    <m/>
    <m/>
    <m/>
    <m/>
    <m/>
    <m/>
    <n v="0"/>
    <n v="543"/>
    <s v="NO_CONCILIADO"/>
  </r>
  <r>
    <x v="83"/>
    <m/>
    <x v="83"/>
    <x v="144"/>
    <s v="O21313350002"/>
    <s v="BOD"/>
    <n v="2131335"/>
    <m/>
    <s v="00041031107 DEPOSITO DE EFECTIVO, DEPOSITANTE: IBMETRO - GARY CHAMBI, CONCEPTO: DEVOLUCION GASTOS DE ENVIO DE PATRONES, CUENTA DE DEPOSITO: CUENTA UNICA DEL TESORO"/>
    <m/>
    <m/>
    <m/>
    <m/>
    <m/>
    <m/>
    <n v="0"/>
    <n v="100"/>
    <s v="NO_CONCILIADO"/>
  </r>
  <r>
    <x v="62"/>
    <m/>
    <x v="62"/>
    <x v="144"/>
    <s v="G23657110002"/>
    <s v="CRV"/>
    <n v="2365711"/>
    <m/>
    <s v="REGULARIZACION DE TRANSFERENCIA DEL EXTERIOR SEGUN SWIFT NOS.12596-12595 DE FECHA 08/08/2023 ORDENANTE: TCC DEL PERÚ SAC REF:TAB VLO 31 DE JULIO Y KG EXTRA 29 JUL LIB. 00525012001 LBP-TRANSPORTES AEREOS BOLIVIANOS (4030001162)"/>
    <m/>
    <m/>
    <m/>
    <m/>
    <m/>
    <m/>
    <n v="0"/>
    <n v="165634.01"/>
    <s v="NO_CONCILIADO"/>
  </r>
  <r>
    <x v="26"/>
    <m/>
    <x v="26"/>
    <x v="144"/>
    <s v="G23657190002"/>
    <s v="CRV"/>
    <n v="2365719"/>
    <m/>
    <s v="TRANSFERENCIA DEL EXTERIOR SEGUN SWIFT NOS.12851-12850 DE FECHA 08/08/2023 ORDENANTE: YASTER TRADING S.A., FECHA VALOR 07/08/2023 REF:YASTER TRADING S.A. LIB. 00597012001 RECURSOS PROPIOS VENTAS YLB"/>
    <m/>
    <m/>
    <m/>
    <m/>
    <m/>
    <m/>
    <n v="0"/>
    <n v="1103931.78"/>
    <s v="NO_CONCILIADO"/>
  </r>
  <r>
    <x v="32"/>
    <m/>
    <x v="32"/>
    <x v="144"/>
    <s v="G23657140001"/>
    <s v="CVD"/>
    <n v="2365714"/>
    <m/>
    <s v="COBRO COSTOS DE PAPELERIA SEGUN TRANSFERENCIA DEL EXTERIOR POR ORDEN DE COMPANHIA MATOGROSSENSE DE GAS, FECHA VALOR 07/08/2023 REF:FACTURA EXB-MTT-18/23 LIB. 00513012007 YPFB - RECURSOS NACIONALIZACIÓN"/>
    <m/>
    <m/>
    <m/>
    <m/>
    <m/>
    <m/>
    <n v="50"/>
    <n v="0"/>
    <s v="NO_CONCILIADO"/>
  </r>
  <r>
    <x v="32"/>
    <m/>
    <x v="32"/>
    <x v="144"/>
    <s v="G23657160001"/>
    <s v="CVD"/>
    <n v="2365716"/>
    <m/>
    <s v="COBRO COSTOS DE PAPELERIA SEGUN TRANSFERENCIA DEL EXTERIOR POR ORDEN DE COPA ENERGÍA DISTRIBUIDORA DE GAS SA, FECHA VALOR 04/08/2023 REF:INV. 1042, 1043, 1044, 1047, 1041 LIB. 00513062002 YPFB - EXPORTACIÓN DE GLP Y OTROS-BOLIVIANOS"/>
    <m/>
    <m/>
    <m/>
    <m/>
    <m/>
    <m/>
    <n v="50"/>
    <n v="0"/>
    <s v="NO_CONCILIADO"/>
  </r>
  <r>
    <x v="32"/>
    <m/>
    <x v="32"/>
    <x v="144"/>
    <s v="G23657180001"/>
    <s v="CVD"/>
    <n v="2365718"/>
    <m/>
    <s v="COBRO COSTOS DE PAPELERIA SEGUN TRANSFERENCIA DEL EXTERIOR POR ORDEN DE FIDEICOMISO HERCO-CKM, FECHA VALOR 07/08/2023 REF:EMB 19 YPFB-2023 CIST HERCO LIB. 00513062002 YPFB - EXPORTACIÓN DE GLP Y OTROS-BOLIVIANOS"/>
    <m/>
    <m/>
    <m/>
    <m/>
    <m/>
    <m/>
    <n v="50"/>
    <n v="0"/>
    <s v="NO_CONCILIADO"/>
  </r>
  <r>
    <x v="26"/>
    <m/>
    <x v="26"/>
    <x v="144"/>
    <s v="G23657200001"/>
    <s v="CVD"/>
    <n v="2365720"/>
    <m/>
    <s v="COBRO COSTOS DE PAPELERIA SEGUN TRANSFERENCIA DEL EXTERIOR POR ORDEN DE YASTER TRADING S.A., FECHA VALOR 07/08/2023 REF:YASTER TRADING S.A. LIB. 00597012001 RECURSOS PROPIOS VENTAS YLB"/>
    <m/>
    <m/>
    <m/>
    <m/>
    <m/>
    <m/>
    <n v="50"/>
    <n v="0"/>
    <s v="NO_CONCILIADO"/>
  </r>
  <r>
    <x v="49"/>
    <m/>
    <x v="49"/>
    <x v="144"/>
    <s v="O21313960002"/>
    <s v="BOD"/>
    <n v="2131396"/>
    <m/>
    <s v="00099021001 DEPOSITO DE EFECTIVO, DEPOSITANTE: EVER CHACHAHUAYNA HUALLPA, CONCEPTO: COMPRA DE GASOLINA ENCARGADO DE TRANSPORTE, CUENTA DE DEPOSITO: CUENTA UNICA DEL TESORO/DJBR"/>
    <m/>
    <m/>
    <m/>
    <m/>
    <m/>
    <m/>
    <n v="0"/>
    <n v="0.21"/>
    <s v="NO_CONCILIADO"/>
  </r>
  <r>
    <x v="101"/>
    <m/>
    <x v="101"/>
    <x v="144"/>
    <s v="O21313980002"/>
    <s v="BOD"/>
    <n v="2131398"/>
    <m/>
    <s v="00222012001 DEPOSITO DE EFECTIVO, DEPOSITANTE: LUPE GLORIA CRUZ PUCHO, CONCEPTO: DEVOLUCION DEL DEBITO FISCAL DE LA FACTURA DE VENTA N°1391, CUENTA DE DEPOSITO: CUENTA UNICA DEL TESORO"/>
    <m/>
    <m/>
    <m/>
    <m/>
    <m/>
    <m/>
    <n v="0"/>
    <n v="63.7"/>
    <s v="NO_CONCILIADO"/>
  </r>
  <r>
    <x v="64"/>
    <m/>
    <x v="64"/>
    <x v="144"/>
    <s v="B21312460002"/>
    <s v="BOD"/>
    <n v="2131246"/>
    <m/>
    <s v="00291014205 DEP.DE CHEQ.AJENOS,RET.DE CAM.,CONCEPTO: DEVOLUCION DE PASAJES AEREOS,DEP.: A.B.C. REGIONAL SANTA CRUZ , PROCEDENCIA: BANCO UNION S.A., CHEQUE: 615, FECHA DE EMISION:28/07/2023"/>
    <m/>
    <m/>
    <m/>
    <m/>
    <m/>
    <m/>
    <n v="0"/>
    <n v="799"/>
    <s v="NO_CONCILIADO"/>
  </r>
  <r>
    <x v="0"/>
    <m/>
    <x v="0"/>
    <x v="144"/>
    <s v="B21312660002"/>
    <s v="BOD"/>
    <n v="2131266"/>
    <m/>
    <s v="00099021001 DEP.DE CHEQ.AJENOS,RET.DE CAM.,CONCEPTO: CECILIO TORREZ CANAVIRI,DEP.: BANCO UNION S.A. , PROCEDENCIA: BANCO UNION S.A., CHEQUE: 191571, FECHA DE EMISION:08/08/2023"/>
    <m/>
    <m/>
    <m/>
    <m/>
    <m/>
    <m/>
    <n v="0"/>
    <n v="1321.39"/>
    <s v="NO_CONCILIADO"/>
  </r>
  <r>
    <x v="0"/>
    <m/>
    <x v="0"/>
    <x v="144"/>
    <s v="B21312690002"/>
    <s v="BOD"/>
    <n v="2131269"/>
    <m/>
    <s v="00099021001 DEP.DE CHEQ.AJENOS,RET.DE CAM.,CONCEPTO: CIRILO JANCKO CONDORI,DEP.: BANCO UNION S.A. , PROCEDENCIA: BANCO UNION S.A., CHEQUE: 191570, FECHA DE EMISION:08/08/2023"/>
    <m/>
    <m/>
    <m/>
    <m/>
    <m/>
    <m/>
    <n v="0"/>
    <n v="1700.25"/>
    <s v="NO_CONCILIADO"/>
  </r>
  <r>
    <x v="75"/>
    <m/>
    <x v="75"/>
    <x v="144"/>
    <s v="B21312760002"/>
    <s v="BOD"/>
    <n v="2131276"/>
    <m/>
    <s v="00670012003 DEP.DE CHEQ.AJENOS,RET.DE CAM.,CONCEPTO: DEPÓSIT POR EXCEDENTE EN ARQUEO DE CAJA CHICA,DEP.: RODRIGO OCHOA ROSAS , PROCEDENCIA: BANCO UNION S.A., CHEQUE: 655, FECHA DE EMISION:03/08/2023"/>
    <m/>
    <m/>
    <m/>
    <m/>
    <m/>
    <m/>
    <n v="0"/>
    <n v="10.050000000000001"/>
    <s v="NO_CONCILIADO"/>
  </r>
  <r>
    <x v="102"/>
    <m/>
    <x v="102"/>
    <x v="144"/>
    <s v="B21312800002"/>
    <s v="BOD"/>
    <n v="2131280"/>
    <m/>
    <s v="00099021001 DEP.DE CHEQ.AJENOS,RET.DE CAM.,CONCEPTO: AETN APORTE DE INCAPACIDAD TEMPORAL RETROACTIVO ENRO - ABRIL/23,DEP.: CAJA DE SALUD DE LA BANCA PRIVADA , PROCEDENCIA: BANCO NACIONAL DE BOLIVIA S.A., CHEQUE: 9843765, FECHA DE EMISION:28/07/2023"/>
    <m/>
    <m/>
    <m/>
    <m/>
    <m/>
    <m/>
    <n v="0"/>
    <n v="534.79999999999995"/>
    <s v="NO_CONCILIADO"/>
  </r>
  <r>
    <x v="103"/>
    <m/>
    <x v="103"/>
    <x v="144"/>
    <s v="B21312820002"/>
    <s v="BOD"/>
    <n v="2131282"/>
    <m/>
    <s v="00099021001 DEP.DE CHEQ.AJENOS,RET.DE CAM.,CONCEPTO: CONTRALORIA GENERAL DEL ESTADO APORTE DE BAJAS MEDICAS POR INCAPACIDAD TEMPORAL MAYO/2023,DEP.: CAJA DE SALUD DE LA BANCA PRIVADA"/>
    <m/>
    <m/>
    <m/>
    <m/>
    <m/>
    <m/>
    <n v="0"/>
    <n v="30416.32"/>
    <s v="NO_CONCILIADO"/>
  </r>
  <r>
    <x v="103"/>
    <m/>
    <x v="103"/>
    <x v="144"/>
    <s v="B21312830002"/>
    <s v="BOD"/>
    <n v="2131283"/>
    <m/>
    <s v="00099021001 DEP.DE CHEQ.AJENOS,RET.DE CAM.,CONCEPTO: CONTRALORIA GENRAL DEL ESTADO APORTE DE RETROACTIVO ENRO-ABRIL/2023,DEP.: CAJA DE SALUD DE LA BANCA PRIVADA , PROCEDENCIA: BANCO NACIONAL DE BOLIVIA S.A., CHEQUE: 9843519, FECHA DE EMISION:28/07/2023"/>
    <m/>
    <m/>
    <m/>
    <m/>
    <m/>
    <m/>
    <n v="0"/>
    <n v="2477.3200000000002"/>
    <s v="NO_CONCILIADO"/>
  </r>
  <r>
    <x v="102"/>
    <m/>
    <x v="102"/>
    <x v="144"/>
    <s v="B21312870002"/>
    <s v="BOD"/>
    <n v="2131287"/>
    <m/>
    <s v="00099021001 DEP.DE CHEQ.AJENOS,RET.DE CAM.,CONCEPTO: AETN APORTE DE INCAPACIDAD TEMPORAL MAYO/2023,DEP.: CAJA DE SALUD DE LA BANCA PRIVADA , PROCEDENCIA: BANCO NACIONAL DE BOLIVIA S.A., CHEQUE: 9843335, FECHA DE EMISION:28/07/2023"/>
    <m/>
    <m/>
    <m/>
    <m/>
    <m/>
    <m/>
    <n v="0"/>
    <n v="117.51"/>
    <s v="NO_CONCILIADO"/>
  </r>
  <r>
    <x v="104"/>
    <m/>
    <x v="104"/>
    <x v="144"/>
    <s v="B21312890002"/>
    <s v="BOD"/>
    <n v="2131289"/>
    <m/>
    <s v="00595012002 DEP.DE CHEQ.AJENOS,RET.DE CAM.,CONCEPTO: GESTORA PUBLICA DE LA SEGURIDAD SOCIAL DE LARGO PLAZO APORTES DE INCAPACIDAD TEMPORAL MAYO/2023,DEP.: CAJA DE SALUD DE LA BANCA PRIVADA"/>
    <m/>
    <m/>
    <m/>
    <m/>
    <m/>
    <m/>
    <n v="0"/>
    <n v="29425.14"/>
    <s v="NO_CONCILIADO"/>
  </r>
  <r>
    <x v="66"/>
    <m/>
    <x v="66"/>
    <x v="144"/>
    <s v="G23658550001"/>
    <s v="CVD"/>
    <n v="2365855"/>
    <m/>
    <s v="COBRO COSTOS DE PAPELERIA POR REGULARIZACION DE TRANSFERENCIA DEL EXTERIOR POR ORDEN DE CONSULADO GENERAL DE BOLIVIA EN MILAN-ITALIA REF:GESTORIA JULIO 2023 LIB. 00010011102 MIN.RELACIONES EXTERIORES - GESTORIA CONSULAR LEY Nº 3108"/>
    <m/>
    <m/>
    <m/>
    <m/>
    <m/>
    <m/>
    <n v="50"/>
    <n v="0"/>
    <s v="NO_CONCILIADO"/>
  </r>
  <r>
    <x v="64"/>
    <m/>
    <x v="64"/>
    <x v="144"/>
    <s v="S10660000001"/>
    <s v="DEV"/>
    <n v="1066000"/>
    <m/>
    <s v="||COMISIONES QUE COBRA EL MUFG BANK LTD. POR PRIMER PAGO DE LOS SERVICIOS DE ASESORAMIENTO JPY10.000.000 CORRESPONDIENTE A LA DONACIÓN JAPONESA N° 1660870 REF. 28-VJ-128B S/G MENSAJE SWIFT N° 12874 DE 08-08-2023 Y NOTA ABC/GNA/SAF/ATE/2022-2043 DE FECHA 10-10-2022. CTA. 3987069001 - LIBRETA N° 00291012002 ABC-RECURSOS PROPIOS"/>
    <m/>
    <m/>
    <m/>
    <m/>
    <m/>
    <m/>
    <n v="245.41"/>
    <n v="0"/>
    <s v="NO_CONCILIADO"/>
  </r>
  <r>
    <x v="64"/>
    <m/>
    <x v="64"/>
    <x v="144"/>
    <s v="S10660000004"/>
    <s v="COB"/>
    <n v="1066000"/>
    <m/>
    <s v="||COMISIONES QUE COBRA EL MUFG BANK LTD. POR PRIMER PAGO DE LOS SERVICIOS DE ASESORAMIENTO JPY10.000.000 CORRESPONDIENTE A LA DONACIÓN JAPONESA N° 1660870 REF. 28-VJ-128B S/G MENSAJE SWIFT N° 12874 DE 08-08-2023 Y NOTA ABC/GNA/SAF/ATE/2022-2043 DE FECHA 10-10-2022. CTA. 3987069001 - LIBRETA N° 00291012002 ABC-RECURSOS PROPIOS. REF.: ÚTILES DE ESCRITORIO"/>
    <m/>
    <m/>
    <m/>
    <m/>
    <m/>
    <m/>
    <n v="50"/>
    <n v="0"/>
    <s v="NO_CONCILIADO"/>
  </r>
  <r>
    <x v="76"/>
    <m/>
    <x v="76"/>
    <x v="144"/>
    <s v="S10660240002"/>
    <s v="CRV"/>
    <n v="1066024"/>
    <m/>
    <s v="||TRANSFERENCIA DE FONDOS SEGÚN MENSAJES SWIFT N°12872 Y 12866 DE LA FECHA Y NOTA CITE SENAMHI/DIR/0463/2023 DE FECHA 09/06/2023 (HRE-TGL-9122) ENVIADA POR EL SERVICIO NACIONAL DE METEOROLOGÍA E HIDROLOGÍA. (SECTOR PÚBLICO). POR CUENTA DE COMISION TRINACIONAL PILCOMAYO"/>
    <m/>
    <m/>
    <m/>
    <m/>
    <m/>
    <m/>
    <n v="0"/>
    <n v="55506.39"/>
    <s v="NO_CONCILIADO"/>
  </r>
  <r>
    <x v="38"/>
    <m/>
    <x v="38"/>
    <x v="144"/>
    <s v="S10660300002"/>
    <s v="CRV"/>
    <n v="1066030"/>
    <m/>
    <s v="||REGULARIZACION DE NUESTRA OPERACIÓN NRO.1065308 DE FECHA 27/7/2023 EN ATENCION A NOTA SEDEM/GG/EV N°0282/2023 DE FECHA 1/8/2023 (HR-TGL-12076) ENVIADO POR SERVICIO DE DESARROLLO DE LAS EMPRESAS PÚBLICAS PRODUCTIVAS. A LA LIB.N°00132072001 SEDEM-ADMINIST. RECAUD. ENVIBOL EN BS. P/CTA. DE CERVECERIA APURIMENA CYC SAC"/>
    <m/>
    <m/>
    <m/>
    <m/>
    <m/>
    <m/>
    <n v="0"/>
    <n v="31495.56"/>
    <s v="NO_CONCILIADO"/>
  </r>
  <r>
    <x v="97"/>
    <m/>
    <x v="97"/>
    <x v="144"/>
    <s v="S10660310003"/>
    <s v="COB"/>
    <n v="1066031"/>
    <m/>
    <s v="||TRANSFERENCIA DE FONDOS SEGUN MENSAJES SWIFTS N°12792-12793 EN ATENCION A NOTA CITE: ADSIB-NE-374/2023 DE FECHA 06/06/2023 (HRE-TGL-9041) ENVIADO POR LA AGENCIA PARA EL DESARROLLO DE LA SOCIEDAD DE LA INFORMACIÓN EN BOLIVIA. (SECTOR PÚBLICO). DEBITO DE LA LIBRETA 00119012001 ADSIB, REPOSICION DE ÚTILES DE ESCRITORIO."/>
    <m/>
    <m/>
    <m/>
    <m/>
    <m/>
    <m/>
    <n v="50"/>
    <n v="0"/>
    <s v="NO_CONCILIADO"/>
  </r>
  <r>
    <x v="38"/>
    <m/>
    <x v="38"/>
    <x v="144"/>
    <s v="S10660300003"/>
    <s v="COB"/>
    <n v="1066030"/>
    <m/>
    <s v="||REGULARIZACION DE NUESTRA OPERACIÓN NRO.1065308 DE FECHA 27/7/2023 EN ATENCION A NOTA SEDEM/GG/EV N°0282/2023 DE FECHA 1/8/2023 (HR-TGL-12076) ENVIADO POR SERVICIO DE DESARROLLO DE LAS EMPRESAS PÚBLICAS PRODUCTIVAS. DÉBITO DE LA LIBRETA N°00132072001, COBRO DE ÚTILES DE ESCRITORIO."/>
    <m/>
    <m/>
    <m/>
    <m/>
    <m/>
    <m/>
    <n v="50"/>
    <n v="0"/>
    <s v="NO_CONCILIADO"/>
  </r>
  <r>
    <x v="32"/>
    <m/>
    <x v="32"/>
    <x v="144"/>
    <s v="S10660290001"/>
    <s v="COB"/>
    <n v="1066029"/>
    <m/>
    <s v="'COBRO DE'||ÚTILES DE ESCRITORIO POR EL COMPROBANTE NRO.1066028 DE LA FECHA S/G. NOTA CITE GAFC-1619/DFC/URTE-0264/2023 DE F.07.07.2023 (HRE-TGL-10587), ENVIADA POR YACIMIENTOS PETROLIFEROS FISCALES BOLIVIANOS DEBITO DE LA LIBRETA 00513022001 YPFB  OPERACIONES"/>
    <m/>
    <m/>
    <m/>
    <m/>
    <m/>
    <m/>
    <n v="50"/>
    <n v="0"/>
    <s v="NO_CONCILIADO"/>
  </r>
  <r>
    <x v="32"/>
    <m/>
    <x v="32"/>
    <x v="144"/>
    <s v="S10660250001"/>
    <s v="COB"/>
    <n v="1066025"/>
    <m/>
    <s v="'COBRO DE'||UTILES DE ESCRITORIO POR EL COMPROBANTE N° 1066023 DE LA FECHA, SEGÚN NOTA CITE: PRS/GAFC-1382 DFC-423/2023 DE FECHA 14/6/2023 (HRE-TGL-9344). ENVIADA POR YACIMIENTOS PETROLIFEROS FISCALES BOLIVIANOS. (SECTOR PÚBLICO). DÉBITO DE LA LIBRETA 00513022001 YPFB - OPERACIONES."/>
    <m/>
    <m/>
    <m/>
    <m/>
    <m/>
    <m/>
    <n v="50"/>
    <n v="0"/>
    <s v="NO_CONCILIADO"/>
  </r>
  <r>
    <x v="95"/>
    <m/>
    <x v="95"/>
    <x v="144"/>
    <s v="S10660200003"/>
    <s v="COB"/>
    <n v="1066020"/>
    <m/>
    <s v="||TRANSFERENCIA DE FONDOS S/G. MENSAJES SWIFT NROS. 12826 Y 12825 DE LA FECHA, Y NOTA REMITIDA POR LA DIRECCIÓN GENERAL DE AERONAUTICA CIVIL CITE: DGAC/3568/2023 DE FECHA 15/06/2023 (HRE-TGL-9395) (SECTOR PÚBLICO). DÉBITO DE LA LIBRETA 00117012001 DGAC, REPOSICIÓN ÚTILES DE ESCRITORIO."/>
    <m/>
    <m/>
    <m/>
    <m/>
    <m/>
    <m/>
    <n v="50"/>
    <n v="0"/>
    <s v="NO_CONCILIADO"/>
  </r>
  <r>
    <x v="2"/>
    <m/>
    <x v="2"/>
    <x v="145"/>
    <s v="O21315540002"/>
    <s v="BOD"/>
    <n v="2131554"/>
    <m/>
    <s v="00046171101 DEPOSITO DE EFECTIVO, DEPOSITANTE: IMPORTADORA Y DISTRIBUIDORA SANAMEDIC, CONCEPTO: FALTA DE LETRERO DE RAZON SOCIAL EN LUGAR VISIBLE, CUENTA DE DEPOSITO: CUENTA UNICA DEL TESORO"/>
    <m/>
    <m/>
    <m/>
    <m/>
    <m/>
    <m/>
    <n v="0"/>
    <n v="500"/>
    <s v="NO_CONCILIADO"/>
  </r>
  <r>
    <x v="105"/>
    <m/>
    <x v="105"/>
    <x v="145"/>
    <s v="O21315760002"/>
    <s v="BOD"/>
    <n v="2131576"/>
    <m/>
    <s v="00599012001 DEPOSITO DE EFECTIVO, DEPOSITANTE: ANA LUCY MAMANI MAMANI, CONCEPTO: DEVOLUCION DE RECURSOS NO UTILIZADOS ANA LUCY MAMANI MAMANI C 31 N°1205, CUENTA DE DEPOSITO: CUENTA UNICA DEL TESORO"/>
    <m/>
    <m/>
    <m/>
    <m/>
    <m/>
    <m/>
    <n v="0"/>
    <n v="0.5"/>
    <s v="NO_CONCILIADO"/>
  </r>
  <r>
    <x v="2"/>
    <m/>
    <x v="2"/>
    <x v="145"/>
    <s v="O21315640002"/>
    <s v="BOD"/>
    <n v="2131564"/>
    <m/>
    <s v="00046171101 DEPOSITO DE EFECTIVO, DEPOSITANTE: GIANCARLA CORTEZ VELASQUEZ, CONCEPTO: PAGO POR MULTA, CUENTA DE DEPOSITO: CUENTA UNICA DEL TESORO"/>
    <m/>
    <m/>
    <m/>
    <m/>
    <m/>
    <m/>
    <n v="0"/>
    <n v="5500"/>
    <s v="NO_CONCILIADO"/>
  </r>
  <r>
    <x v="0"/>
    <m/>
    <x v="0"/>
    <x v="145"/>
    <s v="O21316050002"/>
    <s v="BOD"/>
    <n v="2131605"/>
    <m/>
    <s v="00099021001 DEPOSITO DE EFECTIVO, DEPOSITANTE: JORGE NINA BERNAL, CONCEPTO: DEVOLUCION POR DOBLE PERCEPCION DE ACUERDO A CONVENIO DE PAGO N° 004/2021, CUENTA DE DEPOSITO: CUENTA UNICA DEL TESORO"/>
    <m/>
    <m/>
    <m/>
    <m/>
    <m/>
    <m/>
    <n v="0"/>
    <n v="900"/>
    <s v="NO_CONCILIADO"/>
  </r>
  <r>
    <x v="37"/>
    <m/>
    <x v="37"/>
    <x v="145"/>
    <s v="O21316130002"/>
    <s v="BOD"/>
    <n v="2131613"/>
    <m/>
    <s v="00016151101 DEPOSITO DE EFECTIVO, DEPOSITANTE: RUBEN CESPEDES UÑO, CONCEPTO: DEVOLUCION POR PAGO EN DEMASIA DE VIATICOS, CUENTA DE DEPOSITO: CUENTA UNICA DEL TESORO"/>
    <m/>
    <m/>
    <m/>
    <m/>
    <m/>
    <m/>
    <n v="0"/>
    <n v="60"/>
    <s v="NO_CONCILIADO"/>
  </r>
  <r>
    <x v="37"/>
    <m/>
    <x v="37"/>
    <x v="145"/>
    <s v="O21316150002"/>
    <s v="BOD"/>
    <n v="2131615"/>
    <m/>
    <s v="00016151101 DEPOSITO DE EFECTIVO, DEPOSITANTE: WALTER HUMEREZ CALLE, CONCEPTO: DEVOLUCION POR PAGO EN DEMASIA DE VIATICOS, CUENTA DE DEPOSITO: CUENTA UNICA DEL TESORO"/>
    <m/>
    <m/>
    <m/>
    <m/>
    <m/>
    <m/>
    <n v="0"/>
    <n v="60"/>
    <s v="NO_CONCILIADO"/>
  </r>
  <r>
    <x v="46"/>
    <m/>
    <x v="46"/>
    <x v="145"/>
    <s v="O21316180002"/>
    <s v="BOD"/>
    <n v="2131618"/>
    <m/>
    <s v="00081011101 DEPOSITO DE EFECTIVO, DEPOSITANTE: VLADIMIR VICTOR CALDERON CAHUANA, CONCEPTO: REPOSICION DE CREDENCIAL, CUENTA DE DEPOSITO: CUENTA UNICA DEL TESORO"/>
    <m/>
    <m/>
    <m/>
    <m/>
    <m/>
    <m/>
    <n v="0"/>
    <n v="25"/>
    <s v="NO_CONCILIADO"/>
  </r>
  <r>
    <x v="1"/>
    <m/>
    <x v="1"/>
    <x v="145"/>
    <s v="J05595200002"/>
    <s v="NTE"/>
    <n v="6191985"/>
    <m/>
    <s v="A:00099021001 Transferencia que realizamos a solicitud de la Unidad de Administración e Información Salarial mediante nota CITE: MEFP/VTCP/DGPOT/UAIS/No 1326/2023, informe MEFP/VTCP/DGPOT/UAIS/No.108/2023 para la reversión definitiva de las Boletas de Pago solicitadas por el SENASIR consignadas en el comprobante de pago No. 71974 H.R. 6-4126-R"/>
    <m/>
    <m/>
    <m/>
    <m/>
    <m/>
    <m/>
    <n v="0"/>
    <n v="2692168"/>
    <s v="NO_CONCILIADO"/>
  </r>
  <r>
    <x v="1"/>
    <m/>
    <x v="1"/>
    <x v="145"/>
    <s v="J05595210002"/>
    <s v="NTE"/>
    <n v="6191986"/>
    <m/>
    <s v="A:00099021001 Transferencia que realizamos a solicitud de la Unidad de Administración e Información Salarial mediante nota CITE: MEFP/VTCP/DGPOT/UAIS/No 1327/2023, informe MEFP/VTCP/DGPOT/UAIS/No.108/2023 para la reversión definitiva de las Boletas de Pago solicitadas por el SENASIR consignadas en el comprobante de pago No. 71975 H.R. 6-4126-R"/>
    <m/>
    <m/>
    <m/>
    <m/>
    <m/>
    <m/>
    <n v="0"/>
    <n v="62463"/>
    <s v="NO_CONCILIADO"/>
  </r>
  <r>
    <x v="99"/>
    <m/>
    <x v="99"/>
    <x v="145"/>
    <s v="O21316230002"/>
    <s v="BOD"/>
    <n v="2131623"/>
    <m/>
    <s v="00053014101 DEPOSITO DE EFECTIVO, DEPOSITANTE: MCDYD, CONCEPTO: DEVOLUCION DE FONDOS EN AVANCE, CUENTA DE DEPOSITO: CUENTA UNICA DEL TESORO"/>
    <m/>
    <m/>
    <m/>
    <m/>
    <m/>
    <m/>
    <n v="0"/>
    <n v="11678"/>
    <s v="NO_CONCILIADO"/>
  </r>
  <r>
    <x v="0"/>
    <m/>
    <x v="0"/>
    <x v="145"/>
    <s v="O21316250002"/>
    <s v="BOD"/>
    <n v="2131625"/>
    <m/>
    <s v="00099021001 DEPOSITO DE EFECTIVO, DEPOSITANTE: YHOLA JUANITA YANARICO GABINCHA, CONCEPTO: COBRO INDEBIDO POR NUEVAS NUPCIAS, CUENTA DE DEPOSITO: CUENTA UNICA DEL TESORO"/>
    <m/>
    <m/>
    <m/>
    <m/>
    <m/>
    <m/>
    <n v="0"/>
    <n v="2205"/>
    <s v="NO_CONCILIADO"/>
  </r>
  <r>
    <x v="99"/>
    <m/>
    <x v="99"/>
    <x v="145"/>
    <s v="O21316260002"/>
    <s v="BOD"/>
    <n v="2131626"/>
    <m/>
    <s v="00053014101 DEPOSITO DE EFECTIVO, DEPOSITANTE: MCDYD, CONCEPTO: DEVOLUCION, CUENTA DE DEPOSITO: CUENTA UNICA DEL TESORO"/>
    <m/>
    <m/>
    <m/>
    <m/>
    <m/>
    <m/>
    <n v="0"/>
    <n v="1332"/>
    <s v="NO_CONCILIADO"/>
  </r>
  <r>
    <x v="46"/>
    <m/>
    <x v="46"/>
    <x v="145"/>
    <s v="O21316290002"/>
    <s v="BOD"/>
    <n v="2131629"/>
    <m/>
    <s v="00099021001 DEPOSITO DE EFECTIVO, DEPOSITANTE: MINISTERIO DE OBRAS PUBLICAS SERVICIOS Y VIVIENDA, CONCEPTO: PAGO POR SERVICIO DE AGUA POTABLE DE OFICINAS DE ARCHIVO CENTRAL CORRESPONDIENTE AL MES DE JUNIO, CUENTA DE DEPOSITO: CUENTA UNICA DEL TESORO"/>
    <m/>
    <m/>
    <m/>
    <m/>
    <m/>
    <m/>
    <n v="0"/>
    <n v="186.91"/>
    <s v="NO_CONCILIADO"/>
  </r>
  <r>
    <x v="35"/>
    <m/>
    <x v="35"/>
    <x v="145"/>
    <s v="O21316460002"/>
    <s v="BOD"/>
    <n v="2131646"/>
    <m/>
    <s v="00035051101 DEPOSITO DE EFECTIVO, DEPOSITANTE: SENASIR, CONCEPTO: DEVOLUCION POR LA ASIG DE FDOS PARA LA COMPRA DE REFRIGERIOS RENDICION PUBLICA DE CUNTAS 2023, CUENTA DE DEPOSITO: CUENTA UNICA DEL TESORO"/>
    <m/>
    <m/>
    <m/>
    <m/>
    <m/>
    <m/>
    <n v="0"/>
    <n v="1800"/>
    <s v="NO_CONCILIADO"/>
  </r>
  <r>
    <x v="0"/>
    <m/>
    <x v="0"/>
    <x v="145"/>
    <s v="O21316570002"/>
    <s v="BOD"/>
    <n v="2131657"/>
    <m/>
    <s v="00099021001 DEPOSITO DE EFECTIVO, DEPOSITANTE: CARLOS DENCEL PELAEZ PACHECO, CONCEPTO: REMUNERACION MAXIMA PERMITIDA MES JULIO 2023, CUENTA DE DEPOSITO: CUENTA UNICA DEL TESORO"/>
    <m/>
    <m/>
    <m/>
    <m/>
    <m/>
    <m/>
    <n v="0"/>
    <n v="2631.44"/>
    <s v="NO_CONCILIADO"/>
  </r>
  <r>
    <x v="2"/>
    <m/>
    <x v="2"/>
    <x v="145"/>
    <s v="O21316600002"/>
    <s v="BOD"/>
    <n v="2131660"/>
    <m/>
    <s v="00046171101 DEPOSITO DE EFECTIVO, DEPOSITANTE: LABORATORIO HAHNEMANN SRL, CONCEPTO: CANCELACION DE RESOLUCION ADMINISTRATIVA S/133, CUENTA DE DEPOSITO: CUENTA UNICA DEL TESORO"/>
    <m/>
    <m/>
    <m/>
    <m/>
    <m/>
    <m/>
    <n v="0"/>
    <n v="10000"/>
    <s v="NO_CONCILIADO"/>
  </r>
  <r>
    <x v="99"/>
    <m/>
    <x v="99"/>
    <x v="145"/>
    <s v="O21316620002"/>
    <s v="BOD"/>
    <n v="2131662"/>
    <m/>
    <s v="00099021001 DEPOSITO DE EFECTIVO, DEPOSITANTE: ALEJANDRA ANGELICA ARAMAYO GUZMAN, CONCEPTO: DEVOLUCION DE VIATICOS, CUENTA DE DEPOSITO: CUENTA UNICA DEL TESORO/DJBR"/>
    <m/>
    <m/>
    <m/>
    <m/>
    <m/>
    <m/>
    <n v="0"/>
    <n v="111"/>
    <s v="NO_CONCILIADO"/>
  </r>
  <r>
    <x v="4"/>
    <m/>
    <x v="4"/>
    <x v="145"/>
    <s v="Q18572860002"/>
    <s v="CRV"/>
    <n v="1857286"/>
    <m/>
    <s v="NUMERO DE LIBRETA CUT: 00099021001 OPERACIÓN E75 TRANSFERENCIA DE LA CUENTA FISCAL BUN A LA CUT EN MN TRANSFERENCIA DE FONDOS A SOLICITUD DE: GOBIERNO AUTONOMO MUNICIPAL DE PAPEL PAMPA CITE: GAMPP/MAE-FEVL/NÂ° 232/2023 CUENTA CUT 3987 LIBRETA NÂ° 00099021001 TGN - RECURSOS ORDINARIOS"/>
    <m/>
    <m/>
    <m/>
    <m/>
    <m/>
    <m/>
    <n v="0"/>
    <n v="750"/>
    <s v="NO_CONCILIADO"/>
  </r>
  <r>
    <x v="62"/>
    <m/>
    <x v="62"/>
    <x v="145"/>
    <s v="G23677450002"/>
    <s v="CRV"/>
    <n v="2367745"/>
    <m/>
    <s v="REGULARIZACION DE TRANSFERENCIA DEL EXTERIOR SEGUN SWIFT NOS.12712-12711 DE FECHA 09/08/2023 ORDENANTE: BOLIVIANA DE AVIACIÓN-BOA INC REF: INV.583 693/2023 LIB. 00525012001 LBP-TRANSPORTES AEREOS BOLIVIANOS (4030001162)"/>
    <m/>
    <m/>
    <m/>
    <m/>
    <m/>
    <m/>
    <n v="0"/>
    <n v="30666.26"/>
    <s v="NO_CONCILIADO"/>
  </r>
  <r>
    <x v="82"/>
    <m/>
    <x v="82"/>
    <x v="145"/>
    <s v="O21317560002"/>
    <s v="BOD"/>
    <n v="2131756"/>
    <m/>
    <s v="00206012001 DEPOSITO DE EFECTIVO, DEPOSITANTE: INSTITUTO NACIONAL DE ESTADISTICA, CONCEPTO: DEPÓSITO POR VENTA DE LA OFICINA CENTRAL LA PAZ, DE FECHA 08/08/2023, CUENTA DE DEPOSITO: CUENTA UNICA DEL TESORO"/>
    <m/>
    <m/>
    <m/>
    <m/>
    <m/>
    <m/>
    <n v="0"/>
    <n v="20"/>
    <s v="NO_CONCILIADO"/>
  </r>
  <r>
    <x v="65"/>
    <m/>
    <x v="65"/>
    <x v="145"/>
    <s v="O21317570002"/>
    <s v="BOD"/>
    <n v="2131757"/>
    <m/>
    <s v="00099021001 DEPOSITO DE EFECTIVO, DEPOSITANTE: MINISTERIO DE DESARROLLO RURAL Y TIERRAS, CONCEPTO: PAGO SERVICIO DE AGUA POTABLE EPSAS UC-CNAPE CORRESPONDIENTE AL MES DE JUNIO, CUENTA DE DEPOSITO: CUENTA UNICA DEL TESORO"/>
    <m/>
    <m/>
    <m/>
    <m/>
    <m/>
    <m/>
    <n v="0"/>
    <n v="55.94"/>
    <s v="NO_CONCILIADO"/>
  </r>
  <r>
    <x v="79"/>
    <m/>
    <x v="79"/>
    <x v="145"/>
    <s v="Q18573820002"/>
    <s v="CRV"/>
    <n v="1857382"/>
    <m/>
    <s v="NUMERO DE LIBRETA CUT: 00283012001 OPERACIÓN E18 TRANSFERENCIA DEL SISTEMA FINANCIERO POR CUENTA DE TERCEROS A LA CUT SOL. CLTE SOCIEDAD JENNEFER SRL"/>
    <m/>
    <m/>
    <m/>
    <m/>
    <m/>
    <m/>
    <n v="0"/>
    <n v="9069.48"/>
    <s v="NO_CONCILIADO"/>
  </r>
  <r>
    <x v="94"/>
    <m/>
    <x v="94"/>
    <x v="145"/>
    <s v="G23675600002"/>
    <s v="CRV"/>
    <n v="2367560"/>
    <m/>
    <s v="REGULARIZACION DE TRANSFERENCIA DEL EXTERIOR SEGUN SWIFT NO.12883 DE FECHA 09/08/2023 ORDENANTE: CONSULADO DE BOLIVIA EN CALAMA, CL/00695087500. REF.: RECAUDACIONES CEDULAS DE IDENTIDAD JULIO DE 2023, TRN/20230808-00082464, (S063216304A601) LIB. 00340012005 SEGIP - RECAUDACION EXTERIOR - CEDULAS DE IDENTIDAD"/>
    <m/>
    <m/>
    <m/>
    <m/>
    <m/>
    <m/>
    <n v="0"/>
    <n v="42912.73"/>
    <s v="NO_CONCILIADO"/>
  </r>
  <r>
    <x v="94"/>
    <m/>
    <x v="94"/>
    <x v="145"/>
    <s v="G23675620002"/>
    <s v="CRV"/>
    <n v="2367562"/>
    <m/>
    <s v="TRANSFERENCIA DEL EXTERIOR SEGUN SWIFT NO.12946 DE FECHA 09/08/2023 ORDENANTE: CONSULADO DE BOLIVIA EN MADRID - ESPAÑA REF:RECAUDACIÓN EXTERIOR LICENCIAS DE CONDUCIR MES DE JULIO. LIB. 00340012004 SEGIP-RECAUDACION EXTERIOR-LICENCIAS DE CONDUCIR"/>
    <m/>
    <m/>
    <m/>
    <m/>
    <m/>
    <m/>
    <n v="0"/>
    <n v="22432.2"/>
    <s v="NO_CONCILIADO"/>
  </r>
  <r>
    <x v="94"/>
    <m/>
    <x v="94"/>
    <x v="145"/>
    <s v="G23675640002"/>
    <s v="CRV"/>
    <n v="2367564"/>
    <m/>
    <s v="TRANSFERENCIA DEL EXTERIOR SEGUN SWIFT NO.12945 DE FECHA 09/08/2023 ORDENANTE: CONSULADO DE BOLIVIA EN MADRID-ESPAÑA REF:RECAUDACIÓN EXTERIOR CÉDULAS DE IDENTIDAD MES DE JULIO LIB. 00340012005 SEGIP - RECAUDACION EXTERIOR - CEDULAS DE IDENTIDAD"/>
    <m/>
    <m/>
    <m/>
    <m/>
    <m/>
    <m/>
    <n v="0"/>
    <n v="64463.42"/>
    <s v="NO_CONCILIADO"/>
  </r>
  <r>
    <x v="94"/>
    <m/>
    <x v="94"/>
    <x v="145"/>
    <s v="G23675650001"/>
    <s v="CVD"/>
    <n v="2367565"/>
    <m/>
    <s v="COBRO COSTOS DE PAPELERIA SEGUN TRANSFERENCIA DEL EXTERIOR POR ORDEN DE CONSULADO DE BOLIVIA EN MADRID-ESPAÑA REF:RECAUDACIÓN EXTERIOR CÉDULAS DE IDENTIDAD MES DE JULIO LIB. 00340012003 RECAUDACION EXTRANJERIA - C.I. -L.C."/>
    <m/>
    <m/>
    <m/>
    <m/>
    <m/>
    <m/>
    <n v="50"/>
    <n v="0"/>
    <s v="NO_CONCILIADO"/>
  </r>
  <r>
    <x v="94"/>
    <m/>
    <x v="94"/>
    <x v="145"/>
    <s v="G23675610001"/>
    <s v="CVD"/>
    <n v="2367561"/>
    <m/>
    <s v="COBRO COSTOS DE PAPELERIA POR REGULARIZACION DE TRANSFERENCIA DEL EXTERIOR POR ORDEN DE CONSULADO DE BOLIVIA EN CALAMA, CL/00695087500. REF.: RECAUDACIONES CEDULAS DE IDENTIDAD JULIO DE 2023, TRN/20230808-00082464, (S063216304A601) LIB. 00340012003 RECAUDACION EXTRANJERIA - C.I. -L.C."/>
    <m/>
    <m/>
    <m/>
    <m/>
    <m/>
    <m/>
    <n v="50"/>
    <n v="0"/>
    <s v="NO_CONCILIADO"/>
  </r>
  <r>
    <x v="94"/>
    <m/>
    <x v="94"/>
    <x v="145"/>
    <s v="G23675630001"/>
    <s v="CVD"/>
    <n v="2367563"/>
    <m/>
    <s v="COBRO COSTOS DE PAPELERIA SEGUN TRANSFERENCIA DEL EXTERIOR POR ORDEN DE CONSULADO DE BOLIVIA EN MADRID - ESPAÑA REF:RECAUDACIÓN EXTERIOR LICENCIAS DE CONDUCIR MES DE JULIO. LIB. 00340012003 RECAUDACION EXTRANJERIA - C.I. -L.C."/>
    <m/>
    <m/>
    <m/>
    <m/>
    <m/>
    <m/>
    <n v="50"/>
    <n v="0"/>
    <s v="NO_CONCILIADO"/>
  </r>
  <r>
    <x v="32"/>
    <m/>
    <x v="32"/>
    <x v="145"/>
    <s v="G23675690001"/>
    <s v="CVD"/>
    <n v="2367569"/>
    <m/>
    <s v="COBRO COSTOS DE PAPELERIA SEGUN TRANSFERENCIA DEL EXTERIOR POR ORDEN DE SOLGAS SA, FECHA VALOR 8/08/2023 LIB. 00513062002 YPFB - EXPORTACIÓN DE GLP Y OTROS-BOLIVIANOS"/>
    <m/>
    <m/>
    <m/>
    <m/>
    <m/>
    <m/>
    <n v="50"/>
    <n v="0"/>
    <s v="NO_CONCILIADO"/>
  </r>
  <r>
    <x v="66"/>
    <m/>
    <x v="66"/>
    <x v="145"/>
    <s v="G23675730001"/>
    <s v="CVD"/>
    <n v="2367573"/>
    <m/>
    <s v="COBRO COSTOS DE PAPELERIA POR REGULARIZACION DE TRANSFERENCIA DEL EXTERIOR POR ORDEN DE CONSULADO DE BOLIVIA, CL/ARICA. REF.: BNF/LESS FEES, TRN/20230807-00243752.(202388152627) LIB. 00010011102 MIN.RELACIONES EXTERIORES - GESTORIA CONSULAR LEY Nº 3108"/>
    <m/>
    <m/>
    <m/>
    <m/>
    <m/>
    <m/>
    <n v="50"/>
    <n v="0"/>
    <s v="NO_CONCILIADO"/>
  </r>
  <r>
    <x v="66"/>
    <m/>
    <x v="66"/>
    <x v="145"/>
    <s v="G23675750001"/>
    <s v="CVD"/>
    <n v="2367575"/>
    <m/>
    <s v="COBRO COSTOS DE PAPELERIA POR REGULARIZACION DE TRANSFERENCIA DEL EXTERIOR POR ORDEN DE CONSUL ESTADO PLURI DE BOLIVIA, COMODORO RIVA AR. REF.: TRN/20230807-00252277 (T002500586INTERN) LIB. 00010011102 MIN.RELACIONES EXTERIORES - GESTORIA CONSULAR LEY Nº 3108"/>
    <m/>
    <m/>
    <m/>
    <m/>
    <m/>
    <m/>
    <n v="50"/>
    <n v="0"/>
    <s v="NO_CONCILIADO"/>
  </r>
  <r>
    <x v="66"/>
    <m/>
    <x v="66"/>
    <x v="145"/>
    <s v="G23675770001"/>
    <s v="CVD"/>
    <n v="2367577"/>
    <m/>
    <s v="COBRO COSTOS DE PAPELERIA POR REGULARIZACION DE TRANSFERENCIA DEL EXTERIOR POR ORDEN DE CONSULADO DE BOLIVIA, CL/ANTOFAGASTA, CL/00695137001. REF.: GESTORIA CONSULAR, 0066771 (20230807-00069492). LIB. 00010011102 MIN.RELACIONES EXTERIORES - GESTORIA CONSULAR LEY Nº 3108"/>
    <m/>
    <m/>
    <m/>
    <m/>
    <m/>
    <m/>
    <n v="50"/>
    <n v="0"/>
    <s v="NO_CONCILIADO"/>
  </r>
  <r>
    <x v="66"/>
    <m/>
    <x v="66"/>
    <x v="145"/>
    <s v="G23675790001"/>
    <s v="CVD"/>
    <n v="2367579"/>
    <m/>
    <s v="COBRO COSTOS DE PAPELERIA POR REGULARIZACION DE TRANSFERENCIA DEL EXTERIOR POR ORDEN DE AMB. BOLIVIE/SEC.CONSULAIRE, BE/1050 BRUXELLES. REF.: XDAT/TMPN, 0340131 TRN/20230808-00210605 (NOTPROVIDED) LIB. 00010011102 MIN.RELACIONES EXTERIORES - GESTORIA CONSULAR LEY Nº 3108"/>
    <m/>
    <m/>
    <m/>
    <m/>
    <m/>
    <m/>
    <n v="50"/>
    <n v="0"/>
    <s v="NO_CONCILIADO"/>
  </r>
  <r>
    <x v="66"/>
    <m/>
    <x v="66"/>
    <x v="145"/>
    <s v="G23675810001"/>
    <s v="CVD"/>
    <n v="2367581"/>
    <m/>
    <s v="COBRO COSTOS DE PAPELERIA POR REGULARIZACION DE TRANSFERENCIA DEL EXTERIOR POR ORDEN DE CONSULADO DE BOLIVIA JUJUY - ARGENTINA REF:GESTORIA CONSULAR JUNIO Y JULIO 2023 LIB. 00010011102 MIN.RELACIONES EXTERIORES - GESTORIA CONSULAR LEY Nº 3108"/>
    <m/>
    <m/>
    <m/>
    <m/>
    <m/>
    <m/>
    <n v="50"/>
    <n v="0"/>
    <s v="NO_CONCILIADO"/>
  </r>
  <r>
    <x v="94"/>
    <m/>
    <x v="94"/>
    <x v="145"/>
    <s v="B21315890002"/>
    <s v="BOD"/>
    <n v="2131589"/>
    <m/>
    <s v="00340012003 DEP.DE CHEQ.AJENOS,RET.DE CAM.,CONCEPTO: PERMISOS SIN GOCE DE HABERES JUN-2023 F20-OF 230,DEP.: SERVICIO GENERAL DE IDENTIFICACION PERSONAL-SEGIP , PROCEDENCIA: BANCO UNION S.A., CHEQUE: 16272, FECHA DE EMISION:31/07/2023"/>
    <m/>
    <m/>
    <m/>
    <m/>
    <m/>
    <m/>
    <n v="0"/>
    <n v="626"/>
    <s v="NO_CONCILIADO"/>
  </r>
  <r>
    <x v="59"/>
    <m/>
    <x v="59"/>
    <x v="145"/>
    <s v="B21316280002"/>
    <s v="BOD"/>
    <n v="2131628"/>
    <m/>
    <s v="00660012002 DEP.DE CHEQ.AJENOS,RET.DE CAM.,CONCEPTO: DEV. DE RECURSOS A LAS CUENTAS DE ORIGEN EN CUMP A R.M. N°1111 PLANILLAS ABRIL/2022 FTE 20-230,DEP.: ORGANO JUDICIAL-DAF NACIONAL , PROCEDENCIA: BANCO UNION S.A., CHEQUE: 795, FECHA DE EMISION:04/08/2023"/>
    <m/>
    <m/>
    <m/>
    <m/>
    <m/>
    <m/>
    <n v="0"/>
    <n v="58318.07"/>
    <s v="NO_CONCILIADO"/>
  </r>
  <r>
    <x v="59"/>
    <m/>
    <x v="59"/>
    <x v="145"/>
    <s v="B21316320002"/>
    <s v="BOD"/>
    <n v="2131632"/>
    <m/>
    <s v="00660012002 DEP.DE CHEQ.AJENOS,RET.DE CAM.,CONCEPTO: DEV DE RECURSOS A CTAS ORIGEN EN CUMPLIMIENTO A RM N°1111 PLANILLAS AGOSTO/2022 FTE 20-230,DEP.: ORGANO JUDICIAL-DAF NACIONAL , PROCEDENCIA: BANCO UNION S.A., CHEQUE: 794, FECHA DE EMISION:04/08/2023"/>
    <m/>
    <m/>
    <m/>
    <m/>
    <m/>
    <m/>
    <n v="0"/>
    <n v="72967.3"/>
    <s v="NO_CONCILIADO"/>
  </r>
  <r>
    <x v="59"/>
    <m/>
    <x v="59"/>
    <x v="145"/>
    <s v="B21316420002"/>
    <s v="BOD"/>
    <n v="2131642"/>
    <m/>
    <s v="00660012002 DEP.DE CHEQ.AJENOS,RET.DE CAM.,CONCEPTO: DEV DE REC A CTAS ORIGEN EN CUMP A RM N°1111 PLANILLAS DIC/2022 FTE 20-230,DEP.: ORGANO JUDICIAL-DAF NACIONAL , PROCEDENCIA: BANCO UNION S.A., CHEQUE: 790, FECHA DE EMISION:04/08/2023"/>
    <m/>
    <m/>
    <m/>
    <m/>
    <m/>
    <m/>
    <n v="0"/>
    <n v="46034.1"/>
    <s v="NO_CONCILIADO"/>
  </r>
  <r>
    <x v="59"/>
    <m/>
    <x v="59"/>
    <x v="145"/>
    <s v="B21316350002"/>
    <s v="BOD"/>
    <n v="2131635"/>
    <m/>
    <s v="00660012002 DEP.DE CHEQ.AJENOS,RET.DE CAM.,CONCEPTO: DEV DE RECURSOS A LAS CTAS DE ORIGEN EN CUMP A RM N°1111 PLANILLAS MAYO Y SEPT/2022 FTE 20-230,DEP.: ORGANO JUDICIAL-DAF NACIONAL , PROCEDENCIA: BANCO UNION S.A., CHEQUE: 793, FECHA DE EMISION:04/08/2023"/>
    <m/>
    <m/>
    <m/>
    <m/>
    <m/>
    <m/>
    <n v="0"/>
    <n v="130129.68"/>
    <s v="NO_CONCILIADO"/>
  </r>
  <r>
    <x v="59"/>
    <m/>
    <x v="59"/>
    <x v="145"/>
    <s v="B21316370002"/>
    <s v="BOD"/>
    <n v="2131637"/>
    <m/>
    <s v="00660012002 DEP.DE CHEQ.AJENOS,RET.DE CAM.,CONCEPTO: DEV DE REC A CTAS DE ORIGEN EN CUMPLIMIENTO A RM N°1111 PLANILLAS OCT/2022 FTE 20-230,DEP.: ORGANO JUDICIAL-DAF NACIONAL , PROCEDENCIA: BANCO UNION S.A., CHEQUE: 792, FECHA DE EMISION:04/08/2023"/>
    <m/>
    <m/>
    <m/>
    <m/>
    <m/>
    <m/>
    <n v="0"/>
    <n v="89139.23"/>
    <s v="NO_CONCILIADO"/>
  </r>
  <r>
    <x v="59"/>
    <m/>
    <x v="59"/>
    <x v="145"/>
    <s v="B21316390002"/>
    <s v="BOD"/>
    <n v="2131639"/>
    <m/>
    <s v="00660012002 DEP.DE CHEQ.AJENOS,RET.DE CAM.,CONCEPTO: DEV DE REC A CTAS DE ORIGEN EN CUMP A RM N°1111 PLANILLAS NOV,JUN,JUL/2022 FTE 20-230,DEP.: ORGANO JUDICIAL-DAF NACIONAL , PROCEDENCIA: BANCO UNION S.A., CHEQUE: 791, FECHA DE EMISION:04/08/2023"/>
    <m/>
    <m/>
    <m/>
    <m/>
    <m/>
    <m/>
    <n v="0"/>
    <n v="268322.12"/>
    <s v="NO_CONCILIADO"/>
  </r>
  <r>
    <x v="59"/>
    <m/>
    <x v="59"/>
    <x v="145"/>
    <s v="B21316450002"/>
    <s v="BOD"/>
    <n v="2131645"/>
    <m/>
    <s v="00660012002 DEP.DE CHEQ.AJENOS,RET.DE CAM.,CONCEPTO: DEV DE REC A CTAS DE ORIGEN EN CUMP RM 1111 PLANILLASJUN/2023 FTE 20-230,DEP.: ORGANO JUDICIAL-DAF NACIONAL , PROCEDENCIA: BANCO UNION S.A., CHEQUE: 789, FECHA DE EMISION:04/08/2023"/>
    <m/>
    <m/>
    <m/>
    <m/>
    <m/>
    <m/>
    <n v="0"/>
    <n v="83728.41"/>
    <s v="NO_CONCILIADO"/>
  </r>
  <r>
    <x v="59"/>
    <m/>
    <x v="59"/>
    <x v="145"/>
    <s v="B21316470002"/>
    <s v="BOD"/>
    <n v="2131647"/>
    <m/>
    <s v="00660012002 DEP.DE CHEQ.AJENOS,RET.DE CAM.,CONCEPTO: DEV DE REC A CTAS ORIGEN EN CUMPLIMIENTO A RM N°1111 PLANILLAS MAYO/2023 FTE 20-230,DEP.: ORGANO JUDICIAL-DAF NACIONAL , PROCEDENCIA: BANCO UNION S.A., CHEQUE: 788, FECHA DE EMISION:04/08/2023"/>
    <m/>
    <m/>
    <m/>
    <m/>
    <m/>
    <m/>
    <n v="0"/>
    <n v="71954.94"/>
    <s v="NO_CONCILIADO"/>
  </r>
  <r>
    <x v="2"/>
    <m/>
    <x v="2"/>
    <x v="145"/>
    <s v="B21316530002"/>
    <s v="BOD"/>
    <n v="2131653"/>
    <m/>
    <s v="00046021109 DEP.DE CHEQ.AJENOS,RET.DE CAM.,CONCEPTO: DEPÓSITO,DEP.: HOSPITAL LA PAZ , PROCEDENCIA: BANCO UNION S.A., CHEQUE: 228271, FECHA DE EMISION:28/07/2023"/>
    <m/>
    <m/>
    <m/>
    <m/>
    <m/>
    <m/>
    <n v="0"/>
    <n v="46575"/>
    <s v="NO_CONCILIADO"/>
  </r>
  <r>
    <x v="106"/>
    <m/>
    <x v="106"/>
    <x v="145"/>
    <s v="L00050930002"/>
    <s v="CRV"/>
    <n v="5093"/>
    <m/>
    <s v="TRANSFERENCIA DE RECURSOS A LA FUNDACIÓN CULTURAL DEL BCB CORRESPONDIENTE AL 3° TRIMESTRE 2023 (CUARTO DESEMBOLSO) PARA GASTOS CORRIENTES S/G INFORMES; BCB-GADM-SCONT-DAF-INF-2023-181 Y 182, BCB-GAL-SANO-DLBCI-INF-2023-267, ACTA DE CONCILIACION, NOTA FC-BCB.PDCIA. N° 1518/2023 Y F.T. 5 DE LA GADM TRANSFERENCIA A LA LIBRETA N° 00293014201 DE LA FUNDACIÓN CULTURAL DEL BANCO CENTRAL DE BOLIVIA"/>
    <m/>
    <m/>
    <m/>
    <m/>
    <m/>
    <m/>
    <n v="0"/>
    <n v="639879.13"/>
    <s v="NO_CONCILIADO"/>
  </r>
  <r>
    <x v="61"/>
    <m/>
    <x v="61"/>
    <x v="145"/>
    <s v="S10660770003"/>
    <s v="COB"/>
    <n v="1066077"/>
    <m/>
    <s v="||TRANSFERENCIA DE FONDOS SEGÚN MENSAJES SWIFT NROS. 12944 Y 12954 DE LA FECHA Y NOTA CITE: AGBC-AGBC/DAF/TFC-CPRV-0231-CAR/2023 DE FECHA 14/06/2023 (HRE-TGL-9340). ENVIADO POR AGENCIA BOLIVIANA DE CORREOS (SECTOR PUBLICO). DEBITO DE LA LIBRETA 00383012001 INGRESOS AGENCIA BOLIVIANA DE CORREOS.COBRO DE UTILES DE ESTRITORIO"/>
    <m/>
    <m/>
    <m/>
    <m/>
    <m/>
    <m/>
    <n v="50"/>
    <n v="0"/>
    <s v="NO_CONCILIADO"/>
  </r>
  <r>
    <x v="95"/>
    <m/>
    <x v="95"/>
    <x v="145"/>
    <s v="S10660960003"/>
    <s v="COB"/>
    <n v="1066096"/>
    <m/>
    <s v="||REGULARIZACION DE NUESTRA OPERACION N° 1065927 DE F.4/8/2023 S/G NOTAS CITE: DGAC/4622/2023 DE F.9/8/2023 (HRE-TSO-1076) Y CITE: DGAC/3568/2023 DE F.15/6/2023 (HRE-TGL-9395). REMITIDAS POR LA DIRECCIÓN GENERAL DE AERONAUTICA CIVIL. (SECTOR PÚBLICO). DEBITO DE LA LIBRETA 00117012001 DGAC, REPOSICIÓN DE ÚTILES DE ESCRITORIO."/>
    <m/>
    <m/>
    <m/>
    <m/>
    <m/>
    <m/>
    <n v="50"/>
    <n v="0"/>
    <s v="NO_CONCILIADO"/>
  </r>
  <r>
    <x v="50"/>
    <m/>
    <x v="50"/>
    <x v="145"/>
    <s v="O21316830002"/>
    <s v="BOD"/>
    <n v="2131683"/>
    <m/>
    <s v="00020031101 DEPOSITO DE EFECTIVO, DEPOSITANTE: VICTOR HUGO CAHUAYA MAMANI, CONCEPTO: REVERSION POR CONCEPTO DE ASIGNACION DE VIATICOS N°DEVENGADO 99, CUENTA DE DEPOSITO: CUENTA UNICA DEL TESORO"/>
    <m/>
    <m/>
    <m/>
    <m/>
    <m/>
    <m/>
    <n v="0"/>
    <n v="0.23"/>
    <s v="CONCILIADO_PARCIAL"/>
  </r>
  <r>
    <x v="2"/>
    <m/>
    <x v="2"/>
    <x v="146"/>
    <s v="O21319080002"/>
    <s v="BOD"/>
    <n v="2131908"/>
    <m/>
    <s v="00046171101 DEPOSITO DE EFECTIVO, DEPOSITANTE: VERANDA SRL, CONCEPTO: SANCION POR INCUMPLIMIENTIENTO A REINSCRIPCION GESTION 2023, CUENTA DE DEPOSITO: CUENTA UNICA DEL TESORO"/>
    <m/>
    <m/>
    <m/>
    <m/>
    <m/>
    <m/>
    <n v="0"/>
    <n v="5000"/>
    <s v="NO_CONCILIADO"/>
  </r>
  <r>
    <x v="0"/>
    <m/>
    <x v="0"/>
    <x v="146"/>
    <s v="O21319120002"/>
    <s v="BOD"/>
    <n v="2131912"/>
    <m/>
    <s v="00099021001 DEPOSITO DE EFECTIVO, DEPOSITANTE: ROSSMARY BARRERA VINO, CONCEPTO: PAGO POR CONVENIO CON SENASIR, CUENTA DE DEPOSITO: CUENTA UNICA DEL TESORO"/>
    <m/>
    <m/>
    <m/>
    <m/>
    <m/>
    <m/>
    <n v="0"/>
    <n v="1140"/>
    <s v="NO_CONCILIADO"/>
  </r>
  <r>
    <x v="0"/>
    <m/>
    <x v="0"/>
    <x v="146"/>
    <s v="O21319130002"/>
    <s v="BOD"/>
    <n v="2131913"/>
    <m/>
    <s v="00099021001 DEPOSITO DE EFECTIVO, DEPOSITANTE: ROSSMARY BARRERA VINO, CONCEPTO: PAGO POR DEVOLUCION A SENASIR, CUENTA DE DEPOSITO: CUENTA UNICA DEL TESORO"/>
    <m/>
    <m/>
    <m/>
    <m/>
    <m/>
    <m/>
    <n v="0"/>
    <n v="1140"/>
    <s v="NO_CONCILIADO"/>
  </r>
  <r>
    <x v="18"/>
    <m/>
    <x v="18"/>
    <x v="146"/>
    <s v="O21319320002"/>
    <s v="BOD"/>
    <n v="2131932"/>
    <m/>
    <s v="00099021001 DEPOSITO DE EFECTIVO, DEPOSITANTE: CAMARA DE SENADORES, CONCEPTO: PERDIDA DE CREDENCIAL, CUENTA DE DEPOSITO: CUENTA UNICA DEL TESORO"/>
    <m/>
    <m/>
    <m/>
    <m/>
    <m/>
    <m/>
    <n v="0"/>
    <n v="120"/>
    <s v="NO_CONCILIADO"/>
  </r>
  <r>
    <x v="66"/>
    <m/>
    <x v="66"/>
    <x v="146"/>
    <s v="O21319380002"/>
    <s v="BOD"/>
    <n v="2131938"/>
    <m/>
    <s v="00099021001 DEPOSITO DE EFECTIVO, DEPOSITANTE: HUGO AUGUSTO SALAZAR MACHICADO, CONCEPTO: (TERCER PAGO) DEVOLUCION DE GASTOS DE INSTALACION Y RETORNO DEL MINISTERIO DE RELACIONES EXTERIORES, CUENTA DE DEPOSITO: CUENTA UNICA DEL TESORO"/>
    <m/>
    <m/>
    <m/>
    <m/>
    <m/>
    <m/>
    <n v="0"/>
    <n v="5845.7"/>
    <s v="NO_CONCILIADO"/>
  </r>
  <r>
    <x v="2"/>
    <m/>
    <x v="2"/>
    <x v="146"/>
    <s v="O21319580002"/>
    <s v="BOD"/>
    <n v="2131958"/>
    <m/>
    <s v="00046171101 DEPOSITO DE EFECTIVO, DEPOSITANTE: BIOTRAUMA SRL, CONCEPTO: SANCION POR INCUMPLIMIENTO A LA NORMA R.A. N°S/116, 31 DE OCTUBRE DE 2022, CUENTA DE DEPOSITO: CUENTA UNICA DEL TESORO"/>
    <m/>
    <m/>
    <m/>
    <m/>
    <m/>
    <m/>
    <n v="0"/>
    <n v="2500"/>
    <s v="NO_CONCILIADO"/>
  </r>
  <r>
    <x v="0"/>
    <m/>
    <x v="0"/>
    <x v="146"/>
    <s v="O21319630002"/>
    <s v="BOD"/>
    <n v="2131963"/>
    <m/>
    <s v="00099021001 DEPOSITO DE EFECTIVO, DEPOSITANTE: MERY QUIÑONES GABRIEL, CONCEPTO: DEVOLUCION DE COBRO INDEBIDO-SENASIR, CUENTA DE DEPOSITO: CUENTA UNICA DEL TESORO"/>
    <m/>
    <m/>
    <m/>
    <m/>
    <m/>
    <m/>
    <n v="0"/>
    <n v="1310"/>
    <s v="NO_CONCILIADO"/>
  </r>
  <r>
    <x v="27"/>
    <m/>
    <x v="27"/>
    <x v="146"/>
    <s v="Q18575940002"/>
    <s v="CRV"/>
    <n v="1857594"/>
    <m/>
    <s v="NUMERO DE LIBRETA CUT: 00086038008 OPERACIÓN E18 TRANSFERENCIA DEL SISTEMA FINANCIERO POR CUENTA DE TERCEROS A LA CUT WILDLIFE CONSERVATION SOCIETY BOLIVIA"/>
    <m/>
    <m/>
    <m/>
    <m/>
    <m/>
    <m/>
    <n v="0"/>
    <n v="173991.9"/>
    <s v="NO_CONCILIADO"/>
  </r>
  <r>
    <x v="27"/>
    <m/>
    <x v="27"/>
    <x v="146"/>
    <s v="O21319820002"/>
    <s v="BOD"/>
    <n v="2131982"/>
    <m/>
    <s v="00086018047 DEPOSITO DE EFECTIVO, DEPOSITANTE: GEOVANA YUPANQUI QUISPE, CONCEPTO: DEVOLUCION DEL 13% POR CONCEPTO DE RC-IVA, CUENTA DE DEPOSITO: CUENTA UNICA DEL TESORO"/>
    <m/>
    <m/>
    <m/>
    <m/>
    <m/>
    <m/>
    <n v="0"/>
    <n v="48"/>
    <s v="NO_CONCILIADO"/>
  </r>
  <r>
    <x v="3"/>
    <m/>
    <x v="3"/>
    <x v="146"/>
    <s v="Q18578200002"/>
    <s v="CRV"/>
    <n v="1857820"/>
    <m/>
    <s v="NUMERO DE LIBRETA CUT: 00344018001 OPERACIÓN E18 TRANSFERENCIA DEL SISTEMA FINANCIERO POR CUENTA DE TERCEROS A LA CUT INSTITUTO PLURINACIONAL DE ESTUDIO DE LENGUAS Y CULTURAS IPELCUNITED NATIONS CHILDREN S FUND UNICEF"/>
    <m/>
    <m/>
    <m/>
    <m/>
    <m/>
    <m/>
    <n v="0"/>
    <n v="167320"/>
    <s v="NO_CONCILIADO"/>
  </r>
  <r>
    <x v="2"/>
    <m/>
    <x v="2"/>
    <x v="146"/>
    <s v="O21320250002"/>
    <s v="BOD"/>
    <n v="2132025"/>
    <m/>
    <s v="00046031102 DEPOSITO DE EFECTIVO, DEPOSITANTE: ANDREA GRICEL GARCIA BALDERRAMA, CONCEPTO: DEVOLUCION SUELDO CORRESPONDIENTE AL MES DE ABRIL, CUENTA DE DEPOSITO: CUENTA UNICA DEL TESORO"/>
    <m/>
    <m/>
    <m/>
    <m/>
    <m/>
    <m/>
    <n v="0"/>
    <n v="0.05"/>
    <s v="NO_CONCILIADO"/>
  </r>
  <r>
    <x v="66"/>
    <m/>
    <x v="66"/>
    <x v="146"/>
    <s v="G23693390001"/>
    <s v="CVD"/>
    <n v="2369339"/>
    <m/>
    <s v="COBRO COSTOS DE PAPELERIA POR REGULARIZACION DE TRANSFERENCIA DEL EXTERIOR POR ORDEN DE CONSULADO DE BOLIVIA EN SEVILLA, ES/SEVILLA, N5161018F. REF.: BNF/G.C. GRANADA JULIO 2023, (2903070182069991) TRN/20230807-00206223 LIB. 00010011102 MIN.RELACIONES EXTERIORES - GESTORIA CONSULAR LEY Nº 3108"/>
    <m/>
    <m/>
    <m/>
    <m/>
    <m/>
    <m/>
    <n v="50"/>
    <n v="0"/>
    <s v="NO_CONCILIADO"/>
  </r>
  <r>
    <x v="89"/>
    <m/>
    <x v="89"/>
    <x v="146"/>
    <s v="J05598580002"/>
    <s v="NTE"/>
    <n v="6194444"/>
    <m/>
    <s v="A:00373024107 A: 00373024107 Transferencia de recursos a solicitud del Fondo de Desarrollo Indígena mediante nota CITE: FDI/DGE/EXT/Nº0501/2023 para el Fortalecimiento Institucional del mes de agosto 2023, en virtud al Informe MEFP/VTCP/DGPOT/UPCFTGN/INF/N°71/2023, H.R. 6-17100-R."/>
    <m/>
    <m/>
    <m/>
    <m/>
    <m/>
    <m/>
    <n v="0"/>
    <n v="288770"/>
    <s v="NO_CONCILIADO"/>
  </r>
  <r>
    <x v="4"/>
    <m/>
    <x v="4"/>
    <x v="146"/>
    <s v="Q18580070002"/>
    <s v="CRV"/>
    <n v="1858007"/>
    <m/>
    <s v="NUMERO DE LIBRETA CUT: 00099021001 OPERACIÓN E75 TRANSFERENCIA DE LA CUENTA FISCAL BUN A LA CUT EN MN TRANSFERENCIA DE FONDOS A SOLICITUD DE: GOBIERNO AUTONOMO DEPARTAMENTAL DE TARIJA, CITE: GADT/SDEF/EMM/OF.NÂ° 809/2023 CUENTA CUT 3987 LIBRETA NÂ° 00099021001 &quot;TGN&quot; RECURSOS ORDINARIOS."/>
    <m/>
    <m/>
    <m/>
    <m/>
    <m/>
    <m/>
    <n v="0"/>
    <n v="3350.24"/>
    <s v="NO_CONCILIADO"/>
  </r>
  <r>
    <x v="26"/>
    <m/>
    <x v="26"/>
    <x v="146"/>
    <s v="G23693570002"/>
    <s v="CRV"/>
    <n v="2369357"/>
    <m/>
    <s v="TRANSFERENCIA DEL EXTERIOR SEGUN SWIFT NOS.13074-13035 DE FECHA 10/08/2023 ORDENANTE: GREEN TEX QUÍMICA LTDA, FECHA VALOR 10/08/2023 LIB. 00597012001 RECURSOS PROPIOS VENTAS YLB"/>
    <m/>
    <m/>
    <m/>
    <m/>
    <m/>
    <m/>
    <n v="0"/>
    <n v="1372000"/>
    <s v="NO_CONCILIADO"/>
  </r>
  <r>
    <x v="66"/>
    <m/>
    <x v="66"/>
    <x v="146"/>
    <s v="G23693420001"/>
    <s v="CVD"/>
    <n v="2369342"/>
    <m/>
    <s v="COBRO COSTOS DE PAPELERIA POR REGULARIZACION DE TRANSFERENCIA DEL EXTERIOR POR ORDEN DE BOLIVIAN CONSULATE, LONDON, SW1W 9AD, GB. REF.: GESTORIA CONS. JULIO 2023 (FT258644214271), TRN/20230807-00203272 LIB. 00010011102 MIN.RELACIONES EXTERIORES - GESTORIA CONSULAR LEY Nº 3108"/>
    <m/>
    <m/>
    <m/>
    <m/>
    <m/>
    <m/>
    <n v="50"/>
    <n v="0"/>
    <s v="NO_CONCILIADO"/>
  </r>
  <r>
    <x v="32"/>
    <m/>
    <x v="32"/>
    <x v="146"/>
    <s v="G23693450001"/>
    <s v="CVD"/>
    <n v="2369345"/>
    <m/>
    <s v="COBRO COSTOS DE PAPELERIA SEGUN TRANSFERENCIA DEL EXTERIOR POR ORDEN DE PETROLEO BRASILEIRO SA, FECHA VALOR 09/08/2023 REF:INV-EXB-GAS-289-7.8.2023 LIB. 00513012007 YPFB - RECURSOS NACIONALIZACIÓN"/>
    <m/>
    <m/>
    <m/>
    <m/>
    <m/>
    <m/>
    <n v="50"/>
    <n v="0"/>
    <s v="NO_CONCILIADO"/>
  </r>
  <r>
    <x v="26"/>
    <m/>
    <x v="26"/>
    <x v="146"/>
    <s v="G23693580001"/>
    <s v="CVD"/>
    <n v="2369358"/>
    <m/>
    <s v="COBRO COSTOS DE PAPELERIA SEGUN TRANSFERENCIA DEL EXTERIOR POR ORDEN DE GREEN TEX QUÍMICA LTDA, FECHA VALOR 10/08/2023 LIB. 00597012001 RECURSOS PROPIOS VENTAS YLB"/>
    <m/>
    <m/>
    <m/>
    <m/>
    <m/>
    <m/>
    <n v="50"/>
    <n v="0"/>
    <s v="NO_CONCILIADO"/>
  </r>
  <r>
    <x v="66"/>
    <m/>
    <x v="66"/>
    <x v="146"/>
    <s v="G23693610001"/>
    <s v="CVD"/>
    <n v="2369361"/>
    <m/>
    <s v="COBRO COSTOS DE PAPELERIA POR REGULARIZACION DE TRANSFERENCIA DEL EXTERIOR POR ORDEN DE CONSULADO DE BOLIVIA BOGOTA-COLOMBIA REF:GESTORIA CONSULAR MESES JUNIO Y JULIO DE 2023 LIB. 00010011102 MIN.RELACIONES EXTERIORES - GESTORIA CONSULAR LEY Nº 3108"/>
    <m/>
    <m/>
    <m/>
    <m/>
    <m/>
    <m/>
    <n v="50"/>
    <n v="0"/>
    <s v="NO_CONCILIADO"/>
  </r>
  <r>
    <x v="32"/>
    <m/>
    <x v="32"/>
    <x v="146"/>
    <s v="S10661480001"/>
    <s v="COB"/>
    <n v="1066148"/>
    <m/>
    <s v="'COBRO DE'||ÚTILES DE ESCRITORIO POR EL COMPROBANTE NRO.1066147 DE LA FECHA S/G. NOTA CITE PRS/GAFC-1382 DFC-423/2023 DE F.14.06.2023 (HRE-TGL-9344), ENVIADA POR YACIMIENTOS PETROLIFEROS FISCALES BOLIVIANOS DEBITO DE LA LIBRETA 00513022001 YPFB  OPERACIONES"/>
    <m/>
    <m/>
    <m/>
    <m/>
    <m/>
    <m/>
    <n v="50"/>
    <n v="0"/>
    <s v="NO_CONCILIADO"/>
  </r>
  <r>
    <x v="89"/>
    <m/>
    <x v="89"/>
    <x v="146"/>
    <s v="F0013651"/>
    <s v="DAU"/>
    <n v="6181929"/>
    <m/>
    <s v="A:00373024105 Débito Automático por incumplimiento del Gobierno Autónomo Municipal de Tipuani (GAM TIP), al Convenio Intergubernativo de Financiamiento FDI/CONV/N°566/2017 de 14 de noviembre de 2017, suscrito entre la Fondo de Desarrollo Indígena y el GAM TIP para el proyecto &quot;Mejoramiento de la Producción de Achiote Bajo Sistemas Agroforestales, Municipio Tipuani”."/>
    <m/>
    <m/>
    <m/>
    <m/>
    <m/>
    <m/>
    <n v="0"/>
    <n v="199988"/>
    <s v="NO_CONCILIADO"/>
  </r>
  <r>
    <x v="41"/>
    <m/>
    <x v="41"/>
    <x v="146"/>
    <s v="B21319370002"/>
    <s v="BOD"/>
    <n v="2131937"/>
    <m/>
    <s v="00253014115 DEP.DE CHEQ.AJENOS,RET.DE CAM.,CONCEPTO: DEP. GAM EL ALTO COM/COMP. EJE/PROY &quot;AMPL. AGUA POTABLE DIST 14- EL ALTO&quot; - PROASRED,DEP.: G.A.M. EL ALTO , PROCEDENCIA: BANCO UNION S.A., CHEQUE: 1736, FECHA DE EMISION:09/08/2023"/>
    <m/>
    <m/>
    <m/>
    <m/>
    <m/>
    <m/>
    <n v="0"/>
    <n v="2021.12"/>
    <s v="NO_CONCILIADO"/>
  </r>
  <r>
    <x v="41"/>
    <m/>
    <x v="41"/>
    <x v="146"/>
    <s v="B21319400002"/>
    <s v="BOD"/>
    <n v="2131940"/>
    <m/>
    <s v="00253014221 DEP.DE CHEQ.AJENOS,RET.DE CAM.,CONCEPTO: DEP. GAD POTOSI GAS/INV. EJE/PROY &quot;SIST. RIEGO LA MADERA- TORO TORO&quot; -PRESAS OFID,DEP.: G.A.D. POTOSI , PROCEDENCIA: BANCO UNION S.A., CHEQUE: 1735, FECHA DE EMISION:09/08/2023"/>
    <m/>
    <m/>
    <m/>
    <m/>
    <m/>
    <m/>
    <n v="0"/>
    <n v="1211970.78"/>
    <s v="NO_CONCILIADO"/>
  </r>
  <r>
    <x v="41"/>
    <m/>
    <x v="41"/>
    <x v="146"/>
    <s v="B21319450002"/>
    <s v="BOD"/>
    <n v="2131945"/>
    <m/>
    <s v="00253014115 DEP.DE CHEQ.AJENOS,RET.DE CAM.,CONCEPTO: DEP. GAM EL ALTO EJE/PROY &quot;AMPL. SAN FELIPE SEQUE DIST 4 - EL ALTO&quot; PROASRED,DEP.: G.A.M. EL ALTO , PROCEDENCIA: BANCO UNION S.A., CHEQUE: 1734, FECHA DE EMISION:09/08/2023"/>
    <m/>
    <m/>
    <m/>
    <m/>
    <m/>
    <m/>
    <n v="0"/>
    <n v="13198.69"/>
    <s v="NO_CONCILIADO"/>
  </r>
  <r>
    <x v="41"/>
    <m/>
    <x v="41"/>
    <x v="146"/>
    <s v="B21319480002"/>
    <s v="BOD"/>
    <n v="2131948"/>
    <m/>
    <s v="00253014211 DEP.DE CHEQ.AJENOS,RET.DE CAM.,CONCEPTO: DEP. GAD ORURO COM/COMP EJE/PROY &quot;IMPL. RESID. SOLIDOS DE ORURO EMAO&quot; - PROASRED,DEP.: G.A.D. ORURO , PROCEDENCIA: BANCO UNION S.A., CHEQUE: 1733, FECHA DE EMISION:09/08/2023"/>
    <m/>
    <m/>
    <m/>
    <m/>
    <m/>
    <m/>
    <n v="0"/>
    <n v="7845.66"/>
    <s v="NO_CONCILIADO"/>
  </r>
  <r>
    <x v="41"/>
    <m/>
    <x v="41"/>
    <x v="146"/>
    <s v="B21319490002"/>
    <s v="BOD"/>
    <n v="2131949"/>
    <m/>
    <s v="00253014211 DEP.DE CHEQ.AJENOS,RET.DE CAM.,CONCEPTO: DEP. GAD ORURO COM/COMP EJE/PROY &quot;SIST. ALCANT DE ORURO FASE III&quot; PROASRED,DEP.: G.A.D. ORURO , PROCEDENCIA: BANCO UNION S.A., CHEQUE: 1732, FECHA DE EMISION:09/08/2023"/>
    <m/>
    <m/>
    <m/>
    <m/>
    <m/>
    <m/>
    <n v="0"/>
    <n v="2156.91"/>
    <s v="NO_CONCILIADO"/>
  </r>
  <r>
    <x v="41"/>
    <m/>
    <x v="41"/>
    <x v="146"/>
    <s v="B21319510002"/>
    <s v="BOD"/>
    <n v="2131951"/>
    <m/>
    <s v="00253014211 DEP.DE CHEQ.AJENOS,RET.DE CAM.,CONCEPTO: DEP. GAM ORURO COM/COMP EJE /PROY &quot;CANAL TAGARETE FASE I ORURO TRAMO I Y II&quot; - PROASRED,DEP.: G.A.M. ORURO , PROCEDENCIA: BANCO UNION S.A., CHEQUE: 1731, FECHA DE EMISION:09/08/2023"/>
    <m/>
    <m/>
    <m/>
    <m/>
    <m/>
    <m/>
    <n v="0"/>
    <n v="226052.17"/>
    <s v="NO_CONCILIADO"/>
  </r>
  <r>
    <x v="41"/>
    <m/>
    <x v="41"/>
    <x v="146"/>
    <s v="B21319600002"/>
    <s v="BOD"/>
    <n v="2131960"/>
    <m/>
    <s v="00253014112 DEP.DE CHEQ.AJENOS,RET.DE CAM.,CONCEPTO: DEP. DEB. AUT. GAM URIONDO G/ADM PROY &quot;S.A.P. CPO VASCO, JUNTAS Y COLON SUD&quot; - PROASRED,DEP.: G.A.M. URIONDO , PROCEDENCIA: BANCO UNION S.A., CHEQUE: 1729, FECHA DE EMISION:09/08/2023"/>
    <m/>
    <m/>
    <m/>
    <m/>
    <m/>
    <m/>
    <n v="0"/>
    <n v="71756.399999999994"/>
    <s v="NO_CONCILIADO"/>
  </r>
  <r>
    <x v="41"/>
    <m/>
    <x v="41"/>
    <x v="146"/>
    <s v="B21319520002"/>
    <s v="BOD"/>
    <n v="2131952"/>
    <m/>
    <s v="00253014204 DEP.DE CHEQ.AJENOS,RET.DE CAM.,CONCEPTO: DEP. GAM ATOCHA GAS/ADM EJE/PROY &quot;CONST. SAP. BOMBEO ANIMAS - SIETE SUYOS&quot;- PROASRED,DEP.: G.A.M. ATOCHA , PROCEDENCIA: BANCO UNION S.A., CHEQUE: 1730, FECHA DE EMISION:09/08/2023"/>
    <m/>
    <m/>
    <m/>
    <m/>
    <m/>
    <m/>
    <n v="0"/>
    <n v="10243.11"/>
    <s v="NO_CONCILIADO"/>
  </r>
  <r>
    <x v="70"/>
    <m/>
    <x v="70"/>
    <x v="146"/>
    <s v="B21319530002"/>
    <s v="BOD"/>
    <n v="2131953"/>
    <m/>
    <s v="00587012001 DEP.DE CHEQ.AJENOS,RET.DE CAM.,CONCEPTO: EL SENA - CERT 11 Y 12-JUNIO/23 JULIO/23,DEP.: E.B.C. , PROCEDENCIA: BANCO UNION S.A., CHEQUE: 1889, FECHA DE EMISION:09/08/2023"/>
    <m/>
    <m/>
    <m/>
    <m/>
    <m/>
    <m/>
    <n v="0"/>
    <n v="3745108.8"/>
    <s v="NO_CONCILIADO"/>
  </r>
  <r>
    <x v="70"/>
    <m/>
    <x v="70"/>
    <x v="146"/>
    <s v="B21319540002"/>
    <s v="BOD"/>
    <n v="2131954"/>
    <m/>
    <s v="00587012012 DEP.DE CHEQ.AJENOS,RET.DE CAM.,CONCEPTO: SAN IGNACIO-CERT 37-38 MAY/23 JUN/23,DEP.: E.B.C. , PROCEDENCIA: BANCO UNION S.A., CHEQUE: 1890, FECHA DE EMISION:09/08/2023"/>
    <m/>
    <m/>
    <m/>
    <m/>
    <m/>
    <m/>
    <n v="0"/>
    <n v="5061029.9400000004"/>
    <s v="NO_CONCILIADO"/>
  </r>
  <r>
    <x v="0"/>
    <m/>
    <x v="0"/>
    <x v="146"/>
    <s v="B21319750002"/>
    <s v="BOD"/>
    <n v="2131975"/>
    <m/>
    <s v="00099021001 DEP.DE CHEQ.AJENOS,RET.DE CAM.,CONCEPTO: PAULINA CAMACHO SOTO,DEP.: BANCO UNION SA , PROCEDENCIA: BANCO UNION S.A., CHEQUE: 191573, FECHA DE EMISION:10/08/2023"/>
    <m/>
    <m/>
    <m/>
    <m/>
    <m/>
    <m/>
    <n v="0"/>
    <n v="5170.4799999999996"/>
    <s v="NO_CONCILIADO"/>
  </r>
  <r>
    <x v="0"/>
    <m/>
    <x v="0"/>
    <x v="146"/>
    <s v="B21319770002"/>
    <s v="BOD"/>
    <n v="2131977"/>
    <m/>
    <s v="00099021001 DEP.DE CHEQ.AJENOS,RET.DE CAM.,CONCEPTO: PAULINA CAMACHO SOTO,DEP.: BANCO UNION SA , PROCEDENCIA: BANCO UNION S.A., CHEQUE: 191574, FECHA DE EMISION:10/08/2023"/>
    <m/>
    <m/>
    <m/>
    <m/>
    <m/>
    <m/>
    <n v="0"/>
    <n v="5170.4799999999996"/>
    <s v="NO_CONCILIADO"/>
  </r>
  <r>
    <x v="0"/>
    <m/>
    <x v="0"/>
    <x v="146"/>
    <s v="B21319780002"/>
    <s v="BOD"/>
    <n v="2131978"/>
    <m/>
    <s v="00099021001 DEP.DE CHEQ.AJENOS,RET.DE CAM.,CONCEPTO: VIVIANA MARQUEZ CUBA,DEP.: BANCO UNION SA , PROCEDENCIA: BANCO UNION S.A., CHEQUE: 191575, FECHA DE EMISION:10/08/2023"/>
    <m/>
    <m/>
    <m/>
    <m/>
    <m/>
    <m/>
    <n v="0"/>
    <n v="62293.2"/>
    <s v="NO_CONCILIADO"/>
  </r>
  <r>
    <x v="2"/>
    <m/>
    <x v="2"/>
    <x v="146"/>
    <s v="F0013654"/>
    <s v="DAU"/>
    <n v="6203350"/>
    <m/>
    <s v="A:00046058003 Débito Automático al Gobierno Autónomo Indígena Originario Campesino de la Nación Originaria Uru Chipaya (GAIOC URU) por incumplimiento del Convenio Interinstitucional Nº0092, suscrito por el GAIOC URU y el Ministerio de Salud y Deportes, correspondiente al Proyecto– “Construcción Carpas Solares en el Municipio de Chipaya - PMDC”."/>
    <m/>
    <m/>
    <m/>
    <m/>
    <m/>
    <m/>
    <n v="0"/>
    <n v="155428"/>
    <s v="NO_CONCILIADO"/>
  </r>
  <r>
    <x v="107"/>
    <m/>
    <x v="107"/>
    <x v="147"/>
    <s v="O21321760002"/>
    <s v="BOD"/>
    <n v="2132176"/>
    <m/>
    <s v="00099021001 DEPOSITO DE EFECTIVO, DEPOSITANTE: GROVER ANTONIO FLORES ARANIBAR, CONCEPTO: CONVENIO DOBLE PERCEPCION -SENASIR, CUENTA DE DEPOSITO: CUENTA UNICA DEL TESORO/DJBR"/>
    <m/>
    <m/>
    <m/>
    <m/>
    <m/>
    <m/>
    <n v="0"/>
    <n v="1000"/>
    <s v="NO_CONCILIADO"/>
  </r>
  <r>
    <x v="88"/>
    <m/>
    <x v="88"/>
    <x v="147"/>
    <s v="O21322170002"/>
    <s v="BOD"/>
    <n v="2132217"/>
    <m/>
    <s v="00287102001 DEPOSITO DE EFECTIVO, DEPOSITANTE: JUAN CARLOS TAPIA TERAN, CONCEPTO: POR CIERRE FONDO EN AVANCE, CUENTA DE DEPOSITO: CUENTA UNICA DEL TESORO"/>
    <m/>
    <m/>
    <m/>
    <m/>
    <m/>
    <m/>
    <n v="0"/>
    <n v="0.66"/>
    <s v="NO_CONCILIADO"/>
  </r>
  <r>
    <x v="0"/>
    <m/>
    <x v="0"/>
    <x v="147"/>
    <s v="O21322270002"/>
    <s v="BOD"/>
    <n v="2132227"/>
    <m/>
    <s v="00099021001 DEPOSITO DE EFECTIVO, DEPOSITANTE: TEOFILO BAPTISTA RAMIREZ, CONCEPTO: DEVOLUCION DE HABERES 2010 MES DE JULIO DE 2023, CUENTA DE DEPOSITO: CUENTA UNICA DEL TESORO"/>
    <m/>
    <m/>
    <m/>
    <m/>
    <m/>
    <m/>
    <n v="0"/>
    <n v="1364.9"/>
    <s v="NO_CONCILIADO"/>
  </r>
  <r>
    <x v="2"/>
    <m/>
    <x v="2"/>
    <x v="147"/>
    <s v="O21322280002"/>
    <s v="BOD"/>
    <n v="2132228"/>
    <m/>
    <s v="00046171101 DEPOSITO DE EFECTIVO, DEPOSITANTE: MS-AGEMED INGRESOS POR VENTA DE SERVICIOS, CONCEPTO: RESOLUCION ADMINISTRATIVA, CUENTA DE DEPOSITO: CUENTA UNICA DEL TESORO"/>
    <m/>
    <m/>
    <m/>
    <m/>
    <m/>
    <m/>
    <n v="0"/>
    <n v="5000"/>
    <s v="NO_CONCILIADO"/>
  </r>
  <r>
    <x v="0"/>
    <m/>
    <x v="0"/>
    <x v="147"/>
    <s v="O21322500002"/>
    <s v="BOD"/>
    <n v="2132250"/>
    <m/>
    <s v="00099021001 DEPOSITO DE EFECTIVO, DEPOSITANTE: FREDDY IVAN CONDORI CUNO, CONCEPTO: POR COBRO INDEBIDO (SEGUNDAS NUPCIAS) DE LOLA CELESTINA CUNO CANASA (Q.E.P.D.), CUENTA DE DEPOSITO: CUENTA UNICA DEL TESORO"/>
    <m/>
    <m/>
    <m/>
    <m/>
    <m/>
    <m/>
    <n v="0"/>
    <n v="800"/>
    <s v="NO_CONCILIADO"/>
  </r>
  <r>
    <x v="49"/>
    <m/>
    <x v="49"/>
    <x v="147"/>
    <s v="O21322830002"/>
    <s v="BOD"/>
    <n v="2132283"/>
    <m/>
    <s v="00015011108 DEPOSITO DE EFECTIVO, DEPOSITANTE: MINISTERIO DE GOBIERNO, CONCEPTO: PAGO POR EXCEDENTE, CUENTA DE DEPOSITO: CUENTA UNICA DEL TESORO"/>
    <m/>
    <m/>
    <m/>
    <m/>
    <m/>
    <m/>
    <n v="0"/>
    <n v="5.94"/>
    <s v="NO_CONCILIADO"/>
  </r>
  <r>
    <x v="8"/>
    <m/>
    <x v="8"/>
    <x v="147"/>
    <s v="S10661890003"/>
    <s v="COB"/>
    <n v="13155"/>
    <m/>
    <s v="'TRANSFERENCIA'||RECIBIDA DEL EXTERIOR SEGUN MENSAJE SWIFT NRO. 13155 (REM. EXT.) DE LA FECHA, POR DESEMBOLSO DE LA AFD, PRÉSTAMO CBO-1037 02 L LIB. 00099021001 TGN-RECURSOS ORDINARIOS (3987) REF.: ÚTILES DE ESCRITORIO"/>
    <m/>
    <m/>
    <m/>
    <m/>
    <m/>
    <m/>
    <n v="50"/>
    <n v="0"/>
    <s v="NO_CONCILIADO"/>
  </r>
  <r>
    <x v="90"/>
    <m/>
    <x v="90"/>
    <x v="147"/>
    <s v="O21323030002"/>
    <s v="BOD"/>
    <n v="2132303"/>
    <m/>
    <s v="00099021001 DEPOSITO DE EFECTIVO, DEPOSITANTE: AGENCIA ESTATAL DE VIVIENDA, CONCEPTO: PAGO DE SERVICIO DE AGUA POTABLE (EPSAS) DE LA AGENCIA ESTATAL DE VIVIENDA 06/23, CUENTA DE DEPOSITO: CUENTA UNICA DEL TESORO"/>
    <m/>
    <m/>
    <m/>
    <m/>
    <m/>
    <m/>
    <n v="0"/>
    <n v="3302.06"/>
    <s v="NO_CONCILIADO"/>
  </r>
  <r>
    <x v="32"/>
    <m/>
    <x v="32"/>
    <x v="147"/>
    <s v="G23707900001"/>
    <s v="CVD"/>
    <n v="2370790"/>
    <m/>
    <s v="COBRO COSTOS DE PAPELERIA SEGUN TRANSFERENCIA DEL EXTERIOR POR ORDEN DE COPA ENERGÍA DISTRIBUIDORA DE GAS SA, FECHA VALOR 10/08/2023 REF:INV 1049, 1050, 1051, 1053, 1056 LIB. 00513062002 YPFB - EXPORTACIÓN DE GLP Y OTROS-BOLIVIANOS"/>
    <m/>
    <m/>
    <m/>
    <m/>
    <m/>
    <m/>
    <n v="50"/>
    <n v="0"/>
    <s v="NO_CONCILIADO"/>
  </r>
  <r>
    <x v="66"/>
    <m/>
    <x v="66"/>
    <x v="147"/>
    <s v="G23707940001"/>
    <s v="CVD"/>
    <n v="2370794"/>
    <m/>
    <s v="COBRO COSTOS DE PAPELERIA POR REGULARIZACION DE TRANSFERENCIA DEL EXTERIOR POR ORDEN DE CONSULADO DE BOLIVIA EN MADRID, BO S N5161001B. REF.: GESTORIA CONSULAR MES JULIO 2023 (TRN/20230809-00118527) LIB. 00010011102 MIN.RELACIONES EXTERIORES - GESTORIA CONSULAR LEY Nº 3108"/>
    <m/>
    <m/>
    <m/>
    <m/>
    <m/>
    <m/>
    <n v="50"/>
    <n v="0"/>
    <s v="NO_CONCILIADO"/>
  </r>
  <r>
    <x v="1"/>
    <m/>
    <x v="1"/>
    <x v="147"/>
    <s v="Q18584690002"/>
    <s v="CRV"/>
    <n v="1858469"/>
    <m/>
    <s v="NUMERO DE LIBRETA CUT: 00099021001 OPERACIÓN E18 TRANSFERENCIA DEL SISTEMA FINANCIERO POR CUENTA DE TERCEROS A LA CUT devolucion pagos CC no cobrados marzo 2023"/>
    <m/>
    <m/>
    <m/>
    <m/>
    <m/>
    <m/>
    <n v="0"/>
    <n v="324769.71999999997"/>
    <s v="NO_CONCILIADO"/>
  </r>
  <r>
    <x v="95"/>
    <m/>
    <x v="95"/>
    <x v="147"/>
    <s v="S10661920003"/>
    <s v="COB"/>
    <n v="1066192"/>
    <m/>
    <s v="||TRANSFERENCIAS DEL EXTERIOR SEGUN MENSAJES SWIFT NROS. 13139 Y 13138 DE LA FECHA Y NOTA CITE: DGAC/3568/2023 DE FECHA 15/06/2023. (HRE-TGL-9395). REMITIDA POR LA DIRECCIÓN GENERAL DE AERONAUTICA CIVIL. (SECTOR PÚBLICO). DEBITO DE LA LIBRETA 00117012001 DGAC, REPOSICIÓN DE ÚTILES DE ESCRITORIO."/>
    <m/>
    <m/>
    <m/>
    <m/>
    <m/>
    <m/>
    <n v="50"/>
    <n v="0"/>
    <s v="NO_CONCILIADO"/>
  </r>
  <r>
    <x v="104"/>
    <m/>
    <x v="104"/>
    <x v="147"/>
    <s v="O21323450002"/>
    <s v="BOD"/>
    <n v="2132345"/>
    <m/>
    <s v="00595012002 DEPOSITO DE EFECTIVO, DEPOSITANTE: MARCO ANTONIO RAMOS MONTES, CONCEPTO: CREDITO FISCAL FACTURA 428 C-31 1700, CUENTA DE DEPOSITO: CUENTA UNICA DEL TESORO"/>
    <m/>
    <m/>
    <m/>
    <m/>
    <m/>
    <m/>
    <n v="0"/>
    <n v="8"/>
    <s v="NO_CONCILIADO"/>
  </r>
  <r>
    <x v="104"/>
    <m/>
    <x v="104"/>
    <x v="147"/>
    <s v="O21323470002"/>
    <s v="BOD"/>
    <n v="2132347"/>
    <m/>
    <s v="00595012002 DEPOSITO DE EFECTIVO, DEPOSITANTE: MARCO ANTONIO RAMOS MONTES, CONCEPTO: CREDITO FISCAL FACTURA 7783 C-31 1702, CUENTA DE DEPOSITO: CUENTA UNICA DEL TESORO"/>
    <m/>
    <m/>
    <m/>
    <m/>
    <m/>
    <m/>
    <n v="0"/>
    <n v="169"/>
    <s v="NO_CONCILIADO"/>
  </r>
  <r>
    <x v="4"/>
    <m/>
    <x v="4"/>
    <x v="147"/>
    <s v="Q18585670002"/>
    <s v="CRV"/>
    <n v="1858567"/>
    <m/>
    <s v="NUMERO DE LIBRETA CUT: 00099021001 OPERACIÓN E75 TRANSFERENCIA DE LA CUENTA FISCAL BUN A LA CUT EN MN TRANSFERENCIA DE FONDOS A SOLICITUD DE: GOB. AUTONOMO MCPAL. VILLAZON - CUENTA UNICA MUNICIPAL - CUM CITE:GAM.-MAE-DESP-NÂ°201/2023. 3987 LIBRETA NÂ°00099021001 BANCO CENTRAL DE BOLIVIA"/>
    <m/>
    <m/>
    <m/>
    <m/>
    <m/>
    <m/>
    <n v="0"/>
    <n v="713"/>
    <s v="NO_CONCILIADO"/>
  </r>
  <r>
    <x v="89"/>
    <m/>
    <x v="89"/>
    <x v="147"/>
    <s v="Q18585680002"/>
    <s v="CRV"/>
    <n v="1858568"/>
    <m/>
    <s v="NUMERO DE LIBRETA CUT: 00373024105 OPERACIÓN E75 TRANSFERENCIA DE LA CUENTA FISCAL BUN A LA CUT EN MN TRANSFERENCIA DE FONDOS A SOLICITUD DEL: GOB. AUTÃNOMO MCPAL. SAN BORJA - CUENTA ÃNICA MUNICIPAL - CUM, CITE::STRIA, DESPACHO NÂ° 448/2023, CUENTA CUT 3987 LIBRETA NÂ° 00373024105 FDI-TRANS"/>
    <m/>
    <m/>
    <m/>
    <m/>
    <m/>
    <m/>
    <n v="0"/>
    <n v="39000"/>
    <s v="NO_CONCILIADO"/>
  </r>
  <r>
    <x v="89"/>
    <m/>
    <x v="89"/>
    <x v="147"/>
    <s v="Q18585690002"/>
    <s v="CRV"/>
    <n v="1858569"/>
    <m/>
    <s v="NUMERO DE LIBRETA CUT: 00373024105 OPERACIÓN E75 TRANSFERENCIA DE LA CUENTA FISCAL BUN A LA CUT EN MN TRANSFERENCIA DE FONDOS A SOLICITUD DEL: GOB. AUTÃNOMO MCPAL. SAN BORJA - CUENTA ÃNICA MUNICIPAL - CUM, CITE::STRIA, DESPACHO NÂ° 447/2023, CUENTA CUT 3987 LIBRETA NÂ° 00373024105 FDI-TRANS"/>
    <m/>
    <m/>
    <m/>
    <m/>
    <m/>
    <m/>
    <n v="0"/>
    <n v="39000"/>
    <s v="NO_CONCILIADO"/>
  </r>
  <r>
    <x v="89"/>
    <m/>
    <x v="89"/>
    <x v="147"/>
    <s v="Q18585700002"/>
    <s v="CRV"/>
    <n v="1858570"/>
    <m/>
    <s v="NUMERO DE LIBRETA CUT: 00373024105 OPERACIÓN E75 TRANSFERENCIA DE LA CUENTA FISCAL BUN A LA CUT EN MN TRANSFERENCIA DE FONDOS A SOLICITUD DEL: GOB. AUTÃNOMO MCPAL. SAN BORJA - CUENTA ÃNICA MUNICIPAL - CUM, CITE::STRIA, DESPACHO NÂ° 446/2023, CUENTA CUT 3987 LIBRETA NÂ° 00373024105 FDI-TRANS"/>
    <m/>
    <m/>
    <m/>
    <m/>
    <m/>
    <m/>
    <n v="0"/>
    <n v="9398.64"/>
    <s v="NO_CONCILIADO"/>
  </r>
  <r>
    <x v="89"/>
    <m/>
    <x v="89"/>
    <x v="147"/>
    <s v="Q18585710002"/>
    <s v="CRV"/>
    <n v="1858571"/>
    <m/>
    <s v="NUMERO DE LIBRETA CUT: 00373024105 OPERACIÓN E75 TRANSFERENCIA DE LA CUENTA FISCAL BUN A LA CUT EN MN TRANSFERENCIA DE FONDOS A SOLICITUD DEL: GOB. AUTÃNOMO MCPAL. SAN BORJA - CUENTA ÃNICA MUNICIPAL - CUM, CITE::STRIA, DESPACHO NÂ° 445/2023, CUENTA CUT 3987 LIBRETA NÂ° 00373024105 FDI-TRANS"/>
    <m/>
    <m/>
    <m/>
    <m/>
    <m/>
    <m/>
    <n v="0"/>
    <n v="44104.4"/>
    <s v="NO_CONCILIADO"/>
  </r>
  <r>
    <x v="89"/>
    <m/>
    <x v="89"/>
    <x v="147"/>
    <s v="Q18585720002"/>
    <s v="CRV"/>
    <n v="1858572"/>
    <m/>
    <s v="NUMERO DE LIBRETA CUT: 00373024105 OPERACIÓN E75 TRANSFERENCIA DE LA CUENTA FISCAL BUN A LA CUT EN MN TRANSFERENCIA DE FONDOS A SOLICITUD DEL: GOB. AUTÃNOMO MCPAL. SAN BORJA - CUENTA ÃNICA MUNICIPAL - CUM, CITE::STRIA, DESPACHO NÂ° 444/2023, CUENTA CUT 3987 LIBRETA NÂ° 00373024105 FDI-TRANS"/>
    <m/>
    <m/>
    <m/>
    <m/>
    <m/>
    <m/>
    <n v="0"/>
    <n v="7933.18"/>
    <s v="NO_CONCILIADO"/>
  </r>
  <r>
    <x v="38"/>
    <m/>
    <x v="38"/>
    <x v="147"/>
    <s v="S10662080001"/>
    <s v="COB"/>
    <n v="1066208"/>
    <m/>
    <s v="||COMISIÓN TRANSFERENCIA FDOS. AL EXTERIOR 0,10%S/USD576.950,65, REEM. GSTS COMUNICACIÓN BS220.- Y EMISIÓN COMP. CONTABLE BS. 50 REF-PAGO 19 LC I-2023-12 P/C ECEBOL A/F SACYR IND.,SLU,IMASA ING. Y PROY. S.A.UTE POT. UNIÓN TEMP.EMPRESAS, EN COMPL. A COMP.1066206, 11/08/23 LIB. 00132039202 SEDEM-FOM. A LAS EMPRESAS PÚBLICAS PRODUCTIVAS R.: COMISIONES PAGO 19 LC I-2023-12"/>
    <m/>
    <m/>
    <m/>
    <m/>
    <m/>
    <m/>
    <n v="4227.88"/>
    <n v="0"/>
    <s v="NO_CONCILIADO"/>
  </r>
  <r>
    <x v="2"/>
    <m/>
    <x v="2"/>
    <x v="147"/>
    <s v="O21323820002"/>
    <s v="BOD"/>
    <n v="2132382"/>
    <m/>
    <s v="00046114201 DEPOSITO DE EFECTIVO, DEPOSITANTE: NATALIA CAMARGO VARGAS, CONCEPTO: DEVOLUCION DE FONDOS NO EJECUTADOS DE C 31 - 110, CUENTA DE DEPOSITO: CUENTA UNICA DEL TESORO"/>
    <m/>
    <m/>
    <m/>
    <m/>
    <m/>
    <m/>
    <n v="0"/>
    <n v="742"/>
    <s v="NO_CONCILIADO"/>
  </r>
  <r>
    <x v="38"/>
    <m/>
    <x v="38"/>
    <x v="147"/>
    <s v="S10662240002"/>
    <s v="CRV"/>
    <n v="1066224"/>
    <m/>
    <s v="||TRANSFERENCIA DE FONDOS SEGUN MENSAJES SWIFT 13177 Y 13176 DE LA FECHA EN ATENCIÓN A NOTA CITE SEDEM/GG/EV N°0282/2023 DE F.1.08.203 (HRE-TGL-12076).ENVIADA POR EL SERVICIO DE DESARROLLO DE LAS EMPRESAS PUBLICAS A LA LIB.N°00132072001 SEDEM-ADM. RECAUDACION ENVIBOL EN BS. P/CTA DE ALVITES SORIANO ROSAS HERMILIO"/>
    <m/>
    <m/>
    <m/>
    <m/>
    <m/>
    <m/>
    <n v="0"/>
    <n v="21326.37"/>
    <s v="NO_CONCILIADO"/>
  </r>
  <r>
    <x v="73"/>
    <m/>
    <x v="73"/>
    <x v="147"/>
    <s v="B21322070002"/>
    <s v="BOD"/>
    <n v="2132207"/>
    <m/>
    <s v="00078034201 DEP.DE CHEQ.AJENOS,RET.DE CAM.,CONCEPTO: DEPÓSITO DE TALLERES CON DOCUMENTO DE RECONOCIMIENTO DE DEUDA,DEP.: EEC-GNV , PROCEDENCIA: BANCO UNION S.A., CHEQUE: 204, FECHA DE EMISION:09/08/2023"/>
    <m/>
    <m/>
    <m/>
    <m/>
    <m/>
    <m/>
    <n v="0"/>
    <n v="8191"/>
    <s v="NO_CONCILIADO"/>
  </r>
  <r>
    <x v="64"/>
    <m/>
    <x v="64"/>
    <x v="147"/>
    <s v="B21322220002"/>
    <s v="BOD"/>
    <n v="2132222"/>
    <m/>
    <s v="00291074201 DEP.DE CHEQ.AJENOS,RET.DE CAM.,CONCEPTO: DESEMBOLSO PARCIAL DEL APORTE LOCAL-PROYECTO ESTUDIO TECNICO TUNEL AGUARAGUE,DEP.: G.A.R. GRAN CHACO-YACUIBA , PROCEDENCIA: BANCO UNION S.A., CHEQUE: 4087, FECHA DE EMISION:09/08/2023"/>
    <m/>
    <m/>
    <m/>
    <m/>
    <m/>
    <m/>
    <n v="0"/>
    <n v="500000"/>
    <s v="NO_CONCILIADO"/>
  </r>
  <r>
    <x v="87"/>
    <m/>
    <x v="87"/>
    <x v="147"/>
    <s v="B21322550002"/>
    <s v="BOD"/>
    <n v="2132255"/>
    <m/>
    <s v="00047137003 DEP.DE CHEQ.AJENOS,RET.DE CAM.,CONCEPTO: DEVOLUCION ASOC MULTIACTIVA AGROPECUARIOS Y ARTESANIAS IÑITA BAJA LPZ -047-4-767-3 PREV 2400,DEP.: MDRYT- EMPORDERAR PAR II , PROCEDENCIA: BANCO UNION S.A., CHEQUE: 10, FECHA DE EMISION:28/07/2023"/>
    <m/>
    <m/>
    <m/>
    <m/>
    <m/>
    <m/>
    <n v="0"/>
    <n v="2316.3000000000002"/>
    <s v="NO_CONCILIADO"/>
  </r>
  <r>
    <x v="87"/>
    <m/>
    <x v="87"/>
    <x v="147"/>
    <s v="B21322560002"/>
    <s v="BOD"/>
    <n v="2132256"/>
    <m/>
    <s v="00047137003 DEP.DE CHEQ.AJENOS,RET.DE CAM.,CONCEPTO: DEVOLUCION APROLAM -I LPZ -0207-4-748-3 PR,1164,DEP.: MDRYT- EMPORDERAR PAR II , PROCEDENCIA: BANCO UNION S.A., CHEQUE: 14, FECHA DE EMISION:28/07/2023"/>
    <m/>
    <m/>
    <m/>
    <m/>
    <m/>
    <m/>
    <n v="0"/>
    <n v="10692.85"/>
    <s v="NO_CONCILIADO"/>
  </r>
  <r>
    <x v="98"/>
    <m/>
    <x v="98"/>
    <x v="147"/>
    <s v="B21322570002"/>
    <s v="BOD"/>
    <n v="2132257"/>
    <m/>
    <s v="00099021001 DEP.DE CHEQ.AJENOS,RET.DE CAM.,CONCEPTO: TRAMITE N° 9324225-MAYO 2023 CONVENIO DOBLE PERCEPCION,DEP.: RONALD ISRAEL ZORRILLA VALDIVIA , PROCEDENCIA: BANCO UNION S.A., CHEQUE: 7216, FECHA DE EMISION:02/08/2023/DJBR"/>
    <m/>
    <m/>
    <m/>
    <m/>
    <m/>
    <m/>
    <n v="0"/>
    <n v="696"/>
    <s v="NO_CONCILIADO"/>
  </r>
  <r>
    <x v="87"/>
    <m/>
    <x v="87"/>
    <x v="147"/>
    <s v="B21322580002"/>
    <s v="BOD"/>
    <n v="2132258"/>
    <m/>
    <s v="00047137003 DEP.DE CHEQ.AJENOS,RET.DE CAM.,CONCEPTO: DEVOLUCION CALACHAPI LPZ-0252-4-129-3 PR 924,DEP.: MDRYT- EMPORDERAR PAR II , PROCEDENCIA: BANCO UNION S.A., CHEQUE: 50, FECHA DE EMISION:28/07/2023"/>
    <m/>
    <m/>
    <m/>
    <m/>
    <m/>
    <m/>
    <n v="0"/>
    <n v="1242.68"/>
    <s v="NO_CONCILIADO"/>
  </r>
  <r>
    <x v="98"/>
    <m/>
    <x v="98"/>
    <x v="147"/>
    <s v="B21322590002"/>
    <s v="BOD"/>
    <n v="2132259"/>
    <m/>
    <s v="00290012001 DEP.DE CHEQ.AJENOS,RET.DE CAM.,CONCEPTO: TRAMITE N° 9324225 - OTROS INGRESOS,DEP.: SERVICIO DE IMPUESTOS NACIONALES , PROCEDENCIA: BANCO UNION S.A., CHEQUE: 7215, FECHA DE EMISION:02/08/2023"/>
    <m/>
    <m/>
    <m/>
    <m/>
    <m/>
    <m/>
    <n v="0"/>
    <n v="750"/>
    <s v="NO_CONCILIADO"/>
  </r>
  <r>
    <x v="98"/>
    <m/>
    <x v="98"/>
    <x v="147"/>
    <s v="B21322640002"/>
    <s v="BOD"/>
    <n v="2132264"/>
    <m/>
    <s v="00290012001 DEP.DE CHEQ.AJENOS,RET.DE CAM.,CONCEPTO: TRAMITE N° 9324225 - DESCUENTO PASAJES Y VIATICOS,DEP.: SERVICIO DE IMPUESTOS NACIONALES , PROCEDENCIA: BANCO UNION S.A., CHEQUE: 7214, FECHA DE EMISION:02/08/2023"/>
    <m/>
    <m/>
    <m/>
    <m/>
    <m/>
    <m/>
    <n v="0"/>
    <n v="371"/>
    <s v="NO_CONCILIADO"/>
  </r>
  <r>
    <x v="98"/>
    <m/>
    <x v="98"/>
    <x v="147"/>
    <s v="B21322660002"/>
    <s v="BOD"/>
    <n v="2132266"/>
    <m/>
    <s v="00290012001 DEP.DE CHEQ.AJENOS,RET.DE CAM.,CONCEPTO: TRAMITE N° 9324225- DESCUENTOS PASAJES Y VIATICOS,DEP.: SERVICIO DE IMPUESTOS NACIONALES , PROCEDENCIA: BANCO UNION S.A., CHEQUE: 7213, FECHA DE EMISION:02/08/2023"/>
    <m/>
    <m/>
    <m/>
    <m/>
    <m/>
    <m/>
    <n v="0"/>
    <n v="1491.7"/>
    <s v="NO_CONCILIADO"/>
  </r>
  <r>
    <x v="98"/>
    <m/>
    <x v="98"/>
    <x v="147"/>
    <s v="B21322700002"/>
    <s v="BOD"/>
    <n v="2132270"/>
    <m/>
    <s v="00290012001 DEP.DE CHEQ.AJENOS,RET.DE CAM.,CONCEPTO: TRAMITE N° 9329470- OTROS INGRESOS,DEP.: SERVICIO DE IMPUESTOS NACIONALES , PROCEDENCIA: BANCO UNION S.A., CHEQUE: 7219, FECHA DE EMISION:02/08/2023"/>
    <m/>
    <m/>
    <m/>
    <m/>
    <m/>
    <m/>
    <n v="0"/>
    <n v="125"/>
    <s v="NO_CONCILIADO"/>
  </r>
  <r>
    <x v="98"/>
    <m/>
    <x v="98"/>
    <x v="147"/>
    <s v="B21322710002"/>
    <s v="BOD"/>
    <n v="2132271"/>
    <m/>
    <s v="00099021001 DEP.DE CHEQ.AJENOS,RET.DE CAM.,CONCEPTO: TRAMITE N° 9329470 - JUNIO 2023 CONVENIO DOBLE PERCEPCION,DEP.: RONALD ISRAEL ZORRILLA VALDIVIA , PROCEDENCIA: BANCO UNION S.A., CHEQUE: 7220, FECHA DE EMISION:02/08/2023/DJBR"/>
    <m/>
    <m/>
    <m/>
    <m/>
    <m/>
    <m/>
    <n v="0"/>
    <n v="696"/>
    <s v="NO_CONCILIADO"/>
  </r>
  <r>
    <x v="98"/>
    <m/>
    <x v="98"/>
    <x v="147"/>
    <s v="B21322730002"/>
    <s v="BOD"/>
    <n v="2132273"/>
    <m/>
    <s v="00290012001 DEP.DE CHEQ.AJENOS,RET.DE CAM.,CONCEPTO: TRAMITE N° 9329470- OTROS INGRESOS DESCUENTO PASAJES Y VIATICOS,DEP.: SERVICIO DE IMPUESTOS NACIONALES , PROCEDENCIA: BANCO UNION S.A., CHEQUE: 7218, FECHA DE EMISION:02/08/2023"/>
    <m/>
    <m/>
    <m/>
    <m/>
    <m/>
    <m/>
    <n v="0"/>
    <n v="1332"/>
    <s v="NO_CONCILIADO"/>
  </r>
  <r>
    <x v="98"/>
    <m/>
    <x v="98"/>
    <x v="147"/>
    <s v="B21322770002"/>
    <s v="BOD"/>
    <n v="2132277"/>
    <m/>
    <s v="00290012001 DEP.DE CHEQ.AJENOS,RET.DE CAM.,CONCEPTO: TRAMITE N° 9329470- DESCUENTO PASAJES Y VIATICOS,DEP.: SERVICIO DE IMPUESTOS NACIONALES , PROCEDENCIA: BANCO UNION S.A., CHEQUE: 7217, FECHA DE EMISION:02/08/2023"/>
    <m/>
    <m/>
    <m/>
    <m/>
    <m/>
    <m/>
    <n v="0"/>
    <n v="2963.98"/>
    <s v="NO_CONCILIADO"/>
  </r>
  <r>
    <x v="32"/>
    <m/>
    <x v="32"/>
    <x v="147"/>
    <s v="G23712450001"/>
    <s v="CVD"/>
    <n v="2371245"/>
    <m/>
    <s v="COBRO COSTOS DE PAPELERIA SEGUN TRANSFERENCIA DEL EXTERIOR POR ORDEN DE LATIN OIL S.A., FECHA VALOR 11/08/2023 REF:YPFB-PROF 658 LIB. 00513062002 YPFB - EXPORTACIÓN DE GLP Y OTROS-BOLIVIANOS"/>
    <m/>
    <m/>
    <m/>
    <m/>
    <m/>
    <m/>
    <n v="50"/>
    <n v="0"/>
    <s v="NO_CONCILIADO"/>
  </r>
  <r>
    <x v="66"/>
    <m/>
    <x v="66"/>
    <x v="147"/>
    <s v="G23712470001"/>
    <s v="CVD"/>
    <n v="2371247"/>
    <m/>
    <s v="COBRO COSTOS DE PAPELERIA SEGUN TRANSFERENCIA DEL EXTERIOR POR ORDEN DE CONSULADO DE BOLIVIA EN CACERES-BRASIL REF:GESTORIA CONSULAR JULIO 2023 LIB. 00010011102 MIN.RELACIONES EXTERIORES - GESTORIA CONSULAR LEY Nº 3108"/>
    <m/>
    <m/>
    <m/>
    <m/>
    <m/>
    <m/>
    <n v="50"/>
    <n v="0"/>
    <s v="NO_CONCILIADO"/>
  </r>
  <r>
    <x v="66"/>
    <m/>
    <x v="66"/>
    <x v="147"/>
    <s v="G23712490001"/>
    <s v="CVD"/>
    <n v="2371249"/>
    <m/>
    <s v="COBRO COSTOS DE PAPELERIA SEGUN TRANSFERENCIA DEL EXTERIOR POR ORDEN DE CONSULADO DE BOLIVIA EN VALENCIA-ESPAÑA REF: GESTORIA CONSULAR JULIO 2023 LIB. 00010011102 MIN.RELACIONES EXTERIORES - GESTORIA CONSULAR LEY Nº 3108"/>
    <m/>
    <m/>
    <m/>
    <m/>
    <m/>
    <m/>
    <n v="50"/>
    <n v="0"/>
    <s v="NO_CONCILIADO"/>
  </r>
  <r>
    <x v="8"/>
    <m/>
    <x v="8"/>
    <x v="147"/>
    <s v="S10662140003"/>
    <s v="COB"/>
    <n v="1066214"/>
    <m/>
    <s v="||TRANSF.DE FONDOS SG NOTA MEFP/VTCP/DGCP/UODP/905/2019 DEL 25-09-2019 MEFP, PAGO CUSTODIO CORRESP. AL TERCER TRIMESTRE DE 2022 FACT. 1244730 REF:BENEF.JPMORGAN CHASE BANK, PAIS EE.UU.RETENCION MONTO TOTAL FACT. USD 223,65X12,5%=USD27,96 T/C BS6,86 CGO. LIB.00099021001 TGN RECURSOS ORDINARIOS, COBRO COMIS.0,10%S/USD 195,69, SWIFT BS220.-UT.BS50.-"/>
    <m/>
    <m/>
    <m/>
    <m/>
    <m/>
    <m/>
    <n v="271.37"/>
    <n v="0"/>
    <s v="NO_CONCILIADO"/>
  </r>
  <r>
    <x v="8"/>
    <m/>
    <x v="8"/>
    <x v="147"/>
    <s v="S10662150003"/>
    <s v="COB"/>
    <n v="1066215"/>
    <m/>
    <s v="||TRANSF.DE FONDOS SG NOTA MEFP/VTCP/DGCP/UODP/905/2019 DEL 25-09-2019 MEFP, PAGO CUSTODIO CORRESP. AL CUARTO TRIMESTRE DE 2022 FACT. 1245181 REF:BENEF.JPMORGAN CHASE BANK, PAIS EE.UU.RETENCION MONTO TOTAL FACT. USD 48,13X12,5%=USD6,02 T/C BS6,86 CGO. LIB.00099021001 TGN RECURSOS ORDINARIOS, COBRO COMIS.0,10%S/USD 42,11, SWIFT BS220.-UT.BS50.-"/>
    <m/>
    <m/>
    <m/>
    <m/>
    <m/>
    <m/>
    <n v="270.27"/>
    <n v="0"/>
    <s v="NO_CONCILIADO"/>
  </r>
  <r>
    <x v="95"/>
    <m/>
    <x v="95"/>
    <x v="147"/>
    <s v="S10662230003"/>
    <s v="COB"/>
    <n v="1066223"/>
    <m/>
    <s v="||TRANSFERENCIA DE FONDOS S/G MENSAJES SWIFTS NROS.13174-13175 EN ATENCION A NOTA: DGAC/3568/2023 DE F.15/6/2023 (HRE-TGL-9395) ENVIADO POR LA DIRECCION GENERAL DE AERONAUTICA CIVIL (SECTOR PÚBLICO). DEBITO DE LA LIBRETA 00117012001 DGAC, REPOSICION ÚTILES DE ESCRITORIO."/>
    <m/>
    <m/>
    <m/>
    <m/>
    <m/>
    <m/>
    <n v="50"/>
    <n v="0"/>
    <s v="NO_CONCILIADO"/>
  </r>
  <r>
    <x v="38"/>
    <m/>
    <x v="38"/>
    <x v="147"/>
    <s v="S10662240003"/>
    <s v="COB"/>
    <n v="1066224"/>
    <m/>
    <s v="||TRANSFERENCIA DE FONDOS SEGUN MENSAJES SWIFT 13177 Y 13176 DE LA FECHA EN ATENCIÓN A NOTA CITE SEDEM/GG/EV N°0282/2023 DE F.1.08.203 (HRE-TGL-12076).ENVIADA POR EL SERVICIO DE DESARROLLO DE LAS EMPRESAS PUBLICAS DEBITO DE LA LIB. N°00132072001 SEDEM-ADM. RECAUDACION ENVIBOL EN BS, COBRO DE UTILES DE ESCRITORIO."/>
    <m/>
    <m/>
    <m/>
    <m/>
    <m/>
    <m/>
    <n v="50"/>
    <n v="0"/>
    <s v="NO_CONCILIADO"/>
  </r>
  <r>
    <x v="1"/>
    <m/>
    <x v="1"/>
    <x v="147"/>
    <s v="F0013667"/>
    <s v="NTE"/>
    <n v="6227603"/>
    <m/>
    <s v="A:00099021001 Transferencia que realizamos a solicitud de la Empresa Nacional de Electricidad mediante nota CITE: ENDE-DEEM-8/21-23 en aplicación al Decreto Supremo No 4848 de 28 de diciembre de 2022 correspondiente al mes de julio 2023 (HR. 6-17639-R)."/>
    <m/>
    <m/>
    <m/>
    <m/>
    <m/>
    <m/>
    <n v="0"/>
    <n v="1061331.3899999999"/>
    <s v="NO_CONCILIADO"/>
  </r>
  <r>
    <x v="18"/>
    <m/>
    <x v="18"/>
    <x v="148"/>
    <s v="O21325490002"/>
    <s v="BOD"/>
    <n v="2132549"/>
    <m/>
    <s v="00099021001 DEPOSITO DE EFECTIVO, DEPOSITANTE: JUAN PARDO GUEVARA, CONCEPTO: DEVOLUCION DE RETROACTIVO, CUENTA DE DEPOSITO: CUENTA UNICA DEL TESORO/DJBR"/>
    <m/>
    <m/>
    <m/>
    <m/>
    <m/>
    <m/>
    <n v="0"/>
    <n v="569"/>
    <s v="NO_CONCILIADO"/>
  </r>
  <r>
    <x v="2"/>
    <m/>
    <x v="2"/>
    <x v="148"/>
    <s v="O21325760002"/>
    <s v="BOD"/>
    <n v="2132576"/>
    <m/>
    <s v="00046171101 DEPOSITO DE EFECTIVO, DEPOSITANTE: LABORATORIO Y OPTICAS PAUKER LTDA, CONCEPTO: SANCION - REINSCRIPCIÓN, CUENTA DE DEPOSITO: CUENTA UNICA DEL TESORO"/>
    <m/>
    <m/>
    <m/>
    <m/>
    <m/>
    <m/>
    <n v="0"/>
    <n v="10000"/>
    <s v="NO_CONCILIADO"/>
  </r>
  <r>
    <x v="2"/>
    <m/>
    <x v="2"/>
    <x v="148"/>
    <s v="O21325890002"/>
    <s v="BOD"/>
    <n v="2132589"/>
    <m/>
    <s v="00046171101 DEPOSITO DE EFECTIVO, DEPOSITANTE: ALVARO FUENTES ION TECNOLOGY MSA KOSMETIC SRL, CONCEPTO: SANCION JURIDICA, CUENTA DE DEPOSITO: CUENTA UNICA DEL TESORO"/>
    <m/>
    <m/>
    <m/>
    <m/>
    <m/>
    <m/>
    <n v="0"/>
    <n v="4160"/>
    <s v="NO_CONCILIADO"/>
  </r>
  <r>
    <x v="75"/>
    <m/>
    <x v="75"/>
    <x v="148"/>
    <s v="O21326010002"/>
    <s v="BOD"/>
    <n v="2132601"/>
    <m/>
    <s v="00670092001 DEPOSITO DE EFECTIVO, DEPOSITANTE: JAVIER ORLANDO TINTAYA CARRILLO, CONCEPTO: DEVOLUCION DE FONDOS NO UTILIZADOS POR UN DIA DE VIATICO, CUENTA DE DEPOSITO: CUENTA UNICA DEL TESORO"/>
    <m/>
    <m/>
    <m/>
    <m/>
    <m/>
    <m/>
    <n v="0"/>
    <n v="222"/>
    <s v="NO_CONCILIADO"/>
  </r>
  <r>
    <x v="75"/>
    <m/>
    <x v="75"/>
    <x v="148"/>
    <s v="O21326030002"/>
    <s v="BOD"/>
    <n v="2132603"/>
    <m/>
    <s v="00670092001 DEPOSITO DE EFECTIVO, DEPOSITANTE: JUDITH SANCHEZ RIBERA, CONCEPTO: DEVOLUCION DE FONDOS NO UTILIZADOS POR UN DIA DE VIATICO, CUENTA DE DEPOSITO: CUENTA UNICA DEL TESORO"/>
    <m/>
    <m/>
    <m/>
    <m/>
    <m/>
    <m/>
    <n v="0"/>
    <n v="277"/>
    <s v="NO_CONCILIADO"/>
  </r>
  <r>
    <x v="75"/>
    <m/>
    <x v="75"/>
    <x v="148"/>
    <s v="O21326040002"/>
    <s v="BOD"/>
    <n v="2132604"/>
    <m/>
    <s v="00670092001 DEPOSITO DE EFECTIVO, DEPOSITANTE: JOSE MANUEL SIYE RAMOS, CONCEPTO: DEVOLUCION DE FONDOS NO UTILIZADOS POR UN DIA DE VIATICO, CUENTA DE DEPOSITO: CUENTA UNICA DEL TESORO"/>
    <m/>
    <m/>
    <m/>
    <m/>
    <m/>
    <m/>
    <n v="0"/>
    <n v="222"/>
    <s v="NO_CONCILIADO"/>
  </r>
  <r>
    <x v="75"/>
    <m/>
    <x v="75"/>
    <x v="148"/>
    <s v="O21326070002"/>
    <s v="BOD"/>
    <n v="2132607"/>
    <m/>
    <s v="00670012003 DEPOSITO DE EFECTIVO, DEPOSITANTE: JOHSSETTE UREY ESPINAR, CONCEPTO: OEP TRIBUNAL SUPREMO ELECTORAL, CUENTA DE DEPOSITO: CUENTA UNICA DEL TESORO"/>
    <m/>
    <m/>
    <m/>
    <m/>
    <m/>
    <m/>
    <n v="0"/>
    <n v="50"/>
    <s v="NO_CONCILIADO"/>
  </r>
  <r>
    <x v="18"/>
    <m/>
    <x v="18"/>
    <x v="148"/>
    <s v="O21326100002"/>
    <s v="BOD"/>
    <n v="2132610"/>
    <m/>
    <s v="00099021001 DEPOSITO DE EFECTIVO, DEPOSITANTE: SARA PAULINE JAUREGUI MAGNE, CONCEPTO: DEVOLUCION MONTO PASAJE AEREO POR COMISION, CUENTA DE DEPOSITO: CUENTA UNICA DEL TESORO/DJBR"/>
    <m/>
    <m/>
    <m/>
    <m/>
    <m/>
    <m/>
    <n v="0"/>
    <n v="569"/>
    <s v="NO_CONCILIADO"/>
  </r>
  <r>
    <x v="38"/>
    <m/>
    <x v="38"/>
    <x v="148"/>
    <s v="G23723210004"/>
    <s v="DVD"/>
    <n v="18969"/>
    <m/>
    <s v="VENTA DE DIVISAS CON TRANSFERENCIA DE FONDOS A SOLICITUD DE SERVICIO DESARROLLO EMPRESAS PUBLICAS PRODUCTIVAS SEGUN SOLICITUD 18969 REF: TRANSFERENCIA INTERNACIONAL DE PAGO A LA EMPRESA VETROMECCANICA S.R.L. POR LA ADQUISICION DE EQUIPAMIENTO PARA ZONA FRIA DE ACUERDO A CONTRATO CON CODIGO SEDEM/EN LIB. 00132072001 SEDEM-ADMINISTRACION RECAUDACION ENVIBOL EN BOLIVIANOS POR DIFERENCIAL CAMBIARIO"/>
    <m/>
    <m/>
    <m/>
    <m/>
    <m/>
    <m/>
    <n v="35819.760000000002"/>
    <n v="0"/>
    <s v="NO_CONCILIADO"/>
  </r>
  <r>
    <x v="38"/>
    <m/>
    <x v="38"/>
    <x v="148"/>
    <s v="G23723220004"/>
    <s v="DVD"/>
    <n v="18970"/>
    <m/>
    <s v="VENTA DE DIVISAS CON TRANSFERENCIA DE FONDOS A SOLICITUD DE SERVICIO DESARROLLO EMPRESAS PUBLICAS PRODUCTIVAS SEGUN SOLICITUD 18970 REF: TRANSFERENCIA INTERNACIONAL A LA EMPRESA VIDROMECANICA S.A. POR LA ADQUISICION DE MALLA DE ARCHA DE RECOCIDO DE ACUERDO A CONTRATO CON CODIGO SEDEM/ENVIBOL/CDE/202 LIB. 00132072001 SEDEM-ADMINISTRACION RECAUDACION ENVIBOL EN BOLIVIANOS POR DIFERENCIAL CAMBIARIO"/>
    <m/>
    <m/>
    <m/>
    <m/>
    <m/>
    <m/>
    <n v="1522.37"/>
    <n v="0"/>
    <s v="NO_CONCILIADO"/>
  </r>
  <r>
    <x v="66"/>
    <m/>
    <x v="66"/>
    <x v="148"/>
    <s v="G23723250001"/>
    <s v="CVD"/>
    <n v="2372325"/>
    <m/>
    <s v="COBRO COSTOS DE PAPELERIA POR REGULARIZACION DE TRANSFERENCIA DEL EXTERIOR POR ORDEN DE CONSULADO GENERAL DE BOLIVIA GINEBRA-SUIZA REF: GESTORIA CONSULAR JULIO 2023 LIB. 00010011102 MIN.RELACIONES EXTERIORES - GESTORIA CONSULAR LEY Nº 3108"/>
    <m/>
    <m/>
    <m/>
    <m/>
    <m/>
    <m/>
    <n v="50"/>
    <n v="0"/>
    <s v="NO_CONCILIADO"/>
  </r>
  <r>
    <x v="38"/>
    <m/>
    <x v="38"/>
    <x v="148"/>
    <s v="G23723230004"/>
    <s v="DVD"/>
    <n v="18968"/>
    <m/>
    <s v="VENTA DE DIVISAS CON TRANSFERENCIA DE FONDOS A SOLICITUD DE SERVICIO DESARROLLO EMPRESAS PUBLICAS PRODUCTIVAS SEGUN SOLICITUD 18968 REF: TRANSFERENCIA INTERNACIONAL DE PAGO A LA EMPRESA BDF S.P.A POR LA ADQUISICION DE SUPERESTRUCTURA DE LA ZONA DE ACONDICIONAMIENTO DE VIDRIO FUNDIDO DE ACUERDO A CO LIB. 00132072001 SEDEM-ADMINISTRACION RECAUDACION ENVIBOL EN BOLIVIANOS POR DIFERENCIAL CAMBIARIO"/>
    <m/>
    <m/>
    <m/>
    <m/>
    <m/>
    <m/>
    <n v="11435.14"/>
    <n v="0"/>
    <s v="NO_CONCILIADO"/>
  </r>
  <r>
    <x v="66"/>
    <m/>
    <x v="66"/>
    <x v="148"/>
    <s v="G23723270001"/>
    <s v="CVD"/>
    <n v="2372327"/>
    <m/>
    <s v="COBRO COSTOS DE PAPELERIA POR REGULARIZACION DE TRANSFERENCIA DEL EXTERIOR POR ORDEN DE EMBAJADA DEL ESTADO DE BOLIVIA EN OTTAWA-CANADA REF:DEVOLUCIÓN DE RECURSOS. LIB. 00010011102 MIN.RELACIONES EXTERIORES - GESTORIA CONSULAR LEY Nº 3108"/>
    <m/>
    <m/>
    <m/>
    <m/>
    <m/>
    <m/>
    <n v="50"/>
    <n v="0"/>
    <s v="NO_CONCILIADO"/>
  </r>
  <r>
    <x v="66"/>
    <m/>
    <x v="66"/>
    <x v="148"/>
    <s v="G23723290001"/>
    <s v="CVD"/>
    <n v="2372329"/>
    <m/>
    <s v="COBRO COSTOS DE PAPELERIA POR REGULARIZACION DE TRANSFERENCIA DEL EXTERIOR POR ORDEN DE CONSULADO GERAL DA BOLIVIA RIO DE JANEIRO - BRASIL REF:GESTORIA CONSULAR JULIO 2023 LIB. 00010011102 MIN.RELACIONES EXTERIORES - GESTORIA CONSULAR LEY Nº 3108"/>
    <m/>
    <m/>
    <m/>
    <m/>
    <m/>
    <m/>
    <n v="50"/>
    <n v="0"/>
    <s v="NO_CONCILIADO"/>
  </r>
  <r>
    <x v="27"/>
    <m/>
    <x v="27"/>
    <x v="148"/>
    <s v="O21326360002"/>
    <s v="BOD"/>
    <n v="2132636"/>
    <m/>
    <s v="00086011102 DEPOSITO DE EFECTIVO, DEPOSITANTE: TRANS COPETBOL SRL NIT: 377703029, CONCEPTO: PAGO DE MULTA, CUENTA DE DEPOSITO: CUENTA UNICA DEL TESORO"/>
    <m/>
    <m/>
    <m/>
    <m/>
    <m/>
    <m/>
    <n v="0"/>
    <n v="10440"/>
    <s v="NO_CONCILIADO"/>
  </r>
  <r>
    <x v="0"/>
    <m/>
    <x v="0"/>
    <x v="148"/>
    <s v="O21326460002"/>
    <s v="BOD"/>
    <n v="2132646"/>
    <m/>
    <s v="00099021001 DEPOSITO DE EFECTIVO, DEPOSITANTE: HERNAN CHALI QUISPE RODRIGUEZ, CONCEPTO: DEVOLUCION DE PASAJES Y VIATICOS HERNAN QUISPE, CUENTA DE DEPOSITO: CUENTA UNICA DEL TESORO"/>
    <m/>
    <m/>
    <m/>
    <m/>
    <m/>
    <m/>
    <n v="0"/>
    <n v="250"/>
    <s v="NO_CONCILIADO"/>
  </r>
  <r>
    <x v="89"/>
    <m/>
    <x v="89"/>
    <x v="148"/>
    <s v="Q18591480002"/>
    <s v="CRV"/>
    <n v="1859148"/>
    <m/>
    <s v="NUMERO DE LIBRETA CUT: 00373024105 OPERACIÓN E75 TRANSFERENCIA DE LA CUENTA FISCAL BUN A LA CUT EN MN TRANSFERENCIA DE FONDOS A SOLICITUD DE: GOBIERNO AUTONOMO MUNICIPAL DE LAJA GAML/DMAE/CITE: NOT-EXT NÂ° 0440/2023 CUENTA CUT 3987 LIBRETA NÂ° 00373024105 FDI-TRASFERENCIAS PROGRAMADAS Y/O PROYECT"/>
    <m/>
    <m/>
    <m/>
    <m/>
    <m/>
    <m/>
    <n v="0"/>
    <n v="68"/>
    <s v="NO_CONCILIADO"/>
  </r>
  <r>
    <x v="79"/>
    <m/>
    <x v="79"/>
    <x v="148"/>
    <s v="Q18592210002"/>
    <s v="CRV"/>
    <n v="1859221"/>
    <m/>
    <s v="NUMERO DE LIBRETA CUT: 00283012001 OPERACIÓN E18 TRANSFERENCIA DEL SISTEMA FINANCIERO POR CUENTA DE TERCEROS A LA CUT SOL. ESC. DE ALMACERA BOLIVIANA S.A."/>
    <m/>
    <m/>
    <m/>
    <m/>
    <m/>
    <m/>
    <n v="0"/>
    <n v="361537.62"/>
    <s v="NO_CONCILIADO"/>
  </r>
  <r>
    <x v="79"/>
    <m/>
    <x v="79"/>
    <x v="148"/>
    <s v="Q18592230002"/>
    <s v="CRV"/>
    <n v="1859223"/>
    <m/>
    <s v="NUMERO DE LIBRETA CUT: 00283012001 OPERACIÓN E18 TRANSFERENCIA DEL SISTEMA FINANCIERO POR CUENTA DE TERCEROS A LA CUT SOL. ESC. DE ALMACENERA BOLIVIANA S.A."/>
    <m/>
    <m/>
    <m/>
    <m/>
    <m/>
    <m/>
    <n v="0"/>
    <n v="2524288.5499999998"/>
    <s v="NO_CONCILIADO"/>
  </r>
  <r>
    <x v="96"/>
    <m/>
    <x v="96"/>
    <x v="148"/>
    <s v="O21326760002"/>
    <s v="BOD"/>
    <n v="2132676"/>
    <m/>
    <s v="00155012001 DEPOSITO DE EFECTIVO, DEPOSITANTE: CARLOS FERNANDEZ ESCOBAR, CONCEPTO: DEVOLUCION PASAJES PAGADOS A PERSONAS AJENAS AL PERSONAL DEPENDIENTE DIRNOPLU, CUENTA DE DEPOSITO: CUENTA UNICA DEL TESORO"/>
    <m/>
    <m/>
    <m/>
    <m/>
    <m/>
    <m/>
    <n v="0"/>
    <n v="1484.78"/>
    <s v="NO_CONCILIADO"/>
  </r>
  <r>
    <x v="1"/>
    <m/>
    <x v="1"/>
    <x v="148"/>
    <s v="O21326790002"/>
    <s v="BOD"/>
    <n v="2132679"/>
    <m/>
    <s v="00099021001 DEPOSITO DE EFECTIVO, DEPOSITANTE: NEFROCENTRO - UNIDAD DE HEMODIALICIS SRL, CONCEPTO: REPOSICION DE LA DIFERENCIA DE MONTO PAGADO POR SERVICIOS DE HEMODIALISIS ENERO 2023, CUENTA DE DEPOSITO: CUENTA UNICA DEL TESORO"/>
    <m/>
    <m/>
    <m/>
    <m/>
    <m/>
    <m/>
    <n v="0"/>
    <n v="713"/>
    <s v="NO_CONCILIADO"/>
  </r>
  <r>
    <x v="32"/>
    <m/>
    <x v="32"/>
    <x v="148"/>
    <s v="Q18593210002"/>
    <s v="CRV"/>
    <n v="1859321"/>
    <m/>
    <s v="NUMERO DE LIBRETA CUT: 00513012008 OPERACIÓN E18 TRANSFERENCIA DEL SISTEMA FINANCIERO POR CUENTA DE TERCEROS A LA CUT TRANSFERENCIA PAGO DIVIDENDOS GESTION 2022 CITE CH-2308-3169S-GAF698/2023 (CORRESPONDE A COBRANZAS DE RETRIBUCION AL TITULAR POR LAS ENTREGAS DE HIDROCARBUROS BAJO CONTRATOS DE OP"/>
    <m/>
    <m/>
    <m/>
    <m/>
    <m/>
    <m/>
    <n v="0"/>
    <n v="156828096.63999999"/>
    <s v="NO_CONCILIADO"/>
  </r>
  <r>
    <x v="94"/>
    <m/>
    <x v="94"/>
    <x v="148"/>
    <s v="G23732850002"/>
    <s v="CRV"/>
    <n v="2373285"/>
    <m/>
    <s v="REGULARIZACION DE TRANSFERENCIA DEL EXTERIOR SEGUN SWIFT NO.12908 DE FECHA 14/08/2023 ORDENANTE: CONSULADO GERAL DA BOLIVIA, BR/SAO PAULO. REF.: (FV00364088266001) TRN/20230808-00272265 LIB. 00340012005 SEGIP - RECAUDACION EXTERIOR - CEDULAS DE IDENTIDAD"/>
    <m/>
    <m/>
    <m/>
    <m/>
    <m/>
    <m/>
    <n v="0"/>
    <n v="44497.120000000003"/>
    <s v="NO_CONCILIADO"/>
  </r>
  <r>
    <x v="26"/>
    <m/>
    <x v="26"/>
    <x v="148"/>
    <s v="G23732710002"/>
    <s v="CRV"/>
    <n v="2373271"/>
    <m/>
    <s v="TRANSFERENCIA DEL EXTERIOR SEGUN SWIFT NOS.13208-13207 DE FECHA 14/08/2023 ORDENANTE: QUÍMICA MAVAR S.A. REF:ODV 150/DIX 144 1944TON KCL LIB. 00597012001 RECURSOS PROPIOS VENTAS YLB"/>
    <m/>
    <m/>
    <m/>
    <m/>
    <m/>
    <m/>
    <n v="0"/>
    <n v="3120586.56"/>
    <s v="NO_CONCILIADO"/>
  </r>
  <r>
    <x v="89"/>
    <m/>
    <x v="89"/>
    <x v="148"/>
    <s v="J05603140002"/>
    <s v="NTE"/>
    <n v="6211678"/>
    <m/>
    <s v="A:00373024104 A: 00373024104 Transferencia de recursos a favor de las UNIBOL, correspondiente al mes de Julio de 2023 en virtud al Informe MEFP/VTCP/DGPOT/ UPCFTGN/INF/N°73/2023 (H.R. 389-8-D)."/>
    <m/>
    <m/>
    <m/>
    <m/>
    <m/>
    <m/>
    <n v="0"/>
    <n v="2840202.92"/>
    <s v="NO_CONCILIADO"/>
  </r>
  <r>
    <x v="89"/>
    <m/>
    <x v="89"/>
    <x v="148"/>
    <s v="J05603150002"/>
    <s v="NTE"/>
    <n v="6211716"/>
    <m/>
    <s v="A:00373024101 A: 00373024101 Transferencia de recursos para gastos de funcionamiento del FDI, correspondiente al mes julio 2023, en virtud al Informe MEFP/VTCP/DGPOT/UPCFTGN/INF/N° 72/2023, H.R. 389-7-D"/>
    <m/>
    <m/>
    <m/>
    <m/>
    <m/>
    <m/>
    <n v="0"/>
    <n v="852060.88"/>
    <s v="NO_CONCILIADO"/>
  </r>
  <r>
    <x v="37"/>
    <m/>
    <x v="37"/>
    <x v="148"/>
    <s v="B21325620002"/>
    <s v="BOD"/>
    <n v="2132562"/>
    <m/>
    <s v="00016261101 DEP.DE CHEQ.AJENOS,RET.DE CAM.,CONCEPTO: DEPÓSITO RECURSOS,DEP.: INS. PUERTO RICO PANDO , PROCEDENCIA: BANCO UNION S.A., CHEQUE: 1823, FECHA DE EMISION:08/08/2023"/>
    <m/>
    <m/>
    <m/>
    <m/>
    <m/>
    <m/>
    <n v="0"/>
    <n v="748387.34"/>
    <s v="NO_CONCILIADO"/>
  </r>
  <r>
    <x v="83"/>
    <m/>
    <x v="83"/>
    <x v="148"/>
    <s v="B21325530002"/>
    <s v="BOD"/>
    <n v="2132553"/>
    <m/>
    <s v="00041014101 DEP.DE CHEQ.AJENOS,RET.DE CAM.,CONCEPTO: TRANSFERENCIA DE RECURSOS POR DEPÓSITO DEL GAM PAZÑA-ORURO POR LA COMPRA DE EQUIP. DE COMP. D.S.2812,DEP.: MDPYEP , PROCEDENCIA: BANCO UNION S.A., CHEQUE: 3019, FECHA DE EMISION:10/08/2023"/>
    <m/>
    <m/>
    <m/>
    <m/>
    <m/>
    <m/>
    <n v="0"/>
    <n v="54810"/>
    <s v="NO_CONCILIADO"/>
  </r>
  <r>
    <x v="37"/>
    <m/>
    <x v="37"/>
    <x v="148"/>
    <s v="B21325630002"/>
    <s v="BOD"/>
    <n v="2132563"/>
    <m/>
    <s v="00016221101 DEP.DE CHEQ.AJENOS,RET.DE CAM.,CONCEPTO: DEPÓSITO RECURSOS,DEP.: ESFM VILLA AROMA , PROCEDENCIA: BANCO UNION S.A., CHEQUE: 949, FECHA DE EMISION:10/08/2023"/>
    <m/>
    <m/>
    <m/>
    <m/>
    <m/>
    <m/>
    <n v="0"/>
    <n v="463650.2"/>
    <s v="NO_CONCILIADO"/>
  </r>
  <r>
    <x v="73"/>
    <m/>
    <x v="73"/>
    <x v="148"/>
    <s v="B21325710002"/>
    <s v="BOD"/>
    <n v="2132571"/>
    <m/>
    <s v="00078034201 DEP.DE CHEQ.AJENOS,RET.DE CAM.,CONCEPTO: DEP POR PAGO REALIZADO POR BENEFICIARIOS DE PROG EEC-GNV,TALERES EN CONCILIACION Y LICENCIA SIN GOCE,DEP.: EEC-GNV , PROCEDENCIA: BANCO UNION S.A., CHEQUE: 205, FECHA DE EMISION:11/08/2023"/>
    <m/>
    <m/>
    <m/>
    <m/>
    <m/>
    <m/>
    <n v="0"/>
    <n v="13902.31"/>
    <s v="NO_CONCILIADO"/>
  </r>
  <r>
    <x v="70"/>
    <m/>
    <x v="70"/>
    <x v="148"/>
    <s v="B21325870002"/>
    <s v="BOD"/>
    <n v="2132587"/>
    <m/>
    <s v="00587012023 DEP.DE CHEQ.AJENOS,RET.DE CAM.,CONCEPTO: ICHILO-CERT.8 - MAYO/23,DEP.: E.B.C. , PROCEDENCIA: BANCO UNION S.A., CHEQUE: 1892, FECHA DE EMISION:11/08/2023"/>
    <m/>
    <m/>
    <m/>
    <m/>
    <m/>
    <m/>
    <n v="0"/>
    <n v="760544.48"/>
    <s v="NO_CONCILIADO"/>
  </r>
  <r>
    <x v="32"/>
    <m/>
    <x v="32"/>
    <x v="148"/>
    <s v="G23732640001"/>
    <s v="CVD"/>
    <n v="2373264"/>
    <m/>
    <s v="COBRO COSTOS DE PAPELERIA SEGUN TRANSFERENCIA DEL EXTERIOR POR ORDEN DE GASTOTAL SA, FECHA VALOR 11/08/2023 LIB. 00513062002 YPFB - EXPORTACIÓN DE GLP Y OTROS-BOLIVIANOS"/>
    <m/>
    <m/>
    <m/>
    <m/>
    <m/>
    <m/>
    <n v="50"/>
    <n v="0"/>
    <s v="NO_CONCILIADO"/>
  </r>
  <r>
    <x v="32"/>
    <m/>
    <x v="32"/>
    <x v="148"/>
    <s v="G23732660001"/>
    <s v="CVD"/>
    <n v="2373266"/>
    <m/>
    <s v="COBRO COSTOS DE PAPELERIA SEGUN TRANSFERENCIA DEL EXTERIOR POR ORDEN DE COPA ENERGÍA DISTRIBUIDORA DE GAS SA, FECHA VALOR 11/08/2023 LIB. 00513062002 YPFB - EXPORTACIÓN DE GLP Y OTROS-BOLIVIANOS"/>
    <m/>
    <m/>
    <m/>
    <m/>
    <m/>
    <m/>
    <n v="50"/>
    <n v="0"/>
    <s v="NO_CONCILIADO"/>
  </r>
  <r>
    <x v="32"/>
    <m/>
    <x v="32"/>
    <x v="148"/>
    <s v="G23732680001"/>
    <s v="CVD"/>
    <n v="2373268"/>
    <m/>
    <s v="COBRO COSTOS DE PAPELERIA POR REGULARIZACION DE TRANSFERENCIA DEL EXTERIOR POR ORDEN DE CANACOL ENERGY LTD, FECHA VALOR 08/08/2023 REF: PROFORMA 10 LIB. 00513012007 YPFB - RECURSOS NACIONALIZACIÓN"/>
    <m/>
    <m/>
    <m/>
    <m/>
    <m/>
    <m/>
    <n v="50"/>
    <n v="0"/>
    <s v="NO_CONCILIADO"/>
  </r>
  <r>
    <x v="26"/>
    <m/>
    <x v="26"/>
    <x v="148"/>
    <s v="G23732720001"/>
    <s v="CVD"/>
    <n v="2373272"/>
    <m/>
    <s v="COBRO COSTOS DE PAPELERIA SEGUN TRANSFERENCIA DEL EXTERIOR POR ORDEN DE QUÍMICA MAVAR S.A. REF:ODV 150/DIX 144 1944TON KCL LIB. 00597012001 RECURSOS PROPIOS VENTAS YLB"/>
    <m/>
    <m/>
    <m/>
    <m/>
    <m/>
    <m/>
    <n v="50"/>
    <n v="0"/>
    <s v="NO_CONCILIADO"/>
  </r>
  <r>
    <x v="66"/>
    <m/>
    <x v="66"/>
    <x v="148"/>
    <s v="G23732740001"/>
    <s v="CVD"/>
    <n v="2373274"/>
    <m/>
    <s v="COBRO COSTOS DE PAPELERIA POR REGULARIZACION DE TRANSFERENCIA DEL EXTERIOR POR ORDEN DE EMBAJADA DEL ESTADO PLURINACIONAL DE BOLIVIA, MX 11590 CIUDAD DE MEXICO. REF.: GESTORIA CONSULAR MES JULIO 2023 (SWF OF 23/08/10) TRN/20230810-00264682 LIB. 00010011102 MIN.RELACIONES EXTERIORES - GESTORIA CONSULAR LEY Nº 3108"/>
    <m/>
    <m/>
    <m/>
    <m/>
    <m/>
    <m/>
    <n v="50"/>
    <n v="0"/>
    <s v="NO_CONCILIADO"/>
  </r>
  <r>
    <x v="66"/>
    <m/>
    <x v="66"/>
    <x v="148"/>
    <s v="G23732760001"/>
    <s v="CVD"/>
    <n v="2373276"/>
    <m/>
    <s v="COBRO COSTOS DE PAPELERIA POR REGULARIZACION DE TRANSFERENCIA DEL EXTERIOR POR ORDEN DE CONSULADO GERAL DA BOLIVIA, BR/SAO PAULO. REF.: CHPSSN/0462379 (FV00364089075001) TRN/20230808-00272297 LIB. 00010011102 MIN.RELACIONES EXTERIORES - GESTORIA CONSULAR LEY Nº 3108"/>
    <m/>
    <m/>
    <m/>
    <m/>
    <m/>
    <m/>
    <n v="50"/>
    <n v="0"/>
    <s v="NO_CONCILIADO"/>
  </r>
  <r>
    <x v="66"/>
    <m/>
    <x v="66"/>
    <x v="148"/>
    <s v="G23732780001"/>
    <s v="CVD"/>
    <n v="2373278"/>
    <m/>
    <s v="COBRO COSTOS DE PAPELERIA POR REGULARIZACION DE TRANSFERENCIA DEL EXTERIOR POR ORDEN DE CONSULADO GENERAL DE BOLIVIA EN HOUSTON, 77057 US TX. REF.: GESTORIA CONSULAR MES JULIO 2023 (TRN/20230809-00117264) LIB. 00010011102 MIN.RELACIONES EXTERIORES - GESTORIA CONSULAR LEY Nº 3108"/>
    <m/>
    <m/>
    <m/>
    <m/>
    <m/>
    <m/>
    <n v="50"/>
    <n v="0"/>
    <s v="NO_CONCILIADO"/>
  </r>
  <r>
    <x v="66"/>
    <m/>
    <x v="66"/>
    <x v="148"/>
    <s v="G23732820001"/>
    <s v="CVD"/>
    <n v="2373282"/>
    <m/>
    <s v="COBRO COSTOS DE PAPELERIA POR REGULARIZACION DE TRANSFERENCIA DEL EXTERIOR POR ORDEN DE CONSULADO GENERAL DEL ESTADO MIAMI, 33166 US FL. REF.: GESTORIA CONSULAR JULIO 2023 TRN/20230808-00267819 LIB. 00010011102 MIN.RELACIONES EXTERIORES - GESTORIA CONSULAR LEY Nº 3108"/>
    <m/>
    <m/>
    <m/>
    <m/>
    <m/>
    <m/>
    <n v="50"/>
    <n v="0"/>
    <s v="NO_CONCILIADO"/>
  </r>
  <r>
    <x v="66"/>
    <m/>
    <x v="66"/>
    <x v="148"/>
    <s v="G23732840001"/>
    <s v="CVD"/>
    <n v="2373284"/>
    <m/>
    <s v="COBRO COSTOS DE PAPELERIA POR REGULARIZACION DE TRANSFERENCIA DEL EXTERIOR POR ORDEN DE CONSULATE GENERAL OF THE PLURINATIO, NEW YORK 10018 US. REF.: GESTORIA CONSULAR JULIO 2023 TRN/20230808-00269884 LIB. 00010011102 MIN.RELACIONES EXTERIORES - GESTORIA CONSULAR LEY Nº 3108"/>
    <m/>
    <m/>
    <m/>
    <m/>
    <m/>
    <m/>
    <n v="50"/>
    <n v="0"/>
    <s v="NO_CONCILIADO"/>
  </r>
  <r>
    <x v="94"/>
    <m/>
    <x v="94"/>
    <x v="148"/>
    <s v="G23732860001"/>
    <s v="CVD"/>
    <n v="2373286"/>
    <m/>
    <s v="COBRO COSTOS DE PAPELERIA POR REGULARIZACION DE TRANSFERENCIA DEL EXTERIOR POR ORDEN DE CONSULADO GERAL DA BOLIVIA, BR/SAO PAULO. REF.: (FV00364088266001) TRN/20230808-00272265 LIB. 00340012003 RECAUDACION EXTRANJERIA - C.I. -L.C."/>
    <m/>
    <m/>
    <m/>
    <m/>
    <m/>
    <m/>
    <n v="50"/>
    <n v="0"/>
    <s v="NO_CONCILIADO"/>
  </r>
  <r>
    <x v="32"/>
    <m/>
    <x v="32"/>
    <x v="148"/>
    <s v="S10662560001"/>
    <s v="COB"/>
    <n v="1066256"/>
    <m/>
    <s v="'COBRO DE'||ÚTILES DE ESCRITORIO POR EL COMPROBANTE NRO.1066255 DE LA FECHA S/G. NOTA CITE PRS/GAFC-1382 DFC-423/2023 DE F.14.06.2023 (HRE-TGL-9344), ENVIADA POR YACIMIENTOS PETROLIFEROS FISCALES BOLIVIANOS DEBITO DE LA LIBRETA 00513022001 YPFB  OPERACIONES"/>
    <m/>
    <m/>
    <m/>
    <m/>
    <m/>
    <m/>
    <n v="50"/>
    <n v="0"/>
    <s v="NO_CONCILIADO"/>
  </r>
  <r>
    <x v="95"/>
    <m/>
    <x v="95"/>
    <x v="148"/>
    <s v="S10662580003"/>
    <s v="COB"/>
    <n v="1066258"/>
    <m/>
    <s v="||TRANSFERENCIAS DEL EXTERIOR SEGUN MENSAJES SWIFT NROS. 13249 Y 13247 DE LA FECHA Y NOTA CITE: DGAC/3568/2023 DE FECHA 15/06/2023. (HRE-TGL-9395). REMITIDA POR LA DIRECCIÓN GENERAL DE AERONAUTICA CIVIL. (SECTOR PÚBLICO). DEBITO DE LA LIBRETA 00117012001 DGAC, REPOSICIÓN DE ÚTILES DE ESCRITORIO."/>
    <m/>
    <m/>
    <m/>
    <m/>
    <m/>
    <m/>
    <n v="50"/>
    <n v="0"/>
    <s v="NO_CONCILIADO"/>
  </r>
  <r>
    <x v="32"/>
    <m/>
    <x v="32"/>
    <x v="148"/>
    <s v="S10662690001"/>
    <s v="COB"/>
    <n v="1066269"/>
    <m/>
    <s v="'COBRO DE'||ÚTILES DE ESCRITORIO POR EL COMPROBANTE N°1066268 SEGÚN NOTA CITE: PRS/GAFC-1382 DFC-423/2023 DE FECHA 14/06/2023 (HRE-TGL-9344) DE YACIMIENTOS PETROLÍFEROS FISCALES BOLIVIANOS. (SECTOR PÚBLICO). DÉBITO DE LA LIBRETA 00513022001 YPFB - OPERACIONES, REPOSICIÓN DE ÚTILES DE ESCRITORIO."/>
    <m/>
    <m/>
    <m/>
    <m/>
    <m/>
    <m/>
    <n v="50"/>
    <n v="0"/>
    <s v="NO_CONCILIADO"/>
  </r>
  <r>
    <x v="95"/>
    <m/>
    <x v="95"/>
    <x v="148"/>
    <s v="S10662740003"/>
    <s v="COB"/>
    <n v="1066274"/>
    <m/>
    <s v="||TRANSFERENCIA DE FONDOS S/G. MENSAJE SWIFT NRO. 13261 DE LA FECHA, Y NOTA REMITIDA POR LA DIRECCIÓN GENERAL DE AERONAUTICA CIVIL CITE: DGAC/3568/2023 DE FECHA 15/06/2023 (HRE-TGL-9395) (SECTOR PÚBLICO). DÉBITO DE LA LIBRETA 00117012001 DGAC, REPOSICIÓN ÚTILES DE ESCRITORIO."/>
    <m/>
    <m/>
    <m/>
    <m/>
    <m/>
    <m/>
    <n v="50"/>
    <n v="0"/>
    <s v="NO_CONCILIADO"/>
  </r>
  <r>
    <x v="50"/>
    <m/>
    <x v="50"/>
    <x v="148"/>
    <s v="S10662760001"/>
    <s v="COB"/>
    <n v="1066276"/>
    <m/>
    <s v="'COBRO DE'||ÚTILES DE ESCRITORIO POR EL COMPROBANTE NRO.1066275 DE LA FECHA S/G. NOTA CITE RIBB/UAF/SCO N°031/23 (HRE-TGL-9117) ENVIADA POR EL REGISTRO INTERNACIONAL BOLIVIANO DE BUQUES DEBITO DE LA LIBRETA 00020061101MIN.DEF.-RIBB-INGRESOS VARIOS USD, COBRO DE UTILES DE ESCRITORIO"/>
    <m/>
    <m/>
    <m/>
    <m/>
    <m/>
    <m/>
    <n v="50"/>
    <n v="0"/>
    <s v="NO_CONCILIADO"/>
  </r>
  <r>
    <x v="108"/>
    <m/>
    <x v="108"/>
    <x v="149"/>
    <s v="O21328470002"/>
    <s v="BOD"/>
    <n v="2132847"/>
    <m/>
    <s v="00573012001 DEPOSITO DE EFECTIVO, DEPOSITANTE: RAMIRO ORELLANA CALLIZAYA, CONCEPTO: REPOSICION A LA CUENTA CONTRAPARTE POR REEMBOLSO DE PEAJE A JOSE LUIS SAIRE, CUENTA DE DEPOSITO: CUENTA UNICA DEL TESORO"/>
    <m/>
    <m/>
    <m/>
    <m/>
    <m/>
    <m/>
    <n v="0"/>
    <n v="22"/>
    <s v="NO_CONCILIADO"/>
  </r>
  <r>
    <x v="65"/>
    <m/>
    <x v="65"/>
    <x v="149"/>
    <s v="O21328580002"/>
    <s v="BOD"/>
    <n v="2132858"/>
    <m/>
    <s v="00099021001 DEPOSITO DE EFECTIVO, DEPOSITANTE: JOSE SANTIAGO QUINTANA VEGA, CONCEPTO: REPOSICION DE CREDENCIAL, CUENTA DE DEPOSITO: CUENTA UNICA DEL TESORO/DJBR"/>
    <m/>
    <m/>
    <m/>
    <m/>
    <m/>
    <m/>
    <n v="0"/>
    <n v="30"/>
    <s v="NO_CONCILIADO"/>
  </r>
  <r>
    <x v="0"/>
    <m/>
    <x v="0"/>
    <x v="149"/>
    <s v="O21328610002"/>
    <s v="BOD"/>
    <n v="2132861"/>
    <m/>
    <s v="00099021001 DEPOSITO DE EFECTIVO, DEPOSITANTE: KARINA ORDOÑEZ S., CONCEPTO: DEVOLUCION DE VIATICOS, CUENTA DE DEPOSITO: CUENTA UNICA DEL TESORO"/>
    <m/>
    <m/>
    <m/>
    <m/>
    <m/>
    <m/>
    <n v="0"/>
    <n v="232.5"/>
    <s v="NO_CONCILIADO"/>
  </r>
  <r>
    <x v="0"/>
    <m/>
    <x v="0"/>
    <x v="149"/>
    <s v="O21328620002"/>
    <s v="BOD"/>
    <n v="2132862"/>
    <m/>
    <s v="00099021001 DEPOSITO DE EFECTIVO, DEPOSITANTE: KARINA ORDOÑEZ S, CONCEPTO: DEVOLUCION DE VIATICOS, CUENTA DE DEPOSITO: CUENTA UNICA DEL TESORO"/>
    <m/>
    <m/>
    <m/>
    <m/>
    <m/>
    <m/>
    <n v="0"/>
    <n v="232.5"/>
    <s v="NO_CONCILIADO"/>
  </r>
  <r>
    <x v="27"/>
    <m/>
    <x v="27"/>
    <x v="149"/>
    <s v="O21328700002"/>
    <s v="BOD"/>
    <n v="2132870"/>
    <m/>
    <s v="00086018047 DEPOSITO DE EFECTIVO, DEPOSITANTE: VLADIMIR ALEX VIZA CACERES, CONCEPTO: DEVOLUCION DEL 13% POR CONCEPTO DE RC - IVA, CUENTA DE DEPOSITO: CUENTA UNICA DEL TESORO"/>
    <m/>
    <m/>
    <m/>
    <m/>
    <m/>
    <m/>
    <n v="0"/>
    <n v="48"/>
    <s v="NO_CONCILIADO"/>
  </r>
  <r>
    <x v="4"/>
    <m/>
    <x v="4"/>
    <x v="149"/>
    <s v="F0013691"/>
    <s v="DAU"/>
    <n v="5962218"/>
    <m/>
    <s v="A:00099021001 Reversión de recursos al GAM Puerto Rico,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4338"/>
    <s v="NO_CONCILIADO"/>
  </r>
  <r>
    <x v="4"/>
    <m/>
    <x v="4"/>
    <x v="149"/>
    <s v="F0013691"/>
    <s v="DAU"/>
    <n v="5516124"/>
    <m/>
    <s v="A:00099021001 Reversión de recursos al GAM Santa Rosa del Abuná, por incumplimiento en la devolución de saldos no ejecutados del Bono Para Personas con Discapacidad Grave y Muy Grave, correspondiente a la gestión 2022. De acuerdo a lo establecido en el Articulo 10 del D.S. N°3437, R. M. Nº 010 de 10-01-2018 y el Instructivo para el Cierre Presupuestario, Contable y de Tesorería."/>
    <m/>
    <m/>
    <m/>
    <m/>
    <m/>
    <m/>
    <n v="0"/>
    <n v="3000"/>
    <s v="NO_CONCILIADO"/>
  </r>
  <r>
    <x v="99"/>
    <m/>
    <x v="99"/>
    <x v="149"/>
    <s v="O21328860002"/>
    <s v="BOD"/>
    <n v="2132886"/>
    <m/>
    <s v="00053014101 DEPOSITO DE EFECTIVO, DEPOSITANTE: MARINA AGAR BAZAN ARANIBAR, CONCEPTO: DEVOLUCION POR FONDOS EN AVANCE, CUENTA DE DEPOSITO: CUENTA UNICA DEL TESORO"/>
    <m/>
    <m/>
    <m/>
    <m/>
    <m/>
    <m/>
    <n v="0"/>
    <n v="6500"/>
    <s v="NO_CONCILIADO"/>
  </r>
  <r>
    <x v="2"/>
    <m/>
    <x v="2"/>
    <x v="149"/>
    <s v="O21328890002"/>
    <s v="BOD"/>
    <n v="2132889"/>
    <m/>
    <s v="00046171101 DEPOSITO DE EFECTIVO, DEPOSITANTE: CAJA NACIONAL DE SALUD, CONCEPTO: PAGO DE MULTA, CUENTA DE DEPOSITO: CUENTA UNICA DEL TESORO"/>
    <m/>
    <m/>
    <m/>
    <m/>
    <m/>
    <m/>
    <n v="0"/>
    <n v="3000"/>
    <s v="NO_CONCILIADO"/>
  </r>
  <r>
    <x v="96"/>
    <m/>
    <x v="96"/>
    <x v="149"/>
    <s v="O21329130002"/>
    <s v="BOD"/>
    <n v="2132913"/>
    <m/>
    <s v="00155012001 DEPOSITO DE EFECTIVO, DEPOSITANTE: RAMIRO JAIME AVILES NOVILLO, CONCEPTO: PROCESOS DE CONTRATACION Y PAGOS REALIZADOS PARA EL SERVICIO DE ARRENDAMIENTO DE LAS OFICINAS, CUENTA DE DEPOSITO: CUENTA UNICA DEL TESORO"/>
    <m/>
    <m/>
    <m/>
    <m/>
    <m/>
    <m/>
    <n v="0"/>
    <n v="2886.46"/>
    <s v="NO_CONCILIADO"/>
  </r>
  <r>
    <x v="49"/>
    <m/>
    <x v="49"/>
    <x v="149"/>
    <s v="O21329170002"/>
    <s v="BOD"/>
    <n v="2132917"/>
    <m/>
    <s v="00015011108 DEPOSITO DE EFECTIVO, DEPOSITANTE: RITA MARIA CASTELO ORMACHEA, CONCEPTO: DEVOLUCON SRA RITA MARIA CASTELO ORMACHEA, CUENTA DE DEPOSITO: CUENTA UNICA DEL TESORO"/>
    <m/>
    <m/>
    <m/>
    <m/>
    <m/>
    <m/>
    <n v="0"/>
    <n v="100"/>
    <s v="NO_CONCILIADO"/>
  </r>
  <r>
    <x v="2"/>
    <m/>
    <x v="2"/>
    <x v="149"/>
    <s v="O21329270002"/>
    <s v="BOD"/>
    <n v="2132927"/>
    <m/>
    <s v="00046171101 DEPOSITO DE EFECTIVO, DEPOSITANTE: SKG DE ORLANDO ROBERTO ANTONIO GUZMAN DAGLISH, CONCEPTO: SANCION POR INCUMPLIMIENTO A LA NORMA, CUENTA DE DEPOSITO: CUENTA UNICA DEL TESORO"/>
    <m/>
    <m/>
    <m/>
    <m/>
    <m/>
    <m/>
    <n v="0"/>
    <n v="3000"/>
    <s v="NO_CONCILIADO"/>
  </r>
  <r>
    <x v="0"/>
    <m/>
    <x v="0"/>
    <x v="149"/>
    <s v="O21329360002"/>
    <s v="BOD"/>
    <n v="2132936"/>
    <m/>
    <s v="00099021001 DEPOSITO DE EFECTIVO, DEPOSITANTE: RUBEN PEREZ ANTEZANA, CONCEPTO: DEVOLUCION AL SENASIR, CUENTA DE DEPOSITO: CUENTA UNICA DEL TESORO"/>
    <m/>
    <m/>
    <m/>
    <m/>
    <m/>
    <m/>
    <n v="0"/>
    <n v="450"/>
    <s v="NO_CONCILIADO"/>
  </r>
  <r>
    <x v="0"/>
    <m/>
    <x v="0"/>
    <x v="149"/>
    <s v="O21329420002"/>
    <s v="BOD"/>
    <n v="2132942"/>
    <m/>
    <s v="00099021001 DEPOSITO DE EFECTIVO, DEPOSITANTE: JUSTA MENDOZA DE CARVAJAL, CONCEPTO: DEVOLUCION RETROACTIVO, CUENTA DE DEPOSITO: CUENTA UNICA DEL TESORO"/>
    <m/>
    <m/>
    <m/>
    <m/>
    <m/>
    <m/>
    <n v="0"/>
    <n v="700"/>
    <s v="NO_CONCILIADO"/>
  </r>
  <r>
    <x v="18"/>
    <m/>
    <x v="18"/>
    <x v="149"/>
    <s v="O21329480002"/>
    <s v="BOD"/>
    <n v="2132948"/>
    <m/>
    <s v="00099021001 DEPOSITO DE EFECTIVO, DEPOSITANTE: AYDA JHOVANA VIDAURRE ROMERO, CONCEPTO: DEVOLUCION EXAMEN PREOCUPACIONAL GESTION 2023, CUENTA DE DEPOSITO: CUENTA UNICA DEL TESORO/DJBR"/>
    <m/>
    <m/>
    <m/>
    <m/>
    <m/>
    <m/>
    <n v="0"/>
    <n v="100"/>
    <s v="NO_CONCILIADO"/>
  </r>
  <r>
    <x v="65"/>
    <m/>
    <x v="65"/>
    <x v="149"/>
    <s v="O21329710002"/>
    <s v="BOD"/>
    <n v="2132971"/>
    <m/>
    <s v="00099021001 DEPOSITO DE EFECTIVO, DEPOSITANTE: REYNALDO WALDO ZACONETA CABALLERO, CONCEPTO: DEVOLUCION 1 DIA VIATICOS MIN PRESIDENCIA, CUENTA DE DEPOSITO: CUENTA UNICA DEL TESORO/DJBR"/>
    <m/>
    <m/>
    <m/>
    <m/>
    <m/>
    <m/>
    <n v="0"/>
    <n v="371"/>
    <s v="NO_CONCILIADO"/>
  </r>
  <r>
    <x v="86"/>
    <m/>
    <x v="86"/>
    <x v="149"/>
    <s v="O21329770002"/>
    <s v="BOD"/>
    <n v="2132977"/>
    <m/>
    <s v="00070057001 DEPOSITO DE EFECTIVO, DEPOSITANTE: RAUL MENDOZA GUTIERREZ, CONCEPTO: DEVOLUCION DE FONDOS POR PAGOS EN DEMASIA, CUENTA DE DEPOSITO: CUENTA UNICA DEL TESORO"/>
    <m/>
    <m/>
    <m/>
    <m/>
    <m/>
    <m/>
    <n v="0"/>
    <n v="955"/>
    <s v="NO_CONCILIADO"/>
  </r>
  <r>
    <x v="82"/>
    <m/>
    <x v="82"/>
    <x v="149"/>
    <s v="O21329780002"/>
    <s v="BOD"/>
    <n v="2132978"/>
    <m/>
    <s v="00206012001 DEPOSITO DE EFECTIVO, DEPOSITANTE: INSTITUTO NACIONAL DE ESTADISTICA, CONCEPTO: DEPÓSITO POR VENTA DE LA OFICINA CENTRAL LA PAZ DE FECHA 14/08/2023, CUENTA DE DEPOSITO: CUENTA UNICA DEL TESORO"/>
    <m/>
    <m/>
    <m/>
    <m/>
    <m/>
    <m/>
    <n v="0"/>
    <n v="10"/>
    <s v="NO_CONCILIADO"/>
  </r>
  <r>
    <x v="94"/>
    <m/>
    <x v="94"/>
    <x v="149"/>
    <s v="G23745950002"/>
    <s v="CRV"/>
    <n v="2374595"/>
    <m/>
    <s v="TRANSFERENCIA DEL EXTERIOR SEGUN SWIFT NO.13363 DE FECHA 15/08/2023 ORDENANTE: CONSULADO GENERAL DE BOLIVIA ESPAÑA-BARCELONA REF:LICENCIAS DE CONDUCIR LIB. 00340012004 SEGIP-RECAUDACION EXTERIOR-LICENCIAS DE CONDUCIR"/>
    <m/>
    <m/>
    <m/>
    <m/>
    <m/>
    <m/>
    <n v="0"/>
    <n v="9212.98"/>
    <s v="NO_CONCILIADO"/>
  </r>
  <r>
    <x v="94"/>
    <m/>
    <x v="94"/>
    <x v="149"/>
    <s v="G23745930002"/>
    <s v="CRV"/>
    <n v="2374593"/>
    <m/>
    <s v="TRANSFERENCIA DEL EXTERIOR SEGUN SWIFT NO.13356 DE FECHA 15/08/2023 ORDENANTE: CONSULADO GENERAL DE BOLIVIA ESPAÑA-BARCELONA REF:RECAUDACIÓN CÉDULAS DE IDENTIDAD LIB. 00340012005 SEGIP - RECAUDACION EXTERIOR - CEDULAS DE IDENTIDAD"/>
    <m/>
    <m/>
    <m/>
    <m/>
    <m/>
    <m/>
    <n v="0"/>
    <n v="47971.98"/>
    <s v="NO_CONCILIADO"/>
  </r>
  <r>
    <x v="94"/>
    <m/>
    <x v="94"/>
    <x v="149"/>
    <s v="G23745940001"/>
    <s v="CVD"/>
    <n v="2374594"/>
    <m/>
    <s v="COBRO COSTOS DE PAPELERIA SEGUN TRANSFERENCIA DEL EXTERIOR POR ORDEN DE CONSULADO GENERAL DE BOLIVIA ESPAÑA-BARCELONA REF:RECAUDACIÓN CÉDULAS DE IDENTIDAD LIB. 00340012003 RECAUDACION EXTRANJERIA - C.I. -L.C."/>
    <m/>
    <m/>
    <m/>
    <m/>
    <m/>
    <m/>
    <n v="50"/>
    <n v="0"/>
    <s v="NO_CONCILIADO"/>
  </r>
  <r>
    <x v="94"/>
    <m/>
    <x v="94"/>
    <x v="149"/>
    <s v="G23745960001"/>
    <s v="CVD"/>
    <n v="2374596"/>
    <m/>
    <s v="COBRO COSTOS DE PAPELERIA SEGUN TRANSFERENCIA DEL EXTERIOR POR ORDEN DE CONSULADO GENERAL DE BOLIVIA ESPAÑA-BARCELONA REF:LICENCIAS DE CONDUCIR LIB. 00340012003 RECAUDACION EXTRANJERIA - C.I. -L.C."/>
    <m/>
    <m/>
    <m/>
    <m/>
    <m/>
    <m/>
    <n v="50"/>
    <n v="0"/>
    <s v="NO_CONCILIADO"/>
  </r>
  <r>
    <x v="26"/>
    <m/>
    <x v="26"/>
    <x v="149"/>
    <s v="G23749860002"/>
    <s v="CRV"/>
    <n v="2374986"/>
    <m/>
    <s v="TRANSFERENCIA DEL EXTERIOR SEGUN SWIFT NOS.13376-13375 DE FECHA 15/08/2023 ORDENANTE: ECO PRODUCTOS AGROPECUARIOS LTDA, FECHA VALOR 15/08/2023 REF:INV YLB-OCL-ODV-01 LIB. 00597012001 RECURSOS PROPIOS VENTAS YLB"/>
    <m/>
    <m/>
    <m/>
    <m/>
    <m/>
    <m/>
    <n v="0"/>
    <n v="514500"/>
    <s v="NO_CONCILIADO"/>
  </r>
  <r>
    <x v="91"/>
    <m/>
    <x v="91"/>
    <x v="149"/>
    <s v="B21328430002"/>
    <s v="BOD"/>
    <n v="2132843"/>
    <m/>
    <s v="00578012002 DEP.DE CHEQ.AJENOS,RET.DE CAM.,CONCEPTO: REVERSION,DEP.: BOLIVIANA DE AVIACION , PROCEDENCIA: BANCO UNION S.A., CHEQUE: 16800, FECHA DE EMISION:14/08/2023"/>
    <m/>
    <m/>
    <m/>
    <m/>
    <m/>
    <m/>
    <n v="0"/>
    <n v="6077.38"/>
    <s v="NO_CONCILIADO"/>
  </r>
  <r>
    <x v="91"/>
    <m/>
    <x v="91"/>
    <x v="149"/>
    <s v="B21328440002"/>
    <s v="BOD"/>
    <n v="2132844"/>
    <m/>
    <s v="00578012002 DEP.DE CHEQ.AJENOS,RET.DE CAM.,CONCEPTO: REVERSION,DEP.: BOLIVIANA DE AVIACION , PROCEDENCIA: BANCO UNION S.A., CHEQUE: 16799, FECHA DE EMISION:14/08/2023"/>
    <m/>
    <m/>
    <m/>
    <m/>
    <m/>
    <m/>
    <n v="0"/>
    <n v="7245.28"/>
    <s v="NO_CONCILIADO"/>
  </r>
  <r>
    <x v="49"/>
    <m/>
    <x v="49"/>
    <x v="149"/>
    <s v="B21328490002"/>
    <s v="BOD"/>
    <n v="2132849"/>
    <m/>
    <s v="00015011108 DEP.DE CHEQ.AJENOS,RET.DE CAM.,CONCEPTO: DEPÓSITO A LA CUT,DEP.: MINISTERIO DE GOBIERNO , PROCEDENCIA: BANCO UNION S.A., CHEQUE: 52311, FECHA DE EMISION:11/08/2023"/>
    <m/>
    <m/>
    <m/>
    <m/>
    <m/>
    <m/>
    <n v="0"/>
    <n v="100"/>
    <s v="NO_CONCILIADO"/>
  </r>
  <r>
    <x v="49"/>
    <m/>
    <x v="49"/>
    <x v="149"/>
    <s v="B21328520002"/>
    <s v="BOD"/>
    <n v="2132852"/>
    <m/>
    <s v="00015011108 DEP.DE CHEQ.AJENOS,RET.DE CAM.,CONCEPTO: DEPÓSITO A LA CUT,DEP.: MINISTERIO DE GOBIERNO , PROCEDENCIA: BANCO UNION S.A., CHEQUE: 52309, FECHA DE EMISION:10/08/2023"/>
    <m/>
    <m/>
    <m/>
    <m/>
    <m/>
    <m/>
    <n v="0"/>
    <n v="100"/>
    <s v="NO_CONCILIADO"/>
  </r>
  <r>
    <x v="49"/>
    <m/>
    <x v="49"/>
    <x v="149"/>
    <s v="B21328530002"/>
    <s v="BOD"/>
    <n v="2132853"/>
    <m/>
    <s v="00015011108 DEP.DE CHEQ.AJENOS,RET.DE CAM.,CONCEPTO: DEPÓSITO A LA CUT,DEP.: MINISTERIO DE GOBIERNO , PROCEDENCIA: BANCO UNION S.A., CHEQUE: 52310, FECHA DE EMISION:11/08/2023"/>
    <m/>
    <m/>
    <m/>
    <m/>
    <m/>
    <m/>
    <n v="0"/>
    <n v="100"/>
    <s v="NO_CONCILIADO"/>
  </r>
  <r>
    <x v="70"/>
    <m/>
    <x v="70"/>
    <x v="149"/>
    <s v="B21328710002"/>
    <s v="BOD"/>
    <n v="2132871"/>
    <m/>
    <s v="00587012020 DEP.DE CHEQ.AJENOS,RET.DE CAM.,CONCEPTO: RURRENABAQUE - CERT. 6 - JULIO/23,DEP.: E.B.C. , PROCEDENCIA: BANCO UNION S.A., CHEQUE: 1896, FECHA DE EMISION:14/08/2023"/>
    <m/>
    <m/>
    <m/>
    <m/>
    <m/>
    <m/>
    <n v="0"/>
    <n v="1075522.8700000001"/>
    <s v="NO_CONCILIADO"/>
  </r>
  <r>
    <x v="98"/>
    <m/>
    <x v="98"/>
    <x v="149"/>
    <s v="B21328830002"/>
    <s v="BOD"/>
    <n v="2132883"/>
    <m/>
    <s v="00290012001 DEP.DE CHEQ.AJENOS,RET.DE CAM.,CONCEPTO: TRAMITE N° 9330996 - MULTAS,DEP.: SERVICIO DE IMPUESTOS NACIONALES , PROCEDENCIA: BANCO UNION S.A., CHEQUE: 7225, FECHA DE EMISION:11/08/2023"/>
    <m/>
    <m/>
    <m/>
    <m/>
    <m/>
    <m/>
    <n v="0"/>
    <n v="4657.82"/>
    <s v="NO_CONCILIADO"/>
  </r>
  <r>
    <x v="109"/>
    <m/>
    <x v="109"/>
    <x v="149"/>
    <s v="B21329080002"/>
    <s v="BOD"/>
    <n v="2132908"/>
    <m/>
    <s v="00572012001 DEP.DE CHEQ.AJENOS,RET.DE CAM.,CONCEPTO: DEVOLUCION DEPÓSITO ERRONEO DE CAJA DE SALUD CRDES A EMPRESA EMAPA,DEP.: CAJA DE SALUD CORDES , PROCEDENCIA: BANCO UNION S.A., CHEQUE: 907, FECHA DE EMISION:19/07/2023"/>
    <m/>
    <m/>
    <m/>
    <m/>
    <m/>
    <m/>
    <n v="0"/>
    <n v="157.52000000000001"/>
    <s v="NO_CONCILIADO"/>
  </r>
  <r>
    <x v="32"/>
    <m/>
    <x v="32"/>
    <x v="149"/>
    <s v="G23749850001"/>
    <s v="CVD"/>
    <n v="2374985"/>
    <m/>
    <s v="COBRO COSTOS DE PAPELERIA SEGUN TRANSFERENCIA DEL EXTERIOR POR ORDEN DE COPA ENERGÍA DISTRIBUIDORA DE GAS SA, FECHA VALOR 15/08/2023 REF:INV.1074, 1072, 1071, 1070, 1069 LIB. 00513062002 YPFB - EXPORTACIÓN DE GLP Y OTROS-BOLIVIANOS"/>
    <m/>
    <m/>
    <m/>
    <m/>
    <m/>
    <m/>
    <n v="50"/>
    <n v="0"/>
    <s v="NO_CONCILIADO"/>
  </r>
  <r>
    <x v="26"/>
    <m/>
    <x v="26"/>
    <x v="149"/>
    <s v="G23749870001"/>
    <s v="CVD"/>
    <n v="2374987"/>
    <m/>
    <s v="COBRO COSTOS DE PAPELERIA SEGUN TRANSFERENCIA DEL EXTERIOR POR ORDEN DE ECO PRODUCTOS AGROPECUARIOS LTDA, FECHA VALOR 15/08/2023 REF:INV YLB-OCL-ODV-01 LIB. 00597012001 RECURSOS PROPIOS VENTAS YLB"/>
    <m/>
    <m/>
    <m/>
    <m/>
    <m/>
    <m/>
    <n v="50"/>
    <n v="0"/>
    <s v="NO_CONCILIADO"/>
  </r>
  <r>
    <x v="38"/>
    <m/>
    <x v="38"/>
    <x v="149"/>
    <s v="S10663810001"/>
    <s v="DEV"/>
    <n v="1066381"/>
    <m/>
    <s v="||RESPUESTA A DEBITO DEL BANQUERO S/G MJE. SWIFT NO.13358 DE LA FECHA, POR COBRO COMIS. DEL BANQUERO POR TRANSFERENCIA AL EXTERIOR POR EUR 25.625,05 A FAVOR DE VIDROMECANICA METALOMECANICA VIDREIRA SA F.V. 14/08/2023 SG SOL. DE SEDEM REF: ADQUISICION DE MALLA DE ARCHA LIB. 00132072001 SEDEM-ADMINISTRACION RECAUDACION ENVIBOL EN BS, COMIS. EQV. A EUR 15,60"/>
    <m/>
    <m/>
    <m/>
    <m/>
    <m/>
    <m/>
    <n v="118.53"/>
    <n v="0"/>
    <s v="NO_CONCILIADO"/>
  </r>
  <r>
    <x v="38"/>
    <m/>
    <x v="38"/>
    <x v="149"/>
    <s v="S10663810004"/>
    <s v="COB"/>
    <n v="1066381"/>
    <m/>
    <s v="||RESPUESTA A DEBITO DEL BANQUERO S/G MJE. SWIFT NO.13358 DE LA FECHA, POR COBRO COMIS. DEL BANQUERO POR TRANSFERENCIA AL EXTERIOR POR EUR 25.625,05 A FAVOR DE VIDROMECANICA METALOMECANICA VIDREIRA SA F.V. 14/08/2023 SG SOL. DE SEDEM REF: ADQUISICION DE MALLA DE ARCHA CARGO LIB. 00132072001 SEDEM-ADMINISTRACION RECAUDACION ENVIBOL EN BOLIVIANOS."/>
    <m/>
    <m/>
    <m/>
    <m/>
    <m/>
    <m/>
    <n v="50"/>
    <n v="0"/>
    <s v="NO_CONCILIADO"/>
  </r>
  <r>
    <x v="95"/>
    <m/>
    <x v="95"/>
    <x v="149"/>
    <s v="S10663820003"/>
    <s v="COB"/>
    <n v="1066382"/>
    <m/>
    <s v="||TRANSFERENCIA DE FONDOS S/G MENSAJE SWIFT NRO.13380 EN ATENCION A NOTA: DGAC/3568/2023 DE F.15/6/2023 (HRE-TGL-9395) ENVIADO POR LA DIRECCION GENERAL DE AERONAUTICA CIVIL (SECTOR PÚBLICO). DEBITO DE LA LIBRETA 00117012001 DGAC, REPOSICION ÚTILES DE ESCRITORIO."/>
    <m/>
    <m/>
    <m/>
    <m/>
    <m/>
    <m/>
    <n v="50"/>
    <n v="0"/>
    <s v="NO_CONCILIADO"/>
  </r>
  <r>
    <x v="26"/>
    <m/>
    <x v="26"/>
    <x v="149"/>
    <s v="S10663670001"/>
    <s v="COB"/>
    <n v="1066367"/>
    <m/>
    <s v="||COMISION TRANSFERENCIA FDOS.AL EXTERIOR 0,10% S/USD864.483,82,REEMB.GSTS.COMUNICACION BS220.-Y EMISION COMP.CONTABLE BS50.-REF.:PAGO 10 LC I-2019-35 P/C YLB A/F CHINA MACHINERY ENGINEERING CORPORATION,EN COMPL.A COMP.1066366,15/08/23. LIB.00597029201 YLB-PRODUCCION PLANTA INDUSTRIAL DES.INT.SALAR UYUNI RF.:COMIS.PAGO 10 LC I-2019-35"/>
    <m/>
    <m/>
    <m/>
    <m/>
    <m/>
    <m/>
    <n v="6200.33"/>
    <n v="0"/>
    <s v="NO_CONCILIADO"/>
  </r>
  <r>
    <x v="26"/>
    <m/>
    <x v="26"/>
    <x v="149"/>
    <s v="S10663690001"/>
    <s v="COB"/>
    <n v="1066369"/>
    <m/>
    <s v="||COMISION TRANSFERENCIA FDOS.AL EXTERIOR 0,10% S/USD602.159,77,REEMB.GSTS.COMUNICACION BS220.-Y EMISION COMP.CONTABLE BS50.-REF.:PAGO 11 LC I-2019-35 P/C YLB A/F CHINA MACHINERY ENGINEERING CORPORATION,EN COMPL.A COMP.1066368,15/08/23. LIB.00597029201 YLB-PRODUCCION PLANTA INDUSTRIAL DES.INT.SALAR UYUNI RF.:COMIS.PAGO 11 LC I-2019-35"/>
    <m/>
    <m/>
    <m/>
    <m/>
    <m/>
    <m/>
    <n v="4400.82"/>
    <n v="0"/>
    <s v="NO_CONCILIADO"/>
  </r>
  <r>
    <x v="26"/>
    <m/>
    <x v="26"/>
    <x v="149"/>
    <s v="S10663720001"/>
    <s v="COB"/>
    <n v="1066372"/>
    <m/>
    <s v="||COMISION TRANSFERENCIA FDOS.AL EXTERIOR 0,10% S/USD733.120,06,REEMB.GSTS.COMUNICACION BS220.-Y EMISION COMP.CONTABLE BS50.-REF.:PAGO 12 LC I-2019-35 P/C YLB A/F CHINA MACHINERY ENGINEERING CORPORATION,EN COMPL.A COMP.1066370,15/08/23. LIB.00597029201 YLB-PRODUCCION PLANTA INDUSTRIAL DES.INT.SALAR UYUNI RF.:COMIS.PAGO 12 LC I-2019-35"/>
    <m/>
    <m/>
    <m/>
    <m/>
    <m/>
    <m/>
    <n v="5299.2"/>
    <n v="0"/>
    <s v="NO_CONCILIADO"/>
  </r>
  <r>
    <x v="26"/>
    <m/>
    <x v="26"/>
    <x v="149"/>
    <s v="S10663740001"/>
    <s v="COB"/>
    <n v="1066374"/>
    <m/>
    <s v="||COMISION TRANSFERENCIA FDOS.AL EXTERIOR 0,10% S/USD1.179.506,50,REEMB.GSTS.COMUNICACION BS220.-Y EMISION COMP.CONTABLE BS50.-REF.:PAGO 13 LC I-2019-35 P/C YLB A/F CHINA MACHINERY ENGINEERING CORPORATION,EN COMPL.A COMP.1066373,15/08/23. LIB.00597029201 YLB-PRODUCCION PLANTA INDUSTRIAL DES.INT.SALAR UYUNI RF.:COMIS.PAGO 13 LC I-2019-35"/>
    <m/>
    <m/>
    <m/>
    <m/>
    <m/>
    <m/>
    <n v="8361.44"/>
    <n v="0"/>
    <s v="NO_CONCILIADO"/>
  </r>
  <r>
    <x v="26"/>
    <m/>
    <x v="26"/>
    <x v="149"/>
    <s v="S10663760001"/>
    <s v="COB"/>
    <n v="1066376"/>
    <m/>
    <s v="||COMISION TRANSFERENCIA FDOS.AL EXTERIOR 0,10% S/USD1.518.578,85,REEMB.GSTS.COMUNICACION BS220.-Y EMISION COMP.CONTABLE BS50.-REF.:PAGO 14 LC I-2019-35 P/C YLB A/F CHINA MACHINERY ENGINEERING CORPORATION,EN COMPL.A COMP.1066375,15/08/23. LIB.00597029201 YLB-PRODUCCION PLANTA INDUSTRIAL DES.INT.SALAR UYUNI RF.:COMIS.PAGO 14 LC I-2019-35"/>
    <m/>
    <m/>
    <m/>
    <m/>
    <m/>
    <m/>
    <n v="10687.46"/>
    <n v="0"/>
    <s v="NO_CONCILIADO"/>
  </r>
  <r>
    <x v="76"/>
    <m/>
    <x v="76"/>
    <x v="150"/>
    <s v="O21331400002"/>
    <s v="BOD"/>
    <n v="2133140"/>
    <m/>
    <s v="00213012001 DEPOSITO DE EFECTIVO, DEPOSITANTE: SAYCO VILELA LOPEZ, CONCEPTO: DEVOLUCION DE FONDOS, CUENTA DE DEPOSITO: CUENTA UNICA DEL TESORO"/>
    <m/>
    <m/>
    <m/>
    <m/>
    <m/>
    <m/>
    <n v="0"/>
    <n v="30"/>
    <s v="NO_CONCILIADO"/>
  </r>
  <r>
    <x v="110"/>
    <m/>
    <x v="110"/>
    <x v="150"/>
    <s v="O21331460002"/>
    <s v="BOD"/>
    <n v="2133146"/>
    <m/>
    <s v="00099021001 DEPOSITO DE EFECTIVO, DEPOSITANTE: INSTITUTO DEL SEGURO AGRARIO, CONCEPTO: DEVOLUCION DE PAGOS BRIGGITTE KATHERINE GONZALES UÑO, CUENTA DE DEPOSITO: CUENTA UNICA DEL TESORO"/>
    <m/>
    <m/>
    <m/>
    <m/>
    <m/>
    <m/>
    <n v="0"/>
    <n v="170"/>
    <s v="NO_CONCILIADO"/>
  </r>
  <r>
    <x v="105"/>
    <m/>
    <x v="105"/>
    <x v="150"/>
    <s v="O21331570002"/>
    <s v="BOD"/>
    <n v="2133157"/>
    <m/>
    <s v="00599032003 DEPOSITO DE EFECTIVO, DEPOSITANTE: EMPRESA BOLIVIANA DE ALIMENTOS Y DERIVADOS EBA, CONCEPTO: DEVOLUCION DE CRÉDITO FISCAL, CUENTA DE DEPOSITO: CUENTA UNICA DEL TESORO"/>
    <m/>
    <m/>
    <m/>
    <m/>
    <m/>
    <m/>
    <n v="0"/>
    <n v="390"/>
    <s v="NO_CONCILIADO"/>
  </r>
  <r>
    <x v="105"/>
    <m/>
    <x v="105"/>
    <x v="150"/>
    <s v="O21331600002"/>
    <s v="BOD"/>
    <n v="2133160"/>
    <m/>
    <s v="00599032003 DEPOSITO DE EFECTIVO, DEPOSITANTE: JAIME RICHARD VARGAS AQUINO, CONCEPTO: DEVOLUCION DE FONDOS EN AVANCE, CUENTA DE DEPOSITO: CUENTA UNICA DEL TESORO"/>
    <m/>
    <m/>
    <m/>
    <m/>
    <m/>
    <m/>
    <n v="0"/>
    <n v="54"/>
    <s v="NO_CONCILIADO"/>
  </r>
  <r>
    <x v="18"/>
    <m/>
    <x v="18"/>
    <x v="150"/>
    <s v="O21331630002"/>
    <s v="BOD"/>
    <n v="2133163"/>
    <m/>
    <s v="00099021001 DEPOSITO DE EFECTIVO, DEPOSITANTE: WILFREDO ZARATE GIL, CONCEPTO: PARA LA REPOSICION DE PASE DE ACCESO MAGNETICO &quot;TARJETA RFID&quot;, CUENTA DE DEPOSITO: CUENTA UNICA DEL TESORO/DJBR"/>
    <m/>
    <m/>
    <m/>
    <m/>
    <m/>
    <m/>
    <n v="0"/>
    <n v="120"/>
    <s v="NO_CONCILIADO"/>
  </r>
  <r>
    <x v="49"/>
    <m/>
    <x v="49"/>
    <x v="150"/>
    <s v="O21331640002"/>
    <s v="BOD"/>
    <n v="2133164"/>
    <m/>
    <s v="00015011107 DEPOSITO DE EFECTIVO, DEPOSITANTE: PROMID, CONCEPTO: PAGO CONSUMO AGUA POTABLE AGOSTO/23, CUENTA DE DEPOSITO: CUENTA UNICA DEL TESORO"/>
    <m/>
    <m/>
    <m/>
    <m/>
    <m/>
    <m/>
    <n v="0"/>
    <n v="489.85"/>
    <s v="NO_CONCILIADO"/>
  </r>
  <r>
    <x v="110"/>
    <m/>
    <x v="110"/>
    <x v="150"/>
    <s v="O21331680002"/>
    <s v="BOD"/>
    <n v="2133168"/>
    <m/>
    <s v="00099021001 DEPOSITO DE EFECTIVO, DEPOSITANTE: INSTITUTO DEL SEGURO AGRARIO, CONCEPTO: DEVOLUCION DE PAGOS CARLOS MOLLO, CUENTA DE DEPOSITO: CUENTA UNICA DEL TESORO"/>
    <m/>
    <m/>
    <m/>
    <m/>
    <m/>
    <m/>
    <n v="0"/>
    <n v="140"/>
    <s v="NO_CONCILIADO"/>
  </r>
  <r>
    <x v="2"/>
    <m/>
    <x v="2"/>
    <x v="150"/>
    <s v="O21331890002"/>
    <s v="BOD"/>
    <n v="2133189"/>
    <m/>
    <s v="00046171101 DEPOSITO DE EFECTIVO, DEPOSITANTE: SPAN INC., CONCEPTO: SANCION JURIDICA, CUENTA DE DEPOSITO: CUENTA UNICA DEL TESORO"/>
    <m/>
    <m/>
    <m/>
    <m/>
    <m/>
    <m/>
    <n v="0"/>
    <n v="15000"/>
    <s v="NO_CONCILIADO"/>
  </r>
  <r>
    <x v="27"/>
    <m/>
    <x v="27"/>
    <x v="150"/>
    <s v="O21331960002"/>
    <s v="BOD"/>
    <n v="2133196"/>
    <m/>
    <s v="00099021001 DEPOSITO DE EFECTIVO, DEPOSITANTE: JUSTINO ADAN CONDORI ARCE, CONCEPTO: DEVOLUCION FONDO EN AVANCE, CUENTA DE DEPOSITO: CUENTA UNICA DEL TESORO/DJBR"/>
    <m/>
    <m/>
    <m/>
    <m/>
    <m/>
    <m/>
    <n v="0"/>
    <n v="6066"/>
    <s v="NO_CONCILIADO"/>
  </r>
  <r>
    <x v="2"/>
    <m/>
    <x v="2"/>
    <x v="150"/>
    <s v="O21331980002"/>
    <s v="BOD"/>
    <n v="2133198"/>
    <m/>
    <s v="00046171101 DEPOSITO DE EFECTIVO, DEPOSITANTE: MEDIMUND PARA BOLIVIA, CONCEPTO: RES ADM. N°5/172 DE 22 DE DICIEMBRE DE 2022, CUENTA DE DEPOSITO: CUENTA UNICA DEL TESORO"/>
    <m/>
    <m/>
    <m/>
    <m/>
    <m/>
    <m/>
    <n v="0"/>
    <n v="160"/>
    <s v="NO_CONCILIADO"/>
  </r>
  <r>
    <x v="2"/>
    <m/>
    <x v="2"/>
    <x v="150"/>
    <s v="O21332010002"/>
    <s v="BOD"/>
    <n v="2133201"/>
    <m/>
    <s v="00046171101 DEPOSITO DE EFECTIVO, DEPOSITANTE: MEDIMUND PARA BOLIVIA, CONCEPTO: RES ADM N° 5/172 DE 22 DE DICIEMBRE DE 2022, CUENTA DE DEPOSITO: CUENTA UNICA DEL TESORO"/>
    <m/>
    <m/>
    <m/>
    <m/>
    <m/>
    <m/>
    <n v="0"/>
    <n v="160"/>
    <s v="NO_CONCILIADO"/>
  </r>
  <r>
    <x v="23"/>
    <m/>
    <x v="23"/>
    <x v="150"/>
    <s v="O21332150002"/>
    <s v="BOD"/>
    <n v="2133215"/>
    <m/>
    <s v="00099021001 DEPOSITO DE EFECTIVO, DEPOSITANTE: SERVICIO NACIONAL DE RIEGO, CONCEPTO: REVERSION PREVENTIVO 294, CUENTA DE DEPOSITO: CUENTA UNICA DEL TESORO"/>
    <m/>
    <m/>
    <m/>
    <m/>
    <m/>
    <m/>
    <n v="0"/>
    <n v="494.92"/>
    <s v="NO_CONCILIADO"/>
  </r>
  <r>
    <x v="110"/>
    <m/>
    <x v="110"/>
    <x v="150"/>
    <s v="O21332220002"/>
    <s v="BOD"/>
    <n v="2133222"/>
    <m/>
    <s v="00099021001 DEPOSITO DE EFECTIVO, DEPOSITANTE: INSTITUTO DEL SEGURO AGRARIO, CONCEPTO: DEVOLUCION DE PAGO NESTOR BURGOA AGUILAR, CUENTA DE DEPOSITO: CUENTA UNICA DEL TESORO"/>
    <m/>
    <m/>
    <m/>
    <m/>
    <m/>
    <m/>
    <n v="0"/>
    <n v="160"/>
    <s v="NO_CONCILIADO"/>
  </r>
  <r>
    <x v="104"/>
    <m/>
    <x v="104"/>
    <x v="150"/>
    <s v="O21332310002"/>
    <s v="BOD"/>
    <n v="2133231"/>
    <m/>
    <s v="00595012002 DEPOSITO DE EFECTIVO, DEPOSITANTE: LESSIA WANDA VALDEZ ALVAREZ EDIF. MARIA CRISTINA, CONCEPTO: DEVOLUCION POR CONCEPTO DE IMPUESTO A RETENER EN PAGO C.311643, CUENTA DE DEPOSITO: CUENTA UNICA DEL TESORO"/>
    <m/>
    <m/>
    <m/>
    <m/>
    <m/>
    <m/>
    <n v="0"/>
    <n v="544.6"/>
    <s v="NO_CONCILIADO"/>
  </r>
  <r>
    <x v="0"/>
    <m/>
    <x v="0"/>
    <x v="150"/>
    <s v="O21332470002"/>
    <s v="BOD"/>
    <n v="2133247"/>
    <m/>
    <s v="00099021001 DEPOSITO DE EFECTIVO, DEPOSITANTE: FRANCISCO ALEGRIA MARTINEZ, CONCEPTO: DEVOLUCION DE PAGO MES DE DICIEMBRE 2022, ENERO, FEBRERO Y MARZO 2023 FRANCISCO ALEGRIA MARTINEZ, CUENTA DE DEPOSITO: CUENTA UNICA DEL TESORO"/>
    <m/>
    <m/>
    <m/>
    <m/>
    <m/>
    <m/>
    <n v="0"/>
    <n v="30694.74"/>
    <s v="NO_CONCILIADO"/>
  </r>
  <r>
    <x v="109"/>
    <m/>
    <x v="109"/>
    <x v="150"/>
    <s v="O21332580002"/>
    <s v="BOD"/>
    <n v="2133258"/>
    <m/>
    <s v="00572012001 DEPOSITO DE EFECTIVO, DEPOSITANTE: YESSICA PARADA VARGAS, CONCEPTO: DEVOLUCION POR PAGO POR COMPLEMENTO - BENI, CUENTA DE DEPOSITO: CUENTA UNICA DEL TESORO"/>
    <m/>
    <m/>
    <m/>
    <m/>
    <m/>
    <m/>
    <n v="0"/>
    <n v="4128.46"/>
    <s v="NO_CONCILIADO"/>
  </r>
  <r>
    <x v="2"/>
    <m/>
    <x v="2"/>
    <x v="150"/>
    <s v="O21332610002"/>
    <s v="BOD"/>
    <n v="2133261"/>
    <m/>
    <s v="00046114201 DEPOSITO DE EFECTIVO, DEPOSITANTE: MARCELA INGRID ROSALES RODRIGUEZ CI 4051238 OR, CONCEPTO: DEVOLUCION POR 3 DIAS DE PERMISO SIN GOCE DE HABER EN EL MES DE JULIO, CUENTA DE DEPOSITO: CUENTA UNICA DEL TESORO"/>
    <m/>
    <m/>
    <m/>
    <m/>
    <m/>
    <m/>
    <n v="0"/>
    <n v="1301.55"/>
    <s v="NO_CONCILIADO"/>
  </r>
  <r>
    <x v="26"/>
    <m/>
    <x v="26"/>
    <x v="150"/>
    <s v="G23763460002"/>
    <s v="CRV"/>
    <n v="2376346"/>
    <m/>
    <s v="TRANSFERENCIA DEL EXTERIOR SEGUN SWIFT NO.13453-13452 DE FECHA 16/08/2023 ORDENANTE: FERTITEX TRADING, LLC TEXAS CITY TX 77590-8168 US. FECHA VALOR 16/8/2023 REF.: FOR CREDIT TO YLB - TRN/20230816-00112051 LIB. 00597012001 RECURSOS PROPIOS VENTAS YLB"/>
    <m/>
    <m/>
    <m/>
    <m/>
    <m/>
    <m/>
    <n v="0"/>
    <n v="1509200"/>
    <s v="NO_CONCILIADO"/>
  </r>
  <r>
    <x v="26"/>
    <m/>
    <x v="26"/>
    <x v="150"/>
    <s v="G23763420002"/>
    <s v="CRV"/>
    <n v="2376342"/>
    <m/>
    <s v="TRANSFERENCIA DEL EXTERIOR SEGUN SWIFT NO.13404-13403 DE FECHA 16/08/2023 ORDENANTE: YASTER TRADING S.A. UY, URUGUAY. FECHA VALOR 15/08/2023. REF.: INS/FW067015397 IMAD/0815MMQFMP50000128. LIB. 00597012001 RECURSOS PROPIOS VENTAS YLB"/>
    <m/>
    <m/>
    <m/>
    <m/>
    <m/>
    <m/>
    <n v="0"/>
    <n v="918142.4"/>
    <s v="NO_CONCILIADO"/>
  </r>
  <r>
    <x v="32"/>
    <m/>
    <x v="32"/>
    <x v="150"/>
    <s v="G23763370001"/>
    <s v="CVD"/>
    <n v="2376337"/>
    <m/>
    <s v="COBRO COSTOS DE PAPELERIA SEGUN TRANSFERENCIA DEL EXTERIOR POR ORDEN DE SOLGAS SA, LIMA PERU. FECHA VALOR 15/08/2023, REF.: 550 2202916 TRN/20230815-00265479 LIB. 00513062002 YPFB - EXPORTACIÓN DE GLP Y OTROS-BOLIVIANOS"/>
    <m/>
    <m/>
    <m/>
    <m/>
    <m/>
    <m/>
    <n v="50"/>
    <n v="0"/>
    <s v="NO_CONCILIADO"/>
  </r>
  <r>
    <x v="26"/>
    <m/>
    <x v="26"/>
    <x v="150"/>
    <s v="G23763430001"/>
    <s v="CVD"/>
    <n v="2376343"/>
    <m/>
    <s v="COBRO COSTOS DE PAPELERIA SEGUN TRANSFERENCIA DEL EXTERIOR POR ORDEN DE YASTER TRADING S.A. UY, URUGUAY. FECHA VALOR 15/08/2023. REF.: INS/FW067015397 IMAD/0815MMQFMP50000128. LIB. 00597012001 RECURSOS PROPIOS VENTAS YLB"/>
    <m/>
    <m/>
    <m/>
    <m/>
    <m/>
    <m/>
    <n v="50"/>
    <n v="0"/>
    <s v="NO_CONCILIADO"/>
  </r>
  <r>
    <x v="32"/>
    <m/>
    <x v="32"/>
    <x v="150"/>
    <s v="G23763450001"/>
    <s v="CVD"/>
    <n v="2376345"/>
    <m/>
    <s v="COBRO COSTOS DE PAPELERIA SEGUN TRANSFERENCIA DEL EXTERIOR POR ORDEN DE FIDEICOMISO HERCO-CKM LIMA-PERU, FECHA VALOR 16/8/2023. REF.: EMB 20- 12 CISTERNAS HERCO COMBUSTI - TRN/20230816-00000426 LIB. 00513062002 YPFB - EXPORTACIÓN DE GLP Y OTROS-BOLIVIANOS"/>
    <m/>
    <m/>
    <m/>
    <m/>
    <m/>
    <m/>
    <n v="50"/>
    <n v="0"/>
    <s v="NO_CONCILIADO"/>
  </r>
  <r>
    <x v="26"/>
    <m/>
    <x v="26"/>
    <x v="150"/>
    <s v="G23763470001"/>
    <s v="CVD"/>
    <n v="2376347"/>
    <m/>
    <s v="COBRO COSTOS DE PAPELERIA SEGUN TRANSFERENCIA DEL EXTERIOR POR ORDEN DE FERTITEX TRADING, LLC TEXAS CITY TX 77590-8168 US. FECHA VALOR 16/8/2023 REF.: FOR CREDIT TO YLB - TRN/20230816-00112051 LIB. 00597012001 RECURSOS PROPIOS VENTAS YLB"/>
    <m/>
    <m/>
    <m/>
    <m/>
    <m/>
    <m/>
    <n v="50"/>
    <n v="0"/>
    <s v="NO_CONCILIADO"/>
  </r>
  <r>
    <x v="111"/>
    <m/>
    <x v="111"/>
    <x v="150"/>
    <s v="Q18607910002"/>
    <s v="CRV"/>
    <n v="1860791"/>
    <m/>
    <s v="NUMERO DE LIBRETA CUT: 00150012001 OPERACIÓN E75 TRANSFERENCIA DE LA CUENTA FISCAL BUN A LA CUT EN MN TRANSFERENCIA DE FONDOS A SOLICITUD DE: PROYECTO SUCRE CIUDAD UNIVERSITARIA, CITE:PSCU-DAF 095/2023 CUENTA CUT 3987 LIBRETA NÂ° 00150012001 PSCU-ADMINISTRACIÃN"/>
    <m/>
    <m/>
    <m/>
    <m/>
    <m/>
    <m/>
    <n v="0"/>
    <n v="1133"/>
    <s v="NO_CONCILIADO"/>
  </r>
  <r>
    <x v="112"/>
    <m/>
    <x v="112"/>
    <x v="150"/>
    <s v="O21332840002"/>
    <s v="BOD"/>
    <n v="2133284"/>
    <m/>
    <s v="00154012001 DEPOSITO DE EFECTIVO, DEPOSITANTE: MUSEO NACIONAL HISTORIA NATURAL, CONCEPTO: DEPÓSITO POR DONACION REALIZADA POR TALLER DE ILUSTRACION NATURALISTA, CUENTA DE DEPOSITO: CUENTA UNICA DEL TESORO"/>
    <m/>
    <m/>
    <m/>
    <m/>
    <m/>
    <m/>
    <n v="0"/>
    <n v="98"/>
    <s v="NO_CONCILIADO"/>
  </r>
  <r>
    <x v="89"/>
    <m/>
    <x v="89"/>
    <x v="150"/>
    <s v="Q18607880002"/>
    <s v="CRV"/>
    <n v="1860788"/>
    <m/>
    <s v="NUMERO DE LIBRETA CUT: 00373024105 OPERACIÓN E75 TRANSFERENCIA DE LA CUENTA FISCAL BUN A LA CUT EN MN TRANSFERENCIA DE FONDOS A SOLICITUD DE: GOBIERNO AUTONOMO MUNICIPAL LA RIVERA, CITE: GAM LRIV NÂ° 140/2023 CUENTA CUT 3987 LIBRETA NÂ° 00373024105 FDI-TRANSFERENCIAS PROGRAMADAS Y/O PROYECTOS ("/>
    <m/>
    <m/>
    <m/>
    <m/>
    <m/>
    <m/>
    <n v="0"/>
    <n v="8616"/>
    <s v="NO_CONCILIADO"/>
  </r>
  <r>
    <x v="111"/>
    <m/>
    <x v="111"/>
    <x v="150"/>
    <s v="Q18607900002"/>
    <s v="CRV"/>
    <n v="1860790"/>
    <m/>
    <s v="NUMERO DE LIBRETA CUT: 00150014201 OPERACIÓN E75 TRANSFERENCIA DE LA CUENTA FISCAL BUN A LA CUT EN MN TRANSFERENCIA DE FONDOS A SOLICITUD DE: PROYECTO SUCRE CIUDAD UNIVERSITARIA, CITE:PSCU-DAF 094/2023 CUENTA CUT 3987 LIBRETA NÂ° 00150014201 PSCU-GESTIÃN INSTITUCIONAL"/>
    <m/>
    <m/>
    <m/>
    <m/>
    <m/>
    <m/>
    <n v="0"/>
    <n v="581735.4"/>
    <s v="NO_CONCILIADO"/>
  </r>
  <r>
    <x v="32"/>
    <m/>
    <x v="32"/>
    <x v="150"/>
    <s v="Q18609050002"/>
    <s v="CRV"/>
    <n v="1860905"/>
    <m/>
    <s v="NUMERO DE LIBRETA CUT: 00513012008 OPERACIÓN E18 TRANSFERENCIA DEL SISTEMA FINANCIERO POR CUENTA DE TERCEROS A LA CUT SOL. ESC. DE YPFB ANDINA S.A."/>
    <m/>
    <m/>
    <m/>
    <m/>
    <m/>
    <m/>
    <n v="0"/>
    <n v="5591140"/>
    <s v="NO_CONCILIADO"/>
  </r>
  <r>
    <x v="32"/>
    <m/>
    <x v="32"/>
    <x v="150"/>
    <s v="Q18609070002"/>
    <s v="CRV"/>
    <n v="1860907"/>
    <m/>
    <s v="NUMERO DE LIBRETA CUT: 00513012008 OPERACIÓN E18 TRANSFERENCIA DEL SISTEMA FINANCIERO POR CUENTA DE TERCEROS A LA CUT SOL. ESC. DE YPFB ANDINA S.A."/>
    <m/>
    <m/>
    <m/>
    <m/>
    <m/>
    <m/>
    <n v="0"/>
    <n v="279557"/>
    <s v="NO_CONCILIADO"/>
  </r>
  <r>
    <x v="96"/>
    <m/>
    <x v="96"/>
    <x v="150"/>
    <s v="B21331410002"/>
    <s v="BOD"/>
    <n v="2133141"/>
    <m/>
    <s v="00155012001 DEP.DE CHEQ.AJENOS,RET.DE CAM.,CONCEPTO: SANCION DICIPLINARIA A NOTARIOS DE FE PUBLICA,DEP.: DIRNOPLU , PROCEDENCIA: BANCO UNION S.A., CHEQUE: 850, FECHA DE EMISION:15/08/2023"/>
    <m/>
    <m/>
    <m/>
    <m/>
    <m/>
    <m/>
    <n v="0"/>
    <n v="7080"/>
    <s v="NO_CONCILIADO"/>
  </r>
  <r>
    <x v="64"/>
    <m/>
    <x v="64"/>
    <x v="150"/>
    <s v="B21331480002"/>
    <s v="BOD"/>
    <n v="2133148"/>
    <m/>
    <s v="00099021001 DEP.DE CHEQ.AJENOS,RET.DE CAM.,CONCEPTO: DESCUENTO PLANILLA SALARIAL - ENERO 2023, PERMISO SIN GOCE DE HABERES CARLA MITA SILVA,DEP.: ADMINISTRADORA BOLIVIANA DE CARRETERAS"/>
    <m/>
    <m/>
    <m/>
    <m/>
    <m/>
    <m/>
    <n v="0"/>
    <n v="442.37"/>
    <s v="NO_CONCILIADO"/>
  </r>
  <r>
    <x v="35"/>
    <m/>
    <x v="35"/>
    <x v="150"/>
    <s v="B21331810002"/>
    <s v="BOD"/>
    <n v="2133181"/>
    <m/>
    <s v="00099021001 DEP.DE CHEQ.AJENOS,RET.DE CAM.,CONCEPTO: PAGO DE PLIEGO DE CARGO N°011/2020,DEP.: MINISTERIO DE ECONOMIA Y FINANZAS PUBLICAS , PROCEDENCIA: BANCO UNION S.A., CHEQUE: 20844, FECHA DE EMISION:24/07/2023"/>
    <m/>
    <m/>
    <m/>
    <m/>
    <m/>
    <m/>
    <n v="0"/>
    <n v="501.6"/>
    <s v="NO_CONCILIADO"/>
  </r>
  <r>
    <x v="39"/>
    <m/>
    <x v="39"/>
    <x v="150"/>
    <s v="B21331950002"/>
    <s v="BOD"/>
    <n v="2133195"/>
    <m/>
    <s v="00212012001 DEP.DE CHEQ.AJENOS,RET.DE CAM.,CONCEPTO: DEPÓSITO POR DEVOLUCIONES DE CREDITO FISCAL (NO DECLARADO),DEP.: RESP. TESORERIA - C. SALCEDO , PROCEDENCIA: BANCO UNION S.A., CHEQUE: 5720, FECHA DE EMISION:11/08/2023"/>
    <m/>
    <m/>
    <m/>
    <m/>
    <m/>
    <m/>
    <n v="0"/>
    <n v="956.29"/>
    <s v="NO_CONCILIADO"/>
  </r>
  <r>
    <x v="70"/>
    <m/>
    <x v="70"/>
    <x v="150"/>
    <s v="B21332050002"/>
    <s v="BOD"/>
    <n v="2133205"/>
    <m/>
    <s v="00587012019 DEP.DE CHEQ.AJENOS,RET.DE CAM.,CONCEPTO: PAILON CERT,10 JUNIO/23,DEP.: EBC , PROCEDENCIA: BANCO UNION S.A., CHEQUE: 1897, FECHA DE EMISION:15/08/2023"/>
    <m/>
    <m/>
    <m/>
    <m/>
    <m/>
    <m/>
    <n v="0"/>
    <n v="18393829.940000001"/>
    <s v="NO_CONCILIADO"/>
  </r>
  <r>
    <x v="0"/>
    <m/>
    <x v="0"/>
    <x v="150"/>
    <s v="B21332060002"/>
    <s v="BOD"/>
    <n v="2133206"/>
    <m/>
    <s v="00099021001 DEP.DE CHEQ.AJENOS,RET.DE CAM.,CONCEPTO: DANITZA SHIGUEMI BARROZO HIGA,DEP.: BANCO UNION S.A. , PROCEDENCIA: BANCO UNION S.A., CHEQUE: 191580, FECHA DE EMISION:16/08/2023"/>
    <m/>
    <m/>
    <m/>
    <m/>
    <m/>
    <m/>
    <n v="0"/>
    <n v="1965"/>
    <s v="NO_CONCILIADO"/>
  </r>
  <r>
    <x v="39"/>
    <m/>
    <x v="39"/>
    <x v="150"/>
    <s v="B21332230002"/>
    <s v="BOD"/>
    <n v="2133223"/>
    <m/>
    <s v="00212022001 DEP.DE CHEQ.AJENOS,RET.DE CAM.,CONCEPTO: DEPÓSITO POR DEVOLUCION DE PAGOS PARA REVERSION C-31,DEP.: C. SALCEDO - RESP. TESORERIA , PROCEDENCIA: BANCO UNION S.A., CHEQUE: 5714, FECHA DE EMISION:11/08/2023"/>
    <m/>
    <m/>
    <m/>
    <m/>
    <m/>
    <m/>
    <n v="0"/>
    <n v="12988.39"/>
    <s v="NO_CONCILIADO"/>
  </r>
  <r>
    <x v="39"/>
    <m/>
    <x v="39"/>
    <x v="150"/>
    <s v="B21332190002"/>
    <s v="BOD"/>
    <n v="2133219"/>
    <m/>
    <s v="00212012001 DEP.DE CHEQ.AJENOS,RET.DE CAM.,CONCEPTO: DEPÓSITO PAGOS EN DEMASIA - OSCAR EDWIN AGUILAR T. VIATICOS,DEP.: RESP. TESORERIA - CLAUDIA SALCEDO , PROCEDENCIA: BANCO UNION S.A., CHEQUE: 5716, FECHA DE EMISION:11/08/2023"/>
    <m/>
    <m/>
    <m/>
    <m/>
    <m/>
    <m/>
    <n v="0"/>
    <n v="772"/>
    <s v="NO_CONCILIADO"/>
  </r>
  <r>
    <x v="1"/>
    <m/>
    <x v="1"/>
    <x v="150"/>
    <s v="B21332200002"/>
    <s v="BOD"/>
    <n v="2133220"/>
    <m/>
    <s v="00099021001 DEP.DE CHEQ.AJENOS,RET.DE CAM.,CONCEPTO: DEPÓSITO POR DEVOLUCION DE PAGOS PARA REVERSION C-31,DEP.: C. SALCEDO - RESP TESORERIA , PROCEDENCIA: BANCO UNION S.A., CHEQUE: 5713, FECHA DE EMISION:11/08/2023"/>
    <m/>
    <m/>
    <m/>
    <m/>
    <m/>
    <m/>
    <n v="0"/>
    <n v="3493.5"/>
    <s v="NO_CONCILIADO"/>
  </r>
  <r>
    <x v="39"/>
    <m/>
    <x v="39"/>
    <x v="150"/>
    <s v="B21332260002"/>
    <s v="BOD"/>
    <n v="2133226"/>
    <m/>
    <s v="00212032001 DEP.DE CHEQ.AJENOS,RET.DE CAM.,CONCEPTO: DEPÓSITO RECUPERACION PAGOS EN EXCESO - ENERO/2020,DEP.: RESP. TESORERIA - CLAUDIA SALCEDO OVIEDO , PROCEDENCIA: BANCO UNION S.A., CHEQUE: 5715, FECHA DE EMISION:11/08/2023"/>
    <m/>
    <m/>
    <m/>
    <m/>
    <m/>
    <m/>
    <n v="0"/>
    <n v="648.1"/>
    <s v="NO_CONCILIADO"/>
  </r>
  <r>
    <x v="8"/>
    <m/>
    <x v="8"/>
    <x v="150"/>
    <s v="S10664450001"/>
    <s v="COB"/>
    <n v="1066445"/>
    <m/>
    <s v="COBRO DE||ÚTILES DE ESCRITORIO POR REGISTRO DEL COMPROBANTE CONTABLE N°1066443 DE LA FECHA SG MEFP/VTCP/DGCP/UODP/N°671/2022 POR RECEPCIÓN DE FONDOS DEL EXTERIOR, ORDENANTE: BLADEX, REMESA: PAGO DIVIDENDOS A LAS ACCIONES COMUNES DE BLADEX II TRIM 2023 A 0.250 POR ACCIÓN COSTO ÚTILES DE ESCRITORIO DE LA CUT N°3987, LIBRETA N° 00099021001 TGN-RECURSOS ORDINARIOS"/>
    <m/>
    <m/>
    <m/>
    <m/>
    <m/>
    <m/>
    <n v="50"/>
    <n v="0"/>
    <s v="NO_CONCILIADO"/>
  </r>
  <r>
    <x v="95"/>
    <m/>
    <x v="95"/>
    <x v="150"/>
    <s v="S10664280003"/>
    <s v="COB"/>
    <n v="1066428"/>
    <m/>
    <s v="||TRANSFERENCIA DE FONDOS SEGÚN MENSAJE SWIFT N°13407 DE LA FECHA Y NOTA CITE: DGAC/3568/2023 (HRE-TGL-9395) DE FECHA 15/06/2023 DE LA DIRECCIÓN GENERAL DE AERONÁUTICA CIVIL. (SECTOR PÚBLICO). DÉBITO DE LA LIBRETA 00117012001 DGAC, REPOSICIÓN DE ÚTILES DE ESCRITORIO."/>
    <m/>
    <m/>
    <m/>
    <m/>
    <m/>
    <m/>
    <n v="50"/>
    <n v="0"/>
    <s v="NO_CONCILIADO"/>
  </r>
  <r>
    <x v="32"/>
    <m/>
    <x v="32"/>
    <x v="150"/>
    <s v="S10664310001"/>
    <s v="COB"/>
    <n v="1066431"/>
    <m/>
    <s v="'COBRO DE'||ÚTILES DE ESCRITORIO POR EL COMPROBANTE NRO. 1066430 DE LA FECHA, S/G. NOTA CITE PRS/GAFC-1382 DFC-423/2023 DE FECHA 14/06/2023 (HRE-TGL-9344) ENVIADA POR YACIMIENTOS PETROLIFEROS FISCALES BOLIVIANOS. DEBITO DE LA LIBRETA 00513022001 YPFB  OPERACIONES."/>
    <m/>
    <m/>
    <m/>
    <m/>
    <m/>
    <m/>
    <n v="50"/>
    <n v="0"/>
    <s v="NO_CONCILIADO"/>
  </r>
  <r>
    <x v="95"/>
    <m/>
    <x v="95"/>
    <x v="150"/>
    <s v="S10664400003"/>
    <s v="COB"/>
    <n v="1066440"/>
    <m/>
    <s v="||TRANSFERENCIAS DEL EXTERIOR SEGUN MENSAJES SWIFT NROS. 13440 Y 13439 DE LA FECHA Y NOTA CITE: DGAC/3568/2023 DE FECHA 15/06/2023. (HRE-TGL-9395). REMITIDA POR LA DIRECCIÓN GENERAL DE AERONAUTICA CIVIL. (SECTOR PÚBLICO). DEBITO DE LA LIBRETA 00117012001 DGAC, REPOSICIÓN DE ÚTILES DE ESCRITORIO."/>
    <m/>
    <m/>
    <m/>
    <m/>
    <m/>
    <m/>
    <n v="50"/>
    <n v="0"/>
    <s v="NO_CONCILIADO"/>
  </r>
  <r>
    <x v="95"/>
    <m/>
    <x v="95"/>
    <x v="150"/>
    <s v="S10664460003"/>
    <s v="COB"/>
    <n v="1066446"/>
    <m/>
    <s v="||TRANSFERENCIA DE FONDOS S/G MENSAJE SWIFT NRO.13468 DE LA FECHA Y NOTA CITE DGAC/3568/2023 DE F.15.06.2023 (HRE-TGL-9395) DE LA DIRECCION GENERAL DE AERONAUTICA CIVIL (SECTOR PÚBLICO). DEBITO DE LA LIBRETA 00117012001 DGAC, REPOSICIÓN DE ÚTILES DE ESCRITORIO."/>
    <m/>
    <m/>
    <m/>
    <m/>
    <m/>
    <m/>
    <n v="50"/>
    <n v="0"/>
    <s v="NO_CONCILIADO"/>
  </r>
  <r>
    <x v="38"/>
    <m/>
    <x v="38"/>
    <x v="150"/>
    <s v="S10664530001"/>
    <s v="COB"/>
    <n v="1066453"/>
    <m/>
    <s v="'COBRO DE UTILES DE ESCRITORIO POR´||BS50.- Y REEMB GASTOS COMUNICACIÓN BS220.- CARTA DE CREDITO I-2023-35 P/C ENVIBOL A/F TIAMA AMERICAS INC., S/G NOTAS SEDEM/GG/EV N°0303/2023 Y 0309/2023, DE F. 4 Y 11 DE AGOSTO DE 2023. LIB: 00132072001 SEDEM-ADMINISTRACION RECAUDACION ENVIBOL EN BOLIVIANOS REF: COMISIONES LC I-2023-35"/>
    <m/>
    <m/>
    <m/>
    <m/>
    <m/>
    <m/>
    <n v="270"/>
    <n v="0"/>
    <s v="NO_CONCILIADO"/>
  </r>
  <r>
    <x v="2"/>
    <m/>
    <x v="2"/>
    <x v="151"/>
    <s v="O21334640002"/>
    <s v="BOD"/>
    <n v="2133464"/>
    <m/>
    <s v="00046171101 DEPOSITO DE EFECTIVO, DEPOSITANTE: NEXTCORP S.R.L., CONCEPTO: SANCION POR INCUMPLIMIENTO A LA NORMA RESOLUCION ADMINISTRATIVA S/017, CUENTA DE DEPOSITO: CUENTA UNICA DEL TESORO"/>
    <m/>
    <m/>
    <m/>
    <m/>
    <m/>
    <m/>
    <n v="0"/>
    <n v="3320"/>
    <s v="NO_CONCILIADO"/>
  </r>
  <r>
    <x v="2"/>
    <m/>
    <x v="2"/>
    <x v="151"/>
    <s v="O21334670002"/>
    <s v="BOD"/>
    <n v="2133467"/>
    <m/>
    <s v="00046171101 DEPOSITO DE EFECTIVO, DEPOSITANTE: NEXTCORP S.R.L., CONCEPTO: SANCION POR INCUMPLIMIENTO A LA NORMA RESOLUCION ADMINISTRATIVA S/017, CUENTA DE DEPOSITO: CUENTA UNICA DEL TESORO"/>
    <m/>
    <m/>
    <m/>
    <m/>
    <m/>
    <m/>
    <n v="0"/>
    <n v="5000"/>
    <s v="NO_CONCILIADO"/>
  </r>
  <r>
    <x v="2"/>
    <m/>
    <x v="2"/>
    <x v="151"/>
    <s v="O21334890002"/>
    <s v="BOD"/>
    <n v="2133489"/>
    <m/>
    <s v="00046114201 DEPOSITO DE EFECTIVO, DEPOSITANTE: FREDDY BRAULIO QUISPE TENORIO, CONCEPTO: DEVOLUCION POR 4 DIAS DE PERMISO SIN GOCE DE HABER EN EL MES DE MARZO DE C-31, CUENTA DE DEPOSITO: CUENTA UNICA DEL TESORO"/>
    <m/>
    <m/>
    <m/>
    <m/>
    <m/>
    <m/>
    <n v="0"/>
    <n v="898.73"/>
    <s v="NO_CONCILIADO"/>
  </r>
  <r>
    <x v="29"/>
    <m/>
    <x v="29"/>
    <x v="151"/>
    <s v="O21334910002"/>
    <s v="BOD"/>
    <n v="2133491"/>
    <m/>
    <s v="00099021001 DEPOSITO DE EFECTIVO, DEPOSITANTE: ALVARO CHOQUE FLORES, CONCEPTO: DEVOLUCION DE RETROACTIVO, CUENTA DE DEPOSITO: CUENTA UNICA DEL TESORO/DJBR"/>
    <m/>
    <m/>
    <m/>
    <m/>
    <m/>
    <m/>
    <n v="0"/>
    <n v="90"/>
    <s v="NO_CONCILIADO"/>
  </r>
  <r>
    <x v="106"/>
    <m/>
    <x v="106"/>
    <x v="151"/>
    <s v="O21335000002"/>
    <s v="BOD"/>
    <n v="2133500"/>
    <m/>
    <s v="00293134201 DEPOSITO DE EFECTIVO, DEPOSITANTE: MARIANA VARGAS TORO, CONCEPTO: DEP. DE MEDIO DIA DE VIATICOS DE MARIANA VARGAS TORO VIAJE AL MUNICIPIO DE CATAVI - POTOSI, CUENTA DE DEPOSITO: CUENTA UNICA DEL TESORO"/>
    <m/>
    <m/>
    <m/>
    <m/>
    <m/>
    <m/>
    <n v="0"/>
    <n v="185.5"/>
    <s v="NO_CONCILIADO"/>
  </r>
  <r>
    <x v="32"/>
    <m/>
    <x v="32"/>
    <x v="151"/>
    <s v="G23777000003"/>
    <s v="CVD"/>
    <n v="2377700"/>
    <m/>
    <s v="TRANSFERENCIA DE FONDOS AL EXTERIOR A SOLICITUD DE YACIMIENTOS PETROLIFEROS FISCALES BOLIVIANOS SEGUN SOLICITUD YPFB-0044-2023 REF: PAGO A REPRESENTACION DE YPFB EN RIO DE JANEIRO BRASIL PARA CUBRIR GASTOS OPERATIVOS 3ER TRIMESTRE 2023 LIB. 00513012003 LBP-YPFB (2011349681373)"/>
    <m/>
    <m/>
    <m/>
    <m/>
    <m/>
    <m/>
    <n v="351.02"/>
    <n v="0"/>
    <s v="NO_CONCILIADO"/>
  </r>
  <r>
    <x v="76"/>
    <m/>
    <x v="76"/>
    <x v="151"/>
    <s v="O21335170002"/>
    <s v="BOD"/>
    <n v="2133517"/>
    <m/>
    <s v="00213012001 DEPOSITO DE EFECTIVO, DEPOSITANTE: AGUILAR MORALES LUIS JAVIER, CONCEPTO: DEVOLUCION DE FONDOS - COMBUSTIBLE, CUENTA DE DEPOSITO: CUENTA UNICA DEL TESORO"/>
    <m/>
    <m/>
    <m/>
    <m/>
    <m/>
    <m/>
    <n v="0"/>
    <n v="30"/>
    <s v="NO_CONCILIADO"/>
  </r>
  <r>
    <x v="18"/>
    <m/>
    <x v="18"/>
    <x v="151"/>
    <s v="O21335200002"/>
    <s v="BOD"/>
    <n v="2133520"/>
    <m/>
    <s v="00099021001 DEPOSITO DE EFECTIVO, DEPOSITANTE: MELVIN ALEJANDRO ROJAS TORRICO, CONCEPTO: REPOSICION TARJETA MAGNETICA, CUENTA DE DEPOSITO: CUENTA UNICA DEL TESORO/DJBR"/>
    <m/>
    <m/>
    <m/>
    <m/>
    <m/>
    <m/>
    <n v="0"/>
    <n v="120"/>
    <s v="NO_CONCILIADO"/>
  </r>
  <r>
    <x v="64"/>
    <m/>
    <x v="64"/>
    <x v="151"/>
    <s v="S10664990004"/>
    <s v="COB"/>
    <n v="1066499"/>
    <m/>
    <s v="||COMISIONES QUE COBRA EL MUFG BANK LTD. POR TERCER PAGO INTERMEDIO JPY9.324.000 CORRESPONDIENTE A LA DONACIÓN JAPONESA N° 1660870 REF. 28-VJ-128B S/G MENSAJE SWIFT N° 13513 DE 17-08-2023 Y NOTA ABC/GNA/SAF/ATE/2022-2043 DE FECHA 10-10-2022. CTA. 3987069001 - LIBRETA N° 00291012002 ABC-RECURSOS PROPIOS. REF.: ÚTILES DE ESCRITORIO"/>
    <m/>
    <m/>
    <m/>
    <m/>
    <m/>
    <m/>
    <n v="50"/>
    <n v="0"/>
    <s v="NO_CONCILIADO"/>
  </r>
  <r>
    <x v="64"/>
    <m/>
    <x v="64"/>
    <x v="151"/>
    <s v="S10664990001"/>
    <s v="DEV"/>
    <n v="1066499"/>
    <m/>
    <s v="||COMISIONES QUE COBRA EL MUFG BANK LTD. POR TERCER PAGO INTERMEDIO JPY9.324.000 CORRESPONDIENTE A LA DONACIÓN JAPONESA N° 1660870 REF. 28-VJ-128B S/G MENSAJE SWIFT N° 13513 DE 17-08-2023 Y NOTA ABC/GNA/SAF/ATE/2022-2043 DE FECHA 10-10-2022. CTA. 3987069001 - LIBRETA N° 00291012002 ABC-RECURSOS PROPIOS"/>
    <m/>
    <m/>
    <m/>
    <m/>
    <m/>
    <m/>
    <n v="221.95"/>
    <n v="0"/>
    <s v="NO_CONCILIADO"/>
  </r>
  <r>
    <x v="0"/>
    <m/>
    <x v="0"/>
    <x v="151"/>
    <s v="B21334800002"/>
    <s v="BOD"/>
    <n v="2133480"/>
    <m/>
    <s v="00099021001 DEP.DE CHEQ.AJENOS,RET.DE CAM.,CONCEPTO: GERMAN ARTURO MARAÑON MATIENZO,DEP.: BANCO UNION SA , PROCEDENCIA: BANCO UNION S.A., CHEQUE: 191584, FECHA DE EMISION:17/08/2023"/>
    <m/>
    <m/>
    <m/>
    <m/>
    <m/>
    <m/>
    <n v="0"/>
    <n v="10989.08"/>
    <s v="NO_CONCILIADO"/>
  </r>
  <r>
    <x v="0"/>
    <m/>
    <x v="0"/>
    <x v="151"/>
    <s v="B21334840002"/>
    <s v="BOD"/>
    <n v="2133484"/>
    <m/>
    <s v="00099021001 DEP.DE CHEQ.AJENOS,RET.DE CAM.,CONCEPTO: GERMAN ARTURO MARAÑON MATIENZO,DEP.: BANCO UNION SA , PROCEDENCIA: BANCO UNION S.A., CHEQUE: 191582, FECHA DE EMISION:17/08/2023"/>
    <m/>
    <m/>
    <m/>
    <m/>
    <m/>
    <m/>
    <n v="0"/>
    <n v="6.08"/>
    <s v="NO_CONCILIADO"/>
  </r>
  <r>
    <x v="0"/>
    <m/>
    <x v="0"/>
    <x v="151"/>
    <s v="B21334810002"/>
    <s v="BOD"/>
    <n v="2133481"/>
    <m/>
    <s v="00099021001 DEP.DE CHEQ.AJENOS,RET.DE CAM.,CONCEPTO: GERMAN ARTURO MARAÑON MATIENZO,DEP.: BANCO UNION SA , PROCEDENCIA: BANCO UNION S.A., CHEQUE: 191583, FECHA DE EMISION:17/08/2023"/>
    <m/>
    <m/>
    <m/>
    <m/>
    <m/>
    <m/>
    <n v="0"/>
    <n v="10989.08"/>
    <s v="NO_CONCILIADO"/>
  </r>
  <r>
    <x v="101"/>
    <m/>
    <x v="101"/>
    <x v="151"/>
    <s v="B21334820002"/>
    <s v="BOD"/>
    <n v="2133482"/>
    <m/>
    <s v="00222012001 DEP.DE CHEQ.AJENOS,RET.DE CAM.,CONCEPTO: DEVOLUCION DE SALDO C31 - 2683 PAGO EXCEDENTE A COMTECO R.L.,DEP.: LUPE GLORIA CRUZ PUCHO , PROCEDENCIA: BANCO UNION S.A., CHEQUE: 1803, FECHA DE EMISION:16/08/2023"/>
    <m/>
    <m/>
    <m/>
    <m/>
    <m/>
    <m/>
    <n v="0"/>
    <n v="404.71"/>
    <s v="NO_CONCILIADO"/>
  </r>
  <r>
    <x v="0"/>
    <m/>
    <x v="0"/>
    <x v="151"/>
    <s v="B21334830002"/>
    <s v="BOD"/>
    <n v="2133483"/>
    <m/>
    <s v="00099021001 DEP.DE CHEQ.AJENOS,RET.DE CAM.,CONCEPTO: GERMAN ARTURO MARAÑON MATIENZO,DEP.: BANCO UNION SA , PROCEDENCIA: BANCO UNION S.A., CHEQUE: 191581, FECHA DE EMISION:17/08/2023"/>
    <m/>
    <m/>
    <m/>
    <m/>
    <m/>
    <m/>
    <n v="0"/>
    <n v="6.08"/>
    <s v="NO_CONCILIADO"/>
  </r>
  <r>
    <x v="64"/>
    <m/>
    <x v="64"/>
    <x v="151"/>
    <s v="S10665010001"/>
    <s v="DEV"/>
    <n v="1066501"/>
    <m/>
    <s v="||COMISIONES QUE COBRA EL MUFG BANK LTD. POR SEGUNDO PAGO INTERMEDIO JPY280.440.000 CORRESPONDIENTE A LA DONACIÓN JAPONESA N° 1660870 REF. 28-VJ-156 S/G MENSAJE SWIFT N° 13514 DE 17-08-2023 Y NOTA ABC/GNA/SAF/ATE/2022-2043 DE FECHA 10-10-2022. CTA. 3987069001 - LIBRETA N° 00291012002 ABC-RECURSOS PROPIOS"/>
    <m/>
    <m/>
    <m/>
    <m/>
    <m/>
    <m/>
    <n v="6676.45"/>
    <n v="0"/>
    <s v="NO_CONCILIADO"/>
  </r>
  <r>
    <x v="64"/>
    <m/>
    <x v="64"/>
    <x v="151"/>
    <s v="S10665010004"/>
    <s v="COB"/>
    <n v="1066501"/>
    <m/>
    <s v="||COMISIONES QUE COBRA EL MUFG BANK LTD. POR SEGUNDO PAGO INTERMEDIO JPY280.440.000 CORRESPONDIENTE A LA DONACIÓN JAPONESA N° 1660870 REF. 28-VJ-156 S/G MENSAJE SWIFT N° 13514 DE 17-08-2023 Y NOTA ABC/GNA/SAF/ATE/2022-2043 DE FECHA 10-10-2022. CTA. 3987069001 - LIBRETA N° 00291012002 ABC-RECURSOS PROPIOS. REF.: ÚTILES DE ESCRITORIO"/>
    <m/>
    <m/>
    <m/>
    <m/>
    <m/>
    <m/>
    <n v="50"/>
    <n v="0"/>
    <s v="NO_CONCILIADO"/>
  </r>
  <r>
    <x v="26"/>
    <m/>
    <x v="26"/>
    <x v="151"/>
    <s v="G23781480002"/>
    <s v="CRV"/>
    <n v="2378148"/>
    <m/>
    <s v="TRANSFERENCIA DEL EXTERIOR SEGUN SWIFT NOS.13518-13508 DE FECHA 17/08/2023 ORDENANTE: RODRIGO VERA Y ASOC LTDA, FECHA VALOR 17/08/2023 REF:PAGO OP F23016 ORDEN VENTA YLB GCO 0167 ODV 23 VEX AGOSTO 10 2023 LIB. 00597012001 RECURSOS PROPIOS VENTAS YLB"/>
    <m/>
    <m/>
    <m/>
    <m/>
    <m/>
    <m/>
    <n v="0"/>
    <n v="50667.96"/>
    <s v="NO_CONCILIADO"/>
  </r>
  <r>
    <x v="26"/>
    <m/>
    <x v="26"/>
    <x v="151"/>
    <s v="G23781500002"/>
    <s v="CRV"/>
    <n v="2378150"/>
    <m/>
    <s v="TRANSFERENCIA DEL EXTERIOR SEGUN SWIFT NOS.13538-13537 DE FECHA 17/08/2023 ORDENANTE: FERTIMAX INDUSTRIAS Y SERVICIOS, FECHA VALOR 17/08/2023 LIB. 00597012001 RECURSOS PROPIOS VENTAS YLB"/>
    <m/>
    <m/>
    <m/>
    <m/>
    <m/>
    <m/>
    <n v="0"/>
    <n v="1083880"/>
    <s v="NO_CONCILIADO"/>
  </r>
  <r>
    <x v="50"/>
    <m/>
    <x v="50"/>
    <x v="151"/>
    <s v="S10664940002"/>
    <s v="CRV"/>
    <n v="1066494"/>
    <m/>
    <s v="||REGULARIZACION DEL COMPROBANTE NRO.1066276 DE FECHA 14.08.2023, POR CORRESPONDER A DEBITO DE LA CUENTA UNICA DEL TESORO EN DOLARES SEGUN NOTA CITE RIBB/UAF/SCO N°031/23 (HRE-TGL-9117), PARA EL COBRO DE REPOSICION DE UTILES DE ESCRITORIO. REGULARIZACION DEL COMPROBANTE CONTABLE NRO.1066276 DE F.14.08.2023"/>
    <m/>
    <m/>
    <m/>
    <m/>
    <m/>
    <m/>
    <n v="0"/>
    <n v="50"/>
    <s v="NO_CONCILIADO"/>
  </r>
  <r>
    <x v="32"/>
    <m/>
    <x v="32"/>
    <x v="151"/>
    <s v="G23779830001"/>
    <s v="CVD"/>
    <n v="2377983"/>
    <m/>
    <s v="COBRO COSTOS DE PAPELERIA SEGUN TRANSFERENCIA DEL EXTERIOR POR ORDEN DE PUMA ENERGY PARAGUAY S.A. PY/ASUNCION, FECHA VALOR 16/08/2023. REF.: (OPE 0/662566) TRN/20230816-00259780 LIB. 00513062002 YPFB - EXPORTACIÓN DE GLP Y OTROS-BOLIVIANOS"/>
    <m/>
    <m/>
    <m/>
    <m/>
    <m/>
    <m/>
    <n v="50"/>
    <n v="0"/>
    <s v="NO_CONCILIADO"/>
  </r>
  <r>
    <x v="66"/>
    <m/>
    <x v="66"/>
    <x v="151"/>
    <s v="G23779900001"/>
    <s v="CVD"/>
    <n v="2377990"/>
    <m/>
    <s v="COBRO COSTOS DE PAPELERIA POR REGULARIZACION DE TRANSFERENCIA DEL EXTERIOR POR ORDEN DE BOTSCHAFT DES PLURINATIONAL EN STAAT, BERLIN 10787. REF.: (081423684285) TRN/20230816-00035774 LIB. 00010011102 MIN.RELACIONES EXTERIORES - GESTORIA CONSULAR LEY Nº 3108"/>
    <m/>
    <m/>
    <m/>
    <m/>
    <m/>
    <m/>
    <n v="50"/>
    <n v="0"/>
    <s v="NO_CONCILIADO"/>
  </r>
  <r>
    <x v="66"/>
    <m/>
    <x v="66"/>
    <x v="151"/>
    <s v="G23779920001"/>
    <s v="CVD"/>
    <n v="2377992"/>
    <m/>
    <s v="COBRO COSTOS DE PAPELERIA POR REGULARIZACION DE TRANSFERENCIA DEL EXTERIOR POR ORDEN DE EMBAJADA DE BOLIVIA COREA DEL SUR-SEUL REF:GESTORIA CONSULAR JULIO 2023 LIB. 00010011102 MIN.RELACIONES EXTERIORES - GESTORIA CONSULAR LEY Nº 3108"/>
    <m/>
    <m/>
    <m/>
    <m/>
    <m/>
    <m/>
    <n v="50"/>
    <n v="0"/>
    <s v="NO_CONCILIADO"/>
  </r>
  <r>
    <x v="66"/>
    <m/>
    <x v="66"/>
    <x v="151"/>
    <s v="G23780000001"/>
    <s v="CVD"/>
    <n v="2378000"/>
    <m/>
    <s v="COBRO COSTOS DE PAPELERIA POR REGULARIZACION DE TRANSFERENCIA DEL EXTERIOR POR ORDEN DE CONSULADO DE BOLIVIA EN MENDOZA, ARGENTINA. REF.: (551922707) TRN/20230814-00299218 LIB. 00010011102 MIN.RELACIONES EXTERIORES - GESTORIA CONSULAR LEY Nº 3108"/>
    <m/>
    <m/>
    <m/>
    <m/>
    <m/>
    <m/>
    <n v="50"/>
    <n v="0"/>
    <s v="NO_CONCILIADO"/>
  </r>
  <r>
    <x v="66"/>
    <m/>
    <x v="66"/>
    <x v="151"/>
    <s v="G23779940001"/>
    <s v="CVD"/>
    <n v="2377994"/>
    <m/>
    <s v="COBRO COSTOS DE PAPELERIA POR REGULARIZACION DE TRANSFERENCIA DEL EXTERIOR POR ORDEN DE EMBAJADA DE BOLIVIA QUITO-ECUADOR REF:GESTORIA CONSULAR JULIO 2023 LIB. 00010011102 MIN.RELACIONES EXTERIORES - GESTORIA CONSULAR LEY Nº 3108"/>
    <m/>
    <m/>
    <m/>
    <m/>
    <m/>
    <m/>
    <n v="50"/>
    <n v="0"/>
    <s v="NO_CONCILIADO"/>
  </r>
  <r>
    <x v="66"/>
    <m/>
    <x v="66"/>
    <x v="151"/>
    <s v="G23779960001"/>
    <s v="CVD"/>
    <n v="2377996"/>
    <m/>
    <s v="COBRO COSTOS DE PAPELERIA POR REGULARIZACION DE TRANSFERENCIA DEL EXTERIOR POR ORDEN DE CONS DEL ESTADO PLURINAC. DE BOLIVI, CORDOBA, ARGENTINA. REF.: (TRANSFERENCIA PO) TRN/20230814-00251826 LIB. 00010011102 MIN.RELACIONES EXTERIORES - GESTORIA CONSULAR LEY Nº 3108"/>
    <m/>
    <m/>
    <m/>
    <m/>
    <m/>
    <m/>
    <n v="50"/>
    <n v="0"/>
    <s v="NO_CONCILIADO"/>
  </r>
  <r>
    <x v="66"/>
    <m/>
    <x v="66"/>
    <x v="151"/>
    <s v="G23779980001"/>
    <s v="CVD"/>
    <n v="2377998"/>
    <m/>
    <s v="COBRO COSTOS DE PAPELERIA POR REGULARIZACION DE TRANSFERENCIA DEL EXTERIOR POR ORDEN DE CONSULADO GENERAL DE BOLIVIA, CL/00699066036. REF.: GESTOTIA CONSULAR DEL MES DE JULIO 2023 TRN/20230811-00266675 LIB. 00010011102 MIN.RELACIONES EXTERIORES - GESTORIA CONSULAR LEY Nº 3108"/>
    <m/>
    <m/>
    <m/>
    <m/>
    <m/>
    <m/>
    <n v="50"/>
    <n v="0"/>
    <s v="NO_CONCILIADO"/>
  </r>
  <r>
    <x v="66"/>
    <m/>
    <x v="66"/>
    <x v="151"/>
    <s v="G23780020001"/>
    <s v="CVD"/>
    <n v="2378002"/>
    <m/>
    <s v="COBRO COSTOS DE PAPELERIA POR REGULARIZACION DE TRANSFERENCIA DEL EXTERIOR POR ORDEN DE VICECONSULADO DEL ESTADO PLURI, ARGENTINA. REF.: (551922706) TRN/20230814-00307290 LIB. 00010011102 MIN.RELACIONES EXTERIORES - GESTORIA CONSULAR LEY Nº 3108"/>
    <m/>
    <m/>
    <m/>
    <m/>
    <m/>
    <m/>
    <n v="50"/>
    <n v="0"/>
    <s v="NO_CONCILIADO"/>
  </r>
  <r>
    <x v="66"/>
    <m/>
    <x v="66"/>
    <x v="151"/>
    <s v="G23780040001"/>
    <s v="CVD"/>
    <n v="2378004"/>
    <m/>
    <s v="COBRO COSTOS DE PAPELERIA POR REGULARIZACION DE TRANSFERENCIA DEL EXTERIOR POR ORDEN DE CONSULADO DE BOLIVIA EN MURCIA, BO/N5161039B. REF.: GESTORIA MURCIA JULIO 2023 TRN/20230810-00125410 LIB. 00010011102 MIN.RELACIONES EXTERIORES - GESTORIA CONSULAR LEY Nº 3108"/>
    <m/>
    <m/>
    <m/>
    <m/>
    <m/>
    <m/>
    <n v="50"/>
    <n v="0"/>
    <s v="NO_CONCILIADO"/>
  </r>
  <r>
    <x v="66"/>
    <m/>
    <x v="66"/>
    <x v="151"/>
    <s v="G23780060001"/>
    <s v="CVD"/>
    <n v="2378006"/>
    <m/>
    <s v="COBRO COSTOS DE PAPELERIA POR REGULARIZACION DE TRANSFERENCIA DEL EXTERIOR POR ORDEN DE CONSULADO GERAL DA BOLIVIA, BR/SAO PAULO. REF.: (FV00364687953001) TRN/20230811-00281231 LIB. 00010011102 MIN.RELACIONES EXTERIORES - GESTORIA CONSULAR LEY Nº 3108"/>
    <m/>
    <m/>
    <m/>
    <m/>
    <m/>
    <m/>
    <n v="50"/>
    <n v="0"/>
    <s v="NO_CONCILIADO"/>
  </r>
  <r>
    <x v="66"/>
    <m/>
    <x v="66"/>
    <x v="151"/>
    <s v="G23780080001"/>
    <s v="CVD"/>
    <n v="2378008"/>
    <m/>
    <s v="COBRO COSTOS DE PAPELERIA POR REGULARIZACION DE TRANSFERENCIA DEL EXTERIOR POR ORDEN DE EMBAIXADA DO ESTADO PLURINACIONAL, BRASIL CNPJ: 03904961000623, REF.: (CCME/3473660) TRN/20230811-00276400 LIB. 00010011102 MIN.RELACIONES EXTERIORES - GESTORIA CONSULAR LEY Nº 3108"/>
    <m/>
    <m/>
    <m/>
    <m/>
    <m/>
    <m/>
    <n v="50"/>
    <n v="0"/>
    <s v="NO_CONCILIADO"/>
  </r>
  <r>
    <x v="66"/>
    <m/>
    <x v="66"/>
    <x v="151"/>
    <s v="G23780100001"/>
    <s v="CVD"/>
    <n v="2378010"/>
    <m/>
    <s v="COBRO COSTOS DE PAPELERIA POR REGULARIZACION DE TRANSFERENCIA DEL EXTERIOR POR ORDEN DE CONSULADO DE BOLIVIA BILBAO-ESPAÑA REF:GESTORIA CONSULAR JULIO 2023 LIB. 00010011102 MIN.RELACIONES EXTERIORES - GESTORIA CONSULAR LEY Nº 3108"/>
    <m/>
    <m/>
    <m/>
    <m/>
    <m/>
    <m/>
    <n v="50"/>
    <n v="0"/>
    <s v="NO_CONCILIADO"/>
  </r>
  <r>
    <x v="66"/>
    <m/>
    <x v="66"/>
    <x v="151"/>
    <s v="G23780120001"/>
    <s v="CVD"/>
    <n v="2378012"/>
    <m/>
    <s v="COBRO COSTOS DE PAPELERIA POR REGULARIZACION DE TRANSFERENCIA DEL EXTERIOR POR ORDEN DE CONSULADO GENERAL DE BOLIVIA BARCELONA-ESPAÑA REF:GESTORIA CONSULAR JULIO 2023 LIB. 00010011102 MIN.RELACIONES EXTERIORES - GESTORIA CONSULAR LEY Nº 3108"/>
    <m/>
    <m/>
    <m/>
    <m/>
    <m/>
    <m/>
    <n v="50"/>
    <n v="0"/>
    <s v="NO_CONCILIADO"/>
  </r>
  <r>
    <x v="32"/>
    <m/>
    <x v="32"/>
    <x v="151"/>
    <s v="G23781450001"/>
    <s v="CVD"/>
    <n v="2378145"/>
    <m/>
    <s v="COBRO COSTOS DE PAPELERIA SEGUN TRANSFERENCIA DEL EXTERIOR POR ORDEN DE OILY LUBRIFICANTES E QUIMICOS LTDA, FECHA VALOR 17/08/2023 REF:INV N 013/2023 LIB. 00513062002 YPFB - EXPORTACIÓN DE GLP Y OTROS-BOLIVIANOS"/>
    <m/>
    <m/>
    <m/>
    <m/>
    <m/>
    <m/>
    <n v="50"/>
    <n v="0"/>
    <s v="NO_CONCILIADO"/>
  </r>
  <r>
    <x v="26"/>
    <m/>
    <x v="26"/>
    <x v="151"/>
    <s v="G23781490001"/>
    <s v="CVD"/>
    <n v="2378149"/>
    <m/>
    <s v="COBRO COSTOS DE PAPELERIA SEGUN TRANSFERENCIA DEL EXTERIOR POR ORDEN DE RODRIGO VERA Y ASOC LTDA, FECHA VALOR 17/08/2023 REF:PAGO OP F23016 ORDEN VENTA YLB GCO 0167 ODV 23 VEX AGOSTO 10 2023 LIB. 00597012001 RECURSOS PROPIOS VENTAS YLB"/>
    <m/>
    <m/>
    <m/>
    <m/>
    <m/>
    <m/>
    <n v="50"/>
    <n v="0"/>
    <s v="NO_CONCILIADO"/>
  </r>
  <r>
    <x v="26"/>
    <m/>
    <x v="26"/>
    <x v="151"/>
    <s v="G23781510001"/>
    <s v="CVD"/>
    <n v="2378151"/>
    <m/>
    <s v="COBRO COSTOS DE PAPELERIA SEGUN TRANSFERENCIA DEL EXTERIOR POR ORDEN DE FERTIMAX INDUSTRIAS Y SERVICIOS, FECHA VALOR 17/08/2023 LIB. 00597012001 RECURSOS PROPIOS VENTAS YLB"/>
    <m/>
    <m/>
    <m/>
    <m/>
    <m/>
    <m/>
    <n v="50"/>
    <n v="0"/>
    <s v="NO_CONCILIADO"/>
  </r>
  <r>
    <x v="66"/>
    <m/>
    <x v="66"/>
    <x v="151"/>
    <s v="G23781530001"/>
    <s v="CVD"/>
    <n v="2378153"/>
    <m/>
    <s v="COBRO COSTOS DE PAPELERIA POR REGULARIZACION DE TRANSFERENCIA DEL EXTERIOR POR ORDEN DE CONSULADO GENERAL DE BOLIVIA BUENOS AIRES-ARGENTINA REF:GESTORIA CONSULAR JULIO 2023 LIB. 00010011102 MIN.RELACIONES EXTERIORES - GESTORIA CONSULAR LEY Nº 3108"/>
    <m/>
    <m/>
    <m/>
    <m/>
    <m/>
    <m/>
    <n v="50"/>
    <n v="0"/>
    <s v="NO_CONCILIADO"/>
  </r>
  <r>
    <x v="95"/>
    <m/>
    <x v="95"/>
    <x v="151"/>
    <s v="S10664850003"/>
    <s v="COB"/>
    <n v="1066485"/>
    <m/>
    <s v="||TRANSFERENCIA DE FONDOS S/G. MENSAJE SWIFT NRO. 13488 DE LA FECHA, Y NOTA REMITIDA POR LA DIRECCIÓN GENERAL DE AERONAUTICA CIVIL CITE: DGAC/3568/2023 DE FECHA 15/06/2023 (HRE-TGL-9395) (SECTOR PÚBLICO). DÉBITO DE LA LIBRETA 00117012001 DGAC, REPOSICIÓN ÚTILES DE ESCRITORIO."/>
    <m/>
    <m/>
    <m/>
    <m/>
    <m/>
    <m/>
    <n v="50"/>
    <n v="0"/>
    <s v="NO_CONCILIADO"/>
  </r>
  <r>
    <x v="95"/>
    <m/>
    <x v="95"/>
    <x v="151"/>
    <s v="S10664870003"/>
    <s v="COB"/>
    <n v="1066487"/>
    <m/>
    <s v="||TRANSFERENCIAS DEL EXTERIOR SEGÚN MENSAJE SWIFT NRO. 13487 DE LA FECHA Y NOTA CITE: DGAC/3568/2023 DE FECHA 15/06/2023. (HRE-TGL-9395). REMITIDA POR LA DIRECCIÓN GENERAL DE AERONAUTICA CIVIL. (SECTOR PÚBLICO). DEBITO DE LA LIBRETA 00117012001 DGAC, REPOSICIÓN DE ÚTILES DE ESCRITORIO."/>
    <m/>
    <m/>
    <m/>
    <m/>
    <m/>
    <m/>
    <n v="50"/>
    <n v="0"/>
    <s v="NO_CONCILIADO"/>
  </r>
  <r>
    <x v="64"/>
    <m/>
    <x v="64"/>
    <x v="151"/>
    <s v="S10665020001"/>
    <s v="DEV"/>
    <n v="1066502"/>
    <m/>
    <s v="||COMISIONES QUE COBRA EL MUFG BANK LTD. POR TERCER PAGO INTERMEDIO JPY242.064.000 CORRESPONDIENTE A LA DONACIÓN JAPONESA N° 1660870 REF. 28-VJ-156 S/G MENSAJE SWIFT N° 13515 DE 17-08-2023 Y NOTA ABC/GNA/SAF/ATE/2022-2043 DE FECHA 10-10-2022. CTA. 3987069001 - LIBRETA N° 00291012002 ABC-RECURSOS PROPIOS"/>
    <m/>
    <m/>
    <m/>
    <m/>
    <m/>
    <m/>
    <n v="5762.81"/>
    <n v="0"/>
    <s v="NO_CONCILIADO"/>
  </r>
  <r>
    <x v="64"/>
    <m/>
    <x v="64"/>
    <x v="151"/>
    <s v="S10665020004"/>
    <s v="COB"/>
    <n v="1066502"/>
    <m/>
    <s v="||COMISIONES QUE COBRA EL MUFG BANK LTD. POR TERCER PAGO INTERMEDIO JPY242.064.000 CORRESPONDIENTE A LA DONACIÓN JAPONESA N° 1660870 REF. 28-VJ-156 S/G MENSAJE SWIFT N° 13515 DE 17-08-2023 Y NOTA ABC/GNA/SAF/ATE/2022-2043 DE FECHA 10-10-2022. CTA. 3987069001 - LIBRETA N° 00291012002 ABC-RECURSOS PROPIOS. REF.: ÚTILES DE ESCRITORIO"/>
    <m/>
    <m/>
    <m/>
    <m/>
    <m/>
    <m/>
    <n v="50"/>
    <n v="0"/>
    <s v="NO_CONCILIADO"/>
  </r>
  <r>
    <x v="64"/>
    <m/>
    <x v="64"/>
    <x v="151"/>
    <s v="S10665120001"/>
    <s v="COB"/>
    <n v="1066512"/>
    <m/>
    <s v="'COBRO DE UTILES DE ESCRITORIO POR´||BS.50.- Y REGISTRO DE COBRO REEMBOLSO GASTOS COMUNICACIÓN BS220.- CARTA DE CRÉDITO STANDBY REF:10000LG000787800 (BCB:SB-R-2021-14) A/F ADMINISTRADORA BOLIVIANA DE CARRETERAS, S/G NOTA ABC/GNA/SAF/ATE/2023-1811, REC. EN FECHA 15/8/23 LIB:00291012002 ABC-RECURSOS PROPIOS REF.:REEMB GASTOS COM. EMIS.CBTE. CONT. SBLC 10000LG000787800"/>
    <m/>
    <m/>
    <m/>
    <m/>
    <m/>
    <m/>
    <n v="270"/>
    <n v="0"/>
    <s v="NO_CONCILIADO"/>
  </r>
  <r>
    <x v="113"/>
    <m/>
    <x v="113"/>
    <x v="151"/>
    <s v="O21334420002"/>
    <s v="BOD"/>
    <n v="2133442"/>
    <m/>
    <s v="00251012001 DEPOSITO DE EFECTIVO, DEPOSITANTE: ARMANDO ALE QUISPE, CONCEPTO: DEVOLUCION DE SUELDO DEL MES DE JULIO, CUENTA DE DEPOSITO: CUENTA UNICA DEL TESORO"/>
    <m/>
    <m/>
    <m/>
    <m/>
    <m/>
    <m/>
    <n v="0"/>
    <n v="7.0000000000000007E-2"/>
    <s v="CONCILIADO_PARCIAL"/>
  </r>
  <r>
    <x v="0"/>
    <m/>
    <x v="0"/>
    <x v="152"/>
    <s v="O21336690002"/>
    <s v="BOD"/>
    <n v="2133669"/>
    <m/>
    <s v="00099021001 DEPOSITO DE EFECTIVO, DEPOSITANTE: WENDY MARIN MENDOZA, CONCEPTO: DEVOLUCION, CUENTA DE DEPOSITO: CUENTA UNICA DEL TESORO"/>
    <m/>
    <m/>
    <m/>
    <m/>
    <m/>
    <m/>
    <n v="0"/>
    <n v="550"/>
    <s v="NO_CONCILIADO"/>
  </r>
  <r>
    <x v="37"/>
    <m/>
    <x v="37"/>
    <x v="152"/>
    <s v="O21336800002"/>
    <s v="BOD"/>
    <n v="2133680"/>
    <m/>
    <s v="00016011101 DEPOSITO DE EFECTIVO, DEPOSITANTE: MINISTERIO DE EDUCACION, CONCEPTO: DEVOLUCION CARGO A CUENTA, CUENTA DE DEPOSITO: CUENTA UNICA DEL TESORO"/>
    <m/>
    <m/>
    <m/>
    <m/>
    <m/>
    <m/>
    <n v="0"/>
    <n v="2788"/>
    <s v="NO_CONCILIADO"/>
  </r>
  <r>
    <x v="42"/>
    <m/>
    <x v="42"/>
    <x v="152"/>
    <s v="O21336870002"/>
    <s v="BOD"/>
    <n v="2133687"/>
    <m/>
    <s v="00099021001 DEPOSITO DE EFECTIVO, DEPOSITANTE: ELEUTERIO QUISPE ANGULO, CONCEPTO: DEVOLUCION DE BONO ECONOMICO, CUENTA DE DEPOSITO: CUENTA UNICA DEL TESORO/DJBR"/>
    <m/>
    <m/>
    <m/>
    <m/>
    <m/>
    <m/>
    <n v="0"/>
    <n v="283.14"/>
    <s v="NO_CONCILIADO"/>
  </r>
  <r>
    <x v="42"/>
    <m/>
    <x v="42"/>
    <x v="152"/>
    <s v="O21336880002"/>
    <s v="BOD"/>
    <n v="2133688"/>
    <m/>
    <s v="00099021001 DEPOSITO DE EFECTIVO, DEPOSITANTE: ELEUTERIO QUISPE ANGULO, CONCEPTO: DEVOLUCION DE RETROACTIVO SALARIAL, CUENTA DE DEPOSITO: CUENTA UNICA DEL TESORO/DJBR"/>
    <m/>
    <m/>
    <m/>
    <m/>
    <m/>
    <m/>
    <n v="0"/>
    <n v="248.38"/>
    <s v="NO_CONCILIADO"/>
  </r>
  <r>
    <x v="65"/>
    <m/>
    <x v="65"/>
    <x v="152"/>
    <s v="O21337220002"/>
    <s v="BOD"/>
    <n v="2133722"/>
    <m/>
    <s v="00099021001 DEPOSITO DE EFECTIVO, DEPOSITANTE: MONICA EUGENIA JACOB COLQUE, CONCEPTO: DEVOLUCION DE SALDO NO UTILIZADO C31 - 265, CUENTA DE DEPOSITO: CUENTA UNICA DEL TESORO/DJBR"/>
    <m/>
    <m/>
    <m/>
    <m/>
    <m/>
    <m/>
    <n v="0"/>
    <n v="1250"/>
    <s v="NO_CONCILIADO"/>
  </r>
  <r>
    <x v="37"/>
    <m/>
    <x v="37"/>
    <x v="152"/>
    <s v="O21337280002"/>
    <s v="BOD"/>
    <n v="2133728"/>
    <m/>
    <s v="00016011101 DEPOSITO DE EFECTIVO, DEPOSITANTE: RITA QUISPE POMA, CONCEPTO: SALDOS NO EJECUTADOS, CUENTA DE DEPOSITO: CUENTA UNICA DEL TESORO"/>
    <m/>
    <m/>
    <m/>
    <m/>
    <m/>
    <m/>
    <n v="0"/>
    <n v="1130"/>
    <s v="NO_CONCILIADO"/>
  </r>
  <r>
    <x v="18"/>
    <m/>
    <x v="18"/>
    <x v="152"/>
    <s v="O21337290002"/>
    <s v="BOD"/>
    <n v="2133729"/>
    <m/>
    <s v="00099021001 DEPOSITO DE EFECTIVO, DEPOSITANTE: KEVIN ALEJANDRO BELLOT CHOQUE, CONCEPTO: DEVOLUCION EXAMEN PREOCUPACIONAL GESTION 2023, CUENTA DE DEPOSITO: CUENTA UNICA DEL TESORO/DJBR"/>
    <m/>
    <m/>
    <m/>
    <m/>
    <m/>
    <m/>
    <n v="0"/>
    <n v="100"/>
    <s v="NO_CONCILIADO"/>
  </r>
  <r>
    <x v="2"/>
    <m/>
    <x v="2"/>
    <x v="152"/>
    <s v="O21337430002"/>
    <s v="BOD"/>
    <n v="2133743"/>
    <m/>
    <s v="00046114201 DEPOSITO DE EFECTIVO, DEPOSITANTE: GIMENA AMANDA PORCEL NAVARRO, CONCEPTO: DEVOLUCION DE FONDOS NO EJECUTADOS C31-230, CUENTA DE DEPOSITO: CUENTA UNICA DEL TESORO"/>
    <m/>
    <m/>
    <m/>
    <m/>
    <m/>
    <m/>
    <n v="0"/>
    <n v="213.8"/>
    <s v="NO_CONCILIADO"/>
  </r>
  <r>
    <x v="27"/>
    <m/>
    <x v="27"/>
    <x v="152"/>
    <s v="O21337460002"/>
    <s v="BOD"/>
    <n v="2133746"/>
    <m/>
    <s v="00086011102 DEPOSITO DE EFECTIVO, DEPOSITANTE: SIOP SRL, CONCEPTO: PAGO DE MULTA, CUENTA DE DEPOSITO: CUENTA UNICA DEL TESORO"/>
    <m/>
    <m/>
    <m/>
    <m/>
    <m/>
    <m/>
    <n v="0"/>
    <n v="9175"/>
    <s v="NO_CONCILIADO"/>
  </r>
  <r>
    <x v="2"/>
    <m/>
    <x v="2"/>
    <x v="152"/>
    <s v="O21337470002"/>
    <s v="BOD"/>
    <n v="2133747"/>
    <m/>
    <s v="00046104203 DEPOSITO DE EFECTIVO, DEPOSITANTE: NORMA MONICA CALLISAYA AGUILAR, CONCEPTO: REVERSION POR DOBLE PERCEPCION DE RECURSOS, CUENTA DE DEPOSITO: CUENTA UNICA DEL TESORO"/>
    <m/>
    <m/>
    <m/>
    <m/>
    <m/>
    <m/>
    <n v="0"/>
    <n v="3720"/>
    <s v="NO_CONCILIADO"/>
  </r>
  <r>
    <x v="14"/>
    <m/>
    <x v="14"/>
    <x v="152"/>
    <s v="Q18619440002"/>
    <s v="CRV"/>
    <n v="1861944"/>
    <m/>
    <s v="NUMERO DE LIBRETA CUT: 00153018002 OPERACIÓN E18 TRANSFERENCIA DEL SISTEMA FINANCIERO POR CUENTA DE TERCEROS A LA CUT OBSERVATORIO DE LA CALIDAD DE EDUCACION OPCE, FINANCIAMIENTO DE ASISTENCIA TECNICA"/>
    <m/>
    <m/>
    <m/>
    <m/>
    <m/>
    <m/>
    <n v="0"/>
    <n v="170872"/>
    <s v="NO_CONCILIADO"/>
  </r>
  <r>
    <x v="89"/>
    <m/>
    <x v="89"/>
    <x v="152"/>
    <s v="Q18620020002"/>
    <s v="CRV"/>
    <n v="1862002"/>
    <m/>
    <s v="NUMERO DE LIBRETA CUT: 00373024105 OPERACIÓN E75 TRANSFERENCIA DE LA CUENTA FISCAL BUN A LA CUT EN MN TRANSFERENCIA DE FONDOS A SOLICITUD DE: GOBIERNO AUTONOMO MUNICIPAL DE CURAHUARA DE CARANGAS, CITE: GAMCC NÂ° 077/2023 CUENTA CUT 3987 LIBRETA NÂ° 00373024105 FDI-TRANSFERENCIAS PROGRAMADAS Y/O"/>
    <m/>
    <m/>
    <m/>
    <m/>
    <m/>
    <m/>
    <n v="0"/>
    <n v="39.99"/>
    <s v="NO_CONCILIADO"/>
  </r>
  <r>
    <x v="27"/>
    <m/>
    <x v="27"/>
    <x v="152"/>
    <s v="Q18620910002"/>
    <s v="CRV"/>
    <n v="1862091"/>
    <m/>
    <s v="NUMERO DE LIBRETA CUT: 00086038009 OPERACIÓN E18 TRANSFERENCIA DEL SISTEMA FINANCIERO POR CUENTA DE TERCEROS A LA CUT PARA ABONO A CUENTA UNICA DEL TESORO CUT 3987069001 LIBRETA 00086038009 DE SERVICIO NACIONAL DE AREAS PROTEGIDAS SERNAP A SOLICITUD DE CONSERVATION INTERNATIONAL FOUNDATION"/>
    <m/>
    <m/>
    <m/>
    <m/>
    <m/>
    <m/>
    <n v="0"/>
    <n v="645247.19999999995"/>
    <s v="NO_CONCILIADO"/>
  </r>
  <r>
    <x v="18"/>
    <m/>
    <x v="18"/>
    <x v="152"/>
    <s v="O21338340002"/>
    <s v="BOD"/>
    <n v="2133834"/>
    <m/>
    <s v="00099021001 DEPOSITO DE EFECTIVO, DEPOSITANTE: ELSA ALI RAMOS, CONCEPTO: DEVOLUCION DE PASAJE AEREO, CUENTA DE DEPOSITO: CUENTA UNICA DEL TESORO/DJBR"/>
    <m/>
    <m/>
    <m/>
    <m/>
    <m/>
    <m/>
    <n v="0"/>
    <n v="569"/>
    <s v="NO_CONCILIADO"/>
  </r>
  <r>
    <x v="26"/>
    <m/>
    <x v="26"/>
    <x v="152"/>
    <s v="G23793530002"/>
    <s v="CRV"/>
    <n v="2379353"/>
    <m/>
    <s v="TRANSFERENCIA DEL EXTERIOR SEGUN SWIFT NOS.13644-13643 DE FECHA 18/08/2023 ORDENANTE: ECO PRODUCTOS AGROPECUARIOS LTDA. BR/FORMIGA MG 35578899, REF.: INV/YLBGC00156 ODV23VEX INS/FW021000021 LIB. 00597012001 RECURSOS PROPIOS VENTAS YLB"/>
    <m/>
    <m/>
    <m/>
    <m/>
    <m/>
    <m/>
    <n v="0"/>
    <n v="514500"/>
    <s v="NO_CONCILIADO"/>
  </r>
  <r>
    <x v="32"/>
    <m/>
    <x v="32"/>
    <x v="152"/>
    <s v="G23793440001"/>
    <s v="CVD"/>
    <n v="2379344"/>
    <m/>
    <s v="COBRO COSTOS DE PAPELERIA SEGUN TRANSFERENCIA DEL EXTERIOR POR ORDEN DE OILY LUBRIFICANTES E QUÍMICOS LTDA, FECHA VALOR 17/08/2023 REF:INV. NO.014/2023 LIB. 00513062002 YPFB - EXPORTACIÓN DE GLP Y OTROS-BOLIVIANOS"/>
    <m/>
    <m/>
    <m/>
    <m/>
    <m/>
    <m/>
    <n v="50"/>
    <n v="0"/>
    <s v="NO_CONCILIADO"/>
  </r>
  <r>
    <x v="32"/>
    <m/>
    <x v="32"/>
    <x v="152"/>
    <s v="G23793420001"/>
    <s v="CVD"/>
    <n v="2379342"/>
    <m/>
    <s v="COBRO COSTOS DE PAPELERIA SEGUN TRANSFERENCIA DEL EXTERIOR POR ORDEN DE CORPORACIÓN PETROLERA S.A., FECHA VALOR 17/08/2023 REF:PAGO PREFACTURA 683-2023 LIB. 00513062002 YPFB - EXPORTACIÓN DE GLP Y OTROS-BOLIVIANOS"/>
    <m/>
    <m/>
    <m/>
    <m/>
    <m/>
    <m/>
    <n v="50"/>
    <n v="0"/>
    <s v="NO_CONCILIADO"/>
  </r>
  <r>
    <x v="32"/>
    <m/>
    <x v="32"/>
    <x v="152"/>
    <s v="G23793500001"/>
    <s v="CVD"/>
    <n v="2379350"/>
    <m/>
    <s v="COBRO COSTOS DE PAPELERIA SEGUN TRANSFERENCIA DEL EXTERIOR POR ORDEN DE COPA ENERGÍA DISTRIBUIDORA DE GAS S.A., FECHA VALOR 17/08/2023 REF:INV.1078, 1079, 1080,1081 LIB. 00513062002 YPFB - EXPORTACIÓN DE GLP Y OTROS-BOLIVIANOS"/>
    <m/>
    <m/>
    <m/>
    <m/>
    <m/>
    <m/>
    <n v="50"/>
    <n v="0"/>
    <s v="NO_CONCILIADO"/>
  </r>
  <r>
    <x v="26"/>
    <m/>
    <x v="26"/>
    <x v="152"/>
    <s v="G23793540001"/>
    <s v="CVD"/>
    <n v="2379354"/>
    <m/>
    <s v="COBRO COSTOS DE PAPELERIA SEGUN TRANSFERENCIA DEL EXTERIOR POR ORDEN DE ECO PRODUCTOS AGROPECUARIOS LTDA. BR/FORMIGA MG 35578899, REF.: INV/YLBGC00156 ODV23VEX INS/FW021000021 LIB. 00597012001 RECURSOS PROPIOS VENTAS YLB"/>
    <m/>
    <m/>
    <m/>
    <m/>
    <m/>
    <m/>
    <n v="50"/>
    <n v="0"/>
    <s v="NO_CONCILIADO"/>
  </r>
  <r>
    <x v="32"/>
    <m/>
    <x v="32"/>
    <x v="152"/>
    <s v="G23794840001"/>
    <s v="CVD"/>
    <n v="2379484"/>
    <m/>
    <s v="COBRO COSTOS DE PAPELERIA SEGUN TRANSFERENCIA DEL EXTERIOR POR ORDEN DE GAS CORONA SAECA, ASUNCION PARAGUAY. FECHA VALOR 17/08/2023 REF.: (SWF OF 23/08/17) TRN/20230817-00286841 LIB. 00513062002 YPFB - EXPORTACIÓN DE GLP Y OTROS-BOLIVIANOS"/>
    <m/>
    <m/>
    <m/>
    <m/>
    <m/>
    <m/>
    <n v="50"/>
    <n v="0"/>
    <s v="NO_CONCILIADO"/>
  </r>
  <r>
    <x v="2"/>
    <m/>
    <x v="2"/>
    <x v="152"/>
    <s v="O21338480002"/>
    <s v="BOD"/>
    <n v="2133848"/>
    <m/>
    <s v="00099021001 DEPOSITO DE EFECTIVO, DEPOSITANTE: VICEMINISTERIO DE DEPORTES, CONCEPTO: DEVOLUCION PASAJE AEREO INTERNACIONAL NO UTILIZADO EN LA RUTA:CBBA-MIAMI-CBBA AL VICEMIN DE DEPORTES, CUENTA DE DEPOSITO: CUENTA UNICA DEL TESORO"/>
    <m/>
    <m/>
    <m/>
    <m/>
    <m/>
    <m/>
    <n v="0"/>
    <n v="3581"/>
    <s v="NO_CONCILIADO"/>
  </r>
  <r>
    <x v="37"/>
    <m/>
    <x v="37"/>
    <x v="152"/>
    <s v="O21338550002"/>
    <s v="BOD"/>
    <n v="2133855"/>
    <m/>
    <s v="00016011101 DEPOSITO DE EFECTIVO, DEPOSITANTE: LIBRERIA DEL MINISTERIO DE EDUCACION, CONCEPTO: VENTA DE MATERIAL BIBLIOGRAFICO Y/O MULTIMEDIA DE LA LIBRERIA DEL MINISTERIO DE EDUCACION, CUENTA DE DEPOSITO: CUENTA UNICA DEL TESORO"/>
    <m/>
    <m/>
    <m/>
    <m/>
    <m/>
    <m/>
    <n v="0"/>
    <n v="138.5"/>
    <s v="NO_CONCILIADO"/>
  </r>
  <r>
    <x v="37"/>
    <m/>
    <x v="37"/>
    <x v="152"/>
    <s v="O21338560002"/>
    <s v="BOD"/>
    <n v="2133856"/>
    <m/>
    <s v="00016011101 DEPOSITO DE EFECTIVO, DEPOSITANTE: LIBRERIA DEL MINISTERIO DE EDUCACION, CONCEPTO: VENTA DE MATERIAL BIBLIOGRAFICO Y/O MULTIMEDIA DE LIBRERIA DEL MINISTERIO DE EDUCACION, CUENTA DE DEPOSITO: CUENTA UNICA DEL TESORO"/>
    <m/>
    <m/>
    <m/>
    <m/>
    <m/>
    <m/>
    <n v="0"/>
    <n v="156.5"/>
    <s v="NO_CONCILIADO"/>
  </r>
  <r>
    <x v="82"/>
    <m/>
    <x v="82"/>
    <x v="152"/>
    <s v="O21338590002"/>
    <s v="BOD"/>
    <n v="2133859"/>
    <m/>
    <s v="00206012001 DEPOSITO DE EFECTIVO, DEPOSITANTE: INSTITUTO NACIONAL DE ESTADISTICA, CONCEPTO: DEPÓSITO POR VENTA DE LA OFICINA CENTRAL LA PAZ, DE FECHA 17/08/2023, CUENTA DE DEPOSITO: CUENTA UNICA DEL TESORO"/>
    <m/>
    <m/>
    <m/>
    <m/>
    <m/>
    <m/>
    <n v="0"/>
    <n v="10"/>
    <s v="NO_CONCILIADO"/>
  </r>
  <r>
    <x v="81"/>
    <m/>
    <x v="81"/>
    <x v="152"/>
    <s v="B21337540002"/>
    <s v="BOD"/>
    <n v="2133754"/>
    <m/>
    <s v="00580012001 DEP.DE CHEQ.AJENOS,RET.DE CAM.,CONCEPTO: PAGO MULTAS POR RETRASO ALQUILER SUBARRIENTADATARIOS MESES ABRIL MAYO JUNIO 2023,DEP.: DEPÓSITOS ADUANEROS BOLIVIANOS , PROCEDENCIA: BANCO UNION S.A., CHEQUE: 1110, FECHA DE EMISION:17/08/2023"/>
    <m/>
    <m/>
    <m/>
    <m/>
    <m/>
    <m/>
    <n v="0"/>
    <n v="127.1"/>
    <s v="NO_CONCILIADO"/>
  </r>
  <r>
    <x v="59"/>
    <m/>
    <x v="59"/>
    <x v="152"/>
    <s v="B21337610002"/>
    <s v="BOD"/>
    <n v="2133761"/>
    <m/>
    <s v="00660012006 DEP.DE CHEQ.AJENOS,RET.DE CAM.,CONCEPTO: RECUPERACION DEL PROCESO COACTIVO FISCAL NUREJ 201505202 SEGUIDO POR DAF CONTRA JHONNY QUILO,DEP.: ORGANO JUDICIAL -DAF NACIONAL| , PROCEDENCIA: BANCO UNION S.A., CHEQUE: 804, FECHA DE EMISION:15/08/2023"/>
    <m/>
    <m/>
    <m/>
    <m/>
    <m/>
    <m/>
    <n v="0"/>
    <n v="1399.48"/>
    <s v="NO_CONCILIADO"/>
  </r>
  <r>
    <x v="32"/>
    <m/>
    <x v="32"/>
    <x v="152"/>
    <s v="G23794860001"/>
    <s v="CVD"/>
    <n v="2379486"/>
    <m/>
    <s v="COBRO COSTOS DE PAPELERIA SEGUN TRANSFERENCIA DEL EXTERIOR POR ORDEN DE LATIN OIL S.A., UY/MALDONADO. FECHA VALOR 18/08/2023, REF.: REC/REF/YPFB-PREP.686 INS/MRMDUS33 LIB. 00513062002 YPFB - EXPORTACIÓN DE GLP Y OTROS-BOLIVIANOS"/>
    <m/>
    <m/>
    <m/>
    <m/>
    <m/>
    <m/>
    <n v="50"/>
    <n v="0"/>
    <s v="NO_CONCILIADO"/>
  </r>
  <r>
    <x v="38"/>
    <m/>
    <x v="38"/>
    <x v="152"/>
    <s v="G23797950004"/>
    <s v="CRV"/>
    <n v="19034"/>
    <m/>
    <s v="VTA.DIV.S/G NOT.SEDEM/GG/EV N°0261/23,20/07/23;0275/23,27/07/23 Y AUT.VTA.DIV.EFECT.P/MEFP,18/08/23.RF.:EMIS.LC I-2023-38,COMIS.EMIS.LC 0,15% S/USD1.527.824,11 (EQ.EUR1.406.836,20) P/730 DIAS,GSTS.COM.BS220.-Y EMIS.COMP.CONT.BS50.- LIB. 00132072001 SEDEM-ADMINISTRACION RECAUDACION ENVIBOL EN BOLIVIANOS POR DIFERENCIAL CAMBIARIO"/>
    <m/>
    <m/>
    <m/>
    <m/>
    <m/>
    <m/>
    <n v="0"/>
    <n v="3517.09"/>
    <s v="NO_CONCILIADO"/>
  </r>
  <r>
    <x v="38"/>
    <m/>
    <x v="38"/>
    <x v="152"/>
    <s v="G23797960004"/>
    <s v="CRV"/>
    <n v="19037"/>
    <m/>
    <s v="I-2023-39 VTA. DIV. S/G NOTAS SEDEM/GG/EV NO 277 Y 318/2023, F.27/7 Y 10/8/23 Y AUT.VTA.DIV.EF.P/MEFP 18/8/23 REF:EMIS.CARTA CREDITO, COMIS.EMIS.L/C 0,15% S/USD487.744,32 (EQUIV A EUR449.120) 425DIAS, REEMB GSTS.COM.BS220 Y EMIS.COMP.CONT. BS50. LIB. 00132072001 SEDEM-ADMINISTRACION RECAUDACION ENVIBOL EN BOLIVIANOS POR DIFERENCIAL CAMBIARIO"/>
    <m/>
    <m/>
    <m/>
    <m/>
    <m/>
    <m/>
    <n v="0"/>
    <n v="1122.8"/>
    <s v="NO_CONCILIADO"/>
  </r>
  <r>
    <x v="95"/>
    <m/>
    <x v="95"/>
    <x v="152"/>
    <s v="S10665740003"/>
    <s v="COB"/>
    <n v="1066574"/>
    <m/>
    <s v="||TRANSFERENCIAS DEL EXTERIOR SEGÚN MENSAJES SWIFT NROS. 13694 Y 13692 DE LA FECHA Y NOTA CITE: DGAC/3568/2023 DE FECHA 15/06/2023. (HRE-TGL-9395). REMITIDA POR LA DIRECCIÓN GENERAL DE AERONAUTICA CIVIL. (SECTOR PÚBLICO). DEBITO DE LA LIBRETA 00117012001 DGAC, REPOSICIÓN DE ÚTILES DE ESCRITORIO."/>
    <m/>
    <m/>
    <m/>
    <m/>
    <m/>
    <m/>
    <n v="50"/>
    <n v="0"/>
    <s v="NO_CONCILIADO"/>
  </r>
  <r>
    <x v="61"/>
    <m/>
    <x v="61"/>
    <x v="152"/>
    <s v="S10665770003"/>
    <s v="COB"/>
    <n v="1066577"/>
    <m/>
    <s v="||TRANSFERENCIA DE FONDOS S/G MENSAJES SWIFT NROS. 13708 Y 13707 DE LA FECHA. Y NOTA CITE AGBC-AGBC/DAF/TFC-CPRV-0231/CAR/2023 DE F.14.06.2023 (HRE-TGL-9340) DE LA AGENCIA BOLIVIANA DE CORREOS (SECTOR PÚBLICO) DEB. DE LA LIB. 00383012001 INGR. AGENCIA BOLIVIANA DE CORREOS, REPOSICIÓN DE ÚTILES DE ESCRITORIO"/>
    <m/>
    <m/>
    <m/>
    <m/>
    <m/>
    <m/>
    <n v="50"/>
    <n v="0"/>
    <s v="NO_CONCILIADO"/>
  </r>
  <r>
    <x v="8"/>
    <m/>
    <x v="8"/>
    <x v="153"/>
    <s v="G23803530003"/>
    <s v="COB"/>
    <n v="17838"/>
    <m/>
    <s v="PAGO A PRIV PRÉSTAMO US29731QAB32 VCTO. 22-08-2023 POR CUENTA DE TGN , NTI. 017838 VALOR 21-08-2023 CAPITAL USD 183.399.000,00 INTERESES USD 5.456.120,25 CTA. 3987 CUENTA UNICA DEL TESORO LIB. 00099021001 REF.: COMISIONES BANCARIAS"/>
    <m/>
    <m/>
    <m/>
    <m/>
    <m/>
    <m/>
    <n v="907152.26"/>
    <n v="0"/>
    <s v="NO_CONCILIADO"/>
  </r>
  <r>
    <x v="87"/>
    <m/>
    <x v="87"/>
    <x v="153"/>
    <s v="O21340190002"/>
    <s v="BOD"/>
    <n v="2134019"/>
    <m/>
    <s v="00047137003 DEPOSITO DE EFECTIVO, DEPOSITANTE: MDRYT-EMPODERAR-PAR II, CONCEPTO: DEVOLUCION ASO. GANADEROS REYES LPZ-0806-4-559-3; COV/LPZ/048/20:PR. 855, CUENTA DE DEPOSITO: CUENTA UNICA DEL TESORO"/>
    <m/>
    <m/>
    <m/>
    <m/>
    <m/>
    <m/>
    <n v="0"/>
    <n v="39415.67"/>
    <s v="NO_CONCILIADO"/>
  </r>
  <r>
    <x v="79"/>
    <m/>
    <x v="79"/>
    <x v="153"/>
    <s v="O21340220002"/>
    <s v="BOD"/>
    <n v="2134022"/>
    <m/>
    <s v="00283012003 DEPOSITO DE EFECTIVO, DEPOSITANTE: ADUANA, CONCEPTO: VANKO FUENTES HILDA, DEVOLUCION VIATICOS PIA MARZO, ABRIL MAYO GEST. 2023, CUENTA DE DEPOSITO: CUENTA UNICA DEL TESORO"/>
    <m/>
    <m/>
    <m/>
    <m/>
    <m/>
    <m/>
    <n v="0"/>
    <n v="5967"/>
    <s v="NO_CONCILIADO"/>
  </r>
  <r>
    <x v="79"/>
    <m/>
    <x v="79"/>
    <x v="153"/>
    <s v="O21340240002"/>
    <s v="BOD"/>
    <n v="2134024"/>
    <m/>
    <s v="00283012003 DEPOSITO DE EFECTIVO, DEPOSITANTE: ADUANA, CONCEPTO: ANTEZANA MARTINEZ SERGIO, DEVOLUCION VIATICOS PIA ABRIL, MAYO Y JUNIO GEST. 2023, CUENTA DE DEPOSITO: CUENTA UNICA DEL TESORO"/>
    <m/>
    <m/>
    <m/>
    <m/>
    <m/>
    <m/>
    <n v="0"/>
    <n v="5967"/>
    <s v="NO_CONCILIADO"/>
  </r>
  <r>
    <x v="79"/>
    <m/>
    <x v="79"/>
    <x v="153"/>
    <s v="O21340260002"/>
    <s v="BOD"/>
    <n v="2134026"/>
    <m/>
    <s v="00283012003 DEPOSITO DE EFECTIVO, DEPOSITANTE: ADUANA, CONCEPTO: BLADIMIR MAMANI ALIAGA, DEVOLUCION VIATICOS PIA MARZO, ABRIL GEST. 2023, CUENTA DE DEPOSITO: CUENTA UNICA DEL TESORO"/>
    <m/>
    <m/>
    <m/>
    <m/>
    <m/>
    <m/>
    <n v="0"/>
    <n v="1617"/>
    <s v="NO_CONCILIADO"/>
  </r>
  <r>
    <x v="50"/>
    <m/>
    <x v="50"/>
    <x v="153"/>
    <s v="O21340330002"/>
    <s v="BOD"/>
    <n v="2134033"/>
    <m/>
    <s v="00020051101 DEPOSITO DE EFECTIVO, DEPOSITANTE: JAIME RUDY BURGOA VALENCIA, CONCEPTO: REVERSION TOTAL, CUENTA DE DEPOSITO: CUENTA UNICA DEL TESORO"/>
    <m/>
    <m/>
    <m/>
    <m/>
    <m/>
    <m/>
    <n v="0"/>
    <n v="90"/>
    <s v="NO_CONCILIADO"/>
  </r>
  <r>
    <x v="8"/>
    <m/>
    <x v="8"/>
    <x v="153"/>
    <s v="G23804490003"/>
    <s v="COB"/>
    <n v="17644"/>
    <m/>
    <s v="PAGO A JICA PRÉSTAMO BV-P5 VCTO. 20-08-2023 POR CUENTA DE TGN SEGÚN NOTA MEFP/VTCP/DGCP/UODP/No 742/2023 DEL 16-08-2023, NTI. 017644 VALOR 21-08-2023 INTERESES JPY 710.472,00 COMISIONES JPY 987.007,00 CTA. 3987 CUENTA UNICA DEL TESORO LIBRETA NRO.00099021001 REF.: COMISIONES BANCARIAS"/>
    <m/>
    <m/>
    <m/>
    <m/>
    <m/>
    <m/>
    <n v="326.11"/>
    <n v="0"/>
    <s v="NO_CONCILIADO"/>
  </r>
  <r>
    <x v="113"/>
    <m/>
    <x v="113"/>
    <x v="153"/>
    <s v="O21340510002"/>
    <s v="BOD"/>
    <n v="2134051"/>
    <m/>
    <s v="00251012001 DEPOSITO DE EFECTIVO, DEPOSITANTE: AURORA CAROLINA INOFUENTES HUMEREZ, CONCEPTO: DEVOLUCION DE VIATICOS MARZO 2022, CUENTA DE DEPOSITO: CUENTA UNICA DEL TESORO"/>
    <m/>
    <m/>
    <m/>
    <m/>
    <m/>
    <m/>
    <n v="0"/>
    <n v="371"/>
    <s v="NO_CONCILIADO"/>
  </r>
  <r>
    <x v="83"/>
    <m/>
    <x v="83"/>
    <x v="153"/>
    <s v="O21340520002"/>
    <s v="BOD"/>
    <n v="2134052"/>
    <m/>
    <s v="00041031107 DEPOSITO DE EFECTIVO, DEPOSITANTE: MIJAEL WALTER MAMANI QUISPE, CONCEPTO: DEVOLUCION VIATICO TERRESTRE, CUENTA DE DEPOSITO: CUENTA UNICA DEL TESORO"/>
    <m/>
    <m/>
    <m/>
    <m/>
    <m/>
    <m/>
    <n v="0"/>
    <n v="60"/>
    <s v="NO_CONCILIADO"/>
  </r>
  <r>
    <x v="105"/>
    <m/>
    <x v="105"/>
    <x v="153"/>
    <s v="O21340580002"/>
    <s v="BOD"/>
    <n v="2134058"/>
    <m/>
    <s v="00599042001 DEPOSITO DE EFECTIVO, DEPOSITANTE: EDSON CELESTINO HUAYCHO BUSTILLOS-EBA, CONCEPTO: DEVOLUCION DE ASIGNACION FONDOS EN AVANCE PARA LA COMPRA DE NEUMATICOS Y BATERIAS, CUENTA DE DEPOSITO: CUENTA UNICA DEL TESORO"/>
    <m/>
    <m/>
    <m/>
    <m/>
    <m/>
    <m/>
    <n v="0"/>
    <n v="402"/>
    <s v="NO_CONCILIADO"/>
  </r>
  <r>
    <x v="49"/>
    <m/>
    <x v="49"/>
    <x v="153"/>
    <s v="O21340610002"/>
    <s v="BOD"/>
    <n v="2134061"/>
    <m/>
    <s v="00015011108 DEPOSITO DE EFECTIVO, DEPOSITANTE: JUBILADOS BANCA PRIVADA, CONCEPTO: PAGO SERVICIO DE AGUA POTABLE 20% DEL MES DE AGOSTO, CUENTA DE DEPOSITO: CUENTA UNICA DEL TESORO"/>
    <m/>
    <m/>
    <m/>
    <m/>
    <m/>
    <m/>
    <n v="0"/>
    <n v="327.76"/>
    <s v="NO_CONCILIADO"/>
  </r>
  <r>
    <x v="0"/>
    <m/>
    <x v="0"/>
    <x v="153"/>
    <s v="O21340630002"/>
    <s v="BOD"/>
    <n v="2134063"/>
    <m/>
    <s v="00099021001 DEPOSITO DE EFECTIVO, DEPOSITANTE: ROXANA ORTIZ OVANDO, CONCEPTO: DEVOLUCION DE SALDOS NO UTILIZADOS DE C-31 3506, CUENTA DE DEPOSITO: CUENTA UNICA DEL TESORO"/>
    <m/>
    <m/>
    <m/>
    <m/>
    <m/>
    <m/>
    <n v="0"/>
    <n v="99.43"/>
    <s v="NO_CONCILIADO"/>
  </r>
  <r>
    <x v="101"/>
    <m/>
    <x v="101"/>
    <x v="153"/>
    <s v="O21340640002"/>
    <s v="BOD"/>
    <n v="2134064"/>
    <m/>
    <s v="00222012001 DEPOSITO DE EFECTIVO, DEPOSITANTE: DANIEL SALDAÑO CASTILLO, CONCEPTO: DEVOLUCION DE SALDOS NO UTILIZADOS DE C-31 825, CUENTA DE DEPOSITO: CUENTA UNICA DEL TESORO"/>
    <m/>
    <m/>
    <m/>
    <m/>
    <m/>
    <m/>
    <n v="0"/>
    <n v="700.99"/>
    <s v="NO_CONCILIADO"/>
  </r>
  <r>
    <x v="49"/>
    <m/>
    <x v="49"/>
    <x v="153"/>
    <s v="O21340660002"/>
    <s v="BOD"/>
    <n v="2134066"/>
    <m/>
    <s v="00015091101 DEPOSITO DE EFECTIVO, DEPOSITANTE: MINISTERIO DE GOBIERNO - DIPREVCON, CONCEPTO: INTERES GANADO POR APERTURA DE CTA BCO UNION A NOMBRE DE JAQUELINE SANGUEZA PAGO PASAJES AEREOS, CUENTA DE DEPOSITO: CUENTA UNICA DEL TESORO"/>
    <m/>
    <m/>
    <m/>
    <m/>
    <m/>
    <m/>
    <n v="0"/>
    <n v="117.4"/>
    <s v="NO_CONCILIADO"/>
  </r>
  <r>
    <x v="0"/>
    <m/>
    <x v="0"/>
    <x v="153"/>
    <s v="O21340690002"/>
    <s v="BOD"/>
    <n v="2134069"/>
    <m/>
    <s v="00099021001 DEPOSITO DE EFECTIVO, DEPOSITANTE: DANIEL ALIZARES JAEN, CONCEPTO: DEVOLUCION DE SALDOS NO UTILIZADOS DE C-31 (4160), CUENTA DE DEPOSITO: CUENTA UNICA DEL TESORO"/>
    <m/>
    <m/>
    <m/>
    <m/>
    <m/>
    <m/>
    <n v="0"/>
    <n v="1500"/>
    <s v="NO_CONCILIADO"/>
  </r>
  <r>
    <x v="0"/>
    <m/>
    <x v="0"/>
    <x v="153"/>
    <s v="O21340830002"/>
    <s v="BOD"/>
    <n v="2134083"/>
    <m/>
    <s v="00099021001 DEPOSITO DE EFECTIVO, DEPOSITANTE: PORFIRIO LIMACHI P., CONCEPTO: COBRO INDEBIDO DEVOLUCION, CUENTA DE DEPOSITO: CUENTA UNICA DEL TESORO"/>
    <m/>
    <m/>
    <m/>
    <m/>
    <m/>
    <m/>
    <n v="0"/>
    <n v="950"/>
    <s v="NO_CONCILIADO"/>
  </r>
  <r>
    <x v="114"/>
    <m/>
    <x v="114"/>
    <x v="153"/>
    <s v="O21340960002"/>
    <s v="BOD"/>
    <n v="2134096"/>
    <m/>
    <s v="00190012003 DEPOSITO DE EFECTIVO, DEPOSITANTE: VIRGILIO QUIROZ MATTA, CONCEPTO: DEVOLUCION DE VIATICOS, CUENTA DE DEPOSITO: CUENTA UNICA DEL TESORO"/>
    <m/>
    <m/>
    <m/>
    <m/>
    <m/>
    <m/>
    <n v="0"/>
    <n v="155.4"/>
    <s v="NO_CONCILIADO"/>
  </r>
  <r>
    <x v="114"/>
    <m/>
    <x v="114"/>
    <x v="153"/>
    <s v="O21340910002"/>
    <s v="BOD"/>
    <n v="2134091"/>
    <m/>
    <s v="00190012002 DEPOSITO DE EFECTIVO, DEPOSITANTE: SERGIO RUBEN CONDORI MAMANI, CONCEPTO: DEVOLUCION DE VIATICOS, CUENTA DE DEPOSITO: CUENTA UNICA DEL TESORO"/>
    <m/>
    <m/>
    <m/>
    <m/>
    <m/>
    <m/>
    <n v="0"/>
    <n v="155"/>
    <s v="NO_CONCILIADO"/>
  </r>
  <r>
    <x v="114"/>
    <m/>
    <x v="114"/>
    <x v="153"/>
    <s v="O21340920002"/>
    <s v="BOD"/>
    <n v="2134092"/>
    <m/>
    <s v="00190012003 DEPOSITO DE EFECTIVO, DEPOSITANTE: GUIDO AMADEO ROJAS SANTA CRUZ, CONCEPTO: DEVOLUCION DE VIATICOS, CUENTA DE DEPOSITO: CUENTA UNICA DEL TESORO"/>
    <m/>
    <m/>
    <m/>
    <m/>
    <m/>
    <m/>
    <n v="0"/>
    <n v="155.4"/>
    <s v="NO_CONCILIADO"/>
  </r>
  <r>
    <x v="114"/>
    <m/>
    <x v="114"/>
    <x v="153"/>
    <s v="O21340940002"/>
    <s v="BOD"/>
    <n v="2134094"/>
    <m/>
    <s v="00190012003 DEPOSITO DE EFECTIVO, DEPOSITANTE: VIRGILIO QUIROZ MATTA, CONCEPTO: DEVOLUCION DE VIATICOS, CUENTA DE DEPOSITO: CUENTA UNICA DEL TESORO"/>
    <m/>
    <m/>
    <m/>
    <m/>
    <m/>
    <m/>
    <n v="0"/>
    <n v="155.4"/>
    <s v="NO_CONCILIADO"/>
  </r>
  <r>
    <x v="114"/>
    <m/>
    <x v="114"/>
    <x v="153"/>
    <s v="O21340980002"/>
    <s v="BOD"/>
    <n v="2134098"/>
    <m/>
    <s v="00190012003 DEPOSITO DE EFECTIVO, DEPOSITANTE: JOSE ANGEL ORELLANA VILLALOBOS, CONCEPTO: DEVOLUCION DE VIATICOS, CUENTA DE DEPOSITO: CUENTA UNICA DEL TESORO"/>
    <m/>
    <m/>
    <m/>
    <m/>
    <m/>
    <m/>
    <n v="0"/>
    <n v="377.4"/>
    <s v="NO_CONCILIADO"/>
  </r>
  <r>
    <x v="114"/>
    <m/>
    <x v="114"/>
    <x v="153"/>
    <s v="O21340990002"/>
    <s v="BOD"/>
    <n v="2134099"/>
    <m/>
    <s v="00190012003 DEPOSITO DE EFECTIVO, DEPOSITANTE: SILVIA ERIKA CHUMACERO FLORES, CONCEPTO: DEVOLUCION DE VIATICOS, CUENTA DE DEPOSITO: CUENTA UNICA DEL TESORO"/>
    <m/>
    <m/>
    <m/>
    <m/>
    <m/>
    <m/>
    <n v="0"/>
    <n v="155"/>
    <s v="NO_CONCILIADO"/>
  </r>
  <r>
    <x v="114"/>
    <m/>
    <x v="114"/>
    <x v="153"/>
    <s v="O21341010002"/>
    <s v="BOD"/>
    <n v="2134101"/>
    <m/>
    <s v="00190012004 DEPOSITO DE EFECTIVO, DEPOSITANTE: ROBERTO FLORES AGUILAR, CONCEPTO: DEVOLUCION DE VIATICOS, CUENTA DE DEPOSITO: CUENTA UNICA DEL TESORO"/>
    <m/>
    <m/>
    <m/>
    <m/>
    <m/>
    <m/>
    <n v="0"/>
    <n v="377"/>
    <s v="NO_CONCILIADO"/>
  </r>
  <r>
    <x v="114"/>
    <m/>
    <x v="114"/>
    <x v="153"/>
    <s v="O21341020002"/>
    <s v="BOD"/>
    <n v="2134102"/>
    <m/>
    <s v="00190012004 DEPOSITO DE EFECTIVO, DEPOSITANTE: ROBERTO FLORES AGUILAR, CONCEPTO: DEVOLUCION DE VIATICOS, CUENTA DE DEPOSITO: CUENTA UNICA DEL TESORO"/>
    <m/>
    <m/>
    <m/>
    <m/>
    <m/>
    <m/>
    <n v="0"/>
    <n v="222"/>
    <s v="NO_CONCILIADO"/>
  </r>
  <r>
    <x v="114"/>
    <m/>
    <x v="114"/>
    <x v="153"/>
    <s v="O21341040002"/>
    <s v="BOD"/>
    <n v="2134104"/>
    <m/>
    <s v="00190012004 DEPOSITO DE EFECTIVO, DEPOSITANTE: ORLANDO LUIS MONTEVILLA APAZA, CONCEPTO: DEVOLUCION DE VIATICOS, CUENTA DE DEPOSITO: CUENTA UNICA DEL TESORO"/>
    <m/>
    <m/>
    <m/>
    <m/>
    <m/>
    <m/>
    <n v="0"/>
    <n v="222"/>
    <s v="NO_CONCILIADO"/>
  </r>
  <r>
    <x v="114"/>
    <m/>
    <x v="114"/>
    <x v="153"/>
    <s v="O21341050002"/>
    <s v="BOD"/>
    <n v="2134105"/>
    <m/>
    <s v="00190012004 DEPOSITO DE EFECTIVO, DEPOSITANTE: REBECA MARISOL LAURA MAMANI, CONCEPTO: DEVOLUCION DE VIATICOS, CUENTA DE DEPOSITO: CUENTA UNICA DEL TESORO"/>
    <m/>
    <m/>
    <m/>
    <m/>
    <m/>
    <m/>
    <n v="0"/>
    <n v="155.4"/>
    <s v="NO_CONCILIADO"/>
  </r>
  <r>
    <x v="88"/>
    <m/>
    <x v="88"/>
    <x v="153"/>
    <s v="O21341060002"/>
    <s v="BOD"/>
    <n v="2134106"/>
    <m/>
    <s v="00287102001 DEPOSITO DE EFECTIVO, DEPOSITANTE: MARCO ANTONIO YANARICO VILLEGAS, CONCEPTO: REPOCICION DE CREDENCIALES, CUENTA DE DEPOSITO: CUENTA UNICA DEL TESORO"/>
    <m/>
    <m/>
    <m/>
    <m/>
    <m/>
    <m/>
    <n v="0"/>
    <n v="35"/>
    <s v="NO_CONCILIADO"/>
  </r>
  <r>
    <x v="114"/>
    <m/>
    <x v="114"/>
    <x v="153"/>
    <s v="O21341070002"/>
    <s v="BOD"/>
    <n v="2134107"/>
    <m/>
    <s v="00190012004 DEPOSITO DE EFECTIVO, DEPOSITANTE: ANGEL SANTIAGO CARRASCO QUIJARRO, CONCEPTO: DEVOLUCION DE VIATICOS, CUENTA DE DEPOSITO: CUENTA UNICA DEL TESORO"/>
    <m/>
    <m/>
    <m/>
    <m/>
    <m/>
    <m/>
    <n v="0"/>
    <n v="155.4"/>
    <s v="NO_CONCILIADO"/>
  </r>
  <r>
    <x v="114"/>
    <m/>
    <x v="114"/>
    <x v="153"/>
    <s v="O21341080002"/>
    <s v="BOD"/>
    <n v="2134108"/>
    <m/>
    <s v="00190012004 DEPOSITO DE EFECTIVO, DEPOSITANTE: ANGEL SANTIAGO CARRASCO QUIJARRO, CONCEPTO: DEVOLUCION DE VIATICOS, CUENTA DE DEPOSITO: CUENTA UNICA DEL TESORO"/>
    <m/>
    <m/>
    <m/>
    <m/>
    <m/>
    <m/>
    <n v="0"/>
    <n v="155"/>
    <s v="NO_CONCILIADO"/>
  </r>
  <r>
    <x v="114"/>
    <m/>
    <x v="114"/>
    <x v="153"/>
    <s v="O21341090002"/>
    <s v="BOD"/>
    <n v="2134109"/>
    <m/>
    <s v="00190012004 DEPOSITO DE EFECTIVO, DEPOSITANTE: LOURDES TIBURCIA QUISPE QUISPE, CONCEPTO: DEVOLUCION DE VIATICOS, CUENTA DE DEPOSITO: CUENTA UNICA DEL TESORO"/>
    <m/>
    <m/>
    <m/>
    <m/>
    <m/>
    <m/>
    <n v="0"/>
    <n v="155"/>
    <s v="NO_CONCILIADO"/>
  </r>
  <r>
    <x v="114"/>
    <m/>
    <x v="114"/>
    <x v="153"/>
    <s v="O21341100002"/>
    <s v="BOD"/>
    <n v="2134110"/>
    <m/>
    <s v="00190012004 DEPOSITO DE EFECTIVO, DEPOSITANTE: LOURDES TIBURCIA QUISPE QUISPE, CONCEPTO: DEVOLUCION DE VIATICOS, CUENTA DE DEPOSITO: CUENTA UNICA DEL TESORO"/>
    <m/>
    <m/>
    <m/>
    <m/>
    <m/>
    <m/>
    <n v="0"/>
    <n v="155"/>
    <s v="NO_CONCILIADO"/>
  </r>
  <r>
    <x v="114"/>
    <m/>
    <x v="114"/>
    <x v="153"/>
    <s v="O21341110002"/>
    <s v="BOD"/>
    <n v="2134111"/>
    <m/>
    <s v="00190012004 DEPOSITO DE EFECTIVO, DEPOSITANTE: GABRIEL PAREDES HERRERA, CONCEPTO: DEVOLUCION DE VIATICOS, CUENTA DE DEPOSITO: CUENTA UNICA DEL TESORO"/>
    <m/>
    <m/>
    <m/>
    <m/>
    <m/>
    <m/>
    <n v="0"/>
    <n v="155"/>
    <s v="NO_CONCILIADO"/>
  </r>
  <r>
    <x v="114"/>
    <m/>
    <x v="114"/>
    <x v="153"/>
    <s v="O21341130002"/>
    <s v="BOD"/>
    <n v="2134113"/>
    <m/>
    <s v="00190012004 DEPOSITO DE EFECTIVO, DEPOSITANTE: JUAN CARLOS MOREJON MENDOZA, CONCEPTO: DEVOLUCION DE VIATICOS, CUENTA DE DEPOSITO: CUENTA UNICA DEL TESORO"/>
    <m/>
    <m/>
    <m/>
    <m/>
    <m/>
    <m/>
    <n v="0"/>
    <n v="155"/>
    <s v="NO_CONCILIADO"/>
  </r>
  <r>
    <x v="114"/>
    <m/>
    <x v="114"/>
    <x v="153"/>
    <s v="O21341170002"/>
    <s v="BOD"/>
    <n v="2134117"/>
    <m/>
    <s v="00190012004 DEPOSITO DE EFECTIVO, DEPOSITANTE: JUAN CARLOS MOREJON MENDOZA, CONCEPTO: DEVOLUCION DE VIATICOS, CUENTA DE DEPOSITO: CUENTA UNICA DEL TESORO"/>
    <m/>
    <m/>
    <m/>
    <m/>
    <m/>
    <m/>
    <n v="0"/>
    <n v="273.7"/>
    <s v="NO_CONCILIADO"/>
  </r>
  <r>
    <x v="114"/>
    <m/>
    <x v="114"/>
    <x v="153"/>
    <s v="O21341180002"/>
    <s v="BOD"/>
    <n v="2134118"/>
    <m/>
    <s v="00190012004 DEPOSITO DE EFECTIVO, DEPOSITANTE: JUAN CARLOS MOREJON MENDOZA, CONCEPTO: DEVOLUCION DE VIATICOS, CUENTA DE DEPOSITO: CUENTA UNICA DEL TESORO"/>
    <m/>
    <m/>
    <m/>
    <m/>
    <m/>
    <m/>
    <n v="0"/>
    <n v="155"/>
    <s v="NO_CONCILIADO"/>
  </r>
  <r>
    <x v="114"/>
    <m/>
    <x v="114"/>
    <x v="153"/>
    <s v="O21341190002"/>
    <s v="BOD"/>
    <n v="2134119"/>
    <m/>
    <s v="00190012004 DEPOSITO DE EFECTIVO, DEPOSITANTE: JUAN CARLOS MOREJON MENDOZA, CONCEPTO: DEVOLUCION DE VIATICOS, CUENTA DE DEPOSITO: CUENTA UNICA DEL TESORO"/>
    <m/>
    <m/>
    <m/>
    <m/>
    <m/>
    <m/>
    <n v="0"/>
    <n v="273.7"/>
    <s v="NO_CONCILIADO"/>
  </r>
  <r>
    <x v="114"/>
    <m/>
    <x v="114"/>
    <x v="153"/>
    <s v="O21341200002"/>
    <s v="BOD"/>
    <n v="2134120"/>
    <m/>
    <s v="00190012004 DEPOSITO DE EFECTIVO, DEPOSITANTE: YERKO GROVER ALAVI CALSINA, CONCEPTO: DEVOLUCION DE VIATICOS, CUENTA DE DEPOSITO: CUENTA UNICA DEL TESORO"/>
    <m/>
    <m/>
    <m/>
    <m/>
    <m/>
    <m/>
    <n v="0"/>
    <n v="155"/>
    <s v="NO_CONCILIADO"/>
  </r>
  <r>
    <x v="114"/>
    <m/>
    <x v="114"/>
    <x v="153"/>
    <s v="O21341220002"/>
    <s v="BOD"/>
    <n v="2134122"/>
    <m/>
    <s v="00190012004 DEPOSITO DE EFECTIVO, DEPOSITANTE: EDWIN ARIEL ALVAREZ CORMINALES, CONCEPTO: DEVOLUCION DE VIATICOS, CUENTA DE DEPOSITO: CUENTA UNICA DEL TESORO"/>
    <m/>
    <m/>
    <m/>
    <m/>
    <m/>
    <m/>
    <n v="0"/>
    <n v="222"/>
    <s v="NO_CONCILIADO"/>
  </r>
  <r>
    <x v="114"/>
    <m/>
    <x v="114"/>
    <x v="153"/>
    <s v="O21341230002"/>
    <s v="BOD"/>
    <n v="2134123"/>
    <m/>
    <s v="00190012004 DEPOSITO DE EFECTIVO, DEPOSITANTE: JIOVANA LAURA PADILLA VELASQUEZ, CONCEPTO: DEVOLUCION DE VIATICOS, CUENTA DE DEPOSITO: CUENTA UNICA DEL TESORO"/>
    <m/>
    <m/>
    <m/>
    <m/>
    <m/>
    <m/>
    <n v="0"/>
    <n v="155"/>
    <s v="NO_CONCILIADO"/>
  </r>
  <r>
    <x v="114"/>
    <m/>
    <x v="114"/>
    <x v="153"/>
    <s v="O21341280002"/>
    <s v="BOD"/>
    <n v="2134128"/>
    <m/>
    <s v="00190012004 DEPOSITO DE EFECTIVO, DEPOSITANTE: SERGIO RODRIGO CASTRO PRIETO, CONCEPTO: DEVOLUCION DE VIATICOS, CUENTA DE DEPOSITO: CUENTA UNICA DEL TESORO"/>
    <m/>
    <m/>
    <m/>
    <m/>
    <m/>
    <m/>
    <n v="0"/>
    <n v="155"/>
    <s v="NO_CONCILIADO"/>
  </r>
  <r>
    <x v="114"/>
    <m/>
    <x v="114"/>
    <x v="153"/>
    <s v="O21341250002"/>
    <s v="BOD"/>
    <n v="2134125"/>
    <m/>
    <s v="00190012004 DEPOSITO DE EFECTIVO, DEPOSITANTE: JORGE GERARDO LAIME ALTAMIRANO, CONCEPTO: DEVOLUCION DE VIATICOS, CUENTA DE DEPOSITO: CUENTA UNICA DEL TESORO"/>
    <m/>
    <m/>
    <m/>
    <m/>
    <m/>
    <m/>
    <n v="0"/>
    <n v="371"/>
    <s v="NO_CONCILIADO"/>
  </r>
  <r>
    <x v="114"/>
    <m/>
    <x v="114"/>
    <x v="153"/>
    <s v="O21341260002"/>
    <s v="BOD"/>
    <n v="2134126"/>
    <m/>
    <s v="00190012004 DEPOSITO DE EFECTIVO, DEPOSITANTE: KLAUS LUDWING CALLIZAYA COSSIO, CONCEPTO: DEVOLUCION DE VIATICOS, CUENTA DE DEPOSITO: CUENTA UNICA DEL TESORO"/>
    <m/>
    <m/>
    <m/>
    <m/>
    <m/>
    <m/>
    <n v="0"/>
    <n v="155"/>
    <s v="NO_CONCILIADO"/>
  </r>
  <r>
    <x v="114"/>
    <m/>
    <x v="114"/>
    <x v="153"/>
    <s v="O21341270002"/>
    <s v="BOD"/>
    <n v="2134127"/>
    <m/>
    <s v="00190012004 DEPOSITO DE EFECTIVO, DEPOSITANTE: VANIA ALEJANDRA MORALES FUERTES, CONCEPTO: DEVOLUCION DE VIATICOS, CUENTA DE DEPOSITO: CUENTA UNICA DEL TESORO"/>
    <m/>
    <m/>
    <m/>
    <m/>
    <m/>
    <m/>
    <n v="0"/>
    <n v="155"/>
    <s v="NO_CONCILIADO"/>
  </r>
  <r>
    <x v="114"/>
    <m/>
    <x v="114"/>
    <x v="153"/>
    <s v="O21341300002"/>
    <s v="BOD"/>
    <n v="2134130"/>
    <m/>
    <s v="00190012004 DEPOSITO DE EFECTIVO, DEPOSITANTE: PABLO REYNALDO VILLCA PELAEZ, CONCEPTO: DEVOLUCION DE VIATICOS, CUENTA DE DEPOSITO: CUENTA UNICA DEL TESORO"/>
    <m/>
    <m/>
    <m/>
    <m/>
    <m/>
    <m/>
    <n v="0"/>
    <n v="155"/>
    <s v="NO_CONCILIADO"/>
  </r>
  <r>
    <x v="114"/>
    <m/>
    <x v="114"/>
    <x v="153"/>
    <s v="O21341320002"/>
    <s v="BOD"/>
    <n v="2134132"/>
    <m/>
    <s v="00190012004 DEPOSITO DE EFECTIVO, DEPOSITANTE: DIEGO JOSE FLORES ROSAS, CONCEPTO: DEVOLUCION DE VIATICOS, CUENTA DE DEPOSITO: CUENTA UNICA DEL TESORO"/>
    <m/>
    <m/>
    <m/>
    <m/>
    <m/>
    <m/>
    <n v="0"/>
    <n v="155"/>
    <s v="NO_CONCILIADO"/>
  </r>
  <r>
    <x v="114"/>
    <m/>
    <x v="114"/>
    <x v="153"/>
    <s v="O21341330002"/>
    <s v="BOD"/>
    <n v="2134133"/>
    <m/>
    <s v="00190012004 DEPOSITO DE EFECTIVO, DEPOSITANTE: LITZY PAOLA GUTIERREZ ORO, CONCEPTO: DEVOLUCION DE VIATICOS, CUENTA DE DEPOSITO: CUENTA UNICA DEL TESORO"/>
    <m/>
    <m/>
    <m/>
    <m/>
    <m/>
    <m/>
    <n v="0"/>
    <n v="222"/>
    <s v="NO_CONCILIADO"/>
  </r>
  <r>
    <x v="114"/>
    <m/>
    <x v="114"/>
    <x v="153"/>
    <s v="O21341350002"/>
    <s v="BOD"/>
    <n v="2134135"/>
    <m/>
    <s v="00190012004 DEPOSITO DE EFECTIVO, DEPOSITANTE: KARINA BALDERRAMA ESPINOZA, CONCEPTO: DEVOLUCION DE VIATICOS, CUENTA DE DEPOSITO: CUENTA UNICA DEL TESORO"/>
    <m/>
    <m/>
    <m/>
    <m/>
    <m/>
    <m/>
    <n v="0"/>
    <n v="155"/>
    <s v="NO_CONCILIADO"/>
  </r>
  <r>
    <x v="114"/>
    <m/>
    <x v="114"/>
    <x v="153"/>
    <s v="O21341360002"/>
    <s v="BOD"/>
    <n v="2134136"/>
    <m/>
    <s v="00190012004 DEPOSITO DE EFECTIVO, DEPOSITANTE: JULIA MATILDE GRANDI MENDOZA, CONCEPTO: DEVOLUCION DE VIATICOS, CUENTA DE DEPOSITO: CUENTA UNICA DEL TESORO"/>
    <m/>
    <m/>
    <m/>
    <m/>
    <m/>
    <m/>
    <n v="0"/>
    <n v="371"/>
    <s v="NO_CONCILIADO"/>
  </r>
  <r>
    <x v="2"/>
    <m/>
    <x v="2"/>
    <x v="153"/>
    <s v="O21341420002"/>
    <s v="BOD"/>
    <n v="2134142"/>
    <m/>
    <s v="00046171101 DEPOSITO DE EFECTIVO, DEPOSITANTE: LIVER HOUSE DENTAL MEDICAL SRL, CONCEPTO: AUSENCIA REGENTE FARMACEUTICO DIRECTOR TEC O CONTROL DE CALIDAD, CUENTA DE DEPOSITO: CUENTA UNICA DEL TESORO"/>
    <m/>
    <m/>
    <m/>
    <m/>
    <m/>
    <m/>
    <n v="0"/>
    <n v="500"/>
    <s v="NO_CONCILIADO"/>
  </r>
  <r>
    <x v="37"/>
    <m/>
    <x v="37"/>
    <x v="153"/>
    <s v="O21341700002"/>
    <s v="BOD"/>
    <n v="2134170"/>
    <m/>
    <s v="00016011101 DEPOSITO DE EFECTIVO, DEPOSITANTE: JULIA CUENTAS GAMBOA, CONCEPTO: VENTA DE MATERIAL BIBLIOGRAFICO Y/O MULTIMEDIA DE LIBRERIA DEL MINISTERIO DE EDUCACION, CUENTA DE DEPOSITO: CUENTA UNICA DEL TESORO"/>
    <m/>
    <m/>
    <m/>
    <m/>
    <m/>
    <m/>
    <n v="0"/>
    <n v="1436.5"/>
    <s v="NO_CONCILIADO"/>
  </r>
  <r>
    <x v="99"/>
    <m/>
    <x v="99"/>
    <x v="153"/>
    <s v="O21341620002"/>
    <s v="BOD"/>
    <n v="2134162"/>
    <m/>
    <s v="00053014101 DEPOSITO DE EFECTIVO, DEPOSITANTE: BLANCA ROSA OROZCO RIOS, CONCEPTO: DEVOLUCION FONDOS EN AVANCE MANTENIMIENTO EDIFICIO EX CORREOS SANTA CRUZ, CUENTA DE DEPOSITO: CUENTA UNICA DEL TESORO"/>
    <m/>
    <m/>
    <m/>
    <m/>
    <m/>
    <m/>
    <n v="0"/>
    <n v="980"/>
    <s v="NO_CONCILIADO"/>
  </r>
  <r>
    <x v="0"/>
    <m/>
    <x v="0"/>
    <x v="153"/>
    <s v="O21341670002"/>
    <s v="BOD"/>
    <n v="2134167"/>
    <m/>
    <s v="00099021001 DEPOSITO DE EFECTIVO, DEPOSITANTE: LUCRECIA VELARDE VDA. DE FLORES, CONCEPTO: NUEVAS NUPCIAS, CUENTA DE DEPOSITO: CUENTA UNICA DEL TESORO"/>
    <m/>
    <m/>
    <m/>
    <m/>
    <m/>
    <m/>
    <n v="0"/>
    <n v="1500"/>
    <s v="NO_CONCILIADO"/>
  </r>
  <r>
    <x v="76"/>
    <m/>
    <x v="76"/>
    <x v="153"/>
    <s v="O21341680002"/>
    <s v="BOD"/>
    <n v="2134168"/>
    <m/>
    <s v="00213012001 DEPOSITO DE EFECTIVO, DEPOSITANTE: FRANKLIN RUDY MUJICA QUISPE, CONCEPTO: DEVOLUCION DE FONDOS, CUENTA DE DEPOSITO: CUENTA UNICA DEL TESORO"/>
    <m/>
    <m/>
    <m/>
    <m/>
    <m/>
    <m/>
    <n v="0"/>
    <n v="100"/>
    <s v="NO_CONCILIADO"/>
  </r>
  <r>
    <x v="2"/>
    <m/>
    <x v="2"/>
    <x v="153"/>
    <s v="Q18628390002"/>
    <s v="CRV"/>
    <n v="1862839"/>
    <m/>
    <s v="NUMERO DE LIBRETA CUT: 00046021109 OPERACIÓN E75 TRANSFERENCIA DE LA CUENTA FISCAL BUN A LA CUT EN MN TRANSFERENCIA DE FONDOS A SOLICITUD DE: GOBIERNO AUTONOMO MUNICIPAL SAN LORENZO, CITE: OF. DESP. GAMSL NÂ° 873/2023 CUENTA CUT 3987 LIBRETA NÂ° 00046021109 MS-MIN. SALUD-RECAUDACIONES."/>
    <m/>
    <m/>
    <m/>
    <m/>
    <m/>
    <m/>
    <n v="0"/>
    <n v="25938"/>
    <s v="NO_CONCILIADO"/>
  </r>
  <r>
    <x v="2"/>
    <m/>
    <x v="2"/>
    <x v="153"/>
    <s v="Q18628400002"/>
    <s v="CRV"/>
    <n v="1862840"/>
    <m/>
    <s v="NUMERO DE LIBRETA CUT: 00046021109 OPERACIÓN E75 TRANSFERENCIA DE LA CUENTA FISCAL BUN A LA CUT EN MN TRANSFERENCIA DE FONDOS A SOLICITUD DE: GOBIERNO AUTONOMO MUNICIPAL SAN LORENZO, CITE: OF. DESP. GAMSL NÂ° 874/2023 CUENTA CUT 3987 LIBRETA NÂ° 00046021109 MS-MIN. SALUD-RECAUDACIONES."/>
    <m/>
    <m/>
    <m/>
    <m/>
    <m/>
    <m/>
    <n v="0"/>
    <n v="8261"/>
    <s v="NO_CONCILIADO"/>
  </r>
  <r>
    <x v="89"/>
    <m/>
    <x v="89"/>
    <x v="153"/>
    <s v="Q18628540002"/>
    <s v="CRV"/>
    <n v="1862854"/>
    <m/>
    <s v="NUMERO DE LIBRETA CUT: 00373024105 OPERACIÓN E75 TRANSFERENCIA DE LA CUENTA FISCAL BUN A LA CUT EN MN TRANSFERENCIA DE FONDOS A SOLICITUD DE: GOBIERNO AUTÃNOMO MUNICIPAL VILLA VACA GUZMAN, CITE:GAMVVG-OF-320/2023 CUENTA CUT 3987 LIBRETA NÂ° 00373024105 FDI-TRANSFERENCIAS PROGRAMADAS Y/O PROYEC"/>
    <m/>
    <m/>
    <m/>
    <m/>
    <m/>
    <m/>
    <n v="0"/>
    <n v="4084.94"/>
    <s v="NO_CONCILIADO"/>
  </r>
  <r>
    <x v="32"/>
    <m/>
    <x v="32"/>
    <x v="153"/>
    <s v="G23813730001"/>
    <s v="CVD"/>
    <n v="2381373"/>
    <m/>
    <s v="COBRO COSTOS DE PAPELERIA SEGUN TRANSFERENCIA DEL EXTERIOR POR ORDEN DE COPA ENERGÍA DISTRIBUIDORA DE GAS SA, FECHA VALOR 18/08/2023 REF:INV.1092, 1091, 1090, 1086,1085 LIB. 00513062002 YPFB - EXPORTACIÓN DE GLP Y OTROS-BOLIVIANOS"/>
    <m/>
    <m/>
    <m/>
    <m/>
    <m/>
    <m/>
    <n v="50"/>
    <n v="0"/>
    <s v="NO_CONCILIADO"/>
  </r>
  <r>
    <x v="66"/>
    <m/>
    <x v="66"/>
    <x v="153"/>
    <s v="G23813750001"/>
    <s v="CVD"/>
    <n v="2381375"/>
    <m/>
    <s v="COBRO COSTOS DE PAPELERIA POR REGULARIZACION DE TRANSFERENCIA DEL EXTERIOR POR ORDEN DE VICECONSULADO DE BOLIVIA LA PLATA, ARGENTINA. REF.: (551922856), TRN/20230816-00267480 LIB. 00010011102 MIN.RELACIONES EXTERIORES - GESTORIA CONSULAR LEY Nº 3108"/>
    <m/>
    <m/>
    <m/>
    <m/>
    <m/>
    <m/>
    <n v="50"/>
    <n v="0"/>
    <s v="NO_CONCILIADO"/>
  </r>
  <r>
    <x v="66"/>
    <m/>
    <x v="66"/>
    <x v="153"/>
    <s v="G23813770001"/>
    <s v="CVD"/>
    <n v="2381377"/>
    <m/>
    <s v="COBRO COSTOS DE PAPELERIA POR REGULARIZACION DE TRANSFERENCIA DEL EXTERIOR POR ORDEN DE SEZIONE CONSOLARE AMBASCIATA DI BOLIVIA, BO/LA PAZ. REF.: GESTORIA CONSULAR MES DE JULIO DE 2023 (3878123811809300) LIB. 00010011102 MIN.RELACIONES EXTERIORES - GESTORIA CONSULAR LEY Nº 3108"/>
    <m/>
    <m/>
    <m/>
    <m/>
    <m/>
    <m/>
    <n v="50"/>
    <n v="0"/>
    <s v="NO_CONCILIADO"/>
  </r>
  <r>
    <x v="66"/>
    <m/>
    <x v="66"/>
    <x v="153"/>
    <s v="G23813810001"/>
    <s v="CVD"/>
    <n v="2381381"/>
    <m/>
    <s v="COBRO COSTOS DE PAPELERIA POR REGULARIZACION DE TRANSFERENCIA DEL EXTERIOR POR ORDEN DE CONSULADO DA BOLIVIA EM BRASILEIA, CPF/CNPJ/ID 08030065000191. REF.: GESTORIA CONSULAR (23/364678201) TRN/20230814-00085402 LIB. 00010011102 MIN.RELACIONES EXTERIORES - GESTORIA CONSULAR LEY Nº 3108"/>
    <m/>
    <m/>
    <m/>
    <m/>
    <m/>
    <m/>
    <n v="50"/>
    <n v="0"/>
    <s v="NO_CONCILIADO"/>
  </r>
  <r>
    <x v="66"/>
    <m/>
    <x v="66"/>
    <x v="153"/>
    <s v="G23813830001"/>
    <s v="CVD"/>
    <n v="2381383"/>
    <m/>
    <s v="COBRO COSTOS DE PAPELERIA POR REGULARIZACION DE TRANSFERENCIA DEL EXTERIOR POR ORDEN DE CONSULAT GENERAL BOLIVIE PARIS-FRANCIA REF:GESTORIA CONSULAR JULIO 2023 LIB. 00010011102 MIN.RELACIONES EXTERIORES - GESTORIA CONSULAR LEY Nº 3108"/>
    <m/>
    <m/>
    <m/>
    <m/>
    <m/>
    <m/>
    <n v="50"/>
    <n v="0"/>
    <s v="NO_CONCILIADO"/>
  </r>
  <r>
    <x v="66"/>
    <m/>
    <x v="66"/>
    <x v="153"/>
    <s v="G23813850001"/>
    <s v="CVD"/>
    <n v="2381385"/>
    <m/>
    <s v="COBRO COSTOS DE PAPELERIA POR REGULARIZACION DE TRANSFERENCIA DEL EXTERIOR POR ORDEN DE THE EMBASSY OF BOLIVIA SUECIA-ESTOCOLMO REF:GESTORIA CONSULAR MAYO A JULIO 2023 LIB. 00010011102 MIN.RELACIONES EXTERIORES - GESTORIA CONSULAR LEY Nº 3108"/>
    <m/>
    <m/>
    <m/>
    <m/>
    <m/>
    <m/>
    <n v="50"/>
    <n v="0"/>
    <s v="NO_CONCILIADO"/>
  </r>
  <r>
    <x v="0"/>
    <m/>
    <x v="0"/>
    <x v="153"/>
    <s v="B21340600002"/>
    <s v="BOD"/>
    <n v="2134060"/>
    <m/>
    <s v="00099021001 DEP.DE CHEQ.AJENOS,RET.DE CAM.,CONCEPTO: DIVAR CASTRO MAMANI,DEP.: BANCO UNION S.A. , PROCEDENCIA: BANCO UNION S.A., CHEQUE: 196814, FECHA DE EMISION:21/08/2023"/>
    <m/>
    <m/>
    <m/>
    <m/>
    <m/>
    <m/>
    <n v="0"/>
    <n v="1610.8"/>
    <s v="NO_CONCILIADO"/>
  </r>
  <r>
    <x v="0"/>
    <m/>
    <x v="0"/>
    <x v="153"/>
    <s v="B21340570002"/>
    <s v="BOD"/>
    <n v="2134057"/>
    <m/>
    <s v="00099021001 DEP.DE CHEQ.AJENOS,RET.DE CAM.,CONCEPTO: REBECA PARRA CARBALLO,DEP.: BANCO UNION S.A. , PROCEDENCIA: BANCO UNION S.A., CHEQUE: 196816, FECHA DE EMISION:21/08/2023"/>
    <m/>
    <m/>
    <m/>
    <m/>
    <m/>
    <m/>
    <n v="0"/>
    <n v="2910.88"/>
    <s v="NO_CONCILIADO"/>
  </r>
  <r>
    <x v="49"/>
    <m/>
    <x v="49"/>
    <x v="153"/>
    <s v="B21340680002"/>
    <s v="BOD"/>
    <n v="2134068"/>
    <m/>
    <s v="00015091101 DEP.DE CHEQ.AJENOS,RET.DE CAM.,CONCEPTO: EJECUCION BOLETA DE GARANTIA N° 210259 DE VILLA TRONICA ADQ. LLANTAS Y NEUMATICOS,DEP.: MINISTERIO DE GOBIERNO - DIPREVCON , PROCEDENCIA: BANCO UNION S.A., CHEQUE: 85, FECHA DE EMISION:08/08/2023"/>
    <m/>
    <m/>
    <m/>
    <m/>
    <m/>
    <m/>
    <n v="0"/>
    <n v="52013.08"/>
    <s v="NO_CONCILIADO"/>
  </r>
  <r>
    <x v="1"/>
    <m/>
    <x v="1"/>
    <x v="153"/>
    <s v="B21340740002"/>
    <s v="BOD"/>
    <n v="2134074"/>
    <m/>
    <s v="00099021001 DEP.DE CHEQ.AJENOS,RET.DE CAM.,CONCEPTO: DEVOLUCION DE RECURSOS POR PAGO EN DEMASIA,DEP.: INDUSTRIA METALURGIA INPROCO S.R.L. , PROCEDENCIA: BANCO UNION S.A., CHEQUE: 521, FECHA DE EMISION:16/08/2023"/>
    <m/>
    <m/>
    <m/>
    <m/>
    <m/>
    <m/>
    <n v="0"/>
    <n v="109608.08"/>
    <s v="NO_CONCILIADO"/>
  </r>
  <r>
    <x v="115"/>
    <m/>
    <x v="115"/>
    <x v="153"/>
    <s v="B21340770002"/>
    <s v="BOD"/>
    <n v="2134077"/>
    <m/>
    <s v="00514012004 DEP.DE CHEQ.AJENOS,RET.DE CAM.,CONCEPTO: TRANSFERENCIA ENTRE CUENTAS PARA CUBRIR OBLIGACIONES FINANCIERAS DE LA EMPRESA,DEP.: ENDE , PROCEDENCIA: BANCO UNION S.A., CHEQUE: 25904, FECHA DE EMISION:18/08/2023"/>
    <m/>
    <m/>
    <m/>
    <m/>
    <m/>
    <m/>
    <n v="0"/>
    <n v="27531412.18"/>
    <s v="NO_CONCILIADO"/>
  </r>
  <r>
    <x v="95"/>
    <m/>
    <x v="95"/>
    <x v="153"/>
    <s v="S10666440003"/>
    <s v="COB"/>
    <n v="1066644"/>
    <m/>
    <s v="||TRANSFERENCIA DE FONDOS S/G. MENSAJES SWIFT NROS. 13743 Y 13742 DE LA FECHA, Y NOTA REMITIDA POR LA DIRECCIÓN GENERAL DE AERONAUTICA CIVIL CITE: DGAC/3568/2023 DE FECHA 15/06/2023 (HRE-TGL-9395) (SECTOR PÚBLICO). DÉBITO DE LA LIBRETA 00117012001 DGAC, REPOSICIÓN ÚTILES DE ESCRITORIO."/>
    <m/>
    <m/>
    <m/>
    <m/>
    <m/>
    <m/>
    <n v="50"/>
    <n v="0"/>
    <s v="NO_CONCILIADO"/>
  </r>
  <r>
    <x v="8"/>
    <m/>
    <x v="8"/>
    <x v="153"/>
    <s v="S10666190004"/>
    <s v="COB"/>
    <n v="1066619"/>
    <m/>
    <s v="||PAGO A EXIMBANK COREA PRÉSTAMO EDCF NO. BOL-2 VCTO. 20/08/2023 POR CUENTA DEL TGN, SEGÚN MENSAJE SWIFT N°13792 DE LA FECHA, AUTORIZACIÓN S/G COD. LIQ. 017704 DE 14/08/2023, VALOR 21/08/2023 CAPITAL KRW713.093.000 INTERESES KRW17.661.230. LIB. 00099021001 TGN-RECURSOS ORDINARIOS (3987) REF.: COMISIONES BANCARIAS"/>
    <m/>
    <m/>
    <m/>
    <m/>
    <m/>
    <m/>
    <n v="2915.56"/>
    <n v="0"/>
    <s v="NO_CONCILIADO"/>
  </r>
  <r>
    <x v="95"/>
    <m/>
    <x v="95"/>
    <x v="153"/>
    <s v="S10666410003"/>
    <s v="COB"/>
    <n v="1066641"/>
    <m/>
    <s v="||TRANSFERENCIAS DEL EXTERIOR SEGÚN MENSAJES SWIFT NROS. 13788 Y 13786 DE LA FECHA Y NOTA CITE: DGAC/3568/2023 DE FECHA 15/06/2023. (HRE-TGL-9395). REMITIDA POR LA DIRECCIÓN GENERAL DE AERONAUTICA CIVIL. (SECTOR PÚBLICO). DEBITO DE LA LIBRETA 00117012001 DGAC, REPOSICIÓN DE ÚTILES DE ESCRITORIO."/>
    <m/>
    <m/>
    <m/>
    <m/>
    <m/>
    <m/>
    <n v="50"/>
    <n v="0"/>
    <s v="NO_CONCILIADO"/>
  </r>
  <r>
    <x v="95"/>
    <m/>
    <x v="95"/>
    <x v="153"/>
    <s v="S10666420003"/>
    <s v="COB"/>
    <n v="1066642"/>
    <m/>
    <s v="||TRANSFERENCIAS DEL EXTERIOR SEGÚN MENSAJE SWIFT NRO. 13737 DE LA FECHA Y NOTA CITE: DGAC/3568/2023 DE FECHA 15/06/2023. (HRE-TGL-9395). REMITIDA POR LA DIRECCIÓN GENERAL DE AERONAUTICA CIVIL. (SECTOR PÚBLICO). DEBITO DE LA LIBRETA 00117012001 DGAC, REPOSICIÓN DE ÚTILES DE ESCRITORIO."/>
    <m/>
    <m/>
    <m/>
    <m/>
    <m/>
    <m/>
    <n v="50"/>
    <n v="0"/>
    <s v="NO_CONCILIADO"/>
  </r>
  <r>
    <x v="116"/>
    <m/>
    <x v="116"/>
    <x v="153"/>
    <s v="S10666570002"/>
    <s v="CRV"/>
    <n v="1066657"/>
    <m/>
    <s v="||DEVOLUCION DE FONDOS DEL EXTERIOR SG. SWIFT NO. 13740 Y 13738 DE LA FECHA, SOL.042924-17371 DE BOLIVIA TV, PAGO A CONTENIDOS PUBLICOS SOCIEDAD DEL ESTADO, DEBIDO A QUE LA DIRECCION DEL BENEFICIARIO ESTA INCOMPLETA O INCORRECTA LIB.00526012001 BOLIVIA TV-RECAUDACIONES"/>
    <m/>
    <m/>
    <m/>
    <m/>
    <m/>
    <m/>
    <n v="0"/>
    <n v="39939.879999999997"/>
    <s v="NO_CONCILIADO"/>
  </r>
  <r>
    <x v="116"/>
    <m/>
    <x v="116"/>
    <x v="153"/>
    <s v="S10666600002"/>
    <s v="CRV"/>
    <n v="1066660"/>
    <m/>
    <s v="||DEVOLUCION DE FONDOS DEL EXTERIOR SG. SWIFT NO. 13746 Y 13747 DE LA FECHA, SOL.042923-17372 DE BOLIVIA TV, PAGO A CONTENIDOS PUBLICOS SOCIEDAD DEL ESTADO, DEBIDO A QUE LA DIRECCION DEL BENEFICIARIO ESTA INCOMPLETA O INCORRECTA LIB. 00526012001 BOLIVIA TV - RECAUDACIONES"/>
    <m/>
    <m/>
    <m/>
    <m/>
    <m/>
    <m/>
    <n v="0"/>
    <n v="15100.92"/>
    <s v="NO_CONCILIADO"/>
  </r>
  <r>
    <x v="50"/>
    <m/>
    <x v="50"/>
    <x v="153"/>
    <s v="S10666500001"/>
    <s v="COB"/>
    <n v="1066650"/>
    <m/>
    <s v="'COBRO DE UTILES DE ESCRITORIO POR´||BS50.- Y GSTS.COM.BS220 RFS.:240C20260980,955,968,967,969,972,975,976,978,981,979,1012,1013,1014,1015,1016,1018 (SB-R-2022-11,12,13,14,15,16,17,18,19,20,21,22,23,24,25,26,27) AF MIN.DEF.,SG NOTA MD-SIDACTA ENLACE Y COORD NO.166/2023,24/03/23. LIB.00020011103 MINISTERIO DE DEFENSA-INGRESOS VARIOS RF.:REEMB.G.COM.RECHAZO 17 SBLC AF MIN.DEFENSA"/>
    <m/>
    <m/>
    <m/>
    <m/>
    <m/>
    <m/>
    <n v="3790"/>
    <n v="0"/>
    <s v="NO_CONCILIADO"/>
  </r>
  <r>
    <x v="50"/>
    <m/>
    <x v="50"/>
    <x v="153"/>
    <s v="S10666480001"/>
    <s v="COB"/>
    <n v="1066648"/>
    <m/>
    <s v="||REGISTRO COBRO COMISIONES AVISO EMISIÓN SBLC BS220.-, AVISO ENMIENDA SBLC BS220.-,REEMB.GSTS.COM.BS220 Y EMISION COMP.CONTABLE BS150.-CARTA DE CREDITO STANDBY REF.:240C20261825 (BCB:SB-R-2023-01) A/F MINISTERIO DE DEFENSA,EN COMPL.A COMP.1066633,21/08/23. LIB.00020011103 MINISTERIO DE DEFENSA-INGRESOS VARIOS REF.:COMISIONES SBLC 240C20261825"/>
    <m/>
    <m/>
    <m/>
    <m/>
    <m/>
    <m/>
    <n v="810"/>
    <n v="0"/>
    <s v="NO_CONCILIADO"/>
  </r>
  <r>
    <x v="50"/>
    <m/>
    <x v="50"/>
    <x v="153"/>
    <s v="S10666630001"/>
    <s v="COB"/>
    <n v="1066663"/>
    <m/>
    <s v="'COBRO DE UTILES DE ESCRITORIO POR´||BS50.- Y GSTS.COM.BS220 RFS.:240C20260980,955,968,967,969,972,975,976,978,981,979,1012,1013,1014,1015,1016,1018 (SB-R-2022-11,12,13,14,15,16,17,18,19,20,21,22,23,24,25,26,27) AF MIN.DEF.,SG NOTA MD-DM-DGAA-UF-ST.N°1298,15/08/23. LIB.00020011103 MINISTERIO DE DEFENSA-INGRESOS VARIOS RF.:RMB.G.COM.RECH.ENM.17 SBLC AF MIN.DEFENSA"/>
    <m/>
    <m/>
    <m/>
    <m/>
    <m/>
    <m/>
    <n v="3790"/>
    <n v="0"/>
    <s v="NO_CONCILIADO"/>
  </r>
  <r>
    <x v="35"/>
    <m/>
    <x v="35"/>
    <x v="153"/>
    <s v="F0013793"/>
    <s v="NTE"/>
    <n v="6297381"/>
    <m/>
    <s v="A:00099021001 DEVOLUCION DEUDA AL TGN POR PARTE DEL SR. GUILLERMO ARAMAYO HERRERA CORRESPONDIENTE AL MES DE JULIO/2023. S/G. INF. SENASIR UAF-ITES Nº 274/2023, DE FECHA 14/08/2023"/>
    <m/>
    <m/>
    <m/>
    <m/>
    <m/>
    <m/>
    <n v="0"/>
    <n v="1027.3499999999999"/>
    <s v="NO_CONCILIADO"/>
  </r>
  <r>
    <x v="116"/>
    <m/>
    <x v="116"/>
    <x v="154"/>
    <s v="O21343380002"/>
    <s v="BOD"/>
    <n v="2134338"/>
    <m/>
    <s v="00526012001 DEPOSITO DE EFECTIVO, DEPOSITANTE: BOLIVIA TV-JORGE FERNANDEZ ORTIZ, CONCEPTO: DEVOLUCION DE VIATICOS, CUENTA DE DEPOSITO: CUENTA UNICA DEL TESORO"/>
    <m/>
    <m/>
    <m/>
    <m/>
    <m/>
    <m/>
    <n v="0"/>
    <n v="209"/>
    <s v="NO_CONCILIADO"/>
  </r>
  <r>
    <x v="116"/>
    <m/>
    <x v="116"/>
    <x v="154"/>
    <s v="O21343370002"/>
    <s v="BOD"/>
    <n v="2134337"/>
    <m/>
    <s v="00526012001 DEPOSITO DE EFECTIVO, DEPOSITANTE: BOLIVIA TV-JORGE FERNANDEZ ORTIZ, CONCEPTO: DEVOLUCION DE VIATICOS, CUENTA DE DEPOSITO: CUENTA UNICA DEL TESORO"/>
    <m/>
    <m/>
    <m/>
    <m/>
    <m/>
    <m/>
    <n v="0"/>
    <n v="62.7"/>
    <s v="NO_CONCILIADO"/>
  </r>
  <r>
    <x v="0"/>
    <m/>
    <x v="0"/>
    <x v="154"/>
    <s v="O21343510002"/>
    <s v="BOD"/>
    <n v="2134351"/>
    <m/>
    <s v="00099021001 DEPOSITO DE EFECTIVO, DEPOSITANTE: LOURDES ALIAGA ZAPATA, CONCEPTO: DOBLE PERCEPCION DEL MES DE AGOSTO 2023, CUENTA DE DEPOSITO: CUENTA UNICA DEL TESORO"/>
    <m/>
    <m/>
    <m/>
    <m/>
    <m/>
    <m/>
    <n v="0"/>
    <n v="2000"/>
    <s v="NO_CONCILIADO"/>
  </r>
  <r>
    <x v="18"/>
    <m/>
    <x v="18"/>
    <x v="154"/>
    <s v="O21343540002"/>
    <s v="BOD"/>
    <n v="2134354"/>
    <m/>
    <s v="00099021001 DEPOSITO DE EFECTIVO, DEPOSITANTE: RUTH MENDOZA FLORES, CONCEPTO: DEVOLUCION EXAMEN PREOCUPACIONAL GESTION 2023, CUENTA DE DEPOSITO: CUENTA UNICA DEL TESORO/DJBR"/>
    <m/>
    <m/>
    <m/>
    <m/>
    <m/>
    <m/>
    <n v="0"/>
    <n v="100"/>
    <s v="NO_CONCILIADO"/>
  </r>
  <r>
    <x v="117"/>
    <m/>
    <x v="117"/>
    <x v="154"/>
    <s v="O21343560002"/>
    <s v="BOD"/>
    <n v="2134356"/>
    <m/>
    <s v="00586012001 DEPOSITO DE EFECTIVO, DEPOSITANTE: EMPRESA AZUCARERA SAN BUENAVENTURA - EASBA, CONCEPTO: DEVOLUCION DE FONDOS EN AVANCE, SALDO NO UTILIZADO DEL C-31 383.1.1, CUENTA DE DEPOSITO: CUENTA UNICA DEL TESORO"/>
    <m/>
    <m/>
    <m/>
    <m/>
    <m/>
    <m/>
    <n v="0"/>
    <n v="2916.2"/>
    <s v="NO_CONCILIADO"/>
  </r>
  <r>
    <x v="110"/>
    <m/>
    <x v="110"/>
    <x v="154"/>
    <s v="O21343600002"/>
    <s v="BOD"/>
    <n v="2134360"/>
    <m/>
    <s v="00099021001 DEPOSITO DE EFECTIVO, DEPOSITANTE: INSTITUTO DEL SEGURO AGRARIO, CONCEPTO: DEVOLUCION DE PAGOS NESTOR BURGOA, CUENTA DE DEPOSITO: CUENTA UNICA DEL TESORO"/>
    <m/>
    <m/>
    <m/>
    <m/>
    <m/>
    <m/>
    <n v="0"/>
    <n v="120"/>
    <s v="NO_CONCILIADO"/>
  </r>
  <r>
    <x v="27"/>
    <m/>
    <x v="27"/>
    <x v="154"/>
    <s v="O21343610002"/>
    <s v="BOD"/>
    <n v="2134361"/>
    <m/>
    <s v="00086038008 DEPOSITO DE EFECTIVO, DEPOSITANTE: ZULMA CHURA ZARATE, CONCEPTO: DEVOLUCION DE SUELDOS EN DEMASIA, CUENTA DE DEPOSITO: CUENTA UNICA DEL TESORO"/>
    <m/>
    <m/>
    <m/>
    <m/>
    <m/>
    <m/>
    <n v="0"/>
    <n v="0.05"/>
    <s v="NO_CONCILIADO"/>
  </r>
  <r>
    <x v="2"/>
    <m/>
    <x v="2"/>
    <x v="154"/>
    <s v="O21343690002"/>
    <s v="BOD"/>
    <n v="2134369"/>
    <m/>
    <s v="00046104203 DEPOSITO DE EFECTIVO, DEPOSITANTE: BORIS ROMAN ALCONCE LIMACHI, CONCEPTO: REVERSION, CUENTA DE DEPOSITO: CUENTA UNICA DEL TESORO"/>
    <m/>
    <m/>
    <m/>
    <m/>
    <m/>
    <m/>
    <n v="0"/>
    <n v="25"/>
    <s v="NO_CONCILIADO"/>
  </r>
  <r>
    <x v="18"/>
    <m/>
    <x v="18"/>
    <x v="154"/>
    <s v="O21343710002"/>
    <s v="BOD"/>
    <n v="2134371"/>
    <m/>
    <s v="00099021001 DEPOSITO DE EFECTIVO, DEPOSITANTE: MARIA JENNY CARBALLO SOLIS CI 7974726 CB, CONCEPTO: DEVOLUCON POR PAGO EN DEMASIA DE REFRIGERIO MES DE ABRIL DE LA GESTION 2022, CUENTA DE DEPOSITO: CUENTA UNICA DEL TESORO/DJBR"/>
    <m/>
    <m/>
    <m/>
    <m/>
    <m/>
    <m/>
    <n v="0"/>
    <n v="180"/>
    <s v="NO_CONCILIADO"/>
  </r>
  <r>
    <x v="37"/>
    <m/>
    <x v="37"/>
    <x v="154"/>
    <s v="O21343810002"/>
    <s v="BOD"/>
    <n v="2134381"/>
    <m/>
    <s v="00016011101 DEPOSITO DE EFECTIVO, DEPOSITANTE: LIBRERIA DEL MINISTERIO DE EDUCACION, CONCEPTO: VENTA DE MATERIAL BIBLIOGRAFICO Y/O MULTIMEDIA DE LA LIBRERIA DEL MINISTERIO DE EDUCACION, CUENTA DE DEPOSITO: CUENTA UNICA DEL TESORO"/>
    <m/>
    <m/>
    <m/>
    <m/>
    <m/>
    <m/>
    <n v="0"/>
    <n v="1586"/>
    <s v="NO_CONCILIADO"/>
  </r>
  <r>
    <x v="37"/>
    <m/>
    <x v="37"/>
    <x v="154"/>
    <s v="O21343840002"/>
    <s v="BOD"/>
    <n v="2134384"/>
    <m/>
    <s v="00016011101 DEPOSITO DE EFECTIVO, DEPOSITANTE: LIBRERIA DEL MINISTERIO DE EDUCACION, CONCEPTO: VENTA DE MATERIAL BIBLIOGRAFICO Y/O MULTIMEDIA DE LIBRERIA DEL MINISTERIO DE EDUCACION, CUENTA DE DEPOSITO: CUENTA UNICA DEL TESORO"/>
    <m/>
    <m/>
    <m/>
    <m/>
    <m/>
    <m/>
    <n v="0"/>
    <n v="643.5"/>
    <s v="NO_CONCILIADO"/>
  </r>
  <r>
    <x v="49"/>
    <m/>
    <x v="49"/>
    <x v="154"/>
    <s v="O21343850002"/>
    <s v="BOD"/>
    <n v="2134385"/>
    <m/>
    <s v="00015011108 DEPOSITO DE EFECTIVO, DEPOSITANTE: ENRIQUE VIDAL POM MONASTERIOS, CONCEPTO: DEVOLUCION SR.GUILLERMO VILLAROEL LLANOS, CUENTA DE DEPOSITO: CUENTA UNICA DEL TESORO"/>
    <m/>
    <m/>
    <m/>
    <m/>
    <m/>
    <m/>
    <n v="0"/>
    <n v="100"/>
    <s v="NO_CONCILIADO"/>
  </r>
  <r>
    <x v="49"/>
    <m/>
    <x v="49"/>
    <x v="154"/>
    <s v="O21343860002"/>
    <s v="BOD"/>
    <n v="2134386"/>
    <m/>
    <s v="00015011108 DEPOSITO DE EFECTIVO, DEPOSITANTE: ENRIQUE VIDAL POMA MONASTERIOS, CONCEPTO: DEVOLUCION SR GUILLERMO VILLARROEL LLANOS, CUENTA DE DEPOSITO: CUENTA UNICA DEL TESORO"/>
    <m/>
    <m/>
    <m/>
    <m/>
    <m/>
    <m/>
    <n v="0"/>
    <n v="100"/>
    <s v="NO_CONCILIADO"/>
  </r>
  <r>
    <x v="18"/>
    <m/>
    <x v="18"/>
    <x v="154"/>
    <s v="O21343920002"/>
    <s v="BOD"/>
    <n v="2134392"/>
    <m/>
    <s v="00099021001 DEPOSITO DE EFECTIVO, DEPOSITANTE: EBERTH DAYLER GONZALES, CONCEPTO: DEVOLUCION EXAMEN PREOCUPACIONAL GESTION 2023, CUENTA DE DEPOSITO: CUENTA UNICA DEL TESORO/DJBR"/>
    <m/>
    <m/>
    <m/>
    <m/>
    <m/>
    <m/>
    <n v="0"/>
    <n v="100"/>
    <s v="NO_CONCILIADO"/>
  </r>
  <r>
    <x v="46"/>
    <m/>
    <x v="46"/>
    <x v="154"/>
    <s v="O21343940002"/>
    <s v="BOD"/>
    <n v="2134394"/>
    <m/>
    <s v="00081011101 DEPOSITO DE EFECTIVO, DEPOSITANTE: JUAN CARLOS CHIRILLA, CONCEPTO: REPOSICION DE CREDENCIAL, CUENTA DE DEPOSITO: CUENTA UNICA DEL TESORO"/>
    <m/>
    <m/>
    <m/>
    <m/>
    <m/>
    <m/>
    <n v="0"/>
    <n v="25"/>
    <s v="NO_CONCILIADO"/>
  </r>
  <r>
    <x v="37"/>
    <m/>
    <x v="37"/>
    <x v="154"/>
    <s v="O21344070002"/>
    <s v="BOD"/>
    <n v="2134407"/>
    <m/>
    <s v="00099021001 DEPOSITO DE EFECTIVO, DEPOSITANTE: ANGELA LUCUY SANZ, CONCEPTO: REVERSION DE BOLETA DE PAGO DE HABERES MES DE ABRIL, CUENTA DE DEPOSITO: CUENTA UNICA DEL TESORO/DJBR"/>
    <m/>
    <m/>
    <m/>
    <m/>
    <m/>
    <m/>
    <n v="0"/>
    <n v="1146.54"/>
    <s v="NO_CONCILIADO"/>
  </r>
  <r>
    <x v="37"/>
    <m/>
    <x v="37"/>
    <x v="154"/>
    <s v="O21344080002"/>
    <s v="BOD"/>
    <n v="2134408"/>
    <m/>
    <s v="00099021001 DEPOSITO DE EFECTIVO, DEPOSITANTE: ANGELA LUCUY SANZ, CONCEPTO: REVERSION BOLETA DE PAGO DE HABERES MES DE MAYO, CUENTA DE DEPOSITO: CUENTA UNICA DEL TESORO/DJBR"/>
    <m/>
    <m/>
    <m/>
    <m/>
    <m/>
    <m/>
    <n v="0"/>
    <n v="4722.8"/>
    <s v="NO_CONCILIADO"/>
  </r>
  <r>
    <x v="18"/>
    <m/>
    <x v="18"/>
    <x v="154"/>
    <s v="O21344120002"/>
    <s v="BOD"/>
    <n v="2134412"/>
    <m/>
    <s v="00099021001 DEPOSITO DE EFECTIVO, DEPOSITANTE: ZUELEN YNDIRA PEÑARANDA MANCILLA, CONCEPTO: DEVOLUCION EXAMEN PREOCUPACIONAL GESTION 2023, CUENTA DE DEPOSITO: CUENTA UNICA DEL TESORO/DJBR"/>
    <m/>
    <m/>
    <m/>
    <m/>
    <m/>
    <m/>
    <n v="0"/>
    <n v="100"/>
    <s v="NO_CONCILIADO"/>
  </r>
  <r>
    <x v="29"/>
    <m/>
    <x v="29"/>
    <x v="154"/>
    <s v="O21344210002"/>
    <s v="BOD"/>
    <n v="2134421"/>
    <m/>
    <s v="00099021001 DEPOSITO DE EFECTIVO, DEPOSITANTE: ASFI - LUIS GONZALO GARCIA MANRIQUE, CONCEPTO: FACTURA NAABOL, CUENTA DE DEPOSITO: CUENTA UNICA DEL TESORO"/>
    <m/>
    <m/>
    <m/>
    <m/>
    <m/>
    <m/>
    <n v="0"/>
    <n v="15"/>
    <s v="NO_CONCILIADO"/>
  </r>
  <r>
    <x v="76"/>
    <m/>
    <x v="76"/>
    <x v="154"/>
    <s v="O21344220002"/>
    <s v="BOD"/>
    <n v="2134422"/>
    <m/>
    <s v="00213012001 DEPOSITO DE EFECTIVO, DEPOSITANTE: ALCIDES GROVER APAZA M., CONCEPTO: DEVOLUCION DE FONDOS, CUENTA DE DEPOSITO: CUENTA UNICA DEL TESORO"/>
    <m/>
    <m/>
    <m/>
    <m/>
    <m/>
    <m/>
    <n v="0"/>
    <n v="100"/>
    <s v="NO_CONCILIADO"/>
  </r>
  <r>
    <x v="105"/>
    <m/>
    <x v="105"/>
    <x v="154"/>
    <s v="O21344500002"/>
    <s v="BOD"/>
    <n v="2134450"/>
    <m/>
    <s v="00599022001 DEPOSITO DE EFECTIVO, DEPOSITANTE: EMPRESA BOLIVIANA DE ALIMENTOS Y DERIVADOS EBA, CONCEPTO: DEVOLUCION DE RECURSOS NO UTILIZADOS CESAR EDWIN CHOQUE LIMACHI, CUENTA DE DEPOSITO: CUENTA UNICA DEL TESORO"/>
    <m/>
    <m/>
    <m/>
    <m/>
    <m/>
    <m/>
    <n v="0"/>
    <n v="16.04"/>
    <s v="NO_CONCILIADO"/>
  </r>
  <r>
    <x v="0"/>
    <m/>
    <x v="0"/>
    <x v="154"/>
    <s v="O21344730002"/>
    <s v="BOD"/>
    <n v="2134473"/>
    <m/>
    <s v="00099021001 DEPOSITO DE EFECTIVO, DEPOSITANTE: FLAVIO ZENON ALARCON PAREDES, CONCEPTO: REVERSION DE BOLETA HABER MENSUAL, CUENTA DE DEPOSITO: CUENTA UNICA DEL TESORO"/>
    <m/>
    <m/>
    <m/>
    <m/>
    <m/>
    <m/>
    <n v="0"/>
    <n v="6300.26"/>
    <s v="NO_CONCILIADO"/>
  </r>
  <r>
    <x v="82"/>
    <m/>
    <x v="82"/>
    <x v="154"/>
    <s v="O21344780002"/>
    <s v="BOD"/>
    <n v="2134478"/>
    <m/>
    <s v="00206012001 DEPOSITO DE EFECTIVO, DEPOSITANTE: INSTITUTO NACIONAL DE ESTADISTICA, CONCEPTO: DEPÓSITO POR VENTA DE LA OFICINA CENTRAL LA PAZ, DE FECHA 21/08/2023, CUENTA DE DEPOSITO: CUENTA UNICA DEL TESORO"/>
    <m/>
    <m/>
    <m/>
    <m/>
    <m/>
    <m/>
    <n v="0"/>
    <n v="28.6"/>
    <s v="NO_CONCILIADO"/>
  </r>
  <r>
    <x v="95"/>
    <m/>
    <x v="95"/>
    <x v="154"/>
    <s v="S10667150003"/>
    <s v="COB"/>
    <n v="1066715"/>
    <m/>
    <s v="||TRANSFERENCIA DE FONDOS S/G MENSAJES SWIFT NROS.13939 Y 13938 DE LA FECHA Y NOTA CITE DGAC/3568/2023 DE F.15.06.2023 (HRE-TGL-9395) DE LA DIRECCION GENERAL DE AERONAUTICA CIVIL (SECTOR PÚBLICO). DEBITO DE LA LIBRETA 00117012001 DGAC, REPOSICIÓN DE ÚTILES DE ESCRITORIO."/>
    <m/>
    <m/>
    <m/>
    <m/>
    <m/>
    <m/>
    <n v="50"/>
    <n v="0"/>
    <s v="NO_CONCILIADO"/>
  </r>
  <r>
    <x v="95"/>
    <m/>
    <x v="95"/>
    <x v="154"/>
    <s v="S10667170003"/>
    <s v="COB"/>
    <n v="1066717"/>
    <m/>
    <s v="||TRANSFERENCIA DE FONDOS S/G. MENSAJES SWIFT NROS. 13976 Y 13973 DE LA FECHA, Y NOTA REMITIDA POR LA DIRECCIÓN GENERAL DE AERONAUTICA CIVIL CITE: DGAC/3568/2023 DE FECHA 15/06/2023 (HRE-TGL-9395) (SECTOR PÚBLICO). DÉBITO DE LA LIBRETA 00117012001 DGAC, REPOSICIÓN ÚTILES DE ESCRITORIO."/>
    <m/>
    <m/>
    <m/>
    <m/>
    <m/>
    <m/>
    <n v="50"/>
    <n v="0"/>
    <s v="NO_CONCILIADO"/>
  </r>
  <r>
    <x v="95"/>
    <m/>
    <x v="95"/>
    <x v="154"/>
    <s v="S10667200003"/>
    <s v="COB"/>
    <n v="1066720"/>
    <m/>
    <s v="||TRANSFERENCIAS DEL EXTERIOR SEGÚN MENSAJE SWIFT NRO. 13936 DE LA FECHA Y NOTA CITE: DGAC/3568/2023 DE FECHA 15/06/2023. (HRE-TGL-9395). REMITIDA POR LA DIRECCIÓN GENERAL DE AERONAUTICA CIVIL. (SECTOR PÚBLICO). DEBITO DE LA LIBRETA 00117012001 DGAC, REPOSICIÓN DE ÚTILES DE ESCRITORIO."/>
    <m/>
    <m/>
    <m/>
    <m/>
    <m/>
    <m/>
    <n v="50"/>
    <n v="0"/>
    <s v="NO_CONCILIADO"/>
  </r>
  <r>
    <x v="118"/>
    <m/>
    <x v="118"/>
    <x v="154"/>
    <s v="S10668970002"/>
    <s v="CRV"/>
    <n v="1066897"/>
    <m/>
    <s v="||DEVOLUCION DE FONDOS SEGUN SWIFT NO.14006 DE LA FECHA Y SOL. EN NOTA CAR/SENATEX/UAF NO.0279/2023, RECIBIDA EN FECHA 18-08-2023 , ORDENANTE COLTEX PERU S.A.C. LIB. NO. 00378012002 SENATEX-ADMINSTRACION CENTRAL"/>
    <m/>
    <m/>
    <m/>
    <m/>
    <m/>
    <m/>
    <n v="0"/>
    <n v="127006.04"/>
    <s v="NO_CONCILIADO"/>
  </r>
  <r>
    <x v="119"/>
    <m/>
    <x v="119"/>
    <x v="154"/>
    <s v="B21343220002"/>
    <s v="BOD"/>
    <n v="2134322"/>
    <m/>
    <s v="00591012001 DEP.DE CHEQ.AJENOS,RET.DE CAM.,CONCEPTO: DEPÓSITOS NO IDENTIFICADOS POR ALQUILERES Y PUBLICIDAD GESTION 2023 SG HR MT/2023-02246 Y DOC ADJ,DEP.: EMP. ESTATAL DE TRANSPORTE POR CABLE MI TELEFERICO"/>
    <m/>
    <m/>
    <m/>
    <m/>
    <m/>
    <m/>
    <n v="0"/>
    <n v="361829.33"/>
    <s v="NO_CONCILIADO"/>
  </r>
  <r>
    <x v="119"/>
    <m/>
    <x v="119"/>
    <x v="154"/>
    <s v="B21343230002"/>
    <s v="BOD"/>
    <n v="2134323"/>
    <m/>
    <s v="00591012001 DEP.DE CHEQ.AJENOS,RET.DE CAM.,CONCEPTO: DEPÓSITOS NO IDENTIFICADOS POR ALQUILERES Y PUBLICIDAD GESTION 2020 SG HR MT/2022-08533 Y DOC ADJ,DEP.: EMP ESTATAL DE TRANSPORTE POR CABLE MI TELEFERICO"/>
    <m/>
    <m/>
    <m/>
    <m/>
    <m/>
    <m/>
    <n v="0"/>
    <n v="30558.58"/>
    <s v="NO_CONCILIADO"/>
  </r>
  <r>
    <x v="119"/>
    <m/>
    <x v="119"/>
    <x v="154"/>
    <s v="B21343240002"/>
    <s v="BOD"/>
    <n v="2134324"/>
    <m/>
    <s v="00591012001 DEP.DE CHEQ.AJENOS,RET.DE CAM.,CONCEPTO: DEPÓSITOS NO IDENTIFICADOS POR ALQUILERES Y PUBLICIDAD GESTION 2018 SG HR MT/2022-08410 Y DOC ADJ,DEP.: EMP. ESTATAL DE TRANSPORTE POR CABLE MI TELEFERICO"/>
    <m/>
    <m/>
    <m/>
    <m/>
    <m/>
    <m/>
    <n v="0"/>
    <n v="3292.18"/>
    <s v="NO_CONCILIADO"/>
  </r>
  <r>
    <x v="119"/>
    <m/>
    <x v="119"/>
    <x v="154"/>
    <s v="B21343250002"/>
    <s v="BOD"/>
    <n v="2134325"/>
    <m/>
    <s v="00591012001 DEP.DE CHEQ.AJENOS,RET.DE CAM.,CONCEPTO: DEPÓSITO INGRESO SERVICIO DE PARQUEO MENSUAL SISTEMA DE BILLETAJE, LINEA MORADA DEL 2005/2023,DEP.: EMP. ESTATAL DE TRANSPORTE POR CABLE MI TELEFERICO"/>
    <m/>
    <m/>
    <m/>
    <m/>
    <m/>
    <m/>
    <n v="0"/>
    <n v="400"/>
    <s v="NO_CONCILIADO"/>
  </r>
  <r>
    <x v="119"/>
    <m/>
    <x v="119"/>
    <x v="154"/>
    <s v="B21343270002"/>
    <s v="BOD"/>
    <n v="2134327"/>
    <m/>
    <s v="00591012001 DEP.DE CHEQ.AJENOS,RET.DE CAM.,CONCEPTO: DEPÓSITO INGRESO SERVICIO DE PARQUEO MENSUAL SISTEMA DE BILLETAJE, LINEA MORADA DE 23/06/2023,DEP.: EMP. ESTATAL DE TRANSPORTE POR CABLE MI TELEFERICO"/>
    <m/>
    <m/>
    <m/>
    <m/>
    <m/>
    <m/>
    <n v="0"/>
    <n v="400"/>
    <s v="NO_CONCILIADO"/>
  </r>
  <r>
    <x v="119"/>
    <m/>
    <x v="119"/>
    <x v="154"/>
    <s v="B21343290002"/>
    <s v="BOD"/>
    <n v="2134329"/>
    <m/>
    <s v="00591012001 DEP.DE CHEQ.AJENOS,RET.DE CAM.,CONCEPTO: DEPÓSITOS NO IDENTIFICADOS POR PUBLICIDAD GESTION 2020 SG HR MT/2023-02292 Y DOC ADJ,DEP.: EMP. ESTATAL DE TRANSPORTE POR CABLE MI TELEFERICO"/>
    <m/>
    <m/>
    <m/>
    <m/>
    <m/>
    <m/>
    <n v="0"/>
    <n v="907"/>
    <s v="NO_CONCILIADO"/>
  </r>
  <r>
    <x v="119"/>
    <m/>
    <x v="119"/>
    <x v="154"/>
    <s v="B21343300002"/>
    <s v="BOD"/>
    <n v="2134330"/>
    <m/>
    <s v="00591012001 DEP.DE CHEQ.AJENOS,RET.DE CAM.,CONCEPTO: COMPENSACION DE GARANTIA A FAVOR DE FACTURAS N°1140-84 Y 1770 SG HR EX/2023-01359 Y DOC ADJ,DEP.: EMP. ESTATAL DE TRANSPORTE POR CABLE MI TELEFERICO"/>
    <m/>
    <m/>
    <m/>
    <m/>
    <m/>
    <m/>
    <n v="0"/>
    <n v="2088"/>
    <s v="NO_CONCILIADO"/>
  </r>
  <r>
    <x v="119"/>
    <m/>
    <x v="119"/>
    <x v="154"/>
    <s v="B21343310002"/>
    <s v="BOD"/>
    <n v="2134331"/>
    <m/>
    <s v="00591012001 DEP.DE CHEQ.AJENOS,RET.DE CAM.,CONCEPTO: DEPÓSITOS NO IDENTIFICADOS POR ALQUILERES Y PUBLICIDAD GESTION 2020 SG HR MT/2023-02132 Y DOC ADJ,DEP.: EMP. ESTATAL DE TRANSPORTE POR CABLE MI TELEFERICO"/>
    <m/>
    <m/>
    <m/>
    <m/>
    <m/>
    <m/>
    <n v="0"/>
    <n v="39495.620000000003"/>
    <s v="NO_CONCILIADO"/>
  </r>
  <r>
    <x v="119"/>
    <m/>
    <x v="119"/>
    <x v="154"/>
    <s v="B21343340002"/>
    <s v="BOD"/>
    <n v="2134334"/>
    <m/>
    <s v="00591012001 DEP.DE CHEQ.AJENOS,RET.DE CAM.,CONCEPTO: DEPÓSITOS NO IDENTIFICADOS POR ALQUILERES Y PUBLICIDAD GESTION 2023 SG HR MT/2023-02135 Y DOC ADJ,DEP.: EMP. ESTATAL DE TRANSPORTE POR CABLE MI TELEFERICO"/>
    <m/>
    <m/>
    <m/>
    <m/>
    <m/>
    <m/>
    <n v="0"/>
    <n v="490299.45"/>
    <s v="NO_CONCILIADO"/>
  </r>
  <r>
    <x v="119"/>
    <m/>
    <x v="119"/>
    <x v="154"/>
    <s v="B21343350002"/>
    <s v="BOD"/>
    <n v="2134335"/>
    <m/>
    <s v="00591012001 DEP.DE CHEQ.AJENOS,RET.DE CAM.,CONCEPTO: DEPÓSITOS NO IDENTIFICADOS POR ALQUILERES Y PUBLICIDAD GESTION 2023 SG HR MT/2023-02222 Y DOC ADJ,DEP.: EMP. ESTATAL DE TRANSPORTE POR CABLE MI TELEFERICO"/>
    <m/>
    <m/>
    <m/>
    <m/>
    <m/>
    <m/>
    <n v="0"/>
    <n v="1666015.17"/>
    <s v="NO_CONCILIADO"/>
  </r>
  <r>
    <x v="119"/>
    <m/>
    <x v="119"/>
    <x v="154"/>
    <s v="B21343360002"/>
    <s v="BOD"/>
    <n v="2134336"/>
    <m/>
    <s v="00591012001 DEP.DE CHEQ.AJENOS,RET.DE CAM.,CONCEPTO: DEPÓSITOS POR EXTRAVIO DE CREDENCIALES Y ROPA DE TRABAJO SEGUN DOCUMENTACION ADJUNTA,DEP.: EMP. ESTATAL DE TRANSPORTE POR CABLE MI TELEFERICO"/>
    <m/>
    <m/>
    <m/>
    <m/>
    <m/>
    <m/>
    <n v="0"/>
    <n v="3915.6"/>
    <s v="NO_CONCILIADO"/>
  </r>
  <r>
    <x v="64"/>
    <m/>
    <x v="64"/>
    <x v="154"/>
    <s v="B21343590002"/>
    <s v="BOD"/>
    <n v="2134359"/>
    <m/>
    <s v="00291012002 DEP.DE CHEQ.AJENOS,RET.DE CAM.,CONCEPTO: REPOSICION DE CREDENCIAL - DANIEL CARLOS GUZMAN ALEJANDRO,DEP.: DANIEL CARLOS GUZMAN ALEJANDRO , PROCEDENCIA: BANCO UNION S.A., CHEQUE: 765, FECHA DE EMISION:17/08/2023"/>
    <m/>
    <m/>
    <m/>
    <m/>
    <m/>
    <m/>
    <n v="0"/>
    <n v="70"/>
    <s v="NO_CONCILIADO"/>
  </r>
  <r>
    <x v="1"/>
    <m/>
    <x v="1"/>
    <x v="154"/>
    <s v="B21343750002"/>
    <s v="BOD"/>
    <n v="2134375"/>
    <m/>
    <s v="00099021001 DEP.DE CHEQ.AJENOS,RET.DE CAM.,CONCEPTO: DEVOLUCION POR INCAPACIDADES TEMPORALES,DEP.: CAJA PETROLERA DE SALUD -ADM CENTRAL , PROCEDENCIA: BANCO UNION S.A., CHEQUE: 20779, FECHA DE EMISION:21/08/2023"/>
    <m/>
    <m/>
    <m/>
    <m/>
    <m/>
    <m/>
    <n v="0"/>
    <n v="5208.3"/>
    <s v="NO_CONCILIADO"/>
  </r>
  <r>
    <x v="100"/>
    <m/>
    <x v="100"/>
    <x v="154"/>
    <s v="B21343950002"/>
    <s v="BOD"/>
    <n v="2134395"/>
    <m/>
    <s v="00292012001 DEP.DE CHEQ.AJENOS,RET.DE CAM.,CONCEPTO: DEVOLUCION A LA CUT SEGUN INFORME I/2023-01857 INF/DAF/2023-0805,DEP.: VIAS BOLIVIA , PROCEDENCIA: BANCO UNION S.A., CHEQUE: 3876, FECHA DE EMISION:02/08/2023"/>
    <m/>
    <m/>
    <m/>
    <m/>
    <m/>
    <m/>
    <n v="0"/>
    <n v="7662.62"/>
    <s v="NO_CONCILIADO"/>
  </r>
  <r>
    <x v="66"/>
    <m/>
    <x v="66"/>
    <x v="154"/>
    <s v="G23830910001"/>
    <s v="CVD"/>
    <n v="2383091"/>
    <m/>
    <s v="COBRO COSTOS DE PAPELERIA POR REGULARIZACION DE TRANSFERENCIA DEL EXTERIOR POR ORDEN DE CONSULADO DE BOLIVIA IQUIQUE-CHILE REF:DEVOLUCIÓN DE GASTOS FUNCIONAMIENTO LIB. 00099021001 TGN-RECURSOS ORDINARIOS (3987)"/>
    <m/>
    <m/>
    <m/>
    <m/>
    <m/>
    <m/>
    <n v="50"/>
    <n v="0"/>
    <s v="NO_CONCILIADO"/>
  </r>
  <r>
    <x v="32"/>
    <m/>
    <x v="32"/>
    <x v="154"/>
    <s v="G23830930001"/>
    <s v="CVD"/>
    <n v="2383093"/>
    <m/>
    <s v="COBRO COSTOS DE PAPELERIA SEGUN TRANSFERENCIA DEL EXTERIOR POR ORDEN DE COPA ENERGIA DISTRIBUIDORA DE GAS SA. SAO PAULO-BRASIL. FECHA VALOR 22/08/2023, REF.: BNF/COVER OF JPMC TRN 3199758234FS LIB. 00513062002 YPFB - EXPORTACIÓN DE GLP Y OTROS-BOLIVIANOS"/>
    <m/>
    <m/>
    <m/>
    <m/>
    <m/>
    <m/>
    <n v="50"/>
    <n v="0"/>
    <s v="NO_CONCILIADO"/>
  </r>
  <r>
    <x v="66"/>
    <m/>
    <x v="66"/>
    <x v="154"/>
    <s v="G23830950001"/>
    <s v="CVD"/>
    <n v="2383095"/>
    <m/>
    <s v="COBRO COSTOS DE PAPELERIA POR REGULARIZACION DE TRANSFERENCIA DEL EXTERIOR POR ORDEN DE CONSULADO DE BOLIVIA EN IQUIQUE, CL/00699024031. REF.: (54010113285) TRN/20230817-00038208 LIB. 00010011102 MIN.RELACIONES EXTERIORES - GESTORIA CONSULAR LEY Nº 3108"/>
    <m/>
    <m/>
    <m/>
    <m/>
    <m/>
    <m/>
    <n v="50"/>
    <n v="0"/>
    <s v="NO_CONCILIADO"/>
  </r>
  <r>
    <x v="66"/>
    <m/>
    <x v="66"/>
    <x v="154"/>
    <s v="G23830970001"/>
    <s v="CVD"/>
    <n v="2383097"/>
    <m/>
    <s v="COBRO COSTOS DE PAPELERIA POR REGULARIZACION DE TRANSFERENCIA DEL EXTERIOR POR ORDEN DE CONSULATE GENERAL OF BOLIIVA, USA 900103016, REF.: GESTORIA CONSULAR (G0132283980501) TRN/20230816-00277051 LIB. 00010011102 MIN.RELACIONES EXTERIORES - GESTORIA CONSULAR LEY Nº 3108"/>
    <m/>
    <m/>
    <m/>
    <m/>
    <m/>
    <m/>
    <n v="50"/>
    <n v="0"/>
    <s v="NO_CONCILIADO"/>
  </r>
  <r>
    <x v="32"/>
    <m/>
    <x v="32"/>
    <x v="154"/>
    <s v="G23831040001"/>
    <s v="CVD"/>
    <n v="2383104"/>
    <m/>
    <s v="COBRO COSTOS DE PAPELERIA SEGUN TRANSFERENCIA DEL EXTERIOR POR ORDEN DE COMPANHIA MATROGROSSENSE DE GAS - BRASIL. FECHA VALOR 22/08/2023, REF.: INV/EXBMT1823 GAS NATURAL TRN/20230822-00200919 LIB. 00513012007 YPFB - EXPORTACIÓN DE GLP Y OTROS-BOLIVIANOS"/>
    <m/>
    <m/>
    <m/>
    <m/>
    <m/>
    <m/>
    <n v="50"/>
    <n v="0"/>
    <s v="NO_CONCILIADO"/>
  </r>
  <r>
    <x v="38"/>
    <m/>
    <x v="38"/>
    <x v="154"/>
    <s v="S10667600004"/>
    <s v="COB"/>
    <n v="1066760"/>
    <m/>
    <s v="||RESPUESTA A DEBITO DEL BANQUERO SG MJE.SWIFT NO. 13991 DE LA FECHA REF:COBRO COMIS.POR TRANSFERENCIA EUR 192.480.- FECHA VALOR 14-08-2023 SG SOLICITUD DE SEDEM A FAVOR DE BDF INDUSTRIES S.P.A. REF: ADQUISICION DE SUPERESTRUCTURA ZONA DE ACONDICIONAMIENTO. CGO.CTA. LIBRETA NO. 00132072001 SEDEM-ADMINISTRACION RECAUDACION ENVIBOL EN BOLIVIANOS (UT.ESCRIT.)"/>
    <m/>
    <m/>
    <m/>
    <m/>
    <m/>
    <m/>
    <n v="50"/>
    <n v="0"/>
    <s v="NO_CONCILIADO"/>
  </r>
  <r>
    <x v="38"/>
    <m/>
    <x v="38"/>
    <x v="154"/>
    <s v="S10667600001"/>
    <s v="DEV"/>
    <n v="1066760"/>
    <m/>
    <s v="||RESPUESTA A DEBITO DEL BANQUERO SG MJE.SWIFT NO. 13991 DE LA FECHA REF:COBRO COMIS.POR TRANSFERENCIA EUR 192.480.- FECHA VALOR 14-08-2023 SG SOLICITUD DE SEDEM A FAVOR DE BDF INDUSTRIES S.P.A. REF: ADQUISICION DE SUPERESTRUCTURA ZONA DE ACONDICIONAMIENTO. LIBRETA NO. 00132072001 SEDEM-ADMINISTRACION RECAUDACION ENVIBOL EN BOLIVIANOS"/>
    <m/>
    <m/>
    <m/>
    <m/>
    <m/>
    <m/>
    <n v="379.25"/>
    <n v="0"/>
    <s v="NO_CONCILIADO"/>
  </r>
  <r>
    <x v="99"/>
    <m/>
    <x v="99"/>
    <x v="155"/>
    <s v="O21346290002"/>
    <s v="BOD"/>
    <n v="2134629"/>
    <m/>
    <s v="00053014101 DEPOSITO DE EFECTIVO, DEPOSITANTE: PAULA LUISA ARIAS LOZA, CONCEPTO: DEVOLUCION DE SALDO MAS RETENCION DE FONDOS EN AVANCE POR CONCEPTO DE ALIMENTACION, CUENTA DE DEPOSITO: CUENTA UNICA DEL TESORO"/>
    <m/>
    <m/>
    <m/>
    <m/>
    <m/>
    <m/>
    <n v="0"/>
    <n v="5000"/>
    <s v="NO_CONCILIADO"/>
  </r>
  <r>
    <x v="99"/>
    <m/>
    <x v="99"/>
    <x v="155"/>
    <s v="O21346300002"/>
    <s v="BOD"/>
    <n v="2134630"/>
    <m/>
    <s v="00099021001 DEPOSITO DE EFECTIVO, DEPOSITANTE: PAULA LUISA ARIAS LOZA, CONCEPTO: DEVOLUCION DE FONDOS EN AVANCE POR CONCEPTO DE ALIMENTACION, CUENTA DE DEPOSITO: CUENTA UNICA DEL TESORO/DJBR"/>
    <m/>
    <m/>
    <m/>
    <m/>
    <m/>
    <m/>
    <n v="0"/>
    <n v="5000"/>
    <s v="NO_CONCILIADO"/>
  </r>
  <r>
    <x v="109"/>
    <m/>
    <x v="109"/>
    <x v="154"/>
    <s v="O21344800002"/>
    <s v="BOD"/>
    <n v="2134480"/>
    <m/>
    <s v="00572012001 DEPOSITO DE EFECTIVO, DEPOSITANTE: ISRAEL INTI MENDEZ GOMEZ, CONCEPTO: DEVOLUCION DE HABERES CORRESPONDIENTE AL MES DE JUNIO 2023, CUENTA DE DEPOSITO: CUENTA UNICA DEL TESORO"/>
    <m/>
    <m/>
    <m/>
    <m/>
    <m/>
    <m/>
    <n v="0"/>
    <n v="0.01"/>
    <s v="CONCILIADO_PARCIAL"/>
  </r>
  <r>
    <x v="109"/>
    <m/>
    <x v="109"/>
    <x v="154"/>
    <s v="O21344830002"/>
    <s v="BOD"/>
    <n v="2134483"/>
    <m/>
    <s v="00572012001 DEPOSITO DE EFECTIVO, DEPOSITANTE: ISRAEL INTI MENDEZ GOMEZ, CONCEPTO: DEVOLUCION DE HABERES CORRESPONDIENTE AL MES DE MAYO 2023, CUENTA DE DEPOSITO: CUENTA UNICA DEL TESORO"/>
    <m/>
    <m/>
    <m/>
    <m/>
    <m/>
    <m/>
    <n v="0"/>
    <n v="0.01"/>
    <s v="CONCILIADO_PARCIAL"/>
  </r>
  <r>
    <x v="2"/>
    <m/>
    <x v="2"/>
    <x v="155"/>
    <s v="O21346640002"/>
    <s v="BOD"/>
    <n v="2134664"/>
    <m/>
    <s v="00046171101 DEPOSITO DE EFECTIVO, DEPOSITANTE: SALVATIERRA - MEDICAL (S-MEDICAL) SRL, CONCEPTO: SANCION JURIDICA POR INCUMPLIMIENTO A LA NORMA, CUENTA DE DEPOSITO: CUENTA UNICA DEL TESORO"/>
    <m/>
    <m/>
    <m/>
    <m/>
    <m/>
    <m/>
    <n v="0"/>
    <n v="500"/>
    <s v="NO_CONCILIADO"/>
  </r>
  <r>
    <x v="18"/>
    <m/>
    <x v="18"/>
    <x v="155"/>
    <s v="O21346690002"/>
    <s v="BOD"/>
    <n v="2134669"/>
    <m/>
    <s v="00099021001 DEPOSITO DE EFECTIVO, DEPOSITANTE: VICTOR SEVERO QUISPE SANTANDER, CONCEPTO: PERDIDA Y REPOSICION DE CREDENCIAL, CUENTA DE DEPOSITO: CUENTA UNICA DEL TESORO/DJBR"/>
    <m/>
    <m/>
    <m/>
    <m/>
    <m/>
    <m/>
    <n v="0"/>
    <n v="120"/>
    <s v="NO_CONCILIADO"/>
  </r>
  <r>
    <x v="54"/>
    <m/>
    <x v="54"/>
    <x v="155"/>
    <s v="O21346720002"/>
    <s v="BOD"/>
    <n v="2134672"/>
    <m/>
    <s v="00099021001 DEPOSITO DE EFECTIVO, DEPOSITANTE: SERVICIO PLURINACIONAL DE DEFENSA PUBLICA, CONCEPTO: REPOSICION DEL ITEM 21582 REACTANCIA ELECTRONICA, POTENCIA 20 W: VOLTAJE 220 VOLTS. USO P/TUBO F, CUENTA DE DEPOSITO: CUENTA UNICA DEL TESORO"/>
    <m/>
    <m/>
    <m/>
    <m/>
    <m/>
    <m/>
    <n v="0"/>
    <n v="105"/>
    <s v="NO_CONCILIADO"/>
  </r>
  <r>
    <x v="53"/>
    <m/>
    <x v="53"/>
    <x v="155"/>
    <s v="O21346730002"/>
    <s v="BOD"/>
    <n v="2134673"/>
    <m/>
    <s v="00099021001 DEPOSITO DE EFECTIVO, DEPOSITANTE: LUIS FERNANDO CUELLAR CAMARGO, CONCEPTO: DEVOLUCION EXAMEN PREOCUPACIONAL, CUENTA DE DEPOSITO: CUENTA UNICA DEL TESORO/DJBR"/>
    <m/>
    <m/>
    <m/>
    <m/>
    <m/>
    <m/>
    <n v="0"/>
    <n v="100"/>
    <s v="NO_CONCILIADO"/>
  </r>
  <r>
    <x v="50"/>
    <m/>
    <x v="50"/>
    <x v="155"/>
    <s v="O21346800002"/>
    <s v="BOD"/>
    <n v="2134680"/>
    <m/>
    <s v="00020041101 DEPOSITO DE EFECTIVO, DEPOSITANTE: DANIELA MAMANI CANAZA, CONCEPTO: REVERSION POR PAGO EXCEDENTE POR LA ADQUISICION DE MATERIAL DE PINTURA, CUENTA DE DEPOSITO: CUENTA UNICA DEL TESORO"/>
    <m/>
    <m/>
    <m/>
    <m/>
    <m/>
    <m/>
    <n v="0"/>
    <n v="0.8"/>
    <s v="NO_CONCILIADO"/>
  </r>
  <r>
    <x v="116"/>
    <m/>
    <x v="116"/>
    <x v="155"/>
    <s v="O21346920002"/>
    <s v="BOD"/>
    <n v="2134692"/>
    <m/>
    <s v="00526012001 DEPOSITO DE EFECTIVO, DEPOSITANTE: MONICA ALEIDA MERIDA VELASQUEZ, CONCEPTO: DEVOLUCION FONDOS EN AVANCE HR 5479 COMPROBANTE N°1292, CUENTA DE DEPOSITO: CUENTA UNICA DEL TESORO"/>
    <m/>
    <m/>
    <m/>
    <m/>
    <m/>
    <m/>
    <n v="0"/>
    <n v="722"/>
    <s v="NO_CONCILIADO"/>
  </r>
  <r>
    <x v="18"/>
    <m/>
    <x v="18"/>
    <x v="155"/>
    <s v="O21346970002"/>
    <s v="BOD"/>
    <n v="2134697"/>
    <m/>
    <s v="00099021001 DEPOSITO DE EFECTIVO, DEPOSITANTE: FREDDY LAURA CHOQUECALLATA, CONCEPTO: DEVOLUCION POR EXAMEN PREOCUPACIONAL 2023, CUENTA DE DEPOSITO: CUENTA UNICA DEL TESORO/DJBR"/>
    <m/>
    <m/>
    <m/>
    <m/>
    <m/>
    <m/>
    <n v="0"/>
    <n v="100"/>
    <s v="NO_CONCILIADO"/>
  </r>
  <r>
    <x v="26"/>
    <m/>
    <x v="26"/>
    <x v="155"/>
    <s v="G23842830002"/>
    <s v="CRV"/>
    <n v="2384283"/>
    <m/>
    <s v="REGULARIZACION DE TRANSFERENCIA DEL EXTERIOR SEGUN SWIFT NO.13550-13549 DE FECHA 23/08/2023 ORDENANTE: INNOVATION BUSINESS ENG SA, FECHA VALOR 17/08/2023 REF:PAGO A PROVEEDOR SERVICIOS Y DEUDA PAYMENT ODV 164 LIB. 00597012001 RECURSOS PROPIOS VENTAS YLB"/>
    <m/>
    <m/>
    <m/>
    <m/>
    <m/>
    <m/>
    <n v="0"/>
    <n v="549866.73"/>
    <s v="NO_CONCILIADO"/>
  </r>
  <r>
    <x v="26"/>
    <m/>
    <x v="26"/>
    <x v="155"/>
    <s v="G23842890002"/>
    <s v="CRV"/>
    <n v="2384289"/>
    <m/>
    <s v="TRANSFERENCIA DEL EXTERIOR SEGUN SWIFT NOS.14026-14025 DE FECHA 23/08/2023 ORDENANTE: AGROPLANTA FERTILIZANTES E INOVACOES S.A. FECHA VALOR 22/08/2023 REF:INV YLB-GCO-0154-ODV/23-VEX LIB. 00597012001 RECURSOS PROPIOS VENTAS YLB"/>
    <m/>
    <m/>
    <m/>
    <m/>
    <m/>
    <m/>
    <n v="0"/>
    <n v="303390.36"/>
    <s v="NO_CONCILIADO"/>
  </r>
  <r>
    <x v="50"/>
    <m/>
    <x v="50"/>
    <x v="155"/>
    <s v="O21347140002"/>
    <s v="BOD"/>
    <n v="2134714"/>
    <m/>
    <s v="00099021001 DEPOSITO DE EFECTIVO, DEPOSITANTE: YELIZABAD RAFITA MATELJAN CLAROS DE LAFORCADA, CONCEPTO: REGULARIZACION DEL TOPE SALARIAL JULIO, CUENTA DE DEPOSITO: CUENTA UNICA DEL TESORO/DJBR"/>
    <m/>
    <m/>
    <m/>
    <m/>
    <m/>
    <m/>
    <n v="0"/>
    <n v="459.22"/>
    <s v="NO_CONCILIADO"/>
  </r>
  <r>
    <x v="83"/>
    <m/>
    <x v="83"/>
    <x v="155"/>
    <s v="O21347170002"/>
    <s v="BOD"/>
    <n v="2134717"/>
    <m/>
    <s v="00041031107 DEPOSITO DE EFECTIVO, DEPOSITANTE: BRYAN JHAMIL BASCOPE APAZA - IBMETRO, CONCEPTO: DEVOLUCION GASTOS OPERATIVOS TRANSPORTE DE PESAS HASTA EMPRESA SUMA JUIRA, CUENTA DE DEPOSITO: CUENTA UNICA DEL TESORO"/>
    <m/>
    <m/>
    <m/>
    <m/>
    <m/>
    <m/>
    <n v="0"/>
    <n v="100"/>
    <s v="NO_CONCILIADO"/>
  </r>
  <r>
    <x v="83"/>
    <m/>
    <x v="83"/>
    <x v="155"/>
    <s v="O21347180002"/>
    <s v="BOD"/>
    <n v="2134718"/>
    <m/>
    <s v="00041031107 DEPOSITO DE EFECTIVO, DEPOSITANTE: BRYAN JHAMIL BASCOPE APAZA - IBMETRO, CONCEPTO: DEVOLUCION GASTOS OPERATIVOS TRANSPORTE DE PESAS PATRON A SUMA JUIRA, CUENTA DE DEPOSITO: CUENTA UNICA DEL TESORO"/>
    <m/>
    <m/>
    <m/>
    <m/>
    <m/>
    <m/>
    <n v="0"/>
    <n v="200"/>
    <s v="NO_CONCILIADO"/>
  </r>
  <r>
    <x v="26"/>
    <m/>
    <x v="26"/>
    <x v="155"/>
    <s v="G23842840001"/>
    <s v="CVD"/>
    <n v="2384284"/>
    <m/>
    <s v="COBRO COSTOS DE PAPELERIA POR REGULARIZACION DE TRANSFERENCIA DEL EXTERIOR POR ORDEN DE INNOVATION BUSINESS ENG SA, FECHA VALOR 17/08/2023 REF:PAGO A PROVEEDOR SERVICIOS Y DEUDA PAYMENT ODV 164 LIB. 00597032001 YLB-COMERCIALIZACION DE DIVERSAS SALES"/>
    <m/>
    <m/>
    <m/>
    <m/>
    <m/>
    <m/>
    <n v="50"/>
    <n v="0"/>
    <s v="NO_CONCILIADO"/>
  </r>
  <r>
    <x v="32"/>
    <m/>
    <x v="32"/>
    <x v="155"/>
    <s v="G23842860001"/>
    <s v="CVD"/>
    <n v="2384286"/>
    <m/>
    <s v="COBRO COSTOS DE PAPELERIA SEGUN TRANSFERENCIA DEL EXTERIOR POR ORDEN DE COMPANHIA MATOGROSSENSE DE GAS, FECHA VALOR 22/08/2023 REF:INV EXBTOPMT0623 GAS NATURAL LIB. 00513012007 YPFB - RECURSOS NACIONALIZACIÓN"/>
    <m/>
    <m/>
    <m/>
    <m/>
    <m/>
    <m/>
    <n v="50"/>
    <n v="0"/>
    <s v="NO_CONCILIADO"/>
  </r>
  <r>
    <x v="32"/>
    <m/>
    <x v="32"/>
    <x v="155"/>
    <s v="G23842880001"/>
    <s v="CVD"/>
    <n v="2384288"/>
    <m/>
    <s v="COBRO COSTOS DE PAPELERIA SEGUN TRANSFERENCIA DEL EXTERIOR POR ORDEN DE COMPANHIA MATOGROSSENSE DE GAS, FECHA VALOR 22/08/2023 REF:INV EXB-MTC-18/23 GAS NATURAL LIB. 00513012007 YPFB - RECURSOS NACIONALIZACIÓN"/>
    <m/>
    <m/>
    <m/>
    <m/>
    <m/>
    <m/>
    <n v="50"/>
    <n v="0"/>
    <s v="NO_CONCILIADO"/>
  </r>
  <r>
    <x v="26"/>
    <m/>
    <x v="26"/>
    <x v="155"/>
    <s v="G23842900001"/>
    <s v="CVD"/>
    <n v="2384290"/>
    <m/>
    <s v="COBRO COSTOS DE PAPELERIA SEGUN TRANSFERENCIA DEL EXTERIOR POR ORDEN DE AGROPLANTA FERTILIZANTES E INOVACOES S.A. FECHA VALOR 22/08/2023 REF:INV YLB-GCO-0154-ODV/23-VEX LIB. 00597012001 RECURSOS PROPIOS VENTAS YLB"/>
    <m/>
    <m/>
    <m/>
    <m/>
    <m/>
    <m/>
    <n v="50"/>
    <n v="0"/>
    <s v="NO_CONCILIADO"/>
  </r>
  <r>
    <x v="64"/>
    <m/>
    <x v="64"/>
    <x v="155"/>
    <s v="G23842910003"/>
    <s v="COB"/>
    <n v="2384291"/>
    <m/>
    <s v="TRANSFERENCIA RECIBIDA DEL EXTERIOR SEGÚN MENSAJES SWIFT Nos. 14050-14048 (REM.EXT.) DE FECHA 23-08-2023 POR DESEMBOLSO DE CAF PRÉSTAMO CFA011694 PROYECTO CONSTRUCCIÓN CARRETERA UNDUAVI-CHULUMANI TRAMO 2 LIBRETA N° 00291012002 ABC-RECURSOS PROPIOS REF.: UTILES DE ESCRITORIO"/>
    <m/>
    <m/>
    <m/>
    <m/>
    <m/>
    <m/>
    <n v="50"/>
    <n v="0"/>
    <s v="NO_CONCILIADO"/>
  </r>
  <r>
    <x v="83"/>
    <m/>
    <x v="83"/>
    <x v="155"/>
    <s v="O21347430002"/>
    <s v="BOD"/>
    <n v="2134743"/>
    <m/>
    <s v="00041031107 DEPOSITO DE EFECTIVO, DEPOSITANTE: WILMER PACIFICO POMA MAQUERA, CONCEPTO: DEVOLUCION DE RECURSOS NO UTILIZADOS, CUENTA DE DEPOSITO: CUENTA UNICA DEL TESORO"/>
    <m/>
    <m/>
    <m/>
    <m/>
    <m/>
    <m/>
    <n v="0"/>
    <n v="127"/>
    <s v="NO_CONCILIADO"/>
  </r>
  <r>
    <x v="83"/>
    <m/>
    <x v="83"/>
    <x v="155"/>
    <s v="O21347440002"/>
    <s v="BOD"/>
    <n v="2134744"/>
    <m/>
    <s v="00041031107 DEPOSITO DE EFECTIVO, DEPOSITANTE: WILMER PACIFICO POMA MAQUERA, CONCEPTO: DEVOLUCION DE RECURSOS NO UTILIZADOS PASAJES, CUENTA DE DEPOSITO: CUENTA UNICA DEL TESORO"/>
    <m/>
    <m/>
    <m/>
    <m/>
    <m/>
    <m/>
    <n v="0"/>
    <n v="18"/>
    <s v="NO_CONCILIADO"/>
  </r>
  <r>
    <x v="83"/>
    <m/>
    <x v="83"/>
    <x v="155"/>
    <s v="O21347460002"/>
    <s v="BOD"/>
    <n v="2134746"/>
    <m/>
    <s v="00041031107 DEPOSITO DE EFECTIVO, DEPOSITANTE: LUIS ESTEBAN FLORES SAMO, CONCEPTO: DEVOLUCION DE RECURSOS NO UTILIZADOS -PEAJES, CUENTA DE DEPOSITO: CUENTA UNICA DEL TESORO"/>
    <m/>
    <m/>
    <m/>
    <m/>
    <m/>
    <m/>
    <n v="0"/>
    <n v="2"/>
    <s v="NO_CONCILIADO"/>
  </r>
  <r>
    <x v="83"/>
    <m/>
    <x v="83"/>
    <x v="155"/>
    <s v="O21347480002"/>
    <s v="BOD"/>
    <n v="2134748"/>
    <m/>
    <s v="00041031107 DEPOSITO DE EFECTIVO, DEPOSITANTE: JORGE ALFREDO LUQUE CARI, CONCEPTO: DEVOLUCION DE RECURSOS NO UTILIZADOS PASAJES, CUENTA DE DEPOSITO: CUENTA UNICA DEL TESORO"/>
    <m/>
    <m/>
    <m/>
    <m/>
    <m/>
    <m/>
    <n v="0"/>
    <n v="18"/>
    <s v="NO_CONCILIADO"/>
  </r>
  <r>
    <x v="35"/>
    <m/>
    <x v="35"/>
    <x v="155"/>
    <s v="O21347520002"/>
    <s v="BOD"/>
    <n v="2134752"/>
    <m/>
    <s v="00099021001 DEPOSITO DE EFECTIVO, DEPOSITANTE: VIVIANA ARIÑEZ ROCA, CONCEPTO: DEVOLUCION DE VIATICOS RUTA SUCRE- TARIJA DE LOS DIAS 6 Y 7 DE AGOSTO DE 2023 DE VIVIANA ARIÑEZ, CUENTA DE DEPOSITO: CUENTA UNICA DEL TESORO/DJBR"/>
    <m/>
    <m/>
    <m/>
    <m/>
    <m/>
    <m/>
    <n v="0"/>
    <n v="259.7"/>
    <s v="NO_CONCILIADO"/>
  </r>
  <r>
    <x v="98"/>
    <m/>
    <x v="98"/>
    <x v="155"/>
    <s v="O21347550002"/>
    <s v="BOD"/>
    <n v="2134755"/>
    <m/>
    <s v="00290182001 DEPOSITO DE EFECTIVO, DEPOSITANTE: ANGEL ESCOBAR GONZALES 6090923 LP, CONCEPTO: PAGO DE ENERGIA ELECTRICA, CUENTA DE DEPOSITO: CUENTA UNICA DEL TESORO"/>
    <m/>
    <m/>
    <m/>
    <m/>
    <m/>
    <m/>
    <n v="0"/>
    <n v="150"/>
    <s v="NO_CONCILIADO"/>
  </r>
  <r>
    <x v="8"/>
    <m/>
    <x v="8"/>
    <x v="155"/>
    <s v="S10670860001"/>
    <s v="COB"/>
    <n v="1067086"/>
    <m/>
    <s v="||COBRO DE ÚTILES DE ESCRITORIO POR REGULARIZACIÓN DEL COMPROBANTE L-0005096 DE 11/08/2023 POR COBRO DE COMISIONES QUE EFECTÚA EL STANDARD CHARTERED BANK NY POR PAGO DEL PRÉSTAMO EXIMBANK - CHINA PBC 2015 (08) 350, S/G NOTA MEFP/VTCP/DGCP/UODP/N°758/2023 DE 23/08/2023 LIBRETA 00099021001 TGN RECURSOS ORDINARIOS (3987) REF.: ÚTILES DE ESCRITORIO"/>
    <m/>
    <m/>
    <m/>
    <m/>
    <m/>
    <m/>
    <n v="50"/>
    <n v="0"/>
    <s v="NO_CONCILIADO"/>
  </r>
  <r>
    <x v="76"/>
    <m/>
    <x v="76"/>
    <x v="155"/>
    <s v="O21347580002"/>
    <s v="BOD"/>
    <n v="2134758"/>
    <m/>
    <s v="00213012001 DEPOSITO DE EFECTIVO, DEPOSITANTE: HERLAND HUASCAR GALLEGOS TORREZ, CONCEPTO: DEVOLUCION DE FONDOS, CUENTA DE DEPOSITO: CUENTA UNICA DEL TESORO"/>
    <m/>
    <m/>
    <m/>
    <m/>
    <m/>
    <m/>
    <n v="0"/>
    <n v="170"/>
    <s v="NO_CONCILIADO"/>
  </r>
  <r>
    <x v="2"/>
    <m/>
    <x v="2"/>
    <x v="155"/>
    <s v="O21347590002"/>
    <s v="BOD"/>
    <n v="2134759"/>
    <m/>
    <s v="00046171101 DEPOSITO DE EFECTIVO, DEPOSITANTE: DENTIMED, CONCEPTO: SANCION POR INCUMPLIMIENTO, CUENTA DE DEPOSITO: CUENTA UNICA DEL TESORO"/>
    <m/>
    <m/>
    <m/>
    <m/>
    <m/>
    <m/>
    <n v="0"/>
    <n v="1500"/>
    <s v="NO_CONCILIADO"/>
  </r>
  <r>
    <x v="74"/>
    <m/>
    <x v="74"/>
    <x v="155"/>
    <s v="S10671160001"/>
    <s v="COB"/>
    <n v="1067116"/>
    <m/>
    <s v="||COMISION TRANSFERENCIA FDOS.AL EXT. 0,10% S/USD 44.695,80 REEMB. GASTOS COM. BS220.- Y COMP. CONT. BS50.- REF: PAGO N°1 LC I-2023-29 P/C EMPRESA PUBLICA QUIPUS A/F GREAT CHIN LIMITED, EN COMPL. A COMPROBANTE CONTABLE 1067107 DE LA FECHA. LIB.00590012001 EMPRESA PUBLICA QUIPUS-RECURSOS ESPECIFICOS REF: COMISIONES PAGO 1 LC I-2023-29"/>
    <m/>
    <m/>
    <m/>
    <m/>
    <m/>
    <m/>
    <n v="576.64"/>
    <n v="0"/>
    <s v="NO_CONCILIADO"/>
  </r>
  <r>
    <x v="96"/>
    <m/>
    <x v="96"/>
    <x v="155"/>
    <s v="B21346260002"/>
    <s v="BOD"/>
    <n v="2134626"/>
    <m/>
    <s v="00155012001 DEP.DE CHEQ.AJENOS,RET.DE CAM.,CONCEPTO: DEVOLUCION DE BOLETOS AEREOS,DEP.: BOA , PROCEDENCIA: BANCO UNION S.A., CHEQUE: 16817, FECHA DE EMISION:17/08/2023"/>
    <m/>
    <m/>
    <m/>
    <m/>
    <m/>
    <m/>
    <n v="0"/>
    <n v="1531"/>
    <s v="NO_CONCILIADO"/>
  </r>
  <r>
    <x v="91"/>
    <m/>
    <x v="91"/>
    <x v="155"/>
    <s v="B21346330002"/>
    <s v="BOD"/>
    <n v="2134633"/>
    <m/>
    <s v="00578012002 DEP.DE CHEQ.AJENOS,RET.DE CAM.,CONCEPTO: REVERSION,DEP.: BOLIVIANA DE AVIACION , PROCEDENCIA: BANCO UNION S.A., CHEQUE: 16845, FECHA DE EMISION:22/08/2023"/>
    <m/>
    <m/>
    <m/>
    <m/>
    <m/>
    <m/>
    <n v="0"/>
    <n v="28928.49"/>
    <s v="NO_CONCILIADO"/>
  </r>
  <r>
    <x v="91"/>
    <m/>
    <x v="91"/>
    <x v="155"/>
    <s v="B21346360002"/>
    <s v="BOD"/>
    <n v="2134636"/>
    <m/>
    <s v="00578012002 DEP.DE CHEQ.AJENOS,RET.DE CAM.,CONCEPTO: REVERSION,DEP.: BOLIVIANA DE AVIACION , PROCEDENCIA: BANCO UNION S.A., CHEQUE: 16844, FECHA DE EMISION:22/08/2023"/>
    <m/>
    <m/>
    <m/>
    <m/>
    <m/>
    <m/>
    <n v="0"/>
    <n v="4960"/>
    <s v="NO_CONCILIADO"/>
  </r>
  <r>
    <x v="91"/>
    <m/>
    <x v="91"/>
    <x v="155"/>
    <s v="B21346380002"/>
    <s v="BOD"/>
    <n v="2134638"/>
    <m/>
    <s v="00578012002 DEP.DE CHEQ.AJENOS,RET.DE CAM.,CONCEPTO: REVERSION,DEP.: BOLIVIANA DE AVIACION , PROCEDENCIA: BANCO UNION S.A., CHEQUE: 16843, FECHA DE EMISION:22/08/2023"/>
    <m/>
    <m/>
    <m/>
    <m/>
    <m/>
    <m/>
    <n v="0"/>
    <n v="47278.1"/>
    <s v="NO_CONCILIADO"/>
  </r>
  <r>
    <x v="91"/>
    <m/>
    <x v="91"/>
    <x v="155"/>
    <s v="B21346390002"/>
    <s v="BOD"/>
    <n v="2134639"/>
    <m/>
    <s v="00578012002 DEP.DE CHEQ.AJENOS,RET.DE CAM.,CONCEPTO: BOLIVIANA DE AVIACION,DEP.: BOLIVIANA DE AVIACION , PROCEDENCIA: BANCO UNION S.A., CHEQUE: 16842, FECHA DE EMISION:22/08/2023"/>
    <m/>
    <m/>
    <m/>
    <m/>
    <m/>
    <m/>
    <n v="0"/>
    <n v="2209.9"/>
    <s v="NO_CONCILIADO"/>
  </r>
  <r>
    <x v="18"/>
    <m/>
    <x v="18"/>
    <x v="155"/>
    <s v="B21346400002"/>
    <s v="BOD"/>
    <n v="2134640"/>
    <m/>
    <s v="00099021001 DEP.DE CHEQ.AJENOS,RET.DE CAM.,CONCEPTO: PAGO POR DEVOLUCION DE VIATICOS NO UTILIZADO,DEP.: CAMARA DE DIPUTADOS , PROCEDENCIA: BANCO UNION S.A., CHEQUE: 1300, FECHA DE EMISION:22/08/2023"/>
    <m/>
    <m/>
    <m/>
    <m/>
    <m/>
    <m/>
    <n v="0"/>
    <n v="1106"/>
    <s v="NO_CONCILIADO"/>
  </r>
  <r>
    <x v="91"/>
    <m/>
    <x v="91"/>
    <x v="155"/>
    <s v="B21346410002"/>
    <s v="BOD"/>
    <n v="2134641"/>
    <m/>
    <s v="00578012002 DEP.DE CHEQ.AJENOS,RET.DE CAM.,CONCEPTO: REVERSION,DEP.: BOLIVIANA DE AVIACION , PROCEDENCIA: BANCO UNION S.A., CHEQUE: 16841, FECHA DE EMISION:22/08/2023"/>
    <m/>
    <m/>
    <m/>
    <m/>
    <m/>
    <m/>
    <n v="0"/>
    <n v="4530.21"/>
    <s v="NO_CONCILIADO"/>
  </r>
  <r>
    <x v="39"/>
    <m/>
    <x v="39"/>
    <x v="155"/>
    <s v="B21346440002"/>
    <s v="BOD"/>
    <n v="2134644"/>
    <m/>
    <s v="00212012001 DEP.DE CHEQ.AJENOS,RET.DE CAM.,CONCEPTO: DEPÓSITO REPOSICION CREDITO FISCAL,DEP.: RESP. TESORERIA - C. SALCEDO , PROCEDENCIA: BANCO UNION S.A., CHEQUE: 5730, FECHA DE EMISION:21/08/2023"/>
    <m/>
    <m/>
    <m/>
    <m/>
    <m/>
    <m/>
    <n v="0"/>
    <n v="200.91"/>
    <s v="NO_CONCILIADO"/>
  </r>
  <r>
    <x v="70"/>
    <m/>
    <x v="70"/>
    <x v="155"/>
    <s v="B21346620002"/>
    <s v="BOD"/>
    <n v="2134662"/>
    <m/>
    <s v="00587012001 DEP.DE CHEQ.AJENOS,RET.DE CAM.,CONCEPTO: DEVOLUCION DE RECURSOS CREDINFORM PRP LPE 0504509,DEP.: E.B.C. , PROCEDENCIA: BANCO UNION S.A., CHEQUE: 1906, FECHA DE EMISION:22/08/2023"/>
    <m/>
    <m/>
    <m/>
    <m/>
    <m/>
    <m/>
    <n v="0"/>
    <n v="404538.1"/>
    <s v="NO_CONCILIADO"/>
  </r>
  <r>
    <x v="0"/>
    <m/>
    <x v="0"/>
    <x v="155"/>
    <s v="B21346750002"/>
    <s v="BOD"/>
    <n v="2134675"/>
    <m/>
    <s v="00099021001 DEP.DE CHEQ.AJENOS,RET.DE CAM.,CONCEPTO: INGRID ANAHI ORELLANA TORREZ,DEP.: BANCO UNION SA , PROCEDENCIA: BANCO UNION S.A., CHEQUE: 196817, FECHA DE EMISION:23/08/2023"/>
    <m/>
    <m/>
    <m/>
    <m/>
    <m/>
    <m/>
    <n v="0"/>
    <n v="3704.38"/>
    <s v="NO_CONCILIADO"/>
  </r>
  <r>
    <x v="64"/>
    <m/>
    <x v="64"/>
    <x v="155"/>
    <s v="B21346770002"/>
    <s v="BOD"/>
    <n v="2134677"/>
    <m/>
    <s v="00291012008 DEP.DE CHEQ.AJENOS,RET.DE CAM.,CONCEPTO: INGRID ANAHI ORELLANA TORREZ,DEP.: BANCO UNION SA , PROCEDENCIA: BANCO UNION S.A., CHEQUE: 196818, FECHA DE EMISION:23/08/2023"/>
    <m/>
    <m/>
    <m/>
    <m/>
    <m/>
    <m/>
    <n v="0"/>
    <n v="32915.519999999997"/>
    <s v="NO_CONCILIADO"/>
  </r>
  <r>
    <x v="1"/>
    <m/>
    <x v="1"/>
    <x v="155"/>
    <s v="B21346820002"/>
    <s v="BOD"/>
    <n v="2134682"/>
    <m/>
    <s v="00099021001 DEP.DE CHEQ.AJENOS,RET.DE CAM.,CONCEPTO: RECURSOS ORDINARIOS,DEP.: NACIONAL SEGUROS PATRIMONIALES Y FIANZAS S.A. , PROCEDENCIA: BANCO NACIONAL DE BOLIVIA S.A., CHEQUE: 18033, FECHA DE EMISION:23/08/2023"/>
    <m/>
    <m/>
    <m/>
    <m/>
    <m/>
    <m/>
    <n v="0"/>
    <n v="23656.83"/>
    <s v="NO_CONCILIADO"/>
  </r>
  <r>
    <x v="83"/>
    <m/>
    <x v="83"/>
    <x v="156"/>
    <s v="O21349110002"/>
    <s v="BOD"/>
    <n v="2134911"/>
    <m/>
    <s v="00041031107 DEPOSITO DE EFECTIVO, DEPOSITANTE: BRAULIO FERNANDO FLORES CALLAO, CONCEPTO: DEVOLUCION RECURSOS NO UTILIZADOS PEAJES, CUENTA DE DEPOSITO: CUENTA UNICA DEL TESORO"/>
    <m/>
    <m/>
    <m/>
    <m/>
    <m/>
    <m/>
    <n v="0"/>
    <n v="2"/>
    <s v="NO_CONCILIADO"/>
  </r>
  <r>
    <x v="106"/>
    <m/>
    <x v="106"/>
    <x v="156"/>
    <s v="O21349240002"/>
    <s v="BOD"/>
    <n v="2134924"/>
    <m/>
    <s v="00293062001 DEPOSITO DE EFECTIVO, DEPOSITANTE: JHOANA MELCON, CONCEPTO: DEVOLUCION DE MEDIO DIA DE VIATICOS, CUENTA DE DEPOSITO: CUENTA UNICA DEL TESORO"/>
    <m/>
    <m/>
    <m/>
    <m/>
    <m/>
    <m/>
    <n v="0"/>
    <n v="185.5"/>
    <s v="NO_CONCILIADO"/>
  </r>
  <r>
    <x v="106"/>
    <m/>
    <x v="106"/>
    <x v="156"/>
    <s v="O21349250002"/>
    <s v="BOD"/>
    <n v="2134925"/>
    <m/>
    <s v="00293062001 DEPOSITO DE EFECTIVO, DEPOSITANTE: ROBERTO SALINAS, CONCEPTO: DEVOLUCION DE MEDIO DIA DE VIATICOS, CUENTA DE DEPOSITO: CUENTA UNICA DEL TESORO"/>
    <m/>
    <m/>
    <m/>
    <m/>
    <m/>
    <m/>
    <n v="0"/>
    <n v="185.5"/>
    <s v="NO_CONCILIADO"/>
  </r>
  <r>
    <x v="49"/>
    <m/>
    <x v="49"/>
    <x v="156"/>
    <s v="O21349360002"/>
    <s v="BOD"/>
    <n v="2134936"/>
    <m/>
    <s v="00015011107 DEPOSITO DE EFECTIVO, DEPOSITANTE: GUIME ARAVIRE QUISPE, CONCEPTO: DEVOLUCION DE VEHICULO CASO N° LP-QU-H-1/20, CUENTA DE DEPOSITO: CUENTA UNICA DEL TESORO"/>
    <m/>
    <m/>
    <m/>
    <m/>
    <m/>
    <m/>
    <n v="0"/>
    <n v="1557.18"/>
    <s v="NO_CONCILIADO"/>
  </r>
  <r>
    <x v="38"/>
    <m/>
    <x v="38"/>
    <x v="156"/>
    <s v="O21349470002"/>
    <s v="BOD"/>
    <n v="2134947"/>
    <m/>
    <s v="00132052001 DEPOSITO DE EFECTIVO, DEPOSITANTE: CARLOS OSINAGA ROMERO, CONCEPTO: POR INCUMPLIMIENTO AL INSTRUCTIVO TRIBUTARIO, CUENTA DE DEPOSITO: CUENTA UNICA DEL TESORO"/>
    <m/>
    <m/>
    <m/>
    <m/>
    <m/>
    <m/>
    <n v="0"/>
    <n v="2"/>
    <s v="NO_CONCILIADO"/>
  </r>
  <r>
    <x v="2"/>
    <m/>
    <x v="2"/>
    <x v="156"/>
    <s v="O21349540002"/>
    <s v="BOD"/>
    <n v="2134954"/>
    <m/>
    <s v="00046104203 DEPOSITO DE EFECTIVO, DEPOSITANTE: SERGIO LUIS SOTO ANTEZANA, CONCEPTO: DEVOLUCION DE RECURSOS NO EJECUTADO, CUENTA DE DEPOSITO: CUENTA UNICA DEL TESORO"/>
    <m/>
    <m/>
    <m/>
    <m/>
    <m/>
    <m/>
    <n v="0"/>
    <n v="100"/>
    <s v="NO_CONCILIADO"/>
  </r>
  <r>
    <x v="66"/>
    <m/>
    <x v="66"/>
    <x v="156"/>
    <s v="O21349550002"/>
    <s v="BOD"/>
    <n v="2134955"/>
    <m/>
    <s v="00099021001 DEPOSITO DE EFECTIVO, DEPOSITANTE: ERWIN FREDDY MAMANI MACHACA, CONCEPTO: DEVOLUCION TASA AEROPORTUARIA SABSA VIAJE A AMSTERDAM C-31 N°761-GESTION 2022, CUENTA DE DEPOSITO: CUENTA UNICA DEL TESORO/DJBR"/>
    <m/>
    <m/>
    <m/>
    <m/>
    <m/>
    <m/>
    <n v="0"/>
    <n v="174"/>
    <s v="NO_CONCILIADO"/>
  </r>
  <r>
    <x v="37"/>
    <m/>
    <x v="37"/>
    <x v="156"/>
    <s v="O21349700002"/>
    <s v="BOD"/>
    <n v="2134970"/>
    <m/>
    <s v="00016011101 DEPOSITO DE EFECTIVO, DEPOSITANTE: JOSE HIPOLITO VERA PORTUGAL, CONCEPTO: DEVOLUCION DE PAGO DE REFRIGERIO GESTION 2022, CUENTA DE DEPOSITO: CUENTA UNICA DEL TESORO"/>
    <m/>
    <m/>
    <m/>
    <m/>
    <m/>
    <m/>
    <n v="0"/>
    <n v="18"/>
    <s v="NO_CONCILIADO"/>
  </r>
  <r>
    <x v="79"/>
    <m/>
    <x v="79"/>
    <x v="156"/>
    <s v="O21349900002"/>
    <s v="BOD"/>
    <n v="2134990"/>
    <m/>
    <s v="00283012002 DEPOSITO DE EFECTIVO, DEPOSITANTE: STEFANY NAVA SOLETO, CONCEPTO: DEVOLUCION DE PASAJE AEREO NO UTILIZADO, CUENTA DE DEPOSITO: CUENTA UNICA DEL TESORO"/>
    <m/>
    <m/>
    <m/>
    <m/>
    <m/>
    <m/>
    <n v="0"/>
    <n v="749"/>
    <s v="NO_CONCILIADO"/>
  </r>
  <r>
    <x v="79"/>
    <m/>
    <x v="79"/>
    <x v="156"/>
    <s v="O21349910002"/>
    <s v="BOD"/>
    <n v="2134991"/>
    <m/>
    <s v="00283012002 DEPOSITO DE EFECTIVO, DEPOSITANTE: STEFANY NAVA SOLETO, CONCEPTO: DEVOLUCION DE PASAJE AEREO NO UTILIZADO, CUENTA DE DEPOSITO: CUENTA UNICA DEL TESORO"/>
    <m/>
    <m/>
    <m/>
    <m/>
    <m/>
    <m/>
    <n v="0"/>
    <n v="646"/>
    <s v="NO_CONCILIADO"/>
  </r>
  <r>
    <x v="0"/>
    <m/>
    <x v="0"/>
    <x v="156"/>
    <s v="O21350220002"/>
    <s v="BOD"/>
    <n v="2135022"/>
    <m/>
    <s v="00099021001 DEPOSITO DE EFECTIVO, DEPOSITANTE: RUBEN LUCIO PEREZ ANTEZANA, CONCEPTO: DEVOLUCION SENASIR, CUENTA DE DEPOSITO: CUENTA UNICA DEL TESORO"/>
    <m/>
    <m/>
    <m/>
    <m/>
    <m/>
    <m/>
    <n v="0"/>
    <n v="450"/>
    <s v="NO_CONCILIADO"/>
  </r>
  <r>
    <x v="2"/>
    <m/>
    <x v="2"/>
    <x v="156"/>
    <s v="O21350340002"/>
    <s v="BOD"/>
    <n v="2135034"/>
    <m/>
    <s v="00099021001 DEPOSITO DE EFECTIVO, DEPOSITANTE: AGUILERA COSIO RUDDY, CONCEPTO: DEVOLUCION DE FONDOS NO EJECUTADOS C31 - 123, CUENTA DE DEPOSITO: CUENTA UNICA DEL TESORO/DJBR"/>
    <m/>
    <m/>
    <m/>
    <m/>
    <m/>
    <m/>
    <n v="0"/>
    <n v="444"/>
    <s v="NO_CONCILIADO"/>
  </r>
  <r>
    <x v="76"/>
    <m/>
    <x v="76"/>
    <x v="156"/>
    <s v="O21350500002"/>
    <s v="BOD"/>
    <n v="2135050"/>
    <m/>
    <s v="00213012001 DEPOSITO DE EFECTIVO, DEPOSITANTE: SOFIA APAZA MAMANI, CONCEPTO: DEVOLUCION DE FONDOS, CUENTA DE DEPOSITO: CUENTA UNICA DEL TESORO"/>
    <m/>
    <m/>
    <m/>
    <m/>
    <m/>
    <m/>
    <n v="0"/>
    <n v="95"/>
    <s v="NO_CONCILIADO"/>
  </r>
  <r>
    <x v="76"/>
    <m/>
    <x v="76"/>
    <x v="156"/>
    <s v="O21350510002"/>
    <s v="BOD"/>
    <n v="2135051"/>
    <m/>
    <s v="00213012001 DEPOSITO DE EFECTIVO, DEPOSITANTE: GUTIERREZ PEREZ RAUL JAVIER, CONCEPTO: DEVOLUCION DE FONDOS, CUENTA DE DEPOSITO: CUENTA UNICA DEL TESORO"/>
    <m/>
    <m/>
    <m/>
    <m/>
    <m/>
    <m/>
    <n v="0"/>
    <n v="150"/>
    <s v="NO_CONCILIADO"/>
  </r>
  <r>
    <x v="76"/>
    <m/>
    <x v="76"/>
    <x v="156"/>
    <s v="O21350520002"/>
    <s v="BOD"/>
    <n v="2135052"/>
    <m/>
    <s v="00213012001 DEPOSITO DE EFECTIVO, DEPOSITANTE: RUIZ ATANACIO NIHEL, CONCEPTO: DEVOLUCION DE FONDOS, CUENTA DE DEPOSITO: CUENTA UNICA DEL TESORO"/>
    <m/>
    <m/>
    <m/>
    <m/>
    <m/>
    <m/>
    <n v="0"/>
    <n v="5"/>
    <s v="NO_CONCILIADO"/>
  </r>
  <r>
    <x v="76"/>
    <m/>
    <x v="76"/>
    <x v="156"/>
    <s v="O21350530002"/>
    <s v="BOD"/>
    <n v="2135053"/>
    <m/>
    <s v="00213012001 DEPOSITO DE EFECTIVO, DEPOSITANTE: JOSE LUIS PINTO SENCKA, CONCEPTO: DEVOLUCION DE FONDOS, CUENTA DE DEPOSITO: CUENTA UNICA DEL TESORO"/>
    <m/>
    <m/>
    <m/>
    <m/>
    <m/>
    <m/>
    <n v="0"/>
    <n v="90"/>
    <s v="NO_CONCILIADO"/>
  </r>
  <r>
    <x v="76"/>
    <m/>
    <x v="76"/>
    <x v="156"/>
    <s v="O21350540002"/>
    <s v="BOD"/>
    <n v="2135054"/>
    <m/>
    <s v="00213012001 DEPOSITO DE EFECTIVO, DEPOSITANTE: JOSE LUIS PINTO SENCKA, CONCEPTO: DEVOLUCION DE FONDOS, CUENTA DE DEPOSITO: CUENTA UNICA DEL TESORO"/>
    <m/>
    <m/>
    <m/>
    <m/>
    <m/>
    <m/>
    <n v="0"/>
    <n v="20"/>
    <s v="NO_CONCILIADO"/>
  </r>
  <r>
    <x v="76"/>
    <m/>
    <x v="76"/>
    <x v="156"/>
    <s v="O21350560002"/>
    <s v="BOD"/>
    <n v="2135056"/>
    <m/>
    <s v="00213012001 DEPOSITO DE EFECTIVO, DEPOSITANTE: JOSE LUIS PINTO SENCKA, CONCEPTO: DEVOLUCION DE FONDOS, CUENTA DE DEPOSITO: CUENTA UNICA DEL TESORO"/>
    <m/>
    <m/>
    <m/>
    <m/>
    <m/>
    <m/>
    <n v="0"/>
    <n v="215"/>
    <s v="NO_CONCILIADO"/>
  </r>
  <r>
    <x v="76"/>
    <m/>
    <x v="76"/>
    <x v="156"/>
    <s v="O21350570002"/>
    <s v="BOD"/>
    <n v="2135057"/>
    <m/>
    <s v="00213012001 DEPOSITO DE EFECTIVO, DEPOSITANTE: MARCO ANTONIO CONDORI HUARACHI, CONCEPTO: DEVOLUCION DE FONDOS, CUENTA DE DEPOSITO: CUENTA UNICA DEL TESORO"/>
    <m/>
    <m/>
    <m/>
    <m/>
    <m/>
    <m/>
    <n v="0"/>
    <n v="40"/>
    <s v="NO_CONCILIADO"/>
  </r>
  <r>
    <x v="92"/>
    <m/>
    <x v="92"/>
    <x v="156"/>
    <s v="F0013831"/>
    <s v="NTE"/>
    <n v="6324060"/>
    <m/>
    <s v="A:00099021001 TRANSFERENCIA DE RECUPERACIONES SEGÚN NOTA GEF-LCR-JSZ-0946-NOT/23 POR CONCEPTO DE PAGO DE CAPITAL E INTERES DE ACUERDO A CONTRATO DE FIDEICOMISO “PROYECTOS DE INVERSION PUBLICA” CORRESPONDIENTE AL GAM TARIJA."/>
    <m/>
    <m/>
    <m/>
    <m/>
    <m/>
    <m/>
    <n v="0"/>
    <n v="475606.22"/>
    <s v="NO_CONCILIADO"/>
  </r>
  <r>
    <x v="92"/>
    <m/>
    <x v="92"/>
    <x v="156"/>
    <s v="F0013831"/>
    <s v="NTE"/>
    <n v="6324037"/>
    <m/>
    <s v="A:00099021001 TRANSFERENCIA DE RECUPERACIONES SEGÚN NOTA GEF-LCR-JSZ-0946-NOT/23 POR CONCEPTO DE PAGO DE INTERES DE ACUERDO A CONTRATO DE FIDEICOMISO “PROYECTOS DE INVERSION PUBLICA” CORRESPONDIENTE AL GAM CULPINA."/>
    <m/>
    <m/>
    <m/>
    <m/>
    <m/>
    <m/>
    <n v="0"/>
    <n v="10994.76"/>
    <s v="NO_CONCILIADO"/>
  </r>
  <r>
    <x v="77"/>
    <m/>
    <x v="77"/>
    <x v="156"/>
    <s v="F0013831"/>
    <s v="NTE"/>
    <n v="6324045"/>
    <m/>
    <s v="A:00862012001 TRANSFERENCIA DE RECUPERACIONES SEGÚN NOTA GEF-LCR-JSZ-0946-NOT/23 POR CONCEPTO DE REMUNERACION POR ADMINISTRACION DE FIDEICOMISO QUE CORRESPONDE AL FNDR DE ACUERDO A CONTRATO DE FIDEICOMISO “PROYECTOS DE INVERSION PUBLICA” GAM MOJINETE."/>
    <m/>
    <m/>
    <m/>
    <m/>
    <m/>
    <m/>
    <n v="0"/>
    <n v="1437.3"/>
    <s v="NO_CONCILIADO"/>
  </r>
  <r>
    <x v="77"/>
    <m/>
    <x v="77"/>
    <x v="156"/>
    <s v="F0013831"/>
    <s v="NTE"/>
    <n v="6324038"/>
    <m/>
    <s v="A:00862012001 TRANSFERENCIA DE RECUPERACIONES SEGÚN NOTA GEF-LCR-JSZ-0946-NOT/23 POR CONCEPTO DE REMUNERACION POR ADMINISTRACION DE FIDEICOMISO QUE CORRESPONDE AL FNDR DE ACUERDO A CONTRATO DE FIDEICOMISO “PROYECTOS DE INVERSION PUBLICA” GAM CULPINA."/>
    <m/>
    <m/>
    <m/>
    <m/>
    <m/>
    <m/>
    <n v="0"/>
    <n v="10994.76"/>
    <s v="NO_CONCILIADO"/>
  </r>
  <r>
    <x v="77"/>
    <m/>
    <x v="77"/>
    <x v="156"/>
    <s v="F0013831"/>
    <s v="NTE"/>
    <n v="6324071"/>
    <m/>
    <s v="A:00862012001 TRANSFERENCIA DE RECUPERACIONES SEGÚN NOTA GEF-LCR-JSZ-0946-NOT/23 POR CONCEPTO DE REMUNERACION POR ADMINISTRACION DE FIDEICOMISO QUE CORRESPONDE AL FNDR DE ACUERDO A CONTRATO DE FIDEICOMISO “PROYECTOS DE INVERSION PUBLICA” GAM TARIJA."/>
    <m/>
    <m/>
    <m/>
    <m/>
    <m/>
    <m/>
    <n v="0"/>
    <n v="71630.320000000007"/>
    <s v="NO_CONCILIADO"/>
  </r>
  <r>
    <x v="92"/>
    <m/>
    <x v="92"/>
    <x v="156"/>
    <s v="F0013831"/>
    <s v="NTE"/>
    <n v="6324044"/>
    <m/>
    <s v="A:00099021001 TRANSFERENCIA DE RECUPERACIONES SEGÚN NOTA GEF-LCR-JSZ-0946-NOT/23 POR CONCEPTO DE PAGO DE CAPITAL E INTERES DE ACUERDO A CONTRATO DE FIDEICOMISO “PROYECTOS DE INVERSION PUBLICA” CORRESPONDIENTE AL GAM MOJINETE."/>
    <m/>
    <m/>
    <m/>
    <m/>
    <m/>
    <m/>
    <n v="0"/>
    <n v="8859.99"/>
    <s v="NO_CONCILIADO"/>
  </r>
  <r>
    <x v="92"/>
    <m/>
    <x v="92"/>
    <x v="156"/>
    <s v="F0013831"/>
    <s v="NTE"/>
    <n v="6324092"/>
    <m/>
    <s v="A:00099021001 TRANSFERENCIA DE RECUPERACIONES SEGÚN NOTA GEF-LCR-JSZ-0946-NOT/23 POR CONCEPTO DE PAGO DE CAPITAL E INTERES DE ACUERDO A CONTRATO DE FIDEICOMISO “PROYECTOS DE INVERSION PUBLICA” CORRESPONDIENTE AL GAM HUMANATA."/>
    <m/>
    <m/>
    <m/>
    <m/>
    <m/>
    <m/>
    <n v="0"/>
    <n v="9847.49"/>
    <s v="NO_CONCILIADO"/>
  </r>
  <r>
    <x v="77"/>
    <m/>
    <x v="77"/>
    <x v="156"/>
    <s v="F0013831"/>
    <s v="NTE"/>
    <n v="6324091"/>
    <m/>
    <s v="A:00862012001 TRANSFERENCIA DE RECUPERACIONES SEGÚN NOTA GEF-LCR-JSZ-0946-NOT/23 POR CONCEPTO DE REMUNERACION POR ADMINISTRACION DE FIDEICOMISO QUE CORRESPONDE AL FNDR DE ACUERDO A CONTRATO DE FIDEICOMISO “PROYECTOS DE INVERSION PUBLICA” GAM SHINAHOTA."/>
    <m/>
    <m/>
    <m/>
    <m/>
    <m/>
    <m/>
    <n v="0"/>
    <n v="20032.099999999999"/>
    <s v="NO_CONCILIADO"/>
  </r>
  <r>
    <x v="92"/>
    <m/>
    <x v="92"/>
    <x v="156"/>
    <s v="F0013831"/>
    <s v="NTE"/>
    <n v="6324072"/>
    <m/>
    <s v="A:00099021001 TRANSFERENCIA DE RECUPERACIONES SEGÚN NOTA GEF-LCR-JSZ-0946-NOT/23 POR CONCEPTO DE PAGO DE CAPITAL E INTERES DE ACUERDO A CONTRATO DE FIDEICOMISO “PROYECTOS DE INVERSION PUBLICA” CORRESPONDIENTE AL GAM SHINAHOTA."/>
    <m/>
    <m/>
    <m/>
    <m/>
    <m/>
    <m/>
    <n v="0"/>
    <n v="126286.09"/>
    <s v="NO_CONCILIADO"/>
  </r>
  <r>
    <x v="77"/>
    <m/>
    <x v="77"/>
    <x v="156"/>
    <s v="F0013831"/>
    <s v="NTE"/>
    <n v="6324115"/>
    <m/>
    <s v="A:00862012001 TRANSFERENCIA DE RECUPERACIONES SEGÚN NOTA GEF-LCR-JSZ-0946-NOT/23 POR CONCEPTO DE REMUNERACION POR ADMINISTRACION DE FIDEICOMISO QUE CORRESPONDE AL FNDR DE ACUERDO A CONTRATO DE FIDEICOMISO “PROYECTOS DE INVERSION PUBLICA” GAM HUMANATA."/>
    <m/>
    <m/>
    <m/>
    <m/>
    <m/>
    <m/>
    <n v="0"/>
    <n v="1453.97"/>
    <s v="NO_CONCILIADO"/>
  </r>
  <r>
    <x v="92"/>
    <m/>
    <x v="92"/>
    <x v="156"/>
    <s v="F0013831"/>
    <s v="NTE"/>
    <n v="6324116"/>
    <m/>
    <s v="A:00099021001 TRANSFERENCIA DE RECUPERACIONES SEGÚN NOTA GEF-LCR-JSZ-0946-NOT/23 POR CONCEPTO DE PAGO DE CAPITAL E INTERES DE ACUERDO A CONTRATO DE FIDEICOMISO “PROYECTOS DE INVERSION PUBLICA” CORRESPONDIENTE AL GAM SANTIAGO DE ANDAMARCA."/>
    <m/>
    <m/>
    <m/>
    <m/>
    <m/>
    <m/>
    <n v="0"/>
    <n v="20475.169999999998"/>
    <s v="NO_CONCILIADO"/>
  </r>
  <r>
    <x v="77"/>
    <m/>
    <x v="77"/>
    <x v="156"/>
    <s v="F0013831"/>
    <s v="NTE"/>
    <n v="6324133"/>
    <m/>
    <s v="A:00862012001 TRANSFERENCIA DE RECUPERACIONES SEGÚN NOTA GEF-LCR-JSZ-0946-NOT/23 POR CONCEPTO DE REMUNERACION POR ADMINISTRACION DE FIDEICOMISO QUE CORRESPONDE AL FNDR DE ACUERDO A CONTRATO DE FIDEICOMISO “PROYECTOS DE INVERSION PUBLICA” GAM SANTIAGO DE ANDAMARCA."/>
    <m/>
    <m/>
    <m/>
    <m/>
    <m/>
    <m/>
    <n v="0"/>
    <n v="3307"/>
    <s v="NO_CONCILIADO"/>
  </r>
  <r>
    <x v="76"/>
    <m/>
    <x v="76"/>
    <x v="156"/>
    <s v="O21350590002"/>
    <s v="BOD"/>
    <n v="2135059"/>
    <m/>
    <s v="00213012001 DEPOSITO DE EFECTIVO, DEPOSITANTE: JHON MARTIN CHURA CHURATA, CONCEPTO: DEVOLUCION DE FONDOS, CUENTA DE DEPOSITO: CUENTA UNICA DEL TESORO"/>
    <m/>
    <m/>
    <m/>
    <m/>
    <m/>
    <m/>
    <n v="0"/>
    <n v="180"/>
    <s v="NO_CONCILIADO"/>
  </r>
  <r>
    <x v="37"/>
    <m/>
    <x v="37"/>
    <x v="156"/>
    <s v="B21349350002"/>
    <s v="BOD"/>
    <n v="2134935"/>
    <m/>
    <s v="00016011101 DEP.DE CHEQ.AJENOS,RET.DE CAM.,CONCEPTO: BOLETA DE GARANTIA,DEP.: MINISTERIO DE EDUCACION , PROCEDENCIA: BANCO UNION S.A., CHEQUE: 645, FECHA DE EMISION:21/08/2023"/>
    <m/>
    <m/>
    <m/>
    <m/>
    <m/>
    <m/>
    <n v="0"/>
    <n v="16125"/>
    <s v="NO_CONCILIADO"/>
  </r>
  <r>
    <x v="27"/>
    <m/>
    <x v="27"/>
    <x v="156"/>
    <s v="B21349520002"/>
    <s v="BOD"/>
    <n v="2134952"/>
    <m/>
    <s v="00086031101 DEP.DE CHEQ.AJENOS,RET.DE CAM.,CONCEPTO: INGRESO: POR SISCO MES DE JULIO &quot;PN ANMI EL PALMAR&quot;,DEP.: PN ANMI EL PALMAR SERNAP , PROCEDENCIA: BANCO UNION S.A., CHEQUE: 1335, FECHA DE EMISION:05/08/2023"/>
    <m/>
    <m/>
    <m/>
    <m/>
    <m/>
    <m/>
    <n v="0"/>
    <n v="1940"/>
    <s v="NO_CONCILIADO"/>
  </r>
  <r>
    <x v="90"/>
    <m/>
    <x v="90"/>
    <x v="156"/>
    <s v="B21349570002"/>
    <s v="BOD"/>
    <n v="2134957"/>
    <m/>
    <s v="00342012001 DEP.DE CHEQ.AJENOS,RET.DE CAM.,CONCEPTO: EJECUCION DE BOLETA DE GARANTIA DE SERIEDAD DE PROPUESTA N°09015-POTOSI,DEP.: AGENCIA ESTATAL DE VIVIENDA AEVIVIENDA , PROCEDENCIA: BANCO UNION S.A., CHEQUE: 380, FECHA DE EMISION:18/08/2023"/>
    <m/>
    <m/>
    <m/>
    <m/>
    <m/>
    <m/>
    <n v="0"/>
    <n v="6351.85"/>
    <s v="NO_CONCILIADO"/>
  </r>
  <r>
    <x v="27"/>
    <m/>
    <x v="27"/>
    <x v="156"/>
    <s v="B21349580002"/>
    <s v="BOD"/>
    <n v="2134958"/>
    <m/>
    <s v="00086031101 DEP.DE CHEQ.AJENOS,RET.DE CAM.,CONCEPTO: INGRESO: POR SISCO MES DE JUNIO &quot;PN CARRASCO&quot;,DEP.: PARQUE NACIONAL CARRASCO SERNAP , PROCEDENCIA: BANCO UNION S.A., CHEQUE: 1560, FECHA DE EMISION:21/08/2023"/>
    <m/>
    <m/>
    <m/>
    <m/>
    <m/>
    <m/>
    <n v="0"/>
    <n v="3240"/>
    <s v="NO_CONCILIADO"/>
  </r>
  <r>
    <x v="27"/>
    <m/>
    <x v="27"/>
    <x v="156"/>
    <s v="B21349610002"/>
    <s v="BOD"/>
    <n v="2134961"/>
    <m/>
    <s v="00086031101 DEP.DE CHEQ.AJENOS,RET.DE CAM.,CONCEPTO: INGRESO: POR SISCO MES DE JULIO &quot;PN CARRASCO&quot;,DEP.: PARQUE NACIONAL CARRASCO SERNAP , PROCEDENCIA: BANCO UNION S.A., CHEQUE: 1559, FECHA DE EMISION:21/08/2023"/>
    <m/>
    <m/>
    <m/>
    <m/>
    <m/>
    <m/>
    <n v="0"/>
    <n v="10350"/>
    <s v="NO_CONCILIADO"/>
  </r>
  <r>
    <x v="92"/>
    <m/>
    <x v="92"/>
    <x v="156"/>
    <s v="B21349660002"/>
    <s v="BOD"/>
    <n v="2134966"/>
    <m/>
    <s v="00066014202 DEP.DE CHEQ.AJENOS,RET.DE CAM.,CONCEPTO: SASHA MARIA PARVINNE MOSTAJO RADJI,DEP.: BANCO UNION S.S. , PROCEDENCIA: BANCO UNION S.A., CHEQUE: 196819, FECHA DE EMISION:24/08/2023"/>
    <m/>
    <m/>
    <m/>
    <m/>
    <m/>
    <m/>
    <n v="0"/>
    <n v="1006.4"/>
    <s v="NO_CONCILIADO"/>
  </r>
  <r>
    <x v="62"/>
    <m/>
    <x v="62"/>
    <x v="156"/>
    <s v="S10671730002"/>
    <s v="CRV"/>
    <n v="1067173"/>
    <m/>
    <s v="||REGULARIZACION DE FONDOS SEGUN COMPROBANTE S-1063751, SWIFT NO.10671 ORDENANTE TRANS-CARIBBEAN CARGO CORP MIAMI/US DE 03/07/2023 Y NOTA DPTO.FIN.SECC.TES.TAB.NO.82/2023 DE FECHA 21/08/2023 DEL TAB. LIBRETA NO.00525012001 LBP-TRANSPORTES AEREOS BOLIVIANOS"/>
    <m/>
    <m/>
    <m/>
    <m/>
    <m/>
    <m/>
    <n v="0"/>
    <n v="240100"/>
    <s v="NO_CONCILIADO"/>
  </r>
  <r>
    <x v="120"/>
    <m/>
    <x v="120"/>
    <x v="156"/>
    <s v="S10671740002"/>
    <s v="CRV"/>
    <n v="1067174"/>
    <m/>
    <s v="||TRANSFERENCIA DE FONDOS S/G. MENSAJES SWIFT NROS. 14135 Y 14134 DE LA FECHA. EN ATENCIÓN A NOTA CITE: ABE-DGE 437/2023 DE FECHA 16/06/2023 (HRE-TGL-9535) DE LA AGENCIA BOLIVIANA ESPACIAL. A LA CUT LIBRETA 585012002 AGENCIA BOLIVIANA ESPACIAL. P. CTA. DE SES S.A."/>
    <m/>
    <m/>
    <m/>
    <m/>
    <m/>
    <m/>
    <n v="0"/>
    <n v="12896.8"/>
    <s v="NO_CONCILIADO"/>
  </r>
  <r>
    <x v="32"/>
    <m/>
    <x v="32"/>
    <x v="156"/>
    <s v="G23862500001"/>
    <s v="CVD"/>
    <n v="2386250"/>
    <m/>
    <s v="COBRO COSTOS DE PAPELERIA SEGUN TRANSFERENCIA DEL EXTERIOR POR ORDEN DE SOLGAS SA, FECHA VALOR 23/08/2023 LIB. 00513062002 YPFB - EXPORTACIÓN DE GLP Y OTROS-BOLIVIANOS"/>
    <m/>
    <m/>
    <m/>
    <m/>
    <m/>
    <m/>
    <n v="50"/>
    <n v="0"/>
    <s v="NO_CONCILIADO"/>
  </r>
  <r>
    <x v="32"/>
    <m/>
    <x v="32"/>
    <x v="156"/>
    <s v="G23862520001"/>
    <s v="CVD"/>
    <n v="2386252"/>
    <m/>
    <s v="COBRO COSTOS DE PAPELERIA SEGUN TRANSFERENCIA DEL EXTERIOR POR ORDEN DE COPA ENERGÍA DISTRIBUIDORA DE GAS S.A., FECHA VALOR 23/08/2023 LIB. 00513062002 YPFB - EXPORTACIÓN DE GLP Y OTROS-BOLIVIANOS"/>
    <m/>
    <m/>
    <m/>
    <m/>
    <m/>
    <m/>
    <n v="50"/>
    <n v="0"/>
    <s v="NO_CONCILIADO"/>
  </r>
  <r>
    <x v="32"/>
    <m/>
    <x v="32"/>
    <x v="156"/>
    <s v="G23862540001"/>
    <s v="CVD"/>
    <n v="2386254"/>
    <m/>
    <s v="COBRO COSTOS DE PAPELERIA SEGUN TRANSFERENCIA DEL EXTERIOR POR ORDEN DE FIDEICOMISO HERCO CKM, FECHA VALOR 24/08/2023 REF:EMB 21-12 CISTERNAS HERCO COMBUSTIBLE LIB. 00513062002 YPFB - EXPORTACIÓN DE GLP Y OTROS-BOLIVIANOS"/>
    <m/>
    <m/>
    <m/>
    <m/>
    <m/>
    <m/>
    <n v="50"/>
    <n v="0"/>
    <s v="NO_CONCILIADO"/>
  </r>
  <r>
    <x v="32"/>
    <m/>
    <x v="32"/>
    <x v="156"/>
    <s v="G23862560001"/>
    <s v="CVD"/>
    <n v="2386256"/>
    <m/>
    <s v="COBRO COSTOS DE PAPELERIA SEGUN TRANSFERENCIA DEL EXTERIOR POR ORDEN DE SUPERGASBRAS ENERGÍA LTDA, FECHA VALOR 23/08/2023 REF:INV.706/2023, 707/2023 LIB. 00513062002 YPFB - EXPORTACIÓN DE GLP Y OTROS-BOLIVIANOS"/>
    <m/>
    <m/>
    <m/>
    <m/>
    <m/>
    <m/>
    <n v="50"/>
    <n v="0"/>
    <s v="NO_CONCILIADO"/>
  </r>
  <r>
    <x v="32"/>
    <m/>
    <x v="32"/>
    <x v="156"/>
    <s v="G23862580001"/>
    <s v="CVD"/>
    <n v="2386258"/>
    <m/>
    <s v="COBRO COSTOS DE PAPELERIA SEGUN TRANSFERENCIA DEL EXTERIOR POR ORDEN DE GAS CORONA SAECA, ASUNCION, PARAGUAY. FECHA VALOR 23/08/2023. REF.: (S0632353184D01) TRN/20230823-00272046 LIB. 00513062002 YPFB - EXPORTACIÓN DE GLP Y OTROS-BOLIVIANOS"/>
    <m/>
    <m/>
    <m/>
    <m/>
    <m/>
    <m/>
    <n v="50"/>
    <n v="0"/>
    <s v="NO_CONCILIADO"/>
  </r>
  <r>
    <x v="95"/>
    <m/>
    <x v="95"/>
    <x v="156"/>
    <s v="S10671750003"/>
    <s v="COB"/>
    <n v="1067175"/>
    <m/>
    <s v="||TRANSFERENCIA DE FONDOS S/G. MENSAJES SWIFT NROS. 14142 Y 14140 DE LA FECHA, Y NOTA REMITIDA POR LA DIRECCIÓN GENERAL DE AERONAUTICA CIVIL CITE: DGAC/3568/2023 DE FECHA 15/06/2023 (HRE-TGL-9395) (SECTOR PÚBLICO). DÉBITO DE LA LIBRETA 00117012001 DGAC, REPOSICIÓN ÚTILES DE ESCRITORIO."/>
    <m/>
    <m/>
    <m/>
    <m/>
    <m/>
    <m/>
    <n v="50"/>
    <n v="0"/>
    <s v="NO_CONCILIADO"/>
  </r>
  <r>
    <x v="95"/>
    <m/>
    <x v="95"/>
    <x v="156"/>
    <s v="S10671770003"/>
    <s v="COB"/>
    <n v="1067177"/>
    <m/>
    <s v="||TRANSFERENCIA DE FONDOS SEGÚN MENSAJES SWIFT N°14124 Y 14121 DE LA FECHA Y NOTA CITE: DGAC/3568/2023 (HRE-TGL-9395) DE FECHA 15/06/2023 DE LA DIRECCIÓN GENERAL DE AERONÁUTICA CIVIL. (SECTOR PÚBLICO). DÉBITO DE LA LIBRETA 00117012001 DGAC, REPOSICIÓN DE ÚTILES DE ESCRITORIO."/>
    <m/>
    <m/>
    <m/>
    <m/>
    <m/>
    <m/>
    <n v="50"/>
    <n v="0"/>
    <s v="NO_CONCILIADO"/>
  </r>
  <r>
    <x v="121"/>
    <m/>
    <x v="121"/>
    <x v="156"/>
    <s v="S10671800003"/>
    <s v="COB"/>
    <n v="1067180"/>
    <m/>
    <s v="||TRANSFERENCIAS DEL EXTERIOR SEGÚN MENSAJES SWIFT NROS. 14141 Y 14139 DE LA FECHA Y NOTA CITE: CAR/DGE-DNAF N° 0120/2023 DE FECHA 20/06/2023 (HRE-TGL-9614). REMITIDA POR NAVEGACIÓN AÉREA Y AEROPUERTOS BOLIVIANOS. (SECTOR PÚBLICO). DEBITO DE LA LIBRETA 00389012001 NAABOL-ADMINISTRACION, REPOSICIÓN ÚTILES DE ESCRITORIO."/>
    <m/>
    <m/>
    <m/>
    <m/>
    <m/>
    <m/>
    <n v="50"/>
    <n v="0"/>
    <s v="NO_CONCILIADO"/>
  </r>
  <r>
    <x v="121"/>
    <m/>
    <x v="121"/>
    <x v="156"/>
    <s v="S10671810003"/>
    <s v="COB"/>
    <n v="1067181"/>
    <m/>
    <s v="||TRANSFERENCIAS DEL EXTERIOR SEGÚN MENSAJE SWIFT NRO. 14143 DE LA FECHA Y NOTA CITE: CAR/DGE-DNAF N° 0120/2023 DE FECHA 20/06/2023 (HRE-TGL-9614). REMITIDA POR NAVEGACIÓN AÉREA Y AEROPUERTOS BOLIVIANOS. (SECTOR PÚBLICO). DEBITO DE LA LIBRETA 00389012001 NAABOL-ADMINISTRACION, REPOSICIÓN ÚTILES DE ESCRITORIO."/>
    <m/>
    <m/>
    <m/>
    <m/>
    <m/>
    <m/>
    <n v="50"/>
    <n v="0"/>
    <s v="NO_CONCILIADO"/>
  </r>
  <r>
    <x v="26"/>
    <m/>
    <x v="26"/>
    <x v="156"/>
    <s v="S10671830001"/>
    <s v="COB"/>
    <n v="1067183"/>
    <m/>
    <s v="||AMPLIACION DE VALIDEZ 0,15% S/USD2.131.765,87.-POR 60 DIAS,REEMBS.GSTS.COMUNICACION BS220.-Y EMISION COMP.CONTABLE BS50.-,S/G NOTA YLB-PEE-0915/23,21/08/23 REF.:I-2019-35 P/C YACIMIENTOS DE LITIO BOIVIANOS A/F CHINA MACHINERY ENGINEERING CORPORATION. LIB.00597029201 YLB- PRODUCCION PLANTA INDUSTRIAL DES. INT. SALAR UYUNI RF.:COMIS.ENM.8 LC I-2019-35"/>
    <m/>
    <m/>
    <m/>
    <m/>
    <m/>
    <m/>
    <n v="3925.97"/>
    <n v="0"/>
    <s v="NO_CONCILIADO"/>
  </r>
  <r>
    <x v="95"/>
    <m/>
    <x v="95"/>
    <x v="156"/>
    <s v="S10672080003"/>
    <s v="COB"/>
    <n v="1067208"/>
    <m/>
    <s v="||REGULARIZACIÓN DE LA OPERACIÓN N° 1063631, REGISTRADA POR EL DEPTO. DE OPERACIONES DE INVERSIÓN EN FECHA 30/06/2023, EN ATENCIÓN A NOTA CITE: DGAC/4905/2023 (HRE-TGL-1153) (ORIG. CURSA EN COMP. N°1067202) DE LA DGAC Y CORREO ELECTRONICO DEL DEPARTAMENTO DE OPERACIONES DE INVERSION. DÉBITO DE LA LIBRETA 00117012001 DGAC, REPOSICIÓN ÚTILES DE ESCRITORIO."/>
    <m/>
    <m/>
    <m/>
    <m/>
    <m/>
    <m/>
    <n v="50"/>
    <n v="0"/>
    <s v="NO_CONCILIADO"/>
  </r>
  <r>
    <x v="95"/>
    <m/>
    <x v="95"/>
    <x v="156"/>
    <s v="S10672020003"/>
    <s v="COB"/>
    <n v="1067202"/>
    <m/>
    <s v="||REGULARIZACIÓN DE NUESTRA OPERACIÓN NRO. 1066553 DE FECHA 18/08/2023 EN ATENCIÓN A NOTA REMITIDA POR LA DIRECCIÓN GENERAL DE AERONAUTICA CIVIL DGAC/4905/2023 DE FECHA 23/08/2023 (HRE-TSO-1153) (SECTOR PÚBLICO) DÉBITO DE LA LIBRETA 00117012001 DGAC, REPOSICIÓN ÚTILES DE ESCRITORIO."/>
    <m/>
    <m/>
    <m/>
    <m/>
    <m/>
    <m/>
    <n v="50"/>
    <n v="0"/>
    <s v="NO_CONCILIADO"/>
  </r>
  <r>
    <x v="95"/>
    <m/>
    <x v="95"/>
    <x v="156"/>
    <s v="S10672110003"/>
    <s v="COB"/>
    <n v="1067211"/>
    <m/>
    <s v="||REGULARIZACIÓN DE LA OPERACIÓN N°1063632, REGISTRADA POR EL DEPTO. DE OPERACIONES DE INVERSIÓN EN F.30/06/2023, EN ATENCIÓN A NOTAS CITE: DGAC/4905/2023 DE LA F. (HRE-TGL-1153) (ORIG. CURSA EN COMP. N°1067202) DE LA DGAC, CAR/DGE-UNC N°0159/2023 DE F.16/08/2023 DE NAABOL DÉBITO DE LA LIBRETA 00117012001 DGAC, REPOSICIÓN ÚTILES DE ESCRITORIO."/>
    <m/>
    <m/>
    <m/>
    <m/>
    <m/>
    <m/>
    <n v="50"/>
    <n v="0"/>
    <s v="NO_CONCILIADO"/>
  </r>
  <r>
    <x v="121"/>
    <m/>
    <x v="121"/>
    <x v="156"/>
    <s v="S10672130003"/>
    <s v="COB"/>
    <n v="1067213"/>
    <m/>
    <s v="||REGULARIZACIÓN DE LA OPERACIÓN N°1063632, REGISTRADA POR EL DEPTO. DE OPERACIONES DE INVERSIÓN EN F.30/06/2023, EN ATENCIÓN A NOTAS CITE: CAR/DGE-UNC N°0159/2023 DE F.16/08/2023 DE NAABOL,DGAC/4905/2023 DE LA F. (HRE-TGL-1153) (ORIG. CURSA EN COMP. N°1067202) DE LA DGAC DÉBITO DE LA LIBRETA 00389012001 NAABOL-ADMINISTRACION, REPOSICIÓN ÚTILES DE ESCRITORIO."/>
    <m/>
    <m/>
    <m/>
    <m/>
    <m/>
    <m/>
    <n v="50"/>
    <n v="0"/>
    <s v="NO_CONCILIADO"/>
  </r>
  <r>
    <x v="95"/>
    <m/>
    <x v="95"/>
    <x v="156"/>
    <s v="S10672230003"/>
    <s v="COB"/>
    <n v="1067223"/>
    <m/>
    <s v="||REGULARIZACIÓN DE NUESTRA OPERACIÓN N°1066639 DE F.21/08/2023 EN ATENCIÓN A NOTAS CITES DGAC/4905/2023 DE F.23.08.23 (HRE-TSO-1153) Y CAR/DGE-UNC N° 0166/2023 DE F.22.08.2023 (HRE-TGL-13028) ENVIADAS POR LA DGAC Y NAABOL, ORIGINAL CURSA EN COMPROBANTE N°1067202 DE LA FECHA. DEBITO DE LA LIBRETA 00117012001 DGAC, REPOSICIÓN DE ÚTILES DE ESCRITORIO."/>
    <m/>
    <m/>
    <m/>
    <m/>
    <m/>
    <m/>
    <n v="50"/>
    <n v="0"/>
    <s v="NO_CONCILIADO"/>
  </r>
  <r>
    <x v="95"/>
    <m/>
    <x v="95"/>
    <x v="156"/>
    <s v="S10672310003"/>
    <s v="COB"/>
    <n v="1067231"/>
    <m/>
    <s v="||REGULARIZACIÓN DE NUESTRA OPERACIÓN NRO.1066484 DE F.17/08/2023 EN ATENCIÓN A NOTA CITE DGAC/4905/2023 DE F.23.08.2023 (HRE-TSO-1153) ENVIADA POR LA DIRECCION GENERAL DE AERONAUTICA CIVIL, ORIGINAL CURSA EN COMPROBANTE NRO.1067202 DE LA FECHA. DEBITO DE LA LIBRETA 00117012001 DGAC, REPOSICIÓN DE ÚTILES DE ESCRITORIO."/>
    <m/>
    <m/>
    <m/>
    <m/>
    <m/>
    <m/>
    <n v="50"/>
    <n v="0"/>
    <s v="NO_CONCILIADO"/>
  </r>
  <r>
    <x v="95"/>
    <m/>
    <x v="95"/>
    <x v="156"/>
    <s v="S10672320003"/>
    <s v="COB"/>
    <n v="1067232"/>
    <m/>
    <s v="||REGULARIZACIÓN DE NUESTRA OPERACIÓN NRO.1066278 DE F.14/08/2023 EN ATENCIÓN A NOTA CITE DGAC/4905/2023 DE F.23.08.2023 (HRE-TSO-1153) ENVIADA POR LA DIRECCION GENERAL DE AERONAUTICA CIVIL, ORIGINAL CURSA EN COMPROBANTE NRO. 1067202 DE LA FECHA. DEBITO DE LA LIBRETA 00117012001 DGAC, REPOSICIÓN DE ÚTILES DE ESCRITORIO."/>
    <m/>
    <m/>
    <m/>
    <m/>
    <m/>
    <m/>
    <n v="50"/>
    <n v="0"/>
    <s v="NO_CONCILIADO"/>
  </r>
  <r>
    <x v="89"/>
    <m/>
    <x v="89"/>
    <x v="157"/>
    <s v="O21352230002"/>
    <s v="BOD"/>
    <n v="2135223"/>
    <m/>
    <s v="00373024105 DEPOSITO DE EFECTIVO, DEPOSITANTE: GOBIERNO AUTONOMO MUNICIPAL DE TINGUIPAYA, CONCEPTO: SALDOS NO EJECUTADOS PROYECTO : CONSTRUCCION VEHICULAR RIO ANCKARA, CUENTA DE DEPOSITO: CUENTA UNICA DEL TESORO"/>
    <m/>
    <m/>
    <m/>
    <m/>
    <m/>
    <m/>
    <n v="0"/>
    <n v="176.71"/>
    <s v="NO_CONCILIADO"/>
  </r>
  <r>
    <x v="2"/>
    <m/>
    <x v="2"/>
    <x v="157"/>
    <s v="O21352380002"/>
    <s v="BOD"/>
    <n v="2135238"/>
    <m/>
    <s v="00046171101 DEPOSITO DE EFECTIVO, DEPOSITANTE: EMPRESA: D-IMPORT, CONCEPTO: SANCION POR INCUMPLIMIENTO, CUENTA DE DEPOSITO: CUENTA UNICA DEL TESORO"/>
    <m/>
    <m/>
    <m/>
    <m/>
    <m/>
    <m/>
    <n v="0"/>
    <n v="2500"/>
    <s v="NO_CONCILIADO"/>
  </r>
  <r>
    <x v="82"/>
    <m/>
    <x v="82"/>
    <x v="157"/>
    <s v="O21352420002"/>
    <s v="BOD"/>
    <n v="2135242"/>
    <m/>
    <s v="00206012001 DEPOSITO DE EFECTIVO, DEPOSITANTE: INSTITUTO NACIONAL DE ESTADISTICA, CONCEPTO: DEPÓSITO POR VENTA DE LA OFICINA CENTRAL LA PAZ DE FECHA 24/08/2023, CUENTA DE DEPOSITO: CUENTA UNICA DEL TESORO"/>
    <m/>
    <m/>
    <m/>
    <m/>
    <m/>
    <m/>
    <n v="0"/>
    <n v="20"/>
    <s v="NO_CONCILIADO"/>
  </r>
  <r>
    <x v="83"/>
    <m/>
    <x v="83"/>
    <x v="157"/>
    <s v="O21352470002"/>
    <s v="BOD"/>
    <n v="2135247"/>
    <m/>
    <s v="00041031107 DEPOSITO DE EFECTIVO, DEPOSITANTE: IBMETRO-GARY CHAMBI, CONCEPTO: DEVOLUCION GASTOS DE TRANSPORTE, CUENTA DE DEPOSITO: CUENTA UNICA DEL TESORO"/>
    <m/>
    <m/>
    <m/>
    <m/>
    <m/>
    <m/>
    <n v="0"/>
    <n v="10"/>
    <s v="NO_CONCILIADO"/>
  </r>
  <r>
    <x v="27"/>
    <m/>
    <x v="27"/>
    <x v="157"/>
    <s v="O21352520002"/>
    <s v="BOD"/>
    <n v="2135252"/>
    <m/>
    <s v="00086018043 DEPOSITO DE EFECTIVO, DEPOSITANTE: MARIA TERESA AGUILAR QUIROZ, CONCEPTO: DEVOLUCION DE PASAJES AEREOS-MMAYA; POR INCUMPLIMIENTO AL REGLAMENTO DE PASAJES Y VIATICOS ART. 46, CUENTA DE DEPOSITO: CUENTA UNICA DEL TESORO"/>
    <m/>
    <m/>
    <m/>
    <m/>
    <m/>
    <m/>
    <n v="0"/>
    <n v="1169"/>
    <s v="NO_CONCILIADO"/>
  </r>
  <r>
    <x v="83"/>
    <m/>
    <x v="83"/>
    <x v="157"/>
    <s v="O21352750002"/>
    <s v="BOD"/>
    <n v="2135275"/>
    <m/>
    <s v="00099021001 DEPOSITO DE EFECTIVO, DEPOSITANTE: MDPYEP - PAMELA PANTOJA IBIETA, CONCEPTO: DEVOLUCION DE APORTES PATRONALES POR PAGO EN DEMASIA DE BONO DE ANTIGUEDAD, CUENTA DE DEPOSITO: CUENTA UNICA DEL TESORO"/>
    <m/>
    <m/>
    <m/>
    <m/>
    <m/>
    <m/>
    <n v="0"/>
    <n v="378.92"/>
    <s v="NO_CONCILIADO"/>
  </r>
  <r>
    <x v="76"/>
    <m/>
    <x v="76"/>
    <x v="157"/>
    <s v="O21352980002"/>
    <s v="BOD"/>
    <n v="2135298"/>
    <m/>
    <s v="00213012001 DEPOSITO DE EFECTIVO, DEPOSITANTE: ADRIAN WILSON MAMANI CONDE, CONCEPTO: DEVOLUCION DE FONDOS, CUENTA DE DEPOSITO: CUENTA UNICA DEL TESORO"/>
    <m/>
    <m/>
    <m/>
    <m/>
    <m/>
    <m/>
    <n v="0"/>
    <n v="649"/>
    <s v="NO_CONCILIADO"/>
  </r>
  <r>
    <x v="35"/>
    <m/>
    <x v="35"/>
    <x v="157"/>
    <s v="O21352990002"/>
    <s v="BOD"/>
    <n v="2135299"/>
    <m/>
    <s v="00099021001 DEPOSITO DE EFECTIVO, DEPOSITANTE: NADIA SHIRLEY ORDOÑEZ JAUREGUI - MEFP, CONCEPTO: DEVOLUCION DE 556,5 BS DE VIATICOS EN LA RUTAS ORURO DE FECHA 15 Y 16 DE AGOSTO DE 2023, CUENTA DE DEPOSITO: CUENTA UNICA DEL TESORO/DJBR"/>
    <m/>
    <m/>
    <m/>
    <m/>
    <m/>
    <m/>
    <n v="0"/>
    <n v="556.5"/>
    <s v="NO_CONCILIADO"/>
  </r>
  <r>
    <x v="76"/>
    <m/>
    <x v="76"/>
    <x v="157"/>
    <s v="O21353000002"/>
    <s v="BOD"/>
    <n v="2135300"/>
    <m/>
    <s v="00213012001 DEPOSITO DE EFECTIVO, DEPOSITANTE: ADRIAN WILSON MAMANI CONDE, CONCEPTO: DEVOLUCION DE FONDOS, CUENTA DE DEPOSITO: CUENTA UNICA DEL TESORO"/>
    <m/>
    <m/>
    <m/>
    <m/>
    <m/>
    <m/>
    <n v="0"/>
    <n v="653"/>
    <s v="NO_CONCILIADO"/>
  </r>
  <r>
    <x v="0"/>
    <m/>
    <x v="0"/>
    <x v="157"/>
    <s v="O21353020002"/>
    <s v="BOD"/>
    <n v="2135302"/>
    <m/>
    <s v="00099021001 DEPOSITO DE EFECTIVO, DEPOSITANTE: JUAN ROLANDO SOLIZ RODRIGUEZ, CONCEPTO: REVERSION DE HABERES, CUENTA DE DEPOSITO: CUENTA UNICA DEL TESORO"/>
    <m/>
    <m/>
    <m/>
    <m/>
    <m/>
    <m/>
    <n v="0"/>
    <n v="2086.14"/>
    <s v="NO_CONCILIADO"/>
  </r>
  <r>
    <x v="0"/>
    <m/>
    <x v="0"/>
    <x v="157"/>
    <s v="O21353230002"/>
    <s v="BOD"/>
    <n v="2135323"/>
    <m/>
    <s v="00099021001 DEPOSITO DE EFECTIVO, DEPOSITANTE: ALVARO MARCO ANTONIO CABA OLIVAREZ, CONCEPTO: CITE: MEFP/VTCP/DGPOT/UAIS-CPI/N°030/2016 REGULARIZACION ENERO-FEBRERO 2023, CUENTA DE DEPOSITO: CUENTA UNICA DEL TESORO"/>
    <m/>
    <m/>
    <m/>
    <m/>
    <m/>
    <m/>
    <n v="0"/>
    <n v="13500"/>
    <s v="NO_CONCILIADO"/>
  </r>
  <r>
    <x v="0"/>
    <m/>
    <x v="0"/>
    <x v="157"/>
    <s v="O21353240002"/>
    <s v="BOD"/>
    <n v="2135324"/>
    <m/>
    <s v="00099021001 DEPOSITO DE EFECTIVO, DEPOSITANTE: ALVARO MARCO ANTONIO CABA OLIVAREZ, CONCEPTO: CITE: MEFP/VTCP/DGPOT/UAIS-CPI/N°030/2016 REGULARIZACION MARZO-ABRIL 2023, CUENTA DE DEPOSITO: CUENTA UNICA DEL TESORO"/>
    <m/>
    <m/>
    <m/>
    <m/>
    <m/>
    <m/>
    <n v="0"/>
    <n v="13500"/>
    <s v="NO_CONCILIADO"/>
  </r>
  <r>
    <x v="14"/>
    <m/>
    <x v="14"/>
    <x v="157"/>
    <s v="Q18656910002"/>
    <s v="CRV"/>
    <n v="1865691"/>
    <m/>
    <s v="NUMERO DE LIBRETA CUT: 00153018004 OPERACIÓN E18 TRANSFERENCIA DEL SISTEMA FINANCIERO POR CUENTA DE TERCEROS A LA CUT SOL. UNDP REPRESENTATIVE IN BOLIVIA (BOB"/>
    <m/>
    <m/>
    <m/>
    <m/>
    <m/>
    <m/>
    <n v="0"/>
    <n v="308301.2"/>
    <s v="NO_CONCILIADO"/>
  </r>
  <r>
    <x v="83"/>
    <m/>
    <x v="83"/>
    <x v="157"/>
    <s v="O21353500002"/>
    <s v="BOD"/>
    <n v="2135350"/>
    <m/>
    <s v="00041031107 DEPOSITO DE EFECTIVO, DEPOSITANTE: MARCO ANTONIO GALLARDO MARTINEZ, CONCEPTO: DEVOLUCION DE RECURSOS NO UTILIZADOS (GASTOS OPERATIVOS), CUENTA DE DEPOSITO: CUENTA UNICA DEL TESORO"/>
    <m/>
    <m/>
    <m/>
    <m/>
    <m/>
    <m/>
    <n v="0"/>
    <n v="360"/>
    <s v="NO_CONCILIADO"/>
  </r>
  <r>
    <x v="83"/>
    <m/>
    <x v="83"/>
    <x v="157"/>
    <s v="O21353520002"/>
    <s v="BOD"/>
    <n v="2135352"/>
    <m/>
    <s v="00041031107 DEPOSITO DE EFECTIVO, DEPOSITANTE: MARCO ANTONIO GALLARDO MARTINEZ, CONCEPTO: DEVOLUCION DE RECURSOS NO UTILIZADOS (PASAJES), CUENTA DE DEPOSITO: CUENTA UNICA DEL TESORO"/>
    <m/>
    <m/>
    <m/>
    <m/>
    <m/>
    <m/>
    <n v="0"/>
    <n v="50"/>
    <s v="NO_CONCILIADO"/>
  </r>
  <r>
    <x v="18"/>
    <m/>
    <x v="18"/>
    <x v="157"/>
    <s v="O21353530002"/>
    <s v="BOD"/>
    <n v="2135353"/>
    <m/>
    <s v="00099021001 DEPOSITO DE EFECTIVO, DEPOSITANTE: CAMARA DE SENADORES, CONCEPTO: DEVOLUCION POR PAGO EN DEMASIA DE REFRIGERIO MES DE ABRIL DE LA GESTION 2022, CUENTA DE DEPOSITO: CUENTA UNICA DEL TESORO"/>
    <m/>
    <m/>
    <m/>
    <m/>
    <m/>
    <m/>
    <n v="0"/>
    <n v="90"/>
    <s v="NO_CONCILIADO"/>
  </r>
  <r>
    <x v="104"/>
    <m/>
    <x v="104"/>
    <x v="157"/>
    <s v="O21353560002"/>
    <s v="BOD"/>
    <n v="2135356"/>
    <m/>
    <s v="00595012002 DEPOSITO DE EFECTIVO, DEPOSITANTE: JONATHAN WILLIAMS GORENA GOMEZ, CONCEPTO: DEVOLUCION DE PASAJES AEREOS, CUENTA DE DEPOSITO: CUENTA UNICA DEL TESORO"/>
    <m/>
    <m/>
    <m/>
    <m/>
    <m/>
    <m/>
    <n v="0"/>
    <n v="774"/>
    <s v="NO_CONCILIADO"/>
  </r>
  <r>
    <x v="18"/>
    <m/>
    <x v="18"/>
    <x v="157"/>
    <s v="O21353740002"/>
    <s v="BOD"/>
    <n v="2135374"/>
    <m/>
    <s v="00099021001 DEPOSITO DE EFECTIVO, DEPOSITANTE: CAMARA DE SENADORES- PINTO CAMACHO LIZETH, CONCEPTO: DEVOLUCION POR PAGO EN DEMASIA DE REFRIGERIO MES DE ABRIL DE LA GESTION 2022, CUENTA DE DEPOSITO: CUENTA UNICA DEL TESORO"/>
    <m/>
    <m/>
    <m/>
    <m/>
    <m/>
    <m/>
    <n v="0"/>
    <n v="54"/>
    <s v="NO_CONCILIADO"/>
  </r>
  <r>
    <x v="18"/>
    <m/>
    <x v="18"/>
    <x v="157"/>
    <s v="O21353640002"/>
    <s v="BOD"/>
    <n v="2135364"/>
    <m/>
    <s v="00099021001 DEPOSITO DE EFECTIVO, DEPOSITANTE: VILLEGAS CALLE ALEXANDER CAMARA DE SENADORES, CONCEPTO: DEVOLUCION POR PAGO EN DEMASIA DE REFRIGERIO MES DE ABRIL DE LA GESTION 2022, CUENTA DE DEPOSITO: CUENTA UNICA DEL TESORO"/>
    <m/>
    <m/>
    <m/>
    <m/>
    <m/>
    <m/>
    <n v="0"/>
    <n v="54"/>
    <s v="NO_CONCILIADO"/>
  </r>
  <r>
    <x v="2"/>
    <m/>
    <x v="2"/>
    <x v="157"/>
    <s v="O21353690002"/>
    <s v="BOD"/>
    <n v="2135369"/>
    <m/>
    <s v="00046171101 DEPOSITO DE EFECTIVO, DEPOSITANTE: IMPORTADORA -EXPORTADORA MATERMED, CONCEPTO: SANCION POR INCUMPLIMIENTO A LA NORMA SEGUN RES ADM S/176 23-12-2022, CUENTA DE DEPOSITO: CUENTA UNICA DEL TESORO"/>
    <m/>
    <m/>
    <m/>
    <m/>
    <m/>
    <m/>
    <n v="0"/>
    <n v="830"/>
    <s v="NO_CONCILIADO"/>
  </r>
  <r>
    <x v="18"/>
    <m/>
    <x v="18"/>
    <x v="157"/>
    <s v="O21353730002"/>
    <s v="BOD"/>
    <n v="2135373"/>
    <m/>
    <s v="00099021001 DEPOSITO DE EFECTIVO, DEPOSITANTE: JOAQUIN NINA QUISPE -CAMARA DE SENADORES, CONCEPTO: DEVOLUCION POR PAGO EN DEMASIA DE REFRIGERIO MES DE ABRIL DE LA GESTION 2022, CUENTA DE DEPOSITO: CUENTA UNICA DEL TESORO"/>
    <m/>
    <m/>
    <m/>
    <m/>
    <m/>
    <m/>
    <n v="0"/>
    <n v="54"/>
    <s v="NO_CONCILIADO"/>
  </r>
  <r>
    <x v="18"/>
    <m/>
    <x v="18"/>
    <x v="157"/>
    <s v="O21353750002"/>
    <s v="BOD"/>
    <n v="2135375"/>
    <m/>
    <s v="00099021001 DEPOSITO DE EFECTIVO, DEPOSITANTE: CAMARA DE SENADORES-QUISPE TOCONAS SANDRO, CONCEPTO: DEVOLUCION POR PAGO EN DEMASIA DE REFRIGERIO MES DE ABRIL DE LA GESTION 2022, CUENTA DE DEPOSITO: CUENTA UNICA DEL TESORO"/>
    <m/>
    <m/>
    <m/>
    <m/>
    <m/>
    <m/>
    <n v="0"/>
    <n v="36"/>
    <s v="NO_CONCILIADO"/>
  </r>
  <r>
    <x v="18"/>
    <m/>
    <x v="18"/>
    <x v="157"/>
    <s v="O21353760002"/>
    <s v="BOD"/>
    <n v="2135376"/>
    <m/>
    <s v="00099021001 DEPOSITO DE EFECTIVO, DEPOSITANTE: CAMARA DE SENADORES, CONCEPTO: DEVOLUCION POR PAGO EN DEMASIA DE REFRIGERIO MES DE ABRIL DE LA GESTION 2022, CUENTA DE DEPOSITO: CUENTA UNICA DEL TESORO"/>
    <m/>
    <m/>
    <m/>
    <m/>
    <m/>
    <m/>
    <n v="0"/>
    <n v="288"/>
    <s v="NO_CONCILIADO"/>
  </r>
  <r>
    <x v="18"/>
    <m/>
    <x v="18"/>
    <x v="157"/>
    <s v="O21353770002"/>
    <s v="BOD"/>
    <n v="2135377"/>
    <m/>
    <s v="00099021001 DEPOSITO DE EFECTIVO, DEPOSITANTE: MENDOZA MOLLINEDO FERNANDO -CAMARA DE SENADORES, CONCEPTO: DEVOLUCION POR PAGO EN DEMASIA DE REFRIGERIO MES DE ABRIL DE LA GESTION 2022, CUENTA DE DEPOSITO: CUENTA UNICA DEL TESORO"/>
    <m/>
    <m/>
    <m/>
    <m/>
    <m/>
    <m/>
    <n v="0"/>
    <n v="306"/>
    <s v="NO_CONCILIADO"/>
  </r>
  <r>
    <x v="47"/>
    <m/>
    <x v="47"/>
    <x v="157"/>
    <s v="O21353780002"/>
    <s v="BOD"/>
    <n v="2135378"/>
    <m/>
    <s v="00596012001 DEPOSITO DE EFECTIVO, DEPOSITANTE: EMPRESA PUBLICA DE TRANSPORTE AEREO MILITAR, CONCEPTO: REVERSION DE GASTOS NO EJECUTADOS PREVENTIVO N° 270, CUENTA DE DEPOSITO: CUENTA UNICA DEL TESORO"/>
    <m/>
    <m/>
    <m/>
    <m/>
    <m/>
    <m/>
    <n v="0"/>
    <n v="417.6"/>
    <s v="NO_CONCILIADO"/>
  </r>
  <r>
    <x v="76"/>
    <m/>
    <x v="76"/>
    <x v="157"/>
    <s v="O21353820002"/>
    <s v="BOD"/>
    <n v="2135382"/>
    <m/>
    <s v="00213012001 DEPOSITO DE EFECTIVO, DEPOSITANTE: WILDER ALDY RAMIREZ HUANCA, CONCEPTO: DEVOLUCION DE FONDOS EN AVANCE, CUENTA DE DEPOSITO: CUENTA UNICA DEL TESORO"/>
    <m/>
    <m/>
    <m/>
    <m/>
    <m/>
    <m/>
    <n v="0"/>
    <n v="55"/>
    <s v="NO_CONCILIADO"/>
  </r>
  <r>
    <x v="79"/>
    <m/>
    <x v="79"/>
    <x v="157"/>
    <s v="G23872540004"/>
    <s v="DVD"/>
    <n v="19091"/>
    <m/>
    <s v="VENTA DE DIVISAS CON TRANSFERENCIA DE FONDOS A SOLICITUD DE ADUANA NACIONAL SEGUN SOLICITUD 19091 REF: PAGO POR CONTRIBUCION A LA OMA ORGANIZACION MUNDIAL DE ADUANAS PERIODO 1 DE JULIO DE 2023 AL 30 DE JUNIO DE 2024 POR UN IMPORTE DE VEINTISEIS MIL SEISCIENTOS CUATRO PUNTO TREINTA Y SEIS EUROS EQUIV LIB. 00283012002 ADUANA NAL.-RECURSOS PROPIOS (4169-03D353) POR DIFERENCIAL CAMBIARIO"/>
    <m/>
    <m/>
    <m/>
    <m/>
    <m/>
    <m/>
    <n v="2055.4699999999998"/>
    <n v="0"/>
    <s v="NO_CONCILIADO"/>
  </r>
  <r>
    <x v="32"/>
    <m/>
    <x v="32"/>
    <x v="157"/>
    <s v="G23872550003"/>
    <s v="CVD"/>
    <n v="2387255"/>
    <m/>
    <s v="TRANSFERENCIA DE FONDOS AL EXTERIOR A SOLICITUD DE YACIMIENTOS PETROLIFEROS FISCALES BOLIVIANOS SEGUN SOLICITUD YPFB-0045-2023 REF: PAGO A REPRESENTACION DE YPFB EN ARGENTINA PARA CUBRIR GASTOS OPERATIVOS 3ER TRIMESTRE 2023 LIB. 00513012003 LBP-YPFB (2011349681373)"/>
    <m/>
    <m/>
    <m/>
    <m/>
    <m/>
    <m/>
    <n v="695.25"/>
    <n v="0"/>
    <s v="NO_CONCILIADO"/>
  </r>
  <r>
    <x v="2"/>
    <m/>
    <x v="2"/>
    <x v="157"/>
    <s v="O21353870002"/>
    <s v="BOD"/>
    <n v="2135387"/>
    <m/>
    <s v="00046104203 DEPOSITO DE EFECTIVO, DEPOSITANTE: MARIO ARACA QUISPE, CONCEPTO: REVERSION, CUENTA DE DEPOSITO: CUENTA UNICA DEL TESORO"/>
    <m/>
    <m/>
    <m/>
    <m/>
    <m/>
    <m/>
    <n v="0"/>
    <n v="568"/>
    <s v="NO_CONCILIADO"/>
  </r>
  <r>
    <x v="2"/>
    <m/>
    <x v="2"/>
    <x v="157"/>
    <s v="O21353880002"/>
    <s v="BOD"/>
    <n v="2135388"/>
    <m/>
    <s v="00046104203 DEPOSITO DE EFECTIVO, DEPOSITANTE: HUGO FLORES QUISPE, CONCEPTO: REVERSION, CUENTA DE DEPOSITO: CUENTA UNICA DEL TESORO"/>
    <m/>
    <m/>
    <m/>
    <m/>
    <m/>
    <m/>
    <n v="0"/>
    <n v="964"/>
    <s v="NO_CONCILIADO"/>
  </r>
  <r>
    <x v="99"/>
    <m/>
    <x v="99"/>
    <x v="157"/>
    <s v="O21353890002"/>
    <s v="BOD"/>
    <n v="2135389"/>
    <m/>
    <s v="00099021001 DEPOSITO DE EFECTIVO, DEPOSITANTE: MINISTERIO DE CULTURAS D Y D, CONCEPTO: DEPÓSITO DE VIATICOS, CUENTA DE DEPOSITO: CUENTA UNICA DEL TESORO"/>
    <m/>
    <m/>
    <m/>
    <m/>
    <m/>
    <m/>
    <n v="0"/>
    <n v="371"/>
    <s v="NO_CONCILIADO"/>
  </r>
  <r>
    <x v="9"/>
    <m/>
    <x v="9"/>
    <x v="157"/>
    <s v="S10672840002"/>
    <s v="CRV"/>
    <n v="1067284"/>
    <m/>
    <s v="||REGISTRO DEVOLUCION SALDO COMISIONES BANCARIAS,P/PAGO Nº4 LC I-2023-09 P/C CEASS A/F VELLINTON HEALTHCARE,S/G NOTAS CEASS/DIR/NOT-EXT 876/2023,14/08/2023;MEFP/VTCP/DGPOT/UOTGN/N° 975/2023,25/08/23. LIB.00249014601 CEASS-SUS REF.:DEVOL.SALDO COMIS.BANCARIAS LC I-2023-09"/>
    <m/>
    <m/>
    <m/>
    <m/>
    <m/>
    <m/>
    <n v="0"/>
    <n v="1.03"/>
    <s v="NO_CONCILIADO"/>
  </r>
  <r>
    <x v="101"/>
    <m/>
    <x v="101"/>
    <x v="157"/>
    <s v="O21353900002"/>
    <s v="BOD"/>
    <n v="2135390"/>
    <m/>
    <s v="00099021001 DEPOSITO DE EFECTIVO, DEPOSITANTE: ALICIA MAMANI CHOQUE, CONCEPTO: DEVOLUCION DE SALDOS NO UTILIZADOS DE C-31 (4523) INIAF, CUENTA DE DEPOSITO: CUENTA UNICA DEL TESORO"/>
    <m/>
    <m/>
    <m/>
    <m/>
    <m/>
    <m/>
    <n v="0"/>
    <n v="60"/>
    <s v="NO_CONCILIADO"/>
  </r>
  <r>
    <x v="18"/>
    <m/>
    <x v="18"/>
    <x v="157"/>
    <s v="O21353910002"/>
    <s v="BOD"/>
    <n v="2135391"/>
    <m/>
    <s v="00099021001 DEPOSITO DE EFECTIVO, DEPOSITANTE: PUMA ROMERO NAYELI MONICA CAMARA DE SENADORES, CONCEPTO: PAGO EN EXCESO DE REFRIGERIO, CUENTA DE DEPOSITO: CUENTA UNICA DEL TESORO"/>
    <m/>
    <m/>
    <m/>
    <m/>
    <m/>
    <m/>
    <n v="0"/>
    <n v="288"/>
    <s v="NO_CONCILIADO"/>
  </r>
  <r>
    <x v="18"/>
    <m/>
    <x v="18"/>
    <x v="157"/>
    <s v="O21353920002"/>
    <s v="BOD"/>
    <n v="2135392"/>
    <m/>
    <s v="00099021001 DEPOSITO DE EFECTIVO, DEPOSITANTE: MORALES RAMOS LISSET MARIA CAMARA DE SENADORES, CONCEPTO: PAGO EN EXCESO DE REFRIGERIO, CUENTA DE DEPOSITO: CUENTA UNICA DEL TESORO"/>
    <m/>
    <m/>
    <m/>
    <m/>
    <m/>
    <m/>
    <n v="0"/>
    <n v="198"/>
    <s v="NO_CONCILIADO"/>
  </r>
  <r>
    <x v="9"/>
    <m/>
    <x v="9"/>
    <x v="157"/>
    <s v="S10672850001"/>
    <s v="COB"/>
    <n v="1067285"/>
    <m/>
    <s v="'COBRO DE UTILES DE ESCRITORIO POR´||BS50.-P/REGISTRO DEVOLUCION SALDO NO UTILIZADO LC I-2023-09 P/C CEASS A/F VELLINTON HEALTHCARE,S/G NOTAS CEASS/DIR/NOT-EXT 876/2023,14/08/2023;MEFP/VTCP/DGPOT/UOTGN/N° 975/2023,25/08/23. LIB.00249014601 CEASS-SUS REF.:EMIS.COMP.CONT.DEVOL.SALDO LC I-2023-09"/>
    <m/>
    <m/>
    <m/>
    <m/>
    <m/>
    <m/>
    <n v="50"/>
    <n v="0"/>
    <s v="NO_CONCILIADO"/>
  </r>
  <r>
    <x v="95"/>
    <m/>
    <x v="95"/>
    <x v="157"/>
    <s v="S10672710003"/>
    <s v="COB"/>
    <n v="1067271"/>
    <m/>
    <s v="||TRANSFERENCIA DE FONDOS S/G. MENSAJE SWIFT NRO. 14168 DE LA FECHA, Y NOTA REMITIDA POR LA DIRECCIÓN GENERAL DE AERONAUTICA CIVIL CITE: DGAC/3568/2023 DE FECHA 15/06/2023 (HRE-TGL-9395) (SECTOR PÚBLICO). DÉBITO DE LA LIBRETA 00117012001 DGAC, REPOSICIÓN ÚTILES DE ESCRITORIO."/>
    <m/>
    <m/>
    <m/>
    <m/>
    <m/>
    <m/>
    <n v="50"/>
    <n v="0"/>
    <s v="NO_CONCILIADO"/>
  </r>
  <r>
    <x v="121"/>
    <m/>
    <x v="121"/>
    <x v="157"/>
    <s v="S10672750003"/>
    <s v="COB"/>
    <n v="1067275"/>
    <m/>
    <s v="||TRANSFERENCIAS DEL EXTERIOR SEGÚN MENSAJE SWIFT NRO. 14182 DE LA FECHA Y NOTA CITE: CAR/DGE-DNAF N° 0120/2023 DE FECHA 20/06/2023 (HRE-TGL-9614). REMITIDA POR NAVEGACIÓN AÉREA Y AEROPUERTOS BOLIVIANOS. (SECTOR PÚBLICO). DEBITO DE LA LIBRETA 00389012001 NAABOL-ADMINISTRACION, REPOSICIÓN ÚTILES DE ESCRITORIO."/>
    <m/>
    <m/>
    <m/>
    <m/>
    <m/>
    <m/>
    <n v="50"/>
    <n v="0"/>
    <s v="NO_CONCILIADO"/>
  </r>
  <r>
    <x v="121"/>
    <m/>
    <x v="121"/>
    <x v="157"/>
    <s v="S10672760003"/>
    <s v="COB"/>
    <n v="1067276"/>
    <m/>
    <s v="||TRANSFERENCIAS DEL EXTERIOR SEGÚN MENSAJE SWIFT NRO. 14167 DE LA FECHA Y NOTA CITE: CAR/DGE-DNAF N° 0120/2023 DE FECHA 20/06/2023 (HRE-TGL-9614). REMITIDA POR NAVEGACIÓN AÉREA Y AEROPUERTOS BOLIVIANOS. (SECTOR PÚBLICO). DEBITO DE LA LIBRETA 00389012001 NAABOL-ADMINISTRACION, REPOSICIÓN ÚTILES DE ESCRITORIO."/>
    <m/>
    <m/>
    <m/>
    <m/>
    <m/>
    <m/>
    <n v="50"/>
    <n v="0"/>
    <s v="NO_CONCILIADO"/>
  </r>
  <r>
    <x v="121"/>
    <m/>
    <x v="121"/>
    <x v="157"/>
    <s v="S10673060003"/>
    <s v="COB"/>
    <n v="1067306"/>
    <m/>
    <s v="||TRANSFERENCIA DE FONDOS SEGÚN MENSAJES SWIFT N°14239 Y 14238 DE LA FECHA Y NOTA CITE: CAR/DGE-DNAF N°0120/2023 DE NAVEGACIÓN AEREA Y AEROPUERTOS BOLIVIANOS DE FECHA 20/06/2023 (HRE-TGL-9614). (SECTOR PÚBLICO). DÉBITO DE LA LIBRETA 00389012001 NAABOL  ADMINISTRACIÓN CENTRAL, REPOSICIÓN DE ÚTILES DE ESCRITORIO"/>
    <m/>
    <m/>
    <m/>
    <m/>
    <m/>
    <m/>
    <n v="50"/>
    <n v="0"/>
    <s v="NO_CONCILIADO"/>
  </r>
  <r>
    <x v="95"/>
    <m/>
    <x v="95"/>
    <x v="157"/>
    <s v="S10673070003"/>
    <s v="COB"/>
    <n v="1067307"/>
    <m/>
    <s v="||TRANSFERENCIA DE FONDOS S/G. MENSAJES SWIFT NROS. 14237 Y 14236 DE LA FECHA, Y NOTA REMITIDA POR LA DIRECCIÓN GENERAL DE AERONAUTICA CIVIL CITE: DGAC/3568/2023 DE FECHA 15/06/2023 (HRE-TGL-9395) (SECTOR PÚBLICO). DÉBITO DE LA LIBRETA 00117012001 DGAC, REPOSICIÓN ÚTILES DE ESCRITORIO."/>
    <m/>
    <m/>
    <m/>
    <m/>
    <m/>
    <m/>
    <n v="50"/>
    <n v="0"/>
    <s v="NO_CONCILIADO"/>
  </r>
  <r>
    <x v="96"/>
    <m/>
    <x v="96"/>
    <x v="157"/>
    <s v="B21352370002"/>
    <s v="BOD"/>
    <n v="2135237"/>
    <m/>
    <s v="00155012001 DEP.DE CHEQ.AJENOS,RET.DE CAM.,CONCEPTO: DESCUENTO AL PERSONAL POR PERMISO SIN GOCE DE HABERES,DEP.: DIRNOPLU , PROCEDENCIA: BANCO UNION S.A., CHEQUE: 852, FECHA DE EMISION:24/08/2023"/>
    <m/>
    <m/>
    <m/>
    <m/>
    <m/>
    <m/>
    <n v="0"/>
    <n v="1600"/>
    <s v="NO_CONCILIADO"/>
  </r>
  <r>
    <x v="116"/>
    <m/>
    <x v="116"/>
    <x v="157"/>
    <s v="B21352490002"/>
    <s v="BOD"/>
    <n v="2135249"/>
    <m/>
    <s v="00526012001 DEP.DE CHEQ.AJENOS,RET.DE CAM.,CONCEPTO: DEP. DESC. POR RRHH POR DESCARGOS NO PRESENTADOS LIC. W. SANJINEZ,DEP.: BOLIVIA TV , PROCEDENCIA: BANCO UNION S.A., CHEQUE: 16869, FECHA DE EMISION:22/08/2023"/>
    <m/>
    <m/>
    <m/>
    <m/>
    <m/>
    <m/>
    <n v="0"/>
    <n v="2062.75"/>
    <s v="NO_CONCILIADO"/>
  </r>
  <r>
    <x v="70"/>
    <m/>
    <x v="70"/>
    <x v="157"/>
    <s v="B21352530002"/>
    <s v="BOD"/>
    <n v="2135253"/>
    <m/>
    <s v="00587012017 DEP.DE CHEQ.AJENOS,RET.DE CAM.,CONCEPTO: EJECUCION POLIZA ANTICIPO -ASAHI CIP SCE 0475804,DEP.: CREDINFORM INTERNATIONAL SA , PROCEDENCIA: BANCO DE CREDITO DE BOLIVIA S.A., CHEQUE: 44257, FECHA DE EMISION:23/08/2023"/>
    <m/>
    <m/>
    <m/>
    <m/>
    <m/>
    <m/>
    <n v="0"/>
    <n v="2000000"/>
    <s v="NO_CONCILIADO"/>
  </r>
  <r>
    <x v="88"/>
    <m/>
    <x v="88"/>
    <x v="157"/>
    <s v="B21352590002"/>
    <s v="BOD"/>
    <n v="2135259"/>
    <m/>
    <s v="00287102001 DEP.DE CHEQ.AJENOS,RET.DE CAM.,CONCEPTO: DEVOLUCION DE RECURSOS POR CIERRE DE FONDO ROTATIVO OF DPTAL POTOSI,DEP.: FPS , PROCEDENCIA: BANCO UNION S.A., CHEQUE: 37, FECHA DE EMISION:21/08/2023"/>
    <m/>
    <m/>
    <m/>
    <m/>
    <m/>
    <m/>
    <n v="0"/>
    <n v="12500"/>
    <s v="NO_CONCILIADO"/>
  </r>
  <r>
    <x v="83"/>
    <m/>
    <x v="83"/>
    <x v="157"/>
    <s v="B21352620002"/>
    <s v="BOD"/>
    <n v="2135262"/>
    <m/>
    <s v="00041011103 DEP.DE CHEQ.AJENOS,RET.DE CAM.,CONCEPTO: TRANSFERENCIA DE RECURSOS POR LA EMISION DE AUTORIZACIONES PREVIAS DE IMPORTACION MES DE JULIO 2023,DEP.: MDPYEP , PROCEDENCIA: BANCO UNION S.A., CHEQUE: 1267, FECHA DE EMISION:22/08/2023"/>
    <m/>
    <m/>
    <m/>
    <m/>
    <m/>
    <m/>
    <n v="0"/>
    <n v="416640"/>
    <s v="NO_CONCILIADO"/>
  </r>
  <r>
    <x v="83"/>
    <m/>
    <x v="83"/>
    <x v="157"/>
    <s v="B21352630002"/>
    <s v="BOD"/>
    <n v="2135263"/>
    <m/>
    <s v="00041011104 DEP.DE CHEQ.AJENOS,RET.DE CAM.,CONCEPTO: TRANSFERENCIA DE RECURSOS POR LA EMISION DE SELLO HECHO EN BOLIVIA MES DE JULIO 2023,DEP.: MDPYEP , PROCEDENCIA: BANCO UNION S.A., CHEQUE: 1268, FECHA DE EMISION:22/08/2023"/>
    <m/>
    <m/>
    <m/>
    <m/>
    <m/>
    <m/>
    <n v="0"/>
    <n v="20700"/>
    <s v="NO_CONCILIADO"/>
  </r>
  <r>
    <x v="1"/>
    <m/>
    <x v="1"/>
    <x v="157"/>
    <s v="B21352900002"/>
    <s v="BOD"/>
    <n v="2135290"/>
    <m/>
    <s v="00099021001 DEP.DE CHEQ.AJENOS,RET.DE CAM.,CONCEPTO: COMPENSACION MENSUAL DE COTIZACION,DEP.: FUTURO DE BOLIVIA S.A. AFP , PROCEDENCIA: BANCO DE CREDITO DE BOLIVIA S.A., CHEQUE: 69650, FECHA DE EMISION:24/08/2023"/>
    <m/>
    <m/>
    <m/>
    <m/>
    <m/>
    <m/>
    <n v="0"/>
    <n v="1219407.81"/>
    <s v="NO_CONCILIADO"/>
  </r>
  <r>
    <x v="1"/>
    <m/>
    <x v="1"/>
    <x v="157"/>
    <s v="B21352920002"/>
    <s v="BOD"/>
    <n v="2135292"/>
    <m/>
    <s v="00099021001 DEP.DE CHEQ.AJENOS,RET.DE CAM.,CONCEPTO: FRACCION COMPLEMENTARIA,DEP.: FUTURO DE BOLIVIA S.A. AFP , PROCEDENCIA: BANCO DE CREDITO DE BOLIVIA S.A., CHEQUE: 69651, FECHA DE EMISION:24/08/2023"/>
    <m/>
    <m/>
    <m/>
    <m/>
    <m/>
    <m/>
    <n v="0"/>
    <n v="29909.759999999998"/>
    <s v="NO_CONCILIADO"/>
  </r>
  <r>
    <x v="26"/>
    <m/>
    <x v="26"/>
    <x v="157"/>
    <s v="G23879330002"/>
    <s v="CRV"/>
    <n v="2387933"/>
    <m/>
    <s v="REGULARIZACION DE TRANSFERENCIA DEL EXTERIOR SEGUN SWIFT NOS.14009-14008 DE FECHA 25/08/2023 ORDENANTE: INNOVATION BUSINESS ENG SA, FECHA VALOR 22/08/2023 REF:PAGO A PROVEEDOR SERVICIOS Y DEUDA ODV 166 LIB. 00597012001 RECURSOS PROPIOS VENTAS YLB"/>
    <m/>
    <m/>
    <m/>
    <m/>
    <m/>
    <m/>
    <n v="0"/>
    <n v="668510.43000000005"/>
    <s v="NO_CONCILIADO"/>
  </r>
  <r>
    <x v="26"/>
    <m/>
    <x v="26"/>
    <x v="157"/>
    <s v="G23879340001"/>
    <s v="CVD"/>
    <n v="2387934"/>
    <m/>
    <s v="COBRO COSTOS DE PAPELERIA POR REGULARIZACION DE TRANSFERENCIA DEL EXTERIOR POR ORDEN DE INNOVATION BUSINESS ENG SA, FECHA VALOR 22/08/2023 REF:PAGO A PROVEEDOR SERVICIOS Y DEUDA ODV 166 LIB. 00597032001 YLB-COMERCIALIZACION DE DIVERSAS SALES"/>
    <m/>
    <m/>
    <m/>
    <m/>
    <m/>
    <m/>
    <n v="50"/>
    <n v="0"/>
    <s v="NO_CONCILIADO"/>
  </r>
  <r>
    <x v="32"/>
    <m/>
    <x v="32"/>
    <x v="157"/>
    <s v="G23879380001"/>
    <s v="CVD"/>
    <n v="2387938"/>
    <m/>
    <s v="COBRO COSTOS DE PAPELERIA SEGUN TRANSFERENCIA DEL EXTERIOR POR ORDEN DE LATIN OIL S.A. FECHA VALOR 24/08/2023 REF:LATIN OIL SA 8852069001 LIB. 00513062002 YPFB - EXPORTACIÓN DE GLP Y OTROS-BOLIVIANOS"/>
    <m/>
    <m/>
    <m/>
    <m/>
    <m/>
    <m/>
    <n v="50"/>
    <n v="0"/>
    <s v="NO_CONCILIADO"/>
  </r>
  <r>
    <x v="32"/>
    <m/>
    <x v="32"/>
    <x v="157"/>
    <s v="G23879440001"/>
    <s v="CVD"/>
    <n v="2387944"/>
    <m/>
    <s v="COBRO COSTOS DE PAPELERIA SEGUN TRANSFERENCIA DEL EXTERIOR POR ORDEN DE OILY LUBRIFICANTES E QUÍMICOS LTDA, FECHA VALOR 24/08/2023 REF:INV 015/2023 LIB. 00513062002 YPFB - EXPORTACIÓN DE GLP Y OTROS-BOLIVIANOS"/>
    <m/>
    <m/>
    <m/>
    <m/>
    <m/>
    <m/>
    <n v="50"/>
    <n v="0"/>
    <s v="NO_CONCILIADO"/>
  </r>
  <r>
    <x v="32"/>
    <m/>
    <x v="32"/>
    <x v="157"/>
    <s v="G23879360001"/>
    <s v="CVD"/>
    <n v="2387936"/>
    <m/>
    <s v="COBRO COSTOS DE PAPELERIA SEGUN TRANSFERENCIA DEL EXTERIOR POR ORDEN DE GASTOTAL SA, FECHA VALOR 24/08/2023 LIB. 00513062002 YPFB - EXPORTACIÓN DE GLP Y OTROS-BOLIVIANOS"/>
    <m/>
    <m/>
    <m/>
    <m/>
    <m/>
    <m/>
    <n v="50"/>
    <n v="0"/>
    <s v="NO_CONCILIADO"/>
  </r>
  <r>
    <x v="9"/>
    <m/>
    <x v="9"/>
    <x v="157"/>
    <s v="S10672910002"/>
    <s v="CRV"/>
    <n v="1067291"/>
    <m/>
    <s v="||REGISTRO DE DEVOLUCIÓN DE COMISIÓN BANCARIA NO UTILIZADA, CARTA DE CREDITO I-2023-04, P/C CEASS A/F ZEE LABORATORIES LIMITED SEGÚN NOTA CEASS/DIR/NOT-EXT 845/2023, 2/8/2023 Y MEFP/VTCP/DGPOT/UOTGN/N°975/2023, 25/8/2023 ADJUNTAS. LIB:00249014601 CEASS-SUS REF.: DEVOLUCION COMISION BANCARIA."/>
    <m/>
    <m/>
    <m/>
    <m/>
    <m/>
    <m/>
    <n v="0"/>
    <n v="0.14000000000000001"/>
    <s v="NO_CONCILIADO"/>
  </r>
  <r>
    <x v="9"/>
    <m/>
    <x v="9"/>
    <x v="157"/>
    <s v="S10672940002"/>
    <s v="CRV"/>
    <n v="1067294"/>
    <m/>
    <s v="||REGISTRO DE DEVOLUCIÓN DE COMISION BANCARIA NO UTILIZADA, CARTA DE CREDITO I-2023-05, P/C CEASS A/F ZEE LABORATORIES LIMITED SEGÚN NOTA CEASS/DIR/NOT-EXT 845/2023, 2/8/2023 Y MEFP/VTCP/DGPOT/UOTGN/N°975/2023, 25/8/2023 ADJUNTAS. LIB:00249014601 CEASS-SUS REF.: DEVOLUCION COMISION BANCARIA."/>
    <m/>
    <m/>
    <m/>
    <m/>
    <m/>
    <m/>
    <n v="0"/>
    <n v="53.58"/>
    <s v="NO_CONCILIADO"/>
  </r>
  <r>
    <x v="9"/>
    <m/>
    <x v="9"/>
    <x v="157"/>
    <s v="S10672960001"/>
    <s v="COB"/>
    <n v="1067296"/>
    <m/>
    <s v="'COBRO DE UTILES DE ESCRITORIO POR´||BS50.- REGISTRO DEVOLUCION SALDO NO UTILIZADO LC I-2023-05 P/C CEASS A/F ZEE LABORATORIES LIMITED SEGÚN NOTAS CEASS/DIR/NOT-EXT 809/2023 Y 845/2023 DE F. 27/7/23 Y 2/8/23 Y NOTA MEFP/VTCP/DGPOT/UOTGN/N°975/2023, 25/8/23. LIB:00249014601 CEASS-SUS REF.:EMISION COMP. CONTABLE DEVOLUCION SALDO LC I-2023-05"/>
    <m/>
    <m/>
    <m/>
    <m/>
    <m/>
    <m/>
    <n v="50"/>
    <n v="0"/>
    <s v="NO_CONCILIADO"/>
  </r>
  <r>
    <x v="66"/>
    <m/>
    <x v="66"/>
    <x v="157"/>
    <s v="G23880180001"/>
    <s v="CVD"/>
    <n v="2388018"/>
    <m/>
    <s v="COBRO COSTOS DE PAPELERIA POR REGULARIZACION DE TRANSFERENCIA DEL EXTERIOR POR ORDEN DE CONSULADO GENERAL DE BOLIVIA, LIMA - PERU. REF.: (5082924011130189) TRN/20230823-00047015 LIB. 00010011102 MIN.RELACIONES EXTERIORES - GESTORIA CONSULAR LEY Nº 3108"/>
    <m/>
    <m/>
    <m/>
    <m/>
    <m/>
    <m/>
    <n v="50"/>
    <n v="0"/>
    <s v="NO_CONCILIADO"/>
  </r>
  <r>
    <x v="9"/>
    <m/>
    <x v="9"/>
    <x v="157"/>
    <s v="S10672950001"/>
    <s v="COB"/>
    <n v="1067295"/>
    <m/>
    <s v="'COBRO DE UTILES DE ESCRITORIO POR´||BS50.- REGISTRO DEVOLUCION SALDO NO UTILIZADO LC I-2023-04 P/C CEASS A/F ZEE LABORATORIES LIMITED SEGÚN NOTAS CEASS/DIR/NOT-EXT 809/2023 Y 845/2023 DE F. 27/7/23 Y 2/8/23 Y NOTA MEFP/VTCP/DGPOT/UOTGN/N°975/2023, 25/8/23. LIB:00249014601 CEASS-SUS REF.:EMISION COMP. CONTABLE DEVOLUCION SALDO LC I-2023-04."/>
    <m/>
    <m/>
    <m/>
    <m/>
    <m/>
    <m/>
    <n v="50"/>
    <n v="0"/>
    <s v="NO_CONCILIADO"/>
  </r>
  <r>
    <x v="32"/>
    <m/>
    <x v="32"/>
    <x v="157"/>
    <s v="S10673270001"/>
    <s v="DEV"/>
    <n v="1067327"/>
    <m/>
    <s v="||TRANSFERENCIA DE FONDOS S/G.NOTA CITE: MEFP/VTCP/DGPOT/UPCFTGN/N°1370/2023 DE LA FECHA DEL MIN.DE ECONOMIA Y FINANZAS PUBLICAS.(HRE-TSO-1164) DE LA FECHA REMITIDO POR YACIMIENTOS PETROLIFEROS FISCALES BOLIVIANOS. DEBITO DE LA LIBRETA N°00513012015 YPFB - HEROES DEL CHACO - BS. (VENTA DIVISAS)"/>
    <m/>
    <m/>
    <m/>
    <m/>
    <m/>
    <m/>
    <n v="407727588"/>
    <n v="0"/>
    <s v="NO_CONCILIADO"/>
  </r>
  <r>
    <x v="32"/>
    <m/>
    <x v="32"/>
    <x v="157"/>
    <s v="S10673270004"/>
    <s v="COB"/>
    <n v="1067327"/>
    <m/>
    <s v="||TRANSFERENCIA DE FONDOS S/G.NOTA CITE: MEFP/VTCP/DGPOT/UPCFTGN/N°1370/2023 DE LA FECHA DEL MIN.DE ECONOMIA Y FINANZAS PUBLICAS.(HRE-TSO-1164) DE LA FECHA REMITIDO POR YACIMIENTOS PETROLIFEROS FISCALES BOLIVIANOS. DEBITO DE LA LIBRETA N°00513012007 YPFB RECURSOS NACIONALIZACIÓN. REPOSICION UTILES DE ESCRITORIO."/>
    <m/>
    <m/>
    <m/>
    <m/>
    <m/>
    <m/>
    <n v="50"/>
    <n v="0"/>
    <s v="NO_CONCILIADO"/>
  </r>
  <r>
    <x v="50"/>
    <m/>
    <x v="50"/>
    <x v="158"/>
    <s v="O21355580002"/>
    <s v="BOD"/>
    <n v="2135558"/>
    <m/>
    <s v="00020031101 DEPOSITO DE EFECTIVO, DEPOSITANTE: JUAN PABLO PINO GUTIERREZ, CONCEPTO: REVERSION TOTAL POR SALDO NO EJECUTADO P/ADQ. DE MEDICAMENTOS Y OTROS (PREV. 325 DEL 2019), CUENTA DE DEPOSITO: CUENTA UNICA DEL TESORO"/>
    <m/>
    <m/>
    <m/>
    <m/>
    <m/>
    <m/>
    <n v="0"/>
    <n v="1820"/>
    <s v="NO_CONCILIADO"/>
  </r>
  <r>
    <x v="50"/>
    <m/>
    <x v="50"/>
    <x v="158"/>
    <s v="O21355600002"/>
    <s v="BOD"/>
    <n v="2135560"/>
    <m/>
    <s v="00020031101 DEPOSITO DE EFECTIVO, DEPOSITANTE: JUAN PABLO PINO GUTIERREZ, CONCEPTO: REVERSION TOTAL POR SALDO NO EJECUTADO PARA CURSO CAPACITACION ACTIVOS FIJOS (PREV 8977 DEL 2021), CUENTA DE DEPOSITO: CUENTA UNICA DEL TESORO"/>
    <m/>
    <m/>
    <m/>
    <m/>
    <m/>
    <m/>
    <n v="0"/>
    <n v="3500"/>
    <s v="NO_CONCILIADO"/>
  </r>
  <r>
    <x v="50"/>
    <m/>
    <x v="50"/>
    <x v="158"/>
    <s v="O21355610002"/>
    <s v="BOD"/>
    <n v="2135561"/>
    <m/>
    <s v="00020031101 DEPOSITO DE EFECTIVO, DEPOSITANTE: JUAN PABLO PINO GUTIERREZ, CONCEPTO: REVERSION TOTAL POR SALDO NO EJECUTADO PARA ADQUISICION DE MATERIALES PARA MANTTO PREV 9738 DEL 2021, CUENTA DE DEPOSITO: CUENTA UNICA DEL TESORO"/>
    <m/>
    <m/>
    <m/>
    <m/>
    <m/>
    <m/>
    <n v="0"/>
    <n v="499"/>
    <s v="NO_CONCILIADO"/>
  </r>
  <r>
    <x v="50"/>
    <m/>
    <x v="50"/>
    <x v="158"/>
    <s v="O21355630002"/>
    <s v="BOD"/>
    <n v="2135563"/>
    <m/>
    <s v="00020031101 DEPOSITO DE EFECTIVO, DEPOSITANTE: JUAN PABLO PINO GUTIERREZ, CONCEPTO: REVERSION TOTAL POR SALDO NO EJECUTADO PARA ADQUISICION DE CABLE DE ACERO PARA AS PREV 9744 DEL 2021, CUENTA DE DEPOSITO: CUENTA UNICA DEL TESORO"/>
    <m/>
    <m/>
    <m/>
    <m/>
    <m/>
    <m/>
    <n v="0"/>
    <n v="12100"/>
    <s v="NO_CONCILIADO"/>
  </r>
  <r>
    <x v="50"/>
    <m/>
    <x v="50"/>
    <x v="158"/>
    <s v="O21355640002"/>
    <s v="BOD"/>
    <n v="2135564"/>
    <m/>
    <s v="00020031101 DEPOSITO DE EFECTIVO, DEPOSITANTE: JUAN PABLO PINO GUTIERREZ, CONCEPTO: REVERSION TOTAL POR SALDO NO EJECUTADO PARA ADQ DE MATERIAL DE FERRETERIA MANTTO PREV 9825 DEL 2021, CUENTA DE DEPOSITO: CUENTA UNICA DEL TESORO"/>
    <m/>
    <m/>
    <m/>
    <m/>
    <m/>
    <m/>
    <n v="0"/>
    <n v="1035"/>
    <s v="NO_CONCILIADO"/>
  </r>
  <r>
    <x v="93"/>
    <m/>
    <x v="93"/>
    <x v="158"/>
    <s v="O21355760002"/>
    <s v="BOD"/>
    <n v="2135576"/>
    <m/>
    <s v="00133012001 DEPOSITO DE EFECTIVO, DEPOSITANTE: LOTERIA NACIONAL DE B Y S, CONCEPTO: SALDO PAGO DE PREMIOS MENORES SORTEO LAS MAMAS FACTURAN, CUENTA DE DEPOSITO: CUENTA UNICA DEL TESORO"/>
    <m/>
    <m/>
    <m/>
    <m/>
    <m/>
    <m/>
    <n v="0"/>
    <n v="17494"/>
    <s v="NO_CONCILIADO"/>
  </r>
  <r>
    <x v="2"/>
    <m/>
    <x v="2"/>
    <x v="158"/>
    <s v="F0013851"/>
    <s v="DAU"/>
    <n v="6309639"/>
    <m/>
    <s v="A:00046058003 Débito Automático por incumplimiento del Gobierno Autónomo Municipal de Ayo Ayo (GAM AYO), al Convenio Interinstitucional N°0085 de 08 de septiembre de 2011, suscrito entre el Ministerio de Salud y Deportes y el GAM AYO para el proyecto &quot;Equipamiento de Centros de Salud y Capacitación Integral en Nutrición en el Municipio de Ayo Ayo – PMDC y Equipamientos de Centros de Educación Inicial EIMID en el Municipio de Ayo Ayo - PMDC”."/>
    <m/>
    <m/>
    <m/>
    <m/>
    <m/>
    <m/>
    <n v="0"/>
    <n v="129154"/>
    <s v="NO_CONCILIADO"/>
  </r>
  <r>
    <x v="114"/>
    <m/>
    <x v="114"/>
    <x v="158"/>
    <s v="O21356070002"/>
    <s v="BOD"/>
    <n v="2135607"/>
    <m/>
    <s v="00190012003 DEPOSITO DE EFECTIVO, DEPOSITANTE: ARIEL F. PALOMILLO JAIMES, CONCEPTO: DEVOLUCION DE VIATICOS, CUENTA DE DEPOSITO: CUENTA UNICA DEL TESORO"/>
    <m/>
    <m/>
    <m/>
    <m/>
    <m/>
    <m/>
    <n v="0"/>
    <n v="155"/>
    <s v="NO_CONCILIADO"/>
  </r>
  <r>
    <x v="114"/>
    <m/>
    <x v="114"/>
    <x v="158"/>
    <s v="O21356060002"/>
    <s v="BOD"/>
    <n v="2135606"/>
    <m/>
    <s v="00190012004 DEPOSITO DE EFECTIVO, DEPOSITANTE: JORGE RAMIRO MICHEL ALVAREZ, CONCEPTO: DEVOLUCION DE VIATICOS, CUENTA DE DEPOSITO: CUENTA UNICA DEL TESORO"/>
    <m/>
    <m/>
    <m/>
    <m/>
    <m/>
    <m/>
    <n v="0"/>
    <n v="155"/>
    <s v="NO_CONCILIADO"/>
  </r>
  <r>
    <x v="59"/>
    <m/>
    <x v="59"/>
    <x v="158"/>
    <s v="O21356090002"/>
    <s v="BOD"/>
    <n v="2135609"/>
    <m/>
    <s v="00660072001 DEPOSITO DE EFECTIVO, DEPOSITANTE: ALEJANDRA DENNIS BUTRON ALIAGA, CONCEPTO: DEVOLUCION DE VIATICOS MARY LUZ QUISPE LLUSCO-ALEJANDRA DENNIS BUTRON ALIAGA, VIAJE A CHULUMANI, CUENTA DE DEPOSITO: CUENTA UNICA DEL TESORO"/>
    <m/>
    <m/>
    <m/>
    <m/>
    <m/>
    <m/>
    <n v="0"/>
    <n v="444"/>
    <s v="NO_CONCILIADO"/>
  </r>
  <r>
    <x v="1"/>
    <m/>
    <x v="1"/>
    <x v="158"/>
    <s v="O21356130002"/>
    <s v="BOD"/>
    <n v="2135613"/>
    <m/>
    <s v="00099021001 DEPOSITO DE EFECTIVO, DEPOSITANTE: SEXTA DIVISION, CONCEPTO: REVISION POR SALDOS NO EJECUTADOS PREV 3282, CUENTA DE DEPOSITO: CUENTA UNICA DEL TESORO"/>
    <m/>
    <m/>
    <m/>
    <m/>
    <m/>
    <m/>
    <n v="0"/>
    <n v="0.32"/>
    <s v="NO_CONCILIADO"/>
  </r>
  <r>
    <x v="105"/>
    <m/>
    <x v="105"/>
    <x v="158"/>
    <s v="O21356140002"/>
    <s v="BOD"/>
    <n v="2135614"/>
    <m/>
    <s v="00599012001 DEPOSITO DE EFECTIVO, DEPOSITANTE: HEYMI MAIDANA SALCEDO, CONCEPTO: DEVOLUCION DE RECURSOS NO UTILIZADOS HEYMI MAIDANA SALCEDO C 31 1064, CUENTA DE DEPOSITO: CUENTA UNICA DEL TESORO"/>
    <m/>
    <m/>
    <m/>
    <m/>
    <m/>
    <m/>
    <n v="0"/>
    <n v="280"/>
    <s v="NO_CONCILIADO"/>
  </r>
  <r>
    <x v="1"/>
    <m/>
    <x v="1"/>
    <x v="158"/>
    <s v="O21356150002"/>
    <s v="BOD"/>
    <n v="2135615"/>
    <m/>
    <s v="00099021001 DEPOSITO DE EFECTIVO, DEPOSITANTE: SEXTA DIVISION, CONCEPTO: REVERSION POR SALDOS NO EJECUTADOS PREV. 3282, CUENTA DE DEPOSITO: CUENTA UNICA DEL TESORO"/>
    <m/>
    <m/>
    <m/>
    <m/>
    <m/>
    <m/>
    <n v="0"/>
    <n v="0.5"/>
    <s v="NO_CONCILIADO"/>
  </r>
  <r>
    <x v="76"/>
    <m/>
    <x v="76"/>
    <x v="158"/>
    <s v="O21356220002"/>
    <s v="BOD"/>
    <n v="2135622"/>
    <m/>
    <s v="00213012001 DEPOSITO DE EFECTIVO, DEPOSITANTE: ADRIAN WILSON MAMANI CONDE, CONCEPTO: DEVOLUCION DE FONDOS, CUENTA DE DEPOSITO: CUENTA UNICA DEL TESORO"/>
    <m/>
    <m/>
    <m/>
    <m/>
    <m/>
    <m/>
    <n v="0"/>
    <n v="180"/>
    <s v="NO_CONCILIADO"/>
  </r>
  <r>
    <x v="2"/>
    <m/>
    <x v="2"/>
    <x v="158"/>
    <s v="O21356250002"/>
    <s v="BOD"/>
    <n v="2135625"/>
    <m/>
    <s v="00046171101 DEPOSITO DE EFECTIVO, DEPOSITANTE: MATERMED, CONCEPTO: SANCION POR INCUMPLIMIENTO A LA NORMA SEGUN RES. ADM. S/26 (8-FEB-2023), CUENTA DE DEPOSITO: CUENTA UNICA DEL TESORO"/>
    <m/>
    <m/>
    <m/>
    <m/>
    <m/>
    <m/>
    <n v="0"/>
    <n v="500"/>
    <s v="NO_CONCILIADO"/>
  </r>
  <r>
    <x v="37"/>
    <m/>
    <x v="37"/>
    <x v="158"/>
    <s v="O21356260002"/>
    <s v="BOD"/>
    <n v="2135626"/>
    <m/>
    <s v="00016011101 DEPOSITO DE EFECTIVO, DEPOSITANTE: EDGAR CAZORLA SERRUTO, CONCEPTO: PAGO EN EXESO POR CONCEPTO DE REFRIGERIO GESTION 2022, CUENTA DE DEPOSITO: CUENTA UNICA DEL TESORO"/>
    <m/>
    <m/>
    <m/>
    <m/>
    <m/>
    <m/>
    <n v="0"/>
    <n v="36"/>
    <s v="NO_CONCILIADO"/>
  </r>
  <r>
    <x v="37"/>
    <m/>
    <x v="37"/>
    <x v="158"/>
    <s v="O21356270002"/>
    <s v="BOD"/>
    <n v="2135627"/>
    <m/>
    <s v="00016011101 DEPOSITO DE EFECTIVO, DEPOSITANTE: HERNAN SILVESTRE MUÑOZ ORTIZ, CONCEPTO: DEVOLUCION DE PAGO EN EXCESO DE REFRIGERIO DE LA GESTION 2022 MES DE JULIO DE HERNAN SILVESTRE MUÑOZ, CUENTA DE DEPOSITO: CUENTA UNICA DEL TESORO"/>
    <m/>
    <m/>
    <m/>
    <m/>
    <m/>
    <m/>
    <n v="0"/>
    <n v="18"/>
    <s v="NO_CONCILIADO"/>
  </r>
  <r>
    <x v="37"/>
    <m/>
    <x v="37"/>
    <x v="158"/>
    <s v="O21356300002"/>
    <s v="BOD"/>
    <n v="2135630"/>
    <m/>
    <s v="00016011101 DEPOSITO DE EFECTIVO, DEPOSITANTE: DANTE YERSON MONTEVILLA CHALCO, CONCEPTO: DEVOLUCION DE PAGO EN EXCESO DE REFRIGERIO DE LA GESTION 2022 ENERO Y MARZO DE DANTE MONTEVILLA, CUENTA DE DEPOSITO: CUENTA UNICA DEL TESORO"/>
    <m/>
    <m/>
    <m/>
    <m/>
    <m/>
    <m/>
    <n v="0"/>
    <n v="36"/>
    <s v="NO_CONCILIADO"/>
  </r>
  <r>
    <x v="27"/>
    <m/>
    <x v="27"/>
    <x v="158"/>
    <s v="Q18662830002"/>
    <s v="CRV"/>
    <n v="1866283"/>
    <m/>
    <s v="NUMERO DE LIBRETA CUT: 00086014407 OPERACIÓN E75 TRANSFERENCIA DE LA CUENTA FISCAL BUN A LA CUT EN MN TRANSF. SG.SOLICITUD G.A.M. HUACAYA CITE GAMVH/DAF NÂ°045/2023 A LA CTA.CUT 3987 LIBRETA 00086014407"/>
    <m/>
    <m/>
    <m/>
    <m/>
    <m/>
    <m/>
    <n v="0"/>
    <n v="2348.0500000000002"/>
    <s v="NO_CONCILIADO"/>
  </r>
  <r>
    <x v="38"/>
    <m/>
    <x v="38"/>
    <x v="158"/>
    <s v="S10673430001"/>
    <s v="COB"/>
    <n v="1067343"/>
    <m/>
    <s v="||COMISION TRANSFERENCIA FDOS.AL EXTERIOR 0,10% S/USD 458.151,59 REEM. GASTOS COMUNICACIÓN BS220.- Y EMISION COMPROBANTE CONTABLE BS50.- REF: PAGO 16 LC I-2022-23 P/C ECEBOL A/F THYSSENKRUPP INDUSTRIAL SOLUTIONS SAU EN COMPLEMENTO A COMPROBANTE S-1067341 DE LA FECHA. LIB: 00132032001 ECEBOL - GESTION OPERATIVA REF: COMISIONES PAGO 16 LC I-2022-23"/>
    <m/>
    <m/>
    <m/>
    <m/>
    <m/>
    <m/>
    <n v="3412.91"/>
    <n v="0"/>
    <s v="NO_CONCILIADO"/>
  </r>
  <r>
    <x v="122"/>
    <m/>
    <x v="122"/>
    <x v="158"/>
    <s v="O21356670002"/>
    <s v="BOD"/>
    <n v="2135667"/>
    <m/>
    <s v="00234014201 DEPOSITO DE EFECTIVO, DEPOSITANTE: PERCI TAQUILA CUAQUIRA, CONCEPTO: DEVOLUCION DE VIATICOS, CUENTA DE DEPOSITO: CUENTA UNICA DEL TESORO"/>
    <m/>
    <m/>
    <m/>
    <m/>
    <m/>
    <m/>
    <n v="0"/>
    <n v="4192.3"/>
    <s v="NO_CONCILIADO"/>
  </r>
  <r>
    <x v="8"/>
    <m/>
    <x v="8"/>
    <x v="158"/>
    <s v="G23892590003"/>
    <s v="COB"/>
    <n v="17718"/>
    <m/>
    <s v="PAGO A BID PRÉSTAMO 3091/BL-BO VCTO. 27-08-2023, SEGUN NOTA MEFP/VTCP/DGCP/UODP/No. 774/2023 DE 25-08-2023 POR CUENTA DE GOB.AUT.DEPT.PANDO, NTI. 017718 VALOR 28-08-2023 CAPITAL USD 102.500,00 INTERESES USD 81.267,92 COMISIONES USD 7.547,27 CTA. 3987 CUENTA UNICA DEL TESORO LIB. 00099021001 REF.: COMISIONES BANCARIAS"/>
    <m/>
    <m/>
    <m/>
    <m/>
    <m/>
    <m/>
    <n v="1188.69"/>
    <n v="0"/>
    <s v="NO_CONCILIADO"/>
  </r>
  <r>
    <x v="8"/>
    <m/>
    <x v="8"/>
    <x v="158"/>
    <s v="G23892600003"/>
    <s v="COB"/>
    <n v="17719"/>
    <m/>
    <s v="PAGO A BID PRÉSTAMO 3091/BL-BO VCTO. 27-08-2023, SEGUN NOTA MEFP/VTCP/DGCP/UODP/No. 774/2023 DE 25-08-2023 POR CUENTA DE GOB.AUT.DEPT.BENI, NTI. 017719 VALOR 28-08-2023 CAPITAL USD 241.090,68 INTERESES USD 197.479,32 CTA. 3987 CUENTA UNICA DEL TESORO LIB. 00099021001 REF.: COMISIONES BANCARIAS"/>
    <m/>
    <m/>
    <m/>
    <m/>
    <m/>
    <m/>
    <n v="2376.02"/>
    <n v="0"/>
    <s v="NO_CONCILIADO"/>
  </r>
  <r>
    <x v="83"/>
    <m/>
    <x v="83"/>
    <x v="158"/>
    <s v="O21356730002"/>
    <s v="BOD"/>
    <n v="2135673"/>
    <m/>
    <s v="00041031107 DEPOSITO DE EFECTIVO, DEPOSITANTE: WILLIAMS MAMANI MANCILLA, CONCEPTO: DEVOLUCION DE RECURSOS NO UTILIZADOS &quot;PASAJES&quot;, CUENTA DE DEPOSITO: CUENTA UNICA DEL TESORO"/>
    <m/>
    <m/>
    <m/>
    <m/>
    <m/>
    <m/>
    <n v="0"/>
    <n v="30"/>
    <s v="NO_CONCILIADO"/>
  </r>
  <r>
    <x v="58"/>
    <m/>
    <x v="58"/>
    <x v="158"/>
    <s v="O21356740002"/>
    <s v="BOD"/>
    <n v="2135674"/>
    <m/>
    <s v="00099021001 DEPOSITO DE EFECTIVO, DEPOSITANTE: RENE MARCELO PONCE CLAVIJO, CONCEPTO: DEPÓSITO POR DEVOLUCION DE FONDOS GASTOS EN PASAJES AEREOS: RENE MARCELO PONDE CLAVIJO-AGETIC, CUENTA DE DEPOSITO: CUENTA UNICA DEL TESORO/DJBR"/>
    <m/>
    <m/>
    <m/>
    <m/>
    <m/>
    <m/>
    <n v="0"/>
    <n v="609"/>
    <s v="NO_CONCILIADO"/>
  </r>
  <r>
    <x v="83"/>
    <m/>
    <x v="83"/>
    <x v="158"/>
    <s v="O21356750002"/>
    <s v="BOD"/>
    <n v="2135675"/>
    <m/>
    <s v="00041031107 DEPOSITO DE EFECTIVO, DEPOSITANTE: RICHARD SILVESTRE IGLESIAS BEDOYA, CONCEPTO: DEVOLUCION DE RECURSOS NO UTILIZADOS - PASAJES TERRESTRES, CUENTA DE DEPOSITO: CUENTA UNICA DEL TESORO"/>
    <m/>
    <m/>
    <m/>
    <m/>
    <m/>
    <m/>
    <n v="0"/>
    <n v="40"/>
    <s v="NO_CONCILIADO"/>
  </r>
  <r>
    <x v="83"/>
    <m/>
    <x v="83"/>
    <x v="158"/>
    <s v="O21356760002"/>
    <s v="BOD"/>
    <n v="2135676"/>
    <m/>
    <s v="00041031107 DEPOSITO DE EFECTIVO, DEPOSITANTE: NOELIA ANDREA LEYVA LOPEZ, CONCEPTO: DEVOLUCION DE RECURSOS NO UTILIZADOS - PASAJES TERRESTRES, CUENTA DE DEPOSITO: CUENTA UNICA DEL TESORO"/>
    <m/>
    <m/>
    <m/>
    <m/>
    <m/>
    <m/>
    <n v="0"/>
    <n v="40"/>
    <s v="NO_CONCILIADO"/>
  </r>
  <r>
    <x v="58"/>
    <m/>
    <x v="58"/>
    <x v="158"/>
    <s v="O21356770002"/>
    <s v="BOD"/>
    <n v="2135677"/>
    <m/>
    <s v="00099021001 DEPOSITO DE EFECTIVO, DEPOSITANTE: RENE MARCELO PONCE CLAVIJO, CONCEPTO: DEPÓSITO POR DEVOLUCION DE FONDOS GASTOS EN VIATICOS: RENE MARCELO PONCE CLAVIJO-AGETIC, CUENTA DE DEPOSITO: CUENTA UNICA DEL TESORO/DJBR"/>
    <m/>
    <m/>
    <m/>
    <m/>
    <m/>
    <m/>
    <n v="0"/>
    <n v="371"/>
    <s v="NO_CONCILIADO"/>
  </r>
  <r>
    <x v="83"/>
    <m/>
    <x v="83"/>
    <x v="158"/>
    <s v="O21356780002"/>
    <s v="BOD"/>
    <n v="2135678"/>
    <m/>
    <s v="00041031107 DEPOSITO DE EFECTIVO, DEPOSITANTE: ELIEZER ANDREI QUISBERT CAMA, CONCEPTO: DEVOLUCION DE RECURSOS NO UTILIZADOS (GASTOS OPERATIVOS), CUENTA DE DEPOSITO: CUENTA UNICA DEL TESORO"/>
    <m/>
    <m/>
    <m/>
    <m/>
    <m/>
    <m/>
    <n v="0"/>
    <n v="290"/>
    <s v="NO_CONCILIADO"/>
  </r>
  <r>
    <x v="58"/>
    <m/>
    <x v="58"/>
    <x v="158"/>
    <s v="O21356790002"/>
    <s v="BOD"/>
    <n v="2135679"/>
    <m/>
    <s v="00099021001 DEPOSITO DE EFECTIVO, DEPOSITANTE: VICTOR HUGO ELIAS NOGUERA, CONCEPTO: DEPÓSITO POR DEVOLUCION DE FONDOS GASTOS EN VIATICOS: VICTOR HUGO ELIAS NOGUERA-AGETIC, CUENTA DE DEPOSITO: CUENTA UNICA DEL TESORO/DJBR"/>
    <m/>
    <m/>
    <m/>
    <m/>
    <m/>
    <m/>
    <n v="0"/>
    <n v="371"/>
    <s v="NO_CONCILIADO"/>
  </r>
  <r>
    <x v="83"/>
    <m/>
    <x v="83"/>
    <x v="158"/>
    <s v="O21356800002"/>
    <s v="BOD"/>
    <n v="2135680"/>
    <m/>
    <s v="00041031107 DEPOSITO DE EFECTIVO, DEPOSITANTE: ELIEZER ANDREI QUISBERT CAMA, CONCEPTO: DEVOLUCION DE RECURSOS NO UTILIZADOS (GASTOS OPERATIVOS), CUENTA DE DEPOSITO: CUENTA UNICA DEL TESORO"/>
    <m/>
    <m/>
    <m/>
    <m/>
    <m/>
    <m/>
    <n v="0"/>
    <n v="271"/>
    <s v="NO_CONCILIADO"/>
  </r>
  <r>
    <x v="58"/>
    <m/>
    <x v="58"/>
    <x v="158"/>
    <s v="O21356810002"/>
    <s v="BOD"/>
    <n v="2135681"/>
    <m/>
    <s v="00099021001 DEPOSITO DE EFECTIVO, DEPOSITANTE: VICTOR HUGO ELIAS NOGUERA, CONCEPTO: DEPÓSITO POR DEVOLUCION DE FONDOS GASTOS EN PASAJES AEREOS: VICTOR HUGO ELIAS NOGUERA-AGETIC, CUENTA DE DEPOSITO: CUENTA UNICA DEL TESORO/DJBR"/>
    <m/>
    <m/>
    <m/>
    <m/>
    <m/>
    <m/>
    <n v="0"/>
    <n v="609"/>
    <s v="NO_CONCILIADO"/>
  </r>
  <r>
    <x v="0"/>
    <m/>
    <x v="0"/>
    <x v="158"/>
    <s v="O21356860002"/>
    <s v="BOD"/>
    <n v="2135686"/>
    <m/>
    <s v="00099021001 DEPOSITO DE EFECTIVO, DEPOSITANTE: CELIA LEON MORATO, CONCEPTO: DEVOLUCION POR CONCEPTO DE ALIMENTACION, CUENTA DE DEPOSITO: CUENTA UNICA DEL TESORO"/>
    <m/>
    <m/>
    <m/>
    <m/>
    <m/>
    <m/>
    <n v="0"/>
    <n v="4045"/>
    <s v="NO_CONCILIADO"/>
  </r>
  <r>
    <x v="123"/>
    <m/>
    <x v="123"/>
    <x v="158"/>
    <s v="O21356950002"/>
    <s v="BOD"/>
    <n v="2135695"/>
    <m/>
    <s v="00221012001 DEPOSITO DE EFECTIVO, DEPOSITANTE: JOEL ADALBERTO MOLLO CANQUI, CONCEPTO: DEVOLUCION DE RETROACTIVA, CUENTA DE DEPOSITO: CUENTA UNICA DEL TESORO"/>
    <m/>
    <m/>
    <m/>
    <m/>
    <m/>
    <m/>
    <n v="0"/>
    <n v="284.12"/>
    <s v="NO_CONCILIADO"/>
  </r>
  <r>
    <x v="89"/>
    <m/>
    <x v="89"/>
    <x v="158"/>
    <s v="Q18665270002"/>
    <s v="CRV"/>
    <n v="1866527"/>
    <m/>
    <s v="NUMERO DE LIBRETA CUT: 00373024105 OPERACIÓN E75 TRANSFERENCIA DE LA CUENTA FISCAL BUN A LA CUT EN MN TRANSF.SG.SOL.G..A.M.RIBERALTA A LA CTA. CUT 3987 LIBRETA NÂ°00373024105"/>
    <m/>
    <m/>
    <m/>
    <m/>
    <m/>
    <m/>
    <n v="0"/>
    <n v="104683"/>
    <s v="NO_CONCILIADO"/>
  </r>
  <r>
    <x v="64"/>
    <m/>
    <x v="64"/>
    <x v="158"/>
    <s v="G23895340003"/>
    <s v="COB"/>
    <n v="2389534"/>
    <m/>
    <s v="TRANSFERENCIA RECIBIDA DEL EXTERIOR SEGÚN MENSAJES SWIFT Nos. 14299-14298 (REM.EXT.) DE FECHA 28-08-2023 POR DESEMBOLSO DE IDA PRÉSTAMO 4923-BO ABC043 LIBRETA N° 00291012002 ABC-RECURSOS PROPIOS REF.: UTILES DE ESCRITORIO"/>
    <m/>
    <m/>
    <m/>
    <m/>
    <m/>
    <m/>
    <n v="50"/>
    <n v="0"/>
    <s v="NO_CONCILIADO"/>
  </r>
  <r>
    <x v="50"/>
    <m/>
    <x v="50"/>
    <x v="158"/>
    <s v="O21357000002"/>
    <s v="BOD"/>
    <n v="2135700"/>
    <m/>
    <s v="00099021001 DEPOSITO DE EFECTIVO, DEPOSITANTE: ROBERTO PABLO DELGADILLO VASQUEZ, CONCEPTO: DEVOLUCION PAGO EXCEDENTE VIATICOS C/31 N°420 AL MIN PRESIDENCIA, CUENTA DE DEPOSITO: CUENTA UNICA DEL TESORO/DJBR"/>
    <m/>
    <m/>
    <m/>
    <m/>
    <m/>
    <m/>
    <n v="0"/>
    <n v="232"/>
    <s v="NO_CONCILIADO"/>
  </r>
  <r>
    <x v="66"/>
    <m/>
    <x v="66"/>
    <x v="158"/>
    <s v="G23896970001"/>
    <s v="CVD"/>
    <n v="2389697"/>
    <m/>
    <s v="COBRO COSTOS DE PAPELERIA POR REGULARIZACION DE TRANSFERENCIA DEL EXTERIOR POR ORDEN DE CONSULADO DE BOLIVIA EN CALAMA, CL/00695087500. REF.: GESTORIA CONSULAR MES JULIO-2023 (S06323530F3301) LIB. 00010011102 MIN.RELACIONES EXTERIORES - GESTORIA CONSULAR LEY Nº 3108"/>
    <m/>
    <m/>
    <m/>
    <m/>
    <m/>
    <m/>
    <n v="50"/>
    <n v="0"/>
    <s v="NO_CONCILIADO"/>
  </r>
  <r>
    <x v="32"/>
    <m/>
    <x v="32"/>
    <x v="158"/>
    <s v="G23896990001"/>
    <s v="CVD"/>
    <n v="2389699"/>
    <m/>
    <s v="COBRO COSTOS DE PAPELERIA SEGUN TRANSFERENCIA DEL EXTERIOR POR ORDEN DE COPA ENERGÍA DISTRIBUIDORA DE GAS, FECHA VALOR 25/08/2023. LIB. 00513062002 YPFB - EXPORTACIÓN DE GLP Y OTROS-BOLIVIANOS"/>
    <m/>
    <m/>
    <m/>
    <m/>
    <m/>
    <m/>
    <n v="50"/>
    <n v="0"/>
    <s v="NO_CONCILIADO"/>
  </r>
  <r>
    <x v="75"/>
    <m/>
    <x v="75"/>
    <x v="158"/>
    <s v="B21355770002"/>
    <s v="BOD"/>
    <n v="2135577"/>
    <m/>
    <s v="00670012002 DEP.DE CHEQ.AJENOS,RET.DE CAM.,CONCEPTO: DEVOLUCION DE PASAJES AEREOS - SANTA CRUZ,DEP.: VERONICA M. VALDA MUJICA , PROCEDENCIA: BANCO UNION S.A., CHEQUE: 674, FECHA DE EMISION:23/08/2023"/>
    <m/>
    <m/>
    <m/>
    <m/>
    <m/>
    <m/>
    <n v="0"/>
    <n v="1313"/>
    <s v="NO_CONCILIADO"/>
  </r>
  <r>
    <x v="105"/>
    <m/>
    <x v="105"/>
    <x v="158"/>
    <s v="B21355780002"/>
    <s v="BOD"/>
    <n v="2135578"/>
    <m/>
    <s v="00599012001 DEP.DE CHEQ.AJENOS,RET.DE CAM.,CONCEPTO: OTROS INGRESOS,DEP.: EMPRESA BOLIVIANA DE ALIMENTOS Y DERIVADOS -EBA , PROCEDENCIA: BANCO UNION S.A., CHEQUE: 478, FECHA DE EMISION:25/08/2023"/>
    <m/>
    <m/>
    <m/>
    <m/>
    <m/>
    <m/>
    <n v="0"/>
    <n v="35"/>
    <s v="NO_CONCILIADO"/>
  </r>
  <r>
    <x v="75"/>
    <m/>
    <x v="75"/>
    <x v="158"/>
    <s v="B21355810002"/>
    <s v="BOD"/>
    <n v="2135581"/>
    <m/>
    <s v="00670012002 DEP.DE CHEQ.AJENOS,RET.DE CAM.,CONCEPTO: DEVOLUCION DE SUBSIDIO FRONTERA - MES DE JULIO/2023,DEP.: MORON ZARCO JOSEPH LUIGI F. , PROCEDENCIA: BANCO UNION S.A., CHEQUE: 676, FECHA DE EMISION:23/08/2023"/>
    <m/>
    <m/>
    <m/>
    <m/>
    <m/>
    <m/>
    <n v="0"/>
    <n v="328"/>
    <s v="NO_CONCILIADO"/>
  </r>
  <r>
    <x v="75"/>
    <m/>
    <x v="75"/>
    <x v="158"/>
    <s v="B21355850002"/>
    <s v="BOD"/>
    <n v="2135585"/>
    <m/>
    <s v="00670012002 DEP.DE CHEQ.AJENOS,RET.DE CAM.,CONCEPTO: DEVOLUCION DE SUBSIDIO FRONTERA - MES DE JULIO/2023,DEP.: CALDERON CRUZ CLEDY , PROCEDENCIA: BANCO UNION S.A., CHEQUE: 675, FECHA DE EMISION:23/08/2023"/>
    <m/>
    <m/>
    <m/>
    <m/>
    <m/>
    <m/>
    <n v="0"/>
    <n v="516"/>
    <s v="NO_CONCILIADO"/>
  </r>
  <r>
    <x v="1"/>
    <m/>
    <x v="1"/>
    <x v="158"/>
    <s v="B21355950002"/>
    <s v="BOD"/>
    <n v="2135595"/>
    <m/>
    <s v="00099021001 DEP.DE CHEQ.AJENOS,RET.DE CAM.,CONCEPTO: PAGO POR DESCUENTOS RECURSOS PUBLICOS,DEP.: CAJA NACIONAL DE SALUD , PROCEDENCIA: BANCO UNION S.A., CHEQUE: 69924, FECHA DE EMISION:25/08/2023"/>
    <m/>
    <m/>
    <m/>
    <m/>
    <m/>
    <m/>
    <n v="0"/>
    <n v="12790.75"/>
    <s v="NO_CONCILIADO"/>
  </r>
  <r>
    <x v="1"/>
    <m/>
    <x v="1"/>
    <x v="158"/>
    <s v="B21356010002"/>
    <s v="BOD"/>
    <n v="2135601"/>
    <m/>
    <s v="00099021001 DEP.DE CHEQ.AJENOS,RET.DE CAM.,CONCEPTO: DEVOLUCION DE PRIMA (ANEXO 2),DEP.: UNIBIENES S.A. , PROCEDENCIA: BANCO UNION S.A., CHEQUE: 4146, FECHA DE EMISION:25/08/2023"/>
    <m/>
    <m/>
    <m/>
    <m/>
    <m/>
    <m/>
    <n v="0"/>
    <n v="2542.36"/>
    <s v="NO_CONCILIADO"/>
  </r>
  <r>
    <x v="1"/>
    <m/>
    <x v="1"/>
    <x v="158"/>
    <s v="B21356030002"/>
    <s v="BOD"/>
    <n v="2135603"/>
    <m/>
    <s v="00099021001 DEP.DE CHEQ.AJENOS,RET.DE CAM.,CONCEPTO: DEVOLUCION DE PRIMA,DEP.: UNIBIENES S.A. , PROCEDENCIA: BANCO UNION S.A., CHEQUE: 4145, FECHA DE EMISION:25/08/2023"/>
    <m/>
    <m/>
    <m/>
    <m/>
    <m/>
    <m/>
    <n v="0"/>
    <n v="1097.79"/>
    <s v="NO_CONCILIADO"/>
  </r>
  <r>
    <x v="1"/>
    <m/>
    <x v="1"/>
    <x v="158"/>
    <s v="B21356050002"/>
    <s v="BOD"/>
    <n v="2135605"/>
    <m/>
    <s v="00099021001 DEP.DE CHEQ.AJENOS,RET.DE CAM.,CONCEPTO: DEVOLUCION DE PRIMA (ANEXO 1),DEP.: UNIBIENES S.A. , PROCEDENCIA: BANCO UNION S.A., CHEQUE: 4147, FECHA DE EMISION:25/08/2023"/>
    <m/>
    <m/>
    <m/>
    <m/>
    <m/>
    <m/>
    <n v="0"/>
    <n v="1065.1199999999999"/>
    <s v="NO_CONCILIADO"/>
  </r>
  <r>
    <x v="38"/>
    <m/>
    <x v="38"/>
    <x v="158"/>
    <s v="S10673650001"/>
    <s v="COB"/>
    <n v="1067365"/>
    <m/>
    <s v="||AMPLIACION DE VALIDEZ 0,15% S/USD 184.553,66 POR 79 DIAS, COMISION ENMIENDA LC BS220.- REEMB. GASTOS DE COMUNICACION BS220.- Y EMISION DE COMPROBANTE CONTABLE BS50.- S/G NOTA SEDEM/GG/EV N° 0340/2023. LIB:00132072003 SEDEM-AMPL. PLANTA ENVASES DE VIDRIO EN ZUDAÑEZ-CH.REF:COMIS ENMIENDA 1 LC I-2023-17"/>
    <m/>
    <m/>
    <m/>
    <m/>
    <m/>
    <m/>
    <n v="906.75"/>
    <n v="0"/>
    <s v="NO_CONCILIADO"/>
  </r>
  <r>
    <x v="95"/>
    <m/>
    <x v="95"/>
    <x v="158"/>
    <s v="S10673710003"/>
    <s v="COB"/>
    <n v="1067371"/>
    <m/>
    <s v="||TRANSFERENCIA DE FONDOS S/G. MENSAJE SWIFT NRO. 14257 DE LA FECHA, Y NOTA REMITIDA POR LA DIRECCIÓN GENERAL DE AERONAUTICA CIVIL CITE: DGAC/3568/2023 DE FECHA 15/06/2023 (HRE-TGL-9395) (SECTOR PÚBLICO). DÉBITO DE LA LIBRETA 00117012001 DGAC, REPOSICIÓN ÚTILES DE ESCRITORIO."/>
    <m/>
    <m/>
    <m/>
    <m/>
    <m/>
    <m/>
    <n v="50"/>
    <n v="0"/>
    <s v="NO_CONCILIADO"/>
  </r>
  <r>
    <x v="95"/>
    <m/>
    <x v="95"/>
    <x v="158"/>
    <s v="S10673960003"/>
    <s v="COB"/>
    <n v="1067396"/>
    <m/>
    <s v="||TRANSFERENCIA DE FONDOS S/G. MENSAJE SWIFT NRO. 14315 DE LA FECHA, Y NOTA REMITIDA POR LA DIRECCIÓN GENERAL DE AERONAUTICA CIVIL CITE: DGAC/3568/2023 DE FECHA 15/06/2023 (HRE-TGL-9395) (SECTOR PÚBLICO). DÉBITO DE LA LIBRETA 00117012001 DGAC, REPOSICIÓN ÚTILES DE ESCRITORIO."/>
    <m/>
    <m/>
    <m/>
    <m/>
    <m/>
    <m/>
    <n v="50"/>
    <n v="0"/>
    <s v="NO_CONCILIADO"/>
  </r>
  <r>
    <x v="97"/>
    <m/>
    <x v="97"/>
    <x v="158"/>
    <s v="S10673940003"/>
    <s v="COB"/>
    <n v="1067394"/>
    <m/>
    <s v="||TRANSFERENCIAS DEL EXTERIOR SEGUN MENSAJES SWIFT NROS. 14317 Y 14316 DE LA FECHA Y NOTA CITE: ADSIB-NE-374/2023 DE FECHA 06/06/2023 (HRE-TGL-9041). REMITIDA POR LA AGENCIA PARA EL DESARROLLO DE LA SOCIEDAD DE LA INFORMACION EN BOLIVIA. (SECTOR PÚBLICO). DEBITO DE LA LIBRETA 00119012001 ADSIB, REPOSICION UTILES DE ESCRITORIO"/>
    <m/>
    <m/>
    <m/>
    <m/>
    <m/>
    <m/>
    <n v="50"/>
    <n v="0"/>
    <s v="NO_CONCILIADO"/>
  </r>
  <r>
    <x v="91"/>
    <m/>
    <x v="91"/>
    <x v="158"/>
    <s v="S10673910001"/>
    <s v="COB"/>
    <n v="1067391"/>
    <m/>
    <s v="'COBRO DE'||ÚTILES DE ESCRITORIO POR EL COMPROBANTE NRO. 1067389 DE LA FECHA S/G. NOTA CITE MEFP/VTCP/DGCP/UF-583/2023 DE LA FECHA, DEL MINISTERIO DE ECONOMIA Y FINANZAS PUBLICAS (HRE-TSO-1165) DEBITO DE LA LIBRETA 00578012002 BOA-BOLIVIANA DE AVIACION-INGRESOS"/>
    <m/>
    <m/>
    <m/>
    <m/>
    <m/>
    <m/>
    <n v="50"/>
    <n v="0"/>
    <s v="NO_CONCILIADO"/>
  </r>
  <r>
    <x v="91"/>
    <m/>
    <x v="91"/>
    <x v="158"/>
    <s v="S10673890001"/>
    <s v="DEV"/>
    <n v="1067389"/>
    <m/>
    <s v="||TRANSFERENCIA DE FONDOS S/G. NOTA CITE MEFP/VTCP/DGCP/UF/N°583/2023 DE LA FECHA (HRE-TSO-1165), DEBITO AUTOMATICO A LA EMPRESA PUBLICA NACIONAL ESTRATEGICA BOLIVIANA DE AVIACION EN FAVOR DEL FIDEICOMISO FINPRO DEBITO DE LA LIBRETA 00578012002 BOA-BOLIVIANA DE AVIACION-INGRESOS"/>
    <m/>
    <m/>
    <m/>
    <m/>
    <m/>
    <m/>
    <n v="4106368.96"/>
    <n v="0"/>
    <s v="NO_CONCILIADO"/>
  </r>
  <r>
    <x v="121"/>
    <m/>
    <x v="121"/>
    <x v="158"/>
    <s v="S10673720003"/>
    <s v="COB"/>
    <n v="1067372"/>
    <m/>
    <s v="||TRANSFERENCIA DE FONDOS SEGÚN MENSAJE SWIFT N°14256 DE LA FECHA Y NOTA CITE: CAR/DGE-DNAF N°0120/2023 DE NAVEGACIÓN AEREA Y AEROPUERTOS BOLIVIANOS DE FECHA 20/06/2023 (HRE-TGL-9614). (SECTOR PÚBLICO). DÉBITO DE LA LIBRETA 00389012001 NAABOL  ADMINISTRACIÓN CENTRAL, REPOSICIÓN DE ÚTILES DE ESCRITORIO"/>
    <m/>
    <m/>
    <m/>
    <m/>
    <m/>
    <m/>
    <n v="50"/>
    <n v="0"/>
    <s v="NO_CONCILIADO"/>
  </r>
  <r>
    <x v="79"/>
    <m/>
    <x v="79"/>
    <x v="158"/>
    <s v="S10673770001"/>
    <s v="DEV"/>
    <n v="1067377"/>
    <m/>
    <s v="||RESPUESTA A DEBITO DEL BANQUERO SG MJE.SWIFT NO. 14304 DE LA FECHA REF:COBRO COMIS.POR TRANSFERENCIA EUR 26.604,36 FECHA VALOR 25/08/2023 SG SOL DE ADUANA NACIONAL A/F DE ORG.MUNDIAL DE ADUANAS CONSEJO DE COOP. ADUANERA REF: CONTRIBUCION A LA OMA. LIBRETA NO. 00283012002 ADUANA NAL.-RECURSOS PROPIOS (4169-03D353)"/>
    <m/>
    <m/>
    <m/>
    <m/>
    <m/>
    <m/>
    <n v="150.47999999999999"/>
    <n v="0"/>
    <s v="NO_CONCILIADO"/>
  </r>
  <r>
    <x v="79"/>
    <m/>
    <x v="79"/>
    <x v="158"/>
    <s v="S10673770004"/>
    <s v="COB"/>
    <n v="1067377"/>
    <m/>
    <s v="||RESPUESTA A DEBITO DEL BANQUERO SG MJE.SWIFT NO. 14304 DE LA FECHA REF:COBRO COMIS.POR TRANSFERENCIA EUR 26.604,36 FECHA VALOR 25/08/2023 SG SOL DE ADUANA NACIONAL A/F DE ORG.MUNDIAL DE ADUANAS CONSEJO DE COOP. ADUANERA REF: CONTRIBUCION A LA OMA. CGO.LIBRETA NO. 00283012002 ADUANA NAL.-RECURSOS PROPIOS (4169-03D353) (UTILES DE ESCRITORIO)"/>
    <m/>
    <m/>
    <m/>
    <m/>
    <m/>
    <m/>
    <n v="50"/>
    <n v="0"/>
    <s v="NO_CONCILIADO"/>
  </r>
  <r>
    <x v="121"/>
    <m/>
    <x v="121"/>
    <x v="158"/>
    <s v="S10673790003"/>
    <s v="COB"/>
    <n v="1067379"/>
    <m/>
    <s v="||TRANSFERENCIAS DEL EXTERIOR SEGÚN MENSAJES SWIFT NROS. 14249 Y 14248 DE LA FECHA Y NOTA CITE: CAR/DGE-DNAF N° 0120/2023 DE FECHA 20/06/2023 (HRE-TGL-9614). REMITIDA POR NAVEGACIÓN AÉREA Y AEROPUERTOS BOLIVIANOS. (SECTOR PÚBLICO). DEBITO DE LA LIBRETA 00389012001 NAABOL-ADMINISTRACION, REPOSICIÓN ÚTILES DE ESCRITORIO."/>
    <m/>
    <m/>
    <m/>
    <m/>
    <m/>
    <m/>
    <n v="50"/>
    <n v="0"/>
    <s v="NO_CONCILIADO"/>
  </r>
  <r>
    <x v="8"/>
    <m/>
    <x v="8"/>
    <x v="158"/>
    <s v="S10674140001"/>
    <s v="DEV"/>
    <n v="1067414"/>
    <m/>
    <s v="'TRANSFERENCIA DE FONDOS||S/G. NOTA CITE: MEFP/VTCP/DGCP/UODP/N°780/2023 DE LA FECHA ENVIADA POR EL MEFP (HRE-TSO-1170). PAGO BTS EXTRABURSATIL - VENCIMIENTO 29 DE AGOSTO DE 2023 D.S. N°1121 DE 11 DE ENERO DE 2012. DÉBITO DE LA LIBRETA 00099021001 &quot;TGN RECURSOS ORDINARIOS - MONEDA NACIONAL&quot;"/>
    <m/>
    <m/>
    <m/>
    <m/>
    <m/>
    <m/>
    <n v="10255"/>
    <n v="0"/>
    <s v="NO_CONCILIADO"/>
  </r>
  <r>
    <x v="8"/>
    <m/>
    <x v="8"/>
    <x v="158"/>
    <s v="S10674140003"/>
    <s v="COB"/>
    <n v="1067414"/>
    <m/>
    <s v="'TRANSFERENCIA DE FONDOS||S/G. NOTA CITE: MEFP/VTCP/DGCP/UODP/N°780/2023 DE LA FECHA ENVIADA POR EL MEFP (HRE-TSO-1170). PAGO BTS EXTRABURSATIL - VENCIMIENTO 29 DE AGOSTO DE 2023 D.S. N°1121 DE 11 DE ENERO DE 2012. DÉBITO DE LA LIBRETA 00099021001 &quot;TGN RECURSOS ORDINARIOS - MN&quot;, REPOSICIÓN ÚTILES DE ESCRITORIO."/>
    <m/>
    <m/>
    <m/>
    <m/>
    <m/>
    <m/>
    <n v="50"/>
    <n v="0"/>
    <s v="NO_CONCILIADO"/>
  </r>
  <r>
    <x v="109"/>
    <m/>
    <x v="109"/>
    <x v="159"/>
    <s v="O21358690002"/>
    <s v="BOD"/>
    <n v="2135869"/>
    <m/>
    <s v="00572012001 DEPOSITO DE EFECTIVO, DEPOSITANTE: TITO CHOQUE HUAYLLA, CONCEPTO: DEVOLUCION DE PAGO EN DEMASIA, CUENTA DE DEPOSITO: CUENTA UNICA DEL TESORO"/>
    <m/>
    <m/>
    <m/>
    <m/>
    <m/>
    <m/>
    <n v="0"/>
    <n v="1.52"/>
    <s v="NO_CONCILIADO"/>
  </r>
  <r>
    <x v="73"/>
    <m/>
    <x v="73"/>
    <x v="159"/>
    <s v="O21358780002"/>
    <s v="BOD"/>
    <n v="2135878"/>
    <m/>
    <s v="00078031108 DEPOSITO DE EFECTIVO, DEPOSITANTE: TA GAS TECHNOLOGY S.A.U., CONCEPTO: PAGO DE MULTA EMPRESA TA GAS TECHNOLOGY S.A.U., CUENTA DE DEPOSITO: CUENTA UNICA DEL TESORO"/>
    <m/>
    <m/>
    <m/>
    <m/>
    <m/>
    <m/>
    <n v="0"/>
    <n v="21978.98"/>
    <s v="NO_CONCILIADO"/>
  </r>
  <r>
    <x v="2"/>
    <m/>
    <x v="2"/>
    <x v="159"/>
    <s v="O21358790002"/>
    <s v="BOD"/>
    <n v="2135879"/>
    <m/>
    <s v="00046171101 DEPOSITO DE EFECTIVO, DEPOSITANTE: BIOMERLAB SRL, CONCEPTO: SANCION POR INCUMPLIMIENTO A LA NORMA RESOLUCION ADMINISTRATIVA N°S/122, CUENTA DE DEPOSITO: CUENTA UNICA DEL TESORO"/>
    <m/>
    <m/>
    <m/>
    <m/>
    <m/>
    <m/>
    <n v="0"/>
    <n v="4000"/>
    <s v="NO_CONCILIADO"/>
  </r>
  <r>
    <x v="38"/>
    <m/>
    <x v="38"/>
    <x v="159"/>
    <s v="O21358920002"/>
    <s v="BOD"/>
    <n v="2135892"/>
    <m/>
    <s v="00132052001 DEPOSITO DE EFECTIVO, DEPOSITANTE: RAMIRO FIGUEREDO-EEPS, CONCEPTO: POR INCUMPLIMIENTO DE INSTRUCTIVO TRIBUTARIO, CUENTA DE DEPOSITO: CUENTA UNICA DEL TESORO"/>
    <m/>
    <m/>
    <m/>
    <m/>
    <m/>
    <m/>
    <n v="0"/>
    <n v="2"/>
    <s v="NO_CONCILIADO"/>
  </r>
  <r>
    <x v="29"/>
    <m/>
    <x v="29"/>
    <x v="159"/>
    <s v="O21358970002"/>
    <s v="BOD"/>
    <n v="2135897"/>
    <m/>
    <s v="00099021001 DEPOSITO DE EFECTIVO, DEPOSITANTE: MARIA EUGENIA MARTINEZ, CONCEPTO: FACTURAS DE NAABOL DEVOLUCION, CUENTA DE DEPOSITO: CUENTA UNICA DEL TESORO/DJBR"/>
    <m/>
    <m/>
    <m/>
    <m/>
    <m/>
    <m/>
    <n v="0"/>
    <n v="30"/>
    <s v="NO_CONCILIADO"/>
  </r>
  <r>
    <x v="83"/>
    <m/>
    <x v="83"/>
    <x v="159"/>
    <s v="O21358980002"/>
    <s v="BOD"/>
    <n v="2135898"/>
    <m/>
    <s v="00099021001 DEPOSITO DE EFECTIVO, DEPOSITANTE: MDPYEP -VLADIMIR FERAUDY ASCARRUNZ, CONCEPTO: DEVOLUCION POR PÁGO EN DEMASIA DEL BONO DE ANTIGUEDAD POR LOS MESES DE ENERO A JUNIO DE 2023, CUENTA DE DEPOSITO: CUENTA UNICA DEL TESORO"/>
    <m/>
    <m/>
    <m/>
    <m/>
    <m/>
    <m/>
    <n v="0"/>
    <n v="2267.52"/>
    <s v="NO_CONCILIADO"/>
  </r>
  <r>
    <x v="124"/>
    <m/>
    <x v="124"/>
    <x v="159"/>
    <s v="O21358990002"/>
    <s v="BOD"/>
    <n v="2135899"/>
    <m/>
    <s v="00099021001 DEPOSITO DE EFECTIVO, DEPOSITANTE: ZULMA CAZON MORALES, CONCEPTO: DEVOLUCION DE FONDOS, CUENTA DE DEPOSITO: CUENTA UNICA DEL TESORO/DJBR"/>
    <m/>
    <m/>
    <m/>
    <m/>
    <m/>
    <m/>
    <n v="0"/>
    <n v="785.2"/>
    <s v="NO_CONCILIADO"/>
  </r>
  <r>
    <x v="29"/>
    <m/>
    <x v="29"/>
    <x v="159"/>
    <s v="O21359000002"/>
    <s v="BOD"/>
    <n v="2135900"/>
    <m/>
    <s v="00099021001 DEPOSITO DE EFECTIVO, DEPOSITANTE: MARIA EUGENIA MARTINEZ, CONCEPTO: DEVOLUCION FACTURAS NAABOL, CUENTA DE DEPOSITO: CUENTA UNICA DEL TESORO/DJBR"/>
    <m/>
    <m/>
    <m/>
    <m/>
    <m/>
    <m/>
    <n v="0"/>
    <n v="30"/>
    <s v="NO_CONCILIADO"/>
  </r>
  <r>
    <x v="29"/>
    <m/>
    <x v="29"/>
    <x v="159"/>
    <s v="O21359020002"/>
    <s v="BOD"/>
    <n v="2135902"/>
    <m/>
    <s v="00099021001 DEPOSITO DE EFECTIVO, DEPOSITANTE: MARIA EUGENIA MARTINEZ, CONCEPTO: DEVOLUCION FACTURAS NAABOL, CUENTA DE DEPOSITO: CUENTA UNICA DEL TESORO/DJBR"/>
    <m/>
    <m/>
    <m/>
    <m/>
    <m/>
    <m/>
    <n v="0"/>
    <n v="30"/>
    <s v="NO_CONCILIADO"/>
  </r>
  <r>
    <x v="32"/>
    <m/>
    <x v="32"/>
    <x v="159"/>
    <s v="G23903710001"/>
    <s v="CVD"/>
    <n v="2390371"/>
    <m/>
    <s v="COBRO COSTOS DE PAPELERIA POR REGULARIZACION DE TRANSFERENCIA DEL EXTERIOR POR ORDEN DE BOTRADING SA, FECHA VALOR 28/08/2023 REF:EXTRAORD GARANTÍA SERIEDAD DE PROPUESTA PAC 4117 ITEM 3 DO SUR ORIENTE LIB. 00513012004 LBP-YPFB-UNICOMERCIAL (4030005415/1-2188907)"/>
    <m/>
    <m/>
    <m/>
    <m/>
    <m/>
    <m/>
    <n v="50"/>
    <n v="0"/>
    <s v="NO_CONCILIADO"/>
  </r>
  <r>
    <x v="32"/>
    <m/>
    <x v="32"/>
    <x v="159"/>
    <s v="G23903730001"/>
    <s v="CVD"/>
    <n v="2390373"/>
    <m/>
    <s v="COBRO COSTOS DE PAPELERIA POR REGULARIZACION DE TRANSFERENCIA DEL EXTERIOR POR ORDEN DE BOTRADING SA, FECHA VALOR 28/08/2023 REF:EXTRAORD GARANTÍA SERIEDAD DE PROPUESTA PAC 4117 ITEM 4 DO SUR ORIENTE GUAY LIB. 00513012004 LBP-YPFB-UNICOMERCIAL (4030005415/1-2188907)"/>
    <m/>
    <m/>
    <m/>
    <m/>
    <m/>
    <m/>
    <n v="50"/>
    <n v="0"/>
    <s v="NO_CONCILIADO"/>
  </r>
  <r>
    <x v="32"/>
    <m/>
    <x v="32"/>
    <x v="159"/>
    <s v="G23903750001"/>
    <s v="CVD"/>
    <n v="2390375"/>
    <m/>
    <s v="COBRO COSTOS DE PAPELERIA POR REGULARIZACION DE TRANSFERENCIA DEL EXTERIOR POR ORDEN DE BOTRADING SA, FECHA VALOR 28/08/2023 REF:EXTRAORD GARANTÍA SERIEDAD DE PROPUESTA PAC 4117 ITEM 2 DO SUR ORIENTE CJ LIB. 00513012004 LBP-YPFB-UNICOMERCIAL (4030005415/1-2188907)"/>
    <m/>
    <m/>
    <m/>
    <m/>
    <m/>
    <m/>
    <n v="50"/>
    <n v="0"/>
    <s v="NO_CONCILIADO"/>
  </r>
  <r>
    <x v="2"/>
    <m/>
    <x v="2"/>
    <x v="159"/>
    <s v="O21359080002"/>
    <s v="BOD"/>
    <n v="2135908"/>
    <m/>
    <s v="00046114201 DEPOSITO DE EFECTIVO, DEPOSITANTE: CORINI MAMANI JOSE JOSE, CONCEPTO: DEVOLUCION DE FONDOS NO EJECUTADOS C31 - 114, CUENTA DE DEPOSITO: CUENTA UNICA DEL TESORO"/>
    <m/>
    <m/>
    <m/>
    <m/>
    <m/>
    <m/>
    <n v="0"/>
    <n v="371"/>
    <s v="NO_CONCILIADO"/>
  </r>
  <r>
    <x v="95"/>
    <m/>
    <x v="95"/>
    <x v="159"/>
    <s v="S10674890003"/>
    <s v="COB"/>
    <n v="1067489"/>
    <m/>
    <s v="||TRANSFERENCIAS DEL EXTERIOR SEGÚN MENSAJES SWIFT NROS. 14324 Y 14325 DE LA FECHA Y NOTA CITE: DGAC/3568/2023 DE FECHA 15/06/2023. (HRE-TGL-9395). REMITIDA POR LA DIRECCIÓN GENERAL DE AERONAUTICA CIVIL. (SECTOR PÚBLICO). DEBITO DE LA LIBRETA 00117012001 DGAC, REPOSICIÓN DE ÚTILES DE ESCRITORIO."/>
    <m/>
    <m/>
    <m/>
    <m/>
    <m/>
    <m/>
    <n v="50"/>
    <n v="0"/>
    <s v="NO_CONCILIADO"/>
  </r>
  <r>
    <x v="121"/>
    <m/>
    <x v="121"/>
    <x v="159"/>
    <s v="S10674780003"/>
    <s v="COB"/>
    <n v="1067478"/>
    <m/>
    <s v="||TRANSFERENCIA DE FONDOS S/G. MENSAJES SWIFT NROS. 14326 Y 14327 DE LA FECHA, Y NOTA REMITIDA POR NAVEGACIÓN AEREA Y AEROPUERTOS BOLIVIANOS CITE: CAR/DGE-DNAF N°0120/2023 DE FECHA 20/06/2023 (HRE-TGL-9614) (SECTOR PÚBLICO). DÉBITO DE LA LIBRETA 00389012001 NAABOL-ADMINISTRACION, REPOSICIÓN ÚTILES DE ESCRITORIO."/>
    <m/>
    <m/>
    <m/>
    <m/>
    <m/>
    <m/>
    <n v="50"/>
    <n v="0"/>
    <s v="NO_CONCILIADO"/>
  </r>
  <r>
    <x v="95"/>
    <m/>
    <x v="95"/>
    <x v="159"/>
    <s v="S10674790003"/>
    <s v="COB"/>
    <n v="1067479"/>
    <m/>
    <s v="||TRANSFERENCIA DE FONDOS S/G MENSAJES SWIFT NROS.14370 Y 14371 DE LA FECHA Y NOTA CITE DGAC/3568/2023 DE F.15.06.2023 (HRE-TGL-9395) DE LA DIRECCION GENERAL DE AERONAUTICA CIVIL (SECTOR PÚBLICO). DEBITO DE LA LIBRETA 00117012001 DGAC, REPOSICIÓN DE ÚTILES DE ESCRITORIO."/>
    <m/>
    <m/>
    <m/>
    <m/>
    <m/>
    <m/>
    <n v="50"/>
    <n v="0"/>
    <s v="NO_CONCILIADO"/>
  </r>
  <r>
    <x v="32"/>
    <m/>
    <x v="32"/>
    <x v="159"/>
    <s v="S10674830001"/>
    <s v="COB"/>
    <n v="1067483"/>
    <m/>
    <s v="'COBRO DE'||ÚTILES DE ESCRITORIO POR EL COMPROBANTE N°1067482 SEGÚN NOTA CITE: PRS/GAFC-1382 DFC-423/2023 DE FECHA 14/06/2023 (HRE-TGL-9344) DE YACIMIENTOS PETROLÍFEROS FISCALES BOLIVIANOS. (SECTOR PÚBLICO). DÉBITO DE LA LIBRETA 00513022001 YPFB - OPERACIONES, REPOSICIÓN DE ÚTILES DE ESCRITORIO."/>
    <m/>
    <m/>
    <m/>
    <m/>
    <m/>
    <m/>
    <n v="50"/>
    <n v="0"/>
    <s v="NO_CONCILIADO"/>
  </r>
  <r>
    <x v="125"/>
    <m/>
    <x v="125"/>
    <x v="159"/>
    <s v="O21359420002"/>
    <s v="BOD"/>
    <n v="2135942"/>
    <m/>
    <s v="00099021001 DEPOSITO DE EFECTIVO, DEPOSITANTE: MARIA LUZ MAMANI CACERES A.A.P.S., CONCEPTO: FONDOS EN AVANCE, CUENTA DE DEPOSITO: CUENTA UNICA DEL TESORO"/>
    <m/>
    <m/>
    <m/>
    <m/>
    <m/>
    <m/>
    <n v="0"/>
    <n v="220"/>
    <s v="NO_CONCILIADO"/>
  </r>
  <r>
    <x v="0"/>
    <m/>
    <x v="0"/>
    <x v="159"/>
    <s v="O21359490002"/>
    <s v="BOD"/>
    <n v="2135949"/>
    <m/>
    <s v="00099021001 DEPOSITO DE EFECTIVO, DEPOSITANTE: FIDEL VICTOR CHAVEZ FORONDA, CONCEPTO: DEVOLUCION DE HABERES, CUENTA DE DEPOSITO: CUENTA UNICA DEL TESORO"/>
    <m/>
    <m/>
    <m/>
    <m/>
    <m/>
    <m/>
    <n v="0"/>
    <n v="1000"/>
    <s v="NO_CONCILIADO"/>
  </r>
  <r>
    <x v="83"/>
    <m/>
    <x v="83"/>
    <x v="159"/>
    <s v="O21359540002"/>
    <s v="BOD"/>
    <n v="2135954"/>
    <m/>
    <s v="00041031107 DEPOSITO DE EFECTIVO, DEPOSITANTE: GILDA LINA CRUZ OCHOA, CONCEPTO: DEVOLUCION DE SALDO DE PASAJES TERRESTRES EN EL SERVICIO DE CALIBRACION IBMETRO, CUENTA DE DEPOSITO: CUENTA UNICA DEL TESORO"/>
    <m/>
    <m/>
    <m/>
    <m/>
    <m/>
    <m/>
    <n v="0"/>
    <n v="30"/>
    <s v="NO_CONCILIADO"/>
  </r>
  <r>
    <x v="44"/>
    <m/>
    <x v="44"/>
    <x v="159"/>
    <s v="O21359560002"/>
    <s v="BOD"/>
    <n v="2135956"/>
    <m/>
    <s v="00594012001 DEPOSITO DE EFECTIVO, DEPOSITANTE: GMCCORP MANAGEMENT Y CONSULTING SRL, CONCEPTO: MULTA RETRASO DOS DIAS ENTREGA PRODUCTO, CUENTA DE DEPOSITO: CUENTA UNICA DEL TESORO"/>
    <m/>
    <m/>
    <m/>
    <m/>
    <m/>
    <m/>
    <n v="0"/>
    <n v="288"/>
    <s v="NO_CONCILIADO"/>
  </r>
  <r>
    <x v="92"/>
    <m/>
    <x v="92"/>
    <x v="159"/>
    <s v="F0013865"/>
    <s v="NTE"/>
    <n v="6343220"/>
    <m/>
    <s v="A:00099021001 TRANSFERENCIA DE RECUPERACIONES SEGÚN NOTA GEF-LCR-JSZ-0946-NOT/23 POR CONCEPTO DE PAGO DE CAPITAL E INTERES DE ACUERDO A CONTRATO DE FIDEICOMISO “PROYECTOS DE INVERSION PUBLICA” CORRESPONDIENTE AL GAM ORURO."/>
    <m/>
    <m/>
    <m/>
    <m/>
    <m/>
    <m/>
    <n v="0"/>
    <n v="2526233.7000000002"/>
    <s v="NO_CONCILIADO"/>
  </r>
  <r>
    <x v="77"/>
    <m/>
    <x v="77"/>
    <x v="159"/>
    <s v="F0013865"/>
    <s v="NTE"/>
    <n v="6343228"/>
    <m/>
    <s v="A:00862012001 TRANSFERENCIA DE RECUPERACIONES SEGÚN NOTA GEF-LCR-JSZ-0946-NOT/23 POR CONCEPTO DE REMUNERACION POR ADMINISTRACION DE FIDEICOMISO QUE CORRESPONDE AL FNDR DE ACUERDO A CONTRATO DE FIDEICOMISO “PROYECTOS DE INVERSION PUBLICA” GAM ORURO."/>
    <m/>
    <m/>
    <m/>
    <m/>
    <m/>
    <m/>
    <n v="0"/>
    <n v="365867.37"/>
    <s v="NO_CONCILIADO"/>
  </r>
  <r>
    <x v="92"/>
    <m/>
    <x v="92"/>
    <x v="159"/>
    <s v="F0013865"/>
    <s v="NTE"/>
    <n v="6343213"/>
    <m/>
    <s v="A:00099021001 TRANSFERENCIA DE RECUPERACIONES SEGÚN NOTA GEF-LCR-JSZ-0946-NOT/23 POR CONCEPTO DE PAGO DE CAPITAL E INTERES DE ACUERDO A CONTRATO DE FIDEICOMISO “PROYECTOS DE INVERSION PUBLICA” CORRESPONDIENTE AL GAD SANTA CRUZ."/>
    <m/>
    <m/>
    <m/>
    <m/>
    <m/>
    <m/>
    <n v="0"/>
    <n v="850223.71"/>
    <s v="NO_CONCILIADO"/>
  </r>
  <r>
    <x v="92"/>
    <m/>
    <x v="92"/>
    <x v="159"/>
    <s v="F0013865"/>
    <s v="NTE"/>
    <n v="6343239"/>
    <m/>
    <s v="A:00099021001 TRANSFERENCIA DE RECUPERACIONES SEGÚN NOTA GEF-LCR-JSZ-0946-NOT/23 POR CONCEPTO DE PAGO DE CAPITAL E INTERES DE ACUERDO A CONTRATO DE FIDEICOMISO “PROYECTOS DE INVERSION PUBLICA” CORRESPONDIENTE AL GAM ENTRE RIOS (COCHABAMBA)."/>
    <m/>
    <m/>
    <m/>
    <m/>
    <m/>
    <m/>
    <n v="0"/>
    <n v="48181.14"/>
    <s v="NO_CONCILIADO"/>
  </r>
  <r>
    <x v="77"/>
    <m/>
    <x v="77"/>
    <x v="159"/>
    <s v="F0013865"/>
    <s v="NTE"/>
    <n v="6343174"/>
    <m/>
    <s v="A:00862012001 TRANSFERENCIA DE RECUPERACIONES SEGÚN NOTA GEF-LCR-JSZ-0946-NOT/23 POR CONCEPTO DE REMUNERACION POR ADMINISTRACION DE FIDEICOMISO QUE CORRESPONDE AL FNDR DE ACUERDO A CONTRATO DE FIDEICOMISO “PROYECTOS DE INVERSION PUBLICA” GAM VILLA VACA GUZMAN - MUYUPAMPA."/>
    <m/>
    <m/>
    <m/>
    <m/>
    <m/>
    <m/>
    <n v="0"/>
    <n v="10378.58"/>
    <s v="NO_CONCILIADO"/>
  </r>
  <r>
    <x v="77"/>
    <m/>
    <x v="77"/>
    <x v="159"/>
    <s v="F0013865"/>
    <s v="NTE"/>
    <n v="6343219"/>
    <m/>
    <s v="A:00862012001 TRANSFERENCIA DE RECUPERACIONES SEGÚN NOTA GEF-LCR-JSZ-0946-NOT/23 POR CONCEPTO DE REMUNERACION POR ADMINISTRACION DE FIDEICOMISO QUE CORRESPONDE AL FNDR DE ACUERDO A CONTRATO DE FIDEICOMISO “PROYECTOS DE INVERSION PUBLICA” GAD SANTA CRUZ."/>
    <m/>
    <m/>
    <m/>
    <m/>
    <m/>
    <m/>
    <n v="0"/>
    <n v="133991.23000000001"/>
    <s v="NO_CONCILIADO"/>
  </r>
  <r>
    <x v="77"/>
    <m/>
    <x v="77"/>
    <x v="159"/>
    <s v="F0013865"/>
    <s v="NTE"/>
    <n v="6343240"/>
    <m/>
    <s v="A:00862012001 TRANSFERENCIA DE RECUPERACIONES SEGÚN NOTA GEF-LCR-JSZ-0946-NOT/23 POR CONCEPTO DE REMUNERACION POR ADMINISTRACION DE FIDEICOMISO QUE CORRESPONDE AL FNDR DE ACUERDO A CONTRATO DE FIDEICOMISO “PROYECTOS DE INVERSION PUBLICA” GAM ENTRE RIOS (COCHABAMBA)."/>
    <m/>
    <m/>
    <m/>
    <m/>
    <m/>
    <m/>
    <n v="0"/>
    <n v="7638.68"/>
    <s v="NO_CONCILIADO"/>
  </r>
  <r>
    <x v="37"/>
    <m/>
    <x v="37"/>
    <x v="159"/>
    <s v="O21359920002"/>
    <s v="BOD"/>
    <n v="2135992"/>
    <m/>
    <s v="00016011101 DEPOSITO DE EFECTIVO, DEPOSITANTE: BARTOLOME PUMA VELASQUEZ, CONCEPTO: DEVOLUCION DE PAGO EN EXCESO DE REFRIGERIOS DE LA GESTION 2022 MINISTERIO DE EDUCACION, CUENTA DE DEPOSITO: CUENTA UNICA DEL TESORO"/>
    <m/>
    <m/>
    <m/>
    <m/>
    <m/>
    <m/>
    <n v="0"/>
    <n v="36"/>
    <s v="NO_CONCILIADO"/>
  </r>
  <r>
    <x v="92"/>
    <m/>
    <x v="92"/>
    <x v="159"/>
    <s v="Q18671870002"/>
    <s v="CRV"/>
    <n v="1867187"/>
    <m/>
    <s v="NUMERO DE LIBRETA CUT: 00066011102 OPERACIÓN E75 TRANSFERENCIA DE LA CUENTA FISCAL BUN A LA CUT EN MN TRANSF.SG.SOL.G.A.DEPTAL.DE COCHABAMBA SG.SCITE CE/UTYCP/083/82023 A LA CTA.CUT 3987 LIB.00066011102"/>
    <m/>
    <m/>
    <m/>
    <m/>
    <m/>
    <m/>
    <n v="0"/>
    <n v="2757.52"/>
    <s v="NO_CONCILIADO"/>
  </r>
  <r>
    <x v="4"/>
    <m/>
    <x v="4"/>
    <x v="159"/>
    <s v="Q18671890002"/>
    <s v="CRV"/>
    <n v="1867189"/>
    <m/>
    <s v="NUMERO DE LIBRETA CUT: 00099021001 OPERACIÓN E75 TRANSFERENCIA DE LA CUENTA FISCAL BUN A LA CUT EN MN TRANSF.DE FDOS.SG.SOL.G.A.DEPTAL.DE COCHABAMBA CITE CE/UTYCP/084/2023 A LA CTA.CUT 3987 LIB.00099021001"/>
    <m/>
    <m/>
    <m/>
    <m/>
    <m/>
    <m/>
    <n v="0"/>
    <n v="209708.98"/>
    <s v="NO_CONCILIADO"/>
  </r>
  <r>
    <x v="32"/>
    <m/>
    <x v="32"/>
    <x v="159"/>
    <s v="G23911170001"/>
    <s v="CVD"/>
    <n v="2391117"/>
    <m/>
    <s v="COBRO COSTOS DE PAPELERIA SEGUN TRANSFERENCIA DEL EXTERIOR POR ORDEN DE CORPORACION PARAGUAYA DISTRIBU, ASUNCION PARAGUAY. FECHA VALOR 29/08/2023 REF.: PREPAGO 200.- TN GLP (D0432401059901) LIB. 00513062002 YPFB - EXPORTACIÓN DE GLP Y OTROS-BOLIVIANOS"/>
    <m/>
    <m/>
    <m/>
    <m/>
    <m/>
    <m/>
    <n v="50"/>
    <n v="0"/>
    <s v="NO_CONCILIADO"/>
  </r>
  <r>
    <x v="32"/>
    <m/>
    <x v="32"/>
    <x v="159"/>
    <s v="G23911150001"/>
    <s v="CVD"/>
    <n v="2391115"/>
    <m/>
    <s v="COBRO COSTOS DE PAPELERIA SEGUN TRANSFERENCIA DEL EXTERIOR POR ORDEN DE FIDEICOMISO HERCO-CKM, LIMA PERU. FECHA VALOR 29/08/2023. REF.: BNF/EMB 22 YPFB - 2023- 12 CIST (5105720011130437) LIB. 00513062002 YPFB - EXPORTACIÓN DE GLP Y OTROS-BOLIVIANOS"/>
    <m/>
    <m/>
    <m/>
    <m/>
    <m/>
    <m/>
    <n v="50"/>
    <n v="0"/>
    <s v="NO_CONCILIADO"/>
  </r>
  <r>
    <x v="79"/>
    <m/>
    <x v="79"/>
    <x v="159"/>
    <s v="O21360140002"/>
    <s v="BOD"/>
    <n v="2136014"/>
    <m/>
    <s v="00283042001 DEPOSITO DE EFECTIVO, DEPOSITANTE: ADUANA NAL-REGIONAL ORURO, CONCEPTO: DEVOLUCION DE VIATICOS MERY LAURA CRUZ CHOQUETOPA, CUENTA DE DEPOSITO: CUENTA UNICA DEL TESORO"/>
    <m/>
    <m/>
    <m/>
    <m/>
    <m/>
    <m/>
    <n v="0"/>
    <n v="75"/>
    <s v="NO_CONCILIADO"/>
  </r>
  <r>
    <x v="0"/>
    <m/>
    <x v="0"/>
    <x v="159"/>
    <s v="O21360110002"/>
    <s v="BOD"/>
    <n v="2136011"/>
    <m/>
    <s v="00099021001 DEPOSITO DE EFECTIVO, DEPOSITANTE: MILTON CONTRERAS ORELLANA, CONCEPTO: DEVOLUCION DE VIATICOS, CUENTA DE DEPOSITO: CUENTA UNICA DEL TESORO"/>
    <m/>
    <m/>
    <m/>
    <m/>
    <m/>
    <m/>
    <n v="0"/>
    <n v="111"/>
    <s v="NO_CONCILIADO"/>
  </r>
  <r>
    <x v="79"/>
    <m/>
    <x v="79"/>
    <x v="159"/>
    <s v="O21360120002"/>
    <s v="BOD"/>
    <n v="2136012"/>
    <m/>
    <s v="00283042001 DEPOSITO DE EFECTIVO, DEPOSITANTE: ADUANA NAL-REGIONAL ORURO, CONCEPTO: DEVOLUCION DE VIATICOS RONALD PACO PACO, CUENTA DE DEPOSITO: CUENTA UNICA DEL TESORO"/>
    <m/>
    <m/>
    <m/>
    <m/>
    <m/>
    <m/>
    <n v="0"/>
    <n v="75"/>
    <s v="NO_CONCILIADO"/>
  </r>
  <r>
    <x v="82"/>
    <m/>
    <x v="82"/>
    <x v="159"/>
    <s v="O21360130002"/>
    <s v="BOD"/>
    <n v="2136013"/>
    <m/>
    <s v="00206012001 DEPOSITO DE EFECTIVO, DEPOSITANTE: INSTITUTO NACIONAL DE ESTADISTICA, CONCEPTO: DEPÓSITO POR VENTA DE LA OFICINA CENTRAL LA PAZ DE FECHA 28/08/2023, CUENTA DE DEPOSITO: CUENTA UNICA DEL TESORO"/>
    <m/>
    <m/>
    <m/>
    <m/>
    <m/>
    <m/>
    <n v="0"/>
    <n v="20"/>
    <s v="NO_CONCILIADO"/>
  </r>
  <r>
    <x v="92"/>
    <m/>
    <x v="92"/>
    <x v="159"/>
    <s v="F0013866"/>
    <s v="NTE"/>
    <n v="6343175"/>
    <m/>
    <s v="A:00099021001 TRANSFERENCIA DE RECUPERACIONES SEGÚN NOTA GEF-LCR-JSZ-0946-NOT/23 POR CONCEPTO DE PAGO DE CAPITAL E INTERES DE ACUERDO A CONTRATO DE FIDEICOMISO “PROYECTOS DE INVERSION PUBLICA” CORRESPONDIENTE AL GAM YANACACHI."/>
    <m/>
    <m/>
    <m/>
    <m/>
    <m/>
    <m/>
    <n v="0"/>
    <n v="4315.3100000000004"/>
    <s v="NO_CONCILIADO"/>
  </r>
  <r>
    <x v="77"/>
    <m/>
    <x v="77"/>
    <x v="159"/>
    <s v="F0013866"/>
    <s v="NTE"/>
    <n v="6343177"/>
    <m/>
    <s v="A:00862012001 TRANSFERENCIA DE RECUPERACIONES SEGÚN NOTA GEF-LCR-JSZ-0946-NOT/23 POR CONCEPTO DE REMUNERACION POR ADMINISTRACION DE FIDEICOMISO QUE CORRESPONDE AL FNDR DE ACUERDO A CONTRATO DE FIDEICOMISO “PROYECTOS DE INVERSION PUBLICA” GAM YANACACHI."/>
    <m/>
    <m/>
    <m/>
    <m/>
    <m/>
    <m/>
    <n v="0"/>
    <n v="696.97"/>
    <s v="NO_CONCILIADO"/>
  </r>
  <r>
    <x v="77"/>
    <m/>
    <x v="77"/>
    <x v="159"/>
    <s v="F0013866"/>
    <s v="NTE"/>
    <n v="6343111"/>
    <m/>
    <s v="A:00862012001 TRANSFERENCIA DE RECUPERACIONES SEGÚN NOTA GEF-LCR-JSZ-0946-NOT/23 POR CONCEPTO DE REMUNERACION POR ADMINISTRACION DE FIDEICOMISO QUE CORRESPONDE AL FNDR DE ACUERDO A CONTRATO DE FIDEICOMISO “PROYECTOS DE INVERSION PUBLICA” GAD TARIJA."/>
    <m/>
    <m/>
    <m/>
    <m/>
    <m/>
    <m/>
    <n v="0"/>
    <n v="858993.35"/>
    <s v="NO_CONCILIADO"/>
  </r>
  <r>
    <x v="92"/>
    <m/>
    <x v="92"/>
    <x v="159"/>
    <s v="F0013866"/>
    <s v="NTE"/>
    <n v="6343101"/>
    <m/>
    <s v="A:00099021001 TRANSFERENCIA DE RECUPERACIONES SEGÚN NOTA GEF-LCR-JSZ-0946-NOT/23 POR CONCEPTO DE PAGO DE CAPITAL E INTERES DE ACUERDO A CONTRATO DE FIDEICOMISO “PROYECTOS DE INVERSION PUBLICA” CORRESPONDIENTE AL GAD TARIJA."/>
    <m/>
    <m/>
    <m/>
    <m/>
    <m/>
    <m/>
    <n v="0"/>
    <n v="5631600.2800000003"/>
    <s v="NO_CONCILIADO"/>
  </r>
  <r>
    <x v="77"/>
    <m/>
    <x v="77"/>
    <x v="159"/>
    <s v="F0013866"/>
    <s v="NTE"/>
    <n v="6343212"/>
    <m/>
    <s v="A:00862012001 TRANSFERENCIA DE RECUPERACIONES SEGÚN NOTA GEF-LCR-JSZ-0946-NOT/23 POR CONCEPTO DE REMUNERACION POR ADMINISTRACION DE FIDEICOMISO QUE CORRESPONDE AL FNDR DE ACUERDO A CONTRATO DE FIDEICOMISO “PROYECTOS DE INVERSION PUBLICA” GAM BELLA FLOR."/>
    <m/>
    <m/>
    <m/>
    <m/>
    <m/>
    <m/>
    <n v="0"/>
    <n v="2950.88"/>
    <s v="NO_CONCILIADO"/>
  </r>
  <r>
    <x v="92"/>
    <m/>
    <x v="92"/>
    <x v="159"/>
    <s v="F0013866"/>
    <s v="NTE"/>
    <n v="6343130"/>
    <m/>
    <s v="A:00099021001 TRANSFERENCIA DE RECUPERACIONES SEGÚN NOTA GEF-LCR-JSZ-0946-NOT/23 POR CONCEPTO DE PAGO DE CAPITAL E INTERES DE ACUERDO A CONTRATO DE FIDEICOMISO “PROYECTOS DE INVERSION PUBLICA” CORRESPONDIENTE AL GAD TARIJA."/>
    <m/>
    <m/>
    <m/>
    <m/>
    <m/>
    <m/>
    <n v="0"/>
    <n v="3592071.75"/>
    <s v="NO_CONCILIADO"/>
  </r>
  <r>
    <x v="92"/>
    <m/>
    <x v="92"/>
    <x v="159"/>
    <s v="F0013866"/>
    <s v="NTE"/>
    <n v="6343178"/>
    <m/>
    <s v="A:00099021001 TRANSFERENCIA DE RECUPERACIONES SEGÚN NOTA GEF-LCR-JSZ-0946-NOT/23 POR CONCEPTO DE PAGO DE CAPITAL E INTERES DE ACUERDO A CONTRATO DE FIDEICOMISO “PROYECTOS DE INVERSION PUBLICA” CORRESPONDIENTE AL GAM CLIZA."/>
    <m/>
    <m/>
    <m/>
    <m/>
    <m/>
    <m/>
    <n v="0"/>
    <n v="56695.87"/>
    <s v="NO_CONCILIADO"/>
  </r>
  <r>
    <x v="77"/>
    <m/>
    <x v="77"/>
    <x v="159"/>
    <s v="F0013866"/>
    <s v="NTE"/>
    <n v="6343142"/>
    <m/>
    <s v="A:00862012001 TRANSFERENCIA DE RECUPERACIONES SEGÚN NOTA GEF-LCR-JSZ-0946-NOT/23 POR CONCEPTO DE REMUNERACION POR ADMINISTRACION DE FIDEICOMISO QUE CORRESPONDE AL FNDR DE ACUERDO A CONTRATO DE FIDEICOMISO “PROYECTOS DE INVERSION PUBLICA” GAD TARIJA."/>
    <m/>
    <m/>
    <m/>
    <m/>
    <m/>
    <m/>
    <n v="0"/>
    <n v="516485.58"/>
    <s v="NO_CONCILIADO"/>
  </r>
  <r>
    <x v="92"/>
    <m/>
    <x v="92"/>
    <x v="159"/>
    <s v="F0013866"/>
    <s v="NTE"/>
    <n v="6343143"/>
    <m/>
    <s v="A:00099021001 TRANSFERENCIA DE RECUPERACIONES SEGÚN NOTA GEF-LCR-JSZ-0946-NOT/23 POR CONCEPTO DE PAGO DE CAPITAL E INTERES DE ACUERDO A CONTRATO DE FIDEICOMISO “PROYECTOS DE INVERSION PUBLICA” CORRESPONDIENTE AL GAM TOMINA."/>
    <m/>
    <m/>
    <m/>
    <m/>
    <m/>
    <m/>
    <n v="0"/>
    <n v="32515.200000000001"/>
    <s v="NO_CONCILIADO"/>
  </r>
  <r>
    <x v="77"/>
    <m/>
    <x v="77"/>
    <x v="159"/>
    <s v="F0013866"/>
    <s v="NTE"/>
    <n v="6343179"/>
    <m/>
    <s v="A:00862012001 TRANSFERENCIA DE RECUPERACIONES SEGÚN NOTA GEF-LCR-JSZ-0946-NOT/23 POR CONCEPTO DE REMUNERACION POR ADMINISTRACION DE FIDEICOMISO QUE CORRESPONDE AL FNDR DE ACUERDO A CONTRATO DE FIDEICOMISO “PROYECTOS DE INVERSION PUBLICA” GAM CLIZA."/>
    <m/>
    <m/>
    <m/>
    <m/>
    <m/>
    <m/>
    <n v="0"/>
    <n v="9237.44"/>
    <s v="NO_CONCILIADO"/>
  </r>
  <r>
    <x v="77"/>
    <m/>
    <x v="77"/>
    <x v="159"/>
    <s v="F0013866"/>
    <s v="NTE"/>
    <n v="6343149"/>
    <m/>
    <s v="A:00862012001 TRANSFERENCIA DE RECUPERACIONES SEGÚN NOTA GEF-LCR-JSZ-0946-NOT/23 POR CONCEPTO DE REMUNERACION POR ADMINISTRACION DE FIDEICOMISO QUE CORRESPONDE AL FNDR DE ACUERDO A CONTRATO DE FIDEICOMISO “PROYECTOS DE INVERSION PUBLICA” GAM TOMINA."/>
    <m/>
    <m/>
    <m/>
    <m/>
    <m/>
    <m/>
    <n v="0"/>
    <n v="5329.43"/>
    <s v="NO_CONCILIADO"/>
  </r>
  <r>
    <x v="92"/>
    <m/>
    <x v="92"/>
    <x v="159"/>
    <s v="F0013866"/>
    <s v="NTE"/>
    <n v="6343207"/>
    <m/>
    <s v="A:00099021001 TRANSFERENCIA DE RECUPERACIONES SEGÚN NOTA GEF-LCR-JSZ-0946-NOT/23 POR CONCEPTO DE PAGO DE CAPITAL E INTERES DE ACUERDO A CONTRATO DE FIDEICOMISO “PROYECTOS DE INVERSION PUBLICA” CORRESPONDIENTE AL GAM BELLA FLOR."/>
    <m/>
    <m/>
    <m/>
    <m/>
    <m/>
    <m/>
    <n v="0"/>
    <n v="18072.080000000002"/>
    <s v="NO_CONCILIADO"/>
  </r>
  <r>
    <x v="92"/>
    <m/>
    <x v="92"/>
    <x v="159"/>
    <s v="F0013866"/>
    <s v="NTE"/>
    <n v="6343150"/>
    <m/>
    <s v="A:00099021001 TRANSFERENCIA DE RECUPERACIONES SEGÚN NOTA GEF-LCR-JSZ-0946-NOT/23 POR CONCEPTO DE PAGO DE CAPITAL E INTERES DE ACUERDO A CONTRATO DE FIDEICOMISO “PROYECTOS DE INVERSION PUBLICA” CORRESPONDIENTE AL GAD POTOSI."/>
    <m/>
    <m/>
    <m/>
    <m/>
    <m/>
    <m/>
    <n v="0"/>
    <n v="6359822.6399999997"/>
    <s v="NO_CONCILIADO"/>
  </r>
  <r>
    <x v="92"/>
    <m/>
    <x v="92"/>
    <x v="159"/>
    <s v="F0013866"/>
    <s v="NTE"/>
    <n v="6343181"/>
    <m/>
    <s v="A:00099021001 TRANSFERENCIA DE RECUPERACIONES SEGÚN NOTA GEF-LCR-JSZ-0946-NOT/23 POR CONCEPTO DE PAGO DE CAPITAL E INTERES DE ACUERDO A CONTRATO DE FIDEICOMISO “PROYECTOS DE INVERSION PUBLICA” CORRESPONDIENTE AL GAM CORQUE."/>
    <m/>
    <m/>
    <m/>
    <m/>
    <m/>
    <m/>
    <n v="0"/>
    <n v="3103.7"/>
    <s v="NO_CONCILIADO"/>
  </r>
  <r>
    <x v="77"/>
    <m/>
    <x v="77"/>
    <x v="159"/>
    <s v="F0013866"/>
    <s v="NTE"/>
    <n v="6343155"/>
    <m/>
    <s v="A:00862012001 TRANSFERENCIA DE RECUPERACIONES SEGÚN NOTA GEF-LCR-JSZ-0946-NOT/23 POR CONCEPTO DE REMUNERACION POR ADMINISTRACION DE FIDEICOMISO QUE CORRESPONDE AL FNDR DE ACUERDO A CONTRATO DE FIDEICOMISO “PROYECTOS DE INVERSION PUBLICA” GAD POTOSI."/>
    <m/>
    <m/>
    <m/>
    <m/>
    <m/>
    <m/>
    <n v="0"/>
    <n v="958899.11"/>
    <s v="NO_CONCILIADO"/>
  </r>
  <r>
    <x v="77"/>
    <m/>
    <x v="77"/>
    <x v="159"/>
    <s v="F0013866"/>
    <s v="NTE"/>
    <n v="6343198"/>
    <m/>
    <s v="A:00862012001 TRANSFERENCIA DE RECUPERACIONES SEGÚN NOTA GEF-LCR-JSZ-0946-NOT/23 POR CONCEPTO DE REMUNERACION POR ADMINISTRACION DE FIDEICOMISO QUE CORRESPONDE AL FNDR DE ACUERDO A CONTRATO DE FIDEICOMISO “PROYECTOS DE INVERSION PUBLICA” GAM COLOMI."/>
    <m/>
    <m/>
    <m/>
    <m/>
    <m/>
    <m/>
    <n v="0"/>
    <n v="24264.66"/>
    <s v="NO_CONCILIADO"/>
  </r>
  <r>
    <x v="92"/>
    <m/>
    <x v="92"/>
    <x v="159"/>
    <s v="F0013866"/>
    <s v="NTE"/>
    <n v="6343156"/>
    <m/>
    <s v="A:00099021001 TRANSFERENCIA DE RECUPERACIONES SEGÚN NOTA GEF-LCR-JSZ-0946-NOT/23 POR CONCEPTO DE PAGO DE CAPITAL E INTERES DE ACUERDO A CONTRATO DE FIDEICOMISO “PROYECTOS DE INVERSION PUBLICA” CORRESPONDIENTE AL GAM VILLA TUNARI."/>
    <m/>
    <m/>
    <m/>
    <m/>
    <m/>
    <m/>
    <n v="0"/>
    <n v="219838.99"/>
    <s v="NO_CONCILIADO"/>
  </r>
  <r>
    <x v="77"/>
    <m/>
    <x v="77"/>
    <x v="159"/>
    <s v="F0013866"/>
    <s v="NTE"/>
    <n v="6343184"/>
    <m/>
    <s v="A:00862012001 TRANSFERENCIA DE RECUPERACIONES SEGÚN NOTA GEF-LCR-JSZ-0946-NOT/23 POR CONCEPTO DE REMUNERACION POR ADMINISTRACION DE FIDEICOMISO QUE CORRESPONDE AL FNDR DE ACUERDO A CONTRATO DE FIDEICOMISO “PROYECTOS DE INVERSION PUBLICA” GAM CORQUE."/>
    <m/>
    <m/>
    <m/>
    <m/>
    <m/>
    <m/>
    <n v="0"/>
    <n v="501.33"/>
    <s v="NO_CONCILIADO"/>
  </r>
  <r>
    <x v="77"/>
    <m/>
    <x v="77"/>
    <x v="159"/>
    <s v="F0013866"/>
    <s v="NTE"/>
    <n v="6343157"/>
    <m/>
    <s v="A:00862012001 TRANSFERENCIA DE RECUPERACIONES SEGÚN NOTA GEF-LCR-JSZ-0946-NOT/23 POR CONCEPTO DE REMUNERACION POR ADMINISTRACION DE FIDEICOMISO QUE CORRESPONDE AL FNDR DE ACUERDO A CONTRATO DE FIDEICOMISO “PROYECTOS DE INVERSION PUBLICA” GAM VILLA TUNARI."/>
    <m/>
    <m/>
    <m/>
    <m/>
    <m/>
    <m/>
    <n v="0"/>
    <n v="34431.949999999997"/>
    <s v="NO_CONCILIADO"/>
  </r>
  <r>
    <x v="92"/>
    <m/>
    <x v="92"/>
    <x v="159"/>
    <s v="F0013866"/>
    <s v="NTE"/>
    <n v="6343197"/>
    <m/>
    <s v="A:00099021001 TRANSFERENCIA DE RECUPERACIONES SEGÚN NOTA GEF-LCR-JSZ-0946-NOT/23 POR CONCEPTO DE PAGO DE CAPITAL E INTERES DE ACUERDO A CONTRATO DE FIDEICOMISO “PROYECTOS DE INVERSION PUBLICA” CORRESPONDIENTE AL GAM COLOMI."/>
    <m/>
    <m/>
    <m/>
    <m/>
    <m/>
    <m/>
    <n v="0"/>
    <n v="150283.21"/>
    <s v="NO_CONCILIADO"/>
  </r>
  <r>
    <x v="92"/>
    <m/>
    <x v="92"/>
    <x v="159"/>
    <s v="F0013866"/>
    <s v="NTE"/>
    <n v="6343165"/>
    <m/>
    <s v="A:00099021001 TRANSFERENCIA DE RECUPERACIONES SEGÚN NOTA GEF-LCR-JSZ-0946-NOT/23 POR CONCEPTO DE PAGO DE CAPITAL E INTERES DE ACUERDO A CONTRATO DE FIDEICOMISO “PROYECTOS DE INVERSION PUBLICA” CORRESPONDIENTE AL GAM CARABUCO."/>
    <m/>
    <m/>
    <m/>
    <m/>
    <m/>
    <m/>
    <n v="0"/>
    <n v="28340.29"/>
    <s v="NO_CONCILIADO"/>
  </r>
  <r>
    <x v="77"/>
    <m/>
    <x v="77"/>
    <x v="159"/>
    <s v="F0013866"/>
    <s v="NTE"/>
    <n v="6343196"/>
    <m/>
    <s v="A:00862012001 TRANSFERENCIA DE RECUPERACIONES SEGÚN NOTA GEF-LCR-JSZ-0946-NOT/23 POR CONCEPTO DE REMUNERACION POR ADMINISTRACION DE FIDEICOMISO QUE CORRESPONDE AL FNDR DE ACUERDO A CONTRATO DE FIDEICOMISO “PROYECTOS DE INVERSION PUBLICA” GAM VILLA AZURDUY."/>
    <m/>
    <m/>
    <m/>
    <m/>
    <m/>
    <m/>
    <n v="0"/>
    <n v="16044.03"/>
    <s v="NO_CONCILIADO"/>
  </r>
  <r>
    <x v="77"/>
    <m/>
    <x v="77"/>
    <x v="159"/>
    <s v="F0013866"/>
    <s v="NTE"/>
    <n v="6343166"/>
    <m/>
    <s v="A:00862012001 TRANSFERENCIA DE RECUPERACIONES SEGÚN NOTA GEF-LCR-JSZ-0946-NOT/23 POR CONCEPTO DE REMUNERACION POR ADMINISTRACION DE FIDEICOMISO QUE CORRESPONDE AL FNDR DE ACUERDO A CONTRATO DE FIDEICOMISO “PROYECTOS DE INVERSION PUBLICA” GAM CARABUCO."/>
    <m/>
    <m/>
    <m/>
    <m/>
    <m/>
    <m/>
    <n v="0"/>
    <n v="4577.3100000000004"/>
    <s v="NO_CONCILIADO"/>
  </r>
  <r>
    <x v="92"/>
    <m/>
    <x v="92"/>
    <x v="159"/>
    <s v="F0013866"/>
    <s v="NTE"/>
    <n v="6343185"/>
    <m/>
    <s v="A:00099021001 TRANSFERENCIA DE RECUPERACIONES SEGÚN NOTA GEF-LCR-JSZ-0946-NOT/23 POR CONCEPTO DE PAGO DE CAPITAL E INTERES DE ACUERDO A CONTRATO DE FIDEICOMISO “PROYECTOS DE INVERSION PUBLICA” CORRESPONDIENTE AL GAM VILLA AZURDUY."/>
    <m/>
    <m/>
    <m/>
    <m/>
    <m/>
    <m/>
    <n v="0"/>
    <n v="98390.38"/>
    <s v="NO_CONCILIADO"/>
  </r>
  <r>
    <x v="92"/>
    <m/>
    <x v="92"/>
    <x v="159"/>
    <s v="F0013866"/>
    <s v="NTE"/>
    <n v="6343167"/>
    <m/>
    <s v="A:00099021001 TRANSFERENCIA DE RECUPERACIONES SEGÚN NOTA GEF-LCR-JSZ-0946-NOT/23 POR CONCEPTO DE PAGO DE CAPITAL E INTERES DE ACUERDO A CONTRATO DE FIDEICOMISO “PROYECTOS DE INVERSION PUBLICA” CORRESPONDIENTE AL GAM VILLA VACA GUZMAN - MUYUPAMPA."/>
    <m/>
    <m/>
    <m/>
    <m/>
    <m/>
    <m/>
    <n v="0"/>
    <n v="64253.31"/>
    <s v="NO_CONCILIADO"/>
  </r>
  <r>
    <x v="10"/>
    <m/>
    <x v="10"/>
    <x v="159"/>
    <s v="T04487820001"/>
    <s v="DEV"/>
    <n v="448782"/>
    <m/>
    <s v="CONTABILIZACION ORDENES DE TRANSFERENCIA GRACOS"/>
    <m/>
    <m/>
    <m/>
    <m/>
    <m/>
    <m/>
    <n v="7801.6"/>
    <n v="0"/>
    <s v="NO_CONCILIADO"/>
  </r>
  <r>
    <x v="10"/>
    <m/>
    <x v="10"/>
    <x v="159"/>
    <s v="T04487840001"/>
    <s v="DEV"/>
    <n v="448784"/>
    <m/>
    <s v="CONTABILIZACION ORDENES DE TRANSFERENCIA GRACOS"/>
    <m/>
    <m/>
    <m/>
    <m/>
    <m/>
    <m/>
    <n v="12863.39"/>
    <n v="0"/>
    <s v="NO_CONCILIADO"/>
  </r>
  <r>
    <x v="10"/>
    <m/>
    <x v="10"/>
    <x v="159"/>
    <s v="T04487920001"/>
    <s v="DEV"/>
    <n v="448792"/>
    <m/>
    <s v="CONTABILIZACION ORDENES DE TRANSFERENCIA GRACOS"/>
    <m/>
    <m/>
    <m/>
    <m/>
    <m/>
    <m/>
    <n v="10781.72"/>
    <n v="0"/>
    <s v="NO_CONCILIADO"/>
  </r>
  <r>
    <x v="10"/>
    <m/>
    <x v="10"/>
    <x v="159"/>
    <s v="T04487860001"/>
    <s v="DEV"/>
    <n v="448786"/>
    <m/>
    <s v="CONTABILIZACION ORDENES DE TRANSFERENCIA GRACOS"/>
    <m/>
    <m/>
    <m/>
    <m/>
    <m/>
    <m/>
    <n v="442.74"/>
    <n v="0"/>
    <s v="NO_CONCILIADO"/>
  </r>
  <r>
    <x v="10"/>
    <m/>
    <x v="10"/>
    <x v="159"/>
    <s v="T04487880001"/>
    <s v="DEV"/>
    <n v="448788"/>
    <m/>
    <s v="CONTABILIZACION ORDENES DE TRANSFERENCIA GRACOS"/>
    <m/>
    <m/>
    <m/>
    <m/>
    <m/>
    <m/>
    <n v="455.71"/>
    <n v="0"/>
    <s v="NO_CONCILIADO"/>
  </r>
  <r>
    <x v="10"/>
    <m/>
    <x v="10"/>
    <x v="159"/>
    <s v="T04487900001"/>
    <s v="DEV"/>
    <n v="448790"/>
    <m/>
    <s v="CONTABILIZACION ORDENES DE TRANSFERENCIA GRACOS"/>
    <m/>
    <m/>
    <m/>
    <m/>
    <m/>
    <m/>
    <n v="10781.72"/>
    <n v="0"/>
    <s v="NO_CONCILIADO"/>
  </r>
  <r>
    <x v="10"/>
    <m/>
    <x v="10"/>
    <x v="159"/>
    <s v="T04487940001"/>
    <s v="DEV"/>
    <n v="448794"/>
    <m/>
    <s v="CONTABILIZACION ORDENES DE TRANSFERENCIA GRACOS"/>
    <m/>
    <m/>
    <m/>
    <m/>
    <m/>
    <m/>
    <n v="10781.72"/>
    <n v="0"/>
    <s v="NO_CONCILIADO"/>
  </r>
  <r>
    <x v="10"/>
    <m/>
    <x v="10"/>
    <x v="159"/>
    <s v="T04487960001"/>
    <s v="DEV"/>
    <n v="448796"/>
    <m/>
    <s v="CONTABILIZACION ORDENES DE TRANSFERENCIA GRACOS"/>
    <m/>
    <m/>
    <m/>
    <m/>
    <m/>
    <m/>
    <n v="10781.72"/>
    <n v="0"/>
    <s v="NO_CONCILIADO"/>
  </r>
  <r>
    <x v="10"/>
    <m/>
    <x v="10"/>
    <x v="159"/>
    <s v="T04487980001"/>
    <s v="DEV"/>
    <n v="448798"/>
    <m/>
    <s v="CONTABILIZACION ORDENES DE TRANSFERENCIA GRACOS"/>
    <m/>
    <m/>
    <m/>
    <m/>
    <m/>
    <m/>
    <n v="10781.72"/>
    <n v="0"/>
    <s v="NO_CONCILIADO"/>
  </r>
  <r>
    <x v="10"/>
    <m/>
    <x v="10"/>
    <x v="159"/>
    <s v="T04488000001"/>
    <s v="DEV"/>
    <n v="448800"/>
    <m/>
    <s v="CONTABILIZACION ORDENES DE TRANSFERENCIA GRACOS"/>
    <m/>
    <m/>
    <m/>
    <m/>
    <m/>
    <m/>
    <n v="2757.31"/>
    <n v="0"/>
    <s v="NO_CONCILIADO"/>
  </r>
  <r>
    <x v="10"/>
    <m/>
    <x v="10"/>
    <x v="159"/>
    <s v="T04488020001"/>
    <s v="DEV"/>
    <n v="448802"/>
    <m/>
    <s v="CONTABILIZACION ORDENES DE TRANSFERENCIA GRACOS"/>
    <m/>
    <m/>
    <m/>
    <m/>
    <m/>
    <m/>
    <n v="156.47999999999999"/>
    <n v="0"/>
    <s v="NO_CONCILIADO"/>
  </r>
  <r>
    <x v="10"/>
    <m/>
    <x v="10"/>
    <x v="159"/>
    <s v="T04488040001"/>
    <s v="DEV"/>
    <n v="448804"/>
    <m/>
    <s v="CONTABILIZACION ORDENES DE TRANSFERENCIA GRACOS"/>
    <m/>
    <m/>
    <m/>
    <m/>
    <m/>
    <m/>
    <n v="161.07"/>
    <n v="0"/>
    <s v="NO_CONCILIADO"/>
  </r>
  <r>
    <x v="10"/>
    <m/>
    <x v="10"/>
    <x v="159"/>
    <s v="T04488060001"/>
    <s v="DEV"/>
    <n v="448806"/>
    <m/>
    <s v="CONTABILIZACION ORDENES DE TRANSFERENCIA GRACOS"/>
    <m/>
    <m/>
    <m/>
    <m/>
    <m/>
    <m/>
    <n v="3810.52"/>
    <n v="0"/>
    <s v="NO_CONCILIADO"/>
  </r>
  <r>
    <x v="10"/>
    <m/>
    <x v="10"/>
    <x v="159"/>
    <s v="T04488080001"/>
    <s v="DEV"/>
    <n v="448808"/>
    <m/>
    <s v="CONTABILIZACION ORDENES DE TRANSFERENCIA GRACOS"/>
    <m/>
    <m/>
    <m/>
    <m/>
    <m/>
    <m/>
    <n v="3810.52"/>
    <n v="0"/>
    <s v="NO_CONCILIADO"/>
  </r>
  <r>
    <x v="10"/>
    <m/>
    <x v="10"/>
    <x v="159"/>
    <s v="T04488100001"/>
    <s v="DEV"/>
    <n v="448810"/>
    <m/>
    <s v="CONTABILIZACION ORDENES DE TRANSFERENCIA GRACOS"/>
    <m/>
    <m/>
    <m/>
    <m/>
    <m/>
    <m/>
    <n v="3810.52"/>
    <n v="0"/>
    <s v="NO_CONCILIADO"/>
  </r>
  <r>
    <x v="10"/>
    <m/>
    <x v="10"/>
    <x v="159"/>
    <s v="T04488120001"/>
    <s v="DEV"/>
    <n v="448812"/>
    <m/>
    <s v="CONTABILIZACION ORDENES DE TRANSFERENCIA GRACOS"/>
    <m/>
    <m/>
    <m/>
    <m/>
    <m/>
    <m/>
    <n v="3810.52"/>
    <n v="0"/>
    <s v="NO_CONCILIADO"/>
  </r>
  <r>
    <x v="10"/>
    <m/>
    <x v="10"/>
    <x v="159"/>
    <s v="T04488140001"/>
    <s v="DEV"/>
    <n v="448814"/>
    <m/>
    <s v="CONTABILIZACION ORDENES DE TRANSFERENCIA GRACOS"/>
    <m/>
    <m/>
    <m/>
    <m/>
    <m/>
    <m/>
    <n v="3810.52"/>
    <n v="0"/>
    <s v="NO_CONCILIADO"/>
  </r>
  <r>
    <x v="10"/>
    <m/>
    <x v="10"/>
    <x v="159"/>
    <s v="T04488160001"/>
    <s v="DEV"/>
    <n v="448816"/>
    <m/>
    <s v="CONTABILIZACION ORDENES DE TRANSFERENCIA GRACOS"/>
    <m/>
    <m/>
    <m/>
    <m/>
    <m/>
    <m/>
    <n v="35330.85"/>
    <n v="0"/>
    <s v="NO_CONCILIADO"/>
  </r>
  <r>
    <x v="10"/>
    <m/>
    <x v="10"/>
    <x v="159"/>
    <s v="T04488180001"/>
    <s v="DEV"/>
    <n v="448818"/>
    <m/>
    <s v="CONTABILIZACION ORDENES DE TRANSFERENCIA GRACOS"/>
    <m/>
    <m/>
    <m/>
    <m/>
    <m/>
    <m/>
    <n v="21428.1"/>
    <n v="0"/>
    <s v="NO_CONCILIADO"/>
  </r>
  <r>
    <x v="10"/>
    <m/>
    <x v="10"/>
    <x v="159"/>
    <s v="T04488200001"/>
    <s v="DEV"/>
    <n v="448820"/>
    <m/>
    <s v="CONTABILIZACION ORDENES DE TRANSFERENCIA GRACOS"/>
    <m/>
    <m/>
    <m/>
    <m/>
    <m/>
    <m/>
    <n v="198347.57"/>
    <n v="0"/>
    <s v="NO_CONCILIADO"/>
  </r>
  <r>
    <x v="10"/>
    <m/>
    <x v="10"/>
    <x v="159"/>
    <s v="T04488220001"/>
    <s v="DEV"/>
    <n v="448822"/>
    <m/>
    <s v="CONTABILIZACION ORDENES DE TRANSFERENCIA GRACOS"/>
    <m/>
    <m/>
    <m/>
    <m/>
    <m/>
    <m/>
    <n v="4546.26"/>
    <n v="0"/>
    <s v="NO_CONCILIADO"/>
  </r>
  <r>
    <x v="10"/>
    <m/>
    <x v="10"/>
    <x v="159"/>
    <s v="T04488240001"/>
    <s v="DEV"/>
    <n v="448824"/>
    <m/>
    <s v="CONTABILIZACION ORDENES DE TRANSFERENCIA GRACOS"/>
    <m/>
    <m/>
    <m/>
    <m/>
    <m/>
    <m/>
    <n v="1216.07"/>
    <n v="0"/>
    <s v="NO_CONCILIADO"/>
  </r>
  <r>
    <x v="10"/>
    <m/>
    <x v="10"/>
    <x v="159"/>
    <s v="T04488260001"/>
    <s v="DEV"/>
    <n v="448826"/>
    <m/>
    <s v="CONTABILIZACION ORDENES DE TRANSFERENCIA GRACOS"/>
    <m/>
    <m/>
    <m/>
    <m/>
    <m/>
    <m/>
    <n v="1251.68"/>
    <n v="0"/>
    <s v="NO_CONCILIADO"/>
  </r>
  <r>
    <x v="10"/>
    <m/>
    <x v="10"/>
    <x v="159"/>
    <s v="T04488280001"/>
    <s v="DEV"/>
    <n v="448828"/>
    <m/>
    <s v="CONTABILIZACION ORDENES DE TRANSFERENCIA GRACOS"/>
    <m/>
    <m/>
    <m/>
    <m/>
    <m/>
    <m/>
    <n v="29613.39"/>
    <n v="0"/>
    <s v="NO_CONCILIADO"/>
  </r>
  <r>
    <x v="10"/>
    <m/>
    <x v="10"/>
    <x v="159"/>
    <s v="T04488300001"/>
    <s v="DEV"/>
    <n v="448830"/>
    <m/>
    <s v="CONTABILIZACION ORDENES DE TRANSFERENCIA GRACOS"/>
    <m/>
    <m/>
    <m/>
    <m/>
    <m/>
    <m/>
    <n v="29613.39"/>
    <n v="0"/>
    <s v="NO_CONCILIADO"/>
  </r>
  <r>
    <x v="10"/>
    <m/>
    <x v="10"/>
    <x v="159"/>
    <s v="T04488320001"/>
    <s v="DEV"/>
    <n v="448832"/>
    <m/>
    <s v="CONTABILIZACION ORDENES DE TRANSFERENCIA GRACOS"/>
    <m/>
    <m/>
    <m/>
    <m/>
    <m/>
    <m/>
    <n v="29613.39"/>
    <n v="0"/>
    <s v="NO_CONCILIADO"/>
  </r>
  <r>
    <x v="10"/>
    <m/>
    <x v="10"/>
    <x v="159"/>
    <s v="T04488340001"/>
    <s v="DEV"/>
    <n v="448834"/>
    <m/>
    <s v="CONTABILIZACION ORDENES DE TRANSFERENCIA GRACOS"/>
    <m/>
    <m/>
    <m/>
    <m/>
    <m/>
    <m/>
    <n v="29613.39"/>
    <n v="0"/>
    <s v="NO_CONCILIADO"/>
  </r>
  <r>
    <x v="10"/>
    <m/>
    <x v="10"/>
    <x v="159"/>
    <s v="T04488360001"/>
    <s v="DEV"/>
    <n v="448836"/>
    <m/>
    <s v="CONTABILIZACION ORDENES DE TRANSFERENCIA GRACOS"/>
    <m/>
    <m/>
    <m/>
    <m/>
    <m/>
    <m/>
    <n v="29613.39"/>
    <n v="0"/>
    <s v="NO_CONCILIADO"/>
  </r>
  <r>
    <x v="10"/>
    <m/>
    <x v="10"/>
    <x v="159"/>
    <s v="T04488380001"/>
    <s v="DEV"/>
    <n v="448838"/>
    <m/>
    <s v="CONTABILIZACION ORDENES DE TRANSFERENCIA GRACOS"/>
    <m/>
    <m/>
    <m/>
    <m/>
    <m/>
    <m/>
    <n v="35364.53"/>
    <n v="0"/>
    <s v="NO_CONCILIADO"/>
  </r>
  <r>
    <x v="10"/>
    <m/>
    <x v="10"/>
    <x v="159"/>
    <s v="T04488400001"/>
    <s v="DEV"/>
    <n v="448840"/>
    <m/>
    <s v="CONTABILIZACION ORDENES DE TRANSFERENCIA GRACOS"/>
    <m/>
    <m/>
    <m/>
    <m/>
    <m/>
    <m/>
    <n v="3649.45"/>
    <n v="0"/>
    <s v="NO_CONCILIADO"/>
  </r>
  <r>
    <x v="10"/>
    <m/>
    <x v="10"/>
    <x v="159"/>
    <s v="T04488420001"/>
    <s v="DEV"/>
    <n v="448842"/>
    <m/>
    <s v="CONTABILIZACION ORDENES DE TRANSFERENCIA GRACOS"/>
    <m/>
    <m/>
    <m/>
    <m/>
    <m/>
    <m/>
    <n v="3654.05"/>
    <n v="0"/>
    <s v="NO_CONCILIADO"/>
  </r>
  <r>
    <x v="10"/>
    <m/>
    <x v="10"/>
    <x v="159"/>
    <s v="T04488440001"/>
    <s v="DEV"/>
    <n v="448844"/>
    <m/>
    <s v="CONTABILIZACION ORDENES DE TRANSFERENCIA GRACOS"/>
    <m/>
    <m/>
    <m/>
    <m/>
    <m/>
    <m/>
    <n v="1053.22"/>
    <n v="0"/>
    <s v="NO_CONCILIADO"/>
  </r>
  <r>
    <x v="10"/>
    <m/>
    <x v="10"/>
    <x v="159"/>
    <s v="T04488460001"/>
    <s v="DEV"/>
    <n v="448846"/>
    <m/>
    <s v="CONTABILIZACION ORDENES DE TRANSFERENCIA GRACOS"/>
    <m/>
    <m/>
    <m/>
    <m/>
    <m/>
    <m/>
    <n v="10338.98"/>
    <n v="0"/>
    <s v="NO_CONCILIADO"/>
  </r>
  <r>
    <x v="10"/>
    <m/>
    <x v="10"/>
    <x v="159"/>
    <s v="T04488480001"/>
    <s v="DEV"/>
    <n v="448848"/>
    <m/>
    <s v="CONTABILIZACION ORDENES DE TRANSFERENCIA GRACOS"/>
    <m/>
    <m/>
    <m/>
    <m/>
    <m/>
    <m/>
    <n v="2980.12"/>
    <n v="0"/>
    <s v="NO_CONCILIADO"/>
  </r>
  <r>
    <x v="10"/>
    <m/>
    <x v="10"/>
    <x v="159"/>
    <s v="T04488500001"/>
    <s v="DEV"/>
    <n v="448850"/>
    <m/>
    <s v="CONTABILIZACION ORDENES DE TRANSFERENCIA GRACOS"/>
    <m/>
    <m/>
    <m/>
    <m/>
    <m/>
    <m/>
    <n v="10326.02"/>
    <n v="0"/>
    <s v="NO_CONCILIADO"/>
  </r>
  <r>
    <x v="10"/>
    <m/>
    <x v="10"/>
    <x v="159"/>
    <s v="T04488520001"/>
    <s v="DEV"/>
    <n v="448852"/>
    <m/>
    <s v="CONTABILIZACION ORDENES DE TRANSFERENCIA GRACOS"/>
    <m/>
    <m/>
    <m/>
    <m/>
    <m/>
    <m/>
    <n v="8185.28"/>
    <n v="0"/>
    <s v="NO_CONCILIADO"/>
  </r>
  <r>
    <x v="10"/>
    <m/>
    <x v="10"/>
    <x v="159"/>
    <s v="T04488540001"/>
    <s v="DEV"/>
    <n v="448854"/>
    <m/>
    <s v="CONTABILIZACION ORDENES DE TRANSFERENCIA GRACOS"/>
    <m/>
    <m/>
    <m/>
    <m/>
    <m/>
    <m/>
    <n v="28361.71"/>
    <n v="0"/>
    <s v="NO_CONCILIADO"/>
  </r>
  <r>
    <x v="10"/>
    <m/>
    <x v="10"/>
    <x v="159"/>
    <s v="T04488630001"/>
    <s v="DEV"/>
    <n v="448863"/>
    <m/>
    <s v="CONTABILIZACION ORDENES DE TRANSFERENCIA GRACOS"/>
    <m/>
    <m/>
    <m/>
    <m/>
    <m/>
    <m/>
    <n v="1617263.25"/>
    <n v="0"/>
    <s v="NO_CONCILIADO"/>
  </r>
  <r>
    <x v="10"/>
    <m/>
    <x v="10"/>
    <x v="159"/>
    <s v="T04488560001"/>
    <s v="DEV"/>
    <n v="448856"/>
    <m/>
    <s v="CONTABILIZACION ORDENES DE TRANSFERENCIA GRACOS"/>
    <m/>
    <m/>
    <m/>
    <m/>
    <m/>
    <m/>
    <n v="28397.24"/>
    <n v="0"/>
    <s v="NO_CONCILIADO"/>
  </r>
  <r>
    <x v="10"/>
    <m/>
    <x v="10"/>
    <x v="159"/>
    <s v="T04488590001"/>
    <s v="DEV"/>
    <n v="448859"/>
    <m/>
    <s v="CONTABILIZACION ORDENES DE TRANSFERENCIA GRACOS"/>
    <m/>
    <m/>
    <m/>
    <m/>
    <m/>
    <m/>
    <n v="1617263.25"/>
    <n v="0"/>
    <s v="NO_CONCILIADO"/>
  </r>
  <r>
    <x v="10"/>
    <m/>
    <x v="10"/>
    <x v="159"/>
    <s v="T04488610001"/>
    <s v="DEV"/>
    <n v="448861"/>
    <m/>
    <s v="CONTABILIZACION ORDENES DE TRANSFERENCIA GRACOS"/>
    <m/>
    <m/>
    <m/>
    <m/>
    <m/>
    <m/>
    <n v="1617263.25"/>
    <n v="0"/>
    <s v="NO_CONCILIADO"/>
  </r>
  <r>
    <x v="10"/>
    <m/>
    <x v="10"/>
    <x v="159"/>
    <s v="T04488650001"/>
    <s v="DEV"/>
    <n v="448865"/>
    <m/>
    <s v="CONTABILIZACION ORDENES DE TRANSFERENCIA GRACOS"/>
    <m/>
    <m/>
    <m/>
    <m/>
    <m/>
    <m/>
    <n v="1617263.25"/>
    <n v="0"/>
    <s v="NO_CONCILIADO"/>
  </r>
  <r>
    <x v="10"/>
    <m/>
    <x v="10"/>
    <x v="159"/>
    <s v="T04488670001"/>
    <s v="DEV"/>
    <n v="448867"/>
    <m/>
    <s v="CONTABILIZACION ORDENES DE TRANSFERENCIA GRACOS"/>
    <m/>
    <m/>
    <m/>
    <m/>
    <m/>
    <m/>
    <n v="4442003.53"/>
    <n v="0"/>
    <s v="NO_CONCILIADO"/>
  </r>
  <r>
    <x v="10"/>
    <m/>
    <x v="10"/>
    <x v="159"/>
    <s v="T04488690001"/>
    <s v="DEV"/>
    <n v="448869"/>
    <m/>
    <s v="CONTABILIZACION ORDENES DE TRANSFERENCIA GRACOS"/>
    <m/>
    <m/>
    <m/>
    <m/>
    <m/>
    <m/>
    <n v="4442003.53"/>
    <n v="0"/>
    <s v="NO_CONCILIADO"/>
  </r>
  <r>
    <x v="10"/>
    <m/>
    <x v="10"/>
    <x v="159"/>
    <s v="T04488710001"/>
    <s v="DEV"/>
    <n v="448871"/>
    <m/>
    <s v="CONTABILIZACION ORDENES DE TRANSFERENCIA GRACOS"/>
    <m/>
    <m/>
    <m/>
    <m/>
    <m/>
    <m/>
    <n v="4442003.53"/>
    <n v="0"/>
    <s v="NO_CONCILIADO"/>
  </r>
  <r>
    <x v="10"/>
    <m/>
    <x v="10"/>
    <x v="159"/>
    <s v="T04488730001"/>
    <s v="DEV"/>
    <n v="448873"/>
    <m/>
    <s v="CONTABILIZACION ORDENES DE TRANSFERENCIA GRACOS"/>
    <m/>
    <m/>
    <m/>
    <m/>
    <m/>
    <m/>
    <n v="4442003.53"/>
    <n v="0"/>
    <s v="NO_CONCILIADO"/>
  </r>
  <r>
    <x v="10"/>
    <m/>
    <x v="10"/>
    <x v="159"/>
    <s v="T04488750001"/>
    <s v="DEV"/>
    <n v="448875"/>
    <m/>
    <s v="CONTABILIZACION ORDENES DE TRANSFERENCIA GRACOS"/>
    <m/>
    <m/>
    <m/>
    <m/>
    <m/>
    <m/>
    <n v="4442003.53"/>
    <n v="0"/>
    <s v="NO_CONCILIADO"/>
  </r>
  <r>
    <x v="10"/>
    <m/>
    <x v="10"/>
    <x v="159"/>
    <s v="T04488770001"/>
    <s v="DEV"/>
    <n v="448877"/>
    <m/>
    <s v="CONTABILIZACION ORDENES DE TRANSFERENCIA GRACOS"/>
    <m/>
    <m/>
    <m/>
    <m/>
    <m/>
    <m/>
    <n v="3762832.52"/>
    <n v="0"/>
    <s v="NO_CONCILIADO"/>
  </r>
  <r>
    <x v="10"/>
    <m/>
    <x v="10"/>
    <x v="159"/>
    <s v="T04488790001"/>
    <s v="DEV"/>
    <n v="448879"/>
    <m/>
    <s v="CONTABILIZACION ORDENES DE TRANSFERENCIA GRACOS"/>
    <m/>
    <m/>
    <m/>
    <m/>
    <m/>
    <m/>
    <n v="3762832.52"/>
    <n v="0"/>
    <s v="NO_CONCILIADO"/>
  </r>
  <r>
    <x v="10"/>
    <m/>
    <x v="10"/>
    <x v="159"/>
    <s v="T04488810001"/>
    <s v="DEV"/>
    <n v="448881"/>
    <m/>
    <s v="CONTABILIZACION ORDENES DE TRANSFERENCIA GRACOS"/>
    <m/>
    <m/>
    <m/>
    <m/>
    <m/>
    <m/>
    <n v="3762832.52"/>
    <n v="0"/>
    <s v="NO_CONCILIADO"/>
  </r>
  <r>
    <x v="10"/>
    <m/>
    <x v="10"/>
    <x v="159"/>
    <s v="T04488830001"/>
    <s v="DEV"/>
    <n v="448883"/>
    <m/>
    <s v="CONTABILIZACION ORDENES DE TRANSFERENCIA GRACOS"/>
    <m/>
    <m/>
    <m/>
    <m/>
    <m/>
    <m/>
    <n v="3762832.52"/>
    <n v="0"/>
    <s v="NO_CONCILIADO"/>
  </r>
  <r>
    <x v="10"/>
    <m/>
    <x v="10"/>
    <x v="159"/>
    <s v="T04488850001"/>
    <s v="DEV"/>
    <n v="448885"/>
    <m/>
    <s v="CONTABILIZACION ORDENES DE TRANSFERENCIA GRACOS"/>
    <m/>
    <m/>
    <m/>
    <m/>
    <m/>
    <m/>
    <n v="10335061.49"/>
    <n v="0"/>
    <s v="NO_CONCILIADO"/>
  </r>
  <r>
    <x v="10"/>
    <m/>
    <x v="10"/>
    <x v="159"/>
    <s v="T04488870001"/>
    <s v="DEV"/>
    <n v="448887"/>
    <m/>
    <s v="CONTABILIZACION ORDENES DE TRANSFERENCIA GRACOS"/>
    <m/>
    <m/>
    <m/>
    <m/>
    <m/>
    <m/>
    <n v="10335061.49"/>
    <n v="0"/>
    <s v="NO_CONCILIADO"/>
  </r>
  <r>
    <x v="10"/>
    <m/>
    <x v="10"/>
    <x v="159"/>
    <s v="T04488890001"/>
    <s v="DEV"/>
    <n v="448889"/>
    <m/>
    <s v="CONTABILIZACION ORDENES DE TRANSFERENCIA GRACOS"/>
    <m/>
    <m/>
    <m/>
    <m/>
    <m/>
    <m/>
    <n v="10335061.49"/>
    <n v="0"/>
    <s v="NO_CONCILIADO"/>
  </r>
  <r>
    <x v="10"/>
    <m/>
    <x v="10"/>
    <x v="159"/>
    <s v="T04488910001"/>
    <s v="DEV"/>
    <n v="448891"/>
    <m/>
    <s v="CONTABILIZACION ORDENES DE TRANSFERENCIA GRACOS"/>
    <m/>
    <m/>
    <m/>
    <m/>
    <m/>
    <m/>
    <n v="10335061.49"/>
    <n v="0"/>
    <s v="NO_CONCILIADO"/>
  </r>
  <r>
    <x v="10"/>
    <m/>
    <x v="10"/>
    <x v="159"/>
    <s v="T04488930001"/>
    <s v="DEV"/>
    <n v="448893"/>
    <m/>
    <s v="CONTABILIZACION ORDENES DE TRANSFERENCIA GRACOS"/>
    <m/>
    <m/>
    <m/>
    <m/>
    <m/>
    <m/>
    <n v="10335061.49"/>
    <n v="0"/>
    <s v="NO_CONCILIADO"/>
  </r>
  <r>
    <x v="10"/>
    <m/>
    <x v="10"/>
    <x v="159"/>
    <s v="T04488950001"/>
    <s v="DEV"/>
    <n v="448895"/>
    <m/>
    <s v="CONTABILIZACION ORDENES DE TRANSFERENCIA GRACOS"/>
    <m/>
    <m/>
    <m/>
    <m/>
    <m/>
    <m/>
    <n v="1901452.47"/>
    <n v="0"/>
    <s v="NO_CONCILIADO"/>
  </r>
  <r>
    <x v="10"/>
    <m/>
    <x v="10"/>
    <x v="159"/>
    <s v="T04488970001"/>
    <s v="DEV"/>
    <n v="448897"/>
    <m/>
    <s v="CONTABILIZACION ORDENES DE TRANSFERENCIA GRACOS"/>
    <m/>
    <m/>
    <m/>
    <m/>
    <m/>
    <m/>
    <n v="1901452.47"/>
    <n v="0"/>
    <s v="NO_CONCILIADO"/>
  </r>
  <r>
    <x v="10"/>
    <m/>
    <x v="10"/>
    <x v="159"/>
    <s v="T04488990001"/>
    <s v="DEV"/>
    <n v="448899"/>
    <m/>
    <s v="CONTABILIZACION ORDENES DE TRANSFERENCIA GRACOS"/>
    <m/>
    <m/>
    <m/>
    <m/>
    <m/>
    <m/>
    <n v="1901452.47"/>
    <n v="0"/>
    <s v="NO_CONCILIADO"/>
  </r>
  <r>
    <x v="10"/>
    <m/>
    <x v="10"/>
    <x v="159"/>
    <s v="T04489010001"/>
    <s v="DEV"/>
    <n v="448901"/>
    <m/>
    <s v="CONTABILIZACION ORDENES DE TRANSFERENCIA GRACOS"/>
    <m/>
    <m/>
    <m/>
    <m/>
    <m/>
    <m/>
    <n v="1901452.47"/>
    <n v="0"/>
    <s v="NO_CONCILIADO"/>
  </r>
  <r>
    <x v="10"/>
    <m/>
    <x v="10"/>
    <x v="159"/>
    <s v="T04489030001"/>
    <s v="DEV"/>
    <n v="448903"/>
    <m/>
    <s v="CONTABILIZACION ORDENES DE TRANSFERENCIA GRACOS"/>
    <m/>
    <m/>
    <m/>
    <m/>
    <m/>
    <m/>
    <n v="1170244.72"/>
    <n v="0"/>
    <s v="NO_CONCILIADO"/>
  </r>
  <r>
    <x v="10"/>
    <m/>
    <x v="10"/>
    <x v="159"/>
    <s v="T04489050001"/>
    <s v="DEV"/>
    <n v="448905"/>
    <m/>
    <s v="CONTABILIZACION ORDENES DE TRANSFERENCIA GRACOS"/>
    <m/>
    <m/>
    <m/>
    <m/>
    <m/>
    <m/>
    <n v="66414.679999999993"/>
    <n v="0"/>
    <s v="NO_CONCILIADO"/>
  </r>
  <r>
    <x v="10"/>
    <m/>
    <x v="10"/>
    <x v="159"/>
    <s v="T04489070001"/>
    <s v="DEV"/>
    <n v="448907"/>
    <m/>
    <s v="CONTABILIZACION ORDENES DE TRANSFERENCIA GRACOS"/>
    <m/>
    <m/>
    <m/>
    <m/>
    <m/>
    <m/>
    <n v="1929509.73"/>
    <n v="0"/>
    <s v="NO_CONCILIADO"/>
  </r>
  <r>
    <x v="10"/>
    <m/>
    <x v="10"/>
    <x v="159"/>
    <s v="T04489090001"/>
    <s v="DEV"/>
    <n v="448909"/>
    <m/>
    <s v="CONTABILIZACION ORDENES DE TRANSFERENCIA GRACOS"/>
    <m/>
    <m/>
    <m/>
    <m/>
    <m/>
    <m/>
    <n v="68357.36"/>
    <n v="0"/>
    <s v="NO_CONCILIADO"/>
  </r>
  <r>
    <x v="10"/>
    <m/>
    <x v="10"/>
    <x v="159"/>
    <s v="T04489110001"/>
    <s v="DEV"/>
    <n v="448911"/>
    <m/>
    <s v="CONTABILIZACION ORDENES DE TRANSFERENCIA GRACOS"/>
    <m/>
    <m/>
    <m/>
    <m/>
    <m/>
    <m/>
    <n v="3214214.65"/>
    <n v="0"/>
    <s v="NO_CONCILIADO"/>
  </r>
  <r>
    <x v="10"/>
    <m/>
    <x v="10"/>
    <x v="159"/>
    <s v="T04489130001"/>
    <s v="DEV"/>
    <n v="448913"/>
    <m/>
    <s v="CONTABILIZACION ORDENES DE TRANSFERENCIA GRACOS"/>
    <m/>
    <m/>
    <m/>
    <m/>
    <m/>
    <m/>
    <n v="187751.55"/>
    <n v="0"/>
    <s v="NO_CONCILIADO"/>
  </r>
  <r>
    <x v="10"/>
    <m/>
    <x v="10"/>
    <x v="159"/>
    <s v="T04489150001"/>
    <s v="DEV"/>
    <n v="448915"/>
    <m/>
    <s v="CONTABILIZACION ORDENES DE TRANSFERENCIA GRACOS"/>
    <m/>
    <m/>
    <m/>
    <m/>
    <m/>
    <m/>
    <n v="5299625.0199999996"/>
    <n v="0"/>
    <s v="NO_CONCILIADO"/>
  </r>
  <r>
    <x v="10"/>
    <m/>
    <x v="10"/>
    <x v="159"/>
    <s v="T04489170001"/>
    <s v="DEV"/>
    <n v="448917"/>
    <m/>
    <s v="CONTABILIZACION ORDENES DE TRANSFERENCIA GRACOS"/>
    <m/>
    <m/>
    <m/>
    <m/>
    <m/>
    <m/>
    <n v="182415.7"/>
    <n v="0"/>
    <s v="NO_CONCILIADO"/>
  </r>
  <r>
    <x v="10"/>
    <m/>
    <x v="10"/>
    <x v="159"/>
    <s v="T04489190001"/>
    <s v="DEV"/>
    <n v="448919"/>
    <m/>
    <s v="CONTABILIZACION ORDENES DE TRANSFERENCIA GRACOS"/>
    <m/>
    <m/>
    <m/>
    <m/>
    <m/>
    <m/>
    <n v="159044.85"/>
    <n v="0"/>
    <s v="NO_CONCILIADO"/>
  </r>
  <r>
    <x v="10"/>
    <m/>
    <x v="10"/>
    <x v="159"/>
    <s v="T04489210001"/>
    <s v="DEV"/>
    <n v="448921"/>
    <m/>
    <s v="CONTABILIZACION ORDENES DE TRANSFERENCIA GRACOS"/>
    <m/>
    <m/>
    <m/>
    <m/>
    <m/>
    <m/>
    <n v="2722769.47"/>
    <n v="0"/>
    <s v="NO_CONCILIADO"/>
  </r>
  <r>
    <x v="10"/>
    <m/>
    <x v="10"/>
    <x v="159"/>
    <s v="T04489230001"/>
    <s v="DEV"/>
    <n v="448923"/>
    <m/>
    <s v="CONTABILIZACION ORDENES DE TRANSFERENCIA GRACOS"/>
    <m/>
    <m/>
    <m/>
    <m/>
    <m/>
    <m/>
    <n v="4489325.8600000003"/>
    <n v="0"/>
    <s v="NO_CONCILIADO"/>
  </r>
  <r>
    <x v="10"/>
    <m/>
    <x v="10"/>
    <x v="159"/>
    <s v="T04489310001"/>
    <s v="DEV"/>
    <n v="448931"/>
    <m/>
    <s v="CONTABILIZACION ORDENES DE TRANSFERENCIA GRACOS"/>
    <m/>
    <m/>
    <m/>
    <m/>
    <m/>
    <m/>
    <n v="436835.33"/>
    <n v="0"/>
    <s v="NO_CONCILIADO"/>
  </r>
  <r>
    <x v="10"/>
    <m/>
    <x v="10"/>
    <x v="159"/>
    <s v="T04489250001"/>
    <s v="DEV"/>
    <n v="448925"/>
    <m/>
    <s v="CONTABILIZACION ORDENES DE TRANSFERENCIA GRACOS"/>
    <m/>
    <m/>
    <m/>
    <m/>
    <m/>
    <m/>
    <n v="154524.79"/>
    <n v="0"/>
    <s v="NO_CONCILIADO"/>
  </r>
  <r>
    <x v="10"/>
    <m/>
    <x v="10"/>
    <x v="159"/>
    <s v="T04489270001"/>
    <s v="DEV"/>
    <n v="448927"/>
    <m/>
    <s v="CONTABILIZACION ORDENES DE TRANSFERENCIA GRACOS"/>
    <m/>
    <m/>
    <m/>
    <m/>
    <m/>
    <m/>
    <n v="424420.59"/>
    <n v="0"/>
    <s v="NO_CONCILIADO"/>
  </r>
  <r>
    <x v="10"/>
    <m/>
    <x v="10"/>
    <x v="159"/>
    <s v="T04489290001"/>
    <s v="DEV"/>
    <n v="448929"/>
    <m/>
    <s v="CONTABILIZACION ORDENES DE TRANSFERENCIA GRACOS"/>
    <m/>
    <m/>
    <m/>
    <m/>
    <m/>
    <m/>
    <n v="12330460.9"/>
    <n v="0"/>
    <s v="NO_CONCILIADO"/>
  </r>
  <r>
    <x v="10"/>
    <m/>
    <x v="10"/>
    <x v="159"/>
    <s v="T04489330001"/>
    <s v="DEV"/>
    <n v="448933"/>
    <m/>
    <s v="CONTABILIZACION ORDENES DE TRANSFERENCIA GRACOS"/>
    <m/>
    <m/>
    <m/>
    <m/>
    <m/>
    <m/>
    <n v="7478406.1600000001"/>
    <n v="0"/>
    <s v="NO_CONCILIADO"/>
  </r>
  <r>
    <x v="10"/>
    <m/>
    <x v="10"/>
    <x v="159"/>
    <s v="T04489350001"/>
    <s v="DEV"/>
    <n v="448935"/>
    <m/>
    <s v="CONTABILIZACION ORDENES DE TRANSFERENCIA GRACOS"/>
    <m/>
    <m/>
    <m/>
    <m/>
    <m/>
    <m/>
    <n v="2268567.56"/>
    <n v="0"/>
    <s v="NO_CONCILIADO"/>
  </r>
  <r>
    <x v="10"/>
    <m/>
    <x v="10"/>
    <x v="159"/>
    <s v="T04489370001"/>
    <s v="DEV"/>
    <n v="448937"/>
    <m/>
    <s v="CONTABILIZACION ORDENES DE TRANSFERENCIA GRACOS"/>
    <m/>
    <m/>
    <m/>
    <m/>
    <m/>
    <m/>
    <n v="80369.289999999994"/>
    <n v="0"/>
    <s v="NO_CONCILIADO"/>
  </r>
  <r>
    <x v="10"/>
    <m/>
    <x v="10"/>
    <x v="159"/>
    <s v="T04489390001"/>
    <s v="DEV"/>
    <n v="448939"/>
    <m/>
    <s v="CONTABILIZACION ORDENES DE TRANSFERENCIA GRACOS"/>
    <m/>
    <m/>
    <m/>
    <m/>
    <m/>
    <m/>
    <n v="78085.179999999993"/>
    <n v="0"/>
    <s v="NO_CONCILIADO"/>
  </r>
  <r>
    <x v="10"/>
    <m/>
    <x v="10"/>
    <x v="159"/>
    <s v="T04489410001"/>
    <s v="DEV"/>
    <n v="448941"/>
    <m/>
    <s v="CONTABILIZACION ORDENES DE TRANSFERENCIA GRACOS"/>
    <m/>
    <m/>
    <m/>
    <m/>
    <m/>
    <m/>
    <n v="1375882.83"/>
    <n v="0"/>
    <s v="NO_CONCILIADO"/>
  </r>
  <r>
    <x v="10"/>
    <m/>
    <x v="10"/>
    <x v="159"/>
    <s v="T04489430001"/>
    <s v="DEV"/>
    <n v="448943"/>
    <m/>
    <s v="CONTABILIZACION ORDENES DE TRANSFERENCIA GRACOS"/>
    <m/>
    <m/>
    <m/>
    <m/>
    <m/>
    <m/>
    <n v="1550848.57"/>
    <n v="0"/>
    <s v="NO_CONCILIADO"/>
  </r>
  <r>
    <x v="10"/>
    <m/>
    <x v="10"/>
    <x v="159"/>
    <s v="T04489450001"/>
    <s v="DEV"/>
    <n v="448945"/>
    <m/>
    <s v="CONTABILIZACION ORDENES DE TRANSFERENCIA GRACOS"/>
    <m/>
    <m/>
    <m/>
    <m/>
    <m/>
    <m/>
    <n v="447018.52"/>
    <n v="0"/>
    <s v="NO_CONCILIADO"/>
  </r>
  <r>
    <x v="10"/>
    <m/>
    <x v="10"/>
    <x v="159"/>
    <s v="T04489470001"/>
    <s v="DEV"/>
    <n v="448947"/>
    <m/>
    <s v="CONTABILIZACION ORDENES DE TRANSFERENCIA GRACOS"/>
    <m/>
    <m/>
    <m/>
    <m/>
    <m/>
    <m/>
    <n v="1548905.89"/>
    <n v="0"/>
    <s v="NO_CONCILIADO"/>
  </r>
  <r>
    <x v="10"/>
    <m/>
    <x v="10"/>
    <x v="159"/>
    <s v="T04489490001"/>
    <s v="DEV"/>
    <n v="448949"/>
    <m/>
    <s v="CONTABILIZACION ORDENES DE TRANSFERENCIA GRACOS"/>
    <m/>
    <m/>
    <m/>
    <m/>
    <m/>
    <m/>
    <n v="4254251.91"/>
    <n v="0"/>
    <s v="NO_CONCILIADO"/>
  </r>
  <r>
    <x v="10"/>
    <m/>
    <x v="10"/>
    <x v="159"/>
    <s v="T04489510001"/>
    <s v="DEV"/>
    <n v="448951"/>
    <m/>
    <s v="CONTABILIZACION ORDENES DE TRANSFERENCIA GRACOS"/>
    <m/>
    <m/>
    <m/>
    <m/>
    <m/>
    <m/>
    <n v="1227788.81"/>
    <n v="0"/>
    <s v="NO_CONCILIADO"/>
  </r>
  <r>
    <x v="10"/>
    <m/>
    <x v="10"/>
    <x v="159"/>
    <s v="T04489530001"/>
    <s v="DEV"/>
    <n v="448953"/>
    <m/>
    <s v="CONTABILIZACION ORDENES DE TRANSFERENCIA GRACOS"/>
    <m/>
    <m/>
    <m/>
    <m/>
    <m/>
    <m/>
    <n v="4259587.76"/>
    <n v="0"/>
    <s v="NO_CONCILIADO"/>
  </r>
  <r>
    <x v="10"/>
    <m/>
    <x v="10"/>
    <x v="159"/>
    <s v="T04489550001"/>
    <s v="DEV"/>
    <n v="448955"/>
    <m/>
    <s v="CONTABILIZACION ORDENES DE TRANSFERENCIA GRACOS"/>
    <m/>
    <m/>
    <m/>
    <m/>
    <m/>
    <m/>
    <n v="3603787.67"/>
    <n v="0"/>
    <s v="NO_CONCILIADO"/>
  </r>
  <r>
    <x v="10"/>
    <m/>
    <x v="10"/>
    <x v="159"/>
    <s v="T04489570001"/>
    <s v="DEV"/>
    <n v="448957"/>
    <m/>
    <s v="CONTABILIZACION ORDENES DE TRANSFERENCIA GRACOS"/>
    <m/>
    <m/>
    <m/>
    <m/>
    <m/>
    <m/>
    <n v="3608307.66"/>
    <n v="0"/>
    <s v="NO_CONCILIADO"/>
  </r>
  <r>
    <x v="10"/>
    <m/>
    <x v="10"/>
    <x v="159"/>
    <s v="T04489590001"/>
    <s v="DEV"/>
    <n v="448959"/>
    <m/>
    <s v="CONTABILIZACION ORDENES DE TRANSFERENCIA GRACOS"/>
    <m/>
    <m/>
    <m/>
    <m/>
    <m/>
    <m/>
    <n v="1040063.05"/>
    <n v="0"/>
    <s v="NO_CONCILIADO"/>
  </r>
  <r>
    <x v="10"/>
    <m/>
    <x v="10"/>
    <x v="159"/>
    <s v="T04489610001"/>
    <s v="DEV"/>
    <n v="448961"/>
    <m/>
    <s v="CONTABILIZACION ORDENES DE TRANSFERENCIA GRACOS"/>
    <m/>
    <m/>
    <m/>
    <m/>
    <m/>
    <m/>
    <n v="9910640.9000000004"/>
    <n v="0"/>
    <s v="NO_CONCILIADO"/>
  </r>
  <r>
    <x v="10"/>
    <m/>
    <x v="10"/>
    <x v="159"/>
    <s v="T04489630001"/>
    <s v="DEV"/>
    <n v="448963"/>
    <m/>
    <s v="CONTABILIZACION ORDENES DE TRANSFERENCIA GRACOS"/>
    <m/>
    <m/>
    <m/>
    <m/>
    <m/>
    <m/>
    <n v="2856655.33"/>
    <n v="0"/>
    <s v="NO_CONCILIADO"/>
  </r>
  <r>
    <x v="10"/>
    <m/>
    <x v="10"/>
    <x v="159"/>
    <s v="T04489650001"/>
    <s v="DEV"/>
    <n v="448965"/>
    <m/>
    <s v="CONTABILIZACION ORDENES DE TRANSFERENCIA GRACOS"/>
    <m/>
    <m/>
    <m/>
    <m/>
    <m/>
    <m/>
    <n v="9898226.1500000004"/>
    <n v="0"/>
    <s v="NO_CONCILIADO"/>
  </r>
  <r>
    <x v="10"/>
    <m/>
    <x v="10"/>
    <x v="159"/>
    <s v="T04489670001"/>
    <s v="DEV"/>
    <n v="448967"/>
    <m/>
    <s v="CONTABILIZACION ORDENES DE TRANSFERENCIA GRACOS"/>
    <m/>
    <m/>
    <m/>
    <m/>
    <m/>
    <m/>
    <n v="1821083.18"/>
    <n v="0"/>
    <s v="NO_CONCILIADO"/>
  </r>
  <r>
    <x v="10"/>
    <m/>
    <x v="10"/>
    <x v="159"/>
    <s v="T04489690001"/>
    <s v="DEV"/>
    <n v="448969"/>
    <m/>
    <s v="CONTABILIZACION ORDENES DE TRANSFERENCIA GRACOS"/>
    <m/>
    <m/>
    <m/>
    <m/>
    <m/>
    <m/>
    <n v="1823367.21"/>
    <n v="0"/>
    <s v="NO_CONCILIADO"/>
  </r>
  <r>
    <x v="10"/>
    <m/>
    <x v="10"/>
    <x v="159"/>
    <s v="T04489710001"/>
    <s v="DEV"/>
    <n v="448971"/>
    <m/>
    <s v="CONTABILIZACION ORDENES DE TRANSFERENCIA GRACOS"/>
    <m/>
    <m/>
    <m/>
    <m/>
    <m/>
    <m/>
    <n v="525569.64"/>
    <n v="0"/>
    <s v="NO_CONCILIADO"/>
  </r>
  <r>
    <x v="10"/>
    <m/>
    <x v="10"/>
    <x v="159"/>
    <s v="T04489730001"/>
    <s v="DEV"/>
    <n v="448973"/>
    <m/>
    <s v="CONTABILIZACION ORDENES DE TRANSFERENCIA GRACOS"/>
    <m/>
    <m/>
    <m/>
    <m/>
    <m/>
    <m/>
    <n v="12342214"/>
    <n v="0"/>
    <s v="NO_CONCILIADO"/>
  </r>
  <r>
    <x v="10"/>
    <m/>
    <x v="10"/>
    <x v="159"/>
    <s v="T04489750001"/>
    <s v="DEV"/>
    <n v="448975"/>
    <m/>
    <s v="CONTABILIZACION ORDENES DE TRANSFERENCIA GRACOS"/>
    <m/>
    <m/>
    <m/>
    <m/>
    <m/>
    <m/>
    <n v="12101381.699999999"/>
    <n v="0"/>
    <s v="NO_CONCILIADO"/>
  </r>
  <r>
    <x v="10"/>
    <m/>
    <x v="10"/>
    <x v="159"/>
    <s v="T04489770001"/>
    <s v="DEV"/>
    <n v="448977"/>
    <m/>
    <s v="CONTABILIZACION ORDENES DE TRANSFERENCIA GRACOS"/>
    <m/>
    <m/>
    <m/>
    <m/>
    <m/>
    <m/>
    <n v="15518123.85"/>
    <n v="0"/>
    <s v="NO_CONCILIADO"/>
  </r>
  <r>
    <x v="10"/>
    <m/>
    <x v="10"/>
    <x v="159"/>
    <s v="T04489790001"/>
    <s v="DEV"/>
    <n v="448979"/>
    <m/>
    <s v="CONTABILIZACION ORDENES DE TRANSFERENCIA GRACOS"/>
    <m/>
    <m/>
    <m/>
    <m/>
    <m/>
    <m/>
    <n v="5976779.0499999998"/>
    <n v="0"/>
    <s v="NO_CONCILIADO"/>
  </r>
  <r>
    <x v="10"/>
    <m/>
    <x v="10"/>
    <x v="159"/>
    <s v="T04489810001"/>
    <s v="DEV"/>
    <n v="448981"/>
    <m/>
    <s v="CONTABILIZACION ORDENES DE TRANSFERENCIA GRACOS"/>
    <m/>
    <m/>
    <m/>
    <m/>
    <m/>
    <m/>
    <n v="69223299.189999998"/>
    <n v="0"/>
    <s v="NO_CONCILIADO"/>
  </r>
  <r>
    <x v="10"/>
    <m/>
    <x v="10"/>
    <x v="159"/>
    <s v="T04489830001"/>
    <s v="DEV"/>
    <n v="448983"/>
    <m/>
    <s v="CONTABILIZACION ORDENES DE TRANSFERENCIA GRACOS"/>
    <m/>
    <m/>
    <m/>
    <m/>
    <m/>
    <m/>
    <n v="29752134.390000001"/>
    <n v="0"/>
    <s v="NO_CONCILIADO"/>
  </r>
  <r>
    <x v="10"/>
    <m/>
    <x v="10"/>
    <x v="159"/>
    <s v="T04489850001"/>
    <s v="DEV"/>
    <n v="448985"/>
    <m/>
    <s v="CONTABILIZACION ORDENES DE TRANSFERENCIA GRACOS"/>
    <m/>
    <m/>
    <m/>
    <m/>
    <m/>
    <m/>
    <n v="5304676.5199999996"/>
    <n v="0"/>
    <s v="NO_CONCILIADO"/>
  </r>
  <r>
    <x v="10"/>
    <m/>
    <x v="10"/>
    <x v="159"/>
    <s v="T04489870001"/>
    <s v="DEV"/>
    <n v="448987"/>
    <m/>
    <s v="CONTABILIZACION ORDENES DE TRANSFERENCIA GRACOS"/>
    <m/>
    <m/>
    <m/>
    <m/>
    <m/>
    <m/>
    <n v="1617263.25"/>
    <n v="0"/>
    <s v="NO_CONCILIADO"/>
  </r>
  <r>
    <x v="10"/>
    <m/>
    <x v="10"/>
    <x v="159"/>
    <s v="T04489890001"/>
    <s v="DEV"/>
    <n v="448989"/>
    <m/>
    <s v="CONTABILIZACION ORDENES DE TRANSFERENCIA GRACOS"/>
    <m/>
    <m/>
    <m/>
    <m/>
    <m/>
    <m/>
    <n v="3762832.52"/>
    <n v="0"/>
    <s v="NO_CONCILIADO"/>
  </r>
  <r>
    <x v="10"/>
    <m/>
    <x v="10"/>
    <x v="159"/>
    <s v="T04489910001"/>
    <s v="DEV"/>
    <n v="448991"/>
    <m/>
    <s v="CONTABILIZACION ORDENES DE TRANSFERENCIA GRACOS"/>
    <m/>
    <m/>
    <m/>
    <m/>
    <m/>
    <m/>
    <n v="1901452.47"/>
    <n v="0"/>
    <s v="NO_CONCILIADO"/>
  </r>
  <r>
    <x v="0"/>
    <m/>
    <x v="0"/>
    <x v="159"/>
    <s v="B21358960002"/>
    <s v="BOD"/>
    <n v="2135896"/>
    <m/>
    <s v="00099021001 DEP.DE CHEQ.AJENOS,RET.DE CAM.,CONCEPTO: MELFY PARADA GUTIERREZ,DEP.: BANCO UNION S.A. , PROCEDENCIA: BANCO UNION S.A., CHEQUE: 195503, FECHA DE EMISION:29/08/2023"/>
    <m/>
    <m/>
    <m/>
    <m/>
    <m/>
    <m/>
    <n v="0"/>
    <n v="29176.080000000002"/>
    <s v="NO_CONCILIADO"/>
  </r>
  <r>
    <x v="96"/>
    <m/>
    <x v="96"/>
    <x v="159"/>
    <s v="B21359100002"/>
    <s v="BOD"/>
    <n v="2135910"/>
    <m/>
    <s v="00155012001 DEP.DE CHEQ.AJENOS,RET.DE CAM.,CONCEPTO: CREDENCIALES DE NOTARIOS DE FE PUBLICA,DEP.: DIRNOPLU , PROCEDENCIA: BANCO UNION S.A., CHEQUE: 856, FECHA DE EMISION:28/08/2023"/>
    <m/>
    <m/>
    <m/>
    <m/>
    <m/>
    <m/>
    <n v="0"/>
    <n v="7020"/>
    <s v="NO_CONCILIADO"/>
  </r>
  <r>
    <x v="98"/>
    <m/>
    <x v="98"/>
    <x v="159"/>
    <s v="B21359140002"/>
    <s v="BOD"/>
    <n v="2135914"/>
    <m/>
    <s v="00290012001 DEP.DE CHEQ.AJENOS,RET.DE CAM.,CONCEPTO: TRAMITE N° 9332399 - OTROS INGRESOS,DEP.: SERVICIO DE IMPUESTOS NACIONALES , PROCEDENCIA: BANCO UNION S.A., CHEQUE: 7235, FECHA DE EMISION:22/08/2023"/>
    <m/>
    <m/>
    <m/>
    <m/>
    <m/>
    <m/>
    <n v="0"/>
    <n v="3040"/>
    <s v="NO_CONCILIADO"/>
  </r>
  <r>
    <x v="98"/>
    <m/>
    <x v="98"/>
    <x v="159"/>
    <s v="B21359150002"/>
    <s v="BOD"/>
    <n v="2135915"/>
    <m/>
    <s v="00290012001 DEP.DE CHEQ.AJENOS,RET.DE CAM.,CONCEPTO: TRAMITE N° 9298616 - OTROS INGRESOS,DEP.: SERVICIO DE IMPUESTOS NACIONALES , PROCEDENCIA: BANCO UNION S.A., CHEQUE: 7236, FECHA DE EMISION:22/08/2023"/>
    <m/>
    <m/>
    <m/>
    <m/>
    <m/>
    <m/>
    <n v="0"/>
    <n v="703"/>
    <s v="NO_CONCILIADO"/>
  </r>
  <r>
    <x v="98"/>
    <m/>
    <x v="98"/>
    <x v="159"/>
    <s v="B21359160002"/>
    <s v="BOD"/>
    <n v="2135916"/>
    <m/>
    <s v="00290012001 DEP.DE CHEQ.AJENOS,RET.DE CAM.,CONCEPTO: TRAMITE N° 9257534 - PARA REVERSION,DEP.: SERVICIO DE IMPUESTOS NACIONALES , PROCEDENCIA: BANCO UNION S.A., CHEQUE: 7233, FECHA DE EMISION:22/08/2023"/>
    <m/>
    <m/>
    <m/>
    <m/>
    <m/>
    <m/>
    <n v="0"/>
    <n v="530"/>
    <s v="NO_CONCILIADO"/>
  </r>
  <r>
    <x v="98"/>
    <m/>
    <x v="98"/>
    <x v="159"/>
    <s v="B21359220002"/>
    <s v="BOD"/>
    <n v="2135922"/>
    <m/>
    <s v="00290084101 DEP.DE CHEQ.AJENOS,RET.DE CAM.,CONCEPTO: TRAMITE N° 9360847 - PARA REVERSION,DEP.: SERVICIO DE IMPUESTOS NACIONALES , PROCEDENCIA: BANCO UNION S.A., CHEQUE: 7234, FECHA DE EMISION:22/08/2023"/>
    <m/>
    <m/>
    <m/>
    <m/>
    <m/>
    <m/>
    <n v="0"/>
    <n v="27"/>
    <s v="NO_CONCILIADO"/>
  </r>
  <r>
    <x v="122"/>
    <m/>
    <x v="122"/>
    <x v="159"/>
    <s v="B21359250002"/>
    <s v="BOD"/>
    <n v="2135925"/>
    <m/>
    <s v="00234014201 DEP.DE CHEQ.AJENOS,RET.DE CAM.,CONCEPTO: TRANSF. DEL 20% PARA LA EJECUCION PROY. &quot;PROSP. GEO. MIN. EN EL SECTOR DE GUARDAÑA&quot;,DEP.: GOBIERNO AUTONOMO DEPARTAMENTAL DE ORURO"/>
    <m/>
    <m/>
    <m/>
    <m/>
    <m/>
    <m/>
    <n v="0"/>
    <n v="348080"/>
    <s v="NO_CONCILIADO"/>
  </r>
  <r>
    <x v="81"/>
    <m/>
    <x v="81"/>
    <x v="159"/>
    <s v="B21359270002"/>
    <s v="BOD"/>
    <n v="2135927"/>
    <m/>
    <s v="00580012001 DEP.DE CHEQ.AJENOS,RET.DE CAM.,CONCEPTO: DESCUENTO LICENCIAS SIN GOCE HABERES JUNIO/2023,DEP.: DEPÓSITOS ADUANEROS BOLIVIANOS , PROCEDENCIA: BANCO UNION S.A., CHEQUE: 1117, FECHA DE EMISION:25/08/2023"/>
    <m/>
    <m/>
    <m/>
    <m/>
    <m/>
    <m/>
    <n v="0"/>
    <n v="40.57"/>
    <s v="NO_CONCILIADO"/>
  </r>
  <r>
    <x v="122"/>
    <m/>
    <x v="122"/>
    <x v="159"/>
    <s v="B21359300002"/>
    <s v="BOD"/>
    <n v="2135930"/>
    <m/>
    <s v="00234014201 DEP.DE CHEQ.AJENOS,RET.DE CAM.,CONCEPTO: TRANSF. DEL 20 % PARA LA EJECUCION PROY. &quot;PROSP. GEO. MIN. EN EL DISTRITO DE POOPO&quot;,DEP.: GOBIERNO AUTONOMO MUNICIPAL DE ORURO , PROCEDENCIA: BANCO UNION S.A., CHEQUE: 1264, FECHA DE EMISION:28/08/2023"/>
    <m/>
    <m/>
    <m/>
    <m/>
    <m/>
    <m/>
    <n v="0"/>
    <n v="188140"/>
    <s v="NO_CONCILIADO"/>
  </r>
  <r>
    <x v="122"/>
    <m/>
    <x v="122"/>
    <x v="159"/>
    <s v="B21359310002"/>
    <s v="BOD"/>
    <n v="2135931"/>
    <m/>
    <s v="00234014201 DEP.DE CHEQ.AJENOS,RET.DE CAM.,CONCEPTO: TRANSF. DEL 20% PARA EJECUCION PROY. &quot; PROSP. GEO. MIN. EN EL DISTRITO MINERO JAPO - MOROCOCALA&quot;,DEP.: GOBIERNO AUTONOMO DEPARTAMENTAL DE ORURO"/>
    <m/>
    <m/>
    <m/>
    <m/>
    <m/>
    <m/>
    <n v="0"/>
    <n v="324360"/>
    <s v="NO_CONCILIADO"/>
  </r>
  <r>
    <x v="95"/>
    <m/>
    <x v="95"/>
    <x v="159"/>
    <s v="S10675120003"/>
    <s v="COB"/>
    <n v="1067512"/>
    <m/>
    <s v="||TRANSFERENCIAS DEL EXTERIOR SEGÚN MENSAJES SWIFT NROS. 14383 Y 14381 DE LA FECHA Y NOTA CITE: DGAC/3568/2023 DE FECHA 15/06/2023. (HRE-TGL-9395). REMITIDA POR LA DIRECCIÓN GENERAL DE AERONAUTICA CIVIL. (SECTOR PÚBLICO). DEBITO DE LA LIBRETA 00117012001 DGAC, REPOSICIÓN DE ÚTILES DE ESCRITORIO."/>
    <m/>
    <m/>
    <m/>
    <m/>
    <m/>
    <m/>
    <n v="50"/>
    <n v="0"/>
    <s v="NO_CONCILIADO"/>
  </r>
  <r>
    <x v="121"/>
    <m/>
    <x v="121"/>
    <x v="159"/>
    <s v="S10675110003"/>
    <s v="COB"/>
    <n v="1067511"/>
    <m/>
    <s v="||TRANSFERENCIA DE FONDOS S/G MENSAJES SWIFT NROS. 14382 Y 14380 Y NOTA ENVIADA POR NAABOL CITE CAR/DGE-DNAF N°0120/2023 DE F.20.06.2023. (HRE-TGL-9614) (SECTOR PÚBLICO). DEBITO DE LA LIB. 00389012001 NAABOL- ADMINISTRACIÓN , REPOSICIÓN DE ÚTILES DE ESCRITORIO"/>
    <m/>
    <m/>
    <m/>
    <m/>
    <m/>
    <m/>
    <n v="50"/>
    <n v="0"/>
    <s v="NO_CONCILIADO"/>
  </r>
  <r>
    <x v="32"/>
    <m/>
    <x v="32"/>
    <x v="159"/>
    <s v="G23914220001"/>
    <s v="CVD"/>
    <n v="2391422"/>
    <m/>
    <s v="COBRO COSTOS DE PAPELERIA SEGUN TRANSFERENCIA DEL EXTERIOR POR ORDEN DE LLAMA GAS S.A., LIMA PERU. FECHA VALOR 29/08/2023, REF.: PAGO AL EXTERIOR FAC 1076 (550 2207740) LIB. 00513062002 YPFB - EXPORTACIÓN DE GLP Y OTROS-BOLIVIANOS"/>
    <m/>
    <m/>
    <m/>
    <m/>
    <m/>
    <m/>
    <n v="50"/>
    <n v="0"/>
    <s v="NO_CONCILIADO"/>
  </r>
  <r>
    <x v="32"/>
    <m/>
    <x v="32"/>
    <x v="159"/>
    <s v="G23914200001"/>
    <s v="CVD"/>
    <n v="2391420"/>
    <m/>
    <s v="COBRO COSTOS DE PAPELERIA SEGUN TRANSFERENCIA DEL EXTERIOR POR ORDEN DE COPA ENERGIA DISTRIBUIDORA DE GAS S.A., BR/ SAO PAULO. FECHA VALOR 29/08/2023, REF.: (IM00367184339001) TRN/20230829-00282871 LIB. 00513062002 YPFB - EXPORTACIÓN DE GLP Y OTROS-BOLIVIANOS"/>
    <m/>
    <m/>
    <m/>
    <m/>
    <m/>
    <m/>
    <n v="50"/>
    <n v="0"/>
    <s v="NO_CONCILIADO"/>
  </r>
  <r>
    <x v="89"/>
    <m/>
    <x v="89"/>
    <x v="159"/>
    <s v="J05621700002"/>
    <s v="NTE"/>
    <n v="6343392"/>
    <m/>
    <s v="A:00373024105 A: 00373024105 Transferencia de recursos a requerimiento del Fondo de Desarrollo Indígena s/g CITE: FDI/ DGE/EXT/ N°0560/2023 para financiar desembolsos de proyectos de diferentes municipios, en el marco de convenios suscritos con diferentes Gobiernos Autónomos Municipales, de acuerdo al Informe CITE: MEFP/ VTCP/DGPOT/INF/N°76/2023, (H.R.6-18687-R)."/>
    <m/>
    <m/>
    <m/>
    <m/>
    <m/>
    <m/>
    <n v="0"/>
    <n v="255726.13"/>
    <s v="NO_CONCILIADO"/>
  </r>
  <r>
    <x v="89"/>
    <m/>
    <x v="89"/>
    <x v="159"/>
    <s v="J05621710002"/>
    <s v="NTE"/>
    <n v="6343415"/>
    <m/>
    <s v="A:00373024108 A: 00373024108 Transferencia de recursos a requerimiento del Fondo de Desarrollo Indígena s/g CITE: FDI/DGE/EXT/N°0544, 0548 Y 0559/2023 para financiar desembolsos de proyectos de diferentes municipios, en el marco de convenios suscritos con diferentes Gobiernos Autónomos Municipales, de acuerdo al Informe CITE: MEFP/VTCP/DGPOT/INF/N°76/2023, (H.R.6-18372-R; 6-18459-R; 6-18689-R)."/>
    <m/>
    <m/>
    <m/>
    <m/>
    <m/>
    <m/>
    <n v="0"/>
    <n v="19723918.719999999"/>
    <s v="NO_CONCILIADO"/>
  </r>
  <r>
    <x v="32"/>
    <m/>
    <x v="32"/>
    <x v="159"/>
    <s v="G23914270001"/>
    <s v="CVD"/>
    <n v="2391427"/>
    <m/>
    <s v="COBRO COSTOS DE PAPELERIA SEGUN TRANSFERENCIA DEL EXTERIOR POR ORDEN DE MONTE ALEGRE S.A.FECHA VALOR 28/08/2023 REF:OPERACIONES FINANCIERAS EXTRAORDINARIA GARANTIA SERIEDAD PROPUESTA PAC 4117 LIB. 00513012004 LBP-YPFB-UNICOMERCIAL (4030005415/1-2188907)"/>
    <m/>
    <m/>
    <m/>
    <m/>
    <m/>
    <m/>
    <n v="50"/>
    <n v="0"/>
    <s v="NO_CONCILIADO"/>
  </r>
  <r>
    <x v="59"/>
    <m/>
    <x v="59"/>
    <x v="159"/>
    <s v="B21358890002"/>
    <s v="BOD"/>
    <n v="2135889"/>
    <m/>
    <s v="00660032001 DEP.DE CHEQ.AJENOS,RET.DE CAM.,CONCEPTO: DEVOLUCION DE VIATICOS Y MULTAS A PROVEEDORES,DEP.: ORGANO JUDICIAL-CONSEJO DE LA MAGISTRATURA , PROCEDENCIA: BANCO UNION S.A., CHEQUE: 216, FECHA DE EMISION:23/08/2023"/>
    <m/>
    <m/>
    <m/>
    <m/>
    <m/>
    <m/>
    <n v="0"/>
    <n v="100"/>
    <s v="CONCILIADO_PARCIAL"/>
  </r>
  <r>
    <x v="74"/>
    <m/>
    <x v="74"/>
    <x v="160"/>
    <s v="O21361770002"/>
    <s v="BOD"/>
    <n v="2136177"/>
    <m/>
    <s v="00590012001 DEPOSITO DE EFECTIVO, DEPOSITANTE: CRHISTIAN JOSE POLO APURI - EMPRESA PUBLICA QUIPUS, CONCEPTO: DEVOLUCION DE FONDOS NO EJECUTADOS, CUENTA DE DEPOSITO: CUENTA UNICA DEL TESORO"/>
    <m/>
    <m/>
    <m/>
    <m/>
    <m/>
    <m/>
    <n v="0"/>
    <n v="68.7"/>
    <s v="NO_CONCILIADO"/>
  </r>
  <r>
    <x v="83"/>
    <m/>
    <x v="83"/>
    <x v="160"/>
    <s v="O21361870002"/>
    <s v="BOD"/>
    <n v="2136187"/>
    <m/>
    <s v="00041031107 DEPOSITO DE EFECTIVO, DEPOSITANTE: LIMBERT PINTO GUTIERREZ, CONCEPTO: DEVOLUCION GASTOS TRANSPORTE TERRESTRE - VIAJE A VILLAZON, CUENTA DE DEPOSITO: CUENTA UNICA DEL TESORO"/>
    <m/>
    <m/>
    <m/>
    <m/>
    <m/>
    <m/>
    <n v="0"/>
    <n v="520"/>
    <s v="NO_CONCILIADO"/>
  </r>
  <r>
    <x v="75"/>
    <m/>
    <x v="75"/>
    <x v="160"/>
    <s v="O21361900002"/>
    <s v="BOD"/>
    <n v="2136190"/>
    <m/>
    <s v="00670092001 DEPOSITO DE EFECTIVO, DEPOSITANTE: JHONNY JORGE ARROYO MAYORGA, CONCEPTO: DEVOLUCION DE FONDOS NO UTILIZADO, POR UN DIA DE VIATICO, CUENTA DE DEPOSITO: CUENTA UNICA DEL TESORO"/>
    <m/>
    <m/>
    <m/>
    <m/>
    <m/>
    <m/>
    <n v="0"/>
    <n v="222"/>
    <s v="NO_CONCILIADO"/>
  </r>
  <r>
    <x v="92"/>
    <m/>
    <x v="92"/>
    <x v="160"/>
    <s v="O21361910002"/>
    <s v="BOD"/>
    <n v="2136191"/>
    <m/>
    <s v="00066047003 DEPOSITO DE EFECTIVO, DEPOSITANTE: SOLEDAD CALDERON M. - ESPECIALISTA FINANCIERO, CONCEPTO: PERMISO SIN GOCE DE HONORARIOS 4 DIAS, CUENTA DE DEPOSITO: CUENTA UNICA DEL TESORO"/>
    <m/>
    <m/>
    <m/>
    <m/>
    <m/>
    <m/>
    <n v="0"/>
    <n v="2261.1"/>
    <s v="NO_CONCILIADO"/>
  </r>
  <r>
    <x v="75"/>
    <m/>
    <x v="75"/>
    <x v="160"/>
    <s v="O21361920002"/>
    <s v="BOD"/>
    <n v="2136192"/>
    <m/>
    <s v="00670092001 DEPOSITO DE EFECTIVO, DEPOSITANTE: JAVIER ORLANDO TINTAYA CARRILLO, CONCEPTO: DEVOLUCION DE FONDOS NO UTILIZADO,POR UN DIA DE VIATICO, CUENTA DE DEPOSITO: CUENTA UNICA DEL TESORO"/>
    <m/>
    <m/>
    <m/>
    <m/>
    <m/>
    <m/>
    <n v="0"/>
    <n v="222"/>
    <s v="NO_CONCILIADO"/>
  </r>
  <r>
    <x v="126"/>
    <m/>
    <x v="126"/>
    <x v="160"/>
    <s v="O21361940002"/>
    <s v="BOD"/>
    <n v="2136194"/>
    <m/>
    <s v="00099021001 DEPOSITO DE EFECTIVO, DEPOSITANTE: INES ROCHA SEJAS, CONCEPTO: PAGO A LA PROCURADURIA GENERAL POR SERVICIOS BASICOS DEL MES DE JULIO, CUENTA DE DEPOSITO: CUENTA UNICA DEL TESORO/DJBR"/>
    <m/>
    <m/>
    <m/>
    <m/>
    <m/>
    <m/>
    <n v="0"/>
    <n v="450.91"/>
    <s v="NO_CONCILIADO"/>
  </r>
  <r>
    <x v="64"/>
    <m/>
    <x v="64"/>
    <x v="160"/>
    <s v="O21361990002"/>
    <s v="BOD"/>
    <n v="2136199"/>
    <m/>
    <s v="00291012002 DEPOSITO DE EFECTIVO, DEPOSITANTE: CRISTIAN ROLIN MENDIETA CORDERO, CONCEPTO: POR CONCEPTO DE DEVOLUCION DE PASAJES AEREOS, CUENTA DE DEPOSITO: CUENTA UNICA DEL TESORO"/>
    <m/>
    <m/>
    <m/>
    <m/>
    <m/>
    <m/>
    <n v="0"/>
    <n v="1319"/>
    <s v="NO_CONCILIADO"/>
  </r>
  <r>
    <x v="64"/>
    <m/>
    <x v="64"/>
    <x v="160"/>
    <s v="O21362010002"/>
    <s v="BOD"/>
    <n v="2136201"/>
    <m/>
    <s v="00291012002 DEPOSITO DE EFECTIVO, DEPOSITANTE: CRISTIAN ROLIN MENDIETA CORDERO, CONCEPTO: POR CONCEPTO DE DEVOLUCION DE PASAJES AEREOS, CUENTA DE DEPOSITO: CUENTA UNICA DEL TESORO"/>
    <m/>
    <m/>
    <m/>
    <m/>
    <m/>
    <m/>
    <n v="0"/>
    <n v="1255"/>
    <s v="NO_CONCILIADO"/>
  </r>
  <r>
    <x v="109"/>
    <m/>
    <x v="109"/>
    <x v="160"/>
    <s v="S10675970002"/>
    <s v="CRV"/>
    <n v="4782"/>
    <m/>
    <s v="||LIBRETA CUT N°00572019204 DESEMBOLSO DEL PRESTAMO DE DINERO DEL FIDEICOMISO DEL FINPRO N°028 CON LA EMPRESA EMAPA PROYECTO &quot;IMPLEMENTACION PLANTA PISCICOLA EN EL CHACO&quot; S/NOTA BDP/GO/JNPC/4782/2023."/>
    <m/>
    <m/>
    <m/>
    <m/>
    <m/>
    <m/>
    <n v="0"/>
    <n v="7289523.71"/>
    <s v="NO_CONCILIADO"/>
  </r>
  <r>
    <x v="109"/>
    <m/>
    <x v="109"/>
    <x v="160"/>
    <s v="S10675980002"/>
    <s v="CRV"/>
    <n v="4781"/>
    <m/>
    <s v="||LIBRETA CUT N°00572019205 DESEMBOLSO DEL PRESTAMO DE DINERO DEL FIDEICOMISO DEL FINPRO N°027 CON LA EMPRESA EMAPA PROYECTO &quot;IMPLEMENTACION DE LA INDUSTRIA DE CARNICOS EN EL BENI&quot; S/NOTA BDP/GO/JNPC/4781/2023."/>
    <m/>
    <m/>
    <m/>
    <m/>
    <m/>
    <m/>
    <n v="0"/>
    <n v="8581832.2400000002"/>
    <s v="NO_CONCILIADO"/>
  </r>
  <r>
    <x v="0"/>
    <m/>
    <x v="0"/>
    <x v="160"/>
    <s v="O21362350002"/>
    <s v="BOD"/>
    <n v="2136235"/>
    <m/>
    <s v="00099021001 DEPOSITO DE EFECTIVO, DEPOSITANTE: ROSA AMALIA QUISBERT DE MARCA, CONCEPTO: DEVOLUCION DE RETROACTIVO, CUENTA DE DEPOSITO: CUENTA UNICA DEL TESORO"/>
    <m/>
    <m/>
    <m/>
    <m/>
    <m/>
    <m/>
    <n v="0"/>
    <n v="200"/>
    <s v="NO_CONCILIADO"/>
  </r>
  <r>
    <x v="98"/>
    <m/>
    <x v="98"/>
    <x v="160"/>
    <s v="O21362450002"/>
    <s v="BOD"/>
    <n v="2136245"/>
    <m/>
    <s v="00290012001 DEPOSITO DE EFECTIVO, DEPOSITANTE: HELGA CAROLA ANGELO VARGAS, CONCEPTO: DEPÓSITO POR DEVOLUCION DE VIATICO - DESAGUADERO, CUENTA DE DEPOSITO: CUENTA UNICA DEL TESORO"/>
    <m/>
    <m/>
    <m/>
    <m/>
    <m/>
    <m/>
    <n v="0"/>
    <n v="391"/>
    <s v="NO_CONCILIADO"/>
  </r>
  <r>
    <x v="83"/>
    <m/>
    <x v="83"/>
    <x v="160"/>
    <s v="O21362690002"/>
    <s v="BOD"/>
    <n v="2136269"/>
    <m/>
    <s v="00041031107 DEPOSITO DE EFECTIVO, DEPOSITANTE: INSTITUTO BOLIVIANO DE METROLOGIA IBMETRO, CONCEPTO: DEVOLUCION DE GASTOS DE TRANSPORTE Y GASTOS VARIOS (EXAMENES MEDICOS, PRUEBAS COVID), CUENTA DE DEPOSITO: CUENTA UNICA DEL TESORO"/>
    <m/>
    <m/>
    <m/>
    <m/>
    <m/>
    <m/>
    <n v="0"/>
    <n v="110"/>
    <s v="NO_CONCILIADO"/>
  </r>
  <r>
    <x v="39"/>
    <m/>
    <x v="39"/>
    <x v="160"/>
    <s v="O21362700002"/>
    <s v="BOD"/>
    <n v="2136270"/>
    <m/>
    <s v="00212012001 DEPOSITO DE EFECTIVO, DEPOSITANTE: FREDDY JOHNNY COLQUE ALCON, CONCEPTO: REPOSICION DE CREDENCIAL, CUENTA DE DEPOSITO: CUENTA UNICA DEL TESORO"/>
    <m/>
    <m/>
    <m/>
    <m/>
    <m/>
    <m/>
    <n v="0"/>
    <n v="60"/>
    <s v="NO_CONCILIADO"/>
  </r>
  <r>
    <x v="104"/>
    <m/>
    <x v="104"/>
    <x v="160"/>
    <s v="O21362720002"/>
    <s v="BOD"/>
    <n v="2136272"/>
    <m/>
    <s v="00595012002 DEPOSITO DE EFECTIVO, DEPOSITANTE: MARIA XIMENA CHAVEZ VIRREIRA, CONCEPTO: DEVOLUCION DE BENEFICIOS SOCIALES PAGADOS EN EXCESO, CUENTA DE DEPOSITO: CUENTA UNICA DEL TESORO"/>
    <m/>
    <m/>
    <m/>
    <m/>
    <m/>
    <m/>
    <n v="0"/>
    <n v="4141.03"/>
    <s v="NO_CONCILIADO"/>
  </r>
  <r>
    <x v="26"/>
    <m/>
    <x v="26"/>
    <x v="160"/>
    <s v="G23928210002"/>
    <s v="CRV"/>
    <n v="2392821"/>
    <m/>
    <s v="REGULARIZACION DE TRANSFERENCIA DEL EXTERIOR SEGUN SWIFT NOS.14387-14386 DE FECHA 30/08/2023 ORDENANTE: INNOVATION BUSINESS ENG SA. PA/PANAMA, REF.: BNF/PAGO A PROVEEDOR SERVICIOS Y DEUDA PAYMENT 2 FOR ODV 166 KCL (S06324131AAD01) LIB. 00597012001 RECURSOS PROPIOS VENTAS YLB"/>
    <m/>
    <m/>
    <m/>
    <m/>
    <m/>
    <m/>
    <n v="0"/>
    <n v="151379.62"/>
    <s v="NO_CONCILIADO"/>
  </r>
  <r>
    <x v="83"/>
    <m/>
    <x v="83"/>
    <x v="160"/>
    <s v="O21363020002"/>
    <s v="BOD"/>
    <n v="2136302"/>
    <m/>
    <s v="00041031107 DEPOSITO DE EFECTIVO, DEPOSITANTE: BRYAN JHAMIL BASCOPE APAZA - IBMETRO, CONCEPTO: DEVOLUCION DE GASTOS OPERATIVOS POR PASAJE TERRESTRE EBA - CARANAVI, CUENTA DE DEPOSITO: CUENTA UNICA DEL TESORO"/>
    <m/>
    <m/>
    <m/>
    <m/>
    <m/>
    <m/>
    <n v="0"/>
    <n v="80"/>
    <s v="NO_CONCILIADO"/>
  </r>
  <r>
    <x v="38"/>
    <m/>
    <x v="38"/>
    <x v="160"/>
    <s v="O21362840002"/>
    <s v="BOD"/>
    <n v="2136284"/>
    <m/>
    <s v="00132042002 DEPOSITO DE EFECTIVO, DEPOSITANTE: EDWIN FORTUNATO FRANCO CRUZ, CONCEPTO: DEP. POR DEVOLUCION POR BOLETO AEREO NO UTILIZADO A COADYUVANTE Y OTRO PREVENTIVO 66, COMPROMISO 2, CUENTA DE DEPOSITO: CUENTA UNICA DEL TESORO"/>
    <m/>
    <m/>
    <m/>
    <m/>
    <m/>
    <m/>
    <n v="0"/>
    <n v="591"/>
    <s v="NO_CONCILIADO"/>
  </r>
  <r>
    <x v="46"/>
    <m/>
    <x v="46"/>
    <x v="160"/>
    <s v="O21362860002"/>
    <s v="BOD"/>
    <n v="2136286"/>
    <m/>
    <s v="00081011101 DEPOSITO DE EFECTIVO, DEPOSITANTE: JUDIHT ZUÑIGA ORTIZ, CONCEPTO: REPOSICION DE CREDENCIAL, CUENTA DE DEPOSITO: CUENTA UNICA DEL TESORO"/>
    <m/>
    <m/>
    <m/>
    <m/>
    <m/>
    <m/>
    <n v="0"/>
    <n v="25"/>
    <s v="NO_CONCILIADO"/>
  </r>
  <r>
    <x v="37"/>
    <m/>
    <x v="37"/>
    <x v="160"/>
    <s v="O21362980002"/>
    <s v="BOD"/>
    <n v="2136298"/>
    <m/>
    <s v="00016011101 DEPOSITO DE EFECTIVO, DEPOSITANTE: MINISTERIO DE EDUCACION, CONCEPTO: DEVOLUCION POR CONCEPTO DE REFRIGERIO, CUENTA DE DEPOSITO: CUENTA UNICA DEL TESORO"/>
    <m/>
    <m/>
    <m/>
    <m/>
    <m/>
    <m/>
    <n v="0"/>
    <n v="36"/>
    <s v="NO_CONCILIADO"/>
  </r>
  <r>
    <x v="17"/>
    <m/>
    <x v="17"/>
    <x v="160"/>
    <s v="O21363030002"/>
    <s v="BOD"/>
    <n v="2136303"/>
    <m/>
    <s v="00192014101 DEPOSITO DE EFECTIVO, DEPOSITANTE: LILIAN HUMAZA MACHADO, CONCEPTO: DEVOLUCION DE PASAJES NRO . SOL. GTO.FR: 21FF.OO. 41-119, CUENTA DE DEPOSITO: CUENTA UNICA DEL TESORO"/>
    <m/>
    <m/>
    <m/>
    <m/>
    <m/>
    <m/>
    <n v="0"/>
    <n v="84"/>
    <s v="NO_CONCILIADO"/>
  </r>
  <r>
    <x v="79"/>
    <m/>
    <x v="79"/>
    <x v="160"/>
    <s v="O21363050002"/>
    <s v="BOD"/>
    <n v="2136305"/>
    <m/>
    <s v="00283042001 DEPOSITO DE EFECTIVO, DEPOSITANTE: ADUANA NAL - REGIONAL ORURO, CONCEPTO: DEVOLUCION DE VIATICOS WILFREN MAX MIRANDA CARI, CUENTA DE DEPOSITO: CUENTA UNICA DEL TESORO"/>
    <m/>
    <m/>
    <m/>
    <m/>
    <m/>
    <m/>
    <n v="0"/>
    <n v="75"/>
    <s v="NO_CONCILIADO"/>
  </r>
  <r>
    <x v="79"/>
    <m/>
    <x v="79"/>
    <x v="160"/>
    <s v="O21363090002"/>
    <s v="BOD"/>
    <n v="2136309"/>
    <m/>
    <s v="00283042001 DEPOSITO DE EFECTIVO, DEPOSITANTE: ADUANA NAI - REGIONAL ORURO, CONCEPTO: DEVOLUCION DE VIATICOS DIEGO JESUS CASTILLO SUAREZ, CUENTA DE DEPOSITO: CUENTA UNICA DEL TESORO"/>
    <m/>
    <m/>
    <m/>
    <m/>
    <m/>
    <m/>
    <n v="0"/>
    <n v="75"/>
    <s v="NO_CONCILIADO"/>
  </r>
  <r>
    <x v="82"/>
    <m/>
    <x v="82"/>
    <x v="160"/>
    <s v="O21363100002"/>
    <s v="BOD"/>
    <n v="2136310"/>
    <m/>
    <s v="00206012001 DEPOSITO DE EFECTIVO, DEPOSITANTE: INSTITUTO NACIONAL DE ESTADISTICA, CONCEPTO: DEPÓSITO POR VENTA DE LA OFICINA CENTRAL LA PAZ DE FECHA 29/08/2023, CUENTA DE DEPOSITO: CUENTA UNICA DEL TESORO"/>
    <m/>
    <m/>
    <m/>
    <m/>
    <m/>
    <m/>
    <n v="0"/>
    <n v="10"/>
    <s v="NO_CONCILIADO"/>
  </r>
  <r>
    <x v="79"/>
    <m/>
    <x v="79"/>
    <x v="160"/>
    <s v="O21363110002"/>
    <s v="BOD"/>
    <n v="2136311"/>
    <m/>
    <s v="00283042001 DEPOSITO DE EFECTIVO, DEPOSITANTE: ADUANA NAL - REGIONAL ORURO, CONCEPTO: DEVOLUCION DE VIATICOS WARA DANIELA GUILLEN CAMARGO, CUENTA DE DEPOSITO: CUENTA UNICA DEL TESORO"/>
    <m/>
    <m/>
    <m/>
    <m/>
    <m/>
    <m/>
    <n v="0"/>
    <n v="75"/>
    <s v="NO_CONCILIADO"/>
  </r>
  <r>
    <x v="2"/>
    <m/>
    <x v="2"/>
    <x v="160"/>
    <s v="Q18680930002"/>
    <s v="CRV"/>
    <n v="1868093"/>
    <m/>
    <s v="NUMERO DE LIBRETA CUT: 00099021001 OPERACIÓN E18 TRANSFERENCIA DEL SISTEMA FINANCIERO POR CUENTA DE TERCEROS A LA CUT TRANSFERENCIA DEVOLUCION DE FONDOS POR 580 CASOS RECHAZADOS DE ABONO EN CUENTA A LAS BENEFICIARIAS DEL BJA EN ATENCION A LA NOTA CITE MSYD/BJA/CE/406/2023"/>
    <m/>
    <m/>
    <m/>
    <m/>
    <m/>
    <m/>
    <n v="0"/>
    <n v="65960"/>
    <s v="NO_CONCILIADO"/>
  </r>
  <r>
    <x v="2"/>
    <m/>
    <x v="2"/>
    <x v="160"/>
    <s v="Q18681510002"/>
    <s v="CRV"/>
    <n v="1868151"/>
    <m/>
    <s v="NUMERO DE LIBRETA CUT: 00046021109 OPERACIÓN E75 TRANSFERENCIA DE LA CUENTA FISCAL BUN A LA CUT EN MN SOL.TRANSF.DE FDOS.SG.NOTA OF.DESP.GAMSL NÂ°915/2023 A LA CTALCUT 3987 LIB.00046021109"/>
    <m/>
    <m/>
    <m/>
    <m/>
    <m/>
    <m/>
    <n v="0"/>
    <n v="884"/>
    <s v="NO_CONCILIADO"/>
  </r>
  <r>
    <x v="26"/>
    <m/>
    <x v="26"/>
    <x v="160"/>
    <s v="G23928220001"/>
    <s v="CVD"/>
    <n v="2392822"/>
    <m/>
    <s v="COBRO COSTOS DE PAPELERIA POR REGULARIZACION DE TRANSFERENCIA DEL EXTERIOR POR ORDEN DE INNOVATION BUSINESS ENG SA. PA/PANAMA, REF.: BNF/PAGO A PROVEEDOR SERVICIOS Y DEUDA PAYMENT 2 FOR ODV 166 KCL (S06324131AAD01) LIB. 00597032001 YLB-COMERCIALIZACION DE DIVERSAS SALES"/>
    <m/>
    <m/>
    <m/>
    <m/>
    <m/>
    <m/>
    <n v="50"/>
    <n v="0"/>
    <s v="NO_CONCILIADO"/>
  </r>
  <r>
    <x v="32"/>
    <m/>
    <x v="32"/>
    <x v="160"/>
    <s v="G23928180001"/>
    <s v="CVD"/>
    <n v="2392818"/>
    <m/>
    <s v="COBRO COSTOS DE PAPELERIA SEGUN TRANSFERENCIA DEL EXTERIOR POR ORDEN DE SOLGAS SA, LIMA PERU, FECHA VALOR 29/08/2023. REF.: (550 2208063) TNR/20230829-00289121 LIB. 00513062002 YPFB - EXPORTACIÓN DE GLP Y OTROS-BOLIVIANOS"/>
    <m/>
    <m/>
    <m/>
    <m/>
    <m/>
    <m/>
    <n v="50"/>
    <n v="0"/>
    <s v="NO_CONCILIADO"/>
  </r>
  <r>
    <x v="32"/>
    <m/>
    <x v="32"/>
    <x v="160"/>
    <s v="G23928200001"/>
    <s v="CVD"/>
    <n v="2392820"/>
    <m/>
    <s v="COBRO COSTOS DE PAPELERIA SEGUN TRANSFERENCIA DEL EXTERIOR POR ORDEN DE ENERGÍA ARGENTINA S.A., FECHA VALOR 29/08/2023 REF:EXA-GJA-144-23 Y 106-23 GAS NATURAL LIB. 00513012007 YPFB - RECURSOS NACIONALIZACIÓN"/>
    <m/>
    <m/>
    <m/>
    <m/>
    <m/>
    <m/>
    <n v="50"/>
    <n v="0"/>
    <s v="NO_CONCILIADO"/>
  </r>
  <r>
    <x v="26"/>
    <m/>
    <x v="26"/>
    <x v="160"/>
    <s v="G23929660002"/>
    <s v="CRV"/>
    <n v="2392966"/>
    <m/>
    <s v="TRANSFERENCIA DEL EXTERIOR SEGUN SWIFT NOS.14449-14448 DE FECHA 30/08/2023 ORDENANTE: WENFOR SA , FECHA VALOR 30/08/2023 REF:PAGO ANTICIPADO ODV 181 LIB. 00597012001 RECURSOS PROPIOS VENTAS YLB"/>
    <m/>
    <m/>
    <m/>
    <m/>
    <m/>
    <m/>
    <n v="0"/>
    <n v="403368"/>
    <s v="NO_CONCILIADO"/>
  </r>
  <r>
    <x v="32"/>
    <m/>
    <x v="32"/>
    <x v="160"/>
    <s v="S10677110002"/>
    <s v="CRV"/>
    <n v="1067711"/>
    <m/>
    <s v="||REGISTRO DEVOLUCIÓN FONDOS SALDO NO UTILIZADO LC I-2023-16 P/C YPFB A/F HONGHUA INTERNATIONAL CO., LTDA.S/G NOTAS PRS/GAFC-1953/DCEG-095/2023, F. 14/8/23 Y MEFP/VTCP/DGPOT/UOTGN/N° 976/2023, F. 29/8/23. LIB:00513042002 YPFBOPERACIONES GNEEDIRECCION DE SERVICIOS REF: DEV. FONDOS LC I-2023-16"/>
    <m/>
    <m/>
    <m/>
    <m/>
    <m/>
    <m/>
    <n v="0"/>
    <n v="5522265.7000000002"/>
    <s v="NO_CONCILIADO"/>
  </r>
  <r>
    <x v="26"/>
    <m/>
    <x v="26"/>
    <x v="160"/>
    <s v="G23929670001"/>
    <s v="CVD"/>
    <n v="2392967"/>
    <m/>
    <s v="COBRO COSTOS DE PAPELERIA SEGUN TRANSFERENCIA DEL EXTERIOR POR ORDEN DE WENFOR SA , FECHA VALOR 30/08/2023 REF:PAGO ANTICIPADO ODV 181 LIB. 00597012001 RECURSOS PROPIOS VENTAS YLB"/>
    <m/>
    <m/>
    <m/>
    <m/>
    <m/>
    <m/>
    <n v="50"/>
    <n v="0"/>
    <s v="NO_CONCILIADO"/>
  </r>
  <r>
    <x v="32"/>
    <m/>
    <x v="32"/>
    <x v="160"/>
    <s v="S10677180001"/>
    <s v="COB"/>
    <n v="1067718"/>
    <m/>
    <s v="'COBRO DE UTILES DE ESCRITORIO POR´||BS50.-POR DEVOLUCION FONDOS LC I-2023-16 P/C YPFB A/F HONGHUA INTERNATIONAL CO., LTDA. EN COMPLEMENTO A COMPROBANTE CONTABLE S-1067711 DE LA FECHA. LIB:00513042002 YPFBOPERACIONES GNEEDIRECCION DE SERVICIOS REF: DEV. FONDOS LC I-2023-16"/>
    <m/>
    <m/>
    <m/>
    <m/>
    <m/>
    <m/>
    <n v="50"/>
    <n v="0"/>
    <s v="NO_CONCILIADO"/>
  </r>
  <r>
    <x v="56"/>
    <m/>
    <x v="56"/>
    <x v="160"/>
    <s v="B21361790002"/>
    <s v="BOD"/>
    <n v="2136179"/>
    <m/>
    <s v="00598012001 DEP.DE CHEQ.AJENOS,RET.DE CAM.,CONCEPTO: DEVOLUCION DE SALDOS NO EJECUTADOS,DEP.: EDITORIAL DEL ESTADO PLURINACIONAL DE BOLIVIA , PROCEDENCIA: BANCO UNION S.A., CHEQUE: 687, FECHA DE EMISION:29/08/2023"/>
    <m/>
    <m/>
    <m/>
    <m/>
    <m/>
    <m/>
    <n v="0"/>
    <n v="3210.01"/>
    <s v="NO_CONCILIADO"/>
  </r>
  <r>
    <x v="37"/>
    <m/>
    <x v="37"/>
    <x v="160"/>
    <s v="B21362000002"/>
    <s v="BOD"/>
    <n v="2136200"/>
    <m/>
    <s v="00016291101 DEP.DE CHEQ.AJENOS,RET.DE CAM.,CONCEPTO: DEPÓSITO RECURSOS,DEP.: ESFM RAFAEL CHAVEZ ORTIZ , PROCEDENCIA: BANCO UNION S.A., CHEQUE: 1636, FECHA DE EMISION:22/08/2023"/>
    <m/>
    <m/>
    <m/>
    <m/>
    <m/>
    <m/>
    <n v="0"/>
    <n v="65855"/>
    <s v="NO_CONCILIADO"/>
  </r>
  <r>
    <x v="37"/>
    <m/>
    <x v="37"/>
    <x v="160"/>
    <s v="B21362020002"/>
    <s v="BOD"/>
    <n v="2136202"/>
    <m/>
    <s v="00016211101 DEP.DE CHEQ.AJENOS,RET.DE CAM.,CONCEPTO: DEPÓSITO RECURSOS,DEP.: ESFM SANTIAGO DE HUATA , PROCEDENCIA: BANCO UNION S.A., CHEQUE: 652, FECHA DE EMISION:25/08/2023"/>
    <m/>
    <m/>
    <m/>
    <m/>
    <m/>
    <m/>
    <n v="0"/>
    <n v="100"/>
    <s v="NO_CONCILIADO"/>
  </r>
  <r>
    <x v="49"/>
    <m/>
    <x v="49"/>
    <x v="160"/>
    <s v="B21362080002"/>
    <s v="BOD"/>
    <n v="2136208"/>
    <m/>
    <s v="00015011108 DEP.DE CHEQ.AJENOS,RET.DE CAM.,CONCEPTO: DEPÓSITO A LA CUT,DEP.: MINISTERIO DE GOBIERNO , PROCEDENCIA: BANCO UNION S.A., CHEQUE: 52333, FECHA DE EMISION:28/08/2023"/>
    <m/>
    <m/>
    <m/>
    <m/>
    <m/>
    <m/>
    <n v="0"/>
    <n v="100"/>
    <s v="NO_CONCILIADO"/>
  </r>
  <r>
    <x v="91"/>
    <m/>
    <x v="91"/>
    <x v="160"/>
    <s v="B21362090002"/>
    <s v="BOD"/>
    <n v="2136209"/>
    <m/>
    <s v="00578012002 DEP.DE CHEQ.AJENOS,RET.DE CAM.,CONCEPTO: REVERSION,DEP.: BOLIVIANA DE AVIACION , PROCEDENCIA: BANCO UNION S.A., CHEQUE: 3470, FECHA DE EMISION:25/08/2023"/>
    <m/>
    <m/>
    <m/>
    <m/>
    <m/>
    <m/>
    <n v="0"/>
    <n v="43244.800000000003"/>
    <s v="NO_CONCILIADO"/>
  </r>
  <r>
    <x v="109"/>
    <m/>
    <x v="109"/>
    <x v="160"/>
    <s v="B21362140002"/>
    <s v="BOD"/>
    <n v="2136214"/>
    <m/>
    <s v="00572012001 DEP.DE CHEQ.AJENOS,RET.DE CAM.,CONCEPTO: DEPÓSITO DESCUENTO SIN GOCE DE HABERES MAYO-JUNIO GESTION 2022,DEP.: EMAPA , PROCEDENCIA: BANCO UNION S.A., CHEQUE: 26281, FECHA DE EMISION:28/08/2023"/>
    <m/>
    <m/>
    <m/>
    <m/>
    <m/>
    <m/>
    <n v="0"/>
    <n v="1239.71"/>
    <s v="NO_CONCILIADO"/>
  </r>
  <r>
    <x v="35"/>
    <m/>
    <x v="35"/>
    <x v="160"/>
    <s v="B21362190002"/>
    <s v="BOD"/>
    <n v="2136219"/>
    <m/>
    <s v="00099021001 DEP.DE CHEQ.AJENOS,RET.DE CAM.,CONCEPTO: DEVOLUCION DEP. CTA ACREEDORES SENASIR CONCEPTO COBROS INDEBIDOS CBTE: 180 25/08/2023,DEP.: SENASIR , PROCEDENCIA: BANCO UNION S.A., CHEQUE: 10141, FECHA DE EMISION:25/08/2023"/>
    <m/>
    <m/>
    <m/>
    <m/>
    <m/>
    <m/>
    <n v="0"/>
    <n v="140.9"/>
    <s v="NO_CONCILIADO"/>
  </r>
  <r>
    <x v="41"/>
    <m/>
    <x v="41"/>
    <x v="160"/>
    <s v="B21362200002"/>
    <s v="BOD"/>
    <n v="2136220"/>
    <m/>
    <s v="00253014103 DEP.DE CHEQ.AJENOS,RET.DE CAM.,CONCEPTO: DEP. GAM TRIGAL GAS/ADM EJE/PREINV CONST SIST TRIGAL SCZ DE LA SIERRA - PROAR,DEP.: GAM TRIGAL , PROCEDENCIA: BANCO UNION S.A., CHEQUE: 1743, FECHA DE EMISION:29/08/2023"/>
    <m/>
    <m/>
    <m/>
    <m/>
    <m/>
    <m/>
    <n v="0"/>
    <n v="21008.74"/>
    <s v="NO_CONCILIADO"/>
  </r>
  <r>
    <x v="41"/>
    <m/>
    <x v="41"/>
    <x v="160"/>
    <s v="B21362230002"/>
    <s v="BOD"/>
    <n v="2136223"/>
    <m/>
    <s v="00253014112 DEP.DE CHEQ.AJENOS,RET.DE CAM.,CONCEPTO: DEP GAM TRIGAL GAS/ADM EJE/PREINV CONST SIT TRIGAL SCZ DE LA SIERRA - PROAR,DEP.: GAM TRIGAL , PROCEDENCIA: BANCO UNION S.A., CHEQUE: 1744, FECHA DE EMISION:29/08/2023"/>
    <m/>
    <m/>
    <m/>
    <m/>
    <m/>
    <m/>
    <n v="0"/>
    <n v="3151.31"/>
    <s v="NO_CONCILIADO"/>
  </r>
  <r>
    <x v="41"/>
    <m/>
    <x v="41"/>
    <x v="160"/>
    <s v="B21362260002"/>
    <s v="BOD"/>
    <n v="2136226"/>
    <m/>
    <s v="00253014220 DEP.DE CHEQ.AJENOS,RET.DE CAM.,CONCEPTO: DEP DEB AUT GAD CHUQUISACA GAS/INV EJE /PROY CONST Y SIST TARABUCO MIC-PRESAS CAF,DEP.: GAD CHUQUISACA , PROCEDENCIA: BANCO UNION S.A., CHEQUE: 1742, FECHA DE EMISION:29/08/2023"/>
    <m/>
    <m/>
    <m/>
    <m/>
    <m/>
    <m/>
    <n v="0"/>
    <n v="12794097.640000001"/>
    <s v="NO_CONCILIADO"/>
  </r>
  <r>
    <x v="122"/>
    <m/>
    <x v="122"/>
    <x v="160"/>
    <s v="B21362380002"/>
    <s v="BOD"/>
    <n v="2136238"/>
    <m/>
    <s v="00234014201 DEP.DE CHEQ.AJENOS,RET.DE CAM.,CONCEPTO: DEV AL C31 DEVENGADO 45 AL FONDO EN AVANCE,DEP.: BRACAMONTE VALLE ERVIN RAMIRO , PROCEDENCIA: BANCO UNION S.A., CHEQUE: 1257, FECHA DE EMISION:25/08/2023"/>
    <m/>
    <m/>
    <m/>
    <m/>
    <m/>
    <m/>
    <n v="0"/>
    <n v="5008.5"/>
    <s v="NO_CONCILIADO"/>
  </r>
  <r>
    <x v="122"/>
    <m/>
    <x v="122"/>
    <x v="160"/>
    <s v="B21362400002"/>
    <s v="BOD"/>
    <n v="2136240"/>
    <m/>
    <s v="00234012001 DEP.DE CHEQ.AJENOS,RET.DE CAM.,CONCEPTO: DEV AL C31 DEVENGADO 67 AL FONDO EN AVANCE,DEP.: PAREDES MICHHAEL , PROCEDENCIA: BANCO UNION S.A., CHEQUE: 1260, FECHA DE EMISION:25/08/2023"/>
    <m/>
    <m/>
    <m/>
    <m/>
    <m/>
    <m/>
    <n v="0"/>
    <n v="55"/>
    <s v="NO_CONCILIADO"/>
  </r>
  <r>
    <x v="122"/>
    <m/>
    <x v="122"/>
    <x v="160"/>
    <s v="B21362420002"/>
    <s v="BOD"/>
    <n v="2136242"/>
    <m/>
    <s v="00234012001 DEP.DE CHEQ.AJENOS,RET.DE CAM.,CONCEPTO: DEV AL C31 DEVENGADO 66 AL FONDO EN AVANCE,DEP.: PONCE FLORES ELIAS ELVIZ , PROCEDENCIA: BANCO UNION S.A., CHEQUE: 1258, FECHA DE EMISION:25/08/2023"/>
    <m/>
    <m/>
    <m/>
    <m/>
    <m/>
    <m/>
    <n v="0"/>
    <n v="55"/>
    <s v="NO_CONCILIADO"/>
  </r>
  <r>
    <x v="122"/>
    <m/>
    <x v="122"/>
    <x v="160"/>
    <s v="B21362440002"/>
    <s v="BOD"/>
    <n v="2136244"/>
    <m/>
    <s v="00234012001 DEP.DE CHEQ.AJENOS,RET.DE CAM.,CONCEPTO: DEV AL C31 DEVENGADO 69 AL FONDO EN AVANCE,DEP.: SANCHEZ MOSCOSO LUIS ENRIQUE , PROCEDENCIA: BANCO UNION S.A., CHEQUE: 1259, FECHA DE EMISION:25/08/2023"/>
    <m/>
    <m/>
    <m/>
    <m/>
    <m/>
    <m/>
    <n v="0"/>
    <n v="55"/>
    <s v="NO_CONCILIADO"/>
  </r>
  <r>
    <x v="97"/>
    <m/>
    <x v="97"/>
    <x v="160"/>
    <s v="S10677010003"/>
    <s v="COB"/>
    <n v="1067701"/>
    <m/>
    <s v="||TRANSFERENCIA DE FONDOS S/G MENSAJE SWIFT NROS.14425 Y 14424 DE LA FECHA. Y NOTA ENVIADA POR LA AGENCIA PARA EL DESARROLLO DE LA SOCIEDAD DE LA INFORMACION EN BOLIVIA CITE ADSIB-NE-374/2023 (HRE-TGL-9041) DE F.07.06.2023 (SECTOR PÚBLICO) DEBITO DE LA LIBRETA 00119012001 ADSIB-RECURSOS PROPIOS, REPOSICIÓN DE ÚTILES DE ESCRITORIO."/>
    <m/>
    <m/>
    <m/>
    <m/>
    <m/>
    <m/>
    <n v="50"/>
    <n v="0"/>
    <s v="NO_CONCILIADO"/>
  </r>
  <r>
    <x v="121"/>
    <m/>
    <x v="121"/>
    <x v="160"/>
    <s v="S10677640003"/>
    <s v="COB"/>
    <n v="1067764"/>
    <m/>
    <s v="||REGULARIZACIÓN DE NUESTRA OPERACIÓN N°1067187 DE FECHA 24/08/2023 SEGÚN NOTA CITE: CAR/DGE-UNC N°0174/2023 DE NAVEGACIÓN AEREA Y AEROPUERTOS BOLIVIANOS DE LA FECHA (HRE-TSO-1184). (SECTOR PÚBLICO). DÉBITO DE LA LIBRETA 00389012001 NAABOL  ADMINISTRACIÓN CENTRAL, REPOSICIÓN DE ÚTILES DE ESCRITORIO"/>
    <m/>
    <m/>
    <m/>
    <m/>
    <m/>
    <m/>
    <n v="50"/>
    <n v="0"/>
    <s v="NO_CONCILIADO"/>
  </r>
  <r>
    <x v="121"/>
    <m/>
    <x v="121"/>
    <x v="160"/>
    <s v="S10677690003"/>
    <s v="COB"/>
    <n v="1067769"/>
    <m/>
    <s v="||REGULARIZACIÓN DE NUESTRA OPERACIÓN NRO. 1067118 DE FECHA 23/08/2023 EN ATENCIÓN A NOTA REMITIDA POR NAVEGACIÓN AEREA Y AEROPUERTOS BOLIVIANOS CITE: CAR/DGE-UNC N°0174/2023 DE FECHA 29/08/2023 (HRE-TGL-1184) ORIGINAL CURSA EN COMPROBANTE N°1067764 (SECTOR PÚBLICO). DÉBITO DE LA LIBRETA 00389012001 NAABOL-ADMINISTRACION, REPOSICIÓN ÚTILES DE ESCRITORIO."/>
    <m/>
    <m/>
    <m/>
    <m/>
    <m/>
    <m/>
    <n v="50"/>
    <n v="0"/>
    <s v="NO_CONCILIADO"/>
  </r>
  <r>
    <x v="121"/>
    <m/>
    <x v="121"/>
    <x v="160"/>
    <s v="S10677710003"/>
    <s v="COB"/>
    <n v="1067771"/>
    <m/>
    <s v="||REGULARIZACIÓN DE NUESTRA OPERACIÓN NRO. 1067184 DE FECHA 24/08/2023 EN ATENCIÓN A NOTA REMITIDA POR NAVEGACIÓN AEREA Y AEROPUERTOS BOLIVIANOS CITE: CAR/DGE-UNC N°0174/2023 DE FECHA 29/08/2023 (HRE-TGL-1184) ORIGINAL CURSA EN COMPROBANTE N°1067764 (SECTOR PÚBLICO). DÉBITO DE LA LIBRETA 00389012001 NAABOL-ADMINISTRACION, REPOSICIÓN ÚTILES DE ESCRITORIO."/>
    <m/>
    <m/>
    <m/>
    <m/>
    <m/>
    <m/>
    <n v="50"/>
    <n v="0"/>
    <s v="NO_CONCILIADO"/>
  </r>
  <r>
    <x v="121"/>
    <m/>
    <x v="121"/>
    <x v="160"/>
    <s v="S10677700003"/>
    <s v="COB"/>
    <n v="1067770"/>
    <m/>
    <s v="||REGULARIZACIÓN DE NUESTRA OPERACIÓN N°1067268 DE FECHA 25/08/23 S/G NOTAS:CAR/DGE-UNC N°0174/2023 DE LA FECHA (HRE-TSO-1184) (ORIGINAL CURSA EN COMP.N°1067764) Y DGAC/5126/2023 DE FECHA 30/08/23 (HRE-TSO-1191) (ORIGINAL CURSA EN COMP.N°1067765). (SECTOR PÚBLICO). DÉBITO DE LA LIBRETA 00389012001 NAABOL  ADMINISTRACIÓN CENTRAL, REPOSICIÓN DE ÚTILES DE ESCRITORIO"/>
    <m/>
    <m/>
    <m/>
    <m/>
    <m/>
    <m/>
    <n v="50"/>
    <n v="0"/>
    <s v="NO_CONCILIADO"/>
  </r>
  <r>
    <x v="121"/>
    <m/>
    <x v="121"/>
    <x v="160"/>
    <s v="S10677750003"/>
    <s v="COB"/>
    <n v="1067775"/>
    <m/>
    <s v="||REGULARIZACIÓN DE NUESTRA OPERACIÓN N°1066503 DE FECHA 17/08/23 S/G NOTAS:CAR/DGE-UNC N°0174/2023 DE LA FECHA (HRE-TSO-1184) (ORIGINAL CURSA EN COMP.N°1067764) Y DGAC/5126/2023 DE FECHA 30/08/23 (HRE-TSO-1191) (ORIGINAL CURSA EN COMP.N°1067765). (SECTOR PÚBLICO). DÉBITO DE LA LIBRETA 00389012001 NAABOL  ADMINISTRACIÓN CENTRAL, REPOSICIÓN DE ÚTILES DE ESCRITORIO"/>
    <m/>
    <m/>
    <m/>
    <m/>
    <m/>
    <m/>
    <n v="50"/>
    <n v="0"/>
    <s v="NO_CONCILIADO"/>
  </r>
  <r>
    <x v="95"/>
    <m/>
    <x v="95"/>
    <x v="160"/>
    <s v="S10677880003"/>
    <s v="COB"/>
    <n v="1067788"/>
    <m/>
    <s v="||REGULARIZACIÓN DE NUESTRA OPERACIÓN N°1067176 DE FECHA 24/08/23 SEGÚN NOTA: DGAC/5126/2023 DE FECHA 30/08/23 ENVIADA POR LA DIRECCIÓN GENERAL DE AERONÁUTICA CIVIL (HRE-TSO-1191) (ORIGINAL CURSA EN COMPROBANTE N°1067765). (SECTOR PÚBLICO). DÉBITO DE LA LIBRETA 00117012001 DGAC, REPOSICIÓN DE ÚTILES DE ESCRITORIO."/>
    <m/>
    <m/>
    <m/>
    <m/>
    <m/>
    <m/>
    <n v="50"/>
    <n v="0"/>
    <s v="NO_CONCILIADO"/>
  </r>
  <r>
    <x v="95"/>
    <m/>
    <x v="95"/>
    <x v="160"/>
    <s v="S10677920003"/>
    <s v="COB"/>
    <n v="1067792"/>
    <m/>
    <s v="||REGULARIZACIÓN DE NUESTRA OPERACIÓN N°1067188 DE FECHA 24/08/23 SEGÚN NOTA: DGAC/5126/2023 DE FECHA 30/08/23 ENVIADA POR LA DIRECCIÓN GENERAL DE AERONÁUTICA CIVIL (HRE-TSO-1191) (ORIGINAL CURSA EN COMPROBANTE N°1067765). (SECTOR PÚBLICO). DÉBITO DE LA LIBRETA 00117012001 DGAC, REPOSICIÓN DE ÚTILES DE ESCRITORIO."/>
    <m/>
    <m/>
    <m/>
    <m/>
    <m/>
    <m/>
    <n v="50"/>
    <n v="0"/>
    <s v="NO_CONCILIADO"/>
  </r>
  <r>
    <x v="95"/>
    <m/>
    <x v="95"/>
    <x v="160"/>
    <s v="S10677720003"/>
    <s v="COB"/>
    <n v="1067772"/>
    <m/>
    <s v="||REGULARIZACIÓN DE NUESTRA OPERACIÓN N°1067268 DE FECHA 25/08/23 S/G NOTAS:DGAC/5126/2023 DE FECHA 30/08/23 (HRE-TSO-1191) (ORIGINAL CURSA EN COMP.N°1067765) Y CAR/DGE-UNC N°0174/2023 DE LA FECHA (HRE-TSO-1184) (ORIGINAL CURSA EN COMP.N°1067764). (SECTOR PÚBLICO). DÉBITO DE LA LIBRETA 00117012001 DGAC, REPOSICIÓN DE ÚTILES DE ESCRITORIO."/>
    <m/>
    <m/>
    <m/>
    <m/>
    <m/>
    <m/>
    <n v="50"/>
    <n v="0"/>
    <s v="NO_CONCILIADO"/>
  </r>
  <r>
    <x v="95"/>
    <m/>
    <x v="95"/>
    <x v="160"/>
    <s v="S10677650003"/>
    <s v="COB"/>
    <n v="1067765"/>
    <m/>
    <s v="||REGULARIZACIÓN DE NUESTRA OPERACIÓN NRO. 1067186 DE FECHA 24/08/2023 EN ATENCIÓN A NOTA REMITIDA POR LA DIRECCIÓN GENERAL DE AERONAUTICA CIVIL CITE: DGAC/5126/2023 DE FECHA 30/08/2023 (HRE-TSO-1191) (SECTOR PÚBLICO). DÉBITO DE LA LIBRETA 00117012001 DGAC, REPOSICIÓN ÚTILES DE ESCRITORIO."/>
    <m/>
    <m/>
    <m/>
    <m/>
    <m/>
    <m/>
    <n v="50"/>
    <n v="0"/>
    <s v="NO_CONCILIADO"/>
  </r>
  <r>
    <x v="95"/>
    <m/>
    <x v="95"/>
    <x v="160"/>
    <s v="S10678090003"/>
    <s v="COB"/>
    <n v="1067809"/>
    <m/>
    <s v="||REGULARIZACIÓN DE NUESTRA OPERACIÓN N°1067274 DE FECHA 25/08/23 S/G NOTAS:CAR/DGE-UNC N°0174/2023 DE LA FECHA (HRE-TSO-1184) (ORIGINAL CURSA EN COMP.N°1067764) Y DGAC/5126/2023 DE FECHA 30/08/23 (HRE-TSO-1191) (ORIGINAL CURSA EN COMP.N°1067765). (SECTOR PÚBLICO). DÉBITO DE LA LIBRETA 00117012001 DGAC, REPOSICIÓN DE ÚTILES DE ESCRITORIO."/>
    <m/>
    <m/>
    <m/>
    <m/>
    <m/>
    <m/>
    <n v="50"/>
    <n v="0"/>
    <s v="NO_CONCILIADO"/>
  </r>
  <r>
    <x v="95"/>
    <m/>
    <x v="95"/>
    <x v="160"/>
    <s v="S10677780003"/>
    <s v="COB"/>
    <n v="1067778"/>
    <m/>
    <s v="||REGULARIZACIÓN DE NUESTRA OPERACIÓN N°1066503 DE FECHA 17/08/23 S/G NOTAS:DGAC/5126/2023 DE FECHA 30/08/23 (HRE-TSO-1191) (ORIGINAL CURSA EN COMP.N°1067765) Y CAR/DGE-UNC N°0174/2023 DE LA FECHA (HRE-TSO-1184) (ORIGINAL CURSA EN COMP.N°1067764). (SECTOR PÚBLICO). DÉBITO DE LA LIBRETA 00117012001 DGAC, REPOSICIÓN DE ÚTILES DE ESCRITORIO."/>
    <m/>
    <m/>
    <m/>
    <m/>
    <m/>
    <m/>
    <n v="50"/>
    <n v="0"/>
    <s v="NO_CONCILIADO"/>
  </r>
  <r>
    <x v="82"/>
    <m/>
    <x v="82"/>
    <x v="160"/>
    <s v="B21362110002"/>
    <s v="BOD"/>
    <n v="2136211"/>
    <m/>
    <s v="00206044301 DEP.DE CHEQ.AJENOS,RET.DE CAM.,CONCEPTO: DEPÓSITO POR SALDOS NO EJECUTADOS BID,DEP.: INE-ADM. CENSO DE POBLACION Y VIVIENDA DA 04 , PROCEDENCIA: BANCO UNION S.A., CHEQUE: 888, FECHA DE EMISION:29/08/2023"/>
    <m/>
    <m/>
    <m/>
    <m/>
    <m/>
    <m/>
    <n v="0"/>
    <n v="371"/>
    <s v="CONCILIADO_PARCIAL"/>
  </r>
  <r>
    <x v="2"/>
    <m/>
    <x v="2"/>
    <x v="161"/>
    <s v="O21364810002"/>
    <s v="BOD"/>
    <n v="2136481"/>
    <m/>
    <s v="00099021001 DEPOSITO DE EFECTIVO, DEPOSITANTE: FRANZ ISAO CALLE ROCHA, CONCEPTO: DEVOLUCION DE RETROACTIVO, CUENTA DE DEPOSITO: CUENTA UNICA DEL TESORO/DJBR"/>
    <m/>
    <m/>
    <m/>
    <m/>
    <m/>
    <m/>
    <n v="0"/>
    <n v="5047"/>
    <s v="NO_CONCILIADO"/>
  </r>
  <r>
    <x v="0"/>
    <m/>
    <x v="0"/>
    <x v="161"/>
    <s v="O21364840002"/>
    <s v="BOD"/>
    <n v="2136484"/>
    <m/>
    <s v="00099021001 DEPOSITO DE EFECTIVO, DEPOSITANTE: ROSARIO GARCIA ONOFRE, CONCEPTO: DEVOLUCION DE VIATICOS POR COMISION, CUENTA DE DEPOSITO: CUENTA UNICA DEL TESORO"/>
    <m/>
    <m/>
    <m/>
    <m/>
    <m/>
    <m/>
    <n v="0"/>
    <n v="1106"/>
    <s v="NO_CONCILIADO"/>
  </r>
  <r>
    <x v="27"/>
    <m/>
    <x v="27"/>
    <x v="161"/>
    <s v="O21364920002"/>
    <s v="BOD"/>
    <n v="2136492"/>
    <m/>
    <s v="00086011102 DEPOSITO DE EFECTIVO, DEPOSITANTE: VERONICA PACAJES CHOQUE, CONCEPTO: DEVOLUCION DE ANTICIPO DE VIATICO, CUENTA DE DEPOSITO: CUENTA UNICA DEL TESORO"/>
    <m/>
    <m/>
    <m/>
    <m/>
    <m/>
    <m/>
    <n v="0"/>
    <n v="222"/>
    <s v="NO_CONCILIADO"/>
  </r>
  <r>
    <x v="98"/>
    <m/>
    <x v="98"/>
    <x v="161"/>
    <s v="O21365030002"/>
    <s v="BOD"/>
    <n v="2136503"/>
    <m/>
    <s v="00290022001 DEPOSITO DE EFECTIVO, DEPOSITANTE: ELIZABETH ALIAGA FLORES, CONCEPTO: DEVOLUCION DE VIATICOS NO SOLICITADOS, CUENTA DE DEPOSITO: CUENTA UNICA DEL TESORO"/>
    <m/>
    <m/>
    <m/>
    <m/>
    <m/>
    <m/>
    <n v="0"/>
    <n v="222"/>
    <s v="NO_CONCILIADO"/>
  </r>
  <r>
    <x v="49"/>
    <m/>
    <x v="49"/>
    <x v="161"/>
    <s v="O21365060002"/>
    <s v="BOD"/>
    <n v="2136506"/>
    <m/>
    <s v="00099021001 DEPOSITO DE EFECTIVO, DEPOSITANTE: PORFIRIO RENE TORREZ RIVEROS, CONCEPTO: DEVOLUCION DE 1 DIA DE VIATICO EN LA RUTA SRE-TJA EN FECHA 06-08-2023 DEL SR. PORFIRIO TORREZ, CUENTA DE DEPOSITO: CUENTA UNICA DEL TESORO/DJBR"/>
    <m/>
    <m/>
    <m/>
    <m/>
    <m/>
    <m/>
    <n v="0"/>
    <n v="225.7"/>
    <s v="NO_CONCILIADO"/>
  </r>
  <r>
    <x v="37"/>
    <m/>
    <x v="37"/>
    <x v="161"/>
    <s v="O21365130002"/>
    <s v="BOD"/>
    <n v="2136513"/>
    <m/>
    <s v="00099021001 DEPOSITO DE EFECTIVO, DEPOSITANTE: JANE LEONOR ROQUE MAMANI, CONCEPTO: DEVOLUCION DEPÓSITO A CUENTA DEL PROGRAMA 100 BECAS DEL MINISTERIO DE EDUCACION, CUENTA DE DEPOSITO: CUENTA UNICA DEL TESORO"/>
    <m/>
    <m/>
    <m/>
    <m/>
    <m/>
    <m/>
    <n v="0"/>
    <n v="3000"/>
    <s v="NO_CONCILIADO"/>
  </r>
  <r>
    <x v="1"/>
    <m/>
    <x v="1"/>
    <x v="161"/>
    <s v="J05622600002"/>
    <s v="NTE"/>
    <n v="6357848"/>
    <m/>
    <s v="A:00099021001 Transferencia de recursos a la Libreta 00099021001 TGN-RECURSOS ORDINARIOS (3987), de acuerdo a extracto bancario adjunto."/>
    <m/>
    <m/>
    <m/>
    <m/>
    <m/>
    <m/>
    <n v="0"/>
    <n v="40000000"/>
    <s v="NO_CONCILIADO"/>
  </r>
  <r>
    <x v="49"/>
    <m/>
    <x v="49"/>
    <x v="161"/>
    <s v="O21365180002"/>
    <s v="BOD"/>
    <n v="2136518"/>
    <m/>
    <s v="00099021001 DEPOSITO DE EFECTIVO, DEPOSITANTE: JOSE LUIS ALANES DAZA, CONCEPTO: DEVOLUCION DE HABERES POR EL MES DE JULIO DE 2022 SR. JOSE LUIS ALANES DAZA C.I. 2636681, CUENTA DE DEPOSITO: CUENTA UNICA DEL TESORO/DJBR"/>
    <m/>
    <m/>
    <m/>
    <m/>
    <m/>
    <m/>
    <n v="0"/>
    <n v="7401.75"/>
    <s v="NO_CONCILIADO"/>
  </r>
  <r>
    <x v="49"/>
    <m/>
    <x v="49"/>
    <x v="161"/>
    <s v="O21365220002"/>
    <s v="BOD"/>
    <n v="2136522"/>
    <m/>
    <s v="00099021001 DEPOSITO DE EFECTIVO, DEPOSITANTE: JOSE LUIS ALANES DAZA, CONCEPTO: DEVOLUCION DE HABERES POR EL MES DE JUNIO DE 2022 SR. JOSE LUIS ALANES DAZA C.I. 2636681, CUENTA DE DEPOSITO: CUENTA UNICA DEL TESORO/DJBR"/>
    <m/>
    <m/>
    <m/>
    <m/>
    <m/>
    <m/>
    <n v="0"/>
    <n v="7401.75"/>
    <s v="NO_CONCILIADO"/>
  </r>
  <r>
    <x v="49"/>
    <m/>
    <x v="49"/>
    <x v="161"/>
    <s v="O21365260002"/>
    <s v="BOD"/>
    <n v="2136526"/>
    <m/>
    <s v="00099021001 DEPOSITO DE EFECTIVO, DEPOSITANTE: JOSE LUIS ALANES DAZA, CONCEPTO: DEVOLUCION DE HABERES POR EL MES DE MAYO DE 2022 SR. JOSE LUIS ALANES DAZA C.I. 2636681, CUENTA DE DEPOSITO: CUENTA UNICA DEL TESORO/DJBR"/>
    <m/>
    <m/>
    <m/>
    <m/>
    <m/>
    <m/>
    <n v="0"/>
    <n v="7401.75"/>
    <s v="NO_CONCILIADO"/>
  </r>
  <r>
    <x v="65"/>
    <m/>
    <x v="65"/>
    <x v="161"/>
    <s v="O21365290002"/>
    <s v="BOD"/>
    <n v="2136529"/>
    <m/>
    <s v="00099021001 DEPOSITO DE EFECTIVO, DEPOSITANTE: GRUPO AEREO PRESIDENCIAL, CONCEPTO: PAGO SERVICIO TELEFONICO, CUENTA DE DEPOSITO: CUENTA UNICA DEL TESORO"/>
    <m/>
    <m/>
    <m/>
    <m/>
    <m/>
    <m/>
    <n v="0"/>
    <n v="7000"/>
    <s v="NO_CONCILIADO"/>
  </r>
  <r>
    <x v="23"/>
    <m/>
    <x v="23"/>
    <x v="161"/>
    <s v="O21365300002"/>
    <s v="BOD"/>
    <n v="2136530"/>
    <m/>
    <s v="00099021001 DEPOSITO DE EFECTIVO, DEPOSITANTE: SERVICIO NACIONAL DE RIEGO, CONCEPTO: DEPÓSITO POR REVERSION PREVENTIVO 310, CUENTA DE DEPOSITO: CUENTA UNICA DEL TESORO"/>
    <m/>
    <m/>
    <m/>
    <m/>
    <m/>
    <m/>
    <n v="0"/>
    <n v="428.6"/>
    <s v="NO_CONCILIADO"/>
  </r>
  <r>
    <x v="114"/>
    <m/>
    <x v="114"/>
    <x v="161"/>
    <s v="O21365320002"/>
    <s v="BOD"/>
    <n v="2136532"/>
    <m/>
    <s v="00190012003 DEPOSITO DE EFECTIVO, DEPOSITANTE: ARIEL FELIX PALOMINO JAIMES, CONCEPTO: DEVOLUCION DE VIATICOS, CUENTA DE DEPOSITO: CUENTA UNICA DEL TESORO"/>
    <m/>
    <m/>
    <m/>
    <m/>
    <m/>
    <m/>
    <n v="0"/>
    <n v="0.4"/>
    <s v="NO_CONCILIADO"/>
  </r>
  <r>
    <x v="59"/>
    <m/>
    <x v="59"/>
    <x v="161"/>
    <s v="O21365370002"/>
    <s v="BOD"/>
    <n v="2136537"/>
    <m/>
    <s v="00660072001 DEPOSITO DE EFECTIVO, DEPOSITANTE: ORGANO JUDICIAL, CONCEPTO: DEVOLUCION DE VIATICOS GUAQUI 15/08/23 PAOLA TORREZ, CUENTA DE DEPOSITO: CUENTA UNICA DEL TESORO"/>
    <m/>
    <m/>
    <m/>
    <m/>
    <m/>
    <m/>
    <n v="0"/>
    <n v="60"/>
    <s v="NO_CONCILIADO"/>
  </r>
  <r>
    <x v="99"/>
    <m/>
    <x v="99"/>
    <x v="161"/>
    <s v="O21365380002"/>
    <s v="BOD"/>
    <n v="2136538"/>
    <m/>
    <s v="00053011102 DEPOSITO DE EFECTIVO, DEPOSITANTE: GABRIEL GUZMAN ARAUCO, CONCEPTO: DEVOLUCION DE RETENCIONES Y SALDOS, CUENTA DE DEPOSITO: CUENTA UNICA DEL TESORO"/>
    <m/>
    <m/>
    <m/>
    <m/>
    <m/>
    <m/>
    <n v="0"/>
    <n v="629"/>
    <s v="NO_CONCILIADO"/>
  </r>
  <r>
    <x v="109"/>
    <m/>
    <x v="109"/>
    <x v="161"/>
    <s v="S10678600002"/>
    <s v="CRV"/>
    <n v="4803"/>
    <m/>
    <s v="||LIBRETA CUT N°00572019203 DESEMBOLSO DEL PRESTAMO DE DINERO DEL FIDEICOMISO DEL FINPRO N°026 CON LA EMPRESA EMAPA PROYECTO &quot;IMPLEMENTACION PLANTA PISCICOLA EN EL LAGO TITICACA&quot; S/NOTA BDP/GO/JNPC/4803/2023."/>
    <m/>
    <m/>
    <m/>
    <m/>
    <m/>
    <m/>
    <n v="0"/>
    <n v="4564628.88"/>
    <s v="NO_CONCILIADO"/>
  </r>
  <r>
    <x v="49"/>
    <m/>
    <x v="49"/>
    <x v="161"/>
    <s v="O21365710002"/>
    <s v="BOD"/>
    <n v="2136571"/>
    <m/>
    <s v="00099021001 DEPOSITO DE EFECTIVO, DEPOSITANTE: SIMON VENTURA CONDORI, CONCEPTO: DEVOLUCION DE SALARIO, CUENTA DE DEPOSITO: CUENTA UNICA DEL TESORO/DJBR"/>
    <m/>
    <m/>
    <m/>
    <m/>
    <m/>
    <m/>
    <n v="0"/>
    <n v="2000"/>
    <s v="NO_CONCILIADO"/>
  </r>
  <r>
    <x v="76"/>
    <m/>
    <x v="76"/>
    <x v="161"/>
    <s v="O21365720002"/>
    <s v="BOD"/>
    <n v="2136572"/>
    <m/>
    <s v="00213012001 DEPOSITO DE EFECTIVO, DEPOSITANTE: DAVID GONZALO TERRAZAS VALENCIA, CONCEPTO: DEVOLUCION DE FONDOS EN AVANCE, CUENTA DE DEPOSITO: CUENTA UNICA DEL TESORO"/>
    <m/>
    <m/>
    <m/>
    <m/>
    <m/>
    <m/>
    <n v="0"/>
    <n v="55"/>
    <s v="NO_CONCILIADO"/>
  </r>
  <r>
    <x v="28"/>
    <m/>
    <x v="28"/>
    <x v="161"/>
    <s v="O21365870002"/>
    <s v="BOD"/>
    <n v="2136587"/>
    <m/>
    <s v="00548132001 DEPOSITO DE EFECTIVO, DEPOSITANTE: MARCELINO LARUTA ESPINO, CONCEPTO: 13% DEVOLUCION POR VIATICOS, CUENTA DE DEPOSITO: CUENTA UNICA DEL TESORO"/>
    <m/>
    <m/>
    <m/>
    <m/>
    <m/>
    <m/>
    <n v="0"/>
    <n v="176"/>
    <s v="NO_CONCILIADO"/>
  </r>
  <r>
    <x v="28"/>
    <m/>
    <x v="28"/>
    <x v="161"/>
    <s v="O21365880002"/>
    <s v="BOD"/>
    <n v="2136588"/>
    <m/>
    <s v="00548132001 DEPOSITO DE EFECTIVO, DEPOSITANTE: FRANZ CHURATA ARUNI, CONCEPTO: DEVOLUCION 13 % POR VIATICOS, CUENTA DE DEPOSITO: CUENTA UNICA DEL TESORO"/>
    <m/>
    <m/>
    <m/>
    <m/>
    <m/>
    <m/>
    <n v="0"/>
    <n v="48"/>
    <s v="NO_CONCILIADO"/>
  </r>
  <r>
    <x v="2"/>
    <m/>
    <x v="2"/>
    <x v="161"/>
    <s v="O21365920002"/>
    <s v="BOD"/>
    <n v="2136592"/>
    <m/>
    <s v="00099021001 DEPOSITO DE EFECTIVO, DEPOSITANTE: ANDREA COCA QUIROGA CI 5390765, CONCEPTO: DEVOLUCION DE SUELDO MENSUAL DEL MES DE JUNIO DE LA GESTION 2023, PREVENTIVO N°3141, CUENTA DE DEPOSITO: CUENTA UNICA DEL TESORO/DJBR"/>
    <m/>
    <m/>
    <m/>
    <m/>
    <m/>
    <m/>
    <n v="0"/>
    <n v="8782.3700000000008"/>
    <s v="NO_CONCILIADO"/>
  </r>
  <r>
    <x v="0"/>
    <m/>
    <x v="0"/>
    <x v="161"/>
    <s v="O21365940002"/>
    <s v="BOD"/>
    <n v="2136594"/>
    <m/>
    <s v="00099021001 DEPOSITO DE EFECTIVO, DEPOSITANTE: JEANNETH MIRIAM ZARATE RADA, CONCEPTO: REEMBOLSO DE BECA OTORGADO POR EL MINISTERIO DE EDUCACION, CUENTA DE DEPOSITO: CUENTA UNICA DEL TESORO"/>
    <m/>
    <m/>
    <m/>
    <m/>
    <m/>
    <m/>
    <n v="0"/>
    <n v="6400"/>
    <s v="NO_CONCILIADO"/>
  </r>
  <r>
    <x v="94"/>
    <m/>
    <x v="94"/>
    <x v="161"/>
    <s v="G23941320002"/>
    <s v="CRV"/>
    <n v="2394132"/>
    <m/>
    <s v="REGULARIZACION DE TRANSFERENCIA DEL EXTERIOR SEGUN SWIFT NO.14442 DE FECHA 31/08/2023 ORDENANTE: CONSULADO GENERAL DE BOLIVIA, ARGENTINA - CUST/3000384306. REF.: GOVERNMENT SERVI TRN/20230830-00201153 LIB. 00340012005 SEGIP - RECAUDACION EXTERIOR - CEDULAS DE IDENTIDAD"/>
    <m/>
    <m/>
    <m/>
    <m/>
    <m/>
    <m/>
    <n v="0"/>
    <n v="77506.13"/>
    <s v="NO_CONCILIADO"/>
  </r>
  <r>
    <x v="105"/>
    <m/>
    <x v="105"/>
    <x v="161"/>
    <s v="O21366010002"/>
    <s v="BOD"/>
    <n v="2136601"/>
    <m/>
    <s v="00599022001 DEPOSITO DE EFECTIVO, DEPOSITANTE: EMPRESA BOLIVIANA DE ALIMENTOS Y DERIVADOS-EBA, CONCEPTO: DEVOLUCION DE RECURSOS NO UTILIZADOS CESAR EDWIN CHOQUE LIMACHI, CUENTA DE DEPOSITO: CUENTA UNICA DEL TESORO"/>
    <m/>
    <m/>
    <m/>
    <m/>
    <m/>
    <m/>
    <n v="0"/>
    <n v="0.36"/>
    <s v="NO_CONCILIAD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5161585-A0B5-466F-8058-A884ACD387B0}" name="TablaDinámica5" cacheId="1"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T34" firstHeaderRow="1" firstDataRow="3" firstDataCol="2"/>
  <pivotFields count="16">
    <pivotField axis="axisRow" compact="0" outline="0" showAll="0" defaultSubtotal="0">
      <items count="29">
        <item x="1"/>
        <item x="4"/>
        <item x="8"/>
        <item x="3"/>
        <item x="0"/>
        <item x="19"/>
        <item x="18"/>
        <item x="2"/>
        <item x="13"/>
        <item x="5"/>
        <item x="6"/>
        <item x="25"/>
        <item x="7"/>
        <item x="26"/>
        <item x="9"/>
        <item x="10"/>
        <item x="11"/>
        <item x="12"/>
        <item x="14"/>
        <item x="15"/>
        <item x="17"/>
        <item x="16"/>
        <item x="20"/>
        <item x="21"/>
        <item x="22"/>
        <item x="23"/>
        <item x="24"/>
        <item x="27"/>
        <item x="28"/>
      </items>
    </pivotField>
    <pivotField compact="0" outline="0" showAll="0" defaultSubtotal="0"/>
    <pivotField axis="axisRow" compact="0" outline="0" showAll="0" defaultSubtotal="0">
      <items count="28">
        <item x="0"/>
        <item x="3"/>
        <item x="7"/>
        <item x="2"/>
        <item x="18"/>
        <item x="17"/>
        <item x="1"/>
        <item x="12"/>
        <item x="4"/>
        <item x="5"/>
        <item x="24"/>
        <item x="6"/>
        <item x="25"/>
        <item x="8"/>
        <item x="9"/>
        <item x="10"/>
        <item x="11"/>
        <item x="13"/>
        <item x="14"/>
        <item x="16"/>
        <item x="15"/>
        <item x="19"/>
        <item x="20"/>
        <item x="21"/>
        <item x="22"/>
        <item x="23"/>
        <item x="26"/>
        <item x="27"/>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29">
    <i>
      <x/>
      <x/>
    </i>
    <i>
      <x v="1"/>
      <x v="1"/>
    </i>
    <i>
      <x v="2"/>
      <x v="2"/>
    </i>
    <i>
      <x v="3"/>
      <x v="3"/>
    </i>
    <i>
      <x v="4"/>
      <x/>
    </i>
    <i>
      <x v="5"/>
      <x v="4"/>
    </i>
    <i>
      <x v="6"/>
      <x v="5"/>
    </i>
    <i>
      <x v="7"/>
      <x v="6"/>
    </i>
    <i>
      <x v="8"/>
      <x v="7"/>
    </i>
    <i>
      <x v="9"/>
      <x v="8"/>
    </i>
    <i>
      <x v="10"/>
      <x v="9"/>
    </i>
    <i>
      <x v="11"/>
      <x v="10"/>
    </i>
    <i>
      <x v="12"/>
      <x v="11"/>
    </i>
    <i>
      <x v="13"/>
      <x v="12"/>
    </i>
    <i>
      <x v="14"/>
      <x v="13"/>
    </i>
    <i>
      <x v="15"/>
      <x v="14"/>
    </i>
    <i>
      <x v="16"/>
      <x v="15"/>
    </i>
    <i>
      <x v="17"/>
      <x v="16"/>
    </i>
    <i>
      <x v="18"/>
      <x v="17"/>
    </i>
    <i>
      <x v="19"/>
      <x v="18"/>
    </i>
    <i>
      <x v="20"/>
      <x v="19"/>
    </i>
    <i>
      <x v="21"/>
      <x v="20"/>
    </i>
    <i>
      <x v="22"/>
      <x v="21"/>
    </i>
    <i>
      <x v="23"/>
      <x v="22"/>
    </i>
    <i>
      <x v="24"/>
      <x v="23"/>
    </i>
    <i>
      <x v="25"/>
      <x v="24"/>
    </i>
    <i>
      <x v="26"/>
      <x v="25"/>
    </i>
    <i>
      <x v="27"/>
      <x v="26"/>
    </i>
    <i>
      <x v="28"/>
      <x v="27"/>
    </i>
  </rowItems>
  <colFields count="2">
    <field x="3"/>
    <field x="-2"/>
  </colFields>
  <colItems count="16">
    <i>
      <x v="1"/>
      <x/>
    </i>
    <i r="1" i="1">
      <x v="1"/>
    </i>
    <i>
      <x v="2"/>
      <x/>
    </i>
    <i r="1" i="1">
      <x v="1"/>
    </i>
    <i>
      <x v="3"/>
      <x/>
    </i>
    <i r="1" i="1">
      <x v="1"/>
    </i>
    <i>
      <x v="4"/>
      <x/>
    </i>
    <i r="1" i="1">
      <x v="1"/>
    </i>
    <i>
      <x v="5"/>
      <x/>
    </i>
    <i r="1" i="1">
      <x v="1"/>
    </i>
    <i>
      <x v="6"/>
      <x/>
    </i>
    <i r="1" i="1">
      <x v="1"/>
    </i>
    <i>
      <x v="7"/>
      <x/>
    </i>
    <i r="1" i="1">
      <x v="1"/>
    </i>
    <i>
      <x v="8"/>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52DF47F-769E-4244-89E7-4769F06767A8}" name="TablaDinámica1" cacheId="4"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R132" firstHeaderRow="1" firstDataRow="3" firstDataCol="2"/>
  <pivotFields count="18">
    <pivotField axis="axisRow" compact="0" outline="0" showAll="0" defaultSubtotal="0">
      <items count="127">
        <item x="66"/>
        <item x="49"/>
        <item x="37"/>
        <item x="50"/>
        <item x="65"/>
        <item x="35"/>
        <item x="83"/>
        <item x="2"/>
        <item x="87"/>
        <item x="46"/>
        <item x="27"/>
        <item x="95"/>
        <item x="38"/>
        <item x="39"/>
        <item x="88"/>
        <item x="64"/>
        <item x="94"/>
        <item x="61"/>
        <item x="32"/>
        <item x="91"/>
        <item x="70"/>
        <item x="18"/>
        <item x="59"/>
        <item x="75"/>
        <item x="21"/>
        <item x="1"/>
        <item x="4"/>
        <item x="0"/>
        <item x="26"/>
        <item x="104"/>
        <item x="73"/>
        <item x="79"/>
        <item x="29"/>
        <item x="96"/>
        <item x="98"/>
        <item x="89"/>
        <item x="90"/>
        <item x="118"/>
        <item x="58"/>
        <item x="6"/>
        <item x="81"/>
        <item x="92"/>
        <item x="82"/>
        <item x="99"/>
        <item x="115"/>
        <item x="77"/>
        <item x="86"/>
        <item x="7"/>
        <item x="12"/>
        <item x="116"/>
        <item x="67"/>
        <item x="121"/>
        <item x="8"/>
        <item x="41"/>
        <item x="16"/>
        <item x="40"/>
        <item x="11"/>
        <item x="28"/>
        <item x="9"/>
        <item x="30"/>
        <item x="76"/>
        <item x="3"/>
        <item x="114"/>
        <item x="53"/>
        <item x="71"/>
        <item x="14"/>
        <item x="63"/>
        <item x="56"/>
        <item x="84"/>
        <item x="74"/>
        <item x="10"/>
        <item x="13"/>
        <item x="15"/>
        <item x="17"/>
        <item x="5"/>
        <item x="20"/>
        <item x="19"/>
        <item x="22"/>
        <item x="109"/>
        <item x="23"/>
        <item x="24"/>
        <item x="25"/>
        <item x="120"/>
        <item x="44"/>
        <item x="31"/>
        <item x="62"/>
        <item x="33"/>
        <item x="34"/>
        <item x="36"/>
        <item x="45"/>
        <item x="42"/>
        <item x="43"/>
        <item x="103"/>
        <item x="47"/>
        <item x="48"/>
        <item x="80"/>
        <item x="51"/>
        <item x="52"/>
        <item x="54"/>
        <item x="55"/>
        <item x="57"/>
        <item x="102"/>
        <item x="60"/>
        <item x="101"/>
        <item x="68"/>
        <item x="69"/>
        <item x="72"/>
        <item x="100"/>
        <item x="105"/>
        <item x="108"/>
        <item x="97"/>
        <item x="85"/>
        <item x="78"/>
        <item x="93"/>
        <item x="106"/>
        <item x="107"/>
        <item x="110"/>
        <item x="111"/>
        <item x="112"/>
        <item x="113"/>
        <item x="117"/>
        <item x="119"/>
        <item x="122"/>
        <item x="123"/>
        <item x="124"/>
        <item x="125"/>
        <item x="126"/>
      </items>
    </pivotField>
    <pivotField compact="0" outline="0" showAll="0" defaultSubtotal="0"/>
    <pivotField axis="axisRow" compact="0" outline="0" showAll="0" defaultSubtotal="0">
      <items count="127">
        <item x="64"/>
        <item x="61"/>
        <item x="18"/>
        <item x="91"/>
        <item x="4"/>
        <item x="95"/>
        <item x="8"/>
        <item x="1"/>
        <item x="70"/>
        <item x="88"/>
        <item x="21"/>
        <item x="10"/>
        <item x="39"/>
        <item x="50"/>
        <item x="83"/>
        <item x="87"/>
        <item x="35"/>
        <item x="49"/>
        <item x="65"/>
        <item x="27"/>
        <item x="46"/>
        <item x="66"/>
        <item x="0"/>
        <item x="75"/>
        <item x="59"/>
        <item x="38"/>
        <item x="94"/>
        <item x="32"/>
        <item x="26"/>
        <item x="104"/>
        <item x="2"/>
        <item x="37"/>
        <item x="73"/>
        <item x="79"/>
        <item x="29"/>
        <item x="96"/>
        <item x="98"/>
        <item x="89"/>
        <item x="90"/>
        <item x="118"/>
        <item x="58"/>
        <item x="6"/>
        <item x="81"/>
        <item x="92"/>
        <item x="82"/>
        <item x="99"/>
        <item x="115"/>
        <item x="77"/>
        <item x="86"/>
        <item x="7"/>
        <item x="12"/>
        <item x="116"/>
        <item x="67"/>
        <item x="121"/>
        <item x="41"/>
        <item x="16"/>
        <item x="40"/>
        <item x="11"/>
        <item x="28"/>
        <item x="9"/>
        <item x="30"/>
        <item x="76"/>
        <item x="3"/>
        <item x="114"/>
        <item x="53"/>
        <item x="71"/>
        <item x="14"/>
        <item x="63"/>
        <item x="56"/>
        <item x="84"/>
        <item x="74"/>
        <item x="13"/>
        <item x="15"/>
        <item x="17"/>
        <item x="5"/>
        <item x="20"/>
        <item x="19"/>
        <item x="22"/>
        <item x="109"/>
        <item x="23"/>
        <item x="24"/>
        <item x="25"/>
        <item x="120"/>
        <item x="44"/>
        <item x="31"/>
        <item x="62"/>
        <item x="33"/>
        <item x="34"/>
        <item x="36"/>
        <item x="45"/>
        <item x="42"/>
        <item x="43"/>
        <item x="103"/>
        <item x="47"/>
        <item x="48"/>
        <item x="80"/>
        <item x="51"/>
        <item x="52"/>
        <item x="54"/>
        <item x="55"/>
        <item x="57"/>
        <item x="102"/>
        <item x="60"/>
        <item x="101"/>
        <item x="68"/>
        <item x="69"/>
        <item x="72"/>
        <item x="100"/>
        <item x="105"/>
        <item x="108"/>
        <item x="97"/>
        <item x="85"/>
        <item x="78"/>
        <item x="93"/>
        <item x="106"/>
        <item x="107"/>
        <item x="110"/>
        <item x="111"/>
        <item x="112"/>
        <item x="113"/>
        <item x="117"/>
        <item x="119"/>
        <item x="122"/>
        <item x="123"/>
        <item x="124"/>
        <item x="125"/>
        <item x="126"/>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s>
  <rowFields count="2">
    <field x="0"/>
    <field x="2"/>
  </rowFields>
  <rowItems count="127">
    <i>
      <x/>
      <x v="21"/>
    </i>
    <i>
      <x v="1"/>
      <x v="17"/>
    </i>
    <i>
      <x v="2"/>
      <x v="31"/>
    </i>
    <i>
      <x v="3"/>
      <x v="13"/>
    </i>
    <i>
      <x v="4"/>
      <x v="18"/>
    </i>
    <i>
      <x v="5"/>
      <x v="16"/>
    </i>
    <i>
      <x v="6"/>
      <x v="14"/>
    </i>
    <i>
      <x v="7"/>
      <x v="30"/>
    </i>
    <i>
      <x v="8"/>
      <x v="15"/>
    </i>
    <i>
      <x v="9"/>
      <x v="20"/>
    </i>
    <i>
      <x v="10"/>
      <x v="19"/>
    </i>
    <i>
      <x v="11"/>
      <x v="5"/>
    </i>
    <i>
      <x v="12"/>
      <x v="25"/>
    </i>
    <i>
      <x v="13"/>
      <x v="12"/>
    </i>
    <i>
      <x v="14"/>
      <x v="9"/>
    </i>
    <i>
      <x v="15"/>
      <x/>
    </i>
    <i>
      <x v="16"/>
      <x v="26"/>
    </i>
    <i>
      <x v="17"/>
      <x v="1"/>
    </i>
    <i>
      <x v="18"/>
      <x v="27"/>
    </i>
    <i>
      <x v="19"/>
      <x v="3"/>
    </i>
    <i>
      <x v="20"/>
      <x v="8"/>
    </i>
    <i>
      <x v="21"/>
      <x v="2"/>
    </i>
    <i>
      <x v="22"/>
      <x v="24"/>
    </i>
    <i>
      <x v="23"/>
      <x v="23"/>
    </i>
    <i>
      <x v="24"/>
      <x v="10"/>
    </i>
    <i>
      <x v="25"/>
      <x v="7"/>
    </i>
    <i>
      <x v="26"/>
      <x v="4"/>
    </i>
    <i>
      <x v="27"/>
      <x v="22"/>
    </i>
    <i>
      <x v="28"/>
      <x v="28"/>
    </i>
    <i>
      <x v="29"/>
      <x v="29"/>
    </i>
    <i>
      <x v="30"/>
      <x v="32"/>
    </i>
    <i>
      <x v="31"/>
      <x v="33"/>
    </i>
    <i>
      <x v="32"/>
      <x v="34"/>
    </i>
    <i>
      <x v="33"/>
      <x v="35"/>
    </i>
    <i>
      <x v="34"/>
      <x v="36"/>
    </i>
    <i>
      <x v="35"/>
      <x v="37"/>
    </i>
    <i>
      <x v="36"/>
      <x v="38"/>
    </i>
    <i>
      <x v="37"/>
      <x v="39"/>
    </i>
    <i>
      <x v="38"/>
      <x v="40"/>
    </i>
    <i>
      <x v="39"/>
      <x v="41"/>
    </i>
    <i>
      <x v="40"/>
      <x v="42"/>
    </i>
    <i>
      <x v="41"/>
      <x v="43"/>
    </i>
    <i>
      <x v="42"/>
      <x v="44"/>
    </i>
    <i>
      <x v="43"/>
      <x v="45"/>
    </i>
    <i>
      <x v="44"/>
      <x v="46"/>
    </i>
    <i>
      <x v="45"/>
      <x v="47"/>
    </i>
    <i>
      <x v="46"/>
      <x v="48"/>
    </i>
    <i>
      <x v="47"/>
      <x v="49"/>
    </i>
    <i>
      <x v="48"/>
      <x v="50"/>
    </i>
    <i>
      <x v="49"/>
      <x v="51"/>
    </i>
    <i>
      <x v="50"/>
      <x v="52"/>
    </i>
    <i>
      <x v="51"/>
      <x v="53"/>
    </i>
    <i>
      <x v="52"/>
      <x v="6"/>
    </i>
    <i>
      <x v="53"/>
      <x v="54"/>
    </i>
    <i>
      <x v="54"/>
      <x v="55"/>
    </i>
    <i>
      <x v="55"/>
      <x v="56"/>
    </i>
    <i>
      <x v="56"/>
      <x v="57"/>
    </i>
    <i>
      <x v="57"/>
      <x v="58"/>
    </i>
    <i>
      <x v="58"/>
      <x v="59"/>
    </i>
    <i>
      <x v="59"/>
      <x v="60"/>
    </i>
    <i>
      <x v="60"/>
      <x v="61"/>
    </i>
    <i>
      <x v="61"/>
      <x v="62"/>
    </i>
    <i>
      <x v="62"/>
      <x v="63"/>
    </i>
    <i>
      <x v="63"/>
      <x v="64"/>
    </i>
    <i>
      <x v="64"/>
      <x v="65"/>
    </i>
    <i>
      <x v="65"/>
      <x v="66"/>
    </i>
    <i>
      <x v="66"/>
      <x v="67"/>
    </i>
    <i>
      <x v="67"/>
      <x v="68"/>
    </i>
    <i>
      <x v="68"/>
      <x v="69"/>
    </i>
    <i>
      <x v="69"/>
      <x v="70"/>
    </i>
    <i>
      <x v="70"/>
      <x v="11"/>
    </i>
    <i>
      <x v="71"/>
      <x v="71"/>
    </i>
    <i>
      <x v="72"/>
      <x v="72"/>
    </i>
    <i>
      <x v="73"/>
      <x v="73"/>
    </i>
    <i>
      <x v="74"/>
      <x v="74"/>
    </i>
    <i>
      <x v="75"/>
      <x v="75"/>
    </i>
    <i>
      <x v="76"/>
      <x v="76"/>
    </i>
    <i>
      <x v="77"/>
      <x v="77"/>
    </i>
    <i>
      <x v="78"/>
      <x v="78"/>
    </i>
    <i>
      <x v="79"/>
      <x v="79"/>
    </i>
    <i>
      <x v="80"/>
      <x v="80"/>
    </i>
    <i>
      <x v="81"/>
      <x v="81"/>
    </i>
    <i>
      <x v="82"/>
      <x v="82"/>
    </i>
    <i>
      <x v="83"/>
      <x v="83"/>
    </i>
    <i>
      <x v="84"/>
      <x v="84"/>
    </i>
    <i>
      <x v="85"/>
      <x v="85"/>
    </i>
    <i>
      <x v="86"/>
      <x v="86"/>
    </i>
    <i>
      <x v="87"/>
      <x v="87"/>
    </i>
    <i>
      <x v="88"/>
      <x v="88"/>
    </i>
    <i>
      <x v="89"/>
      <x v="89"/>
    </i>
    <i>
      <x v="90"/>
      <x v="90"/>
    </i>
    <i>
      <x v="91"/>
      <x v="91"/>
    </i>
    <i>
      <x v="92"/>
      <x v="92"/>
    </i>
    <i>
      <x v="93"/>
      <x v="93"/>
    </i>
    <i>
      <x v="94"/>
      <x v="94"/>
    </i>
    <i>
      <x v="95"/>
      <x v="95"/>
    </i>
    <i>
      <x v="96"/>
      <x v="96"/>
    </i>
    <i>
      <x v="97"/>
      <x v="97"/>
    </i>
    <i>
      <x v="98"/>
      <x v="98"/>
    </i>
    <i>
      <x v="99"/>
      <x v="99"/>
    </i>
    <i>
      <x v="100"/>
      <x v="100"/>
    </i>
    <i>
      <x v="101"/>
      <x v="101"/>
    </i>
    <i>
      <x v="102"/>
      <x v="102"/>
    </i>
    <i>
      <x v="103"/>
      <x v="103"/>
    </i>
    <i>
      <x v="104"/>
      <x v="104"/>
    </i>
    <i>
      <x v="105"/>
      <x v="105"/>
    </i>
    <i>
      <x v="106"/>
      <x v="106"/>
    </i>
    <i>
      <x v="107"/>
      <x v="107"/>
    </i>
    <i>
      <x v="108"/>
      <x v="108"/>
    </i>
    <i>
      <x v="109"/>
      <x v="109"/>
    </i>
    <i>
      <x v="110"/>
      <x v="110"/>
    </i>
    <i>
      <x v="111"/>
      <x v="111"/>
    </i>
    <i>
      <x v="112"/>
      <x v="112"/>
    </i>
    <i>
      <x v="113"/>
      <x v="113"/>
    </i>
    <i>
      <x v="114"/>
      <x v="114"/>
    </i>
    <i>
      <x v="115"/>
      <x v="115"/>
    </i>
    <i>
      <x v="116"/>
      <x v="116"/>
    </i>
    <i>
      <x v="117"/>
      <x v="117"/>
    </i>
    <i>
      <x v="118"/>
      <x v="118"/>
    </i>
    <i>
      <x v="119"/>
      <x v="119"/>
    </i>
    <i>
      <x v="120"/>
      <x v="120"/>
    </i>
    <i>
      <x v="121"/>
      <x v="121"/>
    </i>
    <i>
      <x v="122"/>
      <x v="122"/>
    </i>
    <i>
      <x v="123"/>
      <x v="123"/>
    </i>
    <i>
      <x v="124"/>
      <x v="124"/>
    </i>
    <i>
      <x v="125"/>
      <x v="125"/>
    </i>
    <i>
      <x v="126"/>
      <x v="126"/>
    </i>
  </rowItems>
  <colFields count="2">
    <field x="3"/>
    <field x="-2"/>
  </colFields>
  <colItems count="16">
    <i>
      <x v="1"/>
      <x/>
    </i>
    <i r="1" i="1">
      <x v="1"/>
    </i>
    <i>
      <x v="2"/>
      <x/>
    </i>
    <i r="1" i="1">
      <x v="1"/>
    </i>
    <i>
      <x v="3"/>
      <x/>
    </i>
    <i r="1" i="1">
      <x v="1"/>
    </i>
    <i>
      <x v="4"/>
      <x/>
    </i>
    <i r="1" i="1">
      <x v="1"/>
    </i>
    <i>
      <x v="5"/>
      <x/>
    </i>
    <i r="1" i="1">
      <x v="1"/>
    </i>
    <i>
      <x v="6"/>
      <x/>
    </i>
    <i r="1" i="1">
      <x v="1"/>
    </i>
    <i>
      <x v="7"/>
      <x/>
    </i>
    <i r="1" i="1">
      <x v="1"/>
    </i>
    <i>
      <x v="8"/>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420012C-F357-45BB-AA50-2E6E71253A94}" name="TablaDinámica9" cacheId="3"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57" firstHeaderRow="1" firstDataRow="1" firstDataCol="2"/>
  <pivotFields count="8">
    <pivotField axis="axisRow" compact="0" outline="0" showAll="0" defaultSubtotal="0">
      <items count="65">
        <item x="2"/>
        <item x="8"/>
        <item x="9"/>
        <item x="13"/>
        <item x="15"/>
        <item x="48"/>
        <item m="1" x="59"/>
        <item x="0"/>
        <item x="26"/>
        <item x="6"/>
        <item x="24"/>
        <item x="5"/>
        <item x="14"/>
        <item x="28"/>
        <item x="12"/>
        <item x="27"/>
        <item x="46"/>
        <item x="53"/>
        <item x="29"/>
        <item x="11"/>
        <item x="17"/>
        <item x="18"/>
        <item x="22"/>
        <item x="38"/>
        <item x="44"/>
        <item x="52"/>
        <item x="1"/>
        <item x="7"/>
        <item x="32"/>
        <item x="41"/>
        <item x="51"/>
        <item x="10"/>
        <item x="3"/>
        <item m="1" x="63"/>
        <item x="4"/>
        <item x="20"/>
        <item m="1" x="61"/>
        <item m="1" x="62"/>
        <item x="25"/>
        <item x="33"/>
        <item x="36"/>
        <item x="34"/>
        <item x="35"/>
        <item x="40"/>
        <item x="45"/>
        <item x="19"/>
        <item m="1" x="56"/>
        <item x="43"/>
        <item m="1" x="64"/>
        <item m="1" x="55"/>
        <item x="16"/>
        <item x="21"/>
        <item x="30"/>
        <item x="31"/>
        <item x="37"/>
        <item x="42"/>
        <item x="47"/>
        <item x="50"/>
        <item m="1" x="57"/>
        <item x="23"/>
        <item m="1" x="58"/>
        <item m="1" x="54"/>
        <item m="1" x="60"/>
        <item x="39"/>
        <item x="49"/>
      </items>
    </pivotField>
    <pivotField compact="0" outline="0" showAll="0" defaultSubtotal="0"/>
    <pivotField axis="axisRow" compact="0" outline="0" showAll="0" defaultSubtotal="0">
      <items count="65">
        <item x="8"/>
        <item x="9"/>
        <item x="13"/>
        <item x="15"/>
        <item x="48"/>
        <item m="1" x="55"/>
        <item x="0"/>
        <item x="2"/>
        <item x="26"/>
        <item x="6"/>
        <item x="24"/>
        <item x="5"/>
        <item x="14"/>
        <item x="28"/>
        <item x="12"/>
        <item x="27"/>
        <item x="46"/>
        <item x="53"/>
        <item x="29"/>
        <item x="11"/>
        <item x="17"/>
        <item x="18"/>
        <item x="22"/>
        <item x="38"/>
        <item x="44"/>
        <item x="52"/>
        <item x="1"/>
        <item x="7"/>
        <item x="32"/>
        <item x="41"/>
        <item x="51"/>
        <item x="10"/>
        <item x="3"/>
        <item m="1" x="64"/>
        <item x="4"/>
        <item x="20"/>
        <item m="1" x="57"/>
        <item m="1" x="63"/>
        <item x="25"/>
        <item x="33"/>
        <item x="36"/>
        <item x="34"/>
        <item x="35"/>
        <item x="40"/>
        <item x="45"/>
        <item x="19"/>
        <item m="1" x="61"/>
        <item x="43"/>
        <item m="1" x="59"/>
        <item m="1" x="58"/>
        <item x="16"/>
        <item x="21"/>
        <item x="30"/>
        <item x="31"/>
        <item x="37"/>
        <item x="42"/>
        <item x="47"/>
        <item x="50"/>
        <item m="1" x="62"/>
        <item x="23"/>
        <item m="1" x="54"/>
        <item m="1" x="56"/>
        <item m="1" x="60"/>
        <item x="39"/>
        <item x="49"/>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54">
    <i>
      <x/>
      <x v="7"/>
    </i>
    <i>
      <x v="1"/>
      <x/>
    </i>
    <i>
      <x v="2"/>
      <x v="1"/>
    </i>
    <i>
      <x v="3"/>
      <x v="2"/>
    </i>
    <i>
      <x v="4"/>
      <x v="3"/>
    </i>
    <i>
      <x v="5"/>
      <x v="4"/>
    </i>
    <i>
      <x v="7"/>
      <x v="6"/>
    </i>
    <i>
      <x v="8"/>
      <x v="8"/>
    </i>
    <i>
      <x v="9"/>
      <x v="9"/>
    </i>
    <i>
      <x v="10"/>
      <x v="10"/>
    </i>
    <i>
      <x v="11"/>
      <x v="11"/>
    </i>
    <i>
      <x v="12"/>
      <x v="12"/>
    </i>
    <i>
      <x v="13"/>
      <x v="13"/>
    </i>
    <i>
      <x v="14"/>
      <x v="14"/>
    </i>
    <i>
      <x v="15"/>
      <x v="15"/>
    </i>
    <i>
      <x v="16"/>
      <x v="16"/>
    </i>
    <i>
      <x v="17"/>
      <x v="17"/>
    </i>
    <i>
      <x v="18"/>
      <x v="18"/>
    </i>
    <i>
      <x v="19"/>
      <x v="19"/>
    </i>
    <i>
      <x v="20"/>
      <x v="20"/>
    </i>
    <i>
      <x v="21"/>
      <x v="21"/>
    </i>
    <i>
      <x v="22"/>
      <x v="22"/>
    </i>
    <i>
      <x v="23"/>
      <x v="23"/>
    </i>
    <i>
      <x v="24"/>
      <x v="24"/>
    </i>
    <i>
      <x v="25"/>
      <x v="25"/>
    </i>
    <i>
      <x v="26"/>
      <x v="26"/>
    </i>
    <i>
      <x v="27"/>
      <x v="27"/>
    </i>
    <i>
      <x v="28"/>
      <x v="28"/>
    </i>
    <i>
      <x v="29"/>
      <x v="29"/>
    </i>
    <i>
      <x v="30"/>
      <x v="30"/>
    </i>
    <i>
      <x v="31"/>
      <x v="31"/>
    </i>
    <i>
      <x v="32"/>
      <x v="32"/>
    </i>
    <i>
      <x v="34"/>
      <x v="34"/>
    </i>
    <i>
      <x v="35"/>
      <x v="35"/>
    </i>
    <i>
      <x v="38"/>
      <x v="38"/>
    </i>
    <i>
      <x v="39"/>
      <x v="39"/>
    </i>
    <i>
      <x v="40"/>
      <x v="40"/>
    </i>
    <i>
      <x v="41"/>
      <x v="41"/>
    </i>
    <i>
      <x v="42"/>
      <x v="42"/>
    </i>
    <i>
      <x v="43"/>
      <x v="43"/>
    </i>
    <i>
      <x v="44"/>
      <x v="44"/>
    </i>
    <i>
      <x v="45"/>
      <x v="45"/>
    </i>
    <i>
      <x v="47"/>
      <x v="47"/>
    </i>
    <i>
      <x v="50"/>
      <x v="50"/>
    </i>
    <i>
      <x v="51"/>
      <x v="51"/>
    </i>
    <i>
      <x v="52"/>
      <x v="52"/>
    </i>
    <i>
      <x v="53"/>
      <x v="53"/>
    </i>
    <i>
      <x v="54"/>
      <x v="54"/>
    </i>
    <i>
      <x v="55"/>
      <x v="55"/>
    </i>
    <i>
      <x v="56"/>
      <x v="56"/>
    </i>
    <i>
      <x v="57"/>
      <x v="57"/>
    </i>
    <i>
      <x v="59"/>
      <x v="59"/>
    </i>
    <i>
      <x v="63"/>
      <x v="63"/>
    </i>
    <i>
      <x v="64"/>
      <x v="64"/>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CAD96D8-B61A-4F28-BD1F-757BFDAD41DB}" name="TablaDinámica3" cacheId="0"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S20" firstHeaderRow="1" firstDataRow="3" firstDataCol="2"/>
  <pivotFields count="18">
    <pivotField axis="axisRow" compact="0" outline="0" subtotalTop="0" showAll="0" defaultSubtotal="0">
      <items count="15">
        <item x="0"/>
        <item x="8"/>
        <item x="10"/>
        <item x="2"/>
        <item x="9"/>
        <item x="1"/>
        <item x="6"/>
        <item x="3"/>
        <item x="4"/>
        <item x="5"/>
        <item x="7"/>
        <item x="11"/>
        <item x="12"/>
        <item x="13"/>
        <item x="14"/>
      </items>
    </pivotField>
    <pivotField compact="0" outline="0" subtotalTop="0" showAll="0" defaultSubtotal="0"/>
    <pivotField axis="axisRow" compact="0" outline="0" subtotalTop="0" showAll="0" defaultSubtotal="0">
      <items count="15">
        <item x="2"/>
        <item x="0"/>
        <item x="8"/>
        <item x="10"/>
        <item x="9"/>
        <item x="1"/>
        <item x="6"/>
        <item x="3"/>
        <item x="4"/>
        <item x="5"/>
        <item x="7"/>
        <item x="11"/>
        <item x="12"/>
        <item x="13"/>
        <item x="14"/>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s>
  <rowFields count="2">
    <field x="0"/>
    <field x="2"/>
  </rowFields>
  <rowItems count="15">
    <i>
      <x/>
      <x v="1"/>
    </i>
    <i>
      <x v="1"/>
      <x v="2"/>
    </i>
    <i>
      <x v="2"/>
      <x v="3"/>
    </i>
    <i>
      <x v="3"/>
      <x/>
    </i>
    <i>
      <x v="4"/>
      <x v="4"/>
    </i>
    <i>
      <x v="5"/>
      <x v="5"/>
    </i>
    <i>
      <x v="6"/>
      <x v="6"/>
    </i>
    <i>
      <x v="7"/>
      <x v="7"/>
    </i>
    <i>
      <x v="8"/>
      <x v="8"/>
    </i>
    <i>
      <x v="9"/>
      <x v="9"/>
    </i>
    <i>
      <x v="10"/>
      <x v="10"/>
    </i>
    <i>
      <x v="11"/>
      <x v="11"/>
    </i>
    <i>
      <x v="12"/>
      <x v="12"/>
    </i>
    <i>
      <x v="13"/>
      <x v="13"/>
    </i>
    <i>
      <x v="14"/>
      <x v="14"/>
    </i>
  </rowItems>
  <colFields count="2">
    <field x="3"/>
    <field x="-2"/>
  </colFields>
  <colItems count="16">
    <i>
      <x v="1"/>
      <x/>
    </i>
    <i r="1" i="1">
      <x v="1"/>
    </i>
    <i>
      <x v="2"/>
      <x/>
    </i>
    <i r="1" i="1">
      <x v="1"/>
    </i>
    <i>
      <x v="3"/>
      <x/>
    </i>
    <i r="1" i="1">
      <x v="1"/>
    </i>
    <i>
      <x v="4"/>
      <x/>
    </i>
    <i r="1" i="1">
      <x v="1"/>
    </i>
    <i>
      <x v="5"/>
      <x/>
    </i>
    <i r="1" i="1">
      <x v="1"/>
    </i>
    <i>
      <x v="6"/>
      <x/>
    </i>
    <i r="1" i="1">
      <x v="1"/>
    </i>
    <i>
      <x v="7"/>
      <x/>
    </i>
    <i r="1" i="1">
      <x v="1"/>
    </i>
    <i>
      <x v="8"/>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E2E38C0-7934-4E91-914C-EF8D02115203}" name="TablaDinámica7" cacheId="2"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U24" firstHeaderRow="1" firstDataRow="3" firstDataCol="2"/>
  <pivotFields count="17">
    <pivotField axis="axisRow" compact="0" outline="0" showAll="0" defaultSubtotal="0">
      <items count="22">
        <item x="0"/>
        <item x="8"/>
        <item x="1"/>
        <item x="11"/>
        <item x="15"/>
        <item x="4"/>
        <item x="12"/>
        <item x="2"/>
        <item x="3"/>
        <item x="5"/>
        <item m="1" x="21"/>
        <item x="7"/>
        <item x="6"/>
        <item x="9"/>
        <item x="10"/>
        <item m="1" x="19"/>
        <item m="1" x="20"/>
        <item x="13"/>
        <item x="14"/>
        <item x="16"/>
        <item x="17"/>
        <item x="18"/>
      </items>
    </pivotField>
    <pivotField compact="0" outline="0" showAll="0" defaultSubtotal="0"/>
    <pivotField axis="axisRow" compact="0" outline="0" showAll="0" defaultSubtotal="0">
      <items count="22">
        <item x="0"/>
        <item x="8"/>
        <item x="1"/>
        <item x="11"/>
        <item x="15"/>
        <item x="4"/>
        <item x="12"/>
        <item x="2"/>
        <item x="3"/>
        <item x="5"/>
        <item m="1" x="19"/>
        <item x="7"/>
        <item x="6"/>
        <item x="9"/>
        <item x="10"/>
        <item m="1" x="21"/>
        <item m="1" x="20"/>
        <item x="13"/>
        <item x="14"/>
        <item x="16"/>
        <item x="17"/>
        <item x="18"/>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19">
    <i>
      <x/>
      <x/>
    </i>
    <i>
      <x v="1"/>
      <x v="1"/>
    </i>
    <i>
      <x v="2"/>
      <x v="2"/>
    </i>
    <i>
      <x v="3"/>
      <x v="3"/>
    </i>
    <i>
      <x v="4"/>
      <x v="4"/>
    </i>
    <i>
      <x v="5"/>
      <x v="5"/>
    </i>
    <i>
      <x v="6"/>
      <x v="6"/>
    </i>
    <i>
      <x v="7"/>
      <x v="7"/>
    </i>
    <i>
      <x v="8"/>
      <x v="8"/>
    </i>
    <i>
      <x v="9"/>
      <x v="9"/>
    </i>
    <i>
      <x v="11"/>
      <x v="11"/>
    </i>
    <i>
      <x v="12"/>
      <x v="12"/>
    </i>
    <i>
      <x v="13"/>
      <x v="13"/>
    </i>
    <i>
      <x v="14"/>
      <x v="14"/>
    </i>
    <i>
      <x v="17"/>
      <x v="17"/>
    </i>
    <i>
      <x v="18"/>
      <x v="18"/>
    </i>
    <i>
      <x v="19"/>
      <x v="19"/>
    </i>
    <i>
      <x v="20"/>
      <x v="20"/>
    </i>
    <i>
      <x v="21"/>
      <x v="21"/>
    </i>
  </rowItems>
  <colFields count="2">
    <field x="3"/>
    <field x="-2"/>
  </colFields>
  <colItems count="16">
    <i>
      <x v="1"/>
      <x/>
    </i>
    <i r="1" i="1">
      <x v="1"/>
    </i>
    <i>
      <x v="2"/>
      <x/>
    </i>
    <i r="1" i="1">
      <x v="1"/>
    </i>
    <i>
      <x v="3"/>
      <x/>
    </i>
    <i r="1" i="1">
      <x v="1"/>
    </i>
    <i>
      <x v="4"/>
      <x/>
    </i>
    <i r="1" i="1">
      <x v="1"/>
    </i>
    <i>
      <x v="5"/>
      <x/>
    </i>
    <i r="1" i="1">
      <x v="1"/>
    </i>
    <i>
      <x v="6"/>
      <x/>
    </i>
    <i r="1" i="1">
      <x v="1"/>
    </i>
    <i>
      <x v="7"/>
      <x/>
    </i>
    <i r="1" i="1">
      <x v="1"/>
    </i>
    <i>
      <x v="8"/>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4.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F544"/>
  <sheetViews>
    <sheetView showGridLines="0" workbookViewId="0">
      <selection activeCell="C10" sqref="C10"/>
    </sheetView>
  </sheetViews>
  <sheetFormatPr baseColWidth="10" defaultRowHeight="13.5"/>
  <cols>
    <col min="1" max="1" width="6.5703125" style="283" bestFit="1" customWidth="1"/>
    <col min="2" max="2" width="72.28515625" style="283" bestFit="1" customWidth="1"/>
    <col min="3" max="3" width="24.7109375" style="283" bestFit="1" customWidth="1"/>
    <col min="4" max="4" width="14.5703125" style="283" bestFit="1" customWidth="1"/>
    <col min="5" max="5" width="42.7109375" style="283" bestFit="1" customWidth="1"/>
    <col min="6" max="16384" width="11.42578125" style="283"/>
  </cols>
  <sheetData>
    <row r="1" spans="1:6" ht="18">
      <c r="A1" s="391" t="s">
        <v>1364</v>
      </c>
      <c r="B1" s="391"/>
      <c r="C1" s="391"/>
      <c r="D1" s="391"/>
      <c r="E1" s="391"/>
    </row>
    <row r="3" spans="1:6" ht="25.5">
      <c r="A3" s="284" t="s">
        <v>34</v>
      </c>
      <c r="B3" s="284" t="s">
        <v>2</v>
      </c>
      <c r="C3" s="284" t="s">
        <v>1322</v>
      </c>
      <c r="D3" s="284" t="s">
        <v>1402</v>
      </c>
      <c r="E3" s="284" t="s">
        <v>1365</v>
      </c>
    </row>
    <row r="4" spans="1:6">
      <c r="A4" s="285">
        <v>6</v>
      </c>
      <c r="B4" s="286" t="s">
        <v>37</v>
      </c>
      <c r="C4" s="287" t="s">
        <v>1417</v>
      </c>
      <c r="D4" s="287" t="s">
        <v>1418</v>
      </c>
      <c r="E4" s="287" t="s">
        <v>1419</v>
      </c>
      <c r="F4" s="283" t="s">
        <v>3854</v>
      </c>
    </row>
    <row r="5" spans="1:6">
      <c r="A5" s="288">
        <v>10</v>
      </c>
      <c r="B5" s="289" t="s">
        <v>38</v>
      </c>
      <c r="C5" s="287" t="s">
        <v>1370</v>
      </c>
      <c r="D5" s="287" t="s">
        <v>4593</v>
      </c>
      <c r="E5" s="287" t="s">
        <v>1471</v>
      </c>
      <c r="F5" s="283" t="s">
        <v>651</v>
      </c>
    </row>
    <row r="6" spans="1:6">
      <c r="A6" s="288">
        <v>15</v>
      </c>
      <c r="B6" s="289" t="s">
        <v>39</v>
      </c>
      <c r="C6" s="287" t="s">
        <v>1420</v>
      </c>
      <c r="D6" s="287" t="s">
        <v>1421</v>
      </c>
      <c r="E6" s="287" t="s">
        <v>1372</v>
      </c>
      <c r="F6" s="283" t="s">
        <v>3853</v>
      </c>
    </row>
    <row r="7" spans="1:6">
      <c r="A7" s="288">
        <v>16</v>
      </c>
      <c r="B7" s="289" t="s">
        <v>40</v>
      </c>
      <c r="C7" s="287" t="s">
        <v>1370</v>
      </c>
      <c r="D7" s="287" t="s">
        <v>4593</v>
      </c>
      <c r="E7" s="287" t="s">
        <v>1471</v>
      </c>
      <c r="F7" s="283" t="s">
        <v>651</v>
      </c>
    </row>
    <row r="8" spans="1:6">
      <c r="A8" s="288">
        <v>20</v>
      </c>
      <c r="B8" s="289" t="s">
        <v>41</v>
      </c>
      <c r="C8" s="287" t="s">
        <v>1888</v>
      </c>
      <c r="D8" s="287" t="s">
        <v>1890</v>
      </c>
      <c r="E8" s="287" t="s">
        <v>1889</v>
      </c>
      <c r="F8" s="283" t="s">
        <v>3850</v>
      </c>
    </row>
    <row r="9" spans="1:6">
      <c r="A9" s="288">
        <v>25</v>
      </c>
      <c r="B9" s="289" t="s">
        <v>42</v>
      </c>
      <c r="C9" s="287" t="s">
        <v>1472</v>
      </c>
      <c r="D9" s="287" t="s">
        <v>1473</v>
      </c>
      <c r="E9" s="287" t="s">
        <v>1474</v>
      </c>
      <c r="F9" s="283" t="s">
        <v>649</v>
      </c>
    </row>
    <row r="10" spans="1:6">
      <c r="A10" s="288">
        <v>30</v>
      </c>
      <c r="B10" s="289" t="s">
        <v>1475</v>
      </c>
      <c r="C10" s="287" t="s">
        <v>1472</v>
      </c>
      <c r="D10" s="287" t="s">
        <v>1473</v>
      </c>
      <c r="E10" s="287" t="s">
        <v>1474</v>
      </c>
      <c r="F10" s="283" t="s">
        <v>649</v>
      </c>
    </row>
    <row r="11" spans="1:6">
      <c r="A11" s="288">
        <v>35</v>
      </c>
      <c r="B11" s="289" t="s">
        <v>43</v>
      </c>
      <c r="C11" s="287" t="s">
        <v>1469</v>
      </c>
      <c r="D11" s="287" t="s">
        <v>1463</v>
      </c>
      <c r="E11" s="287" t="s">
        <v>1470</v>
      </c>
      <c r="F11" s="283" t="s">
        <v>3852</v>
      </c>
    </row>
    <row r="12" spans="1:6">
      <c r="A12" s="288">
        <v>41</v>
      </c>
      <c r="B12" s="289" t="s">
        <v>44</v>
      </c>
      <c r="C12" s="287" t="s">
        <v>1420</v>
      </c>
      <c r="D12" s="287" t="s">
        <v>1421</v>
      </c>
      <c r="E12" s="287" t="s">
        <v>1372</v>
      </c>
      <c r="F12" s="283" t="s">
        <v>3853</v>
      </c>
    </row>
    <row r="13" spans="1:6">
      <c r="A13" s="288">
        <v>46</v>
      </c>
      <c r="B13" s="289" t="s">
        <v>1379</v>
      </c>
      <c r="C13" s="287" t="s">
        <v>1366</v>
      </c>
      <c r="D13" s="287" t="s">
        <v>1410</v>
      </c>
      <c r="E13" s="287" t="s">
        <v>1367</v>
      </c>
      <c r="F13" s="283" t="s">
        <v>644</v>
      </c>
    </row>
    <row r="14" spans="1:6">
      <c r="A14" s="288">
        <v>47</v>
      </c>
      <c r="B14" s="289" t="s">
        <v>45</v>
      </c>
      <c r="C14" s="287" t="s">
        <v>1368</v>
      </c>
      <c r="D14" s="287" t="s">
        <v>1411</v>
      </c>
      <c r="E14" s="287" t="s">
        <v>1369</v>
      </c>
      <c r="F14" s="283" t="s">
        <v>670</v>
      </c>
    </row>
    <row r="15" spans="1:6">
      <c r="A15" s="288">
        <v>53</v>
      </c>
      <c r="B15" s="289" t="s">
        <v>1384</v>
      </c>
      <c r="C15" s="287" t="s">
        <v>1417</v>
      </c>
      <c r="D15" s="287" t="s">
        <v>1418</v>
      </c>
      <c r="E15" s="287" t="s">
        <v>1419</v>
      </c>
      <c r="F15" s="283" t="s">
        <v>3854</v>
      </c>
    </row>
    <row r="16" spans="1:6">
      <c r="A16" s="288">
        <v>66</v>
      </c>
      <c r="B16" s="289" t="s">
        <v>46</v>
      </c>
      <c r="C16" s="287" t="s">
        <v>1465</v>
      </c>
      <c r="D16" s="287" t="s">
        <v>1460</v>
      </c>
      <c r="E16" s="287" t="s">
        <v>1459</v>
      </c>
      <c r="F16" s="283" t="s">
        <v>3851</v>
      </c>
    </row>
    <row r="17" spans="1:6">
      <c r="A17" s="288">
        <v>70</v>
      </c>
      <c r="B17" s="289" t="s">
        <v>47</v>
      </c>
      <c r="C17" s="287" t="s">
        <v>1472</v>
      </c>
      <c r="D17" s="287" t="s">
        <v>1473</v>
      </c>
      <c r="E17" s="287" t="s">
        <v>1474</v>
      </c>
      <c r="F17" s="283" t="s">
        <v>649</v>
      </c>
    </row>
    <row r="18" spans="1:6">
      <c r="A18" s="288">
        <v>76</v>
      </c>
      <c r="B18" s="289" t="s">
        <v>48</v>
      </c>
      <c r="C18" s="287" t="s">
        <v>1366</v>
      </c>
      <c r="D18" s="287" t="s">
        <v>1410</v>
      </c>
      <c r="E18" s="287" t="s">
        <v>1367</v>
      </c>
      <c r="F18" s="283" t="s">
        <v>644</v>
      </c>
    </row>
    <row r="19" spans="1:6">
      <c r="A19" s="288">
        <v>78</v>
      </c>
      <c r="B19" s="289" t="s">
        <v>1380</v>
      </c>
      <c r="C19" s="287" t="s">
        <v>1366</v>
      </c>
      <c r="D19" s="287" t="s">
        <v>1410</v>
      </c>
      <c r="E19" s="287" t="s">
        <v>1367</v>
      </c>
      <c r="F19" s="283" t="s">
        <v>644</v>
      </c>
    </row>
    <row r="20" spans="1:6">
      <c r="A20" s="288">
        <v>81</v>
      </c>
      <c r="B20" s="289" t="s">
        <v>49</v>
      </c>
      <c r="C20" s="287" t="s">
        <v>1368</v>
      </c>
      <c r="D20" s="287" t="s">
        <v>1411</v>
      </c>
      <c r="E20" s="287" t="s">
        <v>1369</v>
      </c>
      <c r="F20" s="283" t="s">
        <v>670</v>
      </c>
    </row>
    <row r="21" spans="1:6">
      <c r="A21" s="288">
        <v>86</v>
      </c>
      <c r="B21" s="289" t="s">
        <v>50</v>
      </c>
      <c r="C21" s="287" t="s">
        <v>2532</v>
      </c>
      <c r="D21" s="287" t="s">
        <v>1887</v>
      </c>
      <c r="E21" s="287" t="s">
        <v>2533</v>
      </c>
      <c r="F21" s="283" t="s">
        <v>3849</v>
      </c>
    </row>
    <row r="22" spans="1:6">
      <c r="A22" s="288">
        <v>95</v>
      </c>
      <c r="B22" s="289" t="s">
        <v>1476</v>
      </c>
      <c r="C22" s="287" t="s">
        <v>1888</v>
      </c>
      <c r="D22" s="287" t="s">
        <v>1890</v>
      </c>
      <c r="E22" s="287" t="s">
        <v>1889</v>
      </c>
      <c r="F22" s="283" t="s">
        <v>3850</v>
      </c>
    </row>
    <row r="23" spans="1:6">
      <c r="A23" s="288">
        <v>108</v>
      </c>
      <c r="B23" s="289" t="s">
        <v>51</v>
      </c>
      <c r="C23" s="287" t="s">
        <v>1465</v>
      </c>
      <c r="D23" s="287" t="s">
        <v>1460</v>
      </c>
      <c r="E23" s="287" t="s">
        <v>1459</v>
      </c>
      <c r="F23" s="283" t="s">
        <v>3851</v>
      </c>
    </row>
    <row r="24" spans="1:6">
      <c r="A24" s="290">
        <v>109</v>
      </c>
      <c r="B24" s="291" t="s">
        <v>1477</v>
      </c>
      <c r="C24" s="287" t="s">
        <v>1465</v>
      </c>
      <c r="D24" s="287" t="s">
        <v>1460</v>
      </c>
      <c r="E24" s="287" t="s">
        <v>1459</v>
      </c>
      <c r="F24" s="283" t="s">
        <v>3851</v>
      </c>
    </row>
    <row r="25" spans="1:6">
      <c r="A25" s="288">
        <v>111</v>
      </c>
      <c r="B25" s="289" t="s">
        <v>52</v>
      </c>
      <c r="C25" s="287" t="s">
        <v>1420</v>
      </c>
      <c r="D25" s="287" t="s">
        <v>1421</v>
      </c>
      <c r="E25" s="287" t="s">
        <v>1372</v>
      </c>
      <c r="F25" s="283" t="s">
        <v>3853</v>
      </c>
    </row>
    <row r="26" spans="1:6">
      <c r="A26" s="288">
        <v>112</v>
      </c>
      <c r="B26" s="291" t="s">
        <v>53</v>
      </c>
      <c r="C26" s="287" t="e">
        <v>#N/A</v>
      </c>
      <c r="D26" s="287" t="e">
        <v>#N/A</v>
      </c>
      <c r="E26" s="287" t="e">
        <v>#N/A</v>
      </c>
    </row>
    <row r="27" spans="1:6">
      <c r="A27" s="288">
        <v>117</v>
      </c>
      <c r="B27" s="289" t="s">
        <v>54</v>
      </c>
      <c r="C27" s="287" t="s">
        <v>1370</v>
      </c>
      <c r="D27" s="287" t="s">
        <v>4593</v>
      </c>
      <c r="E27" s="287" t="s">
        <v>1471</v>
      </c>
      <c r="F27" s="283" t="s">
        <v>651</v>
      </c>
    </row>
    <row r="28" spans="1:6">
      <c r="A28" s="288">
        <v>119</v>
      </c>
      <c r="B28" s="289" t="s">
        <v>1478</v>
      </c>
      <c r="C28" s="287" t="s">
        <v>2532</v>
      </c>
      <c r="D28" s="287" t="s">
        <v>1887</v>
      </c>
      <c r="E28" s="287" t="s">
        <v>2533</v>
      </c>
      <c r="F28" s="283" t="s">
        <v>3849</v>
      </c>
    </row>
    <row r="29" spans="1:6">
      <c r="A29" s="288">
        <v>124</v>
      </c>
      <c r="B29" s="289" t="s">
        <v>56</v>
      </c>
      <c r="C29" s="287" t="s">
        <v>1472</v>
      </c>
      <c r="D29" s="287" t="s">
        <v>1473</v>
      </c>
      <c r="E29" s="287" t="s">
        <v>1474</v>
      </c>
      <c r="F29" s="283" t="s">
        <v>649</v>
      </c>
    </row>
    <row r="30" spans="1:6">
      <c r="A30" s="288">
        <v>129</v>
      </c>
      <c r="B30" s="289" t="s">
        <v>57</v>
      </c>
      <c r="C30" s="287" t="s">
        <v>2532</v>
      </c>
      <c r="D30" s="287" t="s">
        <v>1887</v>
      </c>
      <c r="E30" s="287" t="s">
        <v>2533</v>
      </c>
      <c r="F30" s="283" t="s">
        <v>3849</v>
      </c>
    </row>
    <row r="31" spans="1:6">
      <c r="A31" s="288">
        <v>130</v>
      </c>
      <c r="B31" s="289" t="s">
        <v>58</v>
      </c>
      <c r="C31" s="287" t="s">
        <v>1465</v>
      </c>
      <c r="D31" s="287" t="s">
        <v>1460</v>
      </c>
      <c r="E31" s="287" t="s">
        <v>1459</v>
      </c>
      <c r="F31" s="283" t="s">
        <v>3851</v>
      </c>
    </row>
    <row r="32" spans="1:6">
      <c r="A32" s="288">
        <v>132</v>
      </c>
      <c r="B32" s="289" t="s">
        <v>59</v>
      </c>
      <c r="C32" s="287" t="s">
        <v>1368</v>
      </c>
      <c r="D32" s="287" t="s">
        <v>1411</v>
      </c>
      <c r="E32" s="287" t="s">
        <v>1369</v>
      </c>
      <c r="F32" s="283" t="s">
        <v>670</v>
      </c>
    </row>
    <row r="33" spans="1:6">
      <c r="A33" s="288">
        <v>133</v>
      </c>
      <c r="B33" s="289" t="s">
        <v>60</v>
      </c>
      <c r="C33" s="287" t="s">
        <v>2532</v>
      </c>
      <c r="D33" s="287" t="s">
        <v>1887</v>
      </c>
      <c r="E33" s="287" t="s">
        <v>2533</v>
      </c>
      <c r="F33" s="283" t="s">
        <v>3849</v>
      </c>
    </row>
    <row r="34" spans="1:6">
      <c r="A34" s="288">
        <v>134</v>
      </c>
      <c r="B34" s="289" t="s">
        <v>61</v>
      </c>
      <c r="C34" s="287" t="s">
        <v>1553</v>
      </c>
      <c r="D34" s="287" t="s">
        <v>1554</v>
      </c>
      <c r="E34" s="287" t="s">
        <v>1555</v>
      </c>
      <c r="F34" s="283" t="s">
        <v>645</v>
      </c>
    </row>
    <row r="35" spans="1:6">
      <c r="A35" s="288">
        <v>137</v>
      </c>
      <c r="B35" s="289" t="s">
        <v>62</v>
      </c>
      <c r="C35" s="287" t="s">
        <v>1370</v>
      </c>
      <c r="D35" s="287" t="s">
        <v>4593</v>
      </c>
      <c r="E35" s="287" t="s">
        <v>1471</v>
      </c>
      <c r="F35" s="283" t="s">
        <v>651</v>
      </c>
    </row>
    <row r="36" spans="1:6">
      <c r="A36" s="288">
        <v>138</v>
      </c>
      <c r="B36" s="289" t="s">
        <v>63</v>
      </c>
      <c r="C36" s="287" t="s">
        <v>1472</v>
      </c>
      <c r="D36" s="287" t="s">
        <v>1473</v>
      </c>
      <c r="E36" s="287" t="s">
        <v>1474</v>
      </c>
      <c r="F36" s="283" t="s">
        <v>649</v>
      </c>
    </row>
    <row r="37" spans="1:6">
      <c r="A37" s="290">
        <v>139</v>
      </c>
      <c r="B37" s="291" t="s">
        <v>64</v>
      </c>
      <c r="C37" s="287" t="s">
        <v>1472</v>
      </c>
      <c r="D37" s="287" t="s">
        <v>1473</v>
      </c>
      <c r="E37" s="287" t="s">
        <v>1474</v>
      </c>
      <c r="F37" s="283" t="s">
        <v>649</v>
      </c>
    </row>
    <row r="38" spans="1:6">
      <c r="A38" s="288">
        <v>140</v>
      </c>
      <c r="B38" s="289" t="s">
        <v>1279</v>
      </c>
      <c r="C38" s="287" t="s">
        <v>1472</v>
      </c>
      <c r="D38" s="287" t="s">
        <v>1473</v>
      </c>
      <c r="E38" s="287" t="s">
        <v>1474</v>
      </c>
      <c r="F38" s="283" t="s">
        <v>649</v>
      </c>
    </row>
    <row r="39" spans="1:6">
      <c r="A39" s="288">
        <v>141</v>
      </c>
      <c r="B39" s="289" t="s">
        <v>65</v>
      </c>
      <c r="C39" s="287" t="s">
        <v>1472</v>
      </c>
      <c r="D39" s="287" t="s">
        <v>1473</v>
      </c>
      <c r="E39" s="287" t="s">
        <v>1474</v>
      </c>
      <c r="F39" s="283" t="s">
        <v>649</v>
      </c>
    </row>
    <row r="40" spans="1:6">
      <c r="A40" s="288">
        <v>142</v>
      </c>
      <c r="B40" s="289" t="s">
        <v>66</v>
      </c>
      <c r="C40" s="287" t="s">
        <v>1472</v>
      </c>
      <c r="D40" s="287" t="s">
        <v>1473</v>
      </c>
      <c r="E40" s="287" t="s">
        <v>1474</v>
      </c>
      <c r="F40" s="283" t="s">
        <v>649</v>
      </c>
    </row>
    <row r="41" spans="1:6">
      <c r="A41" s="288">
        <v>143</v>
      </c>
      <c r="B41" s="289" t="s">
        <v>67</v>
      </c>
      <c r="C41" s="287" t="s">
        <v>1472</v>
      </c>
      <c r="D41" s="287" t="s">
        <v>1473</v>
      </c>
      <c r="E41" s="287" t="s">
        <v>1474</v>
      </c>
      <c r="F41" s="283" t="s">
        <v>649</v>
      </c>
    </row>
    <row r="42" spans="1:6">
      <c r="A42" s="288">
        <v>144</v>
      </c>
      <c r="B42" s="289" t="s">
        <v>1280</v>
      </c>
      <c r="C42" s="287" t="s">
        <v>1472</v>
      </c>
      <c r="D42" s="287" t="s">
        <v>1473</v>
      </c>
      <c r="E42" s="287" t="s">
        <v>1474</v>
      </c>
      <c r="F42" s="283" t="s">
        <v>649</v>
      </c>
    </row>
    <row r="43" spans="1:6">
      <c r="A43" s="288">
        <v>145</v>
      </c>
      <c r="B43" s="289" t="s">
        <v>68</v>
      </c>
      <c r="C43" s="287" t="s">
        <v>1472</v>
      </c>
      <c r="D43" s="287" t="s">
        <v>1473</v>
      </c>
      <c r="E43" s="287" t="s">
        <v>1474</v>
      </c>
      <c r="F43" s="283" t="s">
        <v>649</v>
      </c>
    </row>
    <row r="44" spans="1:6">
      <c r="A44" s="288">
        <v>146</v>
      </c>
      <c r="B44" s="289" t="s">
        <v>69</v>
      </c>
      <c r="C44" s="287" t="s">
        <v>1472</v>
      </c>
      <c r="D44" s="287" t="s">
        <v>1473</v>
      </c>
      <c r="E44" s="287" t="s">
        <v>1474</v>
      </c>
      <c r="F44" s="283" t="s">
        <v>649</v>
      </c>
    </row>
    <row r="45" spans="1:6">
      <c r="A45" s="288">
        <v>147</v>
      </c>
      <c r="B45" s="289" t="s">
        <v>1241</v>
      </c>
      <c r="C45" s="287" t="s">
        <v>1472</v>
      </c>
      <c r="D45" s="287" t="s">
        <v>1473</v>
      </c>
      <c r="E45" s="287" t="s">
        <v>1474</v>
      </c>
      <c r="F45" s="283" t="s">
        <v>649</v>
      </c>
    </row>
    <row r="46" spans="1:6">
      <c r="A46" s="288">
        <v>148</v>
      </c>
      <c r="B46" s="289" t="s">
        <v>70</v>
      </c>
      <c r="C46" s="287" t="s">
        <v>1472</v>
      </c>
      <c r="D46" s="287" t="s">
        <v>1473</v>
      </c>
      <c r="E46" s="287" t="s">
        <v>1474</v>
      </c>
      <c r="F46" s="283" t="s">
        <v>649</v>
      </c>
    </row>
    <row r="47" spans="1:6">
      <c r="A47" s="288">
        <v>150</v>
      </c>
      <c r="B47" s="289" t="s">
        <v>71</v>
      </c>
      <c r="C47" s="287" t="s">
        <v>1472</v>
      </c>
      <c r="D47" s="287" t="s">
        <v>1473</v>
      </c>
      <c r="E47" s="287" t="s">
        <v>1474</v>
      </c>
      <c r="F47" s="283" t="s">
        <v>649</v>
      </c>
    </row>
    <row r="48" spans="1:6">
      <c r="A48" s="288">
        <v>152</v>
      </c>
      <c r="B48" s="289" t="s">
        <v>1479</v>
      </c>
      <c r="C48" s="287" t="s">
        <v>1370</v>
      </c>
      <c r="D48" s="287" t="s">
        <v>4593</v>
      </c>
      <c r="E48" s="287" t="s">
        <v>1471</v>
      </c>
      <c r="F48" s="283" t="s">
        <v>651</v>
      </c>
    </row>
    <row r="49" spans="1:6">
      <c r="A49" s="288">
        <v>153</v>
      </c>
      <c r="B49" s="289" t="s">
        <v>1480</v>
      </c>
      <c r="C49" s="287" t="s">
        <v>1370</v>
      </c>
      <c r="D49" s="287" t="s">
        <v>4593</v>
      </c>
      <c r="E49" s="287" t="s">
        <v>1471</v>
      </c>
      <c r="F49" s="283" t="s">
        <v>651</v>
      </c>
    </row>
    <row r="50" spans="1:6">
      <c r="A50" s="288">
        <v>154</v>
      </c>
      <c r="B50" s="289" t="s">
        <v>74</v>
      </c>
      <c r="C50" s="287" t="s">
        <v>1888</v>
      </c>
      <c r="D50" s="287" t="s">
        <v>1890</v>
      </c>
      <c r="E50" s="287" t="s">
        <v>1889</v>
      </c>
      <c r="F50" s="283" t="s">
        <v>3850</v>
      </c>
    </row>
    <row r="51" spans="1:6">
      <c r="A51" s="288">
        <v>155</v>
      </c>
      <c r="B51" s="289" t="s">
        <v>75</v>
      </c>
      <c r="C51" s="287" t="s">
        <v>2532</v>
      </c>
      <c r="D51" s="287" t="s">
        <v>1887</v>
      </c>
      <c r="E51" s="287" t="s">
        <v>2533</v>
      </c>
      <c r="F51" s="283" t="s">
        <v>3849</v>
      </c>
    </row>
    <row r="52" spans="1:6">
      <c r="A52" s="288">
        <v>156</v>
      </c>
      <c r="B52" s="289" t="s">
        <v>76</v>
      </c>
      <c r="C52" s="287" t="s">
        <v>1888</v>
      </c>
      <c r="D52" s="287" t="s">
        <v>1890</v>
      </c>
      <c r="E52" s="287" t="s">
        <v>1889</v>
      </c>
      <c r="F52" s="283" t="s">
        <v>3850</v>
      </c>
    </row>
    <row r="53" spans="1:6">
      <c r="A53" s="288">
        <v>159</v>
      </c>
      <c r="B53" s="289" t="s">
        <v>1481</v>
      </c>
      <c r="C53" s="287" t="s">
        <v>1888</v>
      </c>
      <c r="D53" s="287" t="s">
        <v>1890</v>
      </c>
      <c r="E53" s="287" t="s">
        <v>1889</v>
      </c>
      <c r="F53" s="283" t="s">
        <v>3850</v>
      </c>
    </row>
    <row r="54" spans="1:6">
      <c r="A54" s="288">
        <v>163</v>
      </c>
      <c r="B54" s="289" t="s">
        <v>78</v>
      </c>
      <c r="C54" s="287" t="s">
        <v>1368</v>
      </c>
      <c r="D54" s="287" t="s">
        <v>1411</v>
      </c>
      <c r="E54" s="287" t="s">
        <v>1369</v>
      </c>
      <c r="F54" s="283" t="s">
        <v>670</v>
      </c>
    </row>
    <row r="55" spans="1:6">
      <c r="A55" s="288">
        <v>169</v>
      </c>
      <c r="B55" s="289" t="s">
        <v>79</v>
      </c>
      <c r="C55" s="287" t="s">
        <v>1370</v>
      </c>
      <c r="D55" s="287" t="s">
        <v>4593</v>
      </c>
      <c r="E55" s="287" t="s">
        <v>1471</v>
      </c>
      <c r="F55" s="283" t="s">
        <v>651</v>
      </c>
    </row>
    <row r="56" spans="1:6">
      <c r="A56" s="288">
        <v>170</v>
      </c>
      <c r="B56" s="289" t="s">
        <v>80</v>
      </c>
      <c r="C56" s="287" t="e">
        <v>#N/A</v>
      </c>
      <c r="D56" s="287" t="e">
        <v>#N/A</v>
      </c>
      <c r="E56" s="287" t="e">
        <v>#N/A</v>
      </c>
    </row>
    <row r="57" spans="1:6">
      <c r="A57" s="290">
        <v>190</v>
      </c>
      <c r="B57" s="291" t="s">
        <v>1482</v>
      </c>
      <c r="C57" s="287" t="s">
        <v>1888</v>
      </c>
      <c r="D57" s="287" t="s">
        <v>1890</v>
      </c>
      <c r="E57" s="287" t="s">
        <v>1889</v>
      </c>
      <c r="F57" s="283" t="s">
        <v>3850</v>
      </c>
    </row>
    <row r="58" spans="1:6">
      <c r="A58" s="288">
        <v>192</v>
      </c>
      <c r="B58" s="289" t="s">
        <v>1483</v>
      </c>
      <c r="C58" s="287" t="s">
        <v>1417</v>
      </c>
      <c r="D58" s="287" t="s">
        <v>1418</v>
      </c>
      <c r="E58" s="287" t="s">
        <v>1419</v>
      </c>
      <c r="F58" s="283" t="s">
        <v>3854</v>
      </c>
    </row>
    <row r="59" spans="1:6">
      <c r="A59" s="288">
        <v>197</v>
      </c>
      <c r="B59" s="289" t="s">
        <v>1484</v>
      </c>
      <c r="C59" s="287" t="s">
        <v>1366</v>
      </c>
      <c r="D59" s="287" t="s">
        <v>1410</v>
      </c>
      <c r="E59" s="287" t="s">
        <v>1367</v>
      </c>
      <c r="F59" s="283" t="s">
        <v>644</v>
      </c>
    </row>
    <row r="60" spans="1:6">
      <c r="A60" s="288">
        <v>200</v>
      </c>
      <c r="B60" s="289" t="s">
        <v>84</v>
      </c>
      <c r="C60" s="287" t="s">
        <v>1469</v>
      </c>
      <c r="D60" s="287" t="s">
        <v>1463</v>
      </c>
      <c r="E60" s="287" t="s">
        <v>1470</v>
      </c>
      <c r="F60" s="283" t="s">
        <v>3852</v>
      </c>
    </row>
    <row r="61" spans="1:6">
      <c r="A61" s="288">
        <v>201</v>
      </c>
      <c r="B61" s="289" t="s">
        <v>1485</v>
      </c>
      <c r="C61" s="287" t="s">
        <v>1465</v>
      </c>
      <c r="D61" s="287" t="s">
        <v>1460</v>
      </c>
      <c r="E61" s="287" t="s">
        <v>1459</v>
      </c>
      <c r="F61" s="283" t="s">
        <v>3851</v>
      </c>
    </row>
    <row r="62" spans="1:6">
      <c r="A62" s="288">
        <v>203</v>
      </c>
      <c r="B62" s="289" t="s">
        <v>86</v>
      </c>
      <c r="C62" s="287" t="s">
        <v>1420</v>
      </c>
      <c r="D62" s="287" t="s">
        <v>1421</v>
      </c>
      <c r="E62" s="287" t="s">
        <v>1372</v>
      </c>
      <c r="F62" s="283" t="s">
        <v>3853</v>
      </c>
    </row>
    <row r="63" spans="1:6">
      <c r="A63" s="288">
        <v>206</v>
      </c>
      <c r="B63" s="289" t="s">
        <v>87</v>
      </c>
      <c r="C63" s="287" t="s">
        <v>1420</v>
      </c>
      <c r="D63" s="287" t="s">
        <v>1421</v>
      </c>
      <c r="E63" s="287" t="s">
        <v>1372</v>
      </c>
      <c r="F63" s="283" t="s">
        <v>3853</v>
      </c>
    </row>
    <row r="64" spans="1:6">
      <c r="A64" s="288">
        <v>210</v>
      </c>
      <c r="B64" s="289" t="s">
        <v>89</v>
      </c>
      <c r="C64" s="287" t="s">
        <v>1420</v>
      </c>
      <c r="D64" s="287" t="s">
        <v>1421</v>
      </c>
      <c r="E64" s="287" t="s">
        <v>1372</v>
      </c>
      <c r="F64" s="283" t="s">
        <v>3853</v>
      </c>
    </row>
    <row r="65" spans="1:6">
      <c r="A65" s="288">
        <v>212</v>
      </c>
      <c r="B65" s="289" t="s">
        <v>90</v>
      </c>
      <c r="C65" s="287" t="s">
        <v>1472</v>
      </c>
      <c r="D65" s="287" t="s">
        <v>1473</v>
      </c>
      <c r="E65" s="287" t="s">
        <v>1474</v>
      </c>
      <c r="F65" s="283" t="s">
        <v>649</v>
      </c>
    </row>
    <row r="66" spans="1:6">
      <c r="A66" s="288">
        <v>213</v>
      </c>
      <c r="B66" s="289" t="s">
        <v>91</v>
      </c>
      <c r="C66" s="287" t="s">
        <v>1417</v>
      </c>
      <c r="D66" s="287" t="s">
        <v>1418</v>
      </c>
      <c r="E66" s="287" t="s">
        <v>1419</v>
      </c>
      <c r="F66" s="283" t="s">
        <v>3854</v>
      </c>
    </row>
    <row r="67" spans="1:6">
      <c r="A67" s="288">
        <v>221</v>
      </c>
      <c r="B67" s="289" t="s">
        <v>1486</v>
      </c>
      <c r="C67" s="287" t="s">
        <v>1417</v>
      </c>
      <c r="D67" s="287" t="s">
        <v>1418</v>
      </c>
      <c r="E67" s="287" t="s">
        <v>1419</v>
      </c>
      <c r="F67" s="283" t="s">
        <v>3854</v>
      </c>
    </row>
    <row r="68" spans="1:6">
      <c r="A68" s="288">
        <v>222</v>
      </c>
      <c r="B68" s="289" t="s">
        <v>93</v>
      </c>
      <c r="C68" s="287" t="s">
        <v>1366</v>
      </c>
      <c r="D68" s="287" t="s">
        <v>1410</v>
      </c>
      <c r="E68" s="287" t="s">
        <v>1367</v>
      </c>
      <c r="F68" s="283" t="s">
        <v>644</v>
      </c>
    </row>
    <row r="69" spans="1:6">
      <c r="A69" s="288">
        <v>223</v>
      </c>
      <c r="B69" s="289" t="s">
        <v>94</v>
      </c>
      <c r="C69" s="287" t="s">
        <v>1472</v>
      </c>
      <c r="D69" s="287" t="s">
        <v>1473</v>
      </c>
      <c r="E69" s="287" t="s">
        <v>1474</v>
      </c>
      <c r="F69" s="283" t="s">
        <v>649</v>
      </c>
    </row>
    <row r="70" spans="1:6">
      <c r="A70" s="288">
        <v>224</v>
      </c>
      <c r="B70" s="289" t="s">
        <v>95</v>
      </c>
      <c r="C70" s="287" t="s">
        <v>1465</v>
      </c>
      <c r="D70" s="287" t="s">
        <v>1460</v>
      </c>
      <c r="E70" s="287" t="s">
        <v>1459</v>
      </c>
      <c r="F70" s="283" t="s">
        <v>3851</v>
      </c>
    </row>
    <row r="71" spans="1:6">
      <c r="A71" s="288">
        <v>225</v>
      </c>
      <c r="B71" s="289" t="s">
        <v>1487</v>
      </c>
      <c r="C71" s="287" t="s">
        <v>2532</v>
      </c>
      <c r="D71" s="287" t="s">
        <v>1887</v>
      </c>
      <c r="E71" s="287" t="s">
        <v>2533</v>
      </c>
      <c r="F71" s="283" t="s">
        <v>3849</v>
      </c>
    </row>
    <row r="72" spans="1:6">
      <c r="A72" s="288">
        <v>226</v>
      </c>
      <c r="B72" s="289" t="s">
        <v>97</v>
      </c>
      <c r="C72" s="287" t="s">
        <v>1417</v>
      </c>
      <c r="D72" s="287" t="s">
        <v>1418</v>
      </c>
      <c r="E72" s="287" t="s">
        <v>1419</v>
      </c>
      <c r="F72" s="283" t="s">
        <v>3854</v>
      </c>
    </row>
    <row r="73" spans="1:6">
      <c r="A73" s="288">
        <v>227</v>
      </c>
      <c r="B73" s="289" t="s">
        <v>98</v>
      </c>
      <c r="C73" s="287" t="s">
        <v>1417</v>
      </c>
      <c r="D73" s="287" t="s">
        <v>1418</v>
      </c>
      <c r="E73" s="287" t="s">
        <v>1419</v>
      </c>
      <c r="F73" s="283" t="s">
        <v>3854</v>
      </c>
    </row>
    <row r="74" spans="1:6">
      <c r="A74" s="288">
        <v>234</v>
      </c>
      <c r="B74" s="289" t="s">
        <v>1488</v>
      </c>
      <c r="C74" s="287" t="s">
        <v>1420</v>
      </c>
      <c r="D74" s="287" t="s">
        <v>1421</v>
      </c>
      <c r="E74" s="287" t="s">
        <v>1372</v>
      </c>
      <c r="F74" s="283" t="s">
        <v>3853</v>
      </c>
    </row>
    <row r="75" spans="1:6">
      <c r="A75" s="288">
        <v>243</v>
      </c>
      <c r="B75" s="289" t="s">
        <v>99</v>
      </c>
      <c r="C75" s="287" t="s">
        <v>1420</v>
      </c>
      <c r="D75" s="287" t="s">
        <v>1421</v>
      </c>
      <c r="E75" s="287" t="s">
        <v>1372</v>
      </c>
      <c r="F75" s="283" t="s">
        <v>3853</v>
      </c>
    </row>
    <row r="76" spans="1:6">
      <c r="A76" s="288">
        <v>244</v>
      </c>
      <c r="B76" s="289" t="s">
        <v>100</v>
      </c>
      <c r="C76" s="287" t="s">
        <v>1469</v>
      </c>
      <c r="D76" s="287" t="s">
        <v>1463</v>
      </c>
      <c r="E76" s="287" t="s">
        <v>1470</v>
      </c>
      <c r="F76" s="283" t="s">
        <v>3852</v>
      </c>
    </row>
    <row r="77" spans="1:6">
      <c r="A77" s="288">
        <v>245</v>
      </c>
      <c r="B77" s="289" t="s">
        <v>101</v>
      </c>
      <c r="C77" s="287" t="s">
        <v>1888</v>
      </c>
      <c r="D77" s="287" t="s">
        <v>1890</v>
      </c>
      <c r="E77" s="287" t="s">
        <v>1889</v>
      </c>
      <c r="F77" s="283" t="s">
        <v>3850</v>
      </c>
    </row>
    <row r="78" spans="1:6">
      <c r="A78" s="288">
        <v>249</v>
      </c>
      <c r="B78" s="289" t="s">
        <v>1489</v>
      </c>
      <c r="C78" s="287" t="s">
        <v>1366</v>
      </c>
      <c r="D78" s="287" t="s">
        <v>1410</v>
      </c>
      <c r="E78" s="287" t="s">
        <v>1367</v>
      </c>
      <c r="F78" s="283" t="s">
        <v>644</v>
      </c>
    </row>
    <row r="79" spans="1:6">
      <c r="A79" s="290">
        <v>251</v>
      </c>
      <c r="B79" s="291" t="s">
        <v>103</v>
      </c>
      <c r="C79" s="287" t="s">
        <v>1888</v>
      </c>
      <c r="D79" s="287" t="s">
        <v>1890</v>
      </c>
      <c r="E79" s="287" t="s">
        <v>1889</v>
      </c>
      <c r="F79" s="283" t="s">
        <v>3850</v>
      </c>
    </row>
    <row r="80" spans="1:6">
      <c r="A80" s="288">
        <v>253</v>
      </c>
      <c r="B80" s="289" t="s">
        <v>104</v>
      </c>
      <c r="C80" s="287" t="s">
        <v>1417</v>
      </c>
      <c r="D80" s="287" t="s">
        <v>1418</v>
      </c>
      <c r="E80" s="287" t="s">
        <v>1419</v>
      </c>
      <c r="F80" s="283" t="s">
        <v>3854</v>
      </c>
    </row>
    <row r="81" spans="1:6">
      <c r="A81" s="288">
        <v>254</v>
      </c>
      <c r="B81" s="289" t="s">
        <v>105</v>
      </c>
      <c r="C81" s="287" t="s">
        <v>1417</v>
      </c>
      <c r="D81" s="287" t="s">
        <v>1418</v>
      </c>
      <c r="E81" s="287" t="s">
        <v>1419</v>
      </c>
      <c r="F81" s="283" t="s">
        <v>3854</v>
      </c>
    </row>
    <row r="82" spans="1:6">
      <c r="A82" s="288">
        <v>265</v>
      </c>
      <c r="B82" s="289" t="s">
        <v>106</v>
      </c>
      <c r="C82" s="287" t="s">
        <v>1888</v>
      </c>
      <c r="D82" s="287" t="s">
        <v>1890</v>
      </c>
      <c r="E82" s="287" t="s">
        <v>1889</v>
      </c>
      <c r="F82" s="283" t="s">
        <v>3850</v>
      </c>
    </row>
    <row r="83" spans="1:6">
      <c r="A83" s="288">
        <v>266</v>
      </c>
      <c r="B83" s="289" t="s">
        <v>1268</v>
      </c>
      <c r="C83" s="287" t="s">
        <v>1888</v>
      </c>
      <c r="D83" s="287" t="s">
        <v>1890</v>
      </c>
      <c r="E83" s="287" t="s">
        <v>1889</v>
      </c>
      <c r="F83" s="283" t="s">
        <v>3850</v>
      </c>
    </row>
    <row r="84" spans="1:6">
      <c r="A84" s="288">
        <v>267</v>
      </c>
      <c r="B84" s="289" t="s">
        <v>107</v>
      </c>
      <c r="C84" s="287" t="s">
        <v>1888</v>
      </c>
      <c r="D84" s="287" t="s">
        <v>1890</v>
      </c>
      <c r="E84" s="287" t="s">
        <v>1889</v>
      </c>
      <c r="F84" s="283" t="s">
        <v>3850</v>
      </c>
    </row>
    <row r="85" spans="1:6">
      <c r="A85" s="288">
        <v>268</v>
      </c>
      <c r="B85" s="289" t="s">
        <v>108</v>
      </c>
      <c r="C85" s="287" t="s">
        <v>1888</v>
      </c>
      <c r="D85" s="287" t="s">
        <v>1890</v>
      </c>
      <c r="E85" s="287" t="s">
        <v>1889</v>
      </c>
      <c r="F85" s="283" t="s">
        <v>3850</v>
      </c>
    </row>
    <row r="86" spans="1:6">
      <c r="A86" s="288">
        <v>269</v>
      </c>
      <c r="B86" s="289" t="s">
        <v>109</v>
      </c>
      <c r="C86" s="287" t="s">
        <v>1888</v>
      </c>
      <c r="D86" s="287" t="s">
        <v>1890</v>
      </c>
      <c r="E86" s="287" t="s">
        <v>1889</v>
      </c>
      <c r="F86" s="283" t="s">
        <v>3850</v>
      </c>
    </row>
    <row r="87" spans="1:6">
      <c r="A87" s="288">
        <v>270</v>
      </c>
      <c r="B87" s="289" t="s">
        <v>110</v>
      </c>
      <c r="C87" s="287" t="s">
        <v>1888</v>
      </c>
      <c r="D87" s="287" t="s">
        <v>1890</v>
      </c>
      <c r="E87" s="287" t="s">
        <v>1889</v>
      </c>
      <c r="F87" s="283" t="s">
        <v>3850</v>
      </c>
    </row>
    <row r="88" spans="1:6">
      <c r="A88" s="288">
        <v>271</v>
      </c>
      <c r="B88" s="289" t="s">
        <v>111</v>
      </c>
      <c r="C88" s="287" t="s">
        <v>1888</v>
      </c>
      <c r="D88" s="287" t="s">
        <v>1890</v>
      </c>
      <c r="E88" s="287" t="s">
        <v>1889</v>
      </c>
      <c r="F88" s="283" t="s">
        <v>3850</v>
      </c>
    </row>
    <row r="89" spans="1:6">
      <c r="A89" s="288">
        <v>272</v>
      </c>
      <c r="B89" s="289" t="s">
        <v>112</v>
      </c>
      <c r="C89" s="287" t="s">
        <v>1888</v>
      </c>
      <c r="D89" s="287" t="s">
        <v>1890</v>
      </c>
      <c r="E89" s="287" t="s">
        <v>1889</v>
      </c>
      <c r="F89" s="283" t="s">
        <v>3850</v>
      </c>
    </row>
    <row r="90" spans="1:6">
      <c r="A90" s="288">
        <v>273</v>
      </c>
      <c r="B90" s="289" t="s">
        <v>113</v>
      </c>
      <c r="C90" s="287" t="s">
        <v>1888</v>
      </c>
      <c r="D90" s="287" t="s">
        <v>1890</v>
      </c>
      <c r="E90" s="287" t="s">
        <v>1889</v>
      </c>
      <c r="F90" s="283" t="s">
        <v>3850</v>
      </c>
    </row>
    <row r="91" spans="1:6">
      <c r="A91" s="288">
        <v>281</v>
      </c>
      <c r="B91" s="289" t="s">
        <v>1490</v>
      </c>
      <c r="C91" s="287" t="s">
        <v>1472</v>
      </c>
      <c r="D91" s="287" t="s">
        <v>1473</v>
      </c>
      <c r="E91" s="287" t="s">
        <v>1474</v>
      </c>
      <c r="F91" s="283" t="s">
        <v>649</v>
      </c>
    </row>
    <row r="92" spans="1:6">
      <c r="A92" s="288">
        <v>283</v>
      </c>
      <c r="B92" s="289" t="s">
        <v>115</v>
      </c>
      <c r="C92" s="287" t="s">
        <v>1368</v>
      </c>
      <c r="D92" s="287" t="s">
        <v>1411</v>
      </c>
      <c r="E92" s="287" t="s">
        <v>1369</v>
      </c>
      <c r="F92" s="283" t="s">
        <v>670</v>
      </c>
    </row>
    <row r="93" spans="1:6">
      <c r="A93" s="288">
        <v>287</v>
      </c>
      <c r="B93" s="289" t="s">
        <v>1491</v>
      </c>
      <c r="C93" s="287" t="s">
        <v>1469</v>
      </c>
      <c r="D93" s="287" t="s">
        <v>1463</v>
      </c>
      <c r="E93" s="287" t="s">
        <v>1470</v>
      </c>
      <c r="F93" s="283" t="s">
        <v>3852</v>
      </c>
    </row>
    <row r="94" spans="1:6">
      <c r="A94" s="288">
        <v>288</v>
      </c>
      <c r="B94" s="289" t="s">
        <v>117</v>
      </c>
      <c r="C94" s="287" t="s">
        <v>1420</v>
      </c>
      <c r="D94" s="287" t="s">
        <v>1421</v>
      </c>
      <c r="E94" s="287" t="s">
        <v>1372</v>
      </c>
      <c r="F94" s="283" t="s">
        <v>3853</v>
      </c>
    </row>
    <row r="95" spans="1:6">
      <c r="A95" s="288">
        <v>290</v>
      </c>
      <c r="B95" s="289" t="s">
        <v>118</v>
      </c>
      <c r="C95" s="287" t="s">
        <v>1368</v>
      </c>
      <c r="D95" s="287" t="s">
        <v>1411</v>
      </c>
      <c r="E95" s="287" t="s">
        <v>1369</v>
      </c>
      <c r="F95" s="283" t="s">
        <v>670</v>
      </c>
    </row>
    <row r="96" spans="1:6">
      <c r="A96" s="288">
        <v>291</v>
      </c>
      <c r="B96" s="289" t="s">
        <v>119</v>
      </c>
      <c r="C96" s="287" t="s">
        <v>1370</v>
      </c>
      <c r="D96" s="287" t="s">
        <v>4593</v>
      </c>
      <c r="E96" s="287" t="s">
        <v>1471</v>
      </c>
      <c r="F96" s="283" t="s">
        <v>651</v>
      </c>
    </row>
    <row r="97" spans="1:6">
      <c r="A97" s="288">
        <v>292</v>
      </c>
      <c r="B97" s="289" t="s">
        <v>120</v>
      </c>
      <c r="C97" s="287" t="s">
        <v>1472</v>
      </c>
      <c r="D97" s="287" t="s">
        <v>1473</v>
      </c>
      <c r="E97" s="287" t="s">
        <v>1474</v>
      </c>
      <c r="F97" s="283" t="s">
        <v>649</v>
      </c>
    </row>
    <row r="98" spans="1:6">
      <c r="A98" s="288">
        <v>293</v>
      </c>
      <c r="B98" s="289" t="s">
        <v>1492</v>
      </c>
      <c r="C98" s="287" t="s">
        <v>1472</v>
      </c>
      <c r="D98" s="287" t="s">
        <v>1473</v>
      </c>
      <c r="E98" s="287" t="s">
        <v>1474</v>
      </c>
      <c r="F98" s="283" t="s">
        <v>649</v>
      </c>
    </row>
    <row r="99" spans="1:6">
      <c r="A99" s="288">
        <v>294</v>
      </c>
      <c r="B99" s="289" t="s">
        <v>1493</v>
      </c>
      <c r="C99" s="287" t="s">
        <v>1469</v>
      </c>
      <c r="D99" s="287" t="s">
        <v>1463</v>
      </c>
      <c r="E99" s="287" t="s">
        <v>1470</v>
      </c>
      <c r="F99" s="283" t="s">
        <v>3852</v>
      </c>
    </row>
    <row r="100" spans="1:6">
      <c r="A100" s="288">
        <v>295</v>
      </c>
      <c r="B100" s="289" t="s">
        <v>1494</v>
      </c>
      <c r="C100" s="287" t="s">
        <v>1368</v>
      </c>
      <c r="D100" s="287" t="s">
        <v>1411</v>
      </c>
      <c r="E100" s="287" t="s">
        <v>1369</v>
      </c>
      <c r="F100" s="283" t="s">
        <v>670</v>
      </c>
    </row>
    <row r="101" spans="1:6">
      <c r="A101" s="288">
        <v>296</v>
      </c>
      <c r="B101" s="289" t="s">
        <v>1495</v>
      </c>
      <c r="C101" s="287" t="s">
        <v>1553</v>
      </c>
      <c r="D101" s="287" t="s">
        <v>1554</v>
      </c>
      <c r="E101" s="287" t="s">
        <v>1555</v>
      </c>
      <c r="F101" s="283" t="s">
        <v>645</v>
      </c>
    </row>
    <row r="102" spans="1:6">
      <c r="A102" s="288">
        <v>298</v>
      </c>
      <c r="B102" s="289" t="s">
        <v>125</v>
      </c>
      <c r="C102" s="287" t="s">
        <v>2532</v>
      </c>
      <c r="D102" s="287" t="s">
        <v>1887</v>
      </c>
      <c r="E102" s="287" t="s">
        <v>2533</v>
      </c>
      <c r="F102" s="283" t="s">
        <v>3849</v>
      </c>
    </row>
    <row r="103" spans="1:6">
      <c r="A103" s="288">
        <v>299</v>
      </c>
      <c r="B103" s="289" t="s">
        <v>126</v>
      </c>
      <c r="C103" s="287" t="s">
        <v>2532</v>
      </c>
      <c r="D103" s="287" t="s">
        <v>1887</v>
      </c>
      <c r="E103" s="287" t="s">
        <v>2533</v>
      </c>
      <c r="F103" s="283" t="s">
        <v>3849</v>
      </c>
    </row>
    <row r="104" spans="1:6">
      <c r="A104" s="288">
        <v>300</v>
      </c>
      <c r="B104" s="289" t="s">
        <v>127</v>
      </c>
      <c r="C104" s="287" t="s">
        <v>2532</v>
      </c>
      <c r="D104" s="287" t="s">
        <v>1887</v>
      </c>
      <c r="E104" s="287" t="s">
        <v>2533</v>
      </c>
      <c r="F104" s="283" t="s">
        <v>3849</v>
      </c>
    </row>
    <row r="105" spans="1:6">
      <c r="A105" s="288">
        <v>301</v>
      </c>
      <c r="B105" s="289" t="s">
        <v>128</v>
      </c>
      <c r="C105" s="287" t="s">
        <v>2532</v>
      </c>
      <c r="D105" s="287" t="s">
        <v>1887</v>
      </c>
      <c r="E105" s="287" t="s">
        <v>2533</v>
      </c>
      <c r="F105" s="283" t="s">
        <v>3849</v>
      </c>
    </row>
    <row r="106" spans="1:6">
      <c r="A106" s="288">
        <v>302</v>
      </c>
      <c r="B106" s="289" t="s">
        <v>129</v>
      </c>
      <c r="C106" s="287" t="s">
        <v>2532</v>
      </c>
      <c r="D106" s="287" t="s">
        <v>1887</v>
      </c>
      <c r="E106" s="287" t="s">
        <v>2533</v>
      </c>
      <c r="F106" s="283" t="s">
        <v>3849</v>
      </c>
    </row>
    <row r="107" spans="1:6">
      <c r="A107" s="288">
        <v>303</v>
      </c>
      <c r="B107" s="289" t="s">
        <v>130</v>
      </c>
      <c r="C107" s="287" t="s">
        <v>2532</v>
      </c>
      <c r="D107" s="287" t="s">
        <v>1887</v>
      </c>
      <c r="E107" s="287" t="s">
        <v>2533</v>
      </c>
      <c r="F107" s="283" t="s">
        <v>3849</v>
      </c>
    </row>
    <row r="108" spans="1:6">
      <c r="A108" s="290">
        <v>309</v>
      </c>
      <c r="B108" s="291" t="s">
        <v>1496</v>
      </c>
      <c r="C108" s="287" t="s">
        <v>1370</v>
      </c>
      <c r="D108" s="287" t="s">
        <v>4593</v>
      </c>
      <c r="E108" s="287" t="s">
        <v>1471</v>
      </c>
      <c r="F108" s="283" t="s">
        <v>651</v>
      </c>
    </row>
    <row r="109" spans="1:6">
      <c r="A109" s="288">
        <v>310</v>
      </c>
      <c r="B109" s="289" t="s">
        <v>1497</v>
      </c>
      <c r="C109" s="287" t="s">
        <v>1888</v>
      </c>
      <c r="D109" s="287" t="s">
        <v>1890</v>
      </c>
      <c r="E109" s="287" t="s">
        <v>1889</v>
      </c>
      <c r="F109" s="283" t="s">
        <v>3850</v>
      </c>
    </row>
    <row r="110" spans="1:6">
      <c r="A110" s="288">
        <v>311</v>
      </c>
      <c r="B110" s="289" t="s">
        <v>132</v>
      </c>
      <c r="C110" s="287" t="s">
        <v>2532</v>
      </c>
      <c r="D110" s="287" t="s">
        <v>1887</v>
      </c>
      <c r="E110" s="287" t="s">
        <v>2533</v>
      </c>
      <c r="F110" s="283" t="s">
        <v>3849</v>
      </c>
    </row>
    <row r="111" spans="1:6">
      <c r="A111" s="288">
        <v>312</v>
      </c>
      <c r="B111" s="289" t="s">
        <v>1498</v>
      </c>
      <c r="C111" s="287" t="s">
        <v>1417</v>
      </c>
      <c r="D111" s="287" t="s">
        <v>1418</v>
      </c>
      <c r="E111" s="287" t="s">
        <v>1419</v>
      </c>
      <c r="F111" s="283" t="s">
        <v>3854</v>
      </c>
    </row>
    <row r="112" spans="1:6">
      <c r="A112" s="290">
        <v>313</v>
      </c>
      <c r="B112" s="291" t="s">
        <v>1499</v>
      </c>
      <c r="C112" s="287" t="s">
        <v>1420</v>
      </c>
      <c r="D112" s="287" t="s">
        <v>1421</v>
      </c>
      <c r="E112" s="287" t="s">
        <v>1372</v>
      </c>
      <c r="F112" s="283" t="s">
        <v>3853</v>
      </c>
    </row>
    <row r="113" spans="1:6">
      <c r="A113" s="288">
        <v>314</v>
      </c>
      <c r="B113" s="289" t="s">
        <v>1500</v>
      </c>
      <c r="C113" s="287" t="s">
        <v>1420</v>
      </c>
      <c r="D113" s="287" t="s">
        <v>1421</v>
      </c>
      <c r="E113" s="287" t="s">
        <v>1372</v>
      </c>
      <c r="F113" s="283" t="s">
        <v>3853</v>
      </c>
    </row>
    <row r="114" spans="1:6">
      <c r="A114" s="288">
        <v>315</v>
      </c>
      <c r="B114" s="289" t="s">
        <v>1501</v>
      </c>
      <c r="C114" s="287" t="s">
        <v>1417</v>
      </c>
      <c r="D114" s="287" t="s">
        <v>1418</v>
      </c>
      <c r="E114" s="287" t="s">
        <v>1419</v>
      </c>
      <c r="F114" s="283" t="s">
        <v>3854</v>
      </c>
    </row>
    <row r="115" spans="1:6">
      <c r="A115" s="288">
        <v>324</v>
      </c>
      <c r="B115" s="289" t="s">
        <v>135</v>
      </c>
      <c r="C115" s="287" t="s">
        <v>1417</v>
      </c>
      <c r="D115" s="287" t="s">
        <v>1418</v>
      </c>
      <c r="E115" s="287" t="s">
        <v>1419</v>
      </c>
      <c r="F115" s="283" t="s">
        <v>3854</v>
      </c>
    </row>
    <row r="116" spans="1:6">
      <c r="A116" s="288">
        <v>340</v>
      </c>
      <c r="B116" s="289" t="s">
        <v>136</v>
      </c>
      <c r="C116" s="287" t="s">
        <v>1370</v>
      </c>
      <c r="D116" s="287" t="s">
        <v>4593</v>
      </c>
      <c r="E116" s="287" t="s">
        <v>1471</v>
      </c>
      <c r="F116" s="283" t="s">
        <v>651</v>
      </c>
    </row>
    <row r="117" spans="1:6">
      <c r="A117" s="288">
        <v>342</v>
      </c>
      <c r="B117" s="289" t="s">
        <v>137</v>
      </c>
      <c r="C117" s="287" t="s">
        <v>2532</v>
      </c>
      <c r="D117" s="287" t="s">
        <v>1887</v>
      </c>
      <c r="E117" s="287" t="s">
        <v>2533</v>
      </c>
      <c r="F117" s="283" t="s">
        <v>3849</v>
      </c>
    </row>
    <row r="118" spans="1:6">
      <c r="A118" s="288">
        <v>343</v>
      </c>
      <c r="B118" s="289" t="s">
        <v>138</v>
      </c>
      <c r="C118" s="287" t="s">
        <v>2532</v>
      </c>
      <c r="D118" s="287" t="s">
        <v>1887</v>
      </c>
      <c r="E118" s="287" t="s">
        <v>2533</v>
      </c>
      <c r="F118" s="283" t="s">
        <v>3849</v>
      </c>
    </row>
    <row r="119" spans="1:6">
      <c r="A119" s="288">
        <v>344</v>
      </c>
      <c r="B119" s="289" t="s">
        <v>1502</v>
      </c>
      <c r="C119" s="287" t="s">
        <v>1888</v>
      </c>
      <c r="D119" s="287" t="s">
        <v>1890</v>
      </c>
      <c r="E119" s="287" t="s">
        <v>1889</v>
      </c>
      <c r="F119" s="283" t="s">
        <v>3850</v>
      </c>
    </row>
    <row r="120" spans="1:6">
      <c r="A120" s="288">
        <v>345</v>
      </c>
      <c r="B120" s="289" t="s">
        <v>140</v>
      </c>
      <c r="C120" s="287" t="s">
        <v>1553</v>
      </c>
      <c r="D120" s="287" t="s">
        <v>1554</v>
      </c>
      <c r="E120" s="287" t="s">
        <v>1555</v>
      </c>
      <c r="F120" s="283" t="s">
        <v>645</v>
      </c>
    </row>
    <row r="121" spans="1:6">
      <c r="A121" s="288">
        <v>346</v>
      </c>
      <c r="B121" s="289" t="s">
        <v>141</v>
      </c>
      <c r="C121" s="287" t="s">
        <v>1366</v>
      </c>
      <c r="D121" s="287" t="s">
        <v>1410</v>
      </c>
      <c r="E121" s="287" t="s">
        <v>1367</v>
      </c>
      <c r="F121" s="283" t="s">
        <v>644</v>
      </c>
    </row>
    <row r="122" spans="1:6">
      <c r="A122" s="288">
        <v>347</v>
      </c>
      <c r="B122" s="289" t="s">
        <v>142</v>
      </c>
      <c r="C122" s="287" t="s">
        <v>1465</v>
      </c>
      <c r="D122" s="287" t="s">
        <v>1460</v>
      </c>
      <c r="E122" s="287" t="s">
        <v>1459</v>
      </c>
      <c r="F122" s="283" t="s">
        <v>3851</v>
      </c>
    </row>
    <row r="123" spans="1:6">
      <c r="A123" s="288">
        <v>348</v>
      </c>
      <c r="B123" s="289" t="s">
        <v>143</v>
      </c>
      <c r="C123" s="287" t="s">
        <v>2532</v>
      </c>
      <c r="D123" s="287" t="s">
        <v>1887</v>
      </c>
      <c r="E123" s="287" t="s">
        <v>2533</v>
      </c>
      <c r="F123" s="283" t="s">
        <v>3849</v>
      </c>
    </row>
    <row r="124" spans="1:6">
      <c r="A124" s="288">
        <v>349</v>
      </c>
      <c r="B124" s="289" t="s">
        <v>1503</v>
      </c>
      <c r="C124" s="287" t="s">
        <v>1469</v>
      </c>
      <c r="D124" s="287" t="s">
        <v>1463</v>
      </c>
      <c r="E124" s="287" t="s">
        <v>1470</v>
      </c>
      <c r="F124" s="283" t="s">
        <v>3852</v>
      </c>
    </row>
    <row r="125" spans="1:6">
      <c r="A125" s="288">
        <v>371</v>
      </c>
      <c r="B125" s="289" t="s">
        <v>145</v>
      </c>
      <c r="C125" s="287" t="s">
        <v>1368</v>
      </c>
      <c r="D125" s="287" t="s">
        <v>1411</v>
      </c>
      <c r="E125" s="287" t="s">
        <v>1369</v>
      </c>
      <c r="F125" s="283" t="s">
        <v>670</v>
      </c>
    </row>
    <row r="126" spans="1:6">
      <c r="A126" s="288">
        <v>373</v>
      </c>
      <c r="B126" s="289" t="s">
        <v>1504</v>
      </c>
      <c r="C126" s="287" t="s">
        <v>1368</v>
      </c>
      <c r="D126" s="287" t="s">
        <v>1411</v>
      </c>
      <c r="E126" s="287" t="s">
        <v>1369</v>
      </c>
      <c r="F126" s="283" t="s">
        <v>670</v>
      </c>
    </row>
    <row r="127" spans="1:6">
      <c r="A127" s="288">
        <v>374</v>
      </c>
      <c r="B127" s="289" t="s">
        <v>608</v>
      </c>
      <c r="C127" s="287" t="s">
        <v>1368</v>
      </c>
      <c r="D127" s="287" t="s">
        <v>1411</v>
      </c>
      <c r="E127" s="287" t="s">
        <v>1369</v>
      </c>
      <c r="F127" s="283" t="s">
        <v>670</v>
      </c>
    </row>
    <row r="128" spans="1:6">
      <c r="A128" s="288">
        <v>375</v>
      </c>
      <c r="B128" s="289" t="s">
        <v>1505</v>
      </c>
      <c r="C128" s="287" t="e">
        <v>#N/A</v>
      </c>
      <c r="D128" s="287" t="e">
        <v>#N/A</v>
      </c>
      <c r="E128" s="287" t="e">
        <v>#N/A</v>
      </c>
    </row>
    <row r="129" spans="1:6">
      <c r="A129" s="288">
        <v>376</v>
      </c>
      <c r="B129" s="289" t="s">
        <v>609</v>
      </c>
      <c r="C129" s="287" t="s">
        <v>1465</v>
      </c>
      <c r="D129" s="287" t="s">
        <v>1460</v>
      </c>
      <c r="E129" s="287" t="s">
        <v>1459</v>
      </c>
      <c r="F129" s="283" t="s">
        <v>3851</v>
      </c>
    </row>
    <row r="130" spans="1:6">
      <c r="A130" s="288">
        <v>378</v>
      </c>
      <c r="B130" s="289" t="s">
        <v>610</v>
      </c>
      <c r="C130" s="287" t="s">
        <v>1465</v>
      </c>
      <c r="D130" s="287" t="s">
        <v>1460</v>
      </c>
      <c r="E130" s="287" t="s">
        <v>1459</v>
      </c>
      <c r="F130" s="283" t="s">
        <v>3851</v>
      </c>
    </row>
    <row r="131" spans="1:6">
      <c r="A131" s="288">
        <v>379</v>
      </c>
      <c r="B131" s="289" t="s">
        <v>1244</v>
      </c>
      <c r="C131" s="287" t="s">
        <v>1368</v>
      </c>
      <c r="D131" s="287" t="s">
        <v>1411</v>
      </c>
      <c r="E131" s="287" t="s">
        <v>1369</v>
      </c>
      <c r="F131" s="283" t="s">
        <v>670</v>
      </c>
    </row>
    <row r="132" spans="1:6">
      <c r="A132" s="288">
        <v>382</v>
      </c>
      <c r="B132" s="289" t="s">
        <v>1245</v>
      </c>
      <c r="C132" s="287" t="s">
        <v>1370</v>
      </c>
      <c r="D132" s="287" t="s">
        <v>4593</v>
      </c>
      <c r="E132" s="287" t="s">
        <v>1471</v>
      </c>
      <c r="F132" s="283" t="s">
        <v>651</v>
      </c>
    </row>
    <row r="133" spans="1:6">
      <c r="A133" s="288">
        <v>383</v>
      </c>
      <c r="B133" s="289" t="s">
        <v>1246</v>
      </c>
      <c r="C133" s="287" t="s">
        <v>1366</v>
      </c>
      <c r="D133" s="287" t="s">
        <v>1410</v>
      </c>
      <c r="E133" s="287" t="s">
        <v>1367</v>
      </c>
      <c r="F133" s="283" t="s">
        <v>644</v>
      </c>
    </row>
    <row r="134" spans="1:6">
      <c r="A134" s="288">
        <v>385</v>
      </c>
      <c r="B134" s="289" t="s">
        <v>692</v>
      </c>
      <c r="C134" s="287" t="s">
        <v>1465</v>
      </c>
      <c r="D134" s="287" t="s">
        <v>1460</v>
      </c>
      <c r="E134" s="287" t="s">
        <v>1459</v>
      </c>
      <c r="F134" s="283" t="s">
        <v>3851</v>
      </c>
    </row>
    <row r="135" spans="1:6">
      <c r="A135" s="288">
        <v>386</v>
      </c>
      <c r="B135" s="289" t="s">
        <v>1506</v>
      </c>
      <c r="C135" s="287" t="s">
        <v>1420</v>
      </c>
      <c r="D135" s="287" t="s">
        <v>1421</v>
      </c>
      <c r="E135" s="287" t="s">
        <v>1372</v>
      </c>
      <c r="F135" s="283" t="s">
        <v>3853</v>
      </c>
    </row>
    <row r="136" spans="1:6">
      <c r="A136" s="288">
        <v>387</v>
      </c>
      <c r="B136" s="289" t="s">
        <v>1267</v>
      </c>
      <c r="C136" s="287" t="s">
        <v>1420</v>
      </c>
      <c r="D136" s="287" t="s">
        <v>1421</v>
      </c>
      <c r="E136" s="287" t="s">
        <v>1372</v>
      </c>
      <c r="F136" s="283" t="s">
        <v>3853</v>
      </c>
    </row>
    <row r="137" spans="1:6">
      <c r="A137" s="288">
        <v>388</v>
      </c>
      <c r="B137" s="289" t="s">
        <v>1466</v>
      </c>
      <c r="C137" s="287" t="s">
        <v>1368</v>
      </c>
      <c r="D137" s="287" t="s">
        <v>1411</v>
      </c>
      <c r="E137" s="287" t="s">
        <v>1369</v>
      </c>
      <c r="F137" s="283" t="s">
        <v>670</v>
      </c>
    </row>
    <row r="138" spans="1:6">
      <c r="A138" s="290">
        <v>389</v>
      </c>
      <c r="B138" s="291" t="s">
        <v>1507</v>
      </c>
      <c r="C138" s="287" t="s">
        <v>1553</v>
      </c>
      <c r="D138" s="287" t="s">
        <v>1554</v>
      </c>
      <c r="E138" s="287" t="s">
        <v>1555</v>
      </c>
      <c r="F138" s="283" t="s">
        <v>645</v>
      </c>
    </row>
    <row r="139" spans="1:6">
      <c r="A139" s="288">
        <v>422</v>
      </c>
      <c r="B139" s="289" t="s">
        <v>149</v>
      </c>
      <c r="C139" s="287" t="s">
        <v>1366</v>
      </c>
      <c r="D139" s="287" t="s">
        <v>1410</v>
      </c>
      <c r="E139" s="287" t="s">
        <v>1367</v>
      </c>
      <c r="F139" s="283" t="s">
        <v>644</v>
      </c>
    </row>
    <row r="140" spans="1:6">
      <c r="A140" s="288">
        <v>423</v>
      </c>
      <c r="B140" s="289" t="s">
        <v>1508</v>
      </c>
      <c r="C140" s="287" t="s">
        <v>1469</v>
      </c>
      <c r="D140" s="287" t="s">
        <v>1463</v>
      </c>
      <c r="E140" s="287" t="s">
        <v>1470</v>
      </c>
      <c r="F140" s="283" t="s">
        <v>3852</v>
      </c>
    </row>
    <row r="141" spans="1:6">
      <c r="A141" s="288">
        <v>512</v>
      </c>
      <c r="B141" s="289" t="s">
        <v>1509</v>
      </c>
      <c r="C141" s="287" t="e">
        <v>#N/A</v>
      </c>
      <c r="D141" s="287" t="e">
        <v>#N/A</v>
      </c>
      <c r="E141" s="287" t="e">
        <v>#N/A</v>
      </c>
    </row>
    <row r="142" spans="1:6">
      <c r="A142" s="288">
        <v>513</v>
      </c>
      <c r="B142" s="289" t="s">
        <v>160</v>
      </c>
      <c r="C142" s="287" t="s">
        <v>1465</v>
      </c>
      <c r="D142" s="287" t="s">
        <v>1460</v>
      </c>
      <c r="E142" s="287" t="s">
        <v>1459</v>
      </c>
      <c r="F142" s="283" t="s">
        <v>3851</v>
      </c>
    </row>
    <row r="143" spans="1:6">
      <c r="A143" s="288">
        <v>514</v>
      </c>
      <c r="B143" s="289" t="s">
        <v>161</v>
      </c>
      <c r="C143" s="287" t="s">
        <v>1465</v>
      </c>
      <c r="D143" s="287" t="s">
        <v>1460</v>
      </c>
      <c r="E143" s="287" t="s">
        <v>1459</v>
      </c>
      <c r="F143" s="283" t="s">
        <v>3851</v>
      </c>
    </row>
    <row r="144" spans="1:6">
      <c r="A144" s="288">
        <v>517</v>
      </c>
      <c r="B144" s="289" t="s">
        <v>162</v>
      </c>
      <c r="C144" s="287" t="s">
        <v>1469</v>
      </c>
      <c r="D144" s="287" t="s">
        <v>1463</v>
      </c>
      <c r="E144" s="287" t="s">
        <v>1470</v>
      </c>
      <c r="F144" s="283" t="s">
        <v>3852</v>
      </c>
    </row>
    <row r="145" spans="1:6">
      <c r="A145" s="288">
        <v>520</v>
      </c>
      <c r="B145" s="289" t="s">
        <v>1284</v>
      </c>
      <c r="C145" s="287" t="s">
        <v>1417</v>
      </c>
      <c r="D145" s="287" t="s">
        <v>1418</v>
      </c>
      <c r="E145" s="287" t="s">
        <v>1419</v>
      </c>
      <c r="F145" s="283" t="s">
        <v>3854</v>
      </c>
    </row>
    <row r="146" spans="1:6">
      <c r="A146" s="288">
        <v>522</v>
      </c>
      <c r="B146" s="289" t="s">
        <v>163</v>
      </c>
      <c r="C146" s="287" t="s">
        <v>1417</v>
      </c>
      <c r="D146" s="287" t="s">
        <v>1418</v>
      </c>
      <c r="E146" s="287" t="s">
        <v>1419</v>
      </c>
      <c r="F146" s="283" t="s">
        <v>3854</v>
      </c>
    </row>
    <row r="147" spans="1:6">
      <c r="A147" s="288">
        <v>525</v>
      </c>
      <c r="B147" s="289" t="s">
        <v>1510</v>
      </c>
      <c r="C147" s="287" t="s">
        <v>1368</v>
      </c>
      <c r="D147" s="287" t="s">
        <v>1411</v>
      </c>
      <c r="E147" s="287" t="s">
        <v>1369</v>
      </c>
      <c r="F147" s="283" t="s">
        <v>670</v>
      </c>
    </row>
    <row r="148" spans="1:6">
      <c r="A148" s="288">
        <v>526</v>
      </c>
      <c r="B148" s="289" t="s">
        <v>1511</v>
      </c>
      <c r="C148" s="287" t="s">
        <v>1465</v>
      </c>
      <c r="D148" s="287" t="s">
        <v>1460</v>
      </c>
      <c r="E148" s="287" t="s">
        <v>1459</v>
      </c>
      <c r="F148" s="283" t="s">
        <v>3851</v>
      </c>
    </row>
    <row r="149" spans="1:6">
      <c r="A149" s="288">
        <v>548</v>
      </c>
      <c r="B149" s="289" t="s">
        <v>1512</v>
      </c>
      <c r="C149" s="287" t="s">
        <v>1469</v>
      </c>
      <c r="D149" s="287" t="s">
        <v>1463</v>
      </c>
      <c r="E149" s="287" t="s">
        <v>1470</v>
      </c>
      <c r="F149" s="283" t="s">
        <v>3852</v>
      </c>
    </row>
    <row r="150" spans="1:6">
      <c r="A150" s="290">
        <v>551</v>
      </c>
      <c r="B150" s="291" t="s">
        <v>165</v>
      </c>
      <c r="C150" s="287" t="s">
        <v>1368</v>
      </c>
      <c r="D150" s="287" t="s">
        <v>1411</v>
      </c>
      <c r="E150" s="287" t="s">
        <v>1369</v>
      </c>
      <c r="F150" s="283" t="s">
        <v>670</v>
      </c>
    </row>
    <row r="151" spans="1:6">
      <c r="A151" s="288">
        <v>572</v>
      </c>
      <c r="B151" s="289" t="s">
        <v>166</v>
      </c>
      <c r="C151" s="287" t="s">
        <v>1366</v>
      </c>
      <c r="D151" s="287" t="s">
        <v>1410</v>
      </c>
      <c r="E151" s="287" t="s">
        <v>1367</v>
      </c>
      <c r="F151" s="283" t="s">
        <v>644</v>
      </c>
    </row>
    <row r="152" spans="1:6">
      <c r="A152" s="288">
        <v>573</v>
      </c>
      <c r="B152" s="289" t="s">
        <v>1513</v>
      </c>
      <c r="C152" s="287" t="s">
        <v>1465</v>
      </c>
      <c r="D152" s="287" t="s">
        <v>1460</v>
      </c>
      <c r="E152" s="287" t="s">
        <v>1459</v>
      </c>
      <c r="F152" s="283" t="s">
        <v>3851</v>
      </c>
    </row>
    <row r="153" spans="1:6">
      <c r="A153" s="288">
        <v>574</v>
      </c>
      <c r="B153" s="289" t="s">
        <v>1514</v>
      </c>
      <c r="C153" s="287" t="s">
        <v>1465</v>
      </c>
      <c r="D153" s="287" t="s">
        <v>1460</v>
      </c>
      <c r="E153" s="287" t="s">
        <v>1459</v>
      </c>
      <c r="F153" s="283" t="s">
        <v>3851</v>
      </c>
    </row>
    <row r="154" spans="1:6">
      <c r="A154" s="288">
        <v>576</v>
      </c>
      <c r="B154" s="289" t="s">
        <v>1515</v>
      </c>
      <c r="C154" s="287" t="s">
        <v>1465</v>
      </c>
      <c r="D154" s="287" t="s">
        <v>1460</v>
      </c>
      <c r="E154" s="287" t="s">
        <v>1459</v>
      </c>
      <c r="F154" s="283" t="s">
        <v>3851</v>
      </c>
    </row>
    <row r="155" spans="1:6">
      <c r="A155" s="288">
        <v>578</v>
      </c>
      <c r="B155" s="289" t="s">
        <v>168</v>
      </c>
      <c r="C155" s="287" t="s">
        <v>1469</v>
      </c>
      <c r="D155" s="287" t="s">
        <v>1463</v>
      </c>
      <c r="E155" s="287" t="s">
        <v>1470</v>
      </c>
      <c r="F155" s="283" t="s">
        <v>3852</v>
      </c>
    </row>
    <row r="156" spans="1:6">
      <c r="A156" s="288">
        <v>579</v>
      </c>
      <c r="B156" s="289" t="s">
        <v>1516</v>
      </c>
      <c r="C156" s="287" t="s">
        <v>1888</v>
      </c>
      <c r="D156" s="287" t="s">
        <v>1890</v>
      </c>
      <c r="E156" s="287" t="s">
        <v>1889</v>
      </c>
      <c r="F156" s="283" t="s">
        <v>3850</v>
      </c>
    </row>
    <row r="157" spans="1:6">
      <c r="A157" s="288">
        <v>580</v>
      </c>
      <c r="B157" s="289" t="s">
        <v>169</v>
      </c>
      <c r="C157" s="287" t="s">
        <v>1465</v>
      </c>
      <c r="D157" s="287" t="s">
        <v>1460</v>
      </c>
      <c r="E157" s="287" t="s">
        <v>1459</v>
      </c>
      <c r="F157" s="283" t="s">
        <v>3851</v>
      </c>
    </row>
    <row r="158" spans="1:6">
      <c r="A158" s="288">
        <v>584</v>
      </c>
      <c r="B158" s="289" t="s">
        <v>1517</v>
      </c>
      <c r="C158" s="287" t="s">
        <v>1366</v>
      </c>
      <c r="D158" s="287" t="s">
        <v>1410</v>
      </c>
      <c r="E158" s="287" t="s">
        <v>1367</v>
      </c>
      <c r="F158" s="283" t="s">
        <v>644</v>
      </c>
    </row>
    <row r="159" spans="1:6">
      <c r="A159" s="290">
        <v>585</v>
      </c>
      <c r="B159" s="291" t="s">
        <v>1518</v>
      </c>
      <c r="C159" s="287" t="s">
        <v>1888</v>
      </c>
      <c r="D159" s="287" t="s">
        <v>1890</v>
      </c>
      <c r="E159" s="287" t="s">
        <v>1889</v>
      </c>
      <c r="F159" s="283" t="s">
        <v>3850</v>
      </c>
    </row>
    <row r="160" spans="1:6">
      <c r="A160" s="290">
        <v>586</v>
      </c>
      <c r="B160" s="291" t="s">
        <v>172</v>
      </c>
      <c r="C160" s="287" t="s">
        <v>1888</v>
      </c>
      <c r="D160" s="287" t="s">
        <v>1890</v>
      </c>
      <c r="E160" s="287" t="s">
        <v>1889</v>
      </c>
      <c r="F160" s="283" t="s">
        <v>3850</v>
      </c>
    </row>
    <row r="161" spans="1:6">
      <c r="A161" s="288">
        <v>587</v>
      </c>
      <c r="B161" s="292" t="s">
        <v>1519</v>
      </c>
      <c r="C161" s="287" t="s">
        <v>1472</v>
      </c>
      <c r="D161" s="287" t="s">
        <v>1473</v>
      </c>
      <c r="E161" s="287" t="s">
        <v>1474</v>
      </c>
      <c r="F161" s="283" t="s">
        <v>649</v>
      </c>
    </row>
    <row r="162" spans="1:6">
      <c r="A162" s="288">
        <v>588</v>
      </c>
      <c r="B162" s="289" t="s">
        <v>1520</v>
      </c>
      <c r="C162" s="287" t="s">
        <v>1465</v>
      </c>
      <c r="D162" s="287" t="s">
        <v>1460</v>
      </c>
      <c r="E162" s="287" t="s">
        <v>1459</v>
      </c>
      <c r="F162" s="283" t="s">
        <v>3851</v>
      </c>
    </row>
    <row r="163" spans="1:6">
      <c r="A163" s="288">
        <v>590</v>
      </c>
      <c r="B163" s="289" t="s">
        <v>1286</v>
      </c>
      <c r="C163" s="287" t="s">
        <v>1469</v>
      </c>
      <c r="D163" s="287" t="s">
        <v>1463</v>
      </c>
      <c r="E163" s="287" t="s">
        <v>1470</v>
      </c>
      <c r="F163" s="283" t="s">
        <v>3852</v>
      </c>
    </row>
    <row r="164" spans="1:6">
      <c r="A164" s="288">
        <v>591</v>
      </c>
      <c r="B164" s="289" t="s">
        <v>1521</v>
      </c>
      <c r="C164" s="287" t="s">
        <v>1370</v>
      </c>
      <c r="D164" s="287" t="s">
        <v>4593</v>
      </c>
      <c r="E164" s="287" t="s">
        <v>1471</v>
      </c>
      <c r="F164" s="283" t="s">
        <v>651</v>
      </c>
    </row>
    <row r="165" spans="1:6">
      <c r="A165" s="288">
        <v>592</v>
      </c>
      <c r="B165" s="289" t="s">
        <v>1522</v>
      </c>
      <c r="C165" s="287" t="e">
        <v>#N/A</v>
      </c>
      <c r="D165" s="287" t="e">
        <v>#N/A</v>
      </c>
      <c r="E165" s="287" t="e">
        <v>#N/A</v>
      </c>
    </row>
    <row r="166" spans="1:6">
      <c r="A166" s="288">
        <v>593</v>
      </c>
      <c r="B166" s="289" t="s">
        <v>1287</v>
      </c>
      <c r="C166" s="287" t="s">
        <v>2532</v>
      </c>
      <c r="D166" s="287" t="s">
        <v>1887</v>
      </c>
      <c r="E166" s="287" t="s">
        <v>2533</v>
      </c>
      <c r="F166" s="283" t="s">
        <v>3849</v>
      </c>
    </row>
    <row r="167" spans="1:6">
      <c r="A167" s="288">
        <v>594</v>
      </c>
      <c r="B167" s="289" t="s">
        <v>88</v>
      </c>
      <c r="C167" s="287" t="s">
        <v>1417</v>
      </c>
      <c r="D167" s="287" t="s">
        <v>1418</v>
      </c>
      <c r="E167" s="287" t="s">
        <v>1419</v>
      </c>
      <c r="F167" s="283" t="s">
        <v>3854</v>
      </c>
    </row>
    <row r="168" spans="1:6">
      <c r="A168" s="288">
        <v>595</v>
      </c>
      <c r="B168" s="289" t="s">
        <v>611</v>
      </c>
      <c r="C168" s="287" t="s">
        <v>1417</v>
      </c>
      <c r="D168" s="287" t="s">
        <v>1418</v>
      </c>
      <c r="E168" s="287" t="s">
        <v>1419</v>
      </c>
      <c r="F168" s="283" t="s">
        <v>3854</v>
      </c>
    </row>
    <row r="169" spans="1:6">
      <c r="A169" s="288">
        <v>596</v>
      </c>
      <c r="B169" s="289" t="s">
        <v>1523</v>
      </c>
      <c r="C169" s="287" t="s">
        <v>1469</v>
      </c>
      <c r="D169" s="287" t="s">
        <v>1463</v>
      </c>
      <c r="E169" s="287" t="s">
        <v>1470</v>
      </c>
      <c r="F169" s="283" t="s">
        <v>3852</v>
      </c>
    </row>
    <row r="170" spans="1:6">
      <c r="A170" s="288">
        <v>597</v>
      </c>
      <c r="B170" s="289" t="s">
        <v>677</v>
      </c>
      <c r="C170" s="287" t="s">
        <v>1472</v>
      </c>
      <c r="D170" s="287" t="s">
        <v>1473</v>
      </c>
      <c r="E170" s="287" t="s">
        <v>1474</v>
      </c>
      <c r="F170" s="283" t="s">
        <v>649</v>
      </c>
    </row>
    <row r="171" spans="1:6">
      <c r="A171" s="288">
        <v>598</v>
      </c>
      <c r="B171" s="293" t="s">
        <v>672</v>
      </c>
      <c r="C171" s="287" t="s">
        <v>1368</v>
      </c>
      <c r="D171" s="287" t="s">
        <v>1411</v>
      </c>
      <c r="E171" s="287" t="s">
        <v>1369</v>
      </c>
      <c r="F171" s="283" t="s">
        <v>670</v>
      </c>
    </row>
    <row r="172" spans="1:6">
      <c r="A172" s="288">
        <v>599</v>
      </c>
      <c r="B172" s="289" t="s">
        <v>1249</v>
      </c>
      <c r="C172" s="287" t="s">
        <v>1469</v>
      </c>
      <c r="D172" s="287" t="s">
        <v>1463</v>
      </c>
      <c r="E172" s="287" t="s">
        <v>1470</v>
      </c>
      <c r="F172" s="283" t="s">
        <v>3852</v>
      </c>
    </row>
    <row r="173" spans="1:6">
      <c r="A173" s="288">
        <v>600</v>
      </c>
      <c r="B173" s="289" t="s">
        <v>1288</v>
      </c>
      <c r="C173" s="287" t="s">
        <v>1368</v>
      </c>
      <c r="D173" s="287" t="s">
        <v>1411</v>
      </c>
      <c r="E173" s="287" t="s">
        <v>1369</v>
      </c>
      <c r="F173" s="283" t="s">
        <v>670</v>
      </c>
    </row>
    <row r="174" spans="1:6">
      <c r="A174" s="288">
        <v>601</v>
      </c>
      <c r="B174" s="289" t="s">
        <v>1524</v>
      </c>
      <c r="C174" s="287" t="s">
        <v>1370</v>
      </c>
      <c r="D174" s="287" t="s">
        <v>4593</v>
      </c>
      <c r="E174" s="287" t="s">
        <v>1471</v>
      </c>
      <c r="F174" s="283" t="s">
        <v>651</v>
      </c>
    </row>
    <row r="175" spans="1:6">
      <c r="A175" s="288">
        <v>633</v>
      </c>
      <c r="B175" s="289" t="s">
        <v>173</v>
      </c>
      <c r="C175" s="287" t="s">
        <v>1472</v>
      </c>
      <c r="D175" s="287" t="s">
        <v>1473</v>
      </c>
      <c r="E175" s="287" t="s">
        <v>1474</v>
      </c>
      <c r="F175" s="283" t="s">
        <v>649</v>
      </c>
    </row>
    <row r="176" spans="1:6">
      <c r="A176" s="288">
        <v>634</v>
      </c>
      <c r="B176" s="289" t="s">
        <v>174</v>
      </c>
      <c r="C176" s="287" t="e">
        <v>#N/A</v>
      </c>
      <c r="D176" s="287" t="e">
        <v>#N/A</v>
      </c>
      <c r="E176" s="287" t="e">
        <v>#N/A</v>
      </c>
    </row>
    <row r="177" spans="1:6">
      <c r="A177" s="288">
        <v>650</v>
      </c>
      <c r="B177" s="289" t="s">
        <v>175</v>
      </c>
      <c r="C177" s="287" t="s">
        <v>1370</v>
      </c>
      <c r="D177" s="287" t="s">
        <v>4593</v>
      </c>
      <c r="E177" s="287" t="s">
        <v>1471</v>
      </c>
      <c r="F177" s="283" t="s">
        <v>651</v>
      </c>
    </row>
    <row r="178" spans="1:6">
      <c r="A178" s="288">
        <v>660</v>
      </c>
      <c r="B178" s="289" t="s">
        <v>1525</v>
      </c>
      <c r="C178" s="287" t="s">
        <v>1370</v>
      </c>
      <c r="D178" s="287" t="s">
        <v>4593</v>
      </c>
      <c r="E178" s="287" t="s">
        <v>1471</v>
      </c>
      <c r="F178" s="283" t="s">
        <v>651</v>
      </c>
    </row>
    <row r="179" spans="1:6">
      <c r="A179" s="288">
        <v>661</v>
      </c>
      <c r="B179" s="289" t="s">
        <v>177</v>
      </c>
      <c r="C179" s="287" t="s">
        <v>1366</v>
      </c>
      <c r="D179" s="287" t="s">
        <v>1410</v>
      </c>
      <c r="E179" s="287" t="s">
        <v>1367</v>
      </c>
      <c r="F179" s="283" t="s">
        <v>644</v>
      </c>
    </row>
    <row r="180" spans="1:6">
      <c r="A180" s="288">
        <v>670</v>
      </c>
      <c r="B180" s="289" t="s">
        <v>178</v>
      </c>
      <c r="C180" s="287" t="s">
        <v>1417</v>
      </c>
      <c r="D180" s="287" t="s">
        <v>1418</v>
      </c>
      <c r="E180" s="287" t="s">
        <v>1419</v>
      </c>
      <c r="F180" s="283" t="s">
        <v>3854</v>
      </c>
    </row>
    <row r="181" spans="1:6">
      <c r="A181" s="288">
        <v>680</v>
      </c>
      <c r="B181" s="289" t="s">
        <v>1526</v>
      </c>
      <c r="C181" s="287" t="s">
        <v>1366</v>
      </c>
      <c r="D181" s="287" t="s">
        <v>1410</v>
      </c>
      <c r="E181" s="287" t="s">
        <v>1367</v>
      </c>
      <c r="F181" s="283" t="s">
        <v>644</v>
      </c>
    </row>
    <row r="182" spans="1:6">
      <c r="A182" s="288">
        <v>681</v>
      </c>
      <c r="B182" s="289" t="s">
        <v>1527</v>
      </c>
      <c r="C182" s="287" t="s">
        <v>1417</v>
      </c>
      <c r="D182" s="287" t="s">
        <v>1418</v>
      </c>
      <c r="E182" s="287" t="s">
        <v>1419</v>
      </c>
      <c r="F182" s="283" t="s">
        <v>3854</v>
      </c>
    </row>
    <row r="183" spans="1:6">
      <c r="A183" s="288">
        <v>682</v>
      </c>
      <c r="B183" s="289" t="s">
        <v>1528</v>
      </c>
      <c r="C183" s="287" t="s">
        <v>1472</v>
      </c>
      <c r="D183" s="287" t="s">
        <v>1473</v>
      </c>
      <c r="E183" s="287" t="s">
        <v>1474</v>
      </c>
      <c r="F183" s="283" t="s">
        <v>649</v>
      </c>
    </row>
    <row r="184" spans="1:6">
      <c r="A184" s="288">
        <v>683</v>
      </c>
      <c r="B184" s="289" t="s">
        <v>1529</v>
      </c>
      <c r="C184" s="287" t="s">
        <v>1366</v>
      </c>
      <c r="D184" s="287" t="s">
        <v>1410</v>
      </c>
      <c r="E184" s="287" t="s">
        <v>1367</v>
      </c>
      <c r="F184" s="283" t="s">
        <v>644</v>
      </c>
    </row>
    <row r="185" spans="1:6">
      <c r="A185" s="288">
        <v>716</v>
      </c>
      <c r="B185" s="289" t="s">
        <v>1530</v>
      </c>
      <c r="C185" s="287" t="e">
        <v>#N/A</v>
      </c>
      <c r="D185" s="287" t="e">
        <v>#N/A</v>
      </c>
      <c r="E185" s="287" t="e">
        <v>#N/A</v>
      </c>
    </row>
    <row r="186" spans="1:6">
      <c r="A186" s="288">
        <v>821</v>
      </c>
      <c r="B186" s="289" t="s">
        <v>1531</v>
      </c>
      <c r="C186" s="287" t="e">
        <v>#N/A</v>
      </c>
      <c r="D186" s="287" t="e">
        <v>#N/A</v>
      </c>
      <c r="E186" s="287" t="e">
        <v>#N/A</v>
      </c>
    </row>
    <row r="187" spans="1:6">
      <c r="A187" s="288">
        <v>862</v>
      </c>
      <c r="B187" s="289" t="s">
        <v>187</v>
      </c>
      <c r="C187" s="287" t="s">
        <v>1370</v>
      </c>
      <c r="D187" s="287" t="s">
        <v>4593</v>
      </c>
      <c r="E187" s="287" t="s">
        <v>1471</v>
      </c>
      <c r="F187" s="283" t="s">
        <v>651</v>
      </c>
    </row>
    <row r="188" spans="1:6">
      <c r="A188" s="288">
        <v>865</v>
      </c>
      <c r="B188" s="289" t="s">
        <v>1532</v>
      </c>
      <c r="C188" s="287" t="s">
        <v>1472</v>
      </c>
      <c r="D188" s="287" t="s">
        <v>1473</v>
      </c>
      <c r="E188" s="287" t="s">
        <v>1474</v>
      </c>
      <c r="F188" s="283" t="s">
        <v>649</v>
      </c>
    </row>
    <row r="189" spans="1:6">
      <c r="A189" s="288">
        <v>867</v>
      </c>
      <c r="B189" s="289" t="s">
        <v>189</v>
      </c>
      <c r="C189" s="287" t="s">
        <v>1472</v>
      </c>
      <c r="D189" s="287" t="s">
        <v>1473</v>
      </c>
      <c r="E189" s="287" t="s">
        <v>1474</v>
      </c>
      <c r="F189" s="283" t="s">
        <v>649</v>
      </c>
    </row>
    <row r="190" spans="1:6">
      <c r="A190" s="288">
        <v>901</v>
      </c>
      <c r="B190" s="289" t="s">
        <v>190</v>
      </c>
      <c r="C190" s="287" t="s">
        <v>1420</v>
      </c>
      <c r="D190" s="287" t="s">
        <v>1421</v>
      </c>
      <c r="E190" s="287" t="s">
        <v>1372</v>
      </c>
      <c r="F190" s="283" t="s">
        <v>3853</v>
      </c>
    </row>
    <row r="191" spans="1:6">
      <c r="A191" s="288">
        <v>902</v>
      </c>
      <c r="B191" s="289" t="s">
        <v>191</v>
      </c>
      <c r="C191" s="287" t="s">
        <v>1420</v>
      </c>
      <c r="D191" s="287" t="s">
        <v>1421</v>
      </c>
      <c r="E191" s="287" t="s">
        <v>1372</v>
      </c>
      <c r="F191" s="283" t="s">
        <v>3853</v>
      </c>
    </row>
    <row r="192" spans="1:6">
      <c r="A192" s="288">
        <v>903</v>
      </c>
      <c r="B192" s="289" t="s">
        <v>192</v>
      </c>
      <c r="C192" s="287" t="s">
        <v>1420</v>
      </c>
      <c r="D192" s="287" t="s">
        <v>1421</v>
      </c>
      <c r="E192" s="287" t="s">
        <v>1372</v>
      </c>
      <c r="F192" s="283" t="s">
        <v>3853</v>
      </c>
    </row>
    <row r="193" spans="1:6">
      <c r="A193" s="288">
        <v>904</v>
      </c>
      <c r="B193" s="289" t="s">
        <v>193</v>
      </c>
      <c r="C193" s="287" t="s">
        <v>1420</v>
      </c>
      <c r="D193" s="287" t="s">
        <v>1421</v>
      </c>
      <c r="E193" s="287" t="s">
        <v>1372</v>
      </c>
      <c r="F193" s="283" t="s">
        <v>3853</v>
      </c>
    </row>
    <row r="194" spans="1:6">
      <c r="A194" s="288">
        <v>905</v>
      </c>
      <c r="B194" s="289" t="s">
        <v>194</v>
      </c>
      <c r="C194" s="287" t="s">
        <v>1420</v>
      </c>
      <c r="D194" s="287" t="s">
        <v>1421</v>
      </c>
      <c r="E194" s="287" t="s">
        <v>1372</v>
      </c>
      <c r="F194" s="283" t="s">
        <v>3853</v>
      </c>
    </row>
    <row r="195" spans="1:6">
      <c r="A195" s="288">
        <v>906</v>
      </c>
      <c r="B195" s="289" t="s">
        <v>195</v>
      </c>
      <c r="C195" s="287" t="s">
        <v>1420</v>
      </c>
      <c r="D195" s="287" t="s">
        <v>1421</v>
      </c>
      <c r="E195" s="287" t="s">
        <v>1372</v>
      </c>
      <c r="F195" s="283" t="s">
        <v>3853</v>
      </c>
    </row>
    <row r="196" spans="1:6">
      <c r="A196" s="288">
        <v>907</v>
      </c>
      <c r="B196" s="289" t="s">
        <v>196</v>
      </c>
      <c r="C196" s="287" t="s">
        <v>1420</v>
      </c>
      <c r="D196" s="287" t="s">
        <v>1421</v>
      </c>
      <c r="E196" s="287" t="s">
        <v>1372</v>
      </c>
      <c r="F196" s="283" t="s">
        <v>3853</v>
      </c>
    </row>
    <row r="197" spans="1:6">
      <c r="A197" s="288">
        <v>908</v>
      </c>
      <c r="B197" s="289" t="s">
        <v>197</v>
      </c>
      <c r="C197" s="287" t="s">
        <v>1420</v>
      </c>
      <c r="D197" s="287" t="s">
        <v>1421</v>
      </c>
      <c r="E197" s="287" t="s">
        <v>1372</v>
      </c>
      <c r="F197" s="283" t="s">
        <v>3853</v>
      </c>
    </row>
    <row r="198" spans="1:6">
      <c r="A198" s="288">
        <v>909</v>
      </c>
      <c r="B198" s="289" t="s">
        <v>198</v>
      </c>
      <c r="C198" s="287" t="s">
        <v>1420</v>
      </c>
      <c r="D198" s="287" t="s">
        <v>1421</v>
      </c>
      <c r="E198" s="287" t="s">
        <v>1372</v>
      </c>
      <c r="F198" s="283" t="s">
        <v>3853</v>
      </c>
    </row>
    <row r="199" spans="1:6">
      <c r="A199" s="288">
        <v>1101</v>
      </c>
      <c r="B199" s="289" t="s">
        <v>200</v>
      </c>
      <c r="C199" s="287" t="s">
        <v>1888</v>
      </c>
      <c r="D199" s="287" t="s">
        <v>1890</v>
      </c>
      <c r="E199" s="287" t="s">
        <v>1889</v>
      </c>
      <c r="F199" s="283" t="s">
        <v>3850</v>
      </c>
    </row>
    <row r="200" spans="1:6">
      <c r="A200" s="288">
        <v>1102</v>
      </c>
      <c r="B200" s="289" t="s">
        <v>201</v>
      </c>
      <c r="C200" s="287" t="s">
        <v>1888</v>
      </c>
      <c r="D200" s="287" t="s">
        <v>1890</v>
      </c>
      <c r="E200" s="287" t="s">
        <v>1889</v>
      </c>
      <c r="F200" s="283" t="s">
        <v>3850</v>
      </c>
    </row>
    <row r="201" spans="1:6">
      <c r="A201" s="288">
        <v>1103</v>
      </c>
      <c r="B201" s="289" t="s">
        <v>202</v>
      </c>
      <c r="C201" s="287" t="s">
        <v>1888</v>
      </c>
      <c r="D201" s="287" t="s">
        <v>1890</v>
      </c>
      <c r="E201" s="287" t="s">
        <v>1889</v>
      </c>
      <c r="F201" s="283" t="s">
        <v>3850</v>
      </c>
    </row>
    <row r="202" spans="1:6">
      <c r="A202" s="288">
        <v>1104</v>
      </c>
      <c r="B202" s="289" t="s">
        <v>203</v>
      </c>
      <c r="C202" s="287" t="s">
        <v>1888</v>
      </c>
      <c r="D202" s="287" t="s">
        <v>1890</v>
      </c>
      <c r="E202" s="287" t="s">
        <v>1889</v>
      </c>
      <c r="F202" s="283" t="s">
        <v>3850</v>
      </c>
    </row>
    <row r="203" spans="1:6">
      <c r="A203" s="288">
        <v>1105</v>
      </c>
      <c r="B203" s="289" t="s">
        <v>204</v>
      </c>
      <c r="C203" s="287" t="s">
        <v>1888</v>
      </c>
      <c r="D203" s="287" t="s">
        <v>1890</v>
      </c>
      <c r="E203" s="287" t="s">
        <v>1889</v>
      </c>
      <c r="F203" s="283" t="s">
        <v>3850</v>
      </c>
    </row>
    <row r="204" spans="1:6">
      <c r="A204" s="288">
        <v>1106</v>
      </c>
      <c r="B204" s="289" t="s">
        <v>205</v>
      </c>
      <c r="C204" s="287" t="s">
        <v>1888</v>
      </c>
      <c r="D204" s="287" t="s">
        <v>1890</v>
      </c>
      <c r="E204" s="287" t="s">
        <v>1889</v>
      </c>
      <c r="F204" s="283" t="s">
        <v>3850</v>
      </c>
    </row>
    <row r="205" spans="1:6">
      <c r="A205" s="288">
        <v>1107</v>
      </c>
      <c r="B205" s="289" t="s">
        <v>206</v>
      </c>
      <c r="C205" s="287" t="s">
        <v>1888</v>
      </c>
      <c r="D205" s="287" t="s">
        <v>1890</v>
      </c>
      <c r="E205" s="287" t="s">
        <v>1889</v>
      </c>
      <c r="F205" s="283" t="s">
        <v>3850</v>
      </c>
    </row>
    <row r="206" spans="1:6">
      <c r="A206" s="288">
        <v>1108</v>
      </c>
      <c r="B206" s="289" t="s">
        <v>207</v>
      </c>
      <c r="C206" s="287" t="s">
        <v>1888</v>
      </c>
      <c r="D206" s="287" t="s">
        <v>1890</v>
      </c>
      <c r="E206" s="287" t="s">
        <v>1889</v>
      </c>
      <c r="F206" s="283" t="s">
        <v>3850</v>
      </c>
    </row>
    <row r="207" spans="1:6">
      <c r="A207" s="288">
        <v>1109</v>
      </c>
      <c r="B207" s="289" t="s">
        <v>208</v>
      </c>
      <c r="C207" s="287" t="s">
        <v>1888</v>
      </c>
      <c r="D207" s="287" t="s">
        <v>1890</v>
      </c>
      <c r="E207" s="287" t="s">
        <v>1889</v>
      </c>
      <c r="F207" s="283" t="s">
        <v>3850</v>
      </c>
    </row>
    <row r="208" spans="1:6">
      <c r="A208" s="288">
        <v>1110</v>
      </c>
      <c r="B208" s="289" t="s">
        <v>209</v>
      </c>
      <c r="C208" s="287" t="s">
        <v>1888</v>
      </c>
      <c r="D208" s="287" t="s">
        <v>1890</v>
      </c>
      <c r="E208" s="287" t="s">
        <v>1889</v>
      </c>
      <c r="F208" s="283" t="s">
        <v>3850</v>
      </c>
    </row>
    <row r="209" spans="1:6">
      <c r="A209" s="288">
        <v>1111</v>
      </c>
      <c r="B209" s="289" t="s">
        <v>210</v>
      </c>
      <c r="C209" s="287" t="s">
        <v>1888</v>
      </c>
      <c r="D209" s="287" t="s">
        <v>1890</v>
      </c>
      <c r="E209" s="287" t="s">
        <v>1889</v>
      </c>
      <c r="F209" s="283" t="s">
        <v>3850</v>
      </c>
    </row>
    <row r="210" spans="1:6">
      <c r="A210" s="288">
        <v>1112</v>
      </c>
      <c r="B210" s="289" t="s">
        <v>211</v>
      </c>
      <c r="C210" s="287" t="s">
        <v>1888</v>
      </c>
      <c r="D210" s="287" t="s">
        <v>1890</v>
      </c>
      <c r="E210" s="287" t="s">
        <v>1889</v>
      </c>
      <c r="F210" s="283" t="s">
        <v>3850</v>
      </c>
    </row>
    <row r="211" spans="1:6">
      <c r="A211" s="288">
        <v>1113</v>
      </c>
      <c r="B211" s="289" t="s">
        <v>212</v>
      </c>
      <c r="C211" s="287" t="s">
        <v>1888</v>
      </c>
      <c r="D211" s="287" t="s">
        <v>1890</v>
      </c>
      <c r="E211" s="287" t="s">
        <v>1889</v>
      </c>
      <c r="F211" s="283" t="s">
        <v>3850</v>
      </c>
    </row>
    <row r="212" spans="1:6">
      <c r="A212" s="288">
        <v>1114</v>
      </c>
      <c r="B212" s="289" t="s">
        <v>1386</v>
      </c>
      <c r="C212" s="287" t="s">
        <v>1888</v>
      </c>
      <c r="D212" s="287" t="s">
        <v>1890</v>
      </c>
      <c r="E212" s="287" t="s">
        <v>1889</v>
      </c>
      <c r="F212" s="283" t="s">
        <v>3850</v>
      </c>
    </row>
    <row r="213" spans="1:6">
      <c r="A213" s="288">
        <v>1115</v>
      </c>
      <c r="B213" s="289" t="s">
        <v>213</v>
      </c>
      <c r="C213" s="287" t="s">
        <v>1888</v>
      </c>
      <c r="D213" s="287" t="s">
        <v>1890</v>
      </c>
      <c r="E213" s="287" t="s">
        <v>1889</v>
      </c>
      <c r="F213" s="283" t="s">
        <v>3850</v>
      </c>
    </row>
    <row r="214" spans="1:6">
      <c r="A214" s="288">
        <v>1116</v>
      </c>
      <c r="B214" s="289" t="s">
        <v>214</v>
      </c>
      <c r="C214" s="287" t="s">
        <v>1888</v>
      </c>
      <c r="D214" s="287" t="s">
        <v>1890</v>
      </c>
      <c r="E214" s="287" t="s">
        <v>1889</v>
      </c>
      <c r="F214" s="283" t="s">
        <v>3850</v>
      </c>
    </row>
    <row r="215" spans="1:6">
      <c r="A215" s="288">
        <v>1117</v>
      </c>
      <c r="B215" s="289" t="s">
        <v>215</v>
      </c>
      <c r="C215" s="287" t="s">
        <v>1888</v>
      </c>
      <c r="D215" s="287" t="s">
        <v>1890</v>
      </c>
      <c r="E215" s="287" t="s">
        <v>1889</v>
      </c>
      <c r="F215" s="283" t="s">
        <v>3850</v>
      </c>
    </row>
    <row r="216" spans="1:6">
      <c r="A216" s="288">
        <v>1118</v>
      </c>
      <c r="B216" s="289" t="s">
        <v>216</v>
      </c>
      <c r="C216" s="287" t="s">
        <v>1888</v>
      </c>
      <c r="D216" s="287" t="s">
        <v>1890</v>
      </c>
      <c r="E216" s="287" t="s">
        <v>1889</v>
      </c>
      <c r="F216" s="283" t="s">
        <v>3850</v>
      </c>
    </row>
    <row r="217" spans="1:6">
      <c r="A217" s="288">
        <v>1119</v>
      </c>
      <c r="B217" s="289" t="s">
        <v>217</v>
      </c>
      <c r="C217" s="287" t="s">
        <v>1888</v>
      </c>
      <c r="D217" s="287" t="s">
        <v>1890</v>
      </c>
      <c r="E217" s="287" t="s">
        <v>1889</v>
      </c>
      <c r="F217" s="283" t="s">
        <v>3850</v>
      </c>
    </row>
    <row r="218" spans="1:6">
      <c r="A218" s="288">
        <v>1120</v>
      </c>
      <c r="B218" s="289" t="s">
        <v>218</v>
      </c>
      <c r="C218" s="287" t="s">
        <v>1888</v>
      </c>
      <c r="D218" s="287" t="s">
        <v>1890</v>
      </c>
      <c r="E218" s="287" t="s">
        <v>1889</v>
      </c>
      <c r="F218" s="283" t="s">
        <v>3850</v>
      </c>
    </row>
    <row r="219" spans="1:6">
      <c r="A219" s="288">
        <v>1121</v>
      </c>
      <c r="B219" s="289" t="s">
        <v>219</v>
      </c>
      <c r="C219" s="287" t="s">
        <v>1888</v>
      </c>
      <c r="D219" s="287" t="s">
        <v>1890</v>
      </c>
      <c r="E219" s="287" t="s">
        <v>1889</v>
      </c>
      <c r="F219" s="283" t="s">
        <v>3850</v>
      </c>
    </row>
    <row r="220" spans="1:6">
      <c r="A220" s="288">
        <v>1122</v>
      </c>
      <c r="B220" s="289" t="s">
        <v>220</v>
      </c>
      <c r="C220" s="287" t="s">
        <v>1888</v>
      </c>
      <c r="D220" s="287" t="s">
        <v>1890</v>
      </c>
      <c r="E220" s="287" t="s">
        <v>1889</v>
      </c>
      <c r="F220" s="283" t="s">
        <v>3850</v>
      </c>
    </row>
    <row r="221" spans="1:6">
      <c r="A221" s="288">
        <v>1123</v>
      </c>
      <c r="B221" s="289" t="s">
        <v>221</v>
      </c>
      <c r="C221" s="287" t="s">
        <v>1888</v>
      </c>
      <c r="D221" s="287" t="s">
        <v>1890</v>
      </c>
      <c r="E221" s="287" t="s">
        <v>1889</v>
      </c>
      <c r="F221" s="283" t="s">
        <v>3850</v>
      </c>
    </row>
    <row r="222" spans="1:6">
      <c r="A222" s="288">
        <v>1124</v>
      </c>
      <c r="B222" s="289" t="s">
        <v>222</v>
      </c>
      <c r="C222" s="287" t="s">
        <v>1888</v>
      </c>
      <c r="D222" s="287" t="s">
        <v>1890</v>
      </c>
      <c r="E222" s="287" t="s">
        <v>1889</v>
      </c>
      <c r="F222" s="283" t="s">
        <v>3850</v>
      </c>
    </row>
    <row r="223" spans="1:6">
      <c r="A223" s="288">
        <v>1125</v>
      </c>
      <c r="B223" s="289" t="s">
        <v>223</v>
      </c>
      <c r="C223" s="287" t="s">
        <v>1888</v>
      </c>
      <c r="D223" s="287" t="s">
        <v>1890</v>
      </c>
      <c r="E223" s="287" t="s">
        <v>1889</v>
      </c>
      <c r="F223" s="283" t="s">
        <v>3850</v>
      </c>
    </row>
    <row r="224" spans="1:6">
      <c r="A224" s="288">
        <v>1126</v>
      </c>
      <c r="B224" s="289" t="s">
        <v>224</v>
      </c>
      <c r="C224" s="287" t="s">
        <v>1888</v>
      </c>
      <c r="D224" s="287" t="s">
        <v>1890</v>
      </c>
      <c r="E224" s="287" t="s">
        <v>1889</v>
      </c>
      <c r="F224" s="283" t="s">
        <v>3850</v>
      </c>
    </row>
    <row r="225" spans="1:6">
      <c r="A225" s="288">
        <v>1127</v>
      </c>
      <c r="B225" s="289" t="s">
        <v>225</v>
      </c>
      <c r="C225" s="287" t="s">
        <v>1888</v>
      </c>
      <c r="D225" s="287" t="s">
        <v>1890</v>
      </c>
      <c r="E225" s="287" t="s">
        <v>1889</v>
      </c>
      <c r="F225" s="283" t="s">
        <v>3850</v>
      </c>
    </row>
    <row r="226" spans="1:6">
      <c r="A226" s="288">
        <v>1128</v>
      </c>
      <c r="B226" s="289" t="s">
        <v>226</v>
      </c>
      <c r="C226" s="287" t="s">
        <v>1888</v>
      </c>
      <c r="D226" s="287" t="s">
        <v>1890</v>
      </c>
      <c r="E226" s="287" t="s">
        <v>1889</v>
      </c>
      <c r="F226" s="283" t="s">
        <v>3850</v>
      </c>
    </row>
    <row r="227" spans="1:6">
      <c r="A227" s="288">
        <v>1129</v>
      </c>
      <c r="B227" s="289" t="s">
        <v>227</v>
      </c>
      <c r="C227" s="287" t="s">
        <v>1888</v>
      </c>
      <c r="D227" s="287" t="s">
        <v>1890</v>
      </c>
      <c r="E227" s="287" t="s">
        <v>1889</v>
      </c>
      <c r="F227" s="283" t="s">
        <v>3850</v>
      </c>
    </row>
    <row r="228" spans="1:6">
      <c r="A228" s="288">
        <v>1201</v>
      </c>
      <c r="B228" s="289" t="s">
        <v>228</v>
      </c>
      <c r="C228" s="287" t="s">
        <v>1888</v>
      </c>
      <c r="D228" s="287" t="s">
        <v>1890</v>
      </c>
      <c r="E228" s="287" t="s">
        <v>1889</v>
      </c>
      <c r="F228" s="283" t="s">
        <v>3850</v>
      </c>
    </row>
    <row r="229" spans="1:6">
      <c r="A229" s="288">
        <v>1202</v>
      </c>
      <c r="B229" s="289" t="s">
        <v>229</v>
      </c>
      <c r="C229" s="287" t="s">
        <v>1888</v>
      </c>
      <c r="D229" s="287" t="s">
        <v>1890</v>
      </c>
      <c r="E229" s="287" t="s">
        <v>1889</v>
      </c>
      <c r="F229" s="283" t="s">
        <v>3850</v>
      </c>
    </row>
    <row r="230" spans="1:6">
      <c r="A230" s="288">
        <v>1203</v>
      </c>
      <c r="B230" s="289" t="s">
        <v>230</v>
      </c>
      <c r="C230" s="287" t="s">
        <v>1888</v>
      </c>
      <c r="D230" s="287" t="s">
        <v>1890</v>
      </c>
      <c r="E230" s="287" t="s">
        <v>1889</v>
      </c>
      <c r="F230" s="283" t="s">
        <v>3850</v>
      </c>
    </row>
    <row r="231" spans="1:6">
      <c r="A231" s="288">
        <v>1204</v>
      </c>
      <c r="B231" s="289" t="s">
        <v>231</v>
      </c>
      <c r="C231" s="287" t="s">
        <v>1888</v>
      </c>
      <c r="D231" s="287" t="s">
        <v>1890</v>
      </c>
      <c r="E231" s="287" t="s">
        <v>1889</v>
      </c>
      <c r="F231" s="283" t="s">
        <v>3850</v>
      </c>
    </row>
    <row r="232" spans="1:6">
      <c r="A232" s="288">
        <v>1205</v>
      </c>
      <c r="B232" s="289" t="s">
        <v>232</v>
      </c>
      <c r="C232" s="287" t="s">
        <v>1888</v>
      </c>
      <c r="D232" s="287" t="s">
        <v>1890</v>
      </c>
      <c r="E232" s="287" t="s">
        <v>1889</v>
      </c>
      <c r="F232" s="283" t="s">
        <v>3850</v>
      </c>
    </row>
    <row r="233" spans="1:6">
      <c r="A233" s="288">
        <v>1206</v>
      </c>
      <c r="B233" s="289" t="s">
        <v>233</v>
      </c>
      <c r="C233" s="287" t="s">
        <v>1888</v>
      </c>
      <c r="D233" s="287" t="s">
        <v>1890</v>
      </c>
      <c r="E233" s="287" t="s">
        <v>1889</v>
      </c>
      <c r="F233" s="283" t="s">
        <v>3850</v>
      </c>
    </row>
    <row r="234" spans="1:6">
      <c r="A234" s="288">
        <v>1207</v>
      </c>
      <c r="B234" s="289" t="s">
        <v>234</v>
      </c>
      <c r="C234" s="287" t="s">
        <v>1888</v>
      </c>
      <c r="D234" s="287" t="s">
        <v>1890</v>
      </c>
      <c r="E234" s="287" t="s">
        <v>1889</v>
      </c>
      <c r="F234" s="283" t="s">
        <v>3850</v>
      </c>
    </row>
    <row r="235" spans="1:6">
      <c r="A235" s="288">
        <v>1208</v>
      </c>
      <c r="B235" s="289" t="s">
        <v>235</v>
      </c>
      <c r="C235" s="287" t="s">
        <v>1888</v>
      </c>
      <c r="D235" s="287" t="s">
        <v>1890</v>
      </c>
      <c r="E235" s="287" t="s">
        <v>1889</v>
      </c>
      <c r="F235" s="283" t="s">
        <v>3850</v>
      </c>
    </row>
    <row r="236" spans="1:6">
      <c r="A236" s="288">
        <v>1209</v>
      </c>
      <c r="B236" s="289" t="s">
        <v>236</v>
      </c>
      <c r="C236" s="287" t="s">
        <v>1888</v>
      </c>
      <c r="D236" s="287" t="s">
        <v>1890</v>
      </c>
      <c r="E236" s="287" t="s">
        <v>1889</v>
      </c>
      <c r="F236" s="283" t="s">
        <v>3850</v>
      </c>
    </row>
    <row r="237" spans="1:6">
      <c r="A237" s="288">
        <v>1210</v>
      </c>
      <c r="B237" s="289" t="s">
        <v>237</v>
      </c>
      <c r="C237" s="287" t="s">
        <v>1888</v>
      </c>
      <c r="D237" s="287" t="s">
        <v>1890</v>
      </c>
      <c r="E237" s="287" t="s">
        <v>1889</v>
      </c>
      <c r="F237" s="283" t="s">
        <v>3850</v>
      </c>
    </row>
    <row r="238" spans="1:6">
      <c r="A238" s="288">
        <v>1211</v>
      </c>
      <c r="B238" s="289" t="s">
        <v>238</v>
      </c>
      <c r="C238" s="287" t="s">
        <v>1888</v>
      </c>
      <c r="D238" s="287" t="s">
        <v>1890</v>
      </c>
      <c r="E238" s="287" t="s">
        <v>1889</v>
      </c>
      <c r="F238" s="283" t="s">
        <v>3850</v>
      </c>
    </row>
    <row r="239" spans="1:6">
      <c r="A239" s="288">
        <v>1212</v>
      </c>
      <c r="B239" s="289" t="s">
        <v>239</v>
      </c>
      <c r="C239" s="287" t="s">
        <v>1888</v>
      </c>
      <c r="D239" s="287" t="s">
        <v>1890</v>
      </c>
      <c r="E239" s="287" t="s">
        <v>1889</v>
      </c>
      <c r="F239" s="283" t="s">
        <v>3850</v>
      </c>
    </row>
    <row r="240" spans="1:6">
      <c r="A240" s="288">
        <v>1213</v>
      </c>
      <c r="B240" s="289" t="s">
        <v>240</v>
      </c>
      <c r="C240" s="287" t="s">
        <v>1888</v>
      </c>
      <c r="D240" s="287" t="s">
        <v>1890</v>
      </c>
      <c r="E240" s="287" t="s">
        <v>1889</v>
      </c>
      <c r="F240" s="283" t="s">
        <v>3850</v>
      </c>
    </row>
    <row r="241" spans="1:6">
      <c r="A241" s="288">
        <v>1214</v>
      </c>
      <c r="B241" s="289" t="s">
        <v>241</v>
      </c>
      <c r="C241" s="287" t="s">
        <v>1888</v>
      </c>
      <c r="D241" s="287" t="s">
        <v>1890</v>
      </c>
      <c r="E241" s="287" t="s">
        <v>1889</v>
      </c>
      <c r="F241" s="283" t="s">
        <v>3850</v>
      </c>
    </row>
    <row r="242" spans="1:6">
      <c r="A242" s="288">
        <v>1215</v>
      </c>
      <c r="B242" s="289" t="s">
        <v>242</v>
      </c>
      <c r="C242" s="287" t="s">
        <v>1888</v>
      </c>
      <c r="D242" s="287" t="s">
        <v>1890</v>
      </c>
      <c r="E242" s="287" t="s">
        <v>1889</v>
      </c>
      <c r="F242" s="283" t="s">
        <v>3850</v>
      </c>
    </row>
    <row r="243" spans="1:6">
      <c r="A243" s="288">
        <v>1216</v>
      </c>
      <c r="B243" s="289" t="s">
        <v>243</v>
      </c>
      <c r="C243" s="287" t="s">
        <v>1888</v>
      </c>
      <c r="D243" s="287" t="s">
        <v>1890</v>
      </c>
      <c r="E243" s="287" t="s">
        <v>1889</v>
      </c>
      <c r="F243" s="283" t="s">
        <v>3850</v>
      </c>
    </row>
    <row r="244" spans="1:6">
      <c r="A244" s="288">
        <v>1217</v>
      </c>
      <c r="B244" s="289" t="s">
        <v>244</v>
      </c>
      <c r="C244" s="287" t="s">
        <v>1888</v>
      </c>
      <c r="D244" s="287" t="s">
        <v>1890</v>
      </c>
      <c r="E244" s="287" t="s">
        <v>1889</v>
      </c>
      <c r="F244" s="283" t="s">
        <v>3850</v>
      </c>
    </row>
    <row r="245" spans="1:6">
      <c r="A245" s="288">
        <v>1218</v>
      </c>
      <c r="B245" s="289" t="s">
        <v>245</v>
      </c>
      <c r="C245" s="287" t="s">
        <v>1888</v>
      </c>
      <c r="D245" s="287" t="s">
        <v>1890</v>
      </c>
      <c r="E245" s="287" t="s">
        <v>1889</v>
      </c>
      <c r="F245" s="283" t="s">
        <v>3850</v>
      </c>
    </row>
    <row r="246" spans="1:6">
      <c r="A246" s="288">
        <v>1219</v>
      </c>
      <c r="B246" s="289" t="s">
        <v>246</v>
      </c>
      <c r="C246" s="287" t="s">
        <v>1888</v>
      </c>
      <c r="D246" s="287" t="s">
        <v>1890</v>
      </c>
      <c r="E246" s="287" t="s">
        <v>1889</v>
      </c>
      <c r="F246" s="283" t="s">
        <v>3850</v>
      </c>
    </row>
    <row r="247" spans="1:6">
      <c r="A247" s="288">
        <v>1220</v>
      </c>
      <c r="B247" s="289" t="s">
        <v>247</v>
      </c>
      <c r="C247" s="287" t="s">
        <v>1888</v>
      </c>
      <c r="D247" s="287" t="s">
        <v>1890</v>
      </c>
      <c r="E247" s="287" t="s">
        <v>1889</v>
      </c>
      <c r="F247" s="283" t="s">
        <v>3850</v>
      </c>
    </row>
    <row r="248" spans="1:6">
      <c r="A248" s="288">
        <v>1221</v>
      </c>
      <c r="B248" s="289" t="s">
        <v>248</v>
      </c>
      <c r="C248" s="287" t="s">
        <v>1888</v>
      </c>
      <c r="D248" s="287" t="s">
        <v>1890</v>
      </c>
      <c r="E248" s="287" t="s">
        <v>1889</v>
      </c>
      <c r="F248" s="283" t="s">
        <v>3850</v>
      </c>
    </row>
    <row r="249" spans="1:6">
      <c r="A249" s="288">
        <v>1222</v>
      </c>
      <c r="B249" s="289" t="s">
        <v>249</v>
      </c>
      <c r="C249" s="287" t="s">
        <v>1888</v>
      </c>
      <c r="D249" s="287" t="s">
        <v>1890</v>
      </c>
      <c r="E249" s="287" t="s">
        <v>1889</v>
      </c>
      <c r="F249" s="283" t="s">
        <v>3850</v>
      </c>
    </row>
    <row r="250" spans="1:6">
      <c r="A250" s="288">
        <v>1223</v>
      </c>
      <c r="B250" s="289" t="s">
        <v>250</v>
      </c>
      <c r="C250" s="287" t="s">
        <v>1888</v>
      </c>
      <c r="D250" s="287" t="s">
        <v>1890</v>
      </c>
      <c r="E250" s="287" t="s">
        <v>1889</v>
      </c>
      <c r="F250" s="283" t="s">
        <v>3850</v>
      </c>
    </row>
    <row r="251" spans="1:6">
      <c r="A251" s="288">
        <v>1224</v>
      </c>
      <c r="B251" s="289" t="s">
        <v>251</v>
      </c>
      <c r="C251" s="287" t="s">
        <v>1888</v>
      </c>
      <c r="D251" s="287" t="s">
        <v>1890</v>
      </c>
      <c r="E251" s="287" t="s">
        <v>1889</v>
      </c>
      <c r="F251" s="283" t="s">
        <v>3850</v>
      </c>
    </row>
    <row r="252" spans="1:6">
      <c r="A252" s="288">
        <v>1225</v>
      </c>
      <c r="B252" s="289" t="s">
        <v>252</v>
      </c>
      <c r="C252" s="287" t="s">
        <v>1888</v>
      </c>
      <c r="D252" s="287" t="s">
        <v>1890</v>
      </c>
      <c r="E252" s="287" t="s">
        <v>1889</v>
      </c>
      <c r="F252" s="283" t="s">
        <v>3850</v>
      </c>
    </row>
    <row r="253" spans="1:6">
      <c r="A253" s="288">
        <v>1226</v>
      </c>
      <c r="B253" s="289" t="s">
        <v>253</v>
      </c>
      <c r="C253" s="287" t="s">
        <v>1888</v>
      </c>
      <c r="D253" s="287" t="s">
        <v>1890</v>
      </c>
      <c r="E253" s="287" t="s">
        <v>1889</v>
      </c>
      <c r="F253" s="283" t="s">
        <v>3850</v>
      </c>
    </row>
    <row r="254" spans="1:6">
      <c r="A254" s="288">
        <v>1227</v>
      </c>
      <c r="B254" s="289" t="s">
        <v>254</v>
      </c>
      <c r="C254" s="287" t="s">
        <v>1888</v>
      </c>
      <c r="D254" s="287" t="s">
        <v>1890</v>
      </c>
      <c r="E254" s="287" t="s">
        <v>1889</v>
      </c>
      <c r="F254" s="283" t="s">
        <v>3850</v>
      </c>
    </row>
    <row r="255" spans="1:6">
      <c r="A255" s="288">
        <v>1228</v>
      </c>
      <c r="B255" s="289" t="s">
        <v>255</v>
      </c>
      <c r="C255" s="287" t="s">
        <v>1888</v>
      </c>
      <c r="D255" s="287" t="s">
        <v>1890</v>
      </c>
      <c r="E255" s="287" t="s">
        <v>1889</v>
      </c>
      <c r="F255" s="283" t="s">
        <v>3850</v>
      </c>
    </row>
    <row r="256" spans="1:6">
      <c r="A256" s="288">
        <v>1229</v>
      </c>
      <c r="B256" s="289" t="s">
        <v>256</v>
      </c>
      <c r="C256" s="287" t="s">
        <v>1888</v>
      </c>
      <c r="D256" s="287" t="s">
        <v>1890</v>
      </c>
      <c r="E256" s="287" t="s">
        <v>1889</v>
      </c>
      <c r="F256" s="283" t="s">
        <v>3850</v>
      </c>
    </row>
    <row r="257" spans="1:6">
      <c r="A257" s="288">
        <v>1230</v>
      </c>
      <c r="B257" s="289" t="s">
        <v>257</v>
      </c>
      <c r="C257" s="287" t="s">
        <v>1888</v>
      </c>
      <c r="D257" s="287" t="s">
        <v>1890</v>
      </c>
      <c r="E257" s="287" t="s">
        <v>1889</v>
      </c>
      <c r="F257" s="283" t="s">
        <v>3850</v>
      </c>
    </row>
    <row r="258" spans="1:6">
      <c r="A258" s="288">
        <v>1231</v>
      </c>
      <c r="B258" s="289" t="s">
        <v>258</v>
      </c>
      <c r="C258" s="287" t="s">
        <v>1888</v>
      </c>
      <c r="D258" s="287" t="s">
        <v>1890</v>
      </c>
      <c r="E258" s="287" t="s">
        <v>1889</v>
      </c>
      <c r="F258" s="283" t="s">
        <v>3850</v>
      </c>
    </row>
    <row r="259" spans="1:6">
      <c r="A259" s="288">
        <v>1232</v>
      </c>
      <c r="B259" s="289" t="s">
        <v>259</v>
      </c>
      <c r="C259" s="287" t="s">
        <v>1888</v>
      </c>
      <c r="D259" s="287" t="s">
        <v>1890</v>
      </c>
      <c r="E259" s="287" t="s">
        <v>1889</v>
      </c>
      <c r="F259" s="283" t="s">
        <v>3850</v>
      </c>
    </row>
    <row r="260" spans="1:6">
      <c r="A260" s="288">
        <v>1233</v>
      </c>
      <c r="B260" s="289" t="s">
        <v>260</v>
      </c>
      <c r="C260" s="287" t="s">
        <v>1888</v>
      </c>
      <c r="D260" s="287" t="s">
        <v>1890</v>
      </c>
      <c r="E260" s="287" t="s">
        <v>1889</v>
      </c>
      <c r="F260" s="283" t="s">
        <v>3850</v>
      </c>
    </row>
    <row r="261" spans="1:6">
      <c r="A261" s="288">
        <v>1234</v>
      </c>
      <c r="B261" s="289" t="s">
        <v>261</v>
      </c>
      <c r="C261" s="287" t="s">
        <v>1888</v>
      </c>
      <c r="D261" s="287" t="s">
        <v>1890</v>
      </c>
      <c r="E261" s="287" t="s">
        <v>1889</v>
      </c>
      <c r="F261" s="283" t="s">
        <v>3850</v>
      </c>
    </row>
    <row r="262" spans="1:6">
      <c r="A262" s="288">
        <v>1235</v>
      </c>
      <c r="B262" s="289" t="s">
        <v>262</v>
      </c>
      <c r="C262" s="287" t="s">
        <v>1888</v>
      </c>
      <c r="D262" s="287" t="s">
        <v>1890</v>
      </c>
      <c r="E262" s="287" t="s">
        <v>1889</v>
      </c>
      <c r="F262" s="283" t="s">
        <v>3850</v>
      </c>
    </row>
    <row r="263" spans="1:6">
      <c r="A263" s="288">
        <v>1236</v>
      </c>
      <c r="B263" s="289" t="s">
        <v>263</v>
      </c>
      <c r="C263" s="287" t="s">
        <v>1888</v>
      </c>
      <c r="D263" s="287" t="s">
        <v>1890</v>
      </c>
      <c r="E263" s="287" t="s">
        <v>1889</v>
      </c>
      <c r="F263" s="283" t="s">
        <v>3850</v>
      </c>
    </row>
    <row r="264" spans="1:6">
      <c r="A264" s="288">
        <v>1237</v>
      </c>
      <c r="B264" s="289" t="s">
        <v>264</v>
      </c>
      <c r="C264" s="287" t="s">
        <v>1888</v>
      </c>
      <c r="D264" s="287" t="s">
        <v>1890</v>
      </c>
      <c r="E264" s="287" t="s">
        <v>1889</v>
      </c>
      <c r="F264" s="283" t="s">
        <v>3850</v>
      </c>
    </row>
    <row r="265" spans="1:6">
      <c r="A265" s="288">
        <v>1238</v>
      </c>
      <c r="B265" s="289" t="s">
        <v>265</v>
      </c>
      <c r="C265" s="287" t="s">
        <v>1888</v>
      </c>
      <c r="D265" s="287" t="s">
        <v>1890</v>
      </c>
      <c r="E265" s="287" t="s">
        <v>1889</v>
      </c>
      <c r="F265" s="283" t="s">
        <v>3850</v>
      </c>
    </row>
    <row r="266" spans="1:6">
      <c r="A266" s="288">
        <v>1239</v>
      </c>
      <c r="B266" s="289" t="s">
        <v>266</v>
      </c>
      <c r="C266" s="287" t="s">
        <v>1888</v>
      </c>
      <c r="D266" s="287" t="s">
        <v>1890</v>
      </c>
      <c r="E266" s="287" t="s">
        <v>1889</v>
      </c>
      <c r="F266" s="283" t="s">
        <v>3850</v>
      </c>
    </row>
    <row r="267" spans="1:6">
      <c r="A267" s="288">
        <v>1240</v>
      </c>
      <c r="B267" s="289" t="s">
        <v>267</v>
      </c>
      <c r="C267" s="287" t="s">
        <v>1888</v>
      </c>
      <c r="D267" s="287" t="s">
        <v>1890</v>
      </c>
      <c r="E267" s="287" t="s">
        <v>1889</v>
      </c>
      <c r="F267" s="283" t="s">
        <v>3850</v>
      </c>
    </row>
    <row r="268" spans="1:6">
      <c r="A268" s="288">
        <v>1241</v>
      </c>
      <c r="B268" s="289" t="s">
        <v>268</v>
      </c>
      <c r="C268" s="287" t="s">
        <v>1888</v>
      </c>
      <c r="D268" s="287" t="s">
        <v>1890</v>
      </c>
      <c r="E268" s="287" t="s">
        <v>1889</v>
      </c>
      <c r="F268" s="283" t="s">
        <v>3850</v>
      </c>
    </row>
    <row r="269" spans="1:6">
      <c r="A269" s="288">
        <v>1242</v>
      </c>
      <c r="B269" s="289" t="s">
        <v>269</v>
      </c>
      <c r="C269" s="287" t="s">
        <v>1888</v>
      </c>
      <c r="D269" s="287" t="s">
        <v>1890</v>
      </c>
      <c r="E269" s="287" t="s">
        <v>1889</v>
      </c>
      <c r="F269" s="283" t="s">
        <v>3850</v>
      </c>
    </row>
    <row r="270" spans="1:6">
      <c r="A270" s="288">
        <v>1243</v>
      </c>
      <c r="B270" s="289" t="s">
        <v>270</v>
      </c>
      <c r="C270" s="287" t="s">
        <v>1888</v>
      </c>
      <c r="D270" s="287" t="s">
        <v>1890</v>
      </c>
      <c r="E270" s="287" t="s">
        <v>1889</v>
      </c>
      <c r="F270" s="283" t="s">
        <v>3850</v>
      </c>
    </row>
    <row r="271" spans="1:6">
      <c r="A271" s="288">
        <v>1244</v>
      </c>
      <c r="B271" s="289" t="s">
        <v>271</v>
      </c>
      <c r="C271" s="287" t="s">
        <v>1888</v>
      </c>
      <c r="D271" s="287" t="s">
        <v>1890</v>
      </c>
      <c r="E271" s="287" t="s">
        <v>1889</v>
      </c>
      <c r="F271" s="283" t="s">
        <v>3850</v>
      </c>
    </row>
    <row r="272" spans="1:6">
      <c r="A272" s="288">
        <v>1245</v>
      </c>
      <c r="B272" s="289" t="s">
        <v>272</v>
      </c>
      <c r="C272" s="287" t="s">
        <v>1888</v>
      </c>
      <c r="D272" s="287" t="s">
        <v>1890</v>
      </c>
      <c r="E272" s="287" t="s">
        <v>1889</v>
      </c>
      <c r="F272" s="283" t="s">
        <v>3850</v>
      </c>
    </row>
    <row r="273" spans="1:6">
      <c r="A273" s="288">
        <v>1246</v>
      </c>
      <c r="B273" s="289" t="s">
        <v>273</v>
      </c>
      <c r="C273" s="287" t="s">
        <v>1888</v>
      </c>
      <c r="D273" s="287" t="s">
        <v>1890</v>
      </c>
      <c r="E273" s="287" t="s">
        <v>1889</v>
      </c>
      <c r="F273" s="283" t="s">
        <v>3850</v>
      </c>
    </row>
    <row r="274" spans="1:6">
      <c r="A274" s="288">
        <v>1247</v>
      </c>
      <c r="B274" s="289" t="s">
        <v>274</v>
      </c>
      <c r="C274" s="287" t="s">
        <v>1888</v>
      </c>
      <c r="D274" s="287" t="s">
        <v>1890</v>
      </c>
      <c r="E274" s="287" t="s">
        <v>1889</v>
      </c>
      <c r="F274" s="283" t="s">
        <v>3850</v>
      </c>
    </row>
    <row r="275" spans="1:6">
      <c r="A275" s="288">
        <v>1248</v>
      </c>
      <c r="B275" s="289" t="s">
        <v>275</v>
      </c>
      <c r="C275" s="287" t="s">
        <v>1888</v>
      </c>
      <c r="D275" s="287" t="s">
        <v>1890</v>
      </c>
      <c r="E275" s="287" t="s">
        <v>1889</v>
      </c>
      <c r="F275" s="283" t="s">
        <v>3850</v>
      </c>
    </row>
    <row r="276" spans="1:6">
      <c r="A276" s="288">
        <v>1249</v>
      </c>
      <c r="B276" s="289" t="s">
        <v>276</v>
      </c>
      <c r="C276" s="287" t="s">
        <v>1888</v>
      </c>
      <c r="D276" s="287" t="s">
        <v>1890</v>
      </c>
      <c r="E276" s="287" t="s">
        <v>1889</v>
      </c>
      <c r="F276" s="283" t="s">
        <v>3850</v>
      </c>
    </row>
    <row r="277" spans="1:6">
      <c r="A277" s="288">
        <v>1250</v>
      </c>
      <c r="B277" s="289" t="s">
        <v>277</v>
      </c>
      <c r="C277" s="287" t="s">
        <v>1888</v>
      </c>
      <c r="D277" s="287" t="s">
        <v>1890</v>
      </c>
      <c r="E277" s="287" t="s">
        <v>1889</v>
      </c>
      <c r="F277" s="283" t="s">
        <v>3850</v>
      </c>
    </row>
    <row r="278" spans="1:6">
      <c r="A278" s="288">
        <v>1251</v>
      </c>
      <c r="B278" s="289" t="s">
        <v>278</v>
      </c>
      <c r="C278" s="287" t="s">
        <v>1888</v>
      </c>
      <c r="D278" s="287" t="s">
        <v>1890</v>
      </c>
      <c r="E278" s="287" t="s">
        <v>1889</v>
      </c>
      <c r="F278" s="283" t="s">
        <v>3850</v>
      </c>
    </row>
    <row r="279" spans="1:6">
      <c r="A279" s="288">
        <v>1252</v>
      </c>
      <c r="B279" s="289" t="s">
        <v>279</v>
      </c>
      <c r="C279" s="287" t="s">
        <v>1888</v>
      </c>
      <c r="D279" s="287" t="s">
        <v>1890</v>
      </c>
      <c r="E279" s="287" t="s">
        <v>1889</v>
      </c>
      <c r="F279" s="283" t="s">
        <v>3850</v>
      </c>
    </row>
    <row r="280" spans="1:6">
      <c r="A280" s="288">
        <v>1253</v>
      </c>
      <c r="B280" s="289" t="s">
        <v>280</v>
      </c>
      <c r="C280" s="287" t="s">
        <v>1888</v>
      </c>
      <c r="D280" s="287" t="s">
        <v>1890</v>
      </c>
      <c r="E280" s="287" t="s">
        <v>1889</v>
      </c>
      <c r="F280" s="283" t="s">
        <v>3850</v>
      </c>
    </row>
    <row r="281" spans="1:6">
      <c r="A281" s="288">
        <v>1254</v>
      </c>
      <c r="B281" s="289" t="s">
        <v>281</v>
      </c>
      <c r="C281" s="287" t="s">
        <v>1888</v>
      </c>
      <c r="D281" s="287" t="s">
        <v>1890</v>
      </c>
      <c r="E281" s="287" t="s">
        <v>1889</v>
      </c>
      <c r="F281" s="283" t="s">
        <v>3850</v>
      </c>
    </row>
    <row r="282" spans="1:6">
      <c r="A282" s="288">
        <v>1255</v>
      </c>
      <c r="B282" s="289" t="s">
        <v>282</v>
      </c>
      <c r="C282" s="287" t="s">
        <v>1888</v>
      </c>
      <c r="D282" s="287" t="s">
        <v>1890</v>
      </c>
      <c r="E282" s="287" t="s">
        <v>1889</v>
      </c>
      <c r="F282" s="283" t="s">
        <v>3850</v>
      </c>
    </row>
    <row r="283" spans="1:6">
      <c r="A283" s="288">
        <v>1256</v>
      </c>
      <c r="B283" s="289" t="s">
        <v>283</v>
      </c>
      <c r="C283" s="287" t="s">
        <v>1888</v>
      </c>
      <c r="D283" s="287" t="s">
        <v>1890</v>
      </c>
      <c r="E283" s="287" t="s">
        <v>1889</v>
      </c>
      <c r="F283" s="283" t="s">
        <v>3850</v>
      </c>
    </row>
    <row r="284" spans="1:6">
      <c r="A284" s="288">
        <v>1257</v>
      </c>
      <c r="B284" s="289" t="s">
        <v>284</v>
      </c>
      <c r="C284" s="287" t="s">
        <v>1888</v>
      </c>
      <c r="D284" s="287" t="s">
        <v>1890</v>
      </c>
      <c r="E284" s="287" t="s">
        <v>1889</v>
      </c>
      <c r="F284" s="283" t="s">
        <v>3850</v>
      </c>
    </row>
    <row r="285" spans="1:6">
      <c r="A285" s="288">
        <v>1258</v>
      </c>
      <c r="B285" s="289" t="s">
        <v>285</v>
      </c>
      <c r="C285" s="287" t="s">
        <v>1888</v>
      </c>
      <c r="D285" s="287" t="s">
        <v>1890</v>
      </c>
      <c r="E285" s="287" t="s">
        <v>1889</v>
      </c>
      <c r="F285" s="283" t="s">
        <v>3850</v>
      </c>
    </row>
    <row r="286" spans="1:6">
      <c r="A286" s="288">
        <v>1259</v>
      </c>
      <c r="B286" s="289" t="s">
        <v>286</v>
      </c>
      <c r="C286" s="287" t="s">
        <v>1888</v>
      </c>
      <c r="D286" s="287" t="s">
        <v>1890</v>
      </c>
      <c r="E286" s="287" t="s">
        <v>1889</v>
      </c>
      <c r="F286" s="283" t="s">
        <v>3850</v>
      </c>
    </row>
    <row r="287" spans="1:6">
      <c r="A287" s="288">
        <v>1260</v>
      </c>
      <c r="B287" s="289" t="s">
        <v>287</v>
      </c>
      <c r="C287" s="287" t="s">
        <v>1888</v>
      </c>
      <c r="D287" s="287" t="s">
        <v>1890</v>
      </c>
      <c r="E287" s="287" t="s">
        <v>1889</v>
      </c>
      <c r="F287" s="283" t="s">
        <v>3850</v>
      </c>
    </row>
    <row r="288" spans="1:6">
      <c r="A288" s="288">
        <v>1261</v>
      </c>
      <c r="B288" s="289" t="s">
        <v>288</v>
      </c>
      <c r="C288" s="287" t="s">
        <v>1888</v>
      </c>
      <c r="D288" s="287" t="s">
        <v>1890</v>
      </c>
      <c r="E288" s="287" t="s">
        <v>1889</v>
      </c>
      <c r="F288" s="283" t="s">
        <v>3850</v>
      </c>
    </row>
    <row r="289" spans="1:6">
      <c r="A289" s="288">
        <v>1262</v>
      </c>
      <c r="B289" s="289" t="s">
        <v>289</v>
      </c>
      <c r="C289" s="287" t="s">
        <v>1888</v>
      </c>
      <c r="D289" s="287" t="s">
        <v>1890</v>
      </c>
      <c r="E289" s="287" t="s">
        <v>1889</v>
      </c>
      <c r="F289" s="283" t="s">
        <v>3850</v>
      </c>
    </row>
    <row r="290" spans="1:6">
      <c r="A290" s="288">
        <v>1263</v>
      </c>
      <c r="B290" s="289" t="s">
        <v>290</v>
      </c>
      <c r="C290" s="287" t="s">
        <v>1888</v>
      </c>
      <c r="D290" s="287" t="s">
        <v>1890</v>
      </c>
      <c r="E290" s="287" t="s">
        <v>1889</v>
      </c>
      <c r="F290" s="283" t="s">
        <v>3850</v>
      </c>
    </row>
    <row r="291" spans="1:6">
      <c r="A291" s="288">
        <v>1264</v>
      </c>
      <c r="B291" s="289" t="s">
        <v>291</v>
      </c>
      <c r="C291" s="287" t="s">
        <v>1888</v>
      </c>
      <c r="D291" s="287" t="s">
        <v>1890</v>
      </c>
      <c r="E291" s="287" t="s">
        <v>1889</v>
      </c>
      <c r="F291" s="283" t="s">
        <v>3850</v>
      </c>
    </row>
    <row r="292" spans="1:6">
      <c r="A292" s="288">
        <v>1265</v>
      </c>
      <c r="B292" s="289" t="s">
        <v>292</v>
      </c>
      <c r="C292" s="287" t="s">
        <v>1888</v>
      </c>
      <c r="D292" s="287" t="s">
        <v>1890</v>
      </c>
      <c r="E292" s="287" t="s">
        <v>1889</v>
      </c>
      <c r="F292" s="283" t="s">
        <v>3850</v>
      </c>
    </row>
    <row r="293" spans="1:6">
      <c r="A293" s="288">
        <v>1266</v>
      </c>
      <c r="B293" s="289" t="s">
        <v>293</v>
      </c>
      <c r="C293" s="287" t="s">
        <v>1888</v>
      </c>
      <c r="D293" s="287" t="s">
        <v>1890</v>
      </c>
      <c r="E293" s="287" t="s">
        <v>1889</v>
      </c>
      <c r="F293" s="283" t="s">
        <v>3850</v>
      </c>
    </row>
    <row r="294" spans="1:6">
      <c r="A294" s="288">
        <v>1267</v>
      </c>
      <c r="B294" s="289" t="s">
        <v>294</v>
      </c>
      <c r="C294" s="287" t="s">
        <v>1888</v>
      </c>
      <c r="D294" s="287" t="s">
        <v>1890</v>
      </c>
      <c r="E294" s="287" t="s">
        <v>1889</v>
      </c>
      <c r="F294" s="283" t="s">
        <v>3850</v>
      </c>
    </row>
    <row r="295" spans="1:6">
      <c r="A295" s="288">
        <v>1268</v>
      </c>
      <c r="B295" s="289" t="s">
        <v>295</v>
      </c>
      <c r="C295" s="287" t="s">
        <v>1888</v>
      </c>
      <c r="D295" s="287" t="s">
        <v>1890</v>
      </c>
      <c r="E295" s="287" t="s">
        <v>1889</v>
      </c>
      <c r="F295" s="283" t="s">
        <v>3850</v>
      </c>
    </row>
    <row r="296" spans="1:6">
      <c r="A296" s="288">
        <v>1269</v>
      </c>
      <c r="B296" s="289" t="s">
        <v>296</v>
      </c>
      <c r="C296" s="287" t="s">
        <v>1888</v>
      </c>
      <c r="D296" s="287" t="s">
        <v>1890</v>
      </c>
      <c r="E296" s="287" t="s">
        <v>1889</v>
      </c>
      <c r="F296" s="283" t="s">
        <v>3850</v>
      </c>
    </row>
    <row r="297" spans="1:6">
      <c r="A297" s="288">
        <v>1270</v>
      </c>
      <c r="B297" s="289" t="s">
        <v>297</v>
      </c>
      <c r="C297" s="287" t="s">
        <v>1888</v>
      </c>
      <c r="D297" s="287" t="s">
        <v>1890</v>
      </c>
      <c r="E297" s="287" t="s">
        <v>1889</v>
      </c>
      <c r="F297" s="283" t="s">
        <v>3850</v>
      </c>
    </row>
    <row r="298" spans="1:6">
      <c r="A298" s="288">
        <v>1271</v>
      </c>
      <c r="B298" s="289" t="s">
        <v>298</v>
      </c>
      <c r="C298" s="287" t="s">
        <v>1888</v>
      </c>
      <c r="D298" s="287" t="s">
        <v>1890</v>
      </c>
      <c r="E298" s="287" t="s">
        <v>1889</v>
      </c>
      <c r="F298" s="283" t="s">
        <v>3850</v>
      </c>
    </row>
    <row r="299" spans="1:6">
      <c r="A299" s="288">
        <v>1272</v>
      </c>
      <c r="B299" s="289" t="s">
        <v>299</v>
      </c>
      <c r="C299" s="287" t="s">
        <v>1888</v>
      </c>
      <c r="D299" s="287" t="s">
        <v>1890</v>
      </c>
      <c r="E299" s="287" t="s">
        <v>1889</v>
      </c>
      <c r="F299" s="283" t="s">
        <v>3850</v>
      </c>
    </row>
    <row r="300" spans="1:6">
      <c r="A300" s="288">
        <v>1273</v>
      </c>
      <c r="B300" s="289" t="s">
        <v>300</v>
      </c>
      <c r="C300" s="287" t="s">
        <v>1888</v>
      </c>
      <c r="D300" s="287" t="s">
        <v>1890</v>
      </c>
      <c r="E300" s="287" t="s">
        <v>1889</v>
      </c>
      <c r="F300" s="283" t="s">
        <v>3850</v>
      </c>
    </row>
    <row r="301" spans="1:6">
      <c r="A301" s="288">
        <v>1274</v>
      </c>
      <c r="B301" s="289" t="s">
        <v>301</v>
      </c>
      <c r="C301" s="287" t="s">
        <v>1888</v>
      </c>
      <c r="D301" s="287" t="s">
        <v>1890</v>
      </c>
      <c r="E301" s="287" t="s">
        <v>1889</v>
      </c>
      <c r="F301" s="283" t="s">
        <v>3850</v>
      </c>
    </row>
    <row r="302" spans="1:6">
      <c r="A302" s="288">
        <v>1275</v>
      </c>
      <c r="B302" s="289" t="s">
        <v>302</v>
      </c>
      <c r="C302" s="287" t="s">
        <v>1888</v>
      </c>
      <c r="D302" s="287" t="s">
        <v>1890</v>
      </c>
      <c r="E302" s="287" t="s">
        <v>1889</v>
      </c>
      <c r="F302" s="283" t="s">
        <v>3850</v>
      </c>
    </row>
    <row r="303" spans="1:6">
      <c r="A303" s="288">
        <v>1276</v>
      </c>
      <c r="B303" s="289" t="s">
        <v>303</v>
      </c>
      <c r="C303" s="287" t="s">
        <v>1888</v>
      </c>
      <c r="D303" s="287" t="s">
        <v>1890</v>
      </c>
      <c r="E303" s="287" t="s">
        <v>1889</v>
      </c>
      <c r="F303" s="283" t="s">
        <v>3850</v>
      </c>
    </row>
    <row r="304" spans="1:6">
      <c r="A304" s="288">
        <v>1277</v>
      </c>
      <c r="B304" s="289" t="s">
        <v>304</v>
      </c>
      <c r="C304" s="287" t="s">
        <v>1888</v>
      </c>
      <c r="D304" s="287" t="s">
        <v>1890</v>
      </c>
      <c r="E304" s="287" t="s">
        <v>1889</v>
      </c>
      <c r="F304" s="283" t="s">
        <v>3850</v>
      </c>
    </row>
    <row r="305" spans="1:6">
      <c r="A305" s="288">
        <v>1278</v>
      </c>
      <c r="B305" s="289" t="s">
        <v>305</v>
      </c>
      <c r="C305" s="287" t="s">
        <v>1888</v>
      </c>
      <c r="D305" s="287" t="s">
        <v>1890</v>
      </c>
      <c r="E305" s="287" t="s">
        <v>1889</v>
      </c>
      <c r="F305" s="283" t="s">
        <v>3850</v>
      </c>
    </row>
    <row r="306" spans="1:6">
      <c r="A306" s="288">
        <v>1279</v>
      </c>
      <c r="B306" s="289" t="s">
        <v>306</v>
      </c>
      <c r="C306" s="287" t="s">
        <v>1888</v>
      </c>
      <c r="D306" s="287" t="s">
        <v>1890</v>
      </c>
      <c r="E306" s="287" t="s">
        <v>1889</v>
      </c>
      <c r="F306" s="283" t="s">
        <v>3850</v>
      </c>
    </row>
    <row r="307" spans="1:6">
      <c r="A307" s="288">
        <v>1280</v>
      </c>
      <c r="B307" s="289" t="s">
        <v>307</v>
      </c>
      <c r="C307" s="287" t="s">
        <v>1888</v>
      </c>
      <c r="D307" s="287" t="s">
        <v>1890</v>
      </c>
      <c r="E307" s="287" t="s">
        <v>1889</v>
      </c>
      <c r="F307" s="283" t="s">
        <v>3850</v>
      </c>
    </row>
    <row r="308" spans="1:6">
      <c r="A308" s="288">
        <v>1281</v>
      </c>
      <c r="B308" s="289" t="s">
        <v>308</v>
      </c>
      <c r="C308" s="287" t="s">
        <v>1888</v>
      </c>
      <c r="D308" s="287" t="s">
        <v>1890</v>
      </c>
      <c r="E308" s="287" t="s">
        <v>1889</v>
      </c>
      <c r="F308" s="283" t="s">
        <v>3850</v>
      </c>
    </row>
    <row r="309" spans="1:6">
      <c r="A309" s="288">
        <v>1282</v>
      </c>
      <c r="B309" s="289" t="s">
        <v>309</v>
      </c>
      <c r="C309" s="287" t="s">
        <v>1888</v>
      </c>
      <c r="D309" s="287" t="s">
        <v>1890</v>
      </c>
      <c r="E309" s="287" t="s">
        <v>1889</v>
      </c>
      <c r="F309" s="283" t="s">
        <v>3850</v>
      </c>
    </row>
    <row r="310" spans="1:6">
      <c r="A310" s="288">
        <v>1283</v>
      </c>
      <c r="B310" s="289" t="s">
        <v>310</v>
      </c>
      <c r="C310" s="287" t="s">
        <v>1888</v>
      </c>
      <c r="D310" s="287" t="s">
        <v>1890</v>
      </c>
      <c r="E310" s="287" t="s">
        <v>1889</v>
      </c>
      <c r="F310" s="283" t="s">
        <v>3850</v>
      </c>
    </row>
    <row r="311" spans="1:6">
      <c r="A311" s="288">
        <v>1284</v>
      </c>
      <c r="B311" s="289" t="s">
        <v>311</v>
      </c>
      <c r="C311" s="287" t="s">
        <v>1888</v>
      </c>
      <c r="D311" s="287" t="s">
        <v>1890</v>
      </c>
      <c r="E311" s="287" t="s">
        <v>1889</v>
      </c>
      <c r="F311" s="283" t="s">
        <v>3850</v>
      </c>
    </row>
    <row r="312" spans="1:6">
      <c r="A312" s="288">
        <v>1285</v>
      </c>
      <c r="B312" s="289" t="s">
        <v>312</v>
      </c>
      <c r="C312" s="287" t="s">
        <v>1888</v>
      </c>
      <c r="D312" s="287" t="s">
        <v>1890</v>
      </c>
      <c r="E312" s="287" t="s">
        <v>1889</v>
      </c>
      <c r="F312" s="283" t="s">
        <v>3850</v>
      </c>
    </row>
    <row r="313" spans="1:6">
      <c r="A313" s="288">
        <v>1286</v>
      </c>
      <c r="B313" s="289" t="s">
        <v>313</v>
      </c>
      <c r="C313" s="287" t="s">
        <v>1888</v>
      </c>
      <c r="D313" s="287" t="s">
        <v>1890</v>
      </c>
      <c r="E313" s="287" t="s">
        <v>1889</v>
      </c>
      <c r="F313" s="283" t="s">
        <v>3850</v>
      </c>
    </row>
    <row r="314" spans="1:6">
      <c r="A314" s="288">
        <v>1287</v>
      </c>
      <c r="B314" s="289" t="s">
        <v>314</v>
      </c>
      <c r="C314" s="287" t="s">
        <v>1888</v>
      </c>
      <c r="D314" s="287" t="s">
        <v>1890</v>
      </c>
      <c r="E314" s="287" t="s">
        <v>1889</v>
      </c>
      <c r="F314" s="283" t="s">
        <v>3850</v>
      </c>
    </row>
    <row r="315" spans="1:6">
      <c r="A315" s="288">
        <v>1301</v>
      </c>
      <c r="B315" s="289" t="s">
        <v>315</v>
      </c>
      <c r="C315" s="287" t="s">
        <v>1888</v>
      </c>
      <c r="D315" s="287" t="s">
        <v>1890</v>
      </c>
      <c r="E315" s="287" t="s">
        <v>1889</v>
      </c>
      <c r="F315" s="283" t="s">
        <v>3850</v>
      </c>
    </row>
    <row r="316" spans="1:6">
      <c r="A316" s="288">
        <v>1302</v>
      </c>
      <c r="B316" s="289" t="s">
        <v>316</v>
      </c>
      <c r="C316" s="287" t="s">
        <v>1888</v>
      </c>
      <c r="D316" s="287" t="s">
        <v>1890</v>
      </c>
      <c r="E316" s="287" t="s">
        <v>1889</v>
      </c>
      <c r="F316" s="283" t="s">
        <v>3850</v>
      </c>
    </row>
    <row r="317" spans="1:6">
      <c r="A317" s="288">
        <v>1303</v>
      </c>
      <c r="B317" s="289" t="s">
        <v>317</v>
      </c>
      <c r="C317" s="287" t="s">
        <v>1888</v>
      </c>
      <c r="D317" s="287" t="s">
        <v>1890</v>
      </c>
      <c r="E317" s="287" t="s">
        <v>1889</v>
      </c>
      <c r="F317" s="283" t="s">
        <v>3850</v>
      </c>
    </row>
    <row r="318" spans="1:6">
      <c r="A318" s="288">
        <v>1304</v>
      </c>
      <c r="B318" s="289" t="s">
        <v>318</v>
      </c>
      <c r="C318" s="287" t="s">
        <v>1888</v>
      </c>
      <c r="D318" s="287" t="s">
        <v>1890</v>
      </c>
      <c r="E318" s="287" t="s">
        <v>1889</v>
      </c>
      <c r="F318" s="283" t="s">
        <v>3850</v>
      </c>
    </row>
    <row r="319" spans="1:6">
      <c r="A319" s="288">
        <v>1305</v>
      </c>
      <c r="B319" s="289" t="s">
        <v>319</v>
      </c>
      <c r="C319" s="287" t="s">
        <v>1888</v>
      </c>
      <c r="D319" s="287" t="s">
        <v>1890</v>
      </c>
      <c r="E319" s="287" t="s">
        <v>1889</v>
      </c>
      <c r="F319" s="283" t="s">
        <v>3850</v>
      </c>
    </row>
    <row r="320" spans="1:6">
      <c r="A320" s="288">
        <v>1306</v>
      </c>
      <c r="B320" s="289" t="s">
        <v>320</v>
      </c>
      <c r="C320" s="287" t="s">
        <v>1888</v>
      </c>
      <c r="D320" s="287" t="s">
        <v>1890</v>
      </c>
      <c r="E320" s="287" t="s">
        <v>1889</v>
      </c>
      <c r="F320" s="283" t="s">
        <v>3850</v>
      </c>
    </row>
    <row r="321" spans="1:6">
      <c r="A321" s="288">
        <v>1307</v>
      </c>
      <c r="B321" s="289" t="s">
        <v>321</v>
      </c>
      <c r="C321" s="287" t="s">
        <v>1888</v>
      </c>
      <c r="D321" s="287" t="s">
        <v>1890</v>
      </c>
      <c r="E321" s="287" t="s">
        <v>1889</v>
      </c>
      <c r="F321" s="283" t="s">
        <v>3850</v>
      </c>
    </row>
    <row r="322" spans="1:6">
      <c r="A322" s="288">
        <v>1308</v>
      </c>
      <c r="B322" s="289" t="s">
        <v>322</v>
      </c>
      <c r="C322" s="287" t="s">
        <v>1888</v>
      </c>
      <c r="D322" s="287" t="s">
        <v>1890</v>
      </c>
      <c r="E322" s="287" t="s">
        <v>1889</v>
      </c>
      <c r="F322" s="283" t="s">
        <v>3850</v>
      </c>
    </row>
    <row r="323" spans="1:6">
      <c r="A323" s="288">
        <v>1309</v>
      </c>
      <c r="B323" s="289" t="s">
        <v>323</v>
      </c>
      <c r="C323" s="287" t="s">
        <v>1888</v>
      </c>
      <c r="D323" s="287" t="s">
        <v>1890</v>
      </c>
      <c r="E323" s="287" t="s">
        <v>1889</v>
      </c>
      <c r="F323" s="283" t="s">
        <v>3850</v>
      </c>
    </row>
    <row r="324" spans="1:6">
      <c r="A324" s="288">
        <v>1310</v>
      </c>
      <c r="B324" s="289" t="s">
        <v>324</v>
      </c>
      <c r="C324" s="287" t="s">
        <v>1888</v>
      </c>
      <c r="D324" s="287" t="s">
        <v>1890</v>
      </c>
      <c r="E324" s="287" t="s">
        <v>1889</v>
      </c>
      <c r="F324" s="283" t="s">
        <v>3850</v>
      </c>
    </row>
    <row r="325" spans="1:6">
      <c r="A325" s="288">
        <v>1311</v>
      </c>
      <c r="B325" s="289" t="s">
        <v>325</v>
      </c>
      <c r="C325" s="287" t="s">
        <v>1888</v>
      </c>
      <c r="D325" s="287" t="s">
        <v>1890</v>
      </c>
      <c r="E325" s="287" t="s">
        <v>1889</v>
      </c>
      <c r="F325" s="283" t="s">
        <v>3850</v>
      </c>
    </row>
    <row r="326" spans="1:6">
      <c r="A326" s="288">
        <v>1312</v>
      </c>
      <c r="B326" s="289" t="s">
        <v>326</v>
      </c>
      <c r="C326" s="287" t="s">
        <v>1888</v>
      </c>
      <c r="D326" s="287" t="s">
        <v>1890</v>
      </c>
      <c r="E326" s="287" t="s">
        <v>1889</v>
      </c>
      <c r="F326" s="283" t="s">
        <v>3850</v>
      </c>
    </row>
    <row r="327" spans="1:6">
      <c r="A327" s="288">
        <v>1313</v>
      </c>
      <c r="B327" s="289" t="s">
        <v>327</v>
      </c>
      <c r="C327" s="287" t="s">
        <v>1888</v>
      </c>
      <c r="D327" s="287" t="s">
        <v>1890</v>
      </c>
      <c r="E327" s="287" t="s">
        <v>1889</v>
      </c>
      <c r="F327" s="283" t="s">
        <v>3850</v>
      </c>
    </row>
    <row r="328" spans="1:6">
      <c r="A328" s="288">
        <v>1314</v>
      </c>
      <c r="B328" s="289" t="s">
        <v>328</v>
      </c>
      <c r="C328" s="287" t="s">
        <v>1888</v>
      </c>
      <c r="D328" s="287" t="s">
        <v>1890</v>
      </c>
      <c r="E328" s="287" t="s">
        <v>1889</v>
      </c>
      <c r="F328" s="283" t="s">
        <v>3850</v>
      </c>
    </row>
    <row r="329" spans="1:6">
      <c r="A329" s="288">
        <v>1315</v>
      </c>
      <c r="B329" s="289" t="s">
        <v>329</v>
      </c>
      <c r="C329" s="287" t="s">
        <v>1888</v>
      </c>
      <c r="D329" s="287" t="s">
        <v>1890</v>
      </c>
      <c r="E329" s="287" t="s">
        <v>1889</v>
      </c>
      <c r="F329" s="283" t="s">
        <v>3850</v>
      </c>
    </row>
    <row r="330" spans="1:6">
      <c r="A330" s="288">
        <v>1316</v>
      </c>
      <c r="B330" s="289" t="s">
        <v>330</v>
      </c>
      <c r="C330" s="287" t="s">
        <v>1888</v>
      </c>
      <c r="D330" s="287" t="s">
        <v>1890</v>
      </c>
      <c r="E330" s="287" t="s">
        <v>1889</v>
      </c>
      <c r="F330" s="283" t="s">
        <v>3850</v>
      </c>
    </row>
    <row r="331" spans="1:6">
      <c r="A331" s="288">
        <v>1317</v>
      </c>
      <c r="B331" s="289" t="s">
        <v>331</v>
      </c>
      <c r="C331" s="287" t="s">
        <v>1888</v>
      </c>
      <c r="D331" s="287" t="s">
        <v>1890</v>
      </c>
      <c r="E331" s="287" t="s">
        <v>1889</v>
      </c>
      <c r="F331" s="283" t="s">
        <v>3850</v>
      </c>
    </row>
    <row r="332" spans="1:6">
      <c r="A332" s="288">
        <v>1318</v>
      </c>
      <c r="B332" s="289" t="s">
        <v>332</v>
      </c>
      <c r="C332" s="287" t="s">
        <v>1888</v>
      </c>
      <c r="D332" s="287" t="s">
        <v>1890</v>
      </c>
      <c r="E332" s="287" t="s">
        <v>1889</v>
      </c>
      <c r="F332" s="283" t="s">
        <v>3850</v>
      </c>
    </row>
    <row r="333" spans="1:6">
      <c r="A333" s="288">
        <v>1319</v>
      </c>
      <c r="B333" s="289" t="s">
        <v>333</v>
      </c>
      <c r="C333" s="287" t="s">
        <v>1888</v>
      </c>
      <c r="D333" s="287" t="s">
        <v>1890</v>
      </c>
      <c r="E333" s="287" t="s">
        <v>1889</v>
      </c>
      <c r="F333" s="283" t="s">
        <v>3850</v>
      </c>
    </row>
    <row r="334" spans="1:6">
      <c r="A334" s="288">
        <v>1320</v>
      </c>
      <c r="B334" s="289" t="s">
        <v>334</v>
      </c>
      <c r="C334" s="287" t="s">
        <v>1888</v>
      </c>
      <c r="D334" s="287" t="s">
        <v>1890</v>
      </c>
      <c r="E334" s="287" t="s">
        <v>1889</v>
      </c>
      <c r="F334" s="283" t="s">
        <v>3850</v>
      </c>
    </row>
    <row r="335" spans="1:6">
      <c r="A335" s="288">
        <v>1321</v>
      </c>
      <c r="B335" s="289" t="s">
        <v>335</v>
      </c>
      <c r="C335" s="287" t="s">
        <v>1888</v>
      </c>
      <c r="D335" s="287" t="s">
        <v>1890</v>
      </c>
      <c r="E335" s="287" t="s">
        <v>1889</v>
      </c>
      <c r="F335" s="283" t="s">
        <v>3850</v>
      </c>
    </row>
    <row r="336" spans="1:6">
      <c r="A336" s="288">
        <v>1322</v>
      </c>
      <c r="B336" s="289" t="s">
        <v>336</v>
      </c>
      <c r="C336" s="287" t="s">
        <v>1888</v>
      </c>
      <c r="D336" s="287" t="s">
        <v>1890</v>
      </c>
      <c r="E336" s="287" t="s">
        <v>1889</v>
      </c>
      <c r="F336" s="283" t="s">
        <v>3850</v>
      </c>
    </row>
    <row r="337" spans="1:6">
      <c r="A337" s="288">
        <v>1323</v>
      </c>
      <c r="B337" s="289" t="s">
        <v>337</v>
      </c>
      <c r="C337" s="287" t="s">
        <v>1888</v>
      </c>
      <c r="D337" s="287" t="s">
        <v>1890</v>
      </c>
      <c r="E337" s="287" t="s">
        <v>1889</v>
      </c>
      <c r="F337" s="283" t="s">
        <v>3850</v>
      </c>
    </row>
    <row r="338" spans="1:6">
      <c r="A338" s="288">
        <v>1324</v>
      </c>
      <c r="B338" s="289" t="s">
        <v>338</v>
      </c>
      <c r="C338" s="287" t="s">
        <v>1888</v>
      </c>
      <c r="D338" s="287" t="s">
        <v>1890</v>
      </c>
      <c r="E338" s="287" t="s">
        <v>1889</v>
      </c>
      <c r="F338" s="283" t="s">
        <v>3850</v>
      </c>
    </row>
    <row r="339" spans="1:6">
      <c r="A339" s="288">
        <v>1325</v>
      </c>
      <c r="B339" s="289" t="s">
        <v>339</v>
      </c>
      <c r="C339" s="287" t="s">
        <v>1888</v>
      </c>
      <c r="D339" s="287" t="s">
        <v>1890</v>
      </c>
      <c r="E339" s="287" t="s">
        <v>1889</v>
      </c>
      <c r="F339" s="283" t="s">
        <v>3850</v>
      </c>
    </row>
    <row r="340" spans="1:6">
      <c r="A340" s="288">
        <v>1326</v>
      </c>
      <c r="B340" s="289" t="s">
        <v>340</v>
      </c>
      <c r="C340" s="287" t="s">
        <v>1888</v>
      </c>
      <c r="D340" s="287" t="s">
        <v>1890</v>
      </c>
      <c r="E340" s="287" t="s">
        <v>1889</v>
      </c>
      <c r="F340" s="283" t="s">
        <v>3850</v>
      </c>
    </row>
    <row r="341" spans="1:6">
      <c r="A341" s="288">
        <v>1327</v>
      </c>
      <c r="B341" s="289" t="s">
        <v>341</v>
      </c>
      <c r="C341" s="287" t="s">
        <v>1888</v>
      </c>
      <c r="D341" s="287" t="s">
        <v>1890</v>
      </c>
      <c r="E341" s="287" t="s">
        <v>1889</v>
      </c>
      <c r="F341" s="283" t="s">
        <v>3850</v>
      </c>
    </row>
    <row r="342" spans="1:6">
      <c r="A342" s="288">
        <v>1328</v>
      </c>
      <c r="B342" s="289" t="s">
        <v>342</v>
      </c>
      <c r="C342" s="287" t="s">
        <v>1888</v>
      </c>
      <c r="D342" s="287" t="s">
        <v>1890</v>
      </c>
      <c r="E342" s="287" t="s">
        <v>1889</v>
      </c>
      <c r="F342" s="283" t="s">
        <v>3850</v>
      </c>
    </row>
    <row r="343" spans="1:6">
      <c r="A343" s="288">
        <v>1329</v>
      </c>
      <c r="B343" s="289" t="s">
        <v>343</v>
      </c>
      <c r="C343" s="287" t="s">
        <v>1888</v>
      </c>
      <c r="D343" s="287" t="s">
        <v>1890</v>
      </c>
      <c r="E343" s="287" t="s">
        <v>1889</v>
      </c>
      <c r="F343" s="283" t="s">
        <v>3850</v>
      </c>
    </row>
    <row r="344" spans="1:6">
      <c r="A344" s="288">
        <v>1330</v>
      </c>
      <c r="B344" s="289" t="s">
        <v>344</v>
      </c>
      <c r="C344" s="287" t="s">
        <v>1888</v>
      </c>
      <c r="D344" s="287" t="s">
        <v>1890</v>
      </c>
      <c r="E344" s="287" t="s">
        <v>1889</v>
      </c>
      <c r="F344" s="283" t="s">
        <v>3850</v>
      </c>
    </row>
    <row r="345" spans="1:6">
      <c r="A345" s="288">
        <v>1331</v>
      </c>
      <c r="B345" s="289" t="s">
        <v>345</v>
      </c>
      <c r="C345" s="287" t="s">
        <v>1888</v>
      </c>
      <c r="D345" s="287" t="s">
        <v>1890</v>
      </c>
      <c r="E345" s="287" t="s">
        <v>1889</v>
      </c>
      <c r="F345" s="283" t="s">
        <v>3850</v>
      </c>
    </row>
    <row r="346" spans="1:6">
      <c r="A346" s="288">
        <v>1332</v>
      </c>
      <c r="B346" s="289" t="s">
        <v>346</v>
      </c>
      <c r="C346" s="287" t="s">
        <v>1888</v>
      </c>
      <c r="D346" s="287" t="s">
        <v>1890</v>
      </c>
      <c r="E346" s="287" t="s">
        <v>1889</v>
      </c>
      <c r="F346" s="283" t="s">
        <v>3850</v>
      </c>
    </row>
    <row r="347" spans="1:6">
      <c r="A347" s="288">
        <v>1333</v>
      </c>
      <c r="B347" s="289" t="s">
        <v>347</v>
      </c>
      <c r="C347" s="287" t="s">
        <v>1888</v>
      </c>
      <c r="D347" s="287" t="s">
        <v>1890</v>
      </c>
      <c r="E347" s="287" t="s">
        <v>1889</v>
      </c>
      <c r="F347" s="283" t="s">
        <v>3850</v>
      </c>
    </row>
    <row r="348" spans="1:6">
      <c r="A348" s="288">
        <v>1334</v>
      </c>
      <c r="B348" s="289" t="s">
        <v>348</v>
      </c>
      <c r="C348" s="287" t="s">
        <v>1888</v>
      </c>
      <c r="D348" s="287" t="s">
        <v>1890</v>
      </c>
      <c r="E348" s="287" t="s">
        <v>1889</v>
      </c>
      <c r="F348" s="283" t="s">
        <v>3850</v>
      </c>
    </row>
    <row r="349" spans="1:6">
      <c r="A349" s="288">
        <v>1335</v>
      </c>
      <c r="B349" s="289" t="s">
        <v>349</v>
      </c>
      <c r="C349" s="287" t="s">
        <v>1888</v>
      </c>
      <c r="D349" s="287" t="s">
        <v>1890</v>
      </c>
      <c r="E349" s="287" t="s">
        <v>1889</v>
      </c>
      <c r="F349" s="283" t="s">
        <v>3850</v>
      </c>
    </row>
    <row r="350" spans="1:6">
      <c r="A350" s="288">
        <v>1336</v>
      </c>
      <c r="B350" s="289" t="s">
        <v>350</v>
      </c>
      <c r="C350" s="287" t="s">
        <v>1888</v>
      </c>
      <c r="D350" s="287" t="s">
        <v>1890</v>
      </c>
      <c r="E350" s="287" t="s">
        <v>1889</v>
      </c>
      <c r="F350" s="283" t="s">
        <v>3850</v>
      </c>
    </row>
    <row r="351" spans="1:6">
      <c r="A351" s="288">
        <v>1337</v>
      </c>
      <c r="B351" s="289" t="s">
        <v>351</v>
      </c>
      <c r="C351" s="287" t="s">
        <v>1888</v>
      </c>
      <c r="D351" s="287" t="s">
        <v>1890</v>
      </c>
      <c r="E351" s="287" t="s">
        <v>1889</v>
      </c>
      <c r="F351" s="283" t="s">
        <v>3850</v>
      </c>
    </row>
    <row r="352" spans="1:6">
      <c r="A352" s="288">
        <v>1338</v>
      </c>
      <c r="B352" s="289" t="s">
        <v>352</v>
      </c>
      <c r="C352" s="287" t="s">
        <v>1888</v>
      </c>
      <c r="D352" s="287" t="s">
        <v>1890</v>
      </c>
      <c r="E352" s="287" t="s">
        <v>1889</v>
      </c>
      <c r="F352" s="283" t="s">
        <v>3850</v>
      </c>
    </row>
    <row r="353" spans="1:6">
      <c r="A353" s="288">
        <v>1339</v>
      </c>
      <c r="B353" s="289" t="s">
        <v>353</v>
      </c>
      <c r="C353" s="287" t="s">
        <v>1888</v>
      </c>
      <c r="D353" s="287" t="s">
        <v>1890</v>
      </c>
      <c r="E353" s="287" t="s">
        <v>1889</v>
      </c>
      <c r="F353" s="283" t="s">
        <v>3850</v>
      </c>
    </row>
    <row r="354" spans="1:6">
      <c r="A354" s="288">
        <v>1340</v>
      </c>
      <c r="B354" s="289" t="s">
        <v>354</v>
      </c>
      <c r="C354" s="287" t="s">
        <v>1888</v>
      </c>
      <c r="D354" s="287" t="s">
        <v>1890</v>
      </c>
      <c r="E354" s="287" t="s">
        <v>1889</v>
      </c>
      <c r="F354" s="283" t="s">
        <v>3850</v>
      </c>
    </row>
    <row r="355" spans="1:6">
      <c r="A355" s="288">
        <v>1341</v>
      </c>
      <c r="B355" s="289" t="s">
        <v>355</v>
      </c>
      <c r="C355" s="287" t="s">
        <v>1888</v>
      </c>
      <c r="D355" s="287" t="s">
        <v>1890</v>
      </c>
      <c r="E355" s="287" t="s">
        <v>1889</v>
      </c>
      <c r="F355" s="283" t="s">
        <v>3850</v>
      </c>
    </row>
    <row r="356" spans="1:6">
      <c r="A356" s="288">
        <v>1342</v>
      </c>
      <c r="B356" s="289" t="s">
        <v>356</v>
      </c>
      <c r="C356" s="287" t="s">
        <v>1888</v>
      </c>
      <c r="D356" s="287" t="s">
        <v>1890</v>
      </c>
      <c r="E356" s="287" t="s">
        <v>1889</v>
      </c>
      <c r="F356" s="283" t="s">
        <v>3850</v>
      </c>
    </row>
    <row r="357" spans="1:6">
      <c r="A357" s="288">
        <v>1343</v>
      </c>
      <c r="B357" s="289" t="s">
        <v>357</v>
      </c>
      <c r="C357" s="287" t="s">
        <v>1888</v>
      </c>
      <c r="D357" s="287" t="s">
        <v>1890</v>
      </c>
      <c r="E357" s="287" t="s">
        <v>1889</v>
      </c>
      <c r="F357" s="283" t="s">
        <v>3850</v>
      </c>
    </row>
    <row r="358" spans="1:6">
      <c r="A358" s="288">
        <v>1344</v>
      </c>
      <c r="B358" s="289" t="s">
        <v>358</v>
      </c>
      <c r="C358" s="287" t="s">
        <v>1888</v>
      </c>
      <c r="D358" s="287" t="s">
        <v>1890</v>
      </c>
      <c r="E358" s="287" t="s">
        <v>1889</v>
      </c>
      <c r="F358" s="283" t="s">
        <v>3850</v>
      </c>
    </row>
    <row r="359" spans="1:6">
      <c r="A359" s="288">
        <v>1345</v>
      </c>
      <c r="B359" s="289" t="s">
        <v>359</v>
      </c>
      <c r="C359" s="287" t="s">
        <v>1888</v>
      </c>
      <c r="D359" s="287" t="s">
        <v>1890</v>
      </c>
      <c r="E359" s="287" t="s">
        <v>1889</v>
      </c>
      <c r="F359" s="283" t="s">
        <v>3850</v>
      </c>
    </row>
    <row r="360" spans="1:6">
      <c r="A360" s="288">
        <v>1346</v>
      </c>
      <c r="B360" s="289" t="s">
        <v>360</v>
      </c>
      <c r="C360" s="287" t="s">
        <v>1888</v>
      </c>
      <c r="D360" s="287" t="s">
        <v>1890</v>
      </c>
      <c r="E360" s="287" t="s">
        <v>1889</v>
      </c>
      <c r="F360" s="283" t="s">
        <v>3850</v>
      </c>
    </row>
    <row r="361" spans="1:6">
      <c r="A361" s="288">
        <v>1347</v>
      </c>
      <c r="B361" s="289" t="s">
        <v>361</v>
      </c>
      <c r="C361" s="287" t="s">
        <v>1888</v>
      </c>
      <c r="D361" s="287" t="s">
        <v>1890</v>
      </c>
      <c r="E361" s="287" t="s">
        <v>1889</v>
      </c>
      <c r="F361" s="283" t="s">
        <v>3850</v>
      </c>
    </row>
    <row r="362" spans="1:6">
      <c r="A362" s="288">
        <v>1401</v>
      </c>
      <c r="B362" s="289" t="s">
        <v>362</v>
      </c>
      <c r="C362" s="287" t="s">
        <v>1888</v>
      </c>
      <c r="D362" s="287" t="s">
        <v>1890</v>
      </c>
      <c r="E362" s="287" t="s">
        <v>1889</v>
      </c>
      <c r="F362" s="283" t="s">
        <v>3850</v>
      </c>
    </row>
    <row r="363" spans="1:6">
      <c r="A363" s="288">
        <v>1402</v>
      </c>
      <c r="B363" s="289" t="s">
        <v>363</v>
      </c>
      <c r="C363" s="287" t="s">
        <v>1888</v>
      </c>
      <c r="D363" s="287" t="s">
        <v>1890</v>
      </c>
      <c r="E363" s="287" t="s">
        <v>1889</v>
      </c>
      <c r="F363" s="283" t="s">
        <v>3850</v>
      </c>
    </row>
    <row r="364" spans="1:6">
      <c r="A364" s="288">
        <v>1403</v>
      </c>
      <c r="B364" s="289" t="s">
        <v>1387</v>
      </c>
      <c r="C364" s="287" t="s">
        <v>1888</v>
      </c>
      <c r="D364" s="287" t="s">
        <v>1890</v>
      </c>
      <c r="E364" s="287" t="s">
        <v>1889</v>
      </c>
      <c r="F364" s="283" t="s">
        <v>3850</v>
      </c>
    </row>
    <row r="365" spans="1:6">
      <c r="A365" s="288">
        <v>1404</v>
      </c>
      <c r="B365" s="289" t="s">
        <v>364</v>
      </c>
      <c r="C365" s="287" t="s">
        <v>1888</v>
      </c>
      <c r="D365" s="287" t="s">
        <v>1890</v>
      </c>
      <c r="E365" s="287" t="s">
        <v>1889</v>
      </c>
      <c r="F365" s="283" t="s">
        <v>3850</v>
      </c>
    </row>
    <row r="366" spans="1:6">
      <c r="A366" s="288">
        <v>1405</v>
      </c>
      <c r="B366" s="289" t="s">
        <v>365</v>
      </c>
      <c r="C366" s="287" t="s">
        <v>1888</v>
      </c>
      <c r="D366" s="287" t="s">
        <v>1890</v>
      </c>
      <c r="E366" s="287" t="s">
        <v>1889</v>
      </c>
      <c r="F366" s="283" t="s">
        <v>3850</v>
      </c>
    </row>
    <row r="367" spans="1:6">
      <c r="A367" s="288">
        <v>1406</v>
      </c>
      <c r="B367" s="289" t="s">
        <v>366</v>
      </c>
      <c r="C367" s="287" t="s">
        <v>1888</v>
      </c>
      <c r="D367" s="287" t="s">
        <v>1890</v>
      </c>
      <c r="E367" s="287" t="s">
        <v>1889</v>
      </c>
      <c r="F367" s="283" t="s">
        <v>3850</v>
      </c>
    </row>
    <row r="368" spans="1:6">
      <c r="A368" s="288">
        <v>1407</v>
      </c>
      <c r="B368" s="289" t="s">
        <v>367</v>
      </c>
      <c r="C368" s="287" t="s">
        <v>1888</v>
      </c>
      <c r="D368" s="287" t="s">
        <v>1890</v>
      </c>
      <c r="E368" s="287" t="s">
        <v>1889</v>
      </c>
      <c r="F368" s="283" t="s">
        <v>3850</v>
      </c>
    </row>
    <row r="369" spans="1:6">
      <c r="A369" s="288">
        <v>1408</v>
      </c>
      <c r="B369" s="289" t="s">
        <v>368</v>
      </c>
      <c r="C369" s="287" t="s">
        <v>1888</v>
      </c>
      <c r="D369" s="287" t="s">
        <v>1890</v>
      </c>
      <c r="E369" s="287" t="s">
        <v>1889</v>
      </c>
      <c r="F369" s="283" t="s">
        <v>3850</v>
      </c>
    </row>
    <row r="370" spans="1:6">
      <c r="A370" s="288">
        <v>1409</v>
      </c>
      <c r="B370" s="289" t="s">
        <v>369</v>
      </c>
      <c r="C370" s="287" t="s">
        <v>1888</v>
      </c>
      <c r="D370" s="287" t="s">
        <v>1890</v>
      </c>
      <c r="E370" s="287" t="s">
        <v>1889</v>
      </c>
      <c r="F370" s="283" t="s">
        <v>3850</v>
      </c>
    </row>
    <row r="371" spans="1:6">
      <c r="A371" s="288">
        <v>1410</v>
      </c>
      <c r="B371" s="289" t="s">
        <v>370</v>
      </c>
      <c r="C371" s="287" t="s">
        <v>1888</v>
      </c>
      <c r="D371" s="287" t="s">
        <v>1890</v>
      </c>
      <c r="E371" s="287" t="s">
        <v>1889</v>
      </c>
      <c r="F371" s="283" t="s">
        <v>3850</v>
      </c>
    </row>
    <row r="372" spans="1:6">
      <c r="A372" s="288">
        <v>1411</v>
      </c>
      <c r="B372" s="289" t="s">
        <v>371</v>
      </c>
      <c r="C372" s="287" t="s">
        <v>1888</v>
      </c>
      <c r="D372" s="287" t="s">
        <v>1890</v>
      </c>
      <c r="E372" s="287" t="s">
        <v>1889</v>
      </c>
      <c r="F372" s="283" t="s">
        <v>3850</v>
      </c>
    </row>
    <row r="373" spans="1:6">
      <c r="A373" s="288">
        <v>1412</v>
      </c>
      <c r="B373" s="289" t="s">
        <v>372</v>
      </c>
      <c r="C373" s="287" t="s">
        <v>1888</v>
      </c>
      <c r="D373" s="287" t="s">
        <v>1890</v>
      </c>
      <c r="E373" s="287" t="s">
        <v>1889</v>
      </c>
      <c r="F373" s="283" t="s">
        <v>3850</v>
      </c>
    </row>
    <row r="374" spans="1:6">
      <c r="A374" s="288">
        <v>1413</v>
      </c>
      <c r="B374" s="289" t="s">
        <v>345</v>
      </c>
      <c r="C374" s="287" t="s">
        <v>1888</v>
      </c>
      <c r="D374" s="287" t="s">
        <v>1890</v>
      </c>
      <c r="E374" s="287" t="s">
        <v>1889</v>
      </c>
      <c r="F374" s="283" t="s">
        <v>3850</v>
      </c>
    </row>
    <row r="375" spans="1:6">
      <c r="A375" s="288">
        <v>1414</v>
      </c>
      <c r="B375" s="289" t="s">
        <v>373</v>
      </c>
      <c r="C375" s="287" t="s">
        <v>1888</v>
      </c>
      <c r="D375" s="287" t="s">
        <v>1890</v>
      </c>
      <c r="E375" s="287" t="s">
        <v>1889</v>
      </c>
      <c r="F375" s="283" t="s">
        <v>3850</v>
      </c>
    </row>
    <row r="376" spans="1:6">
      <c r="A376" s="288">
        <v>1415</v>
      </c>
      <c r="B376" s="289" t="s">
        <v>374</v>
      </c>
      <c r="C376" s="287" t="s">
        <v>1888</v>
      </c>
      <c r="D376" s="287" t="s">
        <v>1890</v>
      </c>
      <c r="E376" s="287" t="s">
        <v>1889</v>
      </c>
      <c r="F376" s="283" t="s">
        <v>3850</v>
      </c>
    </row>
    <row r="377" spans="1:6">
      <c r="A377" s="288">
        <v>1416</v>
      </c>
      <c r="B377" s="289" t="s">
        <v>375</v>
      </c>
      <c r="C377" s="287" t="s">
        <v>1888</v>
      </c>
      <c r="D377" s="287" t="s">
        <v>1890</v>
      </c>
      <c r="E377" s="287" t="s">
        <v>1889</v>
      </c>
      <c r="F377" s="283" t="s">
        <v>3850</v>
      </c>
    </row>
    <row r="378" spans="1:6">
      <c r="A378" s="288">
        <v>1417</v>
      </c>
      <c r="B378" s="289" t="s">
        <v>376</v>
      </c>
      <c r="C378" s="287" t="s">
        <v>1888</v>
      </c>
      <c r="D378" s="287" t="s">
        <v>1890</v>
      </c>
      <c r="E378" s="287" t="s">
        <v>1889</v>
      </c>
      <c r="F378" s="283" t="s">
        <v>3850</v>
      </c>
    </row>
    <row r="379" spans="1:6">
      <c r="A379" s="288">
        <v>1418</v>
      </c>
      <c r="B379" s="289" t="s">
        <v>377</v>
      </c>
      <c r="C379" s="287" t="s">
        <v>1888</v>
      </c>
      <c r="D379" s="287" t="s">
        <v>1890</v>
      </c>
      <c r="E379" s="287" t="s">
        <v>1889</v>
      </c>
      <c r="F379" s="283" t="s">
        <v>3850</v>
      </c>
    </row>
    <row r="380" spans="1:6">
      <c r="A380" s="288">
        <v>1419</v>
      </c>
      <c r="B380" s="289" t="s">
        <v>378</v>
      </c>
      <c r="C380" s="287" t="s">
        <v>1888</v>
      </c>
      <c r="D380" s="287" t="s">
        <v>1890</v>
      </c>
      <c r="E380" s="287" t="s">
        <v>1889</v>
      </c>
      <c r="F380" s="283" t="s">
        <v>3850</v>
      </c>
    </row>
    <row r="381" spans="1:6">
      <c r="A381" s="288">
        <v>1420</v>
      </c>
      <c r="B381" s="289" t="s">
        <v>379</v>
      </c>
      <c r="C381" s="287" t="s">
        <v>1888</v>
      </c>
      <c r="D381" s="287" t="s">
        <v>1890</v>
      </c>
      <c r="E381" s="287" t="s">
        <v>1889</v>
      </c>
      <c r="F381" s="283" t="s">
        <v>3850</v>
      </c>
    </row>
    <row r="382" spans="1:6">
      <c r="A382" s="288">
        <v>1421</v>
      </c>
      <c r="B382" s="289" t="s">
        <v>380</v>
      </c>
      <c r="C382" s="287" t="s">
        <v>1888</v>
      </c>
      <c r="D382" s="287" t="s">
        <v>1890</v>
      </c>
      <c r="E382" s="287" t="s">
        <v>1889</v>
      </c>
      <c r="F382" s="283" t="s">
        <v>3850</v>
      </c>
    </row>
    <row r="383" spans="1:6">
      <c r="A383" s="288">
        <v>1422</v>
      </c>
      <c r="B383" s="289" t="s">
        <v>381</v>
      </c>
      <c r="C383" s="287" t="s">
        <v>1888</v>
      </c>
      <c r="D383" s="287" t="s">
        <v>1890</v>
      </c>
      <c r="E383" s="287" t="s">
        <v>1889</v>
      </c>
      <c r="F383" s="283" t="s">
        <v>3850</v>
      </c>
    </row>
    <row r="384" spans="1:6">
      <c r="A384" s="288">
        <v>1423</v>
      </c>
      <c r="B384" s="289" t="s">
        <v>382</v>
      </c>
      <c r="C384" s="287" t="s">
        <v>1888</v>
      </c>
      <c r="D384" s="287" t="s">
        <v>1890</v>
      </c>
      <c r="E384" s="287" t="s">
        <v>1889</v>
      </c>
      <c r="F384" s="283" t="s">
        <v>3850</v>
      </c>
    </row>
    <row r="385" spans="1:6">
      <c r="A385" s="288">
        <v>1424</v>
      </c>
      <c r="B385" s="289" t="s">
        <v>383</v>
      </c>
      <c r="C385" s="287" t="s">
        <v>1888</v>
      </c>
      <c r="D385" s="287" t="s">
        <v>1890</v>
      </c>
      <c r="E385" s="287" t="s">
        <v>1889</v>
      </c>
      <c r="F385" s="283" t="s">
        <v>3850</v>
      </c>
    </row>
    <row r="386" spans="1:6">
      <c r="A386" s="288">
        <v>1425</v>
      </c>
      <c r="B386" s="289" t="s">
        <v>384</v>
      </c>
      <c r="C386" s="287" t="s">
        <v>1888</v>
      </c>
      <c r="D386" s="287" t="s">
        <v>1890</v>
      </c>
      <c r="E386" s="287" t="s">
        <v>1889</v>
      </c>
      <c r="F386" s="283" t="s">
        <v>3850</v>
      </c>
    </row>
    <row r="387" spans="1:6">
      <c r="A387" s="288">
        <v>1426</v>
      </c>
      <c r="B387" s="289" t="s">
        <v>385</v>
      </c>
      <c r="C387" s="287" t="s">
        <v>1888</v>
      </c>
      <c r="D387" s="287" t="s">
        <v>1890</v>
      </c>
      <c r="E387" s="287" t="s">
        <v>1889</v>
      </c>
      <c r="F387" s="283" t="s">
        <v>3850</v>
      </c>
    </row>
    <row r="388" spans="1:6">
      <c r="A388" s="288">
        <v>1427</v>
      </c>
      <c r="B388" s="289" t="s">
        <v>386</v>
      </c>
      <c r="C388" s="287" t="s">
        <v>1888</v>
      </c>
      <c r="D388" s="287" t="s">
        <v>1890</v>
      </c>
      <c r="E388" s="287" t="s">
        <v>1889</v>
      </c>
      <c r="F388" s="283" t="s">
        <v>3850</v>
      </c>
    </row>
    <row r="389" spans="1:6">
      <c r="A389" s="288">
        <v>1428</v>
      </c>
      <c r="B389" s="289" t="s">
        <v>1388</v>
      </c>
      <c r="C389" s="287" t="s">
        <v>1888</v>
      </c>
      <c r="D389" s="287" t="s">
        <v>1890</v>
      </c>
      <c r="E389" s="287" t="s">
        <v>1889</v>
      </c>
      <c r="F389" s="283" t="s">
        <v>3850</v>
      </c>
    </row>
    <row r="390" spans="1:6">
      <c r="A390" s="288">
        <v>1429</v>
      </c>
      <c r="B390" s="289" t="s">
        <v>387</v>
      </c>
      <c r="C390" s="287" t="s">
        <v>1888</v>
      </c>
      <c r="D390" s="287" t="s">
        <v>1890</v>
      </c>
      <c r="E390" s="287" t="s">
        <v>1889</v>
      </c>
      <c r="F390" s="283" t="s">
        <v>3850</v>
      </c>
    </row>
    <row r="391" spans="1:6">
      <c r="A391" s="288">
        <v>1430</v>
      </c>
      <c r="B391" s="289" t="s">
        <v>388</v>
      </c>
      <c r="C391" s="287" t="s">
        <v>1888</v>
      </c>
      <c r="D391" s="287" t="s">
        <v>1890</v>
      </c>
      <c r="E391" s="287" t="s">
        <v>1889</v>
      </c>
      <c r="F391" s="283" t="s">
        <v>3850</v>
      </c>
    </row>
    <row r="392" spans="1:6">
      <c r="A392" s="288">
        <v>1431</v>
      </c>
      <c r="B392" s="289" t="s">
        <v>389</v>
      </c>
      <c r="C392" s="287" t="s">
        <v>1888</v>
      </c>
      <c r="D392" s="287" t="s">
        <v>1890</v>
      </c>
      <c r="E392" s="287" t="s">
        <v>1889</v>
      </c>
      <c r="F392" s="283" t="s">
        <v>3850</v>
      </c>
    </row>
    <row r="393" spans="1:6">
      <c r="A393" s="288">
        <v>1432</v>
      </c>
      <c r="B393" s="289" t="s">
        <v>390</v>
      </c>
      <c r="C393" s="287" t="s">
        <v>1888</v>
      </c>
      <c r="D393" s="287" t="s">
        <v>1890</v>
      </c>
      <c r="E393" s="287" t="s">
        <v>1889</v>
      </c>
      <c r="F393" s="283" t="s">
        <v>3850</v>
      </c>
    </row>
    <row r="394" spans="1:6">
      <c r="A394" s="288">
        <v>1434</v>
      </c>
      <c r="B394" s="289" t="s">
        <v>391</v>
      </c>
      <c r="C394" s="287" t="s">
        <v>1888</v>
      </c>
      <c r="D394" s="287" t="s">
        <v>1890</v>
      </c>
      <c r="E394" s="287" t="s">
        <v>1889</v>
      </c>
      <c r="F394" s="283" t="s">
        <v>3850</v>
      </c>
    </row>
    <row r="395" spans="1:6">
      <c r="A395" s="288">
        <v>1435</v>
      </c>
      <c r="B395" s="289" t="s">
        <v>392</v>
      </c>
      <c r="C395" s="287" t="s">
        <v>1888</v>
      </c>
      <c r="D395" s="287" t="s">
        <v>1890</v>
      </c>
      <c r="E395" s="287" t="s">
        <v>1889</v>
      </c>
      <c r="F395" s="283" t="s">
        <v>3850</v>
      </c>
    </row>
    <row r="396" spans="1:6">
      <c r="A396" s="288">
        <v>1501</v>
      </c>
      <c r="B396" s="289" t="s">
        <v>393</v>
      </c>
      <c r="C396" s="287" t="s">
        <v>1888</v>
      </c>
      <c r="D396" s="287" t="s">
        <v>1890</v>
      </c>
      <c r="E396" s="287" t="s">
        <v>1889</v>
      </c>
      <c r="F396" s="283" t="s">
        <v>3850</v>
      </c>
    </row>
    <row r="397" spans="1:6">
      <c r="A397" s="288">
        <v>1502</v>
      </c>
      <c r="B397" s="289" t="s">
        <v>394</v>
      </c>
      <c r="C397" s="287" t="s">
        <v>1888</v>
      </c>
      <c r="D397" s="287" t="s">
        <v>1890</v>
      </c>
      <c r="E397" s="287" t="s">
        <v>1889</v>
      </c>
      <c r="F397" s="283" t="s">
        <v>3850</v>
      </c>
    </row>
    <row r="398" spans="1:6">
      <c r="A398" s="288">
        <v>1503</v>
      </c>
      <c r="B398" s="289" t="s">
        <v>395</v>
      </c>
      <c r="C398" s="287" t="s">
        <v>1888</v>
      </c>
      <c r="D398" s="287" t="s">
        <v>1890</v>
      </c>
      <c r="E398" s="287" t="s">
        <v>1889</v>
      </c>
      <c r="F398" s="283" t="s">
        <v>3850</v>
      </c>
    </row>
    <row r="399" spans="1:6">
      <c r="A399" s="288">
        <v>1504</v>
      </c>
      <c r="B399" s="289" t="s">
        <v>396</v>
      </c>
      <c r="C399" s="287" t="s">
        <v>1888</v>
      </c>
      <c r="D399" s="287" t="s">
        <v>1890</v>
      </c>
      <c r="E399" s="287" t="s">
        <v>1889</v>
      </c>
      <c r="F399" s="283" t="s">
        <v>3850</v>
      </c>
    </row>
    <row r="400" spans="1:6">
      <c r="A400" s="288">
        <v>1505</v>
      </c>
      <c r="B400" s="289" t="s">
        <v>397</v>
      </c>
      <c r="C400" s="287" t="s">
        <v>1888</v>
      </c>
      <c r="D400" s="287" t="s">
        <v>1890</v>
      </c>
      <c r="E400" s="287" t="s">
        <v>1889</v>
      </c>
      <c r="F400" s="283" t="s">
        <v>3850</v>
      </c>
    </row>
    <row r="401" spans="1:6">
      <c r="A401" s="288">
        <v>1506</v>
      </c>
      <c r="B401" s="289" t="s">
        <v>398</v>
      </c>
      <c r="C401" s="287" t="s">
        <v>1888</v>
      </c>
      <c r="D401" s="287" t="s">
        <v>1890</v>
      </c>
      <c r="E401" s="287" t="s">
        <v>1889</v>
      </c>
      <c r="F401" s="283" t="s">
        <v>3850</v>
      </c>
    </row>
    <row r="402" spans="1:6">
      <c r="A402" s="288">
        <v>1507</v>
      </c>
      <c r="B402" s="289" t="s">
        <v>399</v>
      </c>
      <c r="C402" s="287" t="s">
        <v>1888</v>
      </c>
      <c r="D402" s="287" t="s">
        <v>1890</v>
      </c>
      <c r="E402" s="287" t="s">
        <v>1889</v>
      </c>
      <c r="F402" s="283" t="s">
        <v>3850</v>
      </c>
    </row>
    <row r="403" spans="1:6">
      <c r="A403" s="288">
        <v>1508</v>
      </c>
      <c r="B403" s="289" t="s">
        <v>400</v>
      </c>
      <c r="C403" s="287" t="s">
        <v>1888</v>
      </c>
      <c r="D403" s="287" t="s">
        <v>1890</v>
      </c>
      <c r="E403" s="287" t="s">
        <v>1889</v>
      </c>
      <c r="F403" s="283" t="s">
        <v>3850</v>
      </c>
    </row>
    <row r="404" spans="1:6">
      <c r="A404" s="288">
        <v>1509</v>
      </c>
      <c r="B404" s="289" t="s">
        <v>401</v>
      </c>
      <c r="C404" s="287" t="s">
        <v>1888</v>
      </c>
      <c r="D404" s="287" t="s">
        <v>1890</v>
      </c>
      <c r="E404" s="287" t="s">
        <v>1889</v>
      </c>
      <c r="F404" s="283" t="s">
        <v>3850</v>
      </c>
    </row>
    <row r="405" spans="1:6">
      <c r="A405" s="288">
        <v>1510</v>
      </c>
      <c r="B405" s="289" t="s">
        <v>402</v>
      </c>
      <c r="C405" s="287" t="s">
        <v>1888</v>
      </c>
      <c r="D405" s="287" t="s">
        <v>1890</v>
      </c>
      <c r="E405" s="287" t="s">
        <v>1889</v>
      </c>
      <c r="F405" s="283" t="s">
        <v>3850</v>
      </c>
    </row>
    <row r="406" spans="1:6">
      <c r="A406" s="288">
        <v>1511</v>
      </c>
      <c r="B406" s="289" t="s">
        <v>403</v>
      </c>
      <c r="C406" s="287" t="s">
        <v>1888</v>
      </c>
      <c r="D406" s="287" t="s">
        <v>1890</v>
      </c>
      <c r="E406" s="287" t="s">
        <v>1889</v>
      </c>
      <c r="F406" s="283" t="s">
        <v>3850</v>
      </c>
    </row>
    <row r="407" spans="1:6">
      <c r="A407" s="288">
        <v>1512</v>
      </c>
      <c r="B407" s="289" t="s">
        <v>404</v>
      </c>
      <c r="C407" s="287" t="s">
        <v>1888</v>
      </c>
      <c r="D407" s="287" t="s">
        <v>1890</v>
      </c>
      <c r="E407" s="287" t="s">
        <v>1889</v>
      </c>
      <c r="F407" s="283" t="s">
        <v>3850</v>
      </c>
    </row>
    <row r="408" spans="1:6">
      <c r="A408" s="288">
        <v>1513</v>
      </c>
      <c r="B408" s="289" t="s">
        <v>405</v>
      </c>
      <c r="C408" s="287" t="s">
        <v>1888</v>
      </c>
      <c r="D408" s="287" t="s">
        <v>1890</v>
      </c>
      <c r="E408" s="287" t="s">
        <v>1889</v>
      </c>
      <c r="F408" s="283" t="s">
        <v>3850</v>
      </c>
    </row>
    <row r="409" spans="1:6">
      <c r="A409" s="288">
        <v>1514</v>
      </c>
      <c r="B409" s="289" t="s">
        <v>406</v>
      </c>
      <c r="C409" s="287" t="s">
        <v>1888</v>
      </c>
      <c r="D409" s="287" t="s">
        <v>1890</v>
      </c>
      <c r="E409" s="287" t="s">
        <v>1889</v>
      </c>
      <c r="F409" s="283" t="s">
        <v>3850</v>
      </c>
    </row>
    <row r="410" spans="1:6">
      <c r="A410" s="288">
        <v>1515</v>
      </c>
      <c r="B410" s="289" t="s">
        <v>407</v>
      </c>
      <c r="C410" s="287" t="s">
        <v>1888</v>
      </c>
      <c r="D410" s="287" t="s">
        <v>1890</v>
      </c>
      <c r="E410" s="287" t="s">
        <v>1889</v>
      </c>
      <c r="F410" s="283" t="s">
        <v>3850</v>
      </c>
    </row>
    <row r="411" spans="1:6">
      <c r="A411" s="288">
        <v>1516</v>
      </c>
      <c r="B411" s="289" t="s">
        <v>408</v>
      </c>
      <c r="C411" s="287" t="s">
        <v>1888</v>
      </c>
      <c r="D411" s="287" t="s">
        <v>1890</v>
      </c>
      <c r="E411" s="287" t="s">
        <v>1889</v>
      </c>
      <c r="F411" s="283" t="s">
        <v>3850</v>
      </c>
    </row>
    <row r="412" spans="1:6">
      <c r="A412" s="288">
        <v>1517</v>
      </c>
      <c r="B412" s="289" t="s">
        <v>409</v>
      </c>
      <c r="C412" s="287" t="s">
        <v>1888</v>
      </c>
      <c r="D412" s="287" t="s">
        <v>1890</v>
      </c>
      <c r="E412" s="287" t="s">
        <v>1889</v>
      </c>
      <c r="F412" s="283" t="s">
        <v>3850</v>
      </c>
    </row>
    <row r="413" spans="1:6">
      <c r="A413" s="288">
        <v>1518</v>
      </c>
      <c r="B413" s="289" t="s">
        <v>410</v>
      </c>
      <c r="C413" s="287" t="s">
        <v>1888</v>
      </c>
      <c r="D413" s="287" t="s">
        <v>1890</v>
      </c>
      <c r="E413" s="287" t="s">
        <v>1889</v>
      </c>
      <c r="F413" s="283" t="s">
        <v>3850</v>
      </c>
    </row>
    <row r="414" spans="1:6">
      <c r="A414" s="288">
        <v>1519</v>
      </c>
      <c r="B414" s="289" t="s">
        <v>411</v>
      </c>
      <c r="C414" s="287" t="s">
        <v>1888</v>
      </c>
      <c r="D414" s="287" t="s">
        <v>1890</v>
      </c>
      <c r="E414" s="287" t="s">
        <v>1889</v>
      </c>
      <c r="F414" s="283" t="s">
        <v>3850</v>
      </c>
    </row>
    <row r="415" spans="1:6">
      <c r="A415" s="288">
        <v>1520</v>
      </c>
      <c r="B415" s="289" t="s">
        <v>412</v>
      </c>
      <c r="C415" s="287" t="s">
        <v>1888</v>
      </c>
      <c r="D415" s="287" t="s">
        <v>1890</v>
      </c>
      <c r="E415" s="287" t="s">
        <v>1889</v>
      </c>
      <c r="F415" s="283" t="s">
        <v>3850</v>
      </c>
    </row>
    <row r="416" spans="1:6">
      <c r="A416" s="288">
        <v>1521</v>
      </c>
      <c r="B416" s="289" t="s">
        <v>413</v>
      </c>
      <c r="C416" s="287" t="s">
        <v>1888</v>
      </c>
      <c r="D416" s="287" t="s">
        <v>1890</v>
      </c>
      <c r="E416" s="287" t="s">
        <v>1889</v>
      </c>
      <c r="F416" s="283" t="s">
        <v>3850</v>
      </c>
    </row>
    <row r="417" spans="1:6">
      <c r="A417" s="288">
        <v>1522</v>
      </c>
      <c r="B417" s="289" t="s">
        <v>414</v>
      </c>
      <c r="C417" s="287" t="s">
        <v>1888</v>
      </c>
      <c r="D417" s="287" t="s">
        <v>1890</v>
      </c>
      <c r="E417" s="287" t="s">
        <v>1889</v>
      </c>
      <c r="F417" s="283" t="s">
        <v>3850</v>
      </c>
    </row>
    <row r="418" spans="1:6">
      <c r="A418" s="288">
        <v>1523</v>
      </c>
      <c r="B418" s="289" t="s">
        <v>415</v>
      </c>
      <c r="C418" s="287" t="s">
        <v>1888</v>
      </c>
      <c r="D418" s="287" t="s">
        <v>1890</v>
      </c>
      <c r="E418" s="287" t="s">
        <v>1889</v>
      </c>
      <c r="F418" s="283" t="s">
        <v>3850</v>
      </c>
    </row>
    <row r="419" spans="1:6">
      <c r="A419" s="288">
        <v>1524</v>
      </c>
      <c r="B419" s="289" t="s">
        <v>416</v>
      </c>
      <c r="C419" s="287" t="s">
        <v>1888</v>
      </c>
      <c r="D419" s="287" t="s">
        <v>1890</v>
      </c>
      <c r="E419" s="287" t="s">
        <v>1889</v>
      </c>
      <c r="F419" s="283" t="s">
        <v>3850</v>
      </c>
    </row>
    <row r="420" spans="1:6">
      <c r="A420" s="288">
        <v>1525</v>
      </c>
      <c r="B420" s="289" t="s">
        <v>417</v>
      </c>
      <c r="C420" s="287" t="s">
        <v>1888</v>
      </c>
      <c r="D420" s="287" t="s">
        <v>1890</v>
      </c>
      <c r="E420" s="287" t="s">
        <v>1889</v>
      </c>
      <c r="F420" s="283" t="s">
        <v>3850</v>
      </c>
    </row>
    <row r="421" spans="1:6">
      <c r="A421" s="288">
        <v>1526</v>
      </c>
      <c r="B421" s="289" t="s">
        <v>418</v>
      </c>
      <c r="C421" s="287" t="s">
        <v>1888</v>
      </c>
      <c r="D421" s="287" t="s">
        <v>1890</v>
      </c>
      <c r="E421" s="287" t="s">
        <v>1889</v>
      </c>
      <c r="F421" s="283" t="s">
        <v>3850</v>
      </c>
    </row>
    <row r="422" spans="1:6">
      <c r="A422" s="288">
        <v>1527</v>
      </c>
      <c r="B422" s="289" t="s">
        <v>419</v>
      </c>
      <c r="C422" s="287" t="s">
        <v>1888</v>
      </c>
      <c r="D422" s="287" t="s">
        <v>1890</v>
      </c>
      <c r="E422" s="287" t="s">
        <v>1889</v>
      </c>
      <c r="F422" s="283" t="s">
        <v>3850</v>
      </c>
    </row>
    <row r="423" spans="1:6">
      <c r="A423" s="288">
        <v>1528</v>
      </c>
      <c r="B423" s="289" t="s">
        <v>420</v>
      </c>
      <c r="C423" s="287" t="s">
        <v>1888</v>
      </c>
      <c r="D423" s="287" t="s">
        <v>1890</v>
      </c>
      <c r="E423" s="287" t="s">
        <v>1889</v>
      </c>
      <c r="F423" s="283" t="s">
        <v>3850</v>
      </c>
    </row>
    <row r="424" spans="1:6">
      <c r="A424" s="288">
        <v>1529</v>
      </c>
      <c r="B424" s="289" t="s">
        <v>421</v>
      </c>
      <c r="C424" s="287" t="s">
        <v>1888</v>
      </c>
      <c r="D424" s="287" t="s">
        <v>1890</v>
      </c>
      <c r="E424" s="287" t="s">
        <v>1889</v>
      </c>
      <c r="F424" s="283" t="s">
        <v>3850</v>
      </c>
    </row>
    <row r="425" spans="1:6">
      <c r="A425" s="288">
        <v>1530</v>
      </c>
      <c r="B425" s="289" t="s">
        <v>422</v>
      </c>
      <c r="C425" s="287" t="s">
        <v>1888</v>
      </c>
      <c r="D425" s="287" t="s">
        <v>1890</v>
      </c>
      <c r="E425" s="287" t="s">
        <v>1889</v>
      </c>
      <c r="F425" s="283" t="s">
        <v>3850</v>
      </c>
    </row>
    <row r="426" spans="1:6">
      <c r="A426" s="288">
        <v>1531</v>
      </c>
      <c r="B426" s="289" t="s">
        <v>423</v>
      </c>
      <c r="C426" s="287" t="s">
        <v>1888</v>
      </c>
      <c r="D426" s="287" t="s">
        <v>1890</v>
      </c>
      <c r="E426" s="287" t="s">
        <v>1889</v>
      </c>
      <c r="F426" s="283" t="s">
        <v>3850</v>
      </c>
    </row>
    <row r="427" spans="1:6">
      <c r="A427" s="288">
        <v>1532</v>
      </c>
      <c r="B427" s="289" t="s">
        <v>424</v>
      </c>
      <c r="C427" s="287" t="s">
        <v>1888</v>
      </c>
      <c r="D427" s="287" t="s">
        <v>1890</v>
      </c>
      <c r="E427" s="287" t="s">
        <v>1889</v>
      </c>
      <c r="F427" s="283" t="s">
        <v>3850</v>
      </c>
    </row>
    <row r="428" spans="1:6">
      <c r="A428" s="288">
        <v>1533</v>
      </c>
      <c r="B428" s="289" t="s">
        <v>425</v>
      </c>
      <c r="C428" s="287" t="s">
        <v>1888</v>
      </c>
      <c r="D428" s="287" t="s">
        <v>1890</v>
      </c>
      <c r="E428" s="287" t="s">
        <v>1889</v>
      </c>
      <c r="F428" s="283" t="s">
        <v>3850</v>
      </c>
    </row>
    <row r="429" spans="1:6">
      <c r="A429" s="288">
        <v>1534</v>
      </c>
      <c r="B429" s="289" t="s">
        <v>426</v>
      </c>
      <c r="C429" s="287" t="s">
        <v>1888</v>
      </c>
      <c r="D429" s="287" t="s">
        <v>1890</v>
      </c>
      <c r="E429" s="287" t="s">
        <v>1889</v>
      </c>
      <c r="F429" s="283" t="s">
        <v>3850</v>
      </c>
    </row>
    <row r="430" spans="1:6">
      <c r="A430" s="288">
        <v>1535</v>
      </c>
      <c r="B430" s="289" t="s">
        <v>427</v>
      </c>
      <c r="C430" s="287" t="s">
        <v>1888</v>
      </c>
      <c r="D430" s="287" t="s">
        <v>1890</v>
      </c>
      <c r="E430" s="287" t="s">
        <v>1889</v>
      </c>
      <c r="F430" s="283" t="s">
        <v>3850</v>
      </c>
    </row>
    <row r="431" spans="1:6">
      <c r="A431" s="288">
        <v>1536</v>
      </c>
      <c r="B431" s="289" t="s">
        <v>428</v>
      </c>
      <c r="C431" s="287" t="s">
        <v>1888</v>
      </c>
      <c r="D431" s="287" t="s">
        <v>1890</v>
      </c>
      <c r="E431" s="287" t="s">
        <v>1889</v>
      </c>
      <c r="F431" s="283" t="s">
        <v>3850</v>
      </c>
    </row>
    <row r="432" spans="1:6">
      <c r="A432" s="288">
        <v>1537</v>
      </c>
      <c r="B432" s="289" t="s">
        <v>429</v>
      </c>
      <c r="C432" s="287" t="s">
        <v>1888</v>
      </c>
      <c r="D432" s="287" t="s">
        <v>1890</v>
      </c>
      <c r="E432" s="287" t="s">
        <v>1889</v>
      </c>
      <c r="F432" s="283" t="s">
        <v>3850</v>
      </c>
    </row>
    <row r="433" spans="1:6">
      <c r="A433" s="288">
        <v>1538</v>
      </c>
      <c r="B433" s="289" t="s">
        <v>430</v>
      </c>
      <c r="C433" s="287" t="s">
        <v>1888</v>
      </c>
      <c r="D433" s="287" t="s">
        <v>1890</v>
      </c>
      <c r="E433" s="287" t="s">
        <v>1889</v>
      </c>
      <c r="F433" s="283" t="s">
        <v>3850</v>
      </c>
    </row>
    <row r="434" spans="1:6">
      <c r="A434" s="288">
        <v>1539</v>
      </c>
      <c r="B434" s="289" t="s">
        <v>431</v>
      </c>
      <c r="C434" s="287" t="s">
        <v>1888</v>
      </c>
      <c r="D434" s="287" t="s">
        <v>1890</v>
      </c>
      <c r="E434" s="287" t="s">
        <v>1889</v>
      </c>
      <c r="F434" s="283" t="s">
        <v>3850</v>
      </c>
    </row>
    <row r="435" spans="1:6">
      <c r="A435" s="288">
        <v>1540</v>
      </c>
      <c r="B435" s="289" t="s">
        <v>1252</v>
      </c>
      <c r="C435" s="287" t="s">
        <v>1888</v>
      </c>
      <c r="D435" s="287" t="s">
        <v>1890</v>
      </c>
      <c r="E435" s="287" t="s">
        <v>1889</v>
      </c>
      <c r="F435" s="283" t="s">
        <v>3850</v>
      </c>
    </row>
    <row r="436" spans="1:6">
      <c r="A436" s="288">
        <v>1601</v>
      </c>
      <c r="B436" s="289" t="s">
        <v>432</v>
      </c>
      <c r="C436" s="287" t="s">
        <v>1888</v>
      </c>
      <c r="D436" s="287" t="s">
        <v>1890</v>
      </c>
      <c r="E436" s="287" t="s">
        <v>1889</v>
      </c>
      <c r="F436" s="283" t="s">
        <v>3850</v>
      </c>
    </row>
    <row r="437" spans="1:6">
      <c r="A437" s="288">
        <v>1602</v>
      </c>
      <c r="B437" s="289" t="s">
        <v>433</v>
      </c>
      <c r="C437" s="287" t="s">
        <v>1888</v>
      </c>
      <c r="D437" s="287" t="s">
        <v>1890</v>
      </c>
      <c r="E437" s="287" t="s">
        <v>1889</v>
      </c>
      <c r="F437" s="283" t="s">
        <v>3850</v>
      </c>
    </row>
    <row r="438" spans="1:6">
      <c r="A438" s="288">
        <v>1603</v>
      </c>
      <c r="B438" s="289" t="s">
        <v>434</v>
      </c>
      <c r="C438" s="287" t="s">
        <v>1888</v>
      </c>
      <c r="D438" s="287" t="s">
        <v>1890</v>
      </c>
      <c r="E438" s="287" t="s">
        <v>1889</v>
      </c>
      <c r="F438" s="283" t="s">
        <v>3850</v>
      </c>
    </row>
    <row r="439" spans="1:6">
      <c r="A439" s="288">
        <v>1604</v>
      </c>
      <c r="B439" s="289" t="s">
        <v>435</v>
      </c>
      <c r="C439" s="287" t="s">
        <v>1888</v>
      </c>
      <c r="D439" s="287" t="s">
        <v>1890</v>
      </c>
      <c r="E439" s="287" t="s">
        <v>1889</v>
      </c>
      <c r="F439" s="283" t="s">
        <v>3850</v>
      </c>
    </row>
    <row r="440" spans="1:6">
      <c r="A440" s="288">
        <v>1605</v>
      </c>
      <c r="B440" s="289" t="s">
        <v>436</v>
      </c>
      <c r="C440" s="287" t="s">
        <v>1888</v>
      </c>
      <c r="D440" s="287" t="s">
        <v>1890</v>
      </c>
      <c r="E440" s="287" t="s">
        <v>1889</v>
      </c>
      <c r="F440" s="283" t="s">
        <v>3850</v>
      </c>
    </row>
    <row r="441" spans="1:6">
      <c r="A441" s="288">
        <v>1606</v>
      </c>
      <c r="B441" s="289" t="s">
        <v>437</v>
      </c>
      <c r="C441" s="287" t="s">
        <v>1888</v>
      </c>
      <c r="D441" s="287" t="s">
        <v>1890</v>
      </c>
      <c r="E441" s="287" t="s">
        <v>1889</v>
      </c>
      <c r="F441" s="283" t="s">
        <v>3850</v>
      </c>
    </row>
    <row r="442" spans="1:6">
      <c r="A442" s="288">
        <v>1607</v>
      </c>
      <c r="B442" s="289" t="s">
        <v>438</v>
      </c>
      <c r="C442" s="287" t="s">
        <v>1888</v>
      </c>
      <c r="D442" s="287" t="s">
        <v>1890</v>
      </c>
      <c r="E442" s="287" t="s">
        <v>1889</v>
      </c>
      <c r="F442" s="283" t="s">
        <v>3850</v>
      </c>
    </row>
    <row r="443" spans="1:6">
      <c r="A443" s="288">
        <v>1608</v>
      </c>
      <c r="B443" s="289" t="s">
        <v>439</v>
      </c>
      <c r="C443" s="287" t="s">
        <v>1888</v>
      </c>
      <c r="D443" s="287" t="s">
        <v>1890</v>
      </c>
      <c r="E443" s="287" t="s">
        <v>1889</v>
      </c>
      <c r="F443" s="283" t="s">
        <v>3850</v>
      </c>
    </row>
    <row r="444" spans="1:6">
      <c r="A444" s="288">
        <v>1609</v>
      </c>
      <c r="B444" s="289" t="s">
        <v>440</v>
      </c>
      <c r="C444" s="287" t="s">
        <v>1888</v>
      </c>
      <c r="D444" s="287" t="s">
        <v>1890</v>
      </c>
      <c r="E444" s="287" t="s">
        <v>1889</v>
      </c>
      <c r="F444" s="283" t="s">
        <v>3850</v>
      </c>
    </row>
    <row r="445" spans="1:6">
      <c r="A445" s="288">
        <v>1610</v>
      </c>
      <c r="B445" s="289" t="s">
        <v>1389</v>
      </c>
      <c r="C445" s="287" t="s">
        <v>1888</v>
      </c>
      <c r="D445" s="287" t="s">
        <v>1890</v>
      </c>
      <c r="E445" s="287" t="s">
        <v>1889</v>
      </c>
      <c r="F445" s="283" t="s">
        <v>3850</v>
      </c>
    </row>
    <row r="446" spans="1:6">
      <c r="A446" s="288">
        <v>1611</v>
      </c>
      <c r="B446" s="289" t="s">
        <v>441</v>
      </c>
      <c r="C446" s="287" t="s">
        <v>1888</v>
      </c>
      <c r="D446" s="287" t="s">
        <v>1890</v>
      </c>
      <c r="E446" s="287" t="s">
        <v>1889</v>
      </c>
      <c r="F446" s="283" t="s">
        <v>3850</v>
      </c>
    </row>
    <row r="447" spans="1:6">
      <c r="A447" s="288">
        <v>1701</v>
      </c>
      <c r="B447" s="289" t="s">
        <v>1390</v>
      </c>
      <c r="C447" s="287" t="s">
        <v>1888</v>
      </c>
      <c r="D447" s="287" t="s">
        <v>1890</v>
      </c>
      <c r="E447" s="287" t="s">
        <v>1889</v>
      </c>
      <c r="F447" s="283" t="s">
        <v>3850</v>
      </c>
    </row>
    <row r="448" spans="1:6">
      <c r="A448" s="288">
        <v>1702</v>
      </c>
      <c r="B448" s="289" t="s">
        <v>442</v>
      </c>
      <c r="C448" s="287" t="s">
        <v>1888</v>
      </c>
      <c r="D448" s="287" t="s">
        <v>1890</v>
      </c>
      <c r="E448" s="287" t="s">
        <v>1889</v>
      </c>
      <c r="F448" s="283" t="s">
        <v>3850</v>
      </c>
    </row>
    <row r="449" spans="1:6">
      <c r="A449" s="288">
        <v>1703</v>
      </c>
      <c r="B449" s="289" t="s">
        <v>443</v>
      </c>
      <c r="C449" s="287" t="s">
        <v>1888</v>
      </c>
      <c r="D449" s="287" t="s">
        <v>1890</v>
      </c>
      <c r="E449" s="287" t="s">
        <v>1889</v>
      </c>
      <c r="F449" s="283" t="s">
        <v>3850</v>
      </c>
    </row>
    <row r="450" spans="1:6">
      <c r="A450" s="288">
        <v>1704</v>
      </c>
      <c r="B450" s="289" t="s">
        <v>1391</v>
      </c>
      <c r="C450" s="287" t="s">
        <v>1888</v>
      </c>
      <c r="D450" s="287" t="s">
        <v>1890</v>
      </c>
      <c r="E450" s="287" t="s">
        <v>1889</v>
      </c>
      <c r="F450" s="283" t="s">
        <v>3850</v>
      </c>
    </row>
    <row r="451" spans="1:6">
      <c r="A451" s="288">
        <v>1705</v>
      </c>
      <c r="B451" s="289" t="s">
        <v>1392</v>
      </c>
      <c r="C451" s="287" t="s">
        <v>1888</v>
      </c>
      <c r="D451" s="287" t="s">
        <v>1890</v>
      </c>
      <c r="E451" s="287" t="s">
        <v>1889</v>
      </c>
      <c r="F451" s="283" t="s">
        <v>3850</v>
      </c>
    </row>
    <row r="452" spans="1:6">
      <c r="A452" s="288">
        <v>1706</v>
      </c>
      <c r="B452" s="289" t="s">
        <v>444</v>
      </c>
      <c r="C452" s="287" t="s">
        <v>1888</v>
      </c>
      <c r="D452" s="287" t="s">
        <v>1890</v>
      </c>
      <c r="E452" s="287" t="s">
        <v>1889</v>
      </c>
      <c r="F452" s="283" t="s">
        <v>3850</v>
      </c>
    </row>
    <row r="453" spans="1:6">
      <c r="A453" s="288">
        <v>1707</v>
      </c>
      <c r="B453" s="289" t="s">
        <v>445</v>
      </c>
      <c r="C453" s="287" t="s">
        <v>1888</v>
      </c>
      <c r="D453" s="287" t="s">
        <v>1890</v>
      </c>
      <c r="E453" s="287" t="s">
        <v>1889</v>
      </c>
      <c r="F453" s="283" t="s">
        <v>3850</v>
      </c>
    </row>
    <row r="454" spans="1:6">
      <c r="A454" s="288">
        <v>1708</v>
      </c>
      <c r="B454" s="289" t="s">
        <v>446</v>
      </c>
      <c r="C454" s="287" t="s">
        <v>1888</v>
      </c>
      <c r="D454" s="287" t="s">
        <v>1890</v>
      </c>
      <c r="E454" s="287" t="s">
        <v>1889</v>
      </c>
      <c r="F454" s="283" t="s">
        <v>3850</v>
      </c>
    </row>
    <row r="455" spans="1:6">
      <c r="A455" s="288">
        <v>1709</v>
      </c>
      <c r="B455" s="289" t="s">
        <v>447</v>
      </c>
      <c r="C455" s="287" t="s">
        <v>1888</v>
      </c>
      <c r="D455" s="287" t="s">
        <v>1890</v>
      </c>
      <c r="E455" s="287" t="s">
        <v>1889</v>
      </c>
      <c r="F455" s="283" t="s">
        <v>3850</v>
      </c>
    </row>
    <row r="456" spans="1:6">
      <c r="A456" s="288">
        <v>1710</v>
      </c>
      <c r="B456" s="289" t="s">
        <v>448</v>
      </c>
      <c r="C456" s="287" t="s">
        <v>1888</v>
      </c>
      <c r="D456" s="287" t="s">
        <v>1890</v>
      </c>
      <c r="E456" s="287" t="s">
        <v>1889</v>
      </c>
      <c r="F456" s="283" t="s">
        <v>3850</v>
      </c>
    </row>
    <row r="457" spans="1:6">
      <c r="A457" s="288">
        <v>1711</v>
      </c>
      <c r="B457" s="289" t="s">
        <v>449</v>
      </c>
      <c r="C457" s="287" t="s">
        <v>1888</v>
      </c>
      <c r="D457" s="287" t="s">
        <v>1890</v>
      </c>
      <c r="E457" s="287" t="s">
        <v>1889</v>
      </c>
      <c r="F457" s="283" t="s">
        <v>3850</v>
      </c>
    </row>
    <row r="458" spans="1:6">
      <c r="A458" s="288">
        <v>1712</v>
      </c>
      <c r="B458" s="289" t="s">
        <v>450</v>
      </c>
      <c r="C458" s="287" t="s">
        <v>1888</v>
      </c>
      <c r="D458" s="287" t="s">
        <v>1890</v>
      </c>
      <c r="E458" s="287" t="s">
        <v>1889</v>
      </c>
      <c r="F458" s="283" t="s">
        <v>3850</v>
      </c>
    </row>
    <row r="459" spans="1:6">
      <c r="A459" s="288">
        <v>1713</v>
      </c>
      <c r="B459" s="289" t="s">
        <v>451</v>
      </c>
      <c r="C459" s="287" t="s">
        <v>1888</v>
      </c>
      <c r="D459" s="287" t="s">
        <v>1890</v>
      </c>
      <c r="E459" s="287" t="s">
        <v>1889</v>
      </c>
      <c r="F459" s="283" t="s">
        <v>3850</v>
      </c>
    </row>
    <row r="460" spans="1:6">
      <c r="A460" s="288">
        <v>1714</v>
      </c>
      <c r="B460" s="289" t="s">
        <v>452</v>
      </c>
      <c r="C460" s="287" t="s">
        <v>1888</v>
      </c>
      <c r="D460" s="287" t="s">
        <v>1890</v>
      </c>
      <c r="E460" s="287" t="s">
        <v>1889</v>
      </c>
      <c r="F460" s="283" t="s">
        <v>3850</v>
      </c>
    </row>
    <row r="461" spans="1:6">
      <c r="A461" s="288">
        <v>1715</v>
      </c>
      <c r="B461" s="289" t="s">
        <v>453</v>
      </c>
      <c r="C461" s="287" t="s">
        <v>1888</v>
      </c>
      <c r="D461" s="287" t="s">
        <v>1890</v>
      </c>
      <c r="E461" s="287" t="s">
        <v>1889</v>
      </c>
      <c r="F461" s="283" t="s">
        <v>3850</v>
      </c>
    </row>
    <row r="462" spans="1:6">
      <c r="A462" s="288">
        <v>1716</v>
      </c>
      <c r="B462" s="289" t="s">
        <v>454</v>
      </c>
      <c r="C462" s="287" t="s">
        <v>1888</v>
      </c>
      <c r="D462" s="287" t="s">
        <v>1890</v>
      </c>
      <c r="E462" s="287" t="s">
        <v>1889</v>
      </c>
      <c r="F462" s="283" t="s">
        <v>3850</v>
      </c>
    </row>
    <row r="463" spans="1:6">
      <c r="A463" s="288">
        <v>1717</v>
      </c>
      <c r="B463" s="289" t="s">
        <v>455</v>
      </c>
      <c r="C463" s="287" t="s">
        <v>1888</v>
      </c>
      <c r="D463" s="287" t="s">
        <v>1890</v>
      </c>
      <c r="E463" s="287" t="s">
        <v>1889</v>
      </c>
      <c r="F463" s="283" t="s">
        <v>3850</v>
      </c>
    </row>
    <row r="464" spans="1:6">
      <c r="A464" s="288">
        <v>1718</v>
      </c>
      <c r="B464" s="289" t="s">
        <v>456</v>
      </c>
      <c r="C464" s="287" t="s">
        <v>1888</v>
      </c>
      <c r="D464" s="287" t="s">
        <v>1890</v>
      </c>
      <c r="E464" s="287" t="s">
        <v>1889</v>
      </c>
      <c r="F464" s="283" t="s">
        <v>3850</v>
      </c>
    </row>
    <row r="465" spans="1:6">
      <c r="A465" s="288">
        <v>1720</v>
      </c>
      <c r="B465" s="289" t="s">
        <v>457</v>
      </c>
      <c r="C465" s="287" t="s">
        <v>1888</v>
      </c>
      <c r="D465" s="287" t="s">
        <v>1890</v>
      </c>
      <c r="E465" s="287" t="s">
        <v>1889</v>
      </c>
      <c r="F465" s="283" t="s">
        <v>3850</v>
      </c>
    </row>
    <row r="466" spans="1:6">
      <c r="A466" s="288">
        <v>1721</v>
      </c>
      <c r="B466" s="289" t="s">
        <v>458</v>
      </c>
      <c r="C466" s="287" t="s">
        <v>1888</v>
      </c>
      <c r="D466" s="287" t="s">
        <v>1890</v>
      </c>
      <c r="E466" s="287" t="s">
        <v>1889</v>
      </c>
      <c r="F466" s="283" t="s">
        <v>3850</v>
      </c>
    </row>
    <row r="467" spans="1:6">
      <c r="A467" s="288">
        <v>1722</v>
      </c>
      <c r="B467" s="289" t="s">
        <v>459</v>
      </c>
      <c r="C467" s="287" t="s">
        <v>1888</v>
      </c>
      <c r="D467" s="287" t="s">
        <v>1890</v>
      </c>
      <c r="E467" s="287" t="s">
        <v>1889</v>
      </c>
      <c r="F467" s="283" t="s">
        <v>3850</v>
      </c>
    </row>
    <row r="468" spans="1:6">
      <c r="A468" s="288">
        <v>1723</v>
      </c>
      <c r="B468" s="289" t="s">
        <v>460</v>
      </c>
      <c r="C468" s="287" t="s">
        <v>1888</v>
      </c>
      <c r="D468" s="287" t="s">
        <v>1890</v>
      </c>
      <c r="E468" s="287" t="s">
        <v>1889</v>
      </c>
      <c r="F468" s="283" t="s">
        <v>3850</v>
      </c>
    </row>
    <row r="469" spans="1:6">
      <c r="A469" s="288">
        <v>1724</v>
      </c>
      <c r="B469" s="289" t="s">
        <v>461</v>
      </c>
      <c r="C469" s="287" t="s">
        <v>1888</v>
      </c>
      <c r="D469" s="287" t="s">
        <v>1890</v>
      </c>
      <c r="E469" s="287" t="s">
        <v>1889</v>
      </c>
      <c r="F469" s="283" t="s">
        <v>3850</v>
      </c>
    </row>
    <row r="470" spans="1:6">
      <c r="A470" s="288">
        <v>1725</v>
      </c>
      <c r="B470" s="289" t="s">
        <v>462</v>
      </c>
      <c r="C470" s="287" t="s">
        <v>1888</v>
      </c>
      <c r="D470" s="287" t="s">
        <v>1890</v>
      </c>
      <c r="E470" s="287" t="s">
        <v>1889</v>
      </c>
      <c r="F470" s="283" t="s">
        <v>3850</v>
      </c>
    </row>
    <row r="471" spans="1:6">
      <c r="A471" s="288">
        <v>1726</v>
      </c>
      <c r="B471" s="289" t="s">
        <v>463</v>
      </c>
      <c r="C471" s="287" t="s">
        <v>1888</v>
      </c>
      <c r="D471" s="287" t="s">
        <v>1890</v>
      </c>
      <c r="E471" s="287" t="s">
        <v>1889</v>
      </c>
      <c r="F471" s="283" t="s">
        <v>3850</v>
      </c>
    </row>
    <row r="472" spans="1:6">
      <c r="A472" s="288">
        <v>1727</v>
      </c>
      <c r="B472" s="289" t="s">
        <v>464</v>
      </c>
      <c r="C472" s="287" t="s">
        <v>1888</v>
      </c>
      <c r="D472" s="287" t="s">
        <v>1890</v>
      </c>
      <c r="E472" s="287" t="s">
        <v>1889</v>
      </c>
      <c r="F472" s="283" t="s">
        <v>3850</v>
      </c>
    </row>
    <row r="473" spans="1:6">
      <c r="A473" s="288">
        <v>1728</v>
      </c>
      <c r="B473" s="289" t="s">
        <v>465</v>
      </c>
      <c r="C473" s="287" t="s">
        <v>1888</v>
      </c>
      <c r="D473" s="287" t="s">
        <v>1890</v>
      </c>
      <c r="E473" s="287" t="s">
        <v>1889</v>
      </c>
      <c r="F473" s="283" t="s">
        <v>3850</v>
      </c>
    </row>
    <row r="474" spans="1:6">
      <c r="A474" s="288">
        <v>1729</v>
      </c>
      <c r="B474" s="289" t="s">
        <v>466</v>
      </c>
      <c r="C474" s="287" t="s">
        <v>1888</v>
      </c>
      <c r="D474" s="287" t="s">
        <v>1890</v>
      </c>
      <c r="E474" s="287" t="s">
        <v>1889</v>
      </c>
      <c r="F474" s="283" t="s">
        <v>3850</v>
      </c>
    </row>
    <row r="475" spans="1:6">
      <c r="A475" s="288">
        <v>1730</v>
      </c>
      <c r="B475" s="289" t="s">
        <v>467</v>
      </c>
      <c r="C475" s="287" t="s">
        <v>1888</v>
      </c>
      <c r="D475" s="287" t="s">
        <v>1890</v>
      </c>
      <c r="E475" s="287" t="s">
        <v>1889</v>
      </c>
      <c r="F475" s="283" t="s">
        <v>3850</v>
      </c>
    </row>
    <row r="476" spans="1:6">
      <c r="A476" s="288">
        <v>1731</v>
      </c>
      <c r="B476" s="289" t="s">
        <v>468</v>
      </c>
      <c r="C476" s="287" t="s">
        <v>1888</v>
      </c>
      <c r="D476" s="287" t="s">
        <v>1890</v>
      </c>
      <c r="E476" s="287" t="s">
        <v>1889</v>
      </c>
      <c r="F476" s="283" t="s">
        <v>3850</v>
      </c>
    </row>
    <row r="477" spans="1:6">
      <c r="A477" s="288">
        <v>1732</v>
      </c>
      <c r="B477" s="289" t="s">
        <v>469</v>
      </c>
      <c r="C477" s="287" t="s">
        <v>1888</v>
      </c>
      <c r="D477" s="287" t="s">
        <v>1890</v>
      </c>
      <c r="E477" s="287" t="s">
        <v>1889</v>
      </c>
      <c r="F477" s="283" t="s">
        <v>3850</v>
      </c>
    </row>
    <row r="478" spans="1:6">
      <c r="A478" s="288">
        <v>1733</v>
      </c>
      <c r="B478" s="289" t="s">
        <v>470</v>
      </c>
      <c r="C478" s="287" t="s">
        <v>1888</v>
      </c>
      <c r="D478" s="287" t="s">
        <v>1890</v>
      </c>
      <c r="E478" s="287" t="s">
        <v>1889</v>
      </c>
      <c r="F478" s="283" t="s">
        <v>3850</v>
      </c>
    </row>
    <row r="479" spans="1:6">
      <c r="A479" s="288">
        <v>1734</v>
      </c>
      <c r="B479" s="289" t="s">
        <v>471</v>
      </c>
      <c r="C479" s="287" t="s">
        <v>1888</v>
      </c>
      <c r="D479" s="287" t="s">
        <v>1890</v>
      </c>
      <c r="E479" s="287" t="s">
        <v>1889</v>
      </c>
      <c r="F479" s="283" t="s">
        <v>3850</v>
      </c>
    </row>
    <row r="480" spans="1:6">
      <c r="A480" s="288">
        <v>1735</v>
      </c>
      <c r="B480" s="289" t="s">
        <v>472</v>
      </c>
      <c r="C480" s="287" t="s">
        <v>1888</v>
      </c>
      <c r="D480" s="287" t="s">
        <v>1890</v>
      </c>
      <c r="E480" s="287" t="s">
        <v>1889</v>
      </c>
      <c r="F480" s="283" t="s">
        <v>3850</v>
      </c>
    </row>
    <row r="481" spans="1:6">
      <c r="A481" s="288">
        <v>1736</v>
      </c>
      <c r="B481" s="289" t="s">
        <v>473</v>
      </c>
      <c r="C481" s="287" t="s">
        <v>1888</v>
      </c>
      <c r="D481" s="287" t="s">
        <v>1890</v>
      </c>
      <c r="E481" s="287" t="s">
        <v>1889</v>
      </c>
      <c r="F481" s="283" t="s">
        <v>3850</v>
      </c>
    </row>
    <row r="482" spans="1:6">
      <c r="A482" s="288">
        <v>1737</v>
      </c>
      <c r="B482" s="289" t="s">
        <v>474</v>
      </c>
      <c r="C482" s="287" t="s">
        <v>1888</v>
      </c>
      <c r="D482" s="287" t="s">
        <v>1890</v>
      </c>
      <c r="E482" s="287" t="s">
        <v>1889</v>
      </c>
      <c r="F482" s="283" t="s">
        <v>3850</v>
      </c>
    </row>
    <row r="483" spans="1:6">
      <c r="A483" s="288">
        <v>1738</v>
      </c>
      <c r="B483" s="289" t="s">
        <v>475</v>
      </c>
      <c r="C483" s="287" t="s">
        <v>1888</v>
      </c>
      <c r="D483" s="287" t="s">
        <v>1890</v>
      </c>
      <c r="E483" s="287" t="s">
        <v>1889</v>
      </c>
      <c r="F483" s="283" t="s">
        <v>3850</v>
      </c>
    </row>
    <row r="484" spans="1:6">
      <c r="A484" s="288">
        <v>1739</v>
      </c>
      <c r="B484" s="289" t="s">
        <v>476</v>
      </c>
      <c r="C484" s="287" t="s">
        <v>1888</v>
      </c>
      <c r="D484" s="287" t="s">
        <v>1890</v>
      </c>
      <c r="E484" s="287" t="s">
        <v>1889</v>
      </c>
      <c r="F484" s="283" t="s">
        <v>3850</v>
      </c>
    </row>
    <row r="485" spans="1:6">
      <c r="A485" s="288">
        <v>1740</v>
      </c>
      <c r="B485" s="289" t="s">
        <v>477</v>
      </c>
      <c r="C485" s="287" t="s">
        <v>1888</v>
      </c>
      <c r="D485" s="287" t="s">
        <v>1890</v>
      </c>
      <c r="E485" s="287" t="s">
        <v>1889</v>
      </c>
      <c r="F485" s="283" t="s">
        <v>3850</v>
      </c>
    </row>
    <row r="486" spans="1:6">
      <c r="A486" s="288">
        <v>1741</v>
      </c>
      <c r="B486" s="289" t="s">
        <v>478</v>
      </c>
      <c r="C486" s="287" t="s">
        <v>1888</v>
      </c>
      <c r="D486" s="287" t="s">
        <v>1890</v>
      </c>
      <c r="E486" s="287" t="s">
        <v>1889</v>
      </c>
      <c r="F486" s="283" t="s">
        <v>3850</v>
      </c>
    </row>
    <row r="487" spans="1:6">
      <c r="A487" s="288">
        <v>1742</v>
      </c>
      <c r="B487" s="289" t="s">
        <v>479</v>
      </c>
      <c r="C487" s="287" t="s">
        <v>1888</v>
      </c>
      <c r="D487" s="287" t="s">
        <v>1890</v>
      </c>
      <c r="E487" s="287" t="s">
        <v>1889</v>
      </c>
      <c r="F487" s="283" t="s">
        <v>3850</v>
      </c>
    </row>
    <row r="488" spans="1:6">
      <c r="A488" s="288">
        <v>1743</v>
      </c>
      <c r="B488" s="289" t="s">
        <v>480</v>
      </c>
      <c r="C488" s="287" t="s">
        <v>1888</v>
      </c>
      <c r="D488" s="287" t="s">
        <v>1890</v>
      </c>
      <c r="E488" s="287" t="s">
        <v>1889</v>
      </c>
      <c r="F488" s="283" t="s">
        <v>3850</v>
      </c>
    </row>
    <row r="489" spans="1:6">
      <c r="A489" s="288">
        <v>1744</v>
      </c>
      <c r="B489" s="289" t="s">
        <v>481</v>
      </c>
      <c r="C489" s="287" t="s">
        <v>1888</v>
      </c>
      <c r="D489" s="287" t="s">
        <v>1890</v>
      </c>
      <c r="E489" s="287" t="s">
        <v>1889</v>
      </c>
      <c r="F489" s="283" t="s">
        <v>3850</v>
      </c>
    </row>
    <row r="490" spans="1:6">
      <c r="A490" s="288">
        <v>1745</v>
      </c>
      <c r="B490" s="289" t="s">
        <v>482</v>
      </c>
      <c r="C490" s="287" t="s">
        <v>1888</v>
      </c>
      <c r="D490" s="287" t="s">
        <v>1890</v>
      </c>
      <c r="E490" s="287" t="s">
        <v>1889</v>
      </c>
      <c r="F490" s="283" t="s">
        <v>3850</v>
      </c>
    </row>
    <row r="491" spans="1:6">
      <c r="A491" s="288">
        <v>1746</v>
      </c>
      <c r="B491" s="289" t="s">
        <v>483</v>
      </c>
      <c r="C491" s="287" t="s">
        <v>1888</v>
      </c>
      <c r="D491" s="287" t="s">
        <v>1890</v>
      </c>
      <c r="E491" s="287" t="s">
        <v>1889</v>
      </c>
      <c r="F491" s="283" t="s">
        <v>3850</v>
      </c>
    </row>
    <row r="492" spans="1:6">
      <c r="A492" s="288">
        <v>1747</v>
      </c>
      <c r="B492" s="289" t="s">
        <v>1389</v>
      </c>
      <c r="C492" s="287" t="s">
        <v>1888</v>
      </c>
      <c r="D492" s="287" t="s">
        <v>1890</v>
      </c>
      <c r="E492" s="287" t="s">
        <v>1889</v>
      </c>
      <c r="F492" s="283" t="s">
        <v>3850</v>
      </c>
    </row>
    <row r="493" spans="1:6">
      <c r="A493" s="288">
        <v>1748</v>
      </c>
      <c r="B493" s="289" t="s">
        <v>484</v>
      </c>
      <c r="C493" s="287" t="s">
        <v>1888</v>
      </c>
      <c r="D493" s="287" t="s">
        <v>1890</v>
      </c>
      <c r="E493" s="287" t="s">
        <v>1889</v>
      </c>
      <c r="F493" s="283" t="s">
        <v>3850</v>
      </c>
    </row>
    <row r="494" spans="1:6">
      <c r="A494" s="288">
        <v>1749</v>
      </c>
      <c r="B494" s="289" t="s">
        <v>485</v>
      </c>
      <c r="C494" s="287" t="s">
        <v>1888</v>
      </c>
      <c r="D494" s="287" t="s">
        <v>1890</v>
      </c>
      <c r="E494" s="287" t="s">
        <v>1889</v>
      </c>
      <c r="F494" s="283" t="s">
        <v>3850</v>
      </c>
    </row>
    <row r="495" spans="1:6">
      <c r="A495" s="288">
        <v>1750</v>
      </c>
      <c r="B495" s="289" t="s">
        <v>486</v>
      </c>
      <c r="C495" s="287" t="s">
        <v>1888</v>
      </c>
      <c r="D495" s="287" t="s">
        <v>1890</v>
      </c>
      <c r="E495" s="287" t="s">
        <v>1889</v>
      </c>
      <c r="F495" s="283" t="s">
        <v>3850</v>
      </c>
    </row>
    <row r="496" spans="1:6">
      <c r="A496" s="288">
        <v>1751</v>
      </c>
      <c r="B496" s="289" t="s">
        <v>487</v>
      </c>
      <c r="C496" s="287" t="s">
        <v>1888</v>
      </c>
      <c r="D496" s="287" t="s">
        <v>1890</v>
      </c>
      <c r="E496" s="287" t="s">
        <v>1889</v>
      </c>
      <c r="F496" s="283" t="s">
        <v>3850</v>
      </c>
    </row>
    <row r="497" spans="1:6">
      <c r="A497" s="288">
        <v>1752</v>
      </c>
      <c r="B497" s="289" t="s">
        <v>488</v>
      </c>
      <c r="C497" s="287" t="s">
        <v>1888</v>
      </c>
      <c r="D497" s="287" t="s">
        <v>1890</v>
      </c>
      <c r="E497" s="287" t="s">
        <v>1889</v>
      </c>
      <c r="F497" s="283" t="s">
        <v>3850</v>
      </c>
    </row>
    <row r="498" spans="1:6">
      <c r="A498" s="288">
        <v>1753</v>
      </c>
      <c r="B498" s="289" t="s">
        <v>489</v>
      </c>
      <c r="C498" s="287" t="s">
        <v>1888</v>
      </c>
      <c r="D498" s="287" t="s">
        <v>1890</v>
      </c>
      <c r="E498" s="287" t="s">
        <v>1889</v>
      </c>
      <c r="F498" s="283" t="s">
        <v>3850</v>
      </c>
    </row>
    <row r="499" spans="1:6">
      <c r="A499" s="288">
        <v>1754</v>
      </c>
      <c r="B499" s="289" t="s">
        <v>490</v>
      </c>
      <c r="C499" s="287" t="s">
        <v>1888</v>
      </c>
      <c r="D499" s="287" t="s">
        <v>1890</v>
      </c>
      <c r="E499" s="287" t="s">
        <v>1889</v>
      </c>
      <c r="F499" s="283" t="s">
        <v>3850</v>
      </c>
    </row>
    <row r="500" spans="1:6">
      <c r="A500" s="288">
        <v>1755</v>
      </c>
      <c r="B500" s="289" t="s">
        <v>491</v>
      </c>
      <c r="C500" s="287" t="s">
        <v>1888</v>
      </c>
      <c r="D500" s="287" t="s">
        <v>1890</v>
      </c>
      <c r="E500" s="287" t="s">
        <v>1889</v>
      </c>
      <c r="F500" s="283" t="s">
        <v>3850</v>
      </c>
    </row>
    <row r="501" spans="1:6">
      <c r="A501" s="288">
        <v>1756</v>
      </c>
      <c r="B501" s="289" t="s">
        <v>492</v>
      </c>
      <c r="C501" s="287" t="s">
        <v>1888</v>
      </c>
      <c r="D501" s="287" t="s">
        <v>1890</v>
      </c>
      <c r="E501" s="287" t="s">
        <v>1889</v>
      </c>
      <c r="F501" s="283" t="s">
        <v>3850</v>
      </c>
    </row>
    <row r="502" spans="1:6">
      <c r="A502" s="288">
        <v>1801</v>
      </c>
      <c r="B502" s="289" t="s">
        <v>493</v>
      </c>
      <c r="C502" s="287" t="s">
        <v>1888</v>
      </c>
      <c r="D502" s="287" t="s">
        <v>1890</v>
      </c>
      <c r="E502" s="287" t="s">
        <v>1889</v>
      </c>
      <c r="F502" s="283" t="s">
        <v>3850</v>
      </c>
    </row>
    <row r="503" spans="1:6">
      <c r="A503" s="288">
        <v>1802</v>
      </c>
      <c r="B503" s="289" t="s">
        <v>475</v>
      </c>
      <c r="C503" s="287" t="s">
        <v>1888</v>
      </c>
      <c r="D503" s="287" t="s">
        <v>1890</v>
      </c>
      <c r="E503" s="287" t="s">
        <v>1889</v>
      </c>
      <c r="F503" s="283" t="s">
        <v>3850</v>
      </c>
    </row>
    <row r="504" spans="1:6">
      <c r="A504" s="288">
        <v>1803</v>
      </c>
      <c r="B504" s="289" t="s">
        <v>494</v>
      </c>
      <c r="C504" s="287" t="s">
        <v>1888</v>
      </c>
      <c r="D504" s="287" t="s">
        <v>1890</v>
      </c>
      <c r="E504" s="287" t="s">
        <v>1889</v>
      </c>
      <c r="F504" s="283" t="s">
        <v>3850</v>
      </c>
    </row>
    <row r="505" spans="1:6">
      <c r="A505" s="288">
        <v>1805</v>
      </c>
      <c r="B505" s="289" t="s">
        <v>495</v>
      </c>
      <c r="C505" s="287" t="s">
        <v>1888</v>
      </c>
      <c r="D505" s="287" t="s">
        <v>1890</v>
      </c>
      <c r="E505" s="287" t="s">
        <v>1889</v>
      </c>
      <c r="F505" s="283" t="s">
        <v>3850</v>
      </c>
    </row>
    <row r="506" spans="1:6">
      <c r="A506" s="288">
        <v>1806</v>
      </c>
      <c r="B506" s="289" t="s">
        <v>496</v>
      </c>
      <c r="C506" s="287" t="s">
        <v>1888</v>
      </c>
      <c r="D506" s="287" t="s">
        <v>1890</v>
      </c>
      <c r="E506" s="287" t="s">
        <v>1889</v>
      </c>
      <c r="F506" s="283" t="s">
        <v>3850</v>
      </c>
    </row>
    <row r="507" spans="1:6">
      <c r="A507" s="288">
        <v>1807</v>
      </c>
      <c r="B507" s="289" t="s">
        <v>497</v>
      </c>
      <c r="C507" s="287" t="s">
        <v>1888</v>
      </c>
      <c r="D507" s="287" t="s">
        <v>1890</v>
      </c>
      <c r="E507" s="287" t="s">
        <v>1889</v>
      </c>
      <c r="F507" s="283" t="s">
        <v>3850</v>
      </c>
    </row>
    <row r="508" spans="1:6">
      <c r="A508" s="288">
        <v>1808</v>
      </c>
      <c r="B508" s="289" t="s">
        <v>498</v>
      </c>
      <c r="C508" s="287" t="s">
        <v>1888</v>
      </c>
      <c r="D508" s="287" t="s">
        <v>1890</v>
      </c>
      <c r="E508" s="287" t="s">
        <v>1889</v>
      </c>
      <c r="F508" s="283" t="s">
        <v>3850</v>
      </c>
    </row>
    <row r="509" spans="1:6">
      <c r="A509" s="288">
        <v>1809</v>
      </c>
      <c r="B509" s="289" t="s">
        <v>499</v>
      </c>
      <c r="C509" s="287" t="s">
        <v>1888</v>
      </c>
      <c r="D509" s="287" t="s">
        <v>1890</v>
      </c>
      <c r="E509" s="287" t="s">
        <v>1889</v>
      </c>
      <c r="F509" s="283" t="s">
        <v>3850</v>
      </c>
    </row>
    <row r="510" spans="1:6">
      <c r="A510" s="288">
        <v>1810</v>
      </c>
      <c r="B510" s="289" t="s">
        <v>500</v>
      </c>
      <c r="C510" s="287" t="s">
        <v>1888</v>
      </c>
      <c r="D510" s="287" t="s">
        <v>1890</v>
      </c>
      <c r="E510" s="287" t="s">
        <v>1889</v>
      </c>
      <c r="F510" s="283" t="s">
        <v>3850</v>
      </c>
    </row>
    <row r="511" spans="1:6">
      <c r="A511" s="288">
        <v>1811</v>
      </c>
      <c r="B511" s="289" t="s">
        <v>501</v>
      </c>
      <c r="C511" s="287" t="s">
        <v>1888</v>
      </c>
      <c r="D511" s="287" t="s">
        <v>1890</v>
      </c>
      <c r="E511" s="287" t="s">
        <v>1889</v>
      </c>
      <c r="F511" s="283" t="s">
        <v>3850</v>
      </c>
    </row>
    <row r="512" spans="1:6">
      <c r="A512" s="288">
        <v>1812</v>
      </c>
      <c r="B512" s="289" t="s">
        <v>502</v>
      </c>
      <c r="C512" s="287" t="s">
        <v>1888</v>
      </c>
      <c r="D512" s="287" t="s">
        <v>1890</v>
      </c>
      <c r="E512" s="287" t="s">
        <v>1889</v>
      </c>
      <c r="F512" s="283" t="s">
        <v>3850</v>
      </c>
    </row>
    <row r="513" spans="1:6">
      <c r="A513" s="288">
        <v>1813</v>
      </c>
      <c r="B513" s="289" t="s">
        <v>503</v>
      </c>
      <c r="C513" s="287" t="s">
        <v>1888</v>
      </c>
      <c r="D513" s="287" t="s">
        <v>1890</v>
      </c>
      <c r="E513" s="287" t="s">
        <v>1889</v>
      </c>
      <c r="F513" s="283" t="s">
        <v>3850</v>
      </c>
    </row>
    <row r="514" spans="1:6">
      <c r="A514" s="288">
        <v>1814</v>
      </c>
      <c r="B514" s="289" t="s">
        <v>504</v>
      </c>
      <c r="C514" s="287" t="s">
        <v>1888</v>
      </c>
      <c r="D514" s="287" t="s">
        <v>1890</v>
      </c>
      <c r="E514" s="287" t="s">
        <v>1889</v>
      </c>
      <c r="F514" s="283" t="s">
        <v>3850</v>
      </c>
    </row>
    <row r="515" spans="1:6">
      <c r="A515" s="357">
        <v>1815</v>
      </c>
      <c r="B515" s="358" t="s">
        <v>486</v>
      </c>
      <c r="C515" s="287" t="s">
        <v>1888</v>
      </c>
      <c r="D515" s="287" t="s">
        <v>1890</v>
      </c>
      <c r="E515" s="287" t="s">
        <v>1889</v>
      </c>
      <c r="F515" s="283" t="s">
        <v>3850</v>
      </c>
    </row>
    <row r="516" spans="1:6">
      <c r="A516" s="359">
        <v>1816</v>
      </c>
      <c r="B516" s="360" t="s">
        <v>505</v>
      </c>
      <c r="C516" s="287" t="s">
        <v>1888</v>
      </c>
      <c r="D516" s="287" t="s">
        <v>1890</v>
      </c>
      <c r="E516" s="287" t="s">
        <v>1889</v>
      </c>
      <c r="F516" s="283" t="s">
        <v>3850</v>
      </c>
    </row>
    <row r="517" spans="1:6">
      <c r="A517" s="361">
        <v>1817</v>
      </c>
      <c r="B517" s="361" t="s">
        <v>506</v>
      </c>
      <c r="C517" s="287" t="s">
        <v>1888</v>
      </c>
      <c r="D517" s="287" t="s">
        <v>1890</v>
      </c>
      <c r="E517" s="287" t="s">
        <v>1889</v>
      </c>
      <c r="F517" s="283" t="s">
        <v>3850</v>
      </c>
    </row>
    <row r="518" spans="1:6">
      <c r="A518" s="361">
        <v>1818</v>
      </c>
      <c r="B518" s="361" t="s">
        <v>507</v>
      </c>
      <c r="C518" s="287" t="s">
        <v>1888</v>
      </c>
      <c r="D518" s="287" t="s">
        <v>1890</v>
      </c>
      <c r="E518" s="287" t="s">
        <v>1889</v>
      </c>
      <c r="F518" s="283" t="s">
        <v>3850</v>
      </c>
    </row>
    <row r="519" spans="1:6">
      <c r="A519" s="361">
        <v>1819</v>
      </c>
      <c r="B519" s="361" t="s">
        <v>508</v>
      </c>
      <c r="C519" s="287" t="s">
        <v>1888</v>
      </c>
      <c r="D519" s="287" t="s">
        <v>1890</v>
      </c>
      <c r="E519" s="287" t="s">
        <v>1889</v>
      </c>
      <c r="F519" s="283" t="s">
        <v>3850</v>
      </c>
    </row>
    <row r="520" spans="1:6">
      <c r="A520" s="361">
        <v>1820</v>
      </c>
      <c r="B520" s="361" t="s">
        <v>509</v>
      </c>
      <c r="C520" s="287" t="s">
        <v>1888</v>
      </c>
      <c r="D520" s="287" t="s">
        <v>1890</v>
      </c>
      <c r="E520" s="287" t="s">
        <v>1889</v>
      </c>
      <c r="F520" s="283" t="s">
        <v>3850</v>
      </c>
    </row>
    <row r="521" spans="1:6">
      <c r="A521" s="361">
        <v>1901</v>
      </c>
      <c r="B521" s="361" t="s">
        <v>510</v>
      </c>
      <c r="C521" s="287" t="s">
        <v>1888</v>
      </c>
      <c r="D521" s="287" t="s">
        <v>1890</v>
      </c>
      <c r="E521" s="287" t="s">
        <v>1889</v>
      </c>
      <c r="F521" s="283" t="s">
        <v>3850</v>
      </c>
    </row>
    <row r="522" spans="1:6">
      <c r="A522" s="361">
        <v>1902</v>
      </c>
      <c r="B522" s="361" t="s">
        <v>511</v>
      </c>
      <c r="C522" s="287" t="s">
        <v>1888</v>
      </c>
      <c r="D522" s="287" t="s">
        <v>1890</v>
      </c>
      <c r="E522" s="287" t="s">
        <v>1889</v>
      </c>
      <c r="F522" s="283" t="s">
        <v>3850</v>
      </c>
    </row>
    <row r="523" spans="1:6">
      <c r="A523" s="361">
        <v>1903</v>
      </c>
      <c r="B523" s="361" t="s">
        <v>512</v>
      </c>
      <c r="C523" s="287" t="s">
        <v>1888</v>
      </c>
      <c r="D523" s="287" t="s">
        <v>1890</v>
      </c>
      <c r="E523" s="287" t="s">
        <v>1889</v>
      </c>
      <c r="F523" s="283" t="s">
        <v>3850</v>
      </c>
    </row>
    <row r="524" spans="1:6">
      <c r="A524" s="361">
        <v>1904</v>
      </c>
      <c r="B524" s="361" t="s">
        <v>513</v>
      </c>
      <c r="C524" s="287" t="s">
        <v>1888</v>
      </c>
      <c r="D524" s="287" t="s">
        <v>1890</v>
      </c>
      <c r="E524" s="287" t="s">
        <v>1889</v>
      </c>
      <c r="F524" s="283" t="s">
        <v>3850</v>
      </c>
    </row>
    <row r="525" spans="1:6">
      <c r="A525" s="361">
        <v>1905</v>
      </c>
      <c r="B525" s="361" t="s">
        <v>514</v>
      </c>
      <c r="C525" s="287" t="s">
        <v>1888</v>
      </c>
      <c r="D525" s="287" t="s">
        <v>1890</v>
      </c>
      <c r="E525" s="287" t="s">
        <v>1889</v>
      </c>
      <c r="F525" s="283" t="s">
        <v>3850</v>
      </c>
    </row>
    <row r="526" spans="1:6">
      <c r="A526" s="361">
        <v>1906</v>
      </c>
      <c r="B526" s="361" t="s">
        <v>490</v>
      </c>
      <c r="C526" s="287" t="s">
        <v>1888</v>
      </c>
      <c r="D526" s="287" t="s">
        <v>1890</v>
      </c>
      <c r="E526" s="287" t="s">
        <v>1889</v>
      </c>
      <c r="F526" s="283" t="s">
        <v>3850</v>
      </c>
    </row>
    <row r="527" spans="1:6">
      <c r="A527" s="361">
        <v>1907</v>
      </c>
      <c r="B527" s="361" t="s">
        <v>515</v>
      </c>
      <c r="C527" s="287" t="s">
        <v>1888</v>
      </c>
      <c r="D527" s="287" t="s">
        <v>1890</v>
      </c>
      <c r="E527" s="287" t="s">
        <v>1889</v>
      </c>
      <c r="F527" s="283" t="s">
        <v>3850</v>
      </c>
    </row>
    <row r="528" spans="1:6">
      <c r="A528" s="361">
        <v>1908</v>
      </c>
      <c r="B528" s="361" t="s">
        <v>516</v>
      </c>
      <c r="C528" s="287" t="s">
        <v>1888</v>
      </c>
      <c r="D528" s="287" t="s">
        <v>1890</v>
      </c>
      <c r="E528" s="287" t="s">
        <v>1889</v>
      </c>
      <c r="F528" s="283" t="s">
        <v>3850</v>
      </c>
    </row>
    <row r="529" spans="1:6">
      <c r="A529" s="361">
        <v>1909</v>
      </c>
      <c r="B529" s="361" t="s">
        <v>440</v>
      </c>
      <c r="C529" s="287" t="s">
        <v>1888</v>
      </c>
      <c r="D529" s="287" t="s">
        <v>1890</v>
      </c>
      <c r="E529" s="287" t="s">
        <v>1889</v>
      </c>
      <c r="F529" s="283" t="s">
        <v>3850</v>
      </c>
    </row>
    <row r="530" spans="1:6">
      <c r="A530" s="361">
        <v>1910</v>
      </c>
      <c r="B530" s="361" t="s">
        <v>517</v>
      </c>
      <c r="C530" s="287" t="s">
        <v>1888</v>
      </c>
      <c r="D530" s="287" t="s">
        <v>1890</v>
      </c>
      <c r="E530" s="287" t="s">
        <v>1889</v>
      </c>
      <c r="F530" s="283" t="s">
        <v>3850</v>
      </c>
    </row>
    <row r="531" spans="1:6">
      <c r="A531" s="361">
        <v>1911</v>
      </c>
      <c r="B531" s="361" t="s">
        <v>518</v>
      </c>
      <c r="C531" s="287" t="s">
        <v>1888</v>
      </c>
      <c r="D531" s="287" t="s">
        <v>1890</v>
      </c>
      <c r="E531" s="287" t="s">
        <v>1889</v>
      </c>
      <c r="F531" s="283" t="s">
        <v>3850</v>
      </c>
    </row>
    <row r="532" spans="1:6">
      <c r="A532" s="361">
        <v>1912</v>
      </c>
      <c r="B532" s="361" t="s">
        <v>519</v>
      </c>
      <c r="C532" s="287" t="s">
        <v>1888</v>
      </c>
      <c r="D532" s="287" t="s">
        <v>1890</v>
      </c>
      <c r="E532" s="287" t="s">
        <v>1889</v>
      </c>
      <c r="F532" s="283" t="s">
        <v>3850</v>
      </c>
    </row>
    <row r="533" spans="1:6">
      <c r="A533" s="361">
        <v>1913</v>
      </c>
      <c r="B533" s="361" t="s">
        <v>520</v>
      </c>
      <c r="C533" s="287" t="s">
        <v>1888</v>
      </c>
      <c r="D533" s="287" t="s">
        <v>1890</v>
      </c>
      <c r="E533" s="287" t="s">
        <v>1889</v>
      </c>
      <c r="F533" s="283" t="s">
        <v>3850</v>
      </c>
    </row>
    <row r="534" spans="1:6">
      <c r="A534" s="361">
        <v>1914</v>
      </c>
      <c r="B534" s="361" t="s">
        <v>521</v>
      </c>
      <c r="C534" s="287" t="s">
        <v>1888</v>
      </c>
      <c r="D534" s="287" t="s">
        <v>1890</v>
      </c>
      <c r="E534" s="287" t="s">
        <v>1889</v>
      </c>
      <c r="F534" s="283" t="s">
        <v>3850</v>
      </c>
    </row>
    <row r="535" spans="1:6">
      <c r="A535" s="361">
        <v>1915</v>
      </c>
      <c r="B535" s="361" t="s">
        <v>522</v>
      </c>
      <c r="C535" s="287" t="s">
        <v>1888</v>
      </c>
      <c r="D535" s="287" t="s">
        <v>1890</v>
      </c>
      <c r="E535" s="287" t="s">
        <v>1889</v>
      </c>
      <c r="F535" s="283" t="s">
        <v>3850</v>
      </c>
    </row>
    <row r="536" spans="1:6">
      <c r="A536" s="361">
        <v>2302</v>
      </c>
      <c r="B536" s="361" t="s">
        <v>1533</v>
      </c>
      <c r="C536" s="287" t="e">
        <v>#N/A</v>
      </c>
      <c r="D536" s="287" t="e">
        <v>#N/A</v>
      </c>
      <c r="E536" s="287" t="e">
        <v>#N/A</v>
      </c>
    </row>
    <row r="537" spans="1:6">
      <c r="A537" s="361">
        <v>2303</v>
      </c>
      <c r="B537" s="361" t="s">
        <v>1534</v>
      </c>
      <c r="C537" s="287" t="e">
        <v>#N/A</v>
      </c>
      <c r="D537" s="287" t="e">
        <v>#N/A</v>
      </c>
      <c r="E537" s="287" t="e">
        <v>#N/A</v>
      </c>
    </row>
    <row r="538" spans="1:6">
      <c r="A538" s="361">
        <v>2312</v>
      </c>
      <c r="B538" s="361" t="s">
        <v>1535</v>
      </c>
      <c r="C538" s="287" t="e">
        <v>#N/A</v>
      </c>
      <c r="D538" s="287" t="e">
        <v>#N/A</v>
      </c>
      <c r="E538" s="287" t="e">
        <v>#N/A</v>
      </c>
    </row>
    <row r="539" spans="1:6">
      <c r="A539" s="361">
        <v>2319</v>
      </c>
      <c r="B539" s="361" t="s">
        <v>1536</v>
      </c>
      <c r="C539" s="287" t="e">
        <v>#N/A</v>
      </c>
      <c r="D539" s="287" t="e">
        <v>#N/A</v>
      </c>
      <c r="E539" s="287" t="e">
        <v>#N/A</v>
      </c>
    </row>
    <row r="540" spans="1:6">
      <c r="A540" s="361" t="s">
        <v>539</v>
      </c>
      <c r="B540" s="361" t="s">
        <v>590</v>
      </c>
      <c r="C540" s="287" t="s">
        <v>2532</v>
      </c>
      <c r="D540" s="287" t="s">
        <v>1887</v>
      </c>
      <c r="E540" s="287" t="s">
        <v>2533</v>
      </c>
      <c r="F540" s="283" t="s">
        <v>3849</v>
      </c>
    </row>
    <row r="541" spans="1:6">
      <c r="A541" s="361" t="s">
        <v>541</v>
      </c>
      <c r="B541" s="361" t="s">
        <v>590</v>
      </c>
      <c r="C541" s="287" t="s">
        <v>1366</v>
      </c>
      <c r="D541" s="287" t="s">
        <v>1410</v>
      </c>
      <c r="E541" s="287" t="s">
        <v>1367</v>
      </c>
      <c r="F541" s="283" t="s">
        <v>644</v>
      </c>
    </row>
    <row r="542" spans="1:6">
      <c r="A542" s="361" t="s">
        <v>542</v>
      </c>
      <c r="B542" s="361" t="s">
        <v>691</v>
      </c>
      <c r="C542" s="287" t="s">
        <v>1472</v>
      </c>
      <c r="D542" s="287" t="s">
        <v>1473</v>
      </c>
      <c r="E542" s="287" t="s">
        <v>1474</v>
      </c>
      <c r="F542" s="283" t="s">
        <v>649</v>
      </c>
    </row>
    <row r="543" spans="1:6">
      <c r="A543" s="361" t="s">
        <v>544</v>
      </c>
      <c r="B543" s="361" t="s">
        <v>1537</v>
      </c>
      <c r="C543" s="287" t="s">
        <v>2532</v>
      </c>
      <c r="D543" s="287" t="s">
        <v>1887</v>
      </c>
      <c r="E543" s="287" t="s">
        <v>2533</v>
      </c>
      <c r="F543" s="283" t="s">
        <v>3849</v>
      </c>
    </row>
    <row r="544" spans="1:6">
      <c r="A544" s="361" t="s">
        <v>546</v>
      </c>
      <c r="B544" s="361" t="s">
        <v>1538</v>
      </c>
      <c r="C544" s="287" t="s">
        <v>1366</v>
      </c>
      <c r="D544" s="287" t="s">
        <v>1410</v>
      </c>
      <c r="E544" s="287" t="s">
        <v>1367</v>
      </c>
      <c r="F544" s="283" t="s">
        <v>644</v>
      </c>
    </row>
  </sheetData>
  <autoFilter ref="A3:E544" xr:uid="{79E15D9C-93C5-4383-871C-20D7429E4C9A}"/>
  <mergeCells count="1">
    <mergeCell ref="A1:E1"/>
  </mergeCells>
  <conditionalFormatting sqref="A4:A544">
    <cfRule type="duplicateValues" dxfId="0" priority="5"/>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229"/>
  <sheetViews>
    <sheetView showGridLines="0" view="pageBreakPreview" zoomScaleNormal="85" zoomScaleSheetLayoutView="100" workbookViewId="0">
      <pane ySplit="7" topLeftCell="A8" activePane="bottomLeft" state="frozen"/>
      <selection pane="bottomLeft"/>
    </sheetView>
  </sheetViews>
  <sheetFormatPr baseColWidth="10" defaultRowHeight="12.75" outlineLevelCol="1"/>
  <cols>
    <col min="1" max="1" width="6.140625" style="88" customWidth="1"/>
    <col min="2" max="2" width="4.140625" style="88" bestFit="1" customWidth="1"/>
    <col min="3" max="3" width="30.7109375" style="185" customWidth="1"/>
    <col min="4" max="4" width="11.5703125" style="123" bestFit="1" customWidth="1"/>
    <col min="5" max="5" width="9.7109375" style="66" customWidth="1"/>
    <col min="6" max="6" width="11.7109375" style="66" customWidth="1"/>
    <col min="7" max="7" width="60.28515625" style="107" customWidth="1"/>
    <col min="8" max="11" width="10.5703125" style="64" customWidth="1"/>
    <col min="12" max="12" width="15" style="64" hidden="1" customWidth="1" outlineLevel="1"/>
    <col min="13" max="13" width="14.42578125" style="64" hidden="1" customWidth="1" outlineLevel="1"/>
    <col min="14" max="14" width="15.85546875" style="109" bestFit="1" customWidth="1" collapsed="1"/>
    <col min="15" max="15" width="15.85546875" style="109" bestFit="1" customWidth="1"/>
    <col min="16" max="16" width="17.28515625" style="109" customWidth="1"/>
    <col min="17" max="17" width="14.5703125" style="64" customWidth="1"/>
    <col min="18" max="16384" width="11.42578125" style="64"/>
  </cols>
  <sheetData>
    <row r="1" spans="1:17">
      <c r="A1" s="217" t="s">
        <v>669</v>
      </c>
      <c r="B1" s="217"/>
      <c r="C1" s="218"/>
      <c r="D1" s="219"/>
      <c r="E1" s="219"/>
      <c r="F1" s="219"/>
      <c r="G1" s="217"/>
      <c r="H1" s="217"/>
      <c r="I1" s="217"/>
      <c r="J1" s="217"/>
      <c r="K1" s="217"/>
      <c r="L1" s="217"/>
      <c r="M1" s="217"/>
      <c r="N1" s="126"/>
      <c r="O1" s="126"/>
      <c r="P1" s="126"/>
      <c r="Q1" s="217"/>
    </row>
    <row r="2" spans="1:17">
      <c r="A2" s="217" t="s">
        <v>32</v>
      </c>
      <c r="B2" s="217"/>
      <c r="C2" s="218"/>
      <c r="D2" s="219"/>
      <c r="E2" s="219"/>
      <c r="F2" s="219"/>
      <c r="G2" s="217"/>
      <c r="H2" s="217"/>
      <c r="I2" s="217"/>
      <c r="J2" s="217"/>
      <c r="K2" s="217"/>
      <c r="L2" s="217"/>
      <c r="M2" s="217"/>
      <c r="N2" s="126"/>
      <c r="O2" s="126"/>
      <c r="P2" s="126"/>
      <c r="Q2" s="217"/>
    </row>
    <row r="3" spans="1:17">
      <c r="A3" s="217" t="str">
        <f>+'CUT MN'!A3</f>
        <v>CORRESPONDIENTE AL PERIODO DE ENERO A AGOSTO DE 2023</v>
      </c>
      <c r="B3" s="217"/>
      <c r="C3" s="218"/>
      <c r="D3" s="219"/>
      <c r="E3" s="219"/>
      <c r="F3" s="219"/>
      <c r="G3" s="217"/>
      <c r="H3" s="217"/>
      <c r="I3" s="217"/>
      <c r="J3" s="217"/>
      <c r="K3" s="217"/>
      <c r="L3" s="217"/>
      <c r="M3" s="217"/>
      <c r="N3" s="126"/>
      <c r="O3" s="126"/>
      <c r="P3" s="126"/>
      <c r="Q3" s="217"/>
    </row>
    <row r="4" spans="1:17">
      <c r="A4" s="220" t="str">
        <f>+'CUT MN'!A4</f>
        <v>ACTUALIZADO AL : 6 de septiembre de 2023 Hrs. 15:00</v>
      </c>
      <c r="B4" s="220"/>
      <c r="C4" s="221"/>
      <c r="D4" s="222"/>
      <c r="E4" s="222"/>
      <c r="F4" s="222"/>
      <c r="G4" s="220"/>
      <c r="H4" s="220"/>
      <c r="I4" s="220"/>
      <c r="J4" s="220"/>
      <c r="K4" s="220"/>
      <c r="L4" s="220"/>
      <c r="M4" s="220"/>
      <c r="N4" s="137"/>
      <c r="O4" s="137"/>
      <c r="P4" s="137"/>
      <c r="Q4" s="220"/>
    </row>
    <row r="5" spans="1:17">
      <c r="A5" s="223"/>
      <c r="B5" s="224"/>
      <c r="C5" s="225"/>
      <c r="D5" s="226"/>
      <c r="E5" s="227"/>
      <c r="F5" s="227"/>
      <c r="G5" s="228"/>
      <c r="H5" s="229"/>
      <c r="I5" s="229"/>
      <c r="J5" s="229"/>
      <c r="K5" s="229"/>
      <c r="L5" s="229"/>
      <c r="M5" s="229"/>
      <c r="N5" s="78"/>
      <c r="O5" s="78"/>
      <c r="P5" s="110"/>
      <c r="Q5" s="229"/>
    </row>
    <row r="6" spans="1:17">
      <c r="A6" s="466" t="s">
        <v>1540</v>
      </c>
      <c r="B6" s="467"/>
      <c r="C6" s="231"/>
      <c r="D6" s="232"/>
      <c r="E6" s="230"/>
      <c r="F6" s="230"/>
      <c r="G6" s="233"/>
      <c r="H6" s="466" t="s">
        <v>1542</v>
      </c>
      <c r="I6" s="467"/>
      <c r="J6" s="466" t="s">
        <v>1543</v>
      </c>
      <c r="K6" s="467"/>
      <c r="L6" s="464" t="s">
        <v>1544</v>
      </c>
      <c r="M6" s="465"/>
      <c r="N6" s="464" t="s">
        <v>1545</v>
      </c>
      <c r="O6" s="465"/>
      <c r="P6" s="111"/>
      <c r="Q6" s="67"/>
    </row>
    <row r="7" spans="1:17" ht="38.25">
      <c r="A7" s="271" t="s">
        <v>657</v>
      </c>
      <c r="B7" s="271" t="s">
        <v>658</v>
      </c>
      <c r="C7" s="269" t="s">
        <v>664</v>
      </c>
      <c r="D7" s="352" t="s">
        <v>1539</v>
      </c>
      <c r="E7" s="83" t="s">
        <v>552</v>
      </c>
      <c r="F7" s="83" t="s">
        <v>1541</v>
      </c>
      <c r="G7" s="83" t="s">
        <v>36</v>
      </c>
      <c r="H7" s="271" t="s">
        <v>659</v>
      </c>
      <c r="I7" s="271" t="s">
        <v>662</v>
      </c>
      <c r="J7" s="271" t="s">
        <v>660</v>
      </c>
      <c r="K7" s="271" t="s">
        <v>661</v>
      </c>
      <c r="L7" s="270" t="s">
        <v>1307</v>
      </c>
      <c r="M7" s="270" t="s">
        <v>1308</v>
      </c>
      <c r="N7" s="270" t="s">
        <v>1293</v>
      </c>
      <c r="O7" s="270" t="s">
        <v>1294</v>
      </c>
      <c r="P7" s="84" t="s">
        <v>663</v>
      </c>
      <c r="Q7" s="116" t="s">
        <v>1546</v>
      </c>
    </row>
    <row r="8" spans="1:17" ht="51">
      <c r="A8" s="85" t="s">
        <v>541</v>
      </c>
      <c r="B8" s="157">
        <v>2</v>
      </c>
      <c r="C8" s="69" t="s">
        <v>590</v>
      </c>
      <c r="D8" s="86">
        <v>44936</v>
      </c>
      <c r="E8" s="319">
        <v>20</v>
      </c>
      <c r="F8" s="85" t="s">
        <v>613</v>
      </c>
      <c r="G8" s="87" t="s">
        <v>1881</v>
      </c>
      <c r="H8" s="87"/>
      <c r="I8" s="87"/>
      <c r="J8" s="87"/>
      <c r="K8" s="87"/>
      <c r="L8" s="367"/>
      <c r="M8" s="367"/>
      <c r="N8" s="138">
        <v>0</v>
      </c>
      <c r="O8" s="138">
        <v>1378792.77</v>
      </c>
      <c r="P8" s="139">
        <v>1378792.77</v>
      </c>
      <c r="Q8" s="87"/>
    </row>
    <row r="9" spans="1:17" ht="51">
      <c r="A9" s="85" t="s">
        <v>539</v>
      </c>
      <c r="B9" s="157">
        <v>1</v>
      </c>
      <c r="C9" s="69" t="s">
        <v>590</v>
      </c>
      <c r="D9" s="86">
        <v>44936</v>
      </c>
      <c r="E9" s="319">
        <v>21</v>
      </c>
      <c r="F9" s="85" t="s">
        <v>1426</v>
      </c>
      <c r="G9" s="87" t="s">
        <v>1880</v>
      </c>
      <c r="H9" s="87"/>
      <c r="I9" s="87"/>
      <c r="J9" s="87"/>
      <c r="K9" s="87"/>
      <c r="L9" s="367"/>
      <c r="M9" s="367"/>
      <c r="N9" s="138">
        <v>363.71</v>
      </c>
      <c r="O9" s="138">
        <v>0</v>
      </c>
      <c r="P9" s="139">
        <v>363.71</v>
      </c>
      <c r="Q9" s="87"/>
    </row>
    <row r="10" spans="1:17" ht="51">
      <c r="A10" s="85" t="s">
        <v>541</v>
      </c>
      <c r="B10" s="157">
        <v>2</v>
      </c>
      <c r="C10" s="69" t="s">
        <v>590</v>
      </c>
      <c r="D10" s="86">
        <v>44938</v>
      </c>
      <c r="E10" s="319">
        <v>27</v>
      </c>
      <c r="F10" s="85" t="s">
        <v>613</v>
      </c>
      <c r="G10" s="87" t="s">
        <v>1882</v>
      </c>
      <c r="H10" s="87"/>
      <c r="I10" s="87"/>
      <c r="J10" s="87"/>
      <c r="K10" s="87"/>
      <c r="L10" s="367"/>
      <c r="M10" s="367"/>
      <c r="N10" s="138">
        <v>0</v>
      </c>
      <c r="O10" s="138">
        <v>216593812.59</v>
      </c>
      <c r="P10" s="139">
        <v>216593812.59</v>
      </c>
      <c r="Q10" s="87"/>
    </row>
    <row r="11" spans="1:17" ht="51">
      <c r="A11" s="85" t="s">
        <v>541</v>
      </c>
      <c r="B11" s="157">
        <v>2</v>
      </c>
      <c r="C11" s="69" t="s">
        <v>590</v>
      </c>
      <c r="D11" s="86">
        <v>44957</v>
      </c>
      <c r="E11" s="319">
        <v>209</v>
      </c>
      <c r="F11" s="85" t="s">
        <v>613</v>
      </c>
      <c r="G11" s="87" t="s">
        <v>1883</v>
      </c>
      <c r="H11" s="87"/>
      <c r="I11" s="87"/>
      <c r="J11" s="87"/>
      <c r="K11" s="87"/>
      <c r="L11" s="367"/>
      <c r="M11" s="367"/>
      <c r="N11" s="138">
        <v>0</v>
      </c>
      <c r="O11" s="138">
        <v>1431726.03</v>
      </c>
      <c r="P11" s="139">
        <v>1431726.03</v>
      </c>
      <c r="Q11" s="87"/>
    </row>
    <row r="12" spans="1:17" ht="51">
      <c r="A12" s="85" t="s">
        <v>541</v>
      </c>
      <c r="B12" s="157">
        <v>2</v>
      </c>
      <c r="C12" s="69" t="s">
        <v>590</v>
      </c>
      <c r="D12" s="86">
        <v>44959</v>
      </c>
      <c r="E12" s="319">
        <v>256</v>
      </c>
      <c r="F12" s="85" t="s">
        <v>613</v>
      </c>
      <c r="G12" s="87" t="s">
        <v>2129</v>
      </c>
      <c r="H12" s="87"/>
      <c r="I12" s="87"/>
      <c r="J12" s="87"/>
      <c r="K12" s="87"/>
      <c r="L12" s="367"/>
      <c r="M12" s="367"/>
      <c r="N12" s="138">
        <v>0</v>
      </c>
      <c r="O12" s="138">
        <v>8466291</v>
      </c>
      <c r="P12" s="139">
        <v>8466291</v>
      </c>
      <c r="Q12" s="87"/>
    </row>
    <row r="13" spans="1:17" ht="51">
      <c r="A13" s="85" t="s">
        <v>541</v>
      </c>
      <c r="B13" s="157">
        <v>2</v>
      </c>
      <c r="C13" s="69" t="s">
        <v>590</v>
      </c>
      <c r="D13" s="86">
        <v>44967</v>
      </c>
      <c r="E13" s="319">
        <v>325</v>
      </c>
      <c r="F13" s="85" t="s">
        <v>613</v>
      </c>
      <c r="G13" s="87" t="s">
        <v>2130</v>
      </c>
      <c r="H13" s="87"/>
      <c r="I13" s="87"/>
      <c r="J13" s="87"/>
      <c r="K13" s="87"/>
      <c r="L13" s="367"/>
      <c r="M13" s="367"/>
      <c r="N13" s="138">
        <v>0</v>
      </c>
      <c r="O13" s="138">
        <v>4072.08</v>
      </c>
      <c r="P13" s="139">
        <v>4072.08</v>
      </c>
      <c r="Q13" s="87"/>
    </row>
    <row r="14" spans="1:17" ht="51">
      <c r="A14" s="85" t="s">
        <v>539</v>
      </c>
      <c r="B14" s="157">
        <v>1</v>
      </c>
      <c r="C14" s="69" t="s">
        <v>590</v>
      </c>
      <c r="D14" s="86">
        <v>44987</v>
      </c>
      <c r="E14" s="319">
        <v>641</v>
      </c>
      <c r="F14" s="85" t="s">
        <v>1426</v>
      </c>
      <c r="G14" s="87" t="s">
        <v>2515</v>
      </c>
      <c r="H14" s="87"/>
      <c r="I14" s="87"/>
      <c r="J14" s="87"/>
      <c r="K14" s="87"/>
      <c r="L14" s="367"/>
      <c r="M14" s="367"/>
      <c r="N14" s="138">
        <v>292.27</v>
      </c>
      <c r="O14" s="138">
        <v>0</v>
      </c>
      <c r="P14" s="139">
        <v>292.27</v>
      </c>
      <c r="Q14" s="87"/>
    </row>
    <row r="15" spans="1:17" ht="51">
      <c r="A15" s="85" t="s">
        <v>539</v>
      </c>
      <c r="B15" s="157">
        <v>1</v>
      </c>
      <c r="C15" s="69" t="s">
        <v>590</v>
      </c>
      <c r="D15" s="86">
        <v>44987</v>
      </c>
      <c r="E15" s="319">
        <v>642</v>
      </c>
      <c r="F15" s="85" t="s">
        <v>1426</v>
      </c>
      <c r="G15" s="87" t="s">
        <v>2515</v>
      </c>
      <c r="H15" s="87"/>
      <c r="I15" s="87"/>
      <c r="J15" s="87"/>
      <c r="K15" s="87"/>
      <c r="L15" s="367"/>
      <c r="M15" s="367"/>
      <c r="N15" s="138">
        <v>1162.3800000000001</v>
      </c>
      <c r="O15" s="138">
        <v>0</v>
      </c>
      <c r="P15" s="139">
        <v>1162.3800000000001</v>
      </c>
      <c r="Q15" s="87"/>
    </row>
    <row r="16" spans="1:17" ht="51">
      <c r="A16" s="85" t="s">
        <v>541</v>
      </c>
      <c r="B16" s="157">
        <v>2</v>
      </c>
      <c r="C16" s="69" t="s">
        <v>590</v>
      </c>
      <c r="D16" s="86">
        <v>44991</v>
      </c>
      <c r="E16" s="319">
        <v>690</v>
      </c>
      <c r="F16" s="85" t="s">
        <v>613</v>
      </c>
      <c r="G16" s="87" t="s">
        <v>2516</v>
      </c>
      <c r="H16" s="87"/>
      <c r="I16" s="87"/>
      <c r="J16" s="87"/>
      <c r="K16" s="87"/>
      <c r="L16" s="367"/>
      <c r="M16" s="367"/>
      <c r="N16" s="138">
        <v>0</v>
      </c>
      <c r="O16" s="138">
        <v>723399.47</v>
      </c>
      <c r="P16" s="139">
        <v>723399.47</v>
      </c>
      <c r="Q16" s="87"/>
    </row>
    <row r="17" spans="1:17" ht="51">
      <c r="A17" s="85">
        <v>383</v>
      </c>
      <c r="B17" s="157">
        <v>1</v>
      </c>
      <c r="C17" s="69" t="s">
        <v>1246</v>
      </c>
      <c r="D17" s="86">
        <v>45000</v>
      </c>
      <c r="E17" s="319">
        <v>796</v>
      </c>
      <c r="F17" s="85" t="s">
        <v>2513</v>
      </c>
      <c r="G17" s="87" t="s">
        <v>2517</v>
      </c>
      <c r="H17" s="87"/>
      <c r="I17" s="87"/>
      <c r="J17" s="87"/>
      <c r="K17" s="87"/>
      <c r="L17" s="367"/>
      <c r="M17" s="367"/>
      <c r="N17" s="138">
        <v>0</v>
      </c>
      <c r="O17" s="138">
        <v>207582.16</v>
      </c>
      <c r="P17" s="139">
        <v>207582.16</v>
      </c>
      <c r="Q17" s="87"/>
    </row>
    <row r="18" spans="1:17" ht="51">
      <c r="A18" s="85" t="s">
        <v>541</v>
      </c>
      <c r="B18" s="157">
        <v>2</v>
      </c>
      <c r="C18" s="69" t="s">
        <v>590</v>
      </c>
      <c r="D18" s="86">
        <v>45001</v>
      </c>
      <c r="E18" s="319">
        <v>825</v>
      </c>
      <c r="F18" s="85" t="s">
        <v>613</v>
      </c>
      <c r="G18" s="87" t="s">
        <v>2518</v>
      </c>
      <c r="H18" s="87"/>
      <c r="I18" s="87"/>
      <c r="J18" s="87"/>
      <c r="K18" s="87"/>
      <c r="L18" s="367"/>
      <c r="M18" s="367"/>
      <c r="N18" s="138">
        <v>686000</v>
      </c>
      <c r="O18" s="138">
        <v>0</v>
      </c>
      <c r="P18" s="139">
        <v>686000</v>
      </c>
      <c r="Q18" s="87"/>
    </row>
    <row r="19" spans="1:17" ht="51">
      <c r="A19" s="85" t="s">
        <v>541</v>
      </c>
      <c r="B19" s="157">
        <v>2</v>
      </c>
      <c r="C19" s="69" t="s">
        <v>590</v>
      </c>
      <c r="D19" s="86">
        <v>45005</v>
      </c>
      <c r="E19" s="319">
        <v>830</v>
      </c>
      <c r="F19" s="85" t="s">
        <v>613</v>
      </c>
      <c r="G19" s="87" t="s">
        <v>2519</v>
      </c>
      <c r="H19" s="87"/>
      <c r="I19" s="87"/>
      <c r="J19" s="87"/>
      <c r="K19" s="87"/>
      <c r="L19" s="367"/>
      <c r="M19" s="367"/>
      <c r="N19" s="138">
        <v>3233.6</v>
      </c>
      <c r="O19" s="138">
        <v>0</v>
      </c>
      <c r="P19" s="139">
        <v>3233.6</v>
      </c>
      <c r="Q19" s="87"/>
    </row>
    <row r="20" spans="1:17" ht="51">
      <c r="A20" s="85" t="s">
        <v>541</v>
      </c>
      <c r="B20" s="157">
        <v>2</v>
      </c>
      <c r="C20" s="69" t="s">
        <v>590</v>
      </c>
      <c r="D20" s="86">
        <v>45012</v>
      </c>
      <c r="E20" s="319">
        <v>1120</v>
      </c>
      <c r="F20" s="85" t="s">
        <v>613</v>
      </c>
      <c r="G20" s="87" t="s">
        <v>2522</v>
      </c>
      <c r="H20" s="87"/>
      <c r="I20" s="87"/>
      <c r="J20" s="87"/>
      <c r="K20" s="87"/>
      <c r="L20" s="367"/>
      <c r="M20" s="367"/>
      <c r="N20" s="138">
        <v>171500000</v>
      </c>
      <c r="O20" s="138">
        <v>0</v>
      </c>
      <c r="P20" s="139">
        <v>171500000</v>
      </c>
      <c r="Q20" s="87"/>
    </row>
    <row r="21" spans="1:17" ht="51">
      <c r="A21" s="85" t="s">
        <v>541</v>
      </c>
      <c r="B21" s="157">
        <v>2</v>
      </c>
      <c r="C21" s="69" t="s">
        <v>590</v>
      </c>
      <c r="D21" s="86">
        <v>45012</v>
      </c>
      <c r="E21" s="319">
        <v>1122</v>
      </c>
      <c r="F21" s="85" t="s">
        <v>613</v>
      </c>
      <c r="G21" s="87" t="s">
        <v>2520</v>
      </c>
      <c r="H21" s="87"/>
      <c r="I21" s="87"/>
      <c r="J21" s="87"/>
      <c r="K21" s="87"/>
      <c r="L21" s="367"/>
      <c r="M21" s="367"/>
      <c r="N21" s="138">
        <v>0</v>
      </c>
      <c r="O21" s="138">
        <v>50.74</v>
      </c>
      <c r="P21" s="139">
        <v>50.74</v>
      </c>
      <c r="Q21" s="87"/>
    </row>
    <row r="22" spans="1:17" ht="51">
      <c r="A22" s="85" t="s">
        <v>541</v>
      </c>
      <c r="B22" s="157">
        <v>2</v>
      </c>
      <c r="C22" s="69" t="s">
        <v>590</v>
      </c>
      <c r="D22" s="86">
        <v>45012</v>
      </c>
      <c r="E22" s="319">
        <v>1124</v>
      </c>
      <c r="F22" s="85" t="s">
        <v>613</v>
      </c>
      <c r="G22" s="87" t="s">
        <v>2521</v>
      </c>
      <c r="H22" s="87"/>
      <c r="I22" s="87"/>
      <c r="J22" s="87"/>
      <c r="K22" s="87"/>
      <c r="L22" s="367"/>
      <c r="M22" s="367"/>
      <c r="N22" s="138">
        <v>0</v>
      </c>
      <c r="O22" s="138">
        <v>50.74</v>
      </c>
      <c r="P22" s="139">
        <v>50.74</v>
      </c>
      <c r="Q22" s="87"/>
    </row>
    <row r="23" spans="1:17" ht="51">
      <c r="A23" s="85" t="s">
        <v>541</v>
      </c>
      <c r="B23" s="157">
        <v>2</v>
      </c>
      <c r="C23" s="69" t="s">
        <v>590</v>
      </c>
      <c r="D23" s="86">
        <v>45014</v>
      </c>
      <c r="E23" s="319">
        <v>1161</v>
      </c>
      <c r="F23" s="85" t="s">
        <v>613</v>
      </c>
      <c r="G23" s="87" t="s">
        <v>2523</v>
      </c>
      <c r="H23" s="87"/>
      <c r="I23" s="87"/>
      <c r="J23" s="87"/>
      <c r="K23" s="87"/>
      <c r="L23" s="367"/>
      <c r="M23" s="367"/>
      <c r="N23" s="138">
        <v>4116000</v>
      </c>
      <c r="O23" s="138">
        <v>0</v>
      </c>
      <c r="P23" s="139">
        <v>4116000</v>
      </c>
      <c r="Q23" s="87"/>
    </row>
    <row r="24" spans="1:17" ht="51">
      <c r="A24" s="85" t="s">
        <v>541</v>
      </c>
      <c r="B24" s="157">
        <v>2</v>
      </c>
      <c r="C24" s="69" t="s">
        <v>590</v>
      </c>
      <c r="D24" s="86">
        <v>45015</v>
      </c>
      <c r="E24" s="319">
        <v>1203</v>
      </c>
      <c r="F24" s="85" t="s">
        <v>613</v>
      </c>
      <c r="G24" s="87" t="s">
        <v>2524</v>
      </c>
      <c r="H24" s="87"/>
      <c r="I24" s="87"/>
      <c r="J24" s="87"/>
      <c r="K24" s="87"/>
      <c r="L24" s="367"/>
      <c r="M24" s="367"/>
      <c r="N24" s="138">
        <v>865631.78</v>
      </c>
      <c r="O24" s="138">
        <v>0</v>
      </c>
      <c r="P24" s="139">
        <v>865631.78</v>
      </c>
      <c r="Q24" s="87"/>
    </row>
    <row r="25" spans="1:17" ht="51">
      <c r="A25" s="85">
        <v>383</v>
      </c>
      <c r="B25" s="157">
        <v>1</v>
      </c>
      <c r="C25" s="69" t="s">
        <v>1246</v>
      </c>
      <c r="D25" s="86">
        <v>45019</v>
      </c>
      <c r="E25" s="319">
        <v>1251</v>
      </c>
      <c r="F25" s="85" t="s">
        <v>2513</v>
      </c>
      <c r="G25" s="87" t="s">
        <v>2915</v>
      </c>
      <c r="H25" s="87"/>
      <c r="I25" s="87"/>
      <c r="J25" s="87"/>
      <c r="K25" s="87"/>
      <c r="L25" s="367"/>
      <c r="M25" s="367"/>
      <c r="N25" s="138">
        <v>0</v>
      </c>
      <c r="O25" s="138">
        <v>303837.36</v>
      </c>
      <c r="P25" s="139">
        <v>303837.36</v>
      </c>
      <c r="Q25" s="87"/>
    </row>
    <row r="26" spans="1:17" ht="51">
      <c r="A26" s="85">
        <v>383</v>
      </c>
      <c r="B26" s="157">
        <v>1</v>
      </c>
      <c r="C26" s="69" t="s">
        <v>1246</v>
      </c>
      <c r="D26" s="86">
        <v>45019</v>
      </c>
      <c r="E26" s="319">
        <v>1253</v>
      </c>
      <c r="F26" s="85" t="s">
        <v>2513</v>
      </c>
      <c r="G26" s="87" t="s">
        <v>2915</v>
      </c>
      <c r="H26" s="87"/>
      <c r="I26" s="87"/>
      <c r="J26" s="87"/>
      <c r="K26" s="87"/>
      <c r="L26" s="367"/>
      <c r="M26" s="367"/>
      <c r="N26" s="138">
        <v>0</v>
      </c>
      <c r="O26" s="138">
        <v>275262.23</v>
      </c>
      <c r="P26" s="139">
        <v>275262.23</v>
      </c>
      <c r="Q26" s="87"/>
    </row>
    <row r="27" spans="1:17" ht="51">
      <c r="A27" s="85">
        <v>291</v>
      </c>
      <c r="B27" s="157">
        <v>1</v>
      </c>
      <c r="C27" s="69" t="s">
        <v>119</v>
      </c>
      <c r="D27" s="86">
        <v>45019</v>
      </c>
      <c r="E27" s="319">
        <v>1254</v>
      </c>
      <c r="F27" s="85" t="s">
        <v>2916</v>
      </c>
      <c r="G27" s="87" t="s">
        <v>2917</v>
      </c>
      <c r="H27" s="87"/>
      <c r="I27" s="87"/>
      <c r="J27" s="87"/>
      <c r="K27" s="87"/>
      <c r="L27" s="367"/>
      <c r="M27" s="367"/>
      <c r="N27" s="138">
        <v>15256011.76</v>
      </c>
      <c r="O27" s="138">
        <v>0</v>
      </c>
      <c r="P27" s="139">
        <v>15256011.76</v>
      </c>
      <c r="Q27" s="87"/>
    </row>
    <row r="28" spans="1:17" ht="51">
      <c r="A28" s="85">
        <v>86</v>
      </c>
      <c r="B28" s="157">
        <v>1</v>
      </c>
      <c r="C28" s="69" t="s">
        <v>50</v>
      </c>
      <c r="D28" s="86">
        <v>45019</v>
      </c>
      <c r="E28" s="319">
        <v>1255</v>
      </c>
      <c r="F28" s="85" t="s">
        <v>2920</v>
      </c>
      <c r="G28" s="87" t="s">
        <v>2921</v>
      </c>
      <c r="H28" s="87"/>
      <c r="I28" s="87"/>
      <c r="J28" s="87"/>
      <c r="K28" s="87"/>
      <c r="L28" s="367"/>
      <c r="M28" s="367"/>
      <c r="N28" s="138">
        <v>933043.55</v>
      </c>
      <c r="O28" s="138">
        <v>0</v>
      </c>
      <c r="P28" s="139">
        <v>933043.55</v>
      </c>
      <c r="Q28" s="87"/>
    </row>
    <row r="29" spans="1:17" ht="51">
      <c r="A29" s="85" t="s">
        <v>539</v>
      </c>
      <c r="B29" s="157">
        <v>1</v>
      </c>
      <c r="C29" s="69" t="s">
        <v>590</v>
      </c>
      <c r="D29" s="86">
        <v>45019</v>
      </c>
      <c r="E29" s="319">
        <v>1255</v>
      </c>
      <c r="F29" s="85" t="s">
        <v>2924</v>
      </c>
      <c r="G29" s="87" t="s">
        <v>2921</v>
      </c>
      <c r="H29" s="87"/>
      <c r="I29" s="87"/>
      <c r="J29" s="87"/>
      <c r="K29" s="87"/>
      <c r="L29" s="367"/>
      <c r="M29" s="367"/>
      <c r="N29" s="138">
        <v>0</v>
      </c>
      <c r="O29" s="138">
        <v>933043.55</v>
      </c>
      <c r="P29" s="139">
        <v>933043.55</v>
      </c>
      <c r="Q29" s="87"/>
    </row>
    <row r="30" spans="1:17" ht="51">
      <c r="A30" s="85">
        <v>253</v>
      </c>
      <c r="B30" s="157">
        <v>1</v>
      </c>
      <c r="C30" s="69" t="s">
        <v>104</v>
      </c>
      <c r="D30" s="86">
        <v>45019</v>
      </c>
      <c r="E30" s="319">
        <v>1256</v>
      </c>
      <c r="F30" s="85" t="s">
        <v>2918</v>
      </c>
      <c r="G30" s="87" t="s">
        <v>2919</v>
      </c>
      <c r="H30" s="87"/>
      <c r="I30" s="87"/>
      <c r="J30" s="87"/>
      <c r="K30" s="87"/>
      <c r="L30" s="367"/>
      <c r="M30" s="367"/>
      <c r="N30" s="138">
        <v>720671.82</v>
      </c>
      <c r="O30" s="138">
        <v>0</v>
      </c>
      <c r="P30" s="139">
        <v>720671.82</v>
      </c>
      <c r="Q30" s="87"/>
    </row>
    <row r="31" spans="1:17" ht="51">
      <c r="A31" s="85">
        <v>41</v>
      </c>
      <c r="B31" s="157">
        <v>1</v>
      </c>
      <c r="C31" s="69" t="s">
        <v>44</v>
      </c>
      <c r="D31" s="86">
        <v>45019</v>
      </c>
      <c r="E31" s="319">
        <v>1257</v>
      </c>
      <c r="F31" s="85" t="s">
        <v>2922</v>
      </c>
      <c r="G31" s="87" t="s">
        <v>2923</v>
      </c>
      <c r="H31" s="87"/>
      <c r="I31" s="87"/>
      <c r="J31" s="87"/>
      <c r="K31" s="87"/>
      <c r="L31" s="367"/>
      <c r="M31" s="367"/>
      <c r="N31" s="138">
        <v>193542.9</v>
      </c>
      <c r="O31" s="138">
        <v>0</v>
      </c>
      <c r="P31" s="139">
        <v>193542.9</v>
      </c>
      <c r="Q31" s="87"/>
    </row>
    <row r="32" spans="1:17" ht="51">
      <c r="A32" s="85">
        <v>383</v>
      </c>
      <c r="B32" s="157">
        <v>1</v>
      </c>
      <c r="C32" s="69" t="s">
        <v>1246</v>
      </c>
      <c r="D32" s="86">
        <v>45022</v>
      </c>
      <c r="E32" s="319">
        <v>1286</v>
      </c>
      <c r="F32" s="85" t="s">
        <v>2513</v>
      </c>
      <c r="G32" s="87" t="s">
        <v>2925</v>
      </c>
      <c r="H32" s="87"/>
      <c r="I32" s="87"/>
      <c r="J32" s="87"/>
      <c r="K32" s="87"/>
      <c r="L32" s="367"/>
      <c r="M32" s="367"/>
      <c r="N32" s="138">
        <v>0</v>
      </c>
      <c r="O32" s="138">
        <v>791032.57</v>
      </c>
      <c r="P32" s="139">
        <v>791032.57</v>
      </c>
      <c r="Q32" s="87"/>
    </row>
    <row r="33" spans="1:17" ht="38.25">
      <c r="A33" s="85" t="s">
        <v>539</v>
      </c>
      <c r="B33" s="157">
        <v>1</v>
      </c>
      <c r="C33" s="69" t="s">
        <v>590</v>
      </c>
      <c r="D33" s="86">
        <v>45033</v>
      </c>
      <c r="E33" s="319">
        <v>1404</v>
      </c>
      <c r="F33" s="85" t="s">
        <v>2924</v>
      </c>
      <c r="G33" s="87" t="s">
        <v>2927</v>
      </c>
      <c r="H33" s="87"/>
      <c r="I33" s="87"/>
      <c r="J33" s="87"/>
      <c r="K33" s="87"/>
      <c r="L33" s="367"/>
      <c r="M33" s="367"/>
      <c r="N33" s="138">
        <v>933043.55</v>
      </c>
      <c r="O33" s="138">
        <v>0</v>
      </c>
      <c r="P33" s="139">
        <v>933043.55</v>
      </c>
      <c r="Q33" s="87"/>
    </row>
    <row r="34" spans="1:17" ht="38.25">
      <c r="A34" s="85">
        <v>86</v>
      </c>
      <c r="B34" s="157">
        <v>1</v>
      </c>
      <c r="C34" s="69" t="s">
        <v>50</v>
      </c>
      <c r="D34" s="86">
        <v>45033</v>
      </c>
      <c r="E34" s="319">
        <v>1404</v>
      </c>
      <c r="F34" s="85" t="s">
        <v>2920</v>
      </c>
      <c r="G34" s="87" t="s">
        <v>2927</v>
      </c>
      <c r="H34" s="87"/>
      <c r="I34" s="87"/>
      <c r="J34" s="87"/>
      <c r="K34" s="87"/>
      <c r="L34" s="367"/>
      <c r="M34" s="367"/>
      <c r="N34" s="138">
        <v>0</v>
      </c>
      <c r="O34" s="138">
        <v>933043.55</v>
      </c>
      <c r="P34" s="139">
        <v>933043.55</v>
      </c>
      <c r="Q34" s="87"/>
    </row>
    <row r="35" spans="1:17" ht="51">
      <c r="A35" s="85">
        <v>86</v>
      </c>
      <c r="B35" s="157">
        <v>1</v>
      </c>
      <c r="C35" s="69" t="s">
        <v>50</v>
      </c>
      <c r="D35" s="86">
        <v>45033</v>
      </c>
      <c r="E35" s="319">
        <v>1405</v>
      </c>
      <c r="F35" s="85" t="s">
        <v>2920</v>
      </c>
      <c r="G35" s="87" t="s">
        <v>2928</v>
      </c>
      <c r="H35" s="87"/>
      <c r="I35" s="87"/>
      <c r="J35" s="87"/>
      <c r="K35" s="87"/>
      <c r="L35" s="367"/>
      <c r="M35" s="367"/>
      <c r="N35" s="138">
        <v>933043.55</v>
      </c>
      <c r="O35" s="138">
        <v>0</v>
      </c>
      <c r="P35" s="139">
        <v>933043.55</v>
      </c>
      <c r="Q35" s="87"/>
    </row>
    <row r="36" spans="1:17" ht="51">
      <c r="A36" s="85" t="s">
        <v>541</v>
      </c>
      <c r="B36" s="157">
        <v>2</v>
      </c>
      <c r="C36" s="69" t="s">
        <v>590</v>
      </c>
      <c r="D36" s="86">
        <v>45033</v>
      </c>
      <c r="E36" s="319">
        <v>1407</v>
      </c>
      <c r="F36" s="85" t="s">
        <v>613</v>
      </c>
      <c r="G36" s="87" t="s">
        <v>2929</v>
      </c>
      <c r="H36" s="87"/>
      <c r="I36" s="87"/>
      <c r="J36" s="87"/>
      <c r="K36" s="87"/>
      <c r="L36" s="367"/>
      <c r="M36" s="367"/>
      <c r="N36" s="138">
        <v>282707.46000000002</v>
      </c>
      <c r="O36" s="138">
        <v>0</v>
      </c>
      <c r="P36" s="139">
        <v>282707.46000000002</v>
      </c>
      <c r="Q36" s="87"/>
    </row>
    <row r="37" spans="1:17" ht="51">
      <c r="A37" s="85">
        <v>86</v>
      </c>
      <c r="B37" s="157">
        <v>1</v>
      </c>
      <c r="C37" s="69" t="s">
        <v>50</v>
      </c>
      <c r="D37" s="86">
        <v>45033</v>
      </c>
      <c r="E37" s="319">
        <v>1407</v>
      </c>
      <c r="F37" s="85" t="s">
        <v>2930</v>
      </c>
      <c r="G37" s="87" t="s">
        <v>2929</v>
      </c>
      <c r="H37" s="87"/>
      <c r="I37" s="87"/>
      <c r="J37" s="87"/>
      <c r="K37" s="87"/>
      <c r="L37" s="367"/>
      <c r="M37" s="367"/>
      <c r="N37" s="138">
        <v>0</v>
      </c>
      <c r="O37" s="138">
        <v>282707.46000000002</v>
      </c>
      <c r="P37" s="139">
        <v>282707.46000000002</v>
      </c>
      <c r="Q37" s="87"/>
    </row>
    <row r="38" spans="1:17" ht="51">
      <c r="A38" s="85" t="s">
        <v>541</v>
      </c>
      <c r="B38" s="157">
        <v>2</v>
      </c>
      <c r="C38" s="69" t="s">
        <v>590</v>
      </c>
      <c r="D38" s="86">
        <v>45034</v>
      </c>
      <c r="E38" s="319">
        <v>1426</v>
      </c>
      <c r="F38" s="85" t="s">
        <v>613</v>
      </c>
      <c r="G38" s="87" t="s">
        <v>2934</v>
      </c>
      <c r="H38" s="87"/>
      <c r="I38" s="87"/>
      <c r="J38" s="87"/>
      <c r="K38" s="87"/>
      <c r="L38" s="367"/>
      <c r="M38" s="367"/>
      <c r="N38" s="138">
        <v>40843543.600000001</v>
      </c>
      <c r="O38" s="138">
        <v>0</v>
      </c>
      <c r="P38" s="139">
        <v>40843543.600000001</v>
      </c>
      <c r="Q38" s="87"/>
    </row>
    <row r="39" spans="1:17" ht="51">
      <c r="A39" s="85">
        <v>212</v>
      </c>
      <c r="B39" s="157">
        <v>1</v>
      </c>
      <c r="C39" s="69" t="s">
        <v>90</v>
      </c>
      <c r="D39" s="86">
        <v>45034</v>
      </c>
      <c r="E39" s="319">
        <v>1428</v>
      </c>
      <c r="F39" s="85" t="s">
        <v>2933</v>
      </c>
      <c r="G39" s="87" t="s">
        <v>2931</v>
      </c>
      <c r="H39" s="87"/>
      <c r="I39" s="87"/>
      <c r="J39" s="87"/>
      <c r="K39" s="87"/>
      <c r="L39" s="367"/>
      <c r="M39" s="367"/>
      <c r="N39" s="138">
        <v>0</v>
      </c>
      <c r="O39" s="138">
        <v>13329007.439999999</v>
      </c>
      <c r="P39" s="139">
        <v>13329007.439999999</v>
      </c>
      <c r="Q39" s="87"/>
    </row>
    <row r="40" spans="1:17" ht="51">
      <c r="A40" s="85">
        <v>389</v>
      </c>
      <c r="B40" s="157">
        <v>1</v>
      </c>
      <c r="C40" s="69" t="s">
        <v>1422</v>
      </c>
      <c r="D40" s="86">
        <v>45034</v>
      </c>
      <c r="E40" s="319">
        <v>1432</v>
      </c>
      <c r="F40" s="85" t="s">
        <v>2514</v>
      </c>
      <c r="G40" s="87" t="s">
        <v>2932</v>
      </c>
      <c r="H40" s="87"/>
      <c r="I40" s="87"/>
      <c r="J40" s="87"/>
      <c r="K40" s="87"/>
      <c r="L40" s="367"/>
      <c r="M40" s="367"/>
      <c r="N40" s="138">
        <v>0</v>
      </c>
      <c r="O40" s="138">
        <v>2098281.71</v>
      </c>
      <c r="P40" s="139">
        <v>2098281.71</v>
      </c>
      <c r="Q40" s="87"/>
    </row>
    <row r="41" spans="1:17" ht="51">
      <c r="A41" s="85" t="s">
        <v>541</v>
      </c>
      <c r="B41" s="157">
        <v>2</v>
      </c>
      <c r="C41" s="69" t="s">
        <v>590</v>
      </c>
      <c r="D41" s="86">
        <v>45043</v>
      </c>
      <c r="E41" s="319">
        <v>1560</v>
      </c>
      <c r="F41" s="85" t="s">
        <v>613</v>
      </c>
      <c r="G41" s="87" t="s">
        <v>2938</v>
      </c>
      <c r="H41" s="87"/>
      <c r="I41" s="87"/>
      <c r="J41" s="87"/>
      <c r="K41" s="87"/>
      <c r="L41" s="367"/>
      <c r="M41" s="367"/>
      <c r="N41" s="138">
        <v>6859949.9900000002</v>
      </c>
      <c r="O41" s="138">
        <v>0</v>
      </c>
      <c r="P41" s="139">
        <v>6859949.9900000002</v>
      </c>
      <c r="Q41" s="87"/>
    </row>
    <row r="42" spans="1:17" ht="51">
      <c r="A42" s="85">
        <v>253</v>
      </c>
      <c r="B42" s="157">
        <v>1</v>
      </c>
      <c r="C42" s="69" t="s">
        <v>104</v>
      </c>
      <c r="D42" s="86">
        <v>45043</v>
      </c>
      <c r="E42" s="319">
        <v>1562</v>
      </c>
      <c r="F42" s="85" t="s">
        <v>2937</v>
      </c>
      <c r="G42" s="87" t="s">
        <v>2936</v>
      </c>
      <c r="H42" s="87"/>
      <c r="I42" s="87"/>
      <c r="J42" s="87"/>
      <c r="K42" s="87"/>
      <c r="L42" s="367"/>
      <c r="M42" s="367"/>
      <c r="N42" s="138">
        <v>0</v>
      </c>
      <c r="O42" s="138">
        <v>1303400</v>
      </c>
      <c r="P42" s="139">
        <v>1303400</v>
      </c>
      <c r="Q42" s="87"/>
    </row>
    <row r="43" spans="1:17" ht="51">
      <c r="A43" s="85">
        <v>383</v>
      </c>
      <c r="B43" s="157">
        <v>1</v>
      </c>
      <c r="C43" s="69" t="s">
        <v>1246</v>
      </c>
      <c r="D43" s="86">
        <v>45044</v>
      </c>
      <c r="E43" s="319">
        <v>1598</v>
      </c>
      <c r="F43" s="85" t="s">
        <v>2513</v>
      </c>
      <c r="G43" s="87" t="s">
        <v>2939</v>
      </c>
      <c r="H43" s="87"/>
      <c r="I43" s="87"/>
      <c r="J43" s="87"/>
      <c r="K43" s="87"/>
      <c r="L43" s="367"/>
      <c r="M43" s="367"/>
      <c r="N43" s="138">
        <v>0</v>
      </c>
      <c r="O43" s="138">
        <v>13106.51</v>
      </c>
      <c r="P43" s="139">
        <v>13106.51</v>
      </c>
      <c r="Q43" s="87"/>
    </row>
    <row r="44" spans="1:17" ht="51">
      <c r="A44" s="85" t="s">
        <v>541</v>
      </c>
      <c r="B44" s="157">
        <v>2</v>
      </c>
      <c r="C44" s="69" t="s">
        <v>590</v>
      </c>
      <c r="D44" s="86">
        <v>45050</v>
      </c>
      <c r="E44" s="319">
        <v>1690</v>
      </c>
      <c r="F44" s="85" t="s">
        <v>613</v>
      </c>
      <c r="G44" s="87" t="s">
        <v>3285</v>
      </c>
      <c r="H44" s="87"/>
      <c r="I44" s="87"/>
      <c r="J44" s="87"/>
      <c r="K44" s="87"/>
      <c r="L44" s="367"/>
      <c r="M44" s="367"/>
      <c r="N44" s="138">
        <v>10289949.99</v>
      </c>
      <c r="O44" s="138">
        <v>0</v>
      </c>
      <c r="P44" s="139">
        <v>10289949.99</v>
      </c>
      <c r="Q44" s="87"/>
    </row>
    <row r="45" spans="1:17" ht="51">
      <c r="A45" s="85">
        <v>389</v>
      </c>
      <c r="B45" s="157">
        <v>1</v>
      </c>
      <c r="C45" s="69" t="s">
        <v>1422</v>
      </c>
      <c r="D45" s="86">
        <v>45051</v>
      </c>
      <c r="E45" s="319">
        <v>1705</v>
      </c>
      <c r="F45" s="85" t="s">
        <v>2514</v>
      </c>
      <c r="G45" s="87" t="s">
        <v>3286</v>
      </c>
      <c r="H45" s="87"/>
      <c r="I45" s="87"/>
      <c r="J45" s="87"/>
      <c r="K45" s="87"/>
      <c r="L45" s="367"/>
      <c r="M45" s="367"/>
      <c r="N45" s="138">
        <v>0</v>
      </c>
      <c r="O45" s="138">
        <v>3430000</v>
      </c>
      <c r="P45" s="139">
        <v>3430000</v>
      </c>
      <c r="Q45" s="87"/>
    </row>
    <row r="46" spans="1:17" ht="51">
      <c r="A46" s="85" t="s">
        <v>541</v>
      </c>
      <c r="B46" s="157">
        <v>2</v>
      </c>
      <c r="C46" s="69" t="s">
        <v>590</v>
      </c>
      <c r="D46" s="86">
        <v>45051</v>
      </c>
      <c r="E46" s="319">
        <v>1707</v>
      </c>
      <c r="F46" s="85" t="s">
        <v>613</v>
      </c>
      <c r="G46" s="87" t="s">
        <v>3287</v>
      </c>
      <c r="H46" s="87"/>
      <c r="I46" s="87"/>
      <c r="J46" s="87"/>
      <c r="K46" s="87"/>
      <c r="L46" s="367"/>
      <c r="M46" s="367"/>
      <c r="N46" s="138">
        <v>82319949.989999995</v>
      </c>
      <c r="O46" s="138">
        <v>0</v>
      </c>
      <c r="P46" s="139">
        <v>82319949.989999995</v>
      </c>
      <c r="Q46" s="87"/>
    </row>
    <row r="47" spans="1:17" ht="51">
      <c r="A47" s="85" t="s">
        <v>541</v>
      </c>
      <c r="B47" s="157">
        <v>2</v>
      </c>
      <c r="C47" s="69" t="s">
        <v>590</v>
      </c>
      <c r="D47" s="86">
        <v>45051</v>
      </c>
      <c r="E47" s="319">
        <v>1709</v>
      </c>
      <c r="F47" s="85" t="s">
        <v>613</v>
      </c>
      <c r="G47" s="87" t="s">
        <v>3288</v>
      </c>
      <c r="H47" s="87"/>
      <c r="I47" s="87"/>
      <c r="J47" s="87"/>
      <c r="K47" s="87"/>
      <c r="L47" s="367"/>
      <c r="M47" s="367"/>
      <c r="N47" s="138">
        <v>5455364.9900000002</v>
      </c>
      <c r="O47" s="138">
        <v>0</v>
      </c>
      <c r="P47" s="139">
        <v>5455364.9900000002</v>
      </c>
      <c r="Q47" s="87"/>
    </row>
    <row r="48" spans="1:17" ht="51">
      <c r="A48" s="85" t="s">
        <v>541</v>
      </c>
      <c r="B48" s="157">
        <v>2</v>
      </c>
      <c r="C48" s="69" t="s">
        <v>590</v>
      </c>
      <c r="D48" s="86">
        <v>45051</v>
      </c>
      <c r="E48" s="319">
        <v>1711</v>
      </c>
      <c r="F48" s="85" t="s">
        <v>613</v>
      </c>
      <c r="G48" s="87" t="s">
        <v>3289</v>
      </c>
      <c r="H48" s="87"/>
      <c r="I48" s="87"/>
      <c r="J48" s="87"/>
      <c r="K48" s="87"/>
      <c r="L48" s="367"/>
      <c r="M48" s="367"/>
      <c r="N48" s="138">
        <v>4458725.5999999996</v>
      </c>
      <c r="O48" s="138">
        <v>0</v>
      </c>
      <c r="P48" s="139">
        <v>4458725.5999999996</v>
      </c>
      <c r="Q48" s="87"/>
    </row>
    <row r="49" spans="1:17" ht="51">
      <c r="A49" s="85" t="s">
        <v>541</v>
      </c>
      <c r="B49" s="157">
        <v>2</v>
      </c>
      <c r="C49" s="69" t="s">
        <v>590</v>
      </c>
      <c r="D49" s="86">
        <v>45055</v>
      </c>
      <c r="E49" s="319">
        <v>1734</v>
      </c>
      <c r="F49" s="85" t="s">
        <v>613</v>
      </c>
      <c r="G49" s="87" t="s">
        <v>3290</v>
      </c>
      <c r="H49" s="87"/>
      <c r="I49" s="87"/>
      <c r="J49" s="87"/>
      <c r="K49" s="87"/>
      <c r="L49" s="367"/>
      <c r="M49" s="367"/>
      <c r="N49" s="138">
        <v>101656.83</v>
      </c>
      <c r="O49" s="138">
        <v>0</v>
      </c>
      <c r="P49" s="139">
        <v>101656.83</v>
      </c>
      <c r="Q49" s="87"/>
    </row>
    <row r="50" spans="1:17" ht="51">
      <c r="A50" s="85" t="s">
        <v>541</v>
      </c>
      <c r="B50" s="157">
        <v>2</v>
      </c>
      <c r="C50" s="69" t="s">
        <v>590</v>
      </c>
      <c r="D50" s="86">
        <v>45055</v>
      </c>
      <c r="E50" s="319">
        <v>1736</v>
      </c>
      <c r="F50" s="85" t="s">
        <v>613</v>
      </c>
      <c r="G50" s="87" t="s">
        <v>3291</v>
      </c>
      <c r="H50" s="87"/>
      <c r="I50" s="87"/>
      <c r="J50" s="87"/>
      <c r="K50" s="87"/>
      <c r="L50" s="367"/>
      <c r="M50" s="367"/>
      <c r="N50" s="138">
        <v>122227.78</v>
      </c>
      <c r="O50" s="138">
        <v>0</v>
      </c>
      <c r="P50" s="139">
        <v>122227.78</v>
      </c>
      <c r="Q50" s="87"/>
    </row>
    <row r="51" spans="1:17" ht="51">
      <c r="A51" s="85" t="s">
        <v>541</v>
      </c>
      <c r="B51" s="157">
        <v>2</v>
      </c>
      <c r="C51" s="69" t="s">
        <v>590</v>
      </c>
      <c r="D51" s="86">
        <v>45055</v>
      </c>
      <c r="E51" s="319">
        <v>1738</v>
      </c>
      <c r="F51" s="85" t="s">
        <v>613</v>
      </c>
      <c r="G51" s="87" t="s">
        <v>3292</v>
      </c>
      <c r="H51" s="87"/>
      <c r="I51" s="87"/>
      <c r="J51" s="87"/>
      <c r="K51" s="87"/>
      <c r="L51" s="367"/>
      <c r="M51" s="367"/>
      <c r="N51" s="138">
        <v>1443435.86</v>
      </c>
      <c r="O51" s="138">
        <v>0</v>
      </c>
      <c r="P51" s="139">
        <v>1443435.86</v>
      </c>
      <c r="Q51" s="87"/>
    </row>
    <row r="52" spans="1:17" ht="51">
      <c r="A52" s="85" t="s">
        <v>541</v>
      </c>
      <c r="B52" s="157">
        <v>2</v>
      </c>
      <c r="C52" s="69" t="s">
        <v>590</v>
      </c>
      <c r="D52" s="86">
        <v>45055</v>
      </c>
      <c r="E52" s="319">
        <v>1740</v>
      </c>
      <c r="F52" s="85" t="s">
        <v>613</v>
      </c>
      <c r="G52" s="87" t="s">
        <v>3293</v>
      </c>
      <c r="H52" s="87"/>
      <c r="I52" s="87"/>
      <c r="J52" s="87"/>
      <c r="K52" s="87"/>
      <c r="L52" s="367"/>
      <c r="M52" s="367"/>
      <c r="N52" s="138">
        <v>444134.1</v>
      </c>
      <c r="O52" s="138">
        <v>0</v>
      </c>
      <c r="P52" s="139">
        <v>444134.1</v>
      </c>
      <c r="Q52" s="87"/>
    </row>
    <row r="53" spans="1:17" ht="51">
      <c r="A53" s="85" t="s">
        <v>541</v>
      </c>
      <c r="B53" s="157">
        <v>2</v>
      </c>
      <c r="C53" s="69" t="s">
        <v>590</v>
      </c>
      <c r="D53" s="86">
        <v>45055</v>
      </c>
      <c r="E53" s="319">
        <v>1742</v>
      </c>
      <c r="F53" s="85" t="s">
        <v>613</v>
      </c>
      <c r="G53" s="87" t="s">
        <v>3294</v>
      </c>
      <c r="H53" s="87"/>
      <c r="I53" s="87"/>
      <c r="J53" s="87"/>
      <c r="K53" s="87"/>
      <c r="L53" s="367"/>
      <c r="M53" s="367"/>
      <c r="N53" s="138">
        <v>333100.61</v>
      </c>
      <c r="O53" s="138">
        <v>0</v>
      </c>
      <c r="P53" s="139">
        <v>333100.61</v>
      </c>
      <c r="Q53" s="87"/>
    </row>
    <row r="54" spans="1:17" ht="51">
      <c r="A54" s="85" t="s">
        <v>541</v>
      </c>
      <c r="B54" s="157">
        <v>2</v>
      </c>
      <c r="C54" s="69" t="s">
        <v>590</v>
      </c>
      <c r="D54" s="86">
        <v>45056</v>
      </c>
      <c r="E54" s="319">
        <v>1755</v>
      </c>
      <c r="F54" s="85" t="s">
        <v>613</v>
      </c>
      <c r="G54" s="87" t="s">
        <v>3295</v>
      </c>
      <c r="H54" s="87"/>
      <c r="I54" s="87"/>
      <c r="J54" s="87"/>
      <c r="K54" s="87"/>
      <c r="L54" s="367"/>
      <c r="M54" s="367"/>
      <c r="N54" s="138">
        <v>686000</v>
      </c>
      <c r="O54" s="138">
        <v>0</v>
      </c>
      <c r="P54" s="139">
        <v>686000</v>
      </c>
      <c r="Q54" s="87"/>
    </row>
    <row r="55" spans="1:17" ht="51">
      <c r="A55" s="85" t="s">
        <v>541</v>
      </c>
      <c r="B55" s="157">
        <v>2</v>
      </c>
      <c r="C55" s="69" t="s">
        <v>590</v>
      </c>
      <c r="D55" s="86">
        <v>45058</v>
      </c>
      <c r="E55" s="319">
        <v>1820</v>
      </c>
      <c r="F55" s="85" t="s">
        <v>613</v>
      </c>
      <c r="G55" s="87" t="s">
        <v>3296</v>
      </c>
      <c r="H55" s="87"/>
      <c r="I55" s="87"/>
      <c r="J55" s="87"/>
      <c r="K55" s="87"/>
      <c r="L55" s="367"/>
      <c r="M55" s="367"/>
      <c r="N55" s="138">
        <v>0</v>
      </c>
      <c r="O55" s="138">
        <v>250560</v>
      </c>
      <c r="P55" s="139">
        <v>250560</v>
      </c>
      <c r="Q55" s="87"/>
    </row>
    <row r="56" spans="1:17" ht="51">
      <c r="A56" s="85">
        <v>548</v>
      </c>
      <c r="B56" s="157">
        <v>2</v>
      </c>
      <c r="C56" s="69" t="s">
        <v>1285</v>
      </c>
      <c r="D56" s="86">
        <v>45063</v>
      </c>
      <c r="E56" s="319">
        <v>1866</v>
      </c>
      <c r="F56" s="85" t="s">
        <v>3299</v>
      </c>
      <c r="G56" s="87" t="s">
        <v>3297</v>
      </c>
      <c r="H56" s="87"/>
      <c r="I56" s="87"/>
      <c r="J56" s="87"/>
      <c r="K56" s="87"/>
      <c r="L56" s="367"/>
      <c r="M56" s="367"/>
      <c r="N56" s="138">
        <v>0</v>
      </c>
      <c r="O56" s="138">
        <v>6557.57</v>
      </c>
      <c r="P56" s="139">
        <v>6557.57</v>
      </c>
      <c r="Q56" s="87"/>
    </row>
    <row r="57" spans="1:17" ht="51">
      <c r="A57" s="85">
        <v>548</v>
      </c>
      <c r="B57" s="157">
        <v>2</v>
      </c>
      <c r="C57" s="69" t="s">
        <v>1285</v>
      </c>
      <c r="D57" s="86">
        <v>45063</v>
      </c>
      <c r="E57" s="319">
        <v>1867</v>
      </c>
      <c r="F57" s="85" t="s">
        <v>3299</v>
      </c>
      <c r="G57" s="87" t="s">
        <v>3298</v>
      </c>
      <c r="H57" s="87"/>
      <c r="I57" s="87"/>
      <c r="J57" s="87"/>
      <c r="K57" s="87"/>
      <c r="L57" s="367"/>
      <c r="M57" s="367"/>
      <c r="N57" s="138">
        <v>0</v>
      </c>
      <c r="O57" s="138">
        <v>6548.41</v>
      </c>
      <c r="P57" s="139">
        <v>6548.41</v>
      </c>
      <c r="Q57" s="87"/>
    </row>
    <row r="58" spans="1:17" ht="51">
      <c r="A58" s="85">
        <v>389</v>
      </c>
      <c r="B58" s="157">
        <v>1</v>
      </c>
      <c r="C58" s="69" t="s">
        <v>1422</v>
      </c>
      <c r="D58" s="86">
        <v>45072</v>
      </c>
      <c r="E58" s="319">
        <v>2026</v>
      </c>
      <c r="F58" s="85" t="s">
        <v>2514</v>
      </c>
      <c r="G58" s="87" t="s">
        <v>3300</v>
      </c>
      <c r="H58" s="87"/>
      <c r="I58" s="87"/>
      <c r="J58" s="87"/>
      <c r="K58" s="87"/>
      <c r="L58" s="367"/>
      <c r="M58" s="367"/>
      <c r="N58" s="138">
        <v>0</v>
      </c>
      <c r="O58" s="138">
        <v>5323360</v>
      </c>
      <c r="P58" s="139">
        <v>5323360</v>
      </c>
      <c r="Q58" s="87"/>
    </row>
    <row r="59" spans="1:17" ht="51">
      <c r="A59" s="85" t="s">
        <v>541</v>
      </c>
      <c r="B59" s="157">
        <v>2</v>
      </c>
      <c r="C59" s="69" t="s">
        <v>590</v>
      </c>
      <c r="D59" s="86">
        <v>45077</v>
      </c>
      <c r="E59" s="319">
        <v>2126</v>
      </c>
      <c r="F59" s="85" t="s">
        <v>613</v>
      </c>
      <c r="G59" s="87" t="s">
        <v>3301</v>
      </c>
      <c r="H59" s="87"/>
      <c r="I59" s="87"/>
      <c r="J59" s="87"/>
      <c r="K59" s="87"/>
      <c r="L59" s="367"/>
      <c r="M59" s="367"/>
      <c r="N59" s="138">
        <v>0</v>
      </c>
      <c r="O59" s="138">
        <v>934028.77</v>
      </c>
      <c r="P59" s="139">
        <v>934028.77</v>
      </c>
      <c r="Q59" s="87"/>
    </row>
    <row r="60" spans="1:17" ht="51">
      <c r="A60" s="85">
        <v>383</v>
      </c>
      <c r="B60" s="157">
        <v>1</v>
      </c>
      <c r="C60" s="69" t="s">
        <v>1246</v>
      </c>
      <c r="D60" s="86">
        <v>45077</v>
      </c>
      <c r="E60" s="319">
        <v>2145</v>
      </c>
      <c r="F60" s="85" t="s">
        <v>2513</v>
      </c>
      <c r="G60" s="87" t="s">
        <v>3302</v>
      </c>
      <c r="H60" s="87"/>
      <c r="I60" s="87"/>
      <c r="J60" s="87"/>
      <c r="K60" s="87"/>
      <c r="L60" s="367"/>
      <c r="M60" s="367"/>
      <c r="N60" s="138">
        <v>0</v>
      </c>
      <c r="O60" s="138">
        <v>389705.21</v>
      </c>
      <c r="P60" s="139">
        <v>389705.21</v>
      </c>
      <c r="Q60" s="87"/>
    </row>
    <row r="61" spans="1:17" ht="51">
      <c r="A61" s="85" t="s">
        <v>541</v>
      </c>
      <c r="B61" s="157">
        <v>2</v>
      </c>
      <c r="C61" s="69" t="s">
        <v>590</v>
      </c>
      <c r="D61" s="86">
        <v>45082</v>
      </c>
      <c r="E61" s="319">
        <v>2208</v>
      </c>
      <c r="F61" s="85" t="s">
        <v>613</v>
      </c>
      <c r="G61" s="87" t="s">
        <v>3790</v>
      </c>
      <c r="H61" s="87"/>
      <c r="I61" s="87"/>
      <c r="J61" s="87"/>
      <c r="K61" s="87"/>
      <c r="L61" s="367"/>
      <c r="M61" s="367"/>
      <c r="N61" s="138">
        <v>539022.57999999996</v>
      </c>
      <c r="O61" s="138">
        <v>0</v>
      </c>
      <c r="P61" s="139">
        <v>539022.57999999996</v>
      </c>
      <c r="Q61" s="87"/>
    </row>
    <row r="62" spans="1:17" ht="51">
      <c r="A62" s="85" t="s">
        <v>541</v>
      </c>
      <c r="B62" s="157">
        <v>2</v>
      </c>
      <c r="C62" s="69" t="s">
        <v>590</v>
      </c>
      <c r="D62" s="86">
        <v>45082</v>
      </c>
      <c r="E62" s="319">
        <v>2212</v>
      </c>
      <c r="F62" s="85" t="s">
        <v>613</v>
      </c>
      <c r="G62" s="87" t="s">
        <v>3791</v>
      </c>
      <c r="H62" s="87"/>
      <c r="I62" s="87"/>
      <c r="J62" s="87"/>
      <c r="K62" s="87"/>
      <c r="L62" s="367"/>
      <c r="M62" s="367"/>
      <c r="N62" s="138">
        <v>4116000</v>
      </c>
      <c r="O62" s="138">
        <v>0</v>
      </c>
      <c r="P62" s="139">
        <v>4116000</v>
      </c>
      <c r="Q62" s="87"/>
    </row>
    <row r="63" spans="1:17" ht="51">
      <c r="A63" s="85" t="s">
        <v>541</v>
      </c>
      <c r="B63" s="157">
        <v>2</v>
      </c>
      <c r="C63" s="69" t="s">
        <v>590</v>
      </c>
      <c r="D63" s="86">
        <v>45082</v>
      </c>
      <c r="E63" s="319">
        <v>2214</v>
      </c>
      <c r="F63" s="85" t="s">
        <v>613</v>
      </c>
      <c r="G63" s="87" t="s">
        <v>3792</v>
      </c>
      <c r="H63" s="87"/>
      <c r="I63" s="87"/>
      <c r="J63" s="87"/>
      <c r="K63" s="87"/>
      <c r="L63" s="367"/>
      <c r="M63" s="367"/>
      <c r="N63" s="138">
        <v>6860000</v>
      </c>
      <c r="O63" s="138">
        <v>0</v>
      </c>
      <c r="P63" s="139">
        <v>6860000</v>
      </c>
      <c r="Q63" s="87"/>
    </row>
    <row r="64" spans="1:17" ht="51">
      <c r="A64" s="85">
        <v>389</v>
      </c>
      <c r="B64" s="157">
        <v>1</v>
      </c>
      <c r="C64" s="69" t="s">
        <v>1422</v>
      </c>
      <c r="D64" s="86">
        <v>45083</v>
      </c>
      <c r="E64" s="319">
        <v>2232</v>
      </c>
      <c r="F64" s="85" t="s">
        <v>2514</v>
      </c>
      <c r="G64" s="87" t="s">
        <v>3793</v>
      </c>
      <c r="H64" s="87"/>
      <c r="I64" s="87"/>
      <c r="J64" s="87"/>
      <c r="K64" s="87"/>
      <c r="L64" s="367"/>
      <c r="M64" s="367"/>
      <c r="N64" s="138">
        <v>0</v>
      </c>
      <c r="O64" s="138">
        <v>7011724.8799999999</v>
      </c>
      <c r="P64" s="139">
        <v>7011724.8799999999</v>
      </c>
      <c r="Q64" s="87"/>
    </row>
    <row r="65" spans="1:17" ht="51">
      <c r="A65" s="85">
        <v>597</v>
      </c>
      <c r="B65" s="157">
        <v>1</v>
      </c>
      <c r="C65" s="69" t="s">
        <v>677</v>
      </c>
      <c r="D65" s="86">
        <v>45086</v>
      </c>
      <c r="E65" s="319">
        <v>2255</v>
      </c>
      <c r="F65" s="85" t="s">
        <v>3795</v>
      </c>
      <c r="G65" s="87" t="s">
        <v>3794</v>
      </c>
      <c r="H65" s="87"/>
      <c r="I65" s="87"/>
      <c r="J65" s="87"/>
      <c r="K65" s="87"/>
      <c r="L65" s="367"/>
      <c r="M65" s="367"/>
      <c r="N65" s="138">
        <v>0</v>
      </c>
      <c r="O65" s="138">
        <v>67881013.959999993</v>
      </c>
      <c r="P65" s="139">
        <v>67881013.959999993</v>
      </c>
      <c r="Q65" s="87"/>
    </row>
    <row r="66" spans="1:17" ht="51">
      <c r="A66" s="85" t="s">
        <v>541</v>
      </c>
      <c r="B66" s="157">
        <v>2</v>
      </c>
      <c r="C66" s="69" t="s">
        <v>590</v>
      </c>
      <c r="D66" s="86">
        <v>45089</v>
      </c>
      <c r="E66" s="319">
        <v>2329</v>
      </c>
      <c r="F66" s="85" t="s">
        <v>613</v>
      </c>
      <c r="G66" s="87" t="s">
        <v>3796</v>
      </c>
      <c r="H66" s="87"/>
      <c r="I66" s="87"/>
      <c r="J66" s="87"/>
      <c r="K66" s="87"/>
      <c r="L66" s="367"/>
      <c r="M66" s="367"/>
      <c r="N66" s="138">
        <v>27440000</v>
      </c>
      <c r="O66" s="138">
        <v>0</v>
      </c>
      <c r="P66" s="139">
        <v>27440000</v>
      </c>
      <c r="Q66" s="87"/>
    </row>
    <row r="67" spans="1:17" ht="63.75">
      <c r="A67" s="85">
        <v>340</v>
      </c>
      <c r="B67" s="157">
        <v>1</v>
      </c>
      <c r="C67" s="69" t="s">
        <v>136</v>
      </c>
      <c r="D67" s="86">
        <v>45090</v>
      </c>
      <c r="E67" s="319">
        <v>2353</v>
      </c>
      <c r="F67" s="85" t="s">
        <v>3797</v>
      </c>
      <c r="G67" s="87" t="s">
        <v>3798</v>
      </c>
      <c r="H67" s="87"/>
      <c r="I67" s="87"/>
      <c r="J67" s="87"/>
      <c r="K67" s="87"/>
      <c r="L67" s="367"/>
      <c r="M67" s="367"/>
      <c r="N67" s="138">
        <v>80762.78</v>
      </c>
      <c r="O67" s="138">
        <v>0</v>
      </c>
      <c r="P67" s="139">
        <v>80762.78</v>
      </c>
      <c r="Q67" s="87"/>
    </row>
    <row r="68" spans="1:17" ht="63.75">
      <c r="A68" s="85" t="s">
        <v>541</v>
      </c>
      <c r="B68" s="157">
        <v>2</v>
      </c>
      <c r="C68" s="69" t="s">
        <v>590</v>
      </c>
      <c r="D68" s="86">
        <v>45090</v>
      </c>
      <c r="E68" s="319">
        <v>2353</v>
      </c>
      <c r="F68" s="85" t="s">
        <v>613</v>
      </c>
      <c r="G68" s="87" t="s">
        <v>3798</v>
      </c>
      <c r="H68" s="87"/>
      <c r="I68" s="87"/>
      <c r="J68" s="87"/>
      <c r="K68" s="87"/>
      <c r="L68" s="367"/>
      <c r="M68" s="367"/>
      <c r="N68" s="138">
        <v>0</v>
      </c>
      <c r="O68" s="138">
        <v>80762.78</v>
      </c>
      <c r="P68" s="139">
        <v>80762.78</v>
      </c>
      <c r="Q68" s="87"/>
    </row>
    <row r="69" spans="1:17" ht="51">
      <c r="A69" s="85">
        <v>340</v>
      </c>
      <c r="B69" s="157">
        <v>1</v>
      </c>
      <c r="C69" s="69" t="s">
        <v>136</v>
      </c>
      <c r="D69" s="86">
        <v>45090</v>
      </c>
      <c r="E69" s="319">
        <v>2354</v>
      </c>
      <c r="F69" s="85" t="s">
        <v>3797</v>
      </c>
      <c r="G69" s="87" t="s">
        <v>3799</v>
      </c>
      <c r="H69" s="87"/>
      <c r="I69" s="87"/>
      <c r="J69" s="87"/>
      <c r="K69" s="87"/>
      <c r="L69" s="367"/>
      <c r="M69" s="367"/>
      <c r="N69" s="138">
        <v>36182.93</v>
      </c>
      <c r="O69" s="138">
        <v>0</v>
      </c>
      <c r="P69" s="139">
        <v>36182.93</v>
      </c>
      <c r="Q69" s="87"/>
    </row>
    <row r="70" spans="1:17" ht="51">
      <c r="A70" s="85">
        <v>10</v>
      </c>
      <c r="B70" s="157">
        <v>1</v>
      </c>
      <c r="C70" s="69" t="s">
        <v>38</v>
      </c>
      <c r="D70" s="86">
        <v>45090</v>
      </c>
      <c r="E70" s="319">
        <v>2354</v>
      </c>
      <c r="F70" s="85" t="s">
        <v>3800</v>
      </c>
      <c r="G70" s="87" t="s">
        <v>3799</v>
      </c>
      <c r="H70" s="87"/>
      <c r="I70" s="87"/>
      <c r="J70" s="87"/>
      <c r="K70" s="87"/>
      <c r="L70" s="367"/>
      <c r="M70" s="367"/>
      <c r="N70" s="138">
        <v>0</v>
      </c>
      <c r="O70" s="138">
        <v>36182.93</v>
      </c>
      <c r="P70" s="139">
        <v>36182.93</v>
      </c>
      <c r="Q70" s="87"/>
    </row>
    <row r="71" spans="1:17" ht="51">
      <c r="A71" s="85">
        <v>389</v>
      </c>
      <c r="B71" s="157">
        <v>1</v>
      </c>
      <c r="C71" s="69" t="s">
        <v>1422</v>
      </c>
      <c r="D71" s="86">
        <v>45092</v>
      </c>
      <c r="E71" s="319">
        <v>2373</v>
      </c>
      <c r="F71" s="85" t="s">
        <v>2935</v>
      </c>
      <c r="G71" s="87" t="s">
        <v>3801</v>
      </c>
      <c r="H71" s="87"/>
      <c r="I71" s="87"/>
      <c r="J71" s="87"/>
      <c r="K71" s="87"/>
      <c r="L71" s="367"/>
      <c r="M71" s="367"/>
      <c r="N71" s="138">
        <v>3378850.65</v>
      </c>
      <c r="O71" s="138">
        <v>0</v>
      </c>
      <c r="P71" s="139">
        <v>3378850.65</v>
      </c>
      <c r="Q71" s="87"/>
    </row>
    <row r="72" spans="1:17" ht="51">
      <c r="A72" s="85" t="s">
        <v>541</v>
      </c>
      <c r="B72" s="157">
        <v>2</v>
      </c>
      <c r="C72" s="69" t="s">
        <v>590</v>
      </c>
      <c r="D72" s="86">
        <v>45092</v>
      </c>
      <c r="E72" s="319">
        <v>2373</v>
      </c>
      <c r="F72" s="85" t="s">
        <v>613</v>
      </c>
      <c r="G72" s="87" t="s">
        <v>3801</v>
      </c>
      <c r="H72" s="87"/>
      <c r="I72" s="87"/>
      <c r="J72" s="87"/>
      <c r="K72" s="87"/>
      <c r="L72" s="367"/>
      <c r="M72" s="367"/>
      <c r="N72" s="138">
        <v>0</v>
      </c>
      <c r="O72" s="138">
        <v>3378850.65</v>
      </c>
      <c r="P72" s="139">
        <v>3378850.65</v>
      </c>
      <c r="Q72" s="87"/>
    </row>
    <row r="73" spans="1:17" ht="51">
      <c r="A73" s="85">
        <v>117</v>
      </c>
      <c r="B73" s="157">
        <v>1</v>
      </c>
      <c r="C73" s="69" t="s">
        <v>54</v>
      </c>
      <c r="D73" s="86">
        <v>45096</v>
      </c>
      <c r="E73" s="319">
        <v>2433</v>
      </c>
      <c r="F73" s="85" t="s">
        <v>2926</v>
      </c>
      <c r="G73" s="87" t="s">
        <v>3802</v>
      </c>
      <c r="H73" s="87"/>
      <c r="I73" s="87"/>
      <c r="J73" s="87"/>
      <c r="K73" s="87"/>
      <c r="L73" s="367"/>
      <c r="M73" s="367"/>
      <c r="N73" s="138">
        <v>2603791.64</v>
      </c>
      <c r="O73" s="138">
        <v>0</v>
      </c>
      <c r="P73" s="139">
        <v>2603791.64</v>
      </c>
      <c r="Q73" s="87"/>
    </row>
    <row r="74" spans="1:17" ht="51">
      <c r="A74" s="85" t="s">
        <v>541</v>
      </c>
      <c r="B74" s="157">
        <v>2</v>
      </c>
      <c r="C74" s="69" t="s">
        <v>590</v>
      </c>
      <c r="D74" s="86">
        <v>45096</v>
      </c>
      <c r="E74" s="319">
        <v>2433</v>
      </c>
      <c r="F74" s="85" t="s">
        <v>613</v>
      </c>
      <c r="G74" s="87" t="s">
        <v>3802</v>
      </c>
      <c r="H74" s="87"/>
      <c r="I74" s="87"/>
      <c r="J74" s="87"/>
      <c r="K74" s="87"/>
      <c r="L74" s="367"/>
      <c r="M74" s="367"/>
      <c r="N74" s="138">
        <v>0</v>
      </c>
      <c r="O74" s="138">
        <v>2603791.64</v>
      </c>
      <c r="P74" s="139">
        <v>2603791.64</v>
      </c>
      <c r="Q74" s="87"/>
    </row>
    <row r="75" spans="1:17" ht="51">
      <c r="A75" s="85" t="s">
        <v>541</v>
      </c>
      <c r="B75" s="157">
        <v>2</v>
      </c>
      <c r="C75" s="69" t="s">
        <v>590</v>
      </c>
      <c r="D75" s="86">
        <v>45096</v>
      </c>
      <c r="E75" s="319">
        <v>2435</v>
      </c>
      <c r="F75" s="85" t="s">
        <v>613</v>
      </c>
      <c r="G75" s="87" t="s">
        <v>3803</v>
      </c>
      <c r="H75" s="87"/>
      <c r="I75" s="87"/>
      <c r="J75" s="87"/>
      <c r="K75" s="87"/>
      <c r="L75" s="367"/>
      <c r="M75" s="367"/>
      <c r="N75" s="138">
        <v>5488000</v>
      </c>
      <c r="O75" s="138">
        <v>0</v>
      </c>
      <c r="P75" s="139">
        <v>5488000</v>
      </c>
      <c r="Q75" s="87"/>
    </row>
    <row r="76" spans="1:17" ht="51">
      <c r="A76" s="85">
        <v>291</v>
      </c>
      <c r="B76" s="157">
        <v>1</v>
      </c>
      <c r="C76" s="69" t="s">
        <v>119</v>
      </c>
      <c r="D76" s="86">
        <v>45096</v>
      </c>
      <c r="E76" s="319">
        <v>2440</v>
      </c>
      <c r="F76" s="85" t="s">
        <v>2916</v>
      </c>
      <c r="G76" s="87" t="s">
        <v>3804</v>
      </c>
      <c r="H76" s="87"/>
      <c r="I76" s="87"/>
      <c r="J76" s="87"/>
      <c r="K76" s="87"/>
      <c r="L76" s="367"/>
      <c r="M76" s="367"/>
      <c r="N76" s="138">
        <v>419101.96</v>
      </c>
      <c r="O76" s="138">
        <v>0</v>
      </c>
      <c r="P76" s="139">
        <v>419101.96</v>
      </c>
      <c r="Q76" s="87"/>
    </row>
    <row r="77" spans="1:17" ht="51">
      <c r="A77" s="85" t="s">
        <v>541</v>
      </c>
      <c r="B77" s="157">
        <v>2</v>
      </c>
      <c r="C77" s="69" t="s">
        <v>590</v>
      </c>
      <c r="D77" s="86">
        <v>45097</v>
      </c>
      <c r="E77" s="319">
        <v>2465</v>
      </c>
      <c r="F77" s="85" t="s">
        <v>613</v>
      </c>
      <c r="G77" s="87" t="s">
        <v>3805</v>
      </c>
      <c r="H77" s="87"/>
      <c r="I77" s="87"/>
      <c r="J77" s="87"/>
      <c r="K77" s="87"/>
      <c r="L77" s="367"/>
      <c r="M77" s="367"/>
      <c r="N77" s="138">
        <v>19199905.199999999</v>
      </c>
      <c r="O77" s="138">
        <v>0</v>
      </c>
      <c r="P77" s="139">
        <v>19199905.199999999</v>
      </c>
      <c r="Q77" s="87"/>
    </row>
    <row r="78" spans="1:17" ht="51">
      <c r="A78" s="85">
        <v>212</v>
      </c>
      <c r="B78" s="157">
        <v>1</v>
      </c>
      <c r="C78" s="69" t="s">
        <v>90</v>
      </c>
      <c r="D78" s="86">
        <v>45097</v>
      </c>
      <c r="E78" s="319">
        <v>2465</v>
      </c>
      <c r="F78" s="85" t="s">
        <v>2933</v>
      </c>
      <c r="G78" s="87" t="s">
        <v>3805</v>
      </c>
      <c r="H78" s="87"/>
      <c r="I78" s="87"/>
      <c r="J78" s="87"/>
      <c r="K78" s="87"/>
      <c r="L78" s="367"/>
      <c r="M78" s="367"/>
      <c r="N78" s="138">
        <v>0</v>
      </c>
      <c r="O78" s="138">
        <v>19199905.199999999</v>
      </c>
      <c r="P78" s="139">
        <v>19199905.199999999</v>
      </c>
      <c r="Q78" s="87"/>
    </row>
    <row r="79" spans="1:17" ht="51">
      <c r="A79" s="85" t="s">
        <v>541</v>
      </c>
      <c r="B79" s="157">
        <v>2</v>
      </c>
      <c r="C79" s="69" t="s">
        <v>590</v>
      </c>
      <c r="D79" s="86">
        <v>45097</v>
      </c>
      <c r="E79" s="319">
        <v>2467</v>
      </c>
      <c r="F79" s="85" t="s">
        <v>613</v>
      </c>
      <c r="G79" s="87" t="s">
        <v>3806</v>
      </c>
      <c r="H79" s="87"/>
      <c r="I79" s="87"/>
      <c r="J79" s="87"/>
      <c r="K79" s="87"/>
      <c r="L79" s="367"/>
      <c r="M79" s="367"/>
      <c r="N79" s="138">
        <v>320017880.86000001</v>
      </c>
      <c r="O79" s="138">
        <v>0</v>
      </c>
      <c r="P79" s="139">
        <v>320017880.86000001</v>
      </c>
      <c r="Q79" s="87"/>
    </row>
    <row r="80" spans="1:17" ht="51">
      <c r="A80" s="85">
        <v>597</v>
      </c>
      <c r="B80" s="157">
        <v>1</v>
      </c>
      <c r="C80" s="69" t="s">
        <v>677</v>
      </c>
      <c r="D80" s="86">
        <v>45097</v>
      </c>
      <c r="E80" s="319">
        <v>2467</v>
      </c>
      <c r="F80" s="85" t="s">
        <v>3795</v>
      </c>
      <c r="G80" s="87" t="s">
        <v>3806</v>
      </c>
      <c r="H80" s="87"/>
      <c r="I80" s="87"/>
      <c r="J80" s="87"/>
      <c r="K80" s="87"/>
      <c r="L80" s="367"/>
      <c r="M80" s="367"/>
      <c r="N80" s="138">
        <v>0</v>
      </c>
      <c r="O80" s="138">
        <v>320017880.86000001</v>
      </c>
      <c r="P80" s="139">
        <v>320017880.86000001</v>
      </c>
      <c r="Q80" s="87"/>
    </row>
    <row r="81" spans="1:17" ht="63.75">
      <c r="A81" s="85" t="s">
        <v>541</v>
      </c>
      <c r="B81" s="157">
        <v>2</v>
      </c>
      <c r="C81" s="69" t="s">
        <v>590</v>
      </c>
      <c r="D81" s="86">
        <v>45099</v>
      </c>
      <c r="E81" s="319">
        <v>2491</v>
      </c>
      <c r="F81" s="85" t="s">
        <v>613</v>
      </c>
      <c r="G81" s="87" t="s">
        <v>3807</v>
      </c>
      <c r="H81" s="87"/>
      <c r="I81" s="87"/>
      <c r="J81" s="87"/>
      <c r="K81" s="87"/>
      <c r="L81" s="367"/>
      <c r="M81" s="367"/>
      <c r="N81" s="138">
        <v>686000</v>
      </c>
      <c r="O81" s="138">
        <v>0</v>
      </c>
      <c r="P81" s="139">
        <v>686000</v>
      </c>
      <c r="Q81" s="87"/>
    </row>
    <row r="82" spans="1:17" ht="51">
      <c r="A82" s="85" t="s">
        <v>541</v>
      </c>
      <c r="B82" s="157">
        <v>2</v>
      </c>
      <c r="C82" s="69" t="s">
        <v>590</v>
      </c>
      <c r="D82" s="86">
        <v>45106</v>
      </c>
      <c r="E82" s="319">
        <v>2592</v>
      </c>
      <c r="F82" s="85" t="s">
        <v>613</v>
      </c>
      <c r="G82" s="87" t="s">
        <v>3808</v>
      </c>
      <c r="H82" s="87"/>
      <c r="I82" s="87"/>
      <c r="J82" s="87"/>
      <c r="K82" s="87"/>
      <c r="L82" s="367"/>
      <c r="M82" s="367"/>
      <c r="N82" s="138">
        <v>6860000</v>
      </c>
      <c r="O82" s="138">
        <v>0</v>
      </c>
      <c r="P82" s="139">
        <v>6860000</v>
      </c>
      <c r="Q82" s="87"/>
    </row>
    <row r="83" spans="1:17" ht="51">
      <c r="A83" s="85">
        <v>253</v>
      </c>
      <c r="B83" s="157">
        <v>1</v>
      </c>
      <c r="C83" s="69" t="s">
        <v>104</v>
      </c>
      <c r="D83" s="86">
        <v>45106</v>
      </c>
      <c r="E83" s="319">
        <v>2592</v>
      </c>
      <c r="F83" s="85" t="s">
        <v>3810</v>
      </c>
      <c r="G83" s="87" t="s">
        <v>3808</v>
      </c>
      <c r="H83" s="87"/>
      <c r="I83" s="87"/>
      <c r="J83" s="87"/>
      <c r="K83" s="87"/>
      <c r="L83" s="367"/>
      <c r="M83" s="367"/>
      <c r="N83" s="138">
        <v>0</v>
      </c>
      <c r="O83" s="138">
        <v>6860000</v>
      </c>
      <c r="P83" s="139">
        <v>6860000</v>
      </c>
      <c r="Q83" s="87"/>
    </row>
    <row r="84" spans="1:17" ht="51">
      <c r="A84" s="85" t="s">
        <v>541</v>
      </c>
      <c r="B84" s="157">
        <v>2</v>
      </c>
      <c r="C84" s="69" t="s">
        <v>590</v>
      </c>
      <c r="D84" s="86">
        <v>45106</v>
      </c>
      <c r="E84" s="319">
        <v>2595</v>
      </c>
      <c r="F84" s="85" t="s">
        <v>613</v>
      </c>
      <c r="G84" s="87" t="s">
        <v>3809</v>
      </c>
      <c r="H84" s="87"/>
      <c r="I84" s="87"/>
      <c r="J84" s="87"/>
      <c r="K84" s="87"/>
      <c r="L84" s="367"/>
      <c r="M84" s="367"/>
      <c r="N84" s="138">
        <v>1104847.18</v>
      </c>
      <c r="O84" s="138">
        <v>0</v>
      </c>
      <c r="P84" s="139">
        <v>1104847.18</v>
      </c>
      <c r="Q84" s="87"/>
    </row>
    <row r="85" spans="1:17" ht="51">
      <c r="A85" s="85">
        <v>253</v>
      </c>
      <c r="B85" s="157">
        <v>1</v>
      </c>
      <c r="C85" s="69" t="s">
        <v>104</v>
      </c>
      <c r="D85" s="86">
        <v>45106</v>
      </c>
      <c r="E85" s="319">
        <v>2595</v>
      </c>
      <c r="F85" s="85" t="s">
        <v>3811</v>
      </c>
      <c r="G85" s="87" t="s">
        <v>3809</v>
      </c>
      <c r="H85" s="87"/>
      <c r="I85" s="87"/>
      <c r="J85" s="87"/>
      <c r="K85" s="87"/>
      <c r="L85" s="367"/>
      <c r="M85" s="367"/>
      <c r="N85" s="138">
        <v>0</v>
      </c>
      <c r="O85" s="138">
        <v>1104847.18</v>
      </c>
      <c r="P85" s="139">
        <v>1104847.18</v>
      </c>
      <c r="Q85" s="87"/>
    </row>
    <row r="86" spans="1:17" ht="51">
      <c r="A86" s="85">
        <v>312</v>
      </c>
      <c r="B86" s="157">
        <v>1</v>
      </c>
      <c r="C86" s="69" t="s">
        <v>133</v>
      </c>
      <c r="D86" s="86">
        <v>45107</v>
      </c>
      <c r="E86" s="319">
        <v>2617</v>
      </c>
      <c r="F86" s="85" t="s">
        <v>3812</v>
      </c>
      <c r="G86" s="87" t="s">
        <v>3813</v>
      </c>
      <c r="H86" s="87"/>
      <c r="I86" s="87"/>
      <c r="J86" s="87"/>
      <c r="K86" s="87"/>
      <c r="L86" s="367"/>
      <c r="M86" s="367"/>
      <c r="N86" s="138">
        <v>35898.050000000003</v>
      </c>
      <c r="O86" s="138">
        <v>0</v>
      </c>
      <c r="P86" s="139">
        <v>35898.050000000003</v>
      </c>
      <c r="Q86" s="87"/>
    </row>
    <row r="87" spans="1:17" ht="51">
      <c r="A87" s="85">
        <v>203</v>
      </c>
      <c r="B87" s="157">
        <v>1</v>
      </c>
      <c r="C87" s="69" t="s">
        <v>86</v>
      </c>
      <c r="D87" s="86">
        <v>45107</v>
      </c>
      <c r="E87" s="319">
        <v>2617</v>
      </c>
      <c r="F87" s="85" t="s">
        <v>3814</v>
      </c>
      <c r="G87" s="87" t="s">
        <v>3813</v>
      </c>
      <c r="H87" s="87"/>
      <c r="I87" s="87"/>
      <c r="J87" s="87"/>
      <c r="K87" s="87"/>
      <c r="L87" s="367"/>
      <c r="M87" s="367"/>
      <c r="N87" s="138">
        <v>0</v>
      </c>
      <c r="O87" s="138">
        <v>35898.050000000003</v>
      </c>
      <c r="P87" s="139">
        <v>35898.050000000003</v>
      </c>
      <c r="Q87" s="87"/>
    </row>
    <row r="88" spans="1:17" ht="51">
      <c r="A88" s="85" t="s">
        <v>541</v>
      </c>
      <c r="B88" s="157">
        <v>2</v>
      </c>
      <c r="C88" s="69" t="s">
        <v>590</v>
      </c>
      <c r="D88" s="86">
        <v>45111</v>
      </c>
      <c r="E88" s="319">
        <v>2713</v>
      </c>
      <c r="F88" s="85" t="s">
        <v>613</v>
      </c>
      <c r="G88" s="87" t="s">
        <v>4473</v>
      </c>
      <c r="H88" s="87"/>
      <c r="I88" s="87"/>
      <c r="J88" s="87"/>
      <c r="K88" s="87"/>
      <c r="L88" s="367"/>
      <c r="M88" s="367"/>
      <c r="N88" s="138">
        <v>686</v>
      </c>
      <c r="O88" s="138">
        <v>0</v>
      </c>
      <c r="P88" s="139">
        <v>686</v>
      </c>
      <c r="Q88" s="87"/>
    </row>
    <row r="89" spans="1:17" ht="51">
      <c r="A89" s="85" t="s">
        <v>541</v>
      </c>
      <c r="B89" s="157">
        <v>2</v>
      </c>
      <c r="C89" s="69" t="s">
        <v>590</v>
      </c>
      <c r="D89" s="86">
        <v>45111</v>
      </c>
      <c r="E89" s="319">
        <v>2718</v>
      </c>
      <c r="F89" s="85" t="s">
        <v>613</v>
      </c>
      <c r="G89" s="87" t="s">
        <v>4474</v>
      </c>
      <c r="H89" s="87"/>
      <c r="I89" s="87"/>
      <c r="J89" s="87"/>
      <c r="K89" s="87"/>
      <c r="L89" s="367"/>
      <c r="M89" s="367"/>
      <c r="N89" s="138">
        <v>88713.52</v>
      </c>
      <c r="O89" s="138">
        <v>0</v>
      </c>
      <c r="P89" s="139">
        <v>88713.52</v>
      </c>
      <c r="Q89" s="87"/>
    </row>
    <row r="90" spans="1:17" ht="51">
      <c r="A90" s="85" t="s">
        <v>541</v>
      </c>
      <c r="B90" s="157">
        <v>2</v>
      </c>
      <c r="C90" s="69" t="s">
        <v>590</v>
      </c>
      <c r="D90" s="86">
        <v>45111</v>
      </c>
      <c r="E90" s="319">
        <v>2720</v>
      </c>
      <c r="F90" s="85" t="s">
        <v>613</v>
      </c>
      <c r="G90" s="87" t="s">
        <v>4475</v>
      </c>
      <c r="H90" s="87"/>
      <c r="I90" s="87"/>
      <c r="J90" s="87"/>
      <c r="K90" s="87"/>
      <c r="L90" s="367"/>
      <c r="M90" s="367"/>
      <c r="N90" s="138">
        <v>215384.04</v>
      </c>
      <c r="O90" s="138">
        <v>0</v>
      </c>
      <c r="P90" s="139">
        <v>215384.04</v>
      </c>
      <c r="Q90" s="87"/>
    </row>
    <row r="91" spans="1:17" ht="51">
      <c r="A91" s="85" t="s">
        <v>541</v>
      </c>
      <c r="B91" s="157">
        <v>2</v>
      </c>
      <c r="C91" s="69" t="s">
        <v>590</v>
      </c>
      <c r="D91" s="86">
        <v>45111</v>
      </c>
      <c r="E91" s="319">
        <v>2722</v>
      </c>
      <c r="F91" s="85" t="s">
        <v>613</v>
      </c>
      <c r="G91" s="87" t="s">
        <v>4476</v>
      </c>
      <c r="H91" s="87"/>
      <c r="I91" s="87"/>
      <c r="J91" s="87"/>
      <c r="K91" s="87"/>
      <c r="L91" s="367"/>
      <c r="M91" s="367"/>
      <c r="N91" s="138">
        <v>2602325.08</v>
      </c>
      <c r="O91" s="138">
        <v>0</v>
      </c>
      <c r="P91" s="139">
        <v>2602325.08</v>
      </c>
      <c r="Q91" s="87"/>
    </row>
    <row r="92" spans="1:17" ht="51">
      <c r="A92" s="85" t="s">
        <v>541</v>
      </c>
      <c r="B92" s="157">
        <v>2</v>
      </c>
      <c r="C92" s="69" t="s">
        <v>590</v>
      </c>
      <c r="D92" s="86">
        <v>45111</v>
      </c>
      <c r="E92" s="319">
        <v>2724</v>
      </c>
      <c r="F92" s="85" t="s">
        <v>613</v>
      </c>
      <c r="G92" s="87" t="s">
        <v>4477</v>
      </c>
      <c r="H92" s="87"/>
      <c r="I92" s="87"/>
      <c r="J92" s="87"/>
      <c r="K92" s="87"/>
      <c r="L92" s="367"/>
      <c r="M92" s="367"/>
      <c r="N92" s="138">
        <v>800715.39</v>
      </c>
      <c r="O92" s="138">
        <v>0</v>
      </c>
      <c r="P92" s="139">
        <v>800715.39</v>
      </c>
      <c r="Q92" s="87"/>
    </row>
    <row r="93" spans="1:17" ht="51">
      <c r="A93" s="85" t="s">
        <v>541</v>
      </c>
      <c r="B93" s="157">
        <v>2</v>
      </c>
      <c r="C93" s="69" t="s">
        <v>590</v>
      </c>
      <c r="D93" s="86">
        <v>45111</v>
      </c>
      <c r="E93" s="319">
        <v>2726</v>
      </c>
      <c r="F93" s="85" t="s">
        <v>613</v>
      </c>
      <c r="G93" s="87" t="s">
        <v>4478</v>
      </c>
      <c r="H93" s="87"/>
      <c r="I93" s="87"/>
      <c r="J93" s="87"/>
      <c r="K93" s="87"/>
      <c r="L93" s="367"/>
      <c r="M93" s="367"/>
      <c r="N93" s="138">
        <v>600536.54</v>
      </c>
      <c r="O93" s="138">
        <v>0</v>
      </c>
      <c r="P93" s="139">
        <v>600536.54</v>
      </c>
      <c r="Q93" s="87"/>
    </row>
    <row r="94" spans="1:17" ht="51">
      <c r="A94" s="85">
        <v>383</v>
      </c>
      <c r="B94" s="157">
        <v>1</v>
      </c>
      <c r="C94" s="69" t="s">
        <v>1246</v>
      </c>
      <c r="D94" s="86">
        <v>45113</v>
      </c>
      <c r="E94" s="319">
        <v>2774</v>
      </c>
      <c r="F94" s="85" t="s">
        <v>2513</v>
      </c>
      <c r="G94" s="87" t="s">
        <v>4479</v>
      </c>
      <c r="H94" s="87"/>
      <c r="I94" s="87"/>
      <c r="J94" s="87"/>
      <c r="K94" s="87"/>
      <c r="L94" s="367"/>
      <c r="M94" s="367"/>
      <c r="N94" s="138">
        <v>0</v>
      </c>
      <c r="O94" s="138">
        <v>31237.35</v>
      </c>
      <c r="P94" s="139">
        <v>31237.35</v>
      </c>
      <c r="Q94" s="87"/>
    </row>
    <row r="95" spans="1:17" ht="51">
      <c r="A95" s="85">
        <v>291</v>
      </c>
      <c r="B95" s="157">
        <v>1</v>
      </c>
      <c r="C95" s="69" t="s">
        <v>119</v>
      </c>
      <c r="D95" s="86">
        <v>45113</v>
      </c>
      <c r="E95" s="319">
        <v>2789</v>
      </c>
      <c r="F95" s="85" t="s">
        <v>4480</v>
      </c>
      <c r="G95" s="87" t="s">
        <v>4481</v>
      </c>
      <c r="H95" s="87"/>
      <c r="I95" s="87"/>
      <c r="J95" s="87"/>
      <c r="K95" s="87"/>
      <c r="L95" s="367"/>
      <c r="M95" s="367"/>
      <c r="N95" s="138">
        <v>0</v>
      </c>
      <c r="O95" s="138">
        <v>8300600</v>
      </c>
      <c r="P95" s="139">
        <v>8300600</v>
      </c>
      <c r="Q95" s="87"/>
    </row>
    <row r="96" spans="1:17" ht="51">
      <c r="A96" s="85">
        <v>291</v>
      </c>
      <c r="B96" s="157">
        <v>1</v>
      </c>
      <c r="C96" s="69" t="s">
        <v>119</v>
      </c>
      <c r="D96" s="86">
        <v>45113</v>
      </c>
      <c r="E96" s="319">
        <v>2791</v>
      </c>
      <c r="F96" s="85" t="s">
        <v>4482</v>
      </c>
      <c r="G96" s="87" t="s">
        <v>4483</v>
      </c>
      <c r="H96" s="87"/>
      <c r="I96" s="87"/>
      <c r="J96" s="87"/>
      <c r="K96" s="87"/>
      <c r="L96" s="367"/>
      <c r="M96" s="367"/>
      <c r="N96" s="138">
        <v>0</v>
      </c>
      <c r="O96" s="138">
        <v>4699100</v>
      </c>
      <c r="P96" s="139">
        <v>4699100</v>
      </c>
      <c r="Q96" s="87"/>
    </row>
    <row r="97" spans="1:17" ht="51">
      <c r="A97" s="85">
        <v>291</v>
      </c>
      <c r="B97" s="157">
        <v>1</v>
      </c>
      <c r="C97" s="69" t="s">
        <v>119</v>
      </c>
      <c r="D97" s="86">
        <v>45113</v>
      </c>
      <c r="E97" s="319">
        <v>2793</v>
      </c>
      <c r="F97" s="85" t="s">
        <v>4484</v>
      </c>
      <c r="G97" s="87" t="s">
        <v>4485</v>
      </c>
      <c r="H97" s="87"/>
      <c r="I97" s="87"/>
      <c r="J97" s="87"/>
      <c r="K97" s="87"/>
      <c r="L97" s="367"/>
      <c r="M97" s="367"/>
      <c r="N97" s="138">
        <v>0</v>
      </c>
      <c r="O97" s="138">
        <v>1525115.2</v>
      </c>
      <c r="P97" s="139">
        <v>1525115.2</v>
      </c>
      <c r="Q97" s="87"/>
    </row>
    <row r="98" spans="1:17" ht="51">
      <c r="A98" s="85">
        <v>70</v>
      </c>
      <c r="B98" s="157">
        <v>5</v>
      </c>
      <c r="C98" s="69" t="s">
        <v>47</v>
      </c>
      <c r="D98" s="86">
        <v>45114</v>
      </c>
      <c r="E98" s="319">
        <v>2796</v>
      </c>
      <c r="F98" s="85" t="s">
        <v>4492</v>
      </c>
      <c r="G98" s="87" t="s">
        <v>4491</v>
      </c>
      <c r="H98" s="87"/>
      <c r="I98" s="87"/>
      <c r="J98" s="87"/>
      <c r="K98" s="87"/>
      <c r="L98" s="367"/>
      <c r="M98" s="367"/>
      <c r="N98" s="138">
        <v>0</v>
      </c>
      <c r="O98" s="138">
        <v>7100000</v>
      </c>
      <c r="P98" s="139">
        <v>7100000</v>
      </c>
      <c r="Q98" s="87"/>
    </row>
    <row r="99" spans="1:17" ht="51">
      <c r="A99" s="85">
        <v>132</v>
      </c>
      <c r="B99" s="157">
        <v>3</v>
      </c>
      <c r="C99" s="69" t="s">
        <v>59</v>
      </c>
      <c r="D99" s="86">
        <v>45114</v>
      </c>
      <c r="E99" s="319">
        <v>2805</v>
      </c>
      <c r="F99" s="85" t="s">
        <v>4489</v>
      </c>
      <c r="G99" s="87" t="s">
        <v>4486</v>
      </c>
      <c r="H99" s="87"/>
      <c r="I99" s="87"/>
      <c r="J99" s="87"/>
      <c r="K99" s="87"/>
      <c r="L99" s="367"/>
      <c r="M99" s="367"/>
      <c r="N99" s="138">
        <v>0</v>
      </c>
      <c r="O99" s="138">
        <v>2453136</v>
      </c>
      <c r="P99" s="139">
        <v>2453136</v>
      </c>
      <c r="Q99" s="87"/>
    </row>
    <row r="100" spans="1:17" ht="51">
      <c r="A100" s="85">
        <v>291</v>
      </c>
      <c r="B100" s="157">
        <v>1</v>
      </c>
      <c r="C100" s="69" t="s">
        <v>119</v>
      </c>
      <c r="D100" s="86">
        <v>45114</v>
      </c>
      <c r="E100" s="319">
        <v>2810</v>
      </c>
      <c r="F100" s="85" t="s">
        <v>4490</v>
      </c>
      <c r="G100" s="87" t="s">
        <v>4487</v>
      </c>
      <c r="H100" s="87"/>
      <c r="I100" s="87"/>
      <c r="J100" s="87"/>
      <c r="K100" s="87"/>
      <c r="L100" s="367"/>
      <c r="M100" s="367"/>
      <c r="N100" s="138">
        <v>0</v>
      </c>
      <c r="O100" s="138">
        <v>34300000</v>
      </c>
      <c r="P100" s="139">
        <v>34300000</v>
      </c>
      <c r="Q100" s="87"/>
    </row>
    <row r="101" spans="1:17" ht="51">
      <c r="A101" s="85">
        <v>291</v>
      </c>
      <c r="B101" s="157">
        <v>1</v>
      </c>
      <c r="C101" s="69" t="s">
        <v>119</v>
      </c>
      <c r="D101" s="86">
        <v>45114</v>
      </c>
      <c r="E101" s="319">
        <v>2811</v>
      </c>
      <c r="F101" s="85" t="s">
        <v>4482</v>
      </c>
      <c r="G101" s="87" t="s">
        <v>4488</v>
      </c>
      <c r="H101" s="87"/>
      <c r="I101" s="87"/>
      <c r="J101" s="87"/>
      <c r="K101" s="87"/>
      <c r="L101" s="367"/>
      <c r="M101" s="367"/>
      <c r="N101" s="138">
        <v>0</v>
      </c>
      <c r="O101" s="138">
        <v>96040</v>
      </c>
      <c r="P101" s="139">
        <v>96040</v>
      </c>
      <c r="Q101" s="87"/>
    </row>
    <row r="102" spans="1:17" ht="51">
      <c r="A102" s="85">
        <v>291</v>
      </c>
      <c r="B102" s="157">
        <v>3</v>
      </c>
      <c r="C102" s="69" t="s">
        <v>119</v>
      </c>
      <c r="D102" s="86">
        <v>45117</v>
      </c>
      <c r="E102" s="319">
        <v>2822</v>
      </c>
      <c r="F102" s="85" t="s">
        <v>4494</v>
      </c>
      <c r="G102" s="87" t="s">
        <v>4493</v>
      </c>
      <c r="H102" s="87"/>
      <c r="I102" s="87"/>
      <c r="J102" s="87"/>
      <c r="K102" s="87"/>
      <c r="L102" s="367"/>
      <c r="M102" s="367"/>
      <c r="N102" s="138">
        <v>0</v>
      </c>
      <c r="O102" s="138">
        <v>6860000</v>
      </c>
      <c r="P102" s="139">
        <v>6860000</v>
      </c>
      <c r="Q102" s="87"/>
    </row>
    <row r="103" spans="1:17" ht="51">
      <c r="A103" s="85">
        <v>287</v>
      </c>
      <c r="B103" s="157">
        <v>10</v>
      </c>
      <c r="C103" s="69" t="s">
        <v>116</v>
      </c>
      <c r="D103" s="86">
        <v>45119</v>
      </c>
      <c r="E103" s="319">
        <v>2874</v>
      </c>
      <c r="F103" s="85" t="s">
        <v>4500</v>
      </c>
      <c r="G103" s="87" t="s">
        <v>4495</v>
      </c>
      <c r="H103" s="87"/>
      <c r="I103" s="87"/>
      <c r="J103" s="87"/>
      <c r="K103" s="87"/>
      <c r="L103" s="367"/>
      <c r="M103" s="367"/>
      <c r="N103" s="138">
        <v>0</v>
      </c>
      <c r="O103" s="138">
        <v>20580000</v>
      </c>
      <c r="P103" s="139">
        <v>20580000</v>
      </c>
      <c r="Q103" s="87"/>
    </row>
    <row r="104" spans="1:17" ht="51">
      <c r="A104" s="85">
        <v>291</v>
      </c>
      <c r="B104" s="157">
        <v>2</v>
      </c>
      <c r="C104" s="69" t="s">
        <v>119</v>
      </c>
      <c r="D104" s="86">
        <v>45119</v>
      </c>
      <c r="E104" s="319">
        <v>2876</v>
      </c>
      <c r="F104" s="85" t="s">
        <v>4501</v>
      </c>
      <c r="G104" s="87" t="s">
        <v>4496</v>
      </c>
      <c r="H104" s="87"/>
      <c r="I104" s="87"/>
      <c r="J104" s="87"/>
      <c r="K104" s="87"/>
      <c r="L104" s="367"/>
      <c r="M104" s="367"/>
      <c r="N104" s="138">
        <v>0</v>
      </c>
      <c r="O104" s="138">
        <v>24010000</v>
      </c>
      <c r="P104" s="139">
        <v>24010000</v>
      </c>
      <c r="Q104" s="87"/>
    </row>
    <row r="105" spans="1:17" ht="51">
      <c r="A105" s="85">
        <v>291</v>
      </c>
      <c r="B105" s="157">
        <v>8</v>
      </c>
      <c r="C105" s="69" t="s">
        <v>119</v>
      </c>
      <c r="D105" s="86">
        <v>45119</v>
      </c>
      <c r="E105" s="319">
        <v>2878</v>
      </c>
      <c r="F105" s="85" t="s">
        <v>4502</v>
      </c>
      <c r="G105" s="87" t="s">
        <v>4497</v>
      </c>
      <c r="H105" s="87"/>
      <c r="I105" s="87"/>
      <c r="J105" s="87"/>
      <c r="K105" s="87"/>
      <c r="L105" s="367"/>
      <c r="M105" s="367"/>
      <c r="N105" s="138">
        <v>0</v>
      </c>
      <c r="O105" s="138">
        <v>10290000</v>
      </c>
      <c r="P105" s="139">
        <v>10290000</v>
      </c>
      <c r="Q105" s="87"/>
    </row>
    <row r="106" spans="1:17" ht="51">
      <c r="A106" s="85">
        <v>291</v>
      </c>
      <c r="B106" s="157">
        <v>1</v>
      </c>
      <c r="C106" s="69" t="s">
        <v>119</v>
      </c>
      <c r="D106" s="86">
        <v>45119</v>
      </c>
      <c r="E106" s="319">
        <v>2880</v>
      </c>
      <c r="F106" s="85" t="s">
        <v>4503</v>
      </c>
      <c r="G106" s="87" t="s">
        <v>4498</v>
      </c>
      <c r="H106" s="87"/>
      <c r="I106" s="87"/>
      <c r="J106" s="87"/>
      <c r="K106" s="87"/>
      <c r="L106" s="367"/>
      <c r="M106" s="367"/>
      <c r="N106" s="138">
        <v>0</v>
      </c>
      <c r="O106" s="138">
        <v>12348000</v>
      </c>
      <c r="P106" s="139">
        <v>12348000</v>
      </c>
      <c r="Q106" s="87"/>
    </row>
    <row r="107" spans="1:17" ht="51">
      <c r="A107" s="85">
        <v>291</v>
      </c>
      <c r="B107" s="157">
        <v>1</v>
      </c>
      <c r="C107" s="69" t="s">
        <v>119</v>
      </c>
      <c r="D107" s="86">
        <v>45119</v>
      </c>
      <c r="E107" s="319">
        <v>2882</v>
      </c>
      <c r="F107" s="85" t="s">
        <v>4504</v>
      </c>
      <c r="G107" s="87" t="s">
        <v>4499</v>
      </c>
      <c r="H107" s="87"/>
      <c r="I107" s="87"/>
      <c r="J107" s="87"/>
      <c r="K107" s="87"/>
      <c r="L107" s="367"/>
      <c r="M107" s="367"/>
      <c r="N107" s="138">
        <v>0</v>
      </c>
      <c r="O107" s="138">
        <v>27440000</v>
      </c>
      <c r="P107" s="139">
        <v>27440000</v>
      </c>
      <c r="Q107" s="87"/>
    </row>
    <row r="108" spans="1:17" ht="51">
      <c r="A108" s="85" t="s">
        <v>541</v>
      </c>
      <c r="B108" s="157">
        <v>2</v>
      </c>
      <c r="C108" s="69" t="s">
        <v>590</v>
      </c>
      <c r="D108" s="86">
        <v>45120</v>
      </c>
      <c r="E108" s="319">
        <v>2907</v>
      </c>
      <c r="F108" s="85" t="s">
        <v>613</v>
      </c>
      <c r="G108" s="87" t="s">
        <v>4505</v>
      </c>
      <c r="H108" s="87"/>
      <c r="I108" s="87"/>
      <c r="J108" s="87"/>
      <c r="K108" s="87"/>
      <c r="L108" s="367"/>
      <c r="M108" s="367"/>
      <c r="N108" s="138">
        <v>100</v>
      </c>
      <c r="O108" s="138">
        <v>0</v>
      </c>
      <c r="P108" s="139">
        <v>100</v>
      </c>
      <c r="Q108" s="87"/>
    </row>
    <row r="109" spans="1:17" ht="51">
      <c r="A109" s="85">
        <v>70</v>
      </c>
      <c r="B109" s="157">
        <v>5</v>
      </c>
      <c r="C109" s="69" t="s">
        <v>47</v>
      </c>
      <c r="D109" s="86">
        <v>45120</v>
      </c>
      <c r="E109" s="319">
        <v>2907</v>
      </c>
      <c r="F109" s="85" t="s">
        <v>4492</v>
      </c>
      <c r="G109" s="87" t="s">
        <v>4505</v>
      </c>
      <c r="H109" s="87"/>
      <c r="I109" s="87"/>
      <c r="J109" s="87"/>
      <c r="K109" s="87"/>
      <c r="L109" s="367"/>
      <c r="M109" s="367"/>
      <c r="N109" s="138">
        <v>0</v>
      </c>
      <c r="O109" s="138">
        <v>100</v>
      </c>
      <c r="P109" s="139">
        <v>100</v>
      </c>
      <c r="Q109" s="87"/>
    </row>
    <row r="110" spans="1:17" ht="51">
      <c r="A110" s="85">
        <v>86</v>
      </c>
      <c r="B110" s="157">
        <v>4</v>
      </c>
      <c r="C110" s="69" t="s">
        <v>50</v>
      </c>
      <c r="D110" s="86">
        <v>45125</v>
      </c>
      <c r="E110" s="319">
        <v>2926</v>
      </c>
      <c r="F110" s="85" t="s">
        <v>4506</v>
      </c>
      <c r="G110" s="87" t="s">
        <v>4507</v>
      </c>
      <c r="H110" s="87"/>
      <c r="I110" s="87"/>
      <c r="J110" s="87"/>
      <c r="K110" s="87"/>
      <c r="L110" s="367"/>
      <c r="M110" s="367"/>
      <c r="N110" s="138">
        <v>6613.61</v>
      </c>
      <c r="O110" s="138">
        <v>0</v>
      </c>
      <c r="P110" s="139">
        <v>6613.61</v>
      </c>
      <c r="Q110" s="87"/>
    </row>
    <row r="111" spans="1:17" ht="51">
      <c r="A111" s="85">
        <v>86</v>
      </c>
      <c r="B111" s="157">
        <v>7</v>
      </c>
      <c r="C111" s="69" t="s">
        <v>50</v>
      </c>
      <c r="D111" s="86">
        <v>45126</v>
      </c>
      <c r="E111" s="319">
        <v>2943</v>
      </c>
      <c r="F111" s="85" t="s">
        <v>4510</v>
      </c>
      <c r="G111" s="87" t="s">
        <v>4508</v>
      </c>
      <c r="H111" s="87"/>
      <c r="I111" s="87"/>
      <c r="J111" s="87"/>
      <c r="K111" s="87"/>
      <c r="L111" s="367"/>
      <c r="M111" s="367"/>
      <c r="N111" s="138">
        <v>0</v>
      </c>
      <c r="O111" s="138">
        <v>2400949.9900000002</v>
      </c>
      <c r="P111" s="139">
        <v>2400949.9900000002</v>
      </c>
      <c r="Q111" s="87"/>
    </row>
    <row r="112" spans="1:17" ht="51">
      <c r="A112" s="85">
        <v>383</v>
      </c>
      <c r="B112" s="157">
        <v>1</v>
      </c>
      <c r="C112" s="69" t="s">
        <v>1246</v>
      </c>
      <c r="D112" s="86">
        <v>45128</v>
      </c>
      <c r="E112" s="319">
        <v>2973</v>
      </c>
      <c r="F112" s="85" t="s">
        <v>2513</v>
      </c>
      <c r="G112" s="87" t="s">
        <v>4511</v>
      </c>
      <c r="H112" s="87"/>
      <c r="I112" s="87"/>
      <c r="J112" s="87"/>
      <c r="K112" s="87"/>
      <c r="L112" s="367"/>
      <c r="M112" s="367"/>
      <c r="N112" s="138">
        <v>0</v>
      </c>
      <c r="O112" s="138">
        <v>43783.33</v>
      </c>
      <c r="P112" s="139">
        <v>43783.33</v>
      </c>
      <c r="Q112" s="87"/>
    </row>
    <row r="113" spans="1:17" ht="51">
      <c r="A113" s="85">
        <v>46</v>
      </c>
      <c r="B113" s="157">
        <v>14</v>
      </c>
      <c r="C113" s="69" t="s">
        <v>1379</v>
      </c>
      <c r="D113" s="86">
        <v>45128</v>
      </c>
      <c r="E113" s="319">
        <v>2977</v>
      </c>
      <c r="F113" s="85" t="s">
        <v>4512</v>
      </c>
      <c r="G113" s="87" t="s">
        <v>4513</v>
      </c>
      <c r="H113" s="87"/>
      <c r="I113" s="87"/>
      <c r="J113" s="87"/>
      <c r="K113" s="87"/>
      <c r="L113" s="367"/>
      <c r="M113" s="367"/>
      <c r="N113" s="138">
        <v>6178615.4699999997</v>
      </c>
      <c r="O113" s="138">
        <v>0</v>
      </c>
      <c r="P113" s="139">
        <v>6178615.4699999997</v>
      </c>
      <c r="Q113" s="87"/>
    </row>
    <row r="114" spans="1:17" ht="51">
      <c r="A114" s="85" t="s">
        <v>541</v>
      </c>
      <c r="B114" s="157">
        <v>2</v>
      </c>
      <c r="C114" s="69" t="s">
        <v>590</v>
      </c>
      <c r="D114" s="86">
        <v>45131</v>
      </c>
      <c r="E114" s="319">
        <v>2983</v>
      </c>
      <c r="F114" s="85" t="s">
        <v>613</v>
      </c>
      <c r="G114" s="87" t="s">
        <v>4514</v>
      </c>
      <c r="H114" s="87"/>
      <c r="I114" s="87"/>
      <c r="J114" s="87"/>
      <c r="K114" s="87"/>
      <c r="L114" s="367"/>
      <c r="M114" s="367"/>
      <c r="N114" s="138">
        <v>0</v>
      </c>
      <c r="O114" s="138">
        <v>638.79</v>
      </c>
      <c r="P114" s="139">
        <v>638.79</v>
      </c>
      <c r="Q114" s="87"/>
    </row>
    <row r="115" spans="1:17" ht="51">
      <c r="A115" s="85">
        <v>291</v>
      </c>
      <c r="B115" s="157">
        <v>1</v>
      </c>
      <c r="C115" s="69" t="s">
        <v>119</v>
      </c>
      <c r="D115" s="86">
        <v>45132</v>
      </c>
      <c r="E115" s="319">
        <v>2995</v>
      </c>
      <c r="F115" s="85" t="s">
        <v>2916</v>
      </c>
      <c r="G115" s="87" t="s">
        <v>4515</v>
      </c>
      <c r="H115" s="87"/>
      <c r="I115" s="87"/>
      <c r="J115" s="87"/>
      <c r="K115" s="87"/>
      <c r="L115" s="367"/>
      <c r="M115" s="367"/>
      <c r="N115" s="138">
        <v>299814.93</v>
      </c>
      <c r="O115" s="138">
        <v>0</v>
      </c>
      <c r="P115" s="139">
        <v>299814.93</v>
      </c>
      <c r="Q115" s="87"/>
    </row>
    <row r="116" spans="1:17" ht="51">
      <c r="A116" s="85">
        <v>253</v>
      </c>
      <c r="B116" s="157">
        <v>1</v>
      </c>
      <c r="C116" s="69" t="s">
        <v>104</v>
      </c>
      <c r="D116" s="86">
        <v>45132</v>
      </c>
      <c r="E116" s="319">
        <v>2997</v>
      </c>
      <c r="F116" s="85" t="s">
        <v>2918</v>
      </c>
      <c r="G116" s="87" t="s">
        <v>4516</v>
      </c>
      <c r="H116" s="87"/>
      <c r="I116" s="87"/>
      <c r="J116" s="87"/>
      <c r="K116" s="87"/>
      <c r="L116" s="367"/>
      <c r="M116" s="367"/>
      <c r="N116" s="138">
        <v>170049.86</v>
      </c>
      <c r="O116" s="138">
        <v>0</v>
      </c>
      <c r="P116" s="139">
        <v>170049.86</v>
      </c>
      <c r="Q116" s="87"/>
    </row>
    <row r="117" spans="1:17" ht="51">
      <c r="A117" s="85">
        <v>253</v>
      </c>
      <c r="B117" s="157">
        <v>1</v>
      </c>
      <c r="C117" s="69" t="s">
        <v>104</v>
      </c>
      <c r="D117" s="86">
        <v>45132</v>
      </c>
      <c r="E117" s="319">
        <v>3024</v>
      </c>
      <c r="F117" s="85" t="s">
        <v>3810</v>
      </c>
      <c r="G117" s="87" t="s">
        <v>4517</v>
      </c>
      <c r="H117" s="87"/>
      <c r="I117" s="87"/>
      <c r="J117" s="87"/>
      <c r="K117" s="87"/>
      <c r="L117" s="367"/>
      <c r="M117" s="367"/>
      <c r="N117" s="138">
        <v>0</v>
      </c>
      <c r="O117" s="138">
        <v>6860000</v>
      </c>
      <c r="P117" s="139">
        <v>6860000</v>
      </c>
      <c r="Q117" s="87"/>
    </row>
    <row r="118" spans="1:17" ht="51">
      <c r="A118" s="85">
        <v>291</v>
      </c>
      <c r="B118" s="157">
        <v>1</v>
      </c>
      <c r="C118" s="69" t="s">
        <v>119</v>
      </c>
      <c r="D118" s="86">
        <v>45132</v>
      </c>
      <c r="E118" s="319">
        <v>3026</v>
      </c>
      <c r="F118" s="85" t="s">
        <v>4520</v>
      </c>
      <c r="G118" s="87" t="s">
        <v>4518</v>
      </c>
      <c r="H118" s="87"/>
      <c r="I118" s="87"/>
      <c r="J118" s="87"/>
      <c r="K118" s="87"/>
      <c r="L118" s="367"/>
      <c r="M118" s="367"/>
      <c r="N118" s="138">
        <v>0</v>
      </c>
      <c r="O118" s="138">
        <v>17820954.100000001</v>
      </c>
      <c r="P118" s="139">
        <v>17820954.100000001</v>
      </c>
      <c r="Q118" s="87"/>
    </row>
    <row r="119" spans="1:17" ht="51">
      <c r="A119" s="85">
        <v>291</v>
      </c>
      <c r="B119" s="157">
        <v>1</v>
      </c>
      <c r="C119" s="69" t="s">
        <v>119</v>
      </c>
      <c r="D119" s="86">
        <v>45132</v>
      </c>
      <c r="E119" s="319">
        <v>3028</v>
      </c>
      <c r="F119" s="85" t="s">
        <v>4521</v>
      </c>
      <c r="G119" s="87" t="s">
        <v>4519</v>
      </c>
      <c r="H119" s="87"/>
      <c r="I119" s="87"/>
      <c r="J119" s="87"/>
      <c r="K119" s="87"/>
      <c r="L119" s="367"/>
      <c r="M119" s="367"/>
      <c r="N119" s="138">
        <v>0</v>
      </c>
      <c r="O119" s="138">
        <v>6860000</v>
      </c>
      <c r="P119" s="139">
        <v>6860000</v>
      </c>
      <c r="Q119" s="87"/>
    </row>
    <row r="120" spans="1:17" ht="51">
      <c r="A120" s="85">
        <v>291</v>
      </c>
      <c r="B120" s="157">
        <v>1</v>
      </c>
      <c r="C120" s="69" t="s">
        <v>119</v>
      </c>
      <c r="D120" s="86">
        <v>45135</v>
      </c>
      <c r="E120" s="319">
        <v>3295</v>
      </c>
      <c r="F120" s="85" t="s">
        <v>4484</v>
      </c>
      <c r="G120" s="87" t="s">
        <v>4522</v>
      </c>
      <c r="H120" s="87"/>
      <c r="I120" s="87"/>
      <c r="J120" s="87"/>
      <c r="K120" s="87"/>
      <c r="L120" s="367"/>
      <c r="M120" s="367"/>
      <c r="N120" s="138">
        <v>0</v>
      </c>
      <c r="O120" s="138">
        <v>2058000</v>
      </c>
      <c r="P120" s="139">
        <v>2058000</v>
      </c>
      <c r="Q120" s="87"/>
    </row>
    <row r="121" spans="1:17" ht="51">
      <c r="A121" s="85">
        <v>291</v>
      </c>
      <c r="B121" s="157">
        <v>1</v>
      </c>
      <c r="C121" s="69" t="s">
        <v>119</v>
      </c>
      <c r="D121" s="86">
        <v>45138</v>
      </c>
      <c r="E121" s="319">
        <v>3320</v>
      </c>
      <c r="F121" s="85" t="s">
        <v>4523</v>
      </c>
      <c r="G121" s="87" t="s">
        <v>4524</v>
      </c>
      <c r="H121" s="87"/>
      <c r="I121" s="87"/>
      <c r="J121" s="87"/>
      <c r="K121" s="87"/>
      <c r="L121" s="367"/>
      <c r="M121" s="367"/>
      <c r="N121" s="138">
        <v>333657.53000000003</v>
      </c>
      <c r="O121" s="138">
        <v>0</v>
      </c>
      <c r="P121" s="139">
        <v>333657.53000000003</v>
      </c>
      <c r="Q121" s="87"/>
    </row>
    <row r="122" spans="1:17" ht="51">
      <c r="A122" s="85" t="s">
        <v>541</v>
      </c>
      <c r="B122" s="157">
        <v>2</v>
      </c>
      <c r="C122" s="69" t="s">
        <v>590</v>
      </c>
      <c r="D122" s="86">
        <v>45138</v>
      </c>
      <c r="E122" s="319">
        <v>3320</v>
      </c>
      <c r="F122" s="85" t="s">
        <v>613</v>
      </c>
      <c r="G122" s="87" t="s">
        <v>4524</v>
      </c>
      <c r="H122" s="87"/>
      <c r="I122" s="87"/>
      <c r="J122" s="87"/>
      <c r="K122" s="87"/>
      <c r="L122" s="367"/>
      <c r="M122" s="367"/>
      <c r="N122" s="138">
        <v>0</v>
      </c>
      <c r="O122" s="138">
        <v>333657.53000000003</v>
      </c>
      <c r="P122" s="139">
        <v>333657.53000000003</v>
      </c>
      <c r="Q122" s="87"/>
    </row>
    <row r="123" spans="1:17" ht="51">
      <c r="A123" s="85">
        <v>117</v>
      </c>
      <c r="B123" s="157">
        <v>1</v>
      </c>
      <c r="C123" s="69" t="s">
        <v>54</v>
      </c>
      <c r="D123" s="86">
        <v>45139</v>
      </c>
      <c r="E123" s="319">
        <v>3337</v>
      </c>
      <c r="F123" s="85" t="s">
        <v>2926</v>
      </c>
      <c r="G123" s="87" t="s">
        <v>6974</v>
      </c>
      <c r="H123" s="87"/>
      <c r="I123" s="87"/>
      <c r="J123" s="87"/>
      <c r="K123" s="87"/>
      <c r="L123" s="367"/>
      <c r="M123" s="367"/>
      <c r="N123" s="138">
        <v>0</v>
      </c>
      <c r="O123" s="138">
        <v>579469</v>
      </c>
      <c r="P123" s="139">
        <v>579469</v>
      </c>
      <c r="Q123" s="87"/>
    </row>
    <row r="124" spans="1:17" ht="51">
      <c r="A124" s="85">
        <v>389</v>
      </c>
      <c r="B124" s="157">
        <v>1</v>
      </c>
      <c r="C124" s="69" t="s">
        <v>1422</v>
      </c>
      <c r="D124" s="86">
        <v>45139</v>
      </c>
      <c r="E124" s="319">
        <v>3339</v>
      </c>
      <c r="F124" s="85" t="s">
        <v>2514</v>
      </c>
      <c r="G124" s="87" t="s">
        <v>6975</v>
      </c>
      <c r="H124" s="87"/>
      <c r="I124" s="87"/>
      <c r="J124" s="87"/>
      <c r="K124" s="87"/>
      <c r="L124" s="367"/>
      <c r="M124" s="367"/>
      <c r="N124" s="138">
        <v>0</v>
      </c>
      <c r="O124" s="138">
        <v>7431912.5099999998</v>
      </c>
      <c r="P124" s="139">
        <v>7431912.5099999998</v>
      </c>
      <c r="Q124" s="87"/>
    </row>
    <row r="125" spans="1:17" ht="51">
      <c r="A125" s="85">
        <v>383</v>
      </c>
      <c r="B125" s="157">
        <v>1</v>
      </c>
      <c r="C125" s="69" t="s">
        <v>1246</v>
      </c>
      <c r="D125" s="86">
        <v>45140</v>
      </c>
      <c r="E125" s="319">
        <v>3346</v>
      </c>
      <c r="F125" s="85" t="s">
        <v>2513</v>
      </c>
      <c r="G125" s="87" t="s">
        <v>6976</v>
      </c>
      <c r="H125" s="87"/>
      <c r="I125" s="87"/>
      <c r="J125" s="87"/>
      <c r="K125" s="87"/>
      <c r="L125" s="367"/>
      <c r="M125" s="367"/>
      <c r="N125" s="138">
        <v>0</v>
      </c>
      <c r="O125" s="138">
        <v>88009.41</v>
      </c>
      <c r="P125" s="139">
        <v>88009.41</v>
      </c>
      <c r="Q125" s="87"/>
    </row>
    <row r="126" spans="1:17" ht="51">
      <c r="A126" s="85">
        <v>291</v>
      </c>
      <c r="B126" s="157">
        <v>1</v>
      </c>
      <c r="C126" s="69" t="s">
        <v>119</v>
      </c>
      <c r="D126" s="86">
        <v>45140</v>
      </c>
      <c r="E126" s="319">
        <v>3349</v>
      </c>
      <c r="F126" s="85" t="s">
        <v>4542</v>
      </c>
      <c r="G126" s="87" t="s">
        <v>6977</v>
      </c>
      <c r="H126" s="87"/>
      <c r="I126" s="87"/>
      <c r="J126" s="87"/>
      <c r="K126" s="87"/>
      <c r="L126" s="367"/>
      <c r="M126" s="367"/>
      <c r="N126" s="138">
        <v>0</v>
      </c>
      <c r="O126" s="138">
        <v>83633484.200000003</v>
      </c>
      <c r="P126" s="139">
        <v>83633484.200000003</v>
      </c>
      <c r="Q126" s="87"/>
    </row>
    <row r="127" spans="1:17" ht="51">
      <c r="A127" s="85">
        <v>291</v>
      </c>
      <c r="B127" s="157">
        <v>3</v>
      </c>
      <c r="C127" s="69" t="s">
        <v>119</v>
      </c>
      <c r="D127" s="86">
        <v>45140</v>
      </c>
      <c r="E127" s="319">
        <v>3350</v>
      </c>
      <c r="F127" s="85" t="s">
        <v>4494</v>
      </c>
      <c r="G127" s="87" t="s">
        <v>6978</v>
      </c>
      <c r="H127" s="87"/>
      <c r="I127" s="87"/>
      <c r="J127" s="87"/>
      <c r="K127" s="87"/>
      <c r="L127" s="367"/>
      <c r="M127" s="367"/>
      <c r="N127" s="138">
        <v>0</v>
      </c>
      <c r="O127" s="138">
        <v>10015600</v>
      </c>
      <c r="P127" s="139">
        <v>10015600</v>
      </c>
      <c r="Q127" s="87"/>
    </row>
    <row r="128" spans="1:17" ht="51">
      <c r="A128" s="85">
        <v>81</v>
      </c>
      <c r="B128" s="157">
        <v>1</v>
      </c>
      <c r="C128" s="69" t="s">
        <v>49</v>
      </c>
      <c r="D128" s="86">
        <v>45140</v>
      </c>
      <c r="E128" s="319">
        <v>3360</v>
      </c>
      <c r="F128" s="85" t="s">
        <v>6979</v>
      </c>
      <c r="G128" s="87" t="s">
        <v>6980</v>
      </c>
      <c r="H128" s="87"/>
      <c r="I128" s="87"/>
      <c r="J128" s="87"/>
      <c r="K128" s="87"/>
      <c r="L128" s="367"/>
      <c r="M128" s="367"/>
      <c r="N128" s="138">
        <v>482561.36</v>
      </c>
      <c r="O128" s="138">
        <v>0</v>
      </c>
      <c r="P128" s="139">
        <v>482561.36</v>
      </c>
      <c r="Q128" s="87"/>
    </row>
    <row r="129" spans="1:17" ht="51">
      <c r="A129" s="85" t="s">
        <v>541</v>
      </c>
      <c r="B129" s="157">
        <v>2</v>
      </c>
      <c r="C129" s="69" t="s">
        <v>590</v>
      </c>
      <c r="D129" s="86">
        <v>45140</v>
      </c>
      <c r="E129" s="319">
        <v>3360</v>
      </c>
      <c r="F129" s="85" t="s">
        <v>613</v>
      </c>
      <c r="G129" s="87" t="s">
        <v>6980</v>
      </c>
      <c r="H129" s="87"/>
      <c r="I129" s="87"/>
      <c r="J129" s="87"/>
      <c r="K129" s="87"/>
      <c r="L129" s="367"/>
      <c r="M129" s="367"/>
      <c r="N129" s="138">
        <v>0</v>
      </c>
      <c r="O129" s="138">
        <v>482561.36</v>
      </c>
      <c r="P129" s="139">
        <v>482561.36</v>
      </c>
      <c r="Q129" s="87"/>
    </row>
    <row r="130" spans="1:17" ht="51">
      <c r="A130" s="85" t="s">
        <v>541</v>
      </c>
      <c r="B130" s="157">
        <v>2</v>
      </c>
      <c r="C130" s="69" t="s">
        <v>590</v>
      </c>
      <c r="D130" s="86">
        <v>45141</v>
      </c>
      <c r="E130" s="319">
        <v>3363</v>
      </c>
      <c r="F130" s="85" t="s">
        <v>613</v>
      </c>
      <c r="G130" s="87" t="s">
        <v>6981</v>
      </c>
      <c r="H130" s="87"/>
      <c r="I130" s="87"/>
      <c r="J130" s="87"/>
      <c r="K130" s="87"/>
      <c r="L130" s="367"/>
      <c r="M130" s="367"/>
      <c r="N130" s="138">
        <v>4708.22</v>
      </c>
      <c r="O130" s="138">
        <v>0</v>
      </c>
      <c r="P130" s="139">
        <v>4708.22</v>
      </c>
      <c r="Q130" s="87"/>
    </row>
    <row r="131" spans="1:17" ht="51">
      <c r="A131" s="85">
        <v>15</v>
      </c>
      <c r="B131" s="157">
        <v>1</v>
      </c>
      <c r="C131" s="69" t="s">
        <v>39</v>
      </c>
      <c r="D131" s="86">
        <v>45141</v>
      </c>
      <c r="E131" s="319">
        <v>3363</v>
      </c>
      <c r="F131" s="85" t="s">
        <v>6982</v>
      </c>
      <c r="G131" s="87" t="s">
        <v>6981</v>
      </c>
      <c r="H131" s="87"/>
      <c r="I131" s="87"/>
      <c r="J131" s="87"/>
      <c r="K131" s="87"/>
      <c r="L131" s="367"/>
      <c r="M131" s="367"/>
      <c r="N131" s="138">
        <v>0</v>
      </c>
      <c r="O131" s="138">
        <v>4708.22</v>
      </c>
      <c r="P131" s="139">
        <v>4708.22</v>
      </c>
      <c r="Q131" s="87"/>
    </row>
    <row r="132" spans="1:17" ht="51">
      <c r="A132" s="85" t="s">
        <v>541</v>
      </c>
      <c r="B132" s="157">
        <v>2</v>
      </c>
      <c r="C132" s="69" t="s">
        <v>590</v>
      </c>
      <c r="D132" s="86">
        <v>45141</v>
      </c>
      <c r="E132" s="319">
        <v>3365</v>
      </c>
      <c r="F132" s="85" t="s">
        <v>613</v>
      </c>
      <c r="G132" s="87" t="s">
        <v>6983</v>
      </c>
      <c r="H132" s="87"/>
      <c r="I132" s="87"/>
      <c r="J132" s="87"/>
      <c r="K132" s="87"/>
      <c r="L132" s="367"/>
      <c r="M132" s="367"/>
      <c r="N132" s="138">
        <v>11092.62</v>
      </c>
      <c r="O132" s="138">
        <v>0</v>
      </c>
      <c r="P132" s="139">
        <v>11092.62</v>
      </c>
      <c r="Q132" s="87"/>
    </row>
    <row r="133" spans="1:17" ht="51">
      <c r="A133" s="85">
        <v>15</v>
      </c>
      <c r="B133" s="157">
        <v>1</v>
      </c>
      <c r="C133" s="69" t="s">
        <v>39</v>
      </c>
      <c r="D133" s="86">
        <v>45141</v>
      </c>
      <c r="E133" s="319">
        <v>3365</v>
      </c>
      <c r="F133" s="85" t="s">
        <v>6982</v>
      </c>
      <c r="G133" s="87" t="s">
        <v>6983</v>
      </c>
      <c r="H133" s="87"/>
      <c r="I133" s="87"/>
      <c r="J133" s="87"/>
      <c r="K133" s="87"/>
      <c r="L133" s="367"/>
      <c r="M133" s="367"/>
      <c r="N133" s="138">
        <v>0</v>
      </c>
      <c r="O133" s="138">
        <v>11092.62</v>
      </c>
      <c r="P133" s="139">
        <v>11092.62</v>
      </c>
      <c r="Q133" s="87"/>
    </row>
    <row r="134" spans="1:17" ht="51">
      <c r="A134" s="85" t="s">
        <v>541</v>
      </c>
      <c r="B134" s="157">
        <v>2</v>
      </c>
      <c r="C134" s="69" t="s">
        <v>590</v>
      </c>
      <c r="D134" s="86">
        <v>45141</v>
      </c>
      <c r="E134" s="319">
        <v>3367</v>
      </c>
      <c r="F134" s="85" t="s">
        <v>613</v>
      </c>
      <c r="G134" s="87" t="s">
        <v>6984</v>
      </c>
      <c r="H134" s="87"/>
      <c r="I134" s="87"/>
      <c r="J134" s="87"/>
      <c r="K134" s="87"/>
      <c r="L134" s="367"/>
      <c r="M134" s="367"/>
      <c r="N134" s="138">
        <v>133933.54</v>
      </c>
      <c r="O134" s="138">
        <v>0</v>
      </c>
      <c r="P134" s="139">
        <v>133933.54</v>
      </c>
      <c r="Q134" s="87"/>
    </row>
    <row r="135" spans="1:17" ht="51">
      <c r="A135" s="85">
        <v>15</v>
      </c>
      <c r="B135" s="157">
        <v>1</v>
      </c>
      <c r="C135" s="69" t="s">
        <v>39</v>
      </c>
      <c r="D135" s="86">
        <v>45141</v>
      </c>
      <c r="E135" s="319">
        <v>3367</v>
      </c>
      <c r="F135" s="85" t="s">
        <v>6982</v>
      </c>
      <c r="G135" s="87" t="s">
        <v>6984</v>
      </c>
      <c r="H135" s="87"/>
      <c r="I135" s="87"/>
      <c r="J135" s="87"/>
      <c r="K135" s="87"/>
      <c r="L135" s="367"/>
      <c r="M135" s="367"/>
      <c r="N135" s="138">
        <v>0</v>
      </c>
      <c r="O135" s="138">
        <v>133933.54</v>
      </c>
      <c r="P135" s="139">
        <v>133933.54</v>
      </c>
      <c r="Q135" s="87"/>
    </row>
    <row r="136" spans="1:17" ht="51">
      <c r="A136" s="85" t="s">
        <v>541</v>
      </c>
      <c r="B136" s="157">
        <v>2</v>
      </c>
      <c r="C136" s="69" t="s">
        <v>590</v>
      </c>
      <c r="D136" s="86">
        <v>45141</v>
      </c>
      <c r="E136" s="319">
        <v>3369</v>
      </c>
      <c r="F136" s="85" t="s">
        <v>613</v>
      </c>
      <c r="G136" s="87" t="s">
        <v>6985</v>
      </c>
      <c r="H136" s="87"/>
      <c r="I136" s="87"/>
      <c r="J136" s="87"/>
      <c r="K136" s="87"/>
      <c r="L136" s="367"/>
      <c r="M136" s="367"/>
      <c r="N136" s="138">
        <v>41210.28</v>
      </c>
      <c r="O136" s="138">
        <v>0</v>
      </c>
      <c r="P136" s="139">
        <v>41210.28</v>
      </c>
      <c r="Q136" s="87"/>
    </row>
    <row r="137" spans="1:17" ht="51">
      <c r="A137" s="85">
        <v>15</v>
      </c>
      <c r="B137" s="157">
        <v>1</v>
      </c>
      <c r="C137" s="69" t="s">
        <v>39</v>
      </c>
      <c r="D137" s="86">
        <v>45141</v>
      </c>
      <c r="E137" s="319">
        <v>3369</v>
      </c>
      <c r="F137" s="85" t="s">
        <v>6982</v>
      </c>
      <c r="G137" s="87" t="s">
        <v>6985</v>
      </c>
      <c r="H137" s="87"/>
      <c r="I137" s="87"/>
      <c r="J137" s="87"/>
      <c r="K137" s="87"/>
      <c r="L137" s="367"/>
      <c r="M137" s="367"/>
      <c r="N137" s="138">
        <v>0</v>
      </c>
      <c r="O137" s="138">
        <v>41210.28</v>
      </c>
      <c r="P137" s="139">
        <v>41210.28</v>
      </c>
      <c r="Q137" s="87"/>
    </row>
    <row r="138" spans="1:17" ht="51">
      <c r="A138" s="85" t="s">
        <v>541</v>
      </c>
      <c r="B138" s="157">
        <v>2</v>
      </c>
      <c r="C138" s="69" t="s">
        <v>590</v>
      </c>
      <c r="D138" s="86">
        <v>45141</v>
      </c>
      <c r="E138" s="319">
        <v>3371</v>
      </c>
      <c r="F138" s="85" t="s">
        <v>613</v>
      </c>
      <c r="G138" s="87" t="s">
        <v>6986</v>
      </c>
      <c r="H138" s="87"/>
      <c r="I138" s="87"/>
      <c r="J138" s="87"/>
      <c r="K138" s="87"/>
      <c r="L138" s="367"/>
      <c r="M138" s="367"/>
      <c r="N138" s="138">
        <v>30907.73</v>
      </c>
      <c r="O138" s="138">
        <v>0</v>
      </c>
      <c r="P138" s="139">
        <v>30907.73</v>
      </c>
      <c r="Q138" s="87"/>
    </row>
    <row r="139" spans="1:17" ht="51">
      <c r="A139" s="85">
        <v>15</v>
      </c>
      <c r="B139" s="157">
        <v>1</v>
      </c>
      <c r="C139" s="69" t="s">
        <v>39</v>
      </c>
      <c r="D139" s="86">
        <v>45141</v>
      </c>
      <c r="E139" s="319">
        <v>3371</v>
      </c>
      <c r="F139" s="85" t="s">
        <v>6982</v>
      </c>
      <c r="G139" s="87" t="s">
        <v>6986</v>
      </c>
      <c r="H139" s="87"/>
      <c r="I139" s="87"/>
      <c r="J139" s="87"/>
      <c r="K139" s="87"/>
      <c r="L139" s="367"/>
      <c r="M139" s="367"/>
      <c r="N139" s="138">
        <v>0</v>
      </c>
      <c r="O139" s="138">
        <v>30907.73</v>
      </c>
      <c r="P139" s="139">
        <v>30907.73</v>
      </c>
      <c r="Q139" s="87"/>
    </row>
    <row r="140" spans="1:17" ht="51">
      <c r="A140" s="85">
        <v>382</v>
      </c>
      <c r="B140" s="157">
        <v>1</v>
      </c>
      <c r="C140" s="69" t="s">
        <v>1245</v>
      </c>
      <c r="D140" s="86">
        <v>45142</v>
      </c>
      <c r="E140" s="319">
        <v>3373</v>
      </c>
      <c r="F140" s="85" t="s">
        <v>6987</v>
      </c>
      <c r="G140" s="87" t="s">
        <v>6988</v>
      </c>
      <c r="H140" s="87"/>
      <c r="I140" s="87"/>
      <c r="J140" s="87"/>
      <c r="K140" s="87"/>
      <c r="L140" s="367"/>
      <c r="M140" s="367"/>
      <c r="N140" s="138">
        <v>0</v>
      </c>
      <c r="O140" s="138">
        <v>43535194.600000001</v>
      </c>
      <c r="P140" s="139">
        <v>43535194.600000001</v>
      </c>
      <c r="Q140" s="87"/>
    </row>
    <row r="141" spans="1:17" ht="51">
      <c r="A141" s="85">
        <v>225</v>
      </c>
      <c r="B141" s="157">
        <v>1</v>
      </c>
      <c r="C141" s="69" t="s">
        <v>96</v>
      </c>
      <c r="D141" s="86">
        <v>45142</v>
      </c>
      <c r="E141" s="319">
        <v>3379</v>
      </c>
      <c r="F141" s="85" t="s">
        <v>6989</v>
      </c>
      <c r="G141" s="87" t="s">
        <v>6990</v>
      </c>
      <c r="H141" s="87"/>
      <c r="I141" s="87"/>
      <c r="J141" s="87"/>
      <c r="K141" s="87"/>
      <c r="L141" s="367"/>
      <c r="M141" s="367"/>
      <c r="N141" s="138">
        <v>209023.96</v>
      </c>
      <c r="O141" s="138">
        <v>0</v>
      </c>
      <c r="P141" s="139">
        <v>209023.96</v>
      </c>
      <c r="Q141" s="87"/>
    </row>
    <row r="142" spans="1:17" ht="51">
      <c r="A142" s="85" t="s">
        <v>541</v>
      </c>
      <c r="B142" s="157">
        <v>2</v>
      </c>
      <c r="C142" s="69" t="s">
        <v>590</v>
      </c>
      <c r="D142" s="86">
        <v>45142</v>
      </c>
      <c r="E142" s="319">
        <v>3379</v>
      </c>
      <c r="F142" s="85" t="s">
        <v>613</v>
      </c>
      <c r="G142" s="87" t="s">
        <v>6990</v>
      </c>
      <c r="H142" s="87"/>
      <c r="I142" s="87"/>
      <c r="J142" s="87"/>
      <c r="K142" s="87"/>
      <c r="L142" s="367"/>
      <c r="M142" s="367"/>
      <c r="N142" s="138">
        <v>0</v>
      </c>
      <c r="O142" s="138">
        <v>209023.96</v>
      </c>
      <c r="P142" s="139">
        <v>209023.96</v>
      </c>
      <c r="Q142" s="87"/>
    </row>
    <row r="143" spans="1:17" ht="51">
      <c r="A143" s="85">
        <v>206</v>
      </c>
      <c r="B143" s="157">
        <v>5</v>
      </c>
      <c r="C143" s="69" t="s">
        <v>87</v>
      </c>
      <c r="D143" s="86">
        <v>45146</v>
      </c>
      <c r="E143" s="319">
        <v>3381</v>
      </c>
      <c r="F143" s="85" t="s">
        <v>6991</v>
      </c>
      <c r="G143" s="87" t="s">
        <v>6992</v>
      </c>
      <c r="H143" s="87"/>
      <c r="I143" s="87"/>
      <c r="J143" s="87"/>
      <c r="K143" s="87"/>
      <c r="L143" s="367"/>
      <c r="M143" s="367"/>
      <c r="N143" s="138">
        <v>0</v>
      </c>
      <c r="O143" s="138">
        <v>281623.58</v>
      </c>
      <c r="P143" s="139">
        <v>281623.58</v>
      </c>
      <c r="Q143" s="87"/>
    </row>
    <row r="144" spans="1:17" ht="51">
      <c r="A144" s="85">
        <v>291</v>
      </c>
      <c r="B144" s="157">
        <v>8</v>
      </c>
      <c r="C144" s="69" t="s">
        <v>119</v>
      </c>
      <c r="D144" s="86">
        <v>45147</v>
      </c>
      <c r="E144" s="319">
        <v>3417</v>
      </c>
      <c r="F144" s="85" t="s">
        <v>6993</v>
      </c>
      <c r="G144" s="87" t="s">
        <v>6994</v>
      </c>
      <c r="H144" s="87"/>
      <c r="I144" s="87"/>
      <c r="J144" s="87"/>
      <c r="K144" s="87"/>
      <c r="L144" s="367"/>
      <c r="M144" s="367"/>
      <c r="N144" s="138">
        <v>0</v>
      </c>
      <c r="O144" s="138">
        <v>27440000</v>
      </c>
      <c r="P144" s="139">
        <v>27440000</v>
      </c>
      <c r="Q144" s="87"/>
    </row>
    <row r="145" spans="1:17" ht="51">
      <c r="A145" s="85">
        <v>291</v>
      </c>
      <c r="B145" s="157">
        <v>1</v>
      </c>
      <c r="C145" s="69" t="s">
        <v>119</v>
      </c>
      <c r="D145" s="86">
        <v>45147</v>
      </c>
      <c r="E145" s="319">
        <v>3419</v>
      </c>
      <c r="F145" s="85" t="s">
        <v>4480</v>
      </c>
      <c r="G145" s="87" t="s">
        <v>6995</v>
      </c>
      <c r="H145" s="87"/>
      <c r="I145" s="87"/>
      <c r="J145" s="87"/>
      <c r="K145" s="87"/>
      <c r="L145" s="367"/>
      <c r="M145" s="367"/>
      <c r="N145" s="138">
        <v>0</v>
      </c>
      <c r="O145" s="138">
        <v>2265858</v>
      </c>
      <c r="P145" s="139">
        <v>2265858</v>
      </c>
      <c r="Q145" s="87"/>
    </row>
    <row r="146" spans="1:17" ht="51">
      <c r="A146" s="85" t="s">
        <v>541</v>
      </c>
      <c r="B146" s="157">
        <v>2</v>
      </c>
      <c r="C146" s="69" t="s">
        <v>590</v>
      </c>
      <c r="D146" s="86">
        <v>45147</v>
      </c>
      <c r="E146" s="319">
        <v>3421</v>
      </c>
      <c r="F146" s="85" t="s">
        <v>613</v>
      </c>
      <c r="G146" s="87" t="s">
        <v>6996</v>
      </c>
      <c r="H146" s="87"/>
      <c r="I146" s="87"/>
      <c r="J146" s="87"/>
      <c r="K146" s="87"/>
      <c r="L146" s="367"/>
      <c r="M146" s="367"/>
      <c r="N146" s="138">
        <v>2058000</v>
      </c>
      <c r="O146" s="138">
        <v>0</v>
      </c>
      <c r="P146" s="139">
        <v>2058000</v>
      </c>
      <c r="Q146" s="87"/>
    </row>
    <row r="147" spans="1:17" ht="51">
      <c r="A147" s="85">
        <v>46</v>
      </c>
      <c r="B147" s="157">
        <v>5</v>
      </c>
      <c r="C147" s="69" t="s">
        <v>1379</v>
      </c>
      <c r="D147" s="86">
        <v>45147</v>
      </c>
      <c r="E147" s="319">
        <v>3421</v>
      </c>
      <c r="F147" s="85" t="s">
        <v>6997</v>
      </c>
      <c r="G147" s="87" t="s">
        <v>6996</v>
      </c>
      <c r="H147" s="87"/>
      <c r="I147" s="87"/>
      <c r="J147" s="87"/>
      <c r="K147" s="87"/>
      <c r="L147" s="367"/>
      <c r="M147" s="367"/>
      <c r="N147" s="138">
        <v>0</v>
      </c>
      <c r="O147" s="138">
        <v>2058000</v>
      </c>
      <c r="P147" s="139">
        <v>2058000</v>
      </c>
      <c r="Q147" s="87"/>
    </row>
    <row r="148" spans="1:17" ht="51">
      <c r="A148" s="85">
        <v>10</v>
      </c>
      <c r="B148" s="157">
        <v>1</v>
      </c>
      <c r="C148" s="69" t="s">
        <v>38</v>
      </c>
      <c r="D148" s="86">
        <v>45147</v>
      </c>
      <c r="E148" s="319">
        <v>3422</v>
      </c>
      <c r="F148" s="85" t="s">
        <v>3800</v>
      </c>
      <c r="G148" s="87" t="s">
        <v>6998</v>
      </c>
      <c r="H148" s="87"/>
      <c r="I148" s="87"/>
      <c r="J148" s="87"/>
      <c r="K148" s="87"/>
      <c r="L148" s="367"/>
      <c r="M148" s="367"/>
      <c r="N148" s="138">
        <v>36182.93</v>
      </c>
      <c r="O148" s="138">
        <v>0</v>
      </c>
      <c r="P148" s="139">
        <v>36182.93</v>
      </c>
      <c r="Q148" s="87"/>
    </row>
    <row r="149" spans="1:17" ht="51">
      <c r="A149" s="85">
        <v>340</v>
      </c>
      <c r="B149" s="157">
        <v>1</v>
      </c>
      <c r="C149" s="69" t="s">
        <v>136</v>
      </c>
      <c r="D149" s="86">
        <v>45147</v>
      </c>
      <c r="E149" s="319">
        <v>3422</v>
      </c>
      <c r="F149" s="85" t="s">
        <v>3797</v>
      </c>
      <c r="G149" s="87" t="s">
        <v>6998</v>
      </c>
      <c r="H149" s="87"/>
      <c r="I149" s="87"/>
      <c r="J149" s="87"/>
      <c r="K149" s="87"/>
      <c r="L149" s="367"/>
      <c r="M149" s="367"/>
      <c r="N149" s="138">
        <v>0</v>
      </c>
      <c r="O149" s="138">
        <v>36182.93</v>
      </c>
      <c r="P149" s="139">
        <v>36182.93</v>
      </c>
      <c r="Q149" s="87"/>
    </row>
    <row r="150" spans="1:17" ht="51">
      <c r="A150" s="85" t="s">
        <v>541</v>
      </c>
      <c r="B150" s="157">
        <v>2</v>
      </c>
      <c r="C150" s="69" t="s">
        <v>590</v>
      </c>
      <c r="D150" s="86">
        <v>45147</v>
      </c>
      <c r="E150" s="319">
        <v>3423</v>
      </c>
      <c r="F150" s="85" t="s">
        <v>613</v>
      </c>
      <c r="G150" s="87" t="s">
        <v>6999</v>
      </c>
      <c r="H150" s="87"/>
      <c r="I150" s="87"/>
      <c r="J150" s="87"/>
      <c r="K150" s="87"/>
      <c r="L150" s="367"/>
      <c r="M150" s="367"/>
      <c r="N150" s="138">
        <v>80762.78</v>
      </c>
      <c r="O150" s="138">
        <v>0</v>
      </c>
      <c r="P150" s="139">
        <v>80762.78</v>
      </c>
      <c r="Q150" s="87"/>
    </row>
    <row r="151" spans="1:17" ht="51">
      <c r="A151" s="85">
        <v>340</v>
      </c>
      <c r="B151" s="157">
        <v>1</v>
      </c>
      <c r="C151" s="69" t="s">
        <v>136</v>
      </c>
      <c r="D151" s="86">
        <v>45147</v>
      </c>
      <c r="E151" s="319">
        <v>3423</v>
      </c>
      <c r="F151" s="85" t="s">
        <v>3797</v>
      </c>
      <c r="G151" s="87" t="s">
        <v>6999</v>
      </c>
      <c r="H151" s="87"/>
      <c r="I151" s="87"/>
      <c r="J151" s="87"/>
      <c r="K151" s="87"/>
      <c r="L151" s="367"/>
      <c r="M151" s="367"/>
      <c r="N151" s="138">
        <v>0</v>
      </c>
      <c r="O151" s="138">
        <v>80762.78</v>
      </c>
      <c r="P151" s="139">
        <v>80762.78</v>
      </c>
      <c r="Q151" s="87"/>
    </row>
    <row r="152" spans="1:17" ht="51">
      <c r="A152" s="85">
        <v>340</v>
      </c>
      <c r="B152" s="157">
        <v>1</v>
      </c>
      <c r="C152" s="69" t="s">
        <v>136</v>
      </c>
      <c r="D152" s="86">
        <v>45147</v>
      </c>
      <c r="E152" s="319">
        <v>3424</v>
      </c>
      <c r="F152" s="85" t="s">
        <v>3797</v>
      </c>
      <c r="G152" s="87" t="s">
        <v>7000</v>
      </c>
      <c r="H152" s="87"/>
      <c r="I152" s="87"/>
      <c r="J152" s="87"/>
      <c r="K152" s="87"/>
      <c r="L152" s="367"/>
      <c r="M152" s="367"/>
      <c r="N152" s="138">
        <v>36182.93</v>
      </c>
      <c r="O152" s="138">
        <v>0</v>
      </c>
      <c r="P152" s="139">
        <v>36182.93</v>
      </c>
      <c r="Q152" s="87"/>
    </row>
    <row r="153" spans="1:17" ht="51">
      <c r="A153" s="85" t="s">
        <v>541</v>
      </c>
      <c r="B153" s="157">
        <v>2</v>
      </c>
      <c r="C153" s="69" t="s">
        <v>590</v>
      </c>
      <c r="D153" s="86">
        <v>45147</v>
      </c>
      <c r="E153" s="319">
        <v>3424</v>
      </c>
      <c r="F153" s="85" t="s">
        <v>613</v>
      </c>
      <c r="G153" s="87" t="s">
        <v>7000</v>
      </c>
      <c r="H153" s="87"/>
      <c r="I153" s="87"/>
      <c r="J153" s="87"/>
      <c r="K153" s="87"/>
      <c r="L153" s="367"/>
      <c r="M153" s="367"/>
      <c r="N153" s="138">
        <v>0</v>
      </c>
      <c r="O153" s="138">
        <v>36182.93</v>
      </c>
      <c r="P153" s="139">
        <v>36182.93</v>
      </c>
      <c r="Q153" s="87"/>
    </row>
    <row r="154" spans="1:17" ht="51">
      <c r="A154" s="85">
        <v>340</v>
      </c>
      <c r="B154" s="157">
        <v>1</v>
      </c>
      <c r="C154" s="69" t="s">
        <v>136</v>
      </c>
      <c r="D154" s="86">
        <v>45147</v>
      </c>
      <c r="E154" s="319">
        <v>3425</v>
      </c>
      <c r="F154" s="85" t="s">
        <v>3797</v>
      </c>
      <c r="G154" s="87" t="s">
        <v>7001</v>
      </c>
      <c r="H154" s="87"/>
      <c r="I154" s="87"/>
      <c r="J154" s="87"/>
      <c r="K154" s="87"/>
      <c r="L154" s="367"/>
      <c r="M154" s="367"/>
      <c r="N154" s="138">
        <v>80762.78</v>
      </c>
      <c r="O154" s="138">
        <v>0</v>
      </c>
      <c r="P154" s="139">
        <v>80762.78</v>
      </c>
      <c r="Q154" s="87"/>
    </row>
    <row r="155" spans="1:17" ht="51">
      <c r="A155" s="85">
        <v>10</v>
      </c>
      <c r="B155" s="157">
        <v>1</v>
      </c>
      <c r="C155" s="69" t="s">
        <v>38</v>
      </c>
      <c r="D155" s="86">
        <v>45147</v>
      </c>
      <c r="E155" s="319">
        <v>3425</v>
      </c>
      <c r="F155" s="85" t="s">
        <v>3800</v>
      </c>
      <c r="G155" s="87" t="s">
        <v>7001</v>
      </c>
      <c r="H155" s="87"/>
      <c r="I155" s="87"/>
      <c r="J155" s="87"/>
      <c r="K155" s="87"/>
      <c r="L155" s="367"/>
      <c r="M155" s="367"/>
      <c r="N155" s="138">
        <v>0</v>
      </c>
      <c r="O155" s="138">
        <v>80762.78</v>
      </c>
      <c r="P155" s="139">
        <v>80762.78</v>
      </c>
      <c r="Q155" s="87"/>
    </row>
    <row r="156" spans="1:17" ht="51">
      <c r="A156" s="85">
        <v>383</v>
      </c>
      <c r="B156" s="157">
        <v>1</v>
      </c>
      <c r="C156" s="69" t="s">
        <v>1246</v>
      </c>
      <c r="D156" s="86">
        <v>45147</v>
      </c>
      <c r="E156" s="319">
        <v>3431</v>
      </c>
      <c r="F156" s="85" t="s">
        <v>2513</v>
      </c>
      <c r="G156" s="87" t="s">
        <v>7002</v>
      </c>
      <c r="H156" s="87"/>
      <c r="I156" s="87"/>
      <c r="J156" s="87"/>
      <c r="K156" s="87"/>
      <c r="L156" s="367"/>
      <c r="M156" s="367"/>
      <c r="N156" s="138">
        <v>0</v>
      </c>
      <c r="O156" s="138">
        <v>413844.04</v>
      </c>
      <c r="P156" s="139">
        <v>413844.04</v>
      </c>
      <c r="Q156" s="87"/>
    </row>
    <row r="157" spans="1:17" ht="51">
      <c r="A157" s="85" t="s">
        <v>541</v>
      </c>
      <c r="B157" s="157">
        <v>2</v>
      </c>
      <c r="C157" s="69" t="s">
        <v>590</v>
      </c>
      <c r="D157" s="86">
        <v>45152</v>
      </c>
      <c r="E157" s="319">
        <v>3487</v>
      </c>
      <c r="F157" s="85" t="s">
        <v>613</v>
      </c>
      <c r="G157" s="87" t="s">
        <v>7003</v>
      </c>
      <c r="H157" s="87"/>
      <c r="I157" s="87"/>
      <c r="J157" s="87"/>
      <c r="K157" s="87"/>
      <c r="L157" s="367"/>
      <c r="M157" s="367"/>
      <c r="N157" s="138">
        <v>106888.61</v>
      </c>
      <c r="O157" s="138">
        <v>0</v>
      </c>
      <c r="P157" s="139">
        <v>106888.61</v>
      </c>
      <c r="Q157" s="87"/>
    </row>
    <row r="158" spans="1:17" ht="51">
      <c r="A158" s="85">
        <v>383</v>
      </c>
      <c r="B158" s="157">
        <v>1</v>
      </c>
      <c r="C158" s="69" t="s">
        <v>1246</v>
      </c>
      <c r="D158" s="86">
        <v>45152</v>
      </c>
      <c r="E158" s="319">
        <v>3487</v>
      </c>
      <c r="F158" s="85" t="s">
        <v>2513</v>
      </c>
      <c r="G158" s="87" t="s">
        <v>7003</v>
      </c>
      <c r="H158" s="87"/>
      <c r="I158" s="87"/>
      <c r="J158" s="87"/>
      <c r="K158" s="87"/>
      <c r="L158" s="367"/>
      <c r="M158" s="367"/>
      <c r="N158" s="138">
        <v>0</v>
      </c>
      <c r="O158" s="138">
        <v>106888.61</v>
      </c>
      <c r="P158" s="139">
        <v>106888.61</v>
      </c>
      <c r="Q158" s="87"/>
    </row>
    <row r="159" spans="1:17" ht="51">
      <c r="A159" s="85" t="s">
        <v>541</v>
      </c>
      <c r="B159" s="157">
        <v>2</v>
      </c>
      <c r="C159" s="69" t="s">
        <v>590</v>
      </c>
      <c r="D159" s="86">
        <v>45152</v>
      </c>
      <c r="E159" s="319">
        <v>3490</v>
      </c>
      <c r="F159" s="85" t="s">
        <v>613</v>
      </c>
      <c r="G159" s="87" t="s">
        <v>7004</v>
      </c>
      <c r="H159" s="87"/>
      <c r="I159" s="87"/>
      <c r="J159" s="87"/>
      <c r="K159" s="87"/>
      <c r="L159" s="367"/>
      <c r="M159" s="367"/>
      <c r="N159" s="138">
        <v>103725.4</v>
      </c>
      <c r="O159" s="138">
        <v>0</v>
      </c>
      <c r="P159" s="139">
        <v>103725.4</v>
      </c>
      <c r="Q159" s="87"/>
    </row>
    <row r="160" spans="1:17" ht="51">
      <c r="A160" s="85">
        <v>291</v>
      </c>
      <c r="B160" s="157">
        <v>1</v>
      </c>
      <c r="C160" s="69" t="s">
        <v>119</v>
      </c>
      <c r="D160" s="86">
        <v>45152</v>
      </c>
      <c r="E160" s="319">
        <v>3490</v>
      </c>
      <c r="F160" s="85" t="s">
        <v>4503</v>
      </c>
      <c r="G160" s="87" t="s">
        <v>7004</v>
      </c>
      <c r="H160" s="87"/>
      <c r="I160" s="87"/>
      <c r="J160" s="87"/>
      <c r="K160" s="87"/>
      <c r="L160" s="367"/>
      <c r="M160" s="367"/>
      <c r="N160" s="138">
        <v>0</v>
      </c>
      <c r="O160" s="138">
        <v>103725.4</v>
      </c>
      <c r="P160" s="139">
        <v>103725.4</v>
      </c>
      <c r="Q160" s="87"/>
    </row>
    <row r="161" spans="1:17" ht="51">
      <c r="A161" s="85" t="s">
        <v>541</v>
      </c>
      <c r="B161" s="157">
        <v>2</v>
      </c>
      <c r="C161" s="69" t="s">
        <v>590</v>
      </c>
      <c r="D161" s="86">
        <v>45152</v>
      </c>
      <c r="E161" s="319">
        <v>3491</v>
      </c>
      <c r="F161" s="85" t="s">
        <v>613</v>
      </c>
      <c r="G161" s="87" t="s">
        <v>7005</v>
      </c>
      <c r="H161" s="87"/>
      <c r="I161" s="87"/>
      <c r="J161" s="87"/>
      <c r="K161" s="87"/>
      <c r="L161" s="367"/>
      <c r="M161" s="367"/>
      <c r="N161" s="138">
        <v>2747318.11</v>
      </c>
      <c r="O161" s="138">
        <v>0</v>
      </c>
      <c r="P161" s="139">
        <v>2747318.11</v>
      </c>
      <c r="Q161" s="87"/>
    </row>
    <row r="162" spans="1:17" ht="51">
      <c r="A162" s="85">
        <v>291</v>
      </c>
      <c r="B162" s="157">
        <v>1</v>
      </c>
      <c r="C162" s="69" t="s">
        <v>119</v>
      </c>
      <c r="D162" s="86">
        <v>45152</v>
      </c>
      <c r="E162" s="319">
        <v>3491</v>
      </c>
      <c r="F162" s="85" t="s">
        <v>4504</v>
      </c>
      <c r="G162" s="87" t="s">
        <v>7005</v>
      </c>
      <c r="H162" s="87"/>
      <c r="I162" s="87"/>
      <c r="J162" s="87"/>
      <c r="K162" s="87"/>
      <c r="L162" s="367"/>
      <c r="M162" s="367"/>
      <c r="N162" s="138">
        <v>0</v>
      </c>
      <c r="O162" s="138">
        <v>2747318.11</v>
      </c>
      <c r="P162" s="139">
        <v>2747318.11</v>
      </c>
      <c r="Q162" s="87"/>
    </row>
    <row r="163" spans="1:17" ht="51">
      <c r="A163" s="85" t="s">
        <v>541</v>
      </c>
      <c r="B163" s="157">
        <v>2</v>
      </c>
      <c r="C163" s="69" t="s">
        <v>590</v>
      </c>
      <c r="D163" s="86">
        <v>45152</v>
      </c>
      <c r="E163" s="319">
        <v>3497</v>
      </c>
      <c r="F163" s="85" t="s">
        <v>613</v>
      </c>
      <c r="G163" s="87" t="s">
        <v>7006</v>
      </c>
      <c r="H163" s="87"/>
      <c r="I163" s="87"/>
      <c r="J163" s="87"/>
      <c r="K163" s="87"/>
      <c r="L163" s="367"/>
      <c r="M163" s="367"/>
      <c r="N163" s="138">
        <v>4802000</v>
      </c>
      <c r="O163" s="138">
        <v>0</v>
      </c>
      <c r="P163" s="139">
        <v>4802000</v>
      </c>
      <c r="Q163" s="87"/>
    </row>
    <row r="164" spans="1:17" ht="51">
      <c r="A164" s="85">
        <v>287</v>
      </c>
      <c r="B164" s="157">
        <v>10</v>
      </c>
      <c r="C164" s="69" t="s">
        <v>116</v>
      </c>
      <c r="D164" s="86">
        <v>45152</v>
      </c>
      <c r="E164" s="319">
        <v>3497</v>
      </c>
      <c r="F164" s="85" t="s">
        <v>7007</v>
      </c>
      <c r="G164" s="87" t="s">
        <v>7006</v>
      </c>
      <c r="H164" s="87"/>
      <c r="I164" s="87"/>
      <c r="J164" s="87"/>
      <c r="K164" s="87"/>
      <c r="L164" s="367"/>
      <c r="M164" s="367"/>
      <c r="N164" s="138">
        <v>0</v>
      </c>
      <c r="O164" s="138">
        <v>4802000</v>
      </c>
      <c r="P164" s="139">
        <v>4802000</v>
      </c>
      <c r="Q164" s="87"/>
    </row>
    <row r="165" spans="1:17" ht="51">
      <c r="A165" s="85" t="s">
        <v>541</v>
      </c>
      <c r="B165" s="157">
        <v>2</v>
      </c>
      <c r="C165" s="69" t="s">
        <v>590</v>
      </c>
      <c r="D165" s="86">
        <v>45153</v>
      </c>
      <c r="E165" s="319">
        <v>3499</v>
      </c>
      <c r="F165" s="85" t="s">
        <v>613</v>
      </c>
      <c r="G165" s="87" t="s">
        <v>7008</v>
      </c>
      <c r="H165" s="87"/>
      <c r="I165" s="87"/>
      <c r="J165" s="87"/>
      <c r="K165" s="87"/>
      <c r="L165" s="367"/>
      <c r="M165" s="367"/>
      <c r="N165" s="138">
        <v>1752048.05</v>
      </c>
      <c r="O165" s="138">
        <v>0</v>
      </c>
      <c r="P165" s="139">
        <v>1752048.05</v>
      </c>
      <c r="Q165" s="87"/>
    </row>
    <row r="166" spans="1:17" ht="51">
      <c r="A166" s="85">
        <v>41</v>
      </c>
      <c r="B166" s="157">
        <v>12</v>
      </c>
      <c r="C166" s="69" t="s">
        <v>44</v>
      </c>
      <c r="D166" s="86">
        <v>45153</v>
      </c>
      <c r="E166" s="319">
        <v>3499</v>
      </c>
      <c r="F166" s="85" t="s">
        <v>7009</v>
      </c>
      <c r="G166" s="87" t="s">
        <v>7008</v>
      </c>
      <c r="H166" s="87"/>
      <c r="I166" s="87"/>
      <c r="J166" s="87"/>
      <c r="K166" s="87"/>
      <c r="L166" s="367"/>
      <c r="M166" s="367"/>
      <c r="N166" s="138">
        <v>0</v>
      </c>
      <c r="O166" s="138">
        <v>1752048.05</v>
      </c>
      <c r="P166" s="139">
        <v>1752048.05</v>
      </c>
      <c r="Q166" s="87"/>
    </row>
    <row r="167" spans="1:17" ht="51">
      <c r="A167" s="85">
        <v>66</v>
      </c>
      <c r="B167" s="157">
        <v>3</v>
      </c>
      <c r="C167" s="69" t="s">
        <v>46</v>
      </c>
      <c r="D167" s="86">
        <v>45154</v>
      </c>
      <c r="E167" s="319">
        <v>3524</v>
      </c>
      <c r="F167" s="85" t="s">
        <v>7010</v>
      </c>
      <c r="G167" s="87" t="s">
        <v>7011</v>
      </c>
      <c r="H167" s="87"/>
      <c r="I167" s="87"/>
      <c r="J167" s="87"/>
      <c r="K167" s="87"/>
      <c r="L167" s="367"/>
      <c r="M167" s="367"/>
      <c r="N167" s="138">
        <v>1027798.31</v>
      </c>
      <c r="O167" s="138">
        <v>0</v>
      </c>
      <c r="P167" s="139">
        <v>1027798.31</v>
      </c>
      <c r="Q167" s="87"/>
    </row>
    <row r="168" spans="1:17" ht="51">
      <c r="A168" s="85">
        <v>86</v>
      </c>
      <c r="B168" s="157">
        <v>7</v>
      </c>
      <c r="C168" s="69" t="s">
        <v>50</v>
      </c>
      <c r="D168" s="86">
        <v>45154</v>
      </c>
      <c r="E168" s="319">
        <v>3524</v>
      </c>
      <c r="F168" s="85" t="s">
        <v>7012</v>
      </c>
      <c r="G168" s="87" t="s">
        <v>7011</v>
      </c>
      <c r="H168" s="87"/>
      <c r="I168" s="87"/>
      <c r="J168" s="87"/>
      <c r="K168" s="87"/>
      <c r="L168" s="367"/>
      <c r="M168" s="367"/>
      <c r="N168" s="138">
        <v>0</v>
      </c>
      <c r="O168" s="138">
        <v>1027798.31</v>
      </c>
      <c r="P168" s="139">
        <v>1027798.31</v>
      </c>
      <c r="Q168" s="87"/>
    </row>
    <row r="169" spans="1:17" ht="51">
      <c r="A169" s="85">
        <v>66</v>
      </c>
      <c r="B169" s="157">
        <v>3</v>
      </c>
      <c r="C169" s="69" t="s">
        <v>46</v>
      </c>
      <c r="D169" s="86">
        <v>45154</v>
      </c>
      <c r="E169" s="319">
        <v>3525</v>
      </c>
      <c r="F169" s="85" t="s">
        <v>7010</v>
      </c>
      <c r="G169" s="87" t="s">
        <v>7013</v>
      </c>
      <c r="H169" s="87"/>
      <c r="I169" s="87"/>
      <c r="J169" s="87"/>
      <c r="K169" s="87"/>
      <c r="L169" s="367"/>
      <c r="M169" s="367"/>
      <c r="N169" s="138">
        <v>2641607</v>
      </c>
      <c r="O169" s="138">
        <v>0</v>
      </c>
      <c r="P169" s="139">
        <v>2641607</v>
      </c>
      <c r="Q169" s="87"/>
    </row>
    <row r="170" spans="1:17" ht="51">
      <c r="A170" s="85">
        <v>86</v>
      </c>
      <c r="B170" s="157">
        <v>7</v>
      </c>
      <c r="C170" s="69" t="s">
        <v>50</v>
      </c>
      <c r="D170" s="86">
        <v>45154</v>
      </c>
      <c r="E170" s="319">
        <v>3525</v>
      </c>
      <c r="F170" s="85" t="s">
        <v>7014</v>
      </c>
      <c r="G170" s="87" t="s">
        <v>7013</v>
      </c>
      <c r="H170" s="87"/>
      <c r="I170" s="87"/>
      <c r="J170" s="87"/>
      <c r="K170" s="87"/>
      <c r="L170" s="367"/>
      <c r="M170" s="367"/>
      <c r="N170" s="138">
        <v>0</v>
      </c>
      <c r="O170" s="138">
        <v>2641607</v>
      </c>
      <c r="P170" s="139">
        <v>2641607</v>
      </c>
      <c r="Q170" s="87"/>
    </row>
    <row r="171" spans="1:17" ht="63.75">
      <c r="A171" s="85">
        <v>46</v>
      </c>
      <c r="B171" s="157">
        <v>2</v>
      </c>
      <c r="C171" s="69" t="s">
        <v>1379</v>
      </c>
      <c r="D171" s="86">
        <v>45154</v>
      </c>
      <c r="E171" s="319">
        <v>3526</v>
      </c>
      <c r="F171" s="85" t="s">
        <v>7015</v>
      </c>
      <c r="G171" s="87" t="s">
        <v>7016</v>
      </c>
      <c r="H171" s="87"/>
      <c r="I171" s="87"/>
      <c r="J171" s="87"/>
      <c r="K171" s="87"/>
      <c r="L171" s="367"/>
      <c r="M171" s="367"/>
      <c r="N171" s="138">
        <v>114142</v>
      </c>
      <c r="O171" s="138">
        <v>0</v>
      </c>
      <c r="P171" s="139">
        <v>114142</v>
      </c>
      <c r="Q171" s="87"/>
    </row>
    <row r="172" spans="1:17" ht="63.75">
      <c r="A172" s="85">
        <v>20</v>
      </c>
      <c r="B172" s="157">
        <v>2</v>
      </c>
      <c r="C172" s="69" t="s">
        <v>41</v>
      </c>
      <c r="D172" s="86">
        <v>45154</v>
      </c>
      <c r="E172" s="319">
        <v>3526</v>
      </c>
      <c r="F172" s="85" t="s">
        <v>7017</v>
      </c>
      <c r="G172" s="87" t="s">
        <v>7016</v>
      </c>
      <c r="H172" s="87"/>
      <c r="I172" s="87"/>
      <c r="J172" s="87"/>
      <c r="K172" s="87"/>
      <c r="L172" s="367"/>
      <c r="M172" s="367"/>
      <c r="N172" s="138">
        <v>0</v>
      </c>
      <c r="O172" s="138">
        <v>114142</v>
      </c>
      <c r="P172" s="139">
        <v>114142</v>
      </c>
      <c r="Q172" s="87"/>
    </row>
    <row r="173" spans="1:17" ht="51">
      <c r="A173" s="85" t="s">
        <v>541</v>
      </c>
      <c r="B173" s="157">
        <v>2</v>
      </c>
      <c r="C173" s="69" t="s">
        <v>590</v>
      </c>
      <c r="D173" s="86">
        <v>45155</v>
      </c>
      <c r="E173" s="319">
        <v>3529</v>
      </c>
      <c r="F173" s="85" t="s">
        <v>613</v>
      </c>
      <c r="G173" s="87" t="s">
        <v>7018</v>
      </c>
      <c r="H173" s="87"/>
      <c r="I173" s="87"/>
      <c r="J173" s="87"/>
      <c r="K173" s="87"/>
      <c r="L173" s="367"/>
      <c r="M173" s="367"/>
      <c r="N173" s="138">
        <v>6.17</v>
      </c>
      <c r="O173" s="138">
        <v>0</v>
      </c>
      <c r="P173" s="139">
        <v>6.17</v>
      </c>
      <c r="Q173" s="87"/>
    </row>
    <row r="174" spans="1:17" ht="51">
      <c r="A174" s="85">
        <v>15</v>
      </c>
      <c r="B174" s="157">
        <v>1</v>
      </c>
      <c r="C174" s="69" t="s">
        <v>39</v>
      </c>
      <c r="D174" s="86">
        <v>45155</v>
      </c>
      <c r="E174" s="319">
        <v>3529</v>
      </c>
      <c r="F174" s="85" t="s">
        <v>6982</v>
      </c>
      <c r="G174" s="87" t="s">
        <v>7018</v>
      </c>
      <c r="H174" s="87"/>
      <c r="I174" s="87"/>
      <c r="J174" s="87"/>
      <c r="K174" s="87"/>
      <c r="L174" s="367"/>
      <c r="M174" s="367"/>
      <c r="N174" s="138">
        <v>0</v>
      </c>
      <c r="O174" s="138">
        <v>6.17</v>
      </c>
      <c r="P174" s="139">
        <v>6.17</v>
      </c>
      <c r="Q174" s="87"/>
    </row>
    <row r="175" spans="1:17" ht="51">
      <c r="A175" s="85" t="s">
        <v>541</v>
      </c>
      <c r="B175" s="157">
        <v>2</v>
      </c>
      <c r="C175" s="69" t="s">
        <v>590</v>
      </c>
      <c r="D175" s="86">
        <v>45160</v>
      </c>
      <c r="E175" s="319">
        <v>3581</v>
      </c>
      <c r="F175" s="85" t="s">
        <v>613</v>
      </c>
      <c r="G175" s="87" t="s">
        <v>7019</v>
      </c>
      <c r="H175" s="87"/>
      <c r="I175" s="87"/>
      <c r="J175" s="87"/>
      <c r="K175" s="87"/>
      <c r="L175" s="367"/>
      <c r="M175" s="367"/>
      <c r="N175" s="138">
        <v>0</v>
      </c>
      <c r="O175" s="138">
        <v>140543.63</v>
      </c>
      <c r="P175" s="139">
        <v>140543.63</v>
      </c>
      <c r="Q175" s="87"/>
    </row>
    <row r="176" spans="1:17" ht="51">
      <c r="A176" s="85" t="s">
        <v>541</v>
      </c>
      <c r="B176" s="157">
        <v>2</v>
      </c>
      <c r="C176" s="69" t="s">
        <v>590</v>
      </c>
      <c r="D176" s="86">
        <v>45160</v>
      </c>
      <c r="E176" s="319">
        <v>3583</v>
      </c>
      <c r="F176" s="85" t="s">
        <v>613</v>
      </c>
      <c r="G176" s="87" t="s">
        <v>7020</v>
      </c>
      <c r="H176" s="87"/>
      <c r="I176" s="87"/>
      <c r="J176" s="87"/>
      <c r="K176" s="87"/>
      <c r="L176" s="367"/>
      <c r="M176" s="367"/>
      <c r="N176" s="138">
        <v>13720000</v>
      </c>
      <c r="O176" s="138">
        <v>0</v>
      </c>
      <c r="P176" s="139">
        <v>13720000</v>
      </c>
      <c r="Q176" s="87"/>
    </row>
    <row r="177" spans="1:17" ht="51">
      <c r="A177" s="85">
        <v>287</v>
      </c>
      <c r="B177" s="157">
        <v>10</v>
      </c>
      <c r="C177" s="69" t="s">
        <v>116</v>
      </c>
      <c r="D177" s="86">
        <v>45160</v>
      </c>
      <c r="E177" s="319">
        <v>3583</v>
      </c>
      <c r="F177" s="85" t="s">
        <v>7021</v>
      </c>
      <c r="G177" s="87" t="s">
        <v>7020</v>
      </c>
      <c r="H177" s="87"/>
      <c r="I177" s="87"/>
      <c r="J177" s="87"/>
      <c r="K177" s="87"/>
      <c r="L177" s="367"/>
      <c r="M177" s="367"/>
      <c r="N177" s="138">
        <v>0</v>
      </c>
      <c r="O177" s="138">
        <v>13720000</v>
      </c>
      <c r="P177" s="139">
        <v>13720000</v>
      </c>
      <c r="Q177" s="87"/>
    </row>
    <row r="178" spans="1:17" ht="51">
      <c r="A178" s="85" t="s">
        <v>541</v>
      </c>
      <c r="B178" s="157">
        <v>2</v>
      </c>
      <c r="C178" s="69" t="s">
        <v>590</v>
      </c>
      <c r="D178" s="86">
        <v>45161</v>
      </c>
      <c r="E178" s="319">
        <v>3608</v>
      </c>
      <c r="F178" s="85" t="s">
        <v>613</v>
      </c>
      <c r="G178" s="87" t="s">
        <v>7022</v>
      </c>
      <c r="H178" s="87"/>
      <c r="I178" s="87"/>
      <c r="J178" s="87"/>
      <c r="K178" s="87"/>
      <c r="L178" s="367"/>
      <c r="M178" s="367"/>
      <c r="N178" s="138">
        <v>608982.09</v>
      </c>
      <c r="O178" s="138">
        <v>0</v>
      </c>
      <c r="P178" s="139">
        <v>608982.09</v>
      </c>
      <c r="Q178" s="87"/>
    </row>
    <row r="179" spans="1:17" ht="51">
      <c r="A179" s="85">
        <v>117</v>
      </c>
      <c r="B179" s="157">
        <v>1</v>
      </c>
      <c r="C179" s="69" t="s">
        <v>54</v>
      </c>
      <c r="D179" s="86">
        <v>45161</v>
      </c>
      <c r="E179" s="319">
        <v>3608</v>
      </c>
      <c r="F179" s="85" t="s">
        <v>2926</v>
      </c>
      <c r="G179" s="87" t="s">
        <v>7022</v>
      </c>
      <c r="H179" s="87"/>
      <c r="I179" s="87"/>
      <c r="J179" s="87"/>
      <c r="K179" s="87"/>
      <c r="L179" s="367"/>
      <c r="M179" s="367"/>
      <c r="N179" s="138">
        <v>0</v>
      </c>
      <c r="O179" s="138">
        <v>608982.09</v>
      </c>
      <c r="P179" s="139">
        <v>608982.09</v>
      </c>
      <c r="Q179" s="87"/>
    </row>
    <row r="180" spans="1:17" ht="51">
      <c r="A180" s="85" t="s">
        <v>541</v>
      </c>
      <c r="B180" s="157">
        <v>2</v>
      </c>
      <c r="C180" s="69" t="s">
        <v>590</v>
      </c>
      <c r="D180" s="86">
        <v>45162</v>
      </c>
      <c r="E180" s="319">
        <v>3610</v>
      </c>
      <c r="F180" s="85" t="s">
        <v>613</v>
      </c>
      <c r="G180" s="87" t="s">
        <v>7023</v>
      </c>
      <c r="H180" s="87"/>
      <c r="I180" s="87"/>
      <c r="J180" s="87"/>
      <c r="K180" s="87"/>
      <c r="L180" s="367"/>
      <c r="M180" s="367"/>
      <c r="N180" s="138">
        <v>68600000</v>
      </c>
      <c r="O180" s="138">
        <v>0</v>
      </c>
      <c r="P180" s="139">
        <v>68600000</v>
      </c>
      <c r="Q180" s="87"/>
    </row>
    <row r="181" spans="1:17" ht="51">
      <c r="A181" s="85">
        <v>287</v>
      </c>
      <c r="B181" s="157">
        <v>10</v>
      </c>
      <c r="C181" s="69" t="s">
        <v>116</v>
      </c>
      <c r="D181" s="86">
        <v>45162</v>
      </c>
      <c r="E181" s="319">
        <v>3610</v>
      </c>
      <c r="F181" s="85" t="s">
        <v>7024</v>
      </c>
      <c r="G181" s="87" t="s">
        <v>7023</v>
      </c>
      <c r="H181" s="87"/>
      <c r="I181" s="87"/>
      <c r="J181" s="87"/>
      <c r="K181" s="87"/>
      <c r="L181" s="367"/>
      <c r="M181" s="367"/>
      <c r="N181" s="138">
        <v>0</v>
      </c>
      <c r="O181" s="138">
        <v>68600000</v>
      </c>
      <c r="P181" s="139">
        <v>68600000</v>
      </c>
      <c r="Q181" s="87"/>
    </row>
    <row r="182" spans="1:17" ht="51">
      <c r="A182" s="85" t="s">
        <v>541</v>
      </c>
      <c r="B182" s="157">
        <v>2</v>
      </c>
      <c r="C182" s="69" t="s">
        <v>590</v>
      </c>
      <c r="D182" s="86">
        <v>45162</v>
      </c>
      <c r="E182" s="319">
        <v>3628</v>
      </c>
      <c r="F182" s="85" t="s">
        <v>613</v>
      </c>
      <c r="G182" s="87" t="s">
        <v>7025</v>
      </c>
      <c r="H182" s="87"/>
      <c r="I182" s="87"/>
      <c r="J182" s="87"/>
      <c r="K182" s="87"/>
      <c r="L182" s="367"/>
      <c r="M182" s="367"/>
      <c r="N182" s="138">
        <v>35899678.189999998</v>
      </c>
      <c r="O182" s="138">
        <v>0</v>
      </c>
      <c r="P182" s="139">
        <v>35899678.189999998</v>
      </c>
      <c r="Q182" s="87"/>
    </row>
    <row r="183" spans="1:17" ht="51">
      <c r="A183" s="85">
        <v>86</v>
      </c>
      <c r="B183" s="157">
        <v>4</v>
      </c>
      <c r="C183" s="69" t="s">
        <v>50</v>
      </c>
      <c r="D183" s="86">
        <v>45162</v>
      </c>
      <c r="E183" s="319">
        <v>3628</v>
      </c>
      <c r="F183" s="85" t="s">
        <v>7026</v>
      </c>
      <c r="G183" s="87" t="s">
        <v>7025</v>
      </c>
      <c r="H183" s="87"/>
      <c r="I183" s="87"/>
      <c r="J183" s="87"/>
      <c r="K183" s="87"/>
      <c r="L183" s="367"/>
      <c r="M183" s="367"/>
      <c r="N183" s="138">
        <v>0</v>
      </c>
      <c r="O183" s="138">
        <v>35899678.189999998</v>
      </c>
      <c r="P183" s="139">
        <v>35899678.189999998</v>
      </c>
      <c r="Q183" s="87"/>
    </row>
    <row r="184" spans="1:17" ht="51">
      <c r="A184" s="85">
        <v>291</v>
      </c>
      <c r="B184" s="157">
        <v>1</v>
      </c>
      <c r="C184" s="69" t="s">
        <v>119</v>
      </c>
      <c r="D184" s="86">
        <v>45162</v>
      </c>
      <c r="E184" s="319">
        <v>3629</v>
      </c>
      <c r="F184" s="85" t="s">
        <v>2916</v>
      </c>
      <c r="G184" s="87" t="s">
        <v>7027</v>
      </c>
      <c r="H184" s="87"/>
      <c r="I184" s="87"/>
      <c r="J184" s="87"/>
      <c r="K184" s="87"/>
      <c r="L184" s="367"/>
      <c r="M184" s="367"/>
      <c r="N184" s="138">
        <v>3688795.49</v>
      </c>
      <c r="O184" s="138">
        <v>0</v>
      </c>
      <c r="P184" s="139">
        <v>3688795.49</v>
      </c>
      <c r="Q184" s="87"/>
    </row>
    <row r="185" spans="1:17" ht="51">
      <c r="A185" s="85" t="s">
        <v>541</v>
      </c>
      <c r="B185" s="157">
        <v>2</v>
      </c>
      <c r="C185" s="69" t="s">
        <v>590</v>
      </c>
      <c r="D185" s="86">
        <v>45162</v>
      </c>
      <c r="E185" s="319">
        <v>3629</v>
      </c>
      <c r="F185" s="85" t="s">
        <v>613</v>
      </c>
      <c r="G185" s="87" t="s">
        <v>7027</v>
      </c>
      <c r="H185" s="87"/>
      <c r="I185" s="87"/>
      <c r="J185" s="87"/>
      <c r="K185" s="87"/>
      <c r="L185" s="367"/>
      <c r="M185" s="367"/>
      <c r="N185" s="138">
        <v>0</v>
      </c>
      <c r="O185" s="138">
        <v>3688795.49</v>
      </c>
      <c r="P185" s="139">
        <v>3688795.49</v>
      </c>
      <c r="Q185" s="87"/>
    </row>
    <row r="186" spans="1:17" ht="51">
      <c r="A186" s="85">
        <v>86</v>
      </c>
      <c r="B186" s="157">
        <v>7</v>
      </c>
      <c r="C186" s="69" t="s">
        <v>50</v>
      </c>
      <c r="D186" s="86">
        <v>45162</v>
      </c>
      <c r="E186" s="319">
        <v>3630</v>
      </c>
      <c r="F186" s="85" t="s">
        <v>7028</v>
      </c>
      <c r="G186" s="87" t="s">
        <v>7029</v>
      </c>
      <c r="H186" s="87"/>
      <c r="I186" s="87"/>
      <c r="J186" s="87"/>
      <c r="K186" s="87"/>
      <c r="L186" s="367"/>
      <c r="M186" s="367"/>
      <c r="N186" s="138">
        <v>4365.16</v>
      </c>
      <c r="O186" s="138">
        <v>0</v>
      </c>
      <c r="P186" s="139">
        <v>4365.16</v>
      </c>
      <c r="Q186" s="87"/>
    </row>
    <row r="187" spans="1:17" ht="51">
      <c r="A187" s="85" t="s">
        <v>541</v>
      </c>
      <c r="B187" s="157">
        <v>2</v>
      </c>
      <c r="C187" s="69" t="s">
        <v>590</v>
      </c>
      <c r="D187" s="86">
        <v>45162</v>
      </c>
      <c r="E187" s="319">
        <v>3630</v>
      </c>
      <c r="F187" s="85" t="s">
        <v>613</v>
      </c>
      <c r="G187" s="87" t="s">
        <v>7029</v>
      </c>
      <c r="H187" s="87"/>
      <c r="I187" s="87"/>
      <c r="J187" s="87"/>
      <c r="K187" s="87"/>
      <c r="L187" s="367"/>
      <c r="M187" s="367"/>
      <c r="N187" s="138">
        <v>0</v>
      </c>
      <c r="O187" s="138">
        <v>4365.16</v>
      </c>
      <c r="P187" s="139">
        <v>4365.16</v>
      </c>
      <c r="Q187" s="87"/>
    </row>
    <row r="188" spans="1:17" ht="51">
      <c r="A188" s="85">
        <v>86</v>
      </c>
      <c r="B188" s="157">
        <v>1</v>
      </c>
      <c r="C188" s="69" t="s">
        <v>50</v>
      </c>
      <c r="D188" s="86">
        <v>45162</v>
      </c>
      <c r="E188" s="319">
        <v>3631</v>
      </c>
      <c r="F188" s="85" t="s">
        <v>2920</v>
      </c>
      <c r="G188" s="87" t="s">
        <v>7030</v>
      </c>
      <c r="H188" s="87"/>
      <c r="I188" s="87"/>
      <c r="J188" s="87"/>
      <c r="K188" s="87"/>
      <c r="L188" s="367"/>
      <c r="M188" s="367"/>
      <c r="N188" s="138">
        <v>532237.21</v>
      </c>
      <c r="O188" s="138">
        <v>0</v>
      </c>
      <c r="P188" s="139">
        <v>532237.21</v>
      </c>
      <c r="Q188" s="87"/>
    </row>
    <row r="189" spans="1:17" ht="51">
      <c r="A189" s="85" t="s">
        <v>541</v>
      </c>
      <c r="B189" s="157">
        <v>2</v>
      </c>
      <c r="C189" s="69" t="s">
        <v>590</v>
      </c>
      <c r="D189" s="86">
        <v>45162</v>
      </c>
      <c r="E189" s="319">
        <v>3631</v>
      </c>
      <c r="F189" s="85" t="s">
        <v>613</v>
      </c>
      <c r="G189" s="87" t="s">
        <v>7030</v>
      </c>
      <c r="H189" s="87"/>
      <c r="I189" s="87"/>
      <c r="J189" s="87"/>
      <c r="K189" s="87"/>
      <c r="L189" s="367"/>
      <c r="M189" s="367"/>
      <c r="N189" s="138">
        <v>0</v>
      </c>
      <c r="O189" s="138">
        <v>532237.21</v>
      </c>
      <c r="P189" s="139">
        <v>532237.21</v>
      </c>
      <c r="Q189" s="87"/>
    </row>
    <row r="190" spans="1:17" ht="51">
      <c r="A190" s="85" t="s">
        <v>541</v>
      </c>
      <c r="B190" s="157">
        <v>2</v>
      </c>
      <c r="C190" s="69" t="s">
        <v>590</v>
      </c>
      <c r="D190" s="86">
        <v>45162</v>
      </c>
      <c r="E190" s="319">
        <v>3633</v>
      </c>
      <c r="F190" s="85" t="s">
        <v>613</v>
      </c>
      <c r="G190" s="87" t="s">
        <v>7031</v>
      </c>
      <c r="H190" s="87"/>
      <c r="I190" s="87"/>
      <c r="J190" s="87"/>
      <c r="K190" s="87"/>
      <c r="L190" s="367"/>
      <c r="M190" s="367"/>
      <c r="N190" s="138">
        <v>254229.82</v>
      </c>
      <c r="O190" s="138">
        <v>0</v>
      </c>
      <c r="P190" s="139">
        <v>254229.82</v>
      </c>
      <c r="Q190" s="87"/>
    </row>
    <row r="191" spans="1:17" ht="51">
      <c r="A191" s="85">
        <v>383</v>
      </c>
      <c r="B191" s="157">
        <v>1</v>
      </c>
      <c r="C191" s="69" t="s">
        <v>1246</v>
      </c>
      <c r="D191" s="86">
        <v>45162</v>
      </c>
      <c r="E191" s="319">
        <v>3633</v>
      </c>
      <c r="F191" s="85" t="s">
        <v>2513</v>
      </c>
      <c r="G191" s="87" t="s">
        <v>7031</v>
      </c>
      <c r="H191" s="87"/>
      <c r="I191" s="87"/>
      <c r="J191" s="87"/>
      <c r="K191" s="87"/>
      <c r="L191" s="367"/>
      <c r="M191" s="367"/>
      <c r="N191" s="138">
        <v>0</v>
      </c>
      <c r="O191" s="138">
        <v>254229.82</v>
      </c>
      <c r="P191" s="139">
        <v>254229.82</v>
      </c>
      <c r="Q191" s="87"/>
    </row>
    <row r="192" spans="1:17" ht="51">
      <c r="A192" s="85">
        <v>81</v>
      </c>
      <c r="B192" s="157">
        <v>1</v>
      </c>
      <c r="C192" s="69" t="s">
        <v>49</v>
      </c>
      <c r="D192" s="86">
        <v>45162</v>
      </c>
      <c r="E192" s="319">
        <v>3636</v>
      </c>
      <c r="F192" s="85" t="s">
        <v>6979</v>
      </c>
      <c r="G192" s="87" t="s">
        <v>7032</v>
      </c>
      <c r="H192" s="87"/>
      <c r="I192" s="87"/>
      <c r="J192" s="87"/>
      <c r="K192" s="87"/>
      <c r="L192" s="367"/>
      <c r="M192" s="367"/>
      <c r="N192" s="138">
        <v>5000000</v>
      </c>
      <c r="O192" s="138">
        <v>0</v>
      </c>
      <c r="P192" s="139">
        <v>5000000</v>
      </c>
      <c r="Q192" s="87"/>
    </row>
    <row r="193" spans="1:17" ht="51">
      <c r="A193" s="85">
        <v>46</v>
      </c>
      <c r="B193" s="157">
        <v>2</v>
      </c>
      <c r="C193" s="69" t="s">
        <v>1379</v>
      </c>
      <c r="D193" s="86">
        <v>45162</v>
      </c>
      <c r="E193" s="319">
        <v>3636</v>
      </c>
      <c r="F193" s="85" t="s">
        <v>7033</v>
      </c>
      <c r="G193" s="87" t="s">
        <v>7032</v>
      </c>
      <c r="H193" s="87"/>
      <c r="I193" s="87"/>
      <c r="J193" s="87"/>
      <c r="K193" s="87"/>
      <c r="L193" s="367"/>
      <c r="M193" s="367"/>
      <c r="N193" s="138">
        <v>0</v>
      </c>
      <c r="O193" s="138">
        <v>5000000</v>
      </c>
      <c r="P193" s="139">
        <v>5000000</v>
      </c>
      <c r="Q193" s="87"/>
    </row>
    <row r="194" spans="1:17" ht="51">
      <c r="A194" s="85">
        <v>66</v>
      </c>
      <c r="B194" s="157">
        <v>4</v>
      </c>
      <c r="C194" s="69" t="s">
        <v>46</v>
      </c>
      <c r="D194" s="86">
        <v>45162</v>
      </c>
      <c r="E194" s="319">
        <v>3637</v>
      </c>
      <c r="F194" s="85" t="s">
        <v>4509</v>
      </c>
      <c r="G194" s="87" t="s">
        <v>7034</v>
      </c>
      <c r="H194" s="87"/>
      <c r="I194" s="87"/>
      <c r="J194" s="87"/>
      <c r="K194" s="87"/>
      <c r="L194" s="367"/>
      <c r="M194" s="367"/>
      <c r="N194" s="138">
        <v>319199.96000000002</v>
      </c>
      <c r="O194" s="138">
        <v>0</v>
      </c>
      <c r="P194" s="139">
        <v>319199.96000000002</v>
      </c>
      <c r="Q194" s="87"/>
    </row>
    <row r="195" spans="1:17" ht="51">
      <c r="A195" s="85">
        <v>86</v>
      </c>
      <c r="B195" s="157">
        <v>10</v>
      </c>
      <c r="C195" s="69" t="s">
        <v>50</v>
      </c>
      <c r="D195" s="86">
        <v>45162</v>
      </c>
      <c r="E195" s="319">
        <v>3637</v>
      </c>
      <c r="F195" s="85" t="s">
        <v>7035</v>
      </c>
      <c r="G195" s="87" t="s">
        <v>7034</v>
      </c>
      <c r="H195" s="87"/>
      <c r="I195" s="87"/>
      <c r="J195" s="87"/>
      <c r="K195" s="87"/>
      <c r="L195" s="367"/>
      <c r="M195" s="367"/>
      <c r="N195" s="138">
        <v>0</v>
      </c>
      <c r="O195" s="138">
        <v>319199.96000000002</v>
      </c>
      <c r="P195" s="139">
        <v>319199.96000000002</v>
      </c>
      <c r="Q195" s="87"/>
    </row>
    <row r="196" spans="1:17" ht="51">
      <c r="A196" s="85">
        <v>66</v>
      </c>
      <c r="B196" s="157">
        <v>4</v>
      </c>
      <c r="C196" s="69" t="s">
        <v>46</v>
      </c>
      <c r="D196" s="86">
        <v>45166</v>
      </c>
      <c r="E196" s="319">
        <v>3670</v>
      </c>
      <c r="F196" s="85" t="s">
        <v>4509</v>
      </c>
      <c r="G196" s="87" t="s">
        <v>7036</v>
      </c>
      <c r="H196" s="87"/>
      <c r="I196" s="87"/>
      <c r="J196" s="87"/>
      <c r="K196" s="87"/>
      <c r="L196" s="367"/>
      <c r="M196" s="367"/>
      <c r="N196" s="138">
        <v>254859.73</v>
      </c>
      <c r="O196" s="138">
        <v>0</v>
      </c>
      <c r="P196" s="139">
        <v>254859.73</v>
      </c>
      <c r="Q196" s="87"/>
    </row>
    <row r="197" spans="1:17" ht="51">
      <c r="A197" s="85">
        <v>81</v>
      </c>
      <c r="B197" s="157">
        <v>12</v>
      </c>
      <c r="C197" s="69" t="s">
        <v>49</v>
      </c>
      <c r="D197" s="86">
        <v>45166</v>
      </c>
      <c r="E197" s="319">
        <v>3670</v>
      </c>
      <c r="F197" s="85" t="s">
        <v>7037</v>
      </c>
      <c r="G197" s="87" t="s">
        <v>7036</v>
      </c>
      <c r="H197" s="87"/>
      <c r="I197" s="87"/>
      <c r="J197" s="87"/>
      <c r="K197" s="87"/>
      <c r="L197" s="367"/>
      <c r="M197" s="367"/>
      <c r="N197" s="138">
        <v>0</v>
      </c>
      <c r="O197" s="138">
        <v>254859.73</v>
      </c>
      <c r="P197" s="139">
        <v>254859.73</v>
      </c>
      <c r="Q197" s="87"/>
    </row>
    <row r="198" spans="1:17" ht="51">
      <c r="A198" s="85" t="s">
        <v>541</v>
      </c>
      <c r="B198" s="157">
        <v>2</v>
      </c>
      <c r="C198" s="69" t="s">
        <v>590</v>
      </c>
      <c r="D198" s="86">
        <v>45167</v>
      </c>
      <c r="E198" s="319">
        <v>3698</v>
      </c>
      <c r="F198" s="85" t="s">
        <v>613</v>
      </c>
      <c r="G198" s="87" t="s">
        <v>7038</v>
      </c>
      <c r="H198" s="87"/>
      <c r="I198" s="87"/>
      <c r="J198" s="87"/>
      <c r="K198" s="87"/>
      <c r="L198" s="367"/>
      <c r="M198" s="367"/>
      <c r="N198" s="138">
        <v>4802000</v>
      </c>
      <c r="O198" s="138">
        <v>0</v>
      </c>
      <c r="P198" s="139">
        <v>4802000</v>
      </c>
      <c r="Q198" s="87"/>
    </row>
    <row r="199" spans="1:17" ht="51">
      <c r="A199" s="85">
        <v>291</v>
      </c>
      <c r="B199" s="157">
        <v>1</v>
      </c>
      <c r="C199" s="69" t="s">
        <v>119</v>
      </c>
      <c r="D199" s="86">
        <v>45167</v>
      </c>
      <c r="E199" s="319">
        <v>3698</v>
      </c>
      <c r="F199" s="85" t="s">
        <v>4503</v>
      </c>
      <c r="G199" s="87" t="s">
        <v>7038</v>
      </c>
      <c r="H199" s="87"/>
      <c r="I199" s="87"/>
      <c r="J199" s="87"/>
      <c r="K199" s="87"/>
      <c r="L199" s="367"/>
      <c r="M199" s="367"/>
      <c r="N199" s="138">
        <v>0</v>
      </c>
      <c r="O199" s="138">
        <v>4802000</v>
      </c>
      <c r="P199" s="139">
        <v>4802000</v>
      </c>
      <c r="Q199" s="87"/>
    </row>
    <row r="200" spans="1:17" ht="51">
      <c r="A200" s="85" t="s">
        <v>541</v>
      </c>
      <c r="B200" s="157">
        <v>2</v>
      </c>
      <c r="C200" s="69" t="s">
        <v>590</v>
      </c>
      <c r="D200" s="86">
        <v>45167</v>
      </c>
      <c r="E200" s="319">
        <v>3699</v>
      </c>
      <c r="F200" s="85" t="s">
        <v>613</v>
      </c>
      <c r="G200" s="87" t="s">
        <v>7039</v>
      </c>
      <c r="H200" s="87"/>
      <c r="I200" s="87"/>
      <c r="J200" s="87"/>
      <c r="K200" s="87"/>
      <c r="L200" s="367"/>
      <c r="M200" s="367"/>
      <c r="N200" s="138">
        <v>197653.61</v>
      </c>
      <c r="O200" s="138">
        <v>0</v>
      </c>
      <c r="P200" s="139">
        <v>197653.61</v>
      </c>
      <c r="Q200" s="87"/>
    </row>
    <row r="201" spans="1:17" ht="51">
      <c r="A201" s="85">
        <v>291</v>
      </c>
      <c r="B201" s="157">
        <v>1</v>
      </c>
      <c r="C201" s="69" t="s">
        <v>119</v>
      </c>
      <c r="D201" s="86">
        <v>45167</v>
      </c>
      <c r="E201" s="319">
        <v>3699</v>
      </c>
      <c r="F201" s="85" t="s">
        <v>4484</v>
      </c>
      <c r="G201" s="87" t="s">
        <v>7039</v>
      </c>
      <c r="H201" s="87"/>
      <c r="I201" s="87"/>
      <c r="J201" s="87"/>
      <c r="K201" s="87"/>
      <c r="L201" s="367"/>
      <c r="M201" s="367"/>
      <c r="N201" s="138">
        <v>0</v>
      </c>
      <c r="O201" s="138">
        <v>197653.61</v>
      </c>
      <c r="P201" s="139">
        <v>197653.61</v>
      </c>
      <c r="Q201" s="87"/>
    </row>
    <row r="202" spans="1:17" ht="51">
      <c r="A202" s="85" t="s">
        <v>541</v>
      </c>
      <c r="B202" s="157">
        <v>2</v>
      </c>
      <c r="C202" s="69" t="s">
        <v>590</v>
      </c>
      <c r="D202" s="86">
        <v>45167</v>
      </c>
      <c r="E202" s="319">
        <v>3702</v>
      </c>
      <c r="F202" s="85" t="s">
        <v>613</v>
      </c>
      <c r="G202" s="87" t="s">
        <v>7040</v>
      </c>
      <c r="H202" s="87"/>
      <c r="I202" s="87"/>
      <c r="J202" s="87"/>
      <c r="K202" s="87"/>
      <c r="L202" s="367"/>
      <c r="M202" s="367"/>
      <c r="N202" s="138">
        <v>3430000</v>
      </c>
      <c r="O202" s="138">
        <v>0</v>
      </c>
      <c r="P202" s="139">
        <v>3430000</v>
      </c>
      <c r="Q202" s="87"/>
    </row>
    <row r="203" spans="1:17" ht="51">
      <c r="A203" s="85">
        <v>253</v>
      </c>
      <c r="B203" s="157">
        <v>1</v>
      </c>
      <c r="C203" s="69" t="s">
        <v>104</v>
      </c>
      <c r="D203" s="86">
        <v>45167</v>
      </c>
      <c r="E203" s="319">
        <v>3702</v>
      </c>
      <c r="F203" s="85" t="s">
        <v>2937</v>
      </c>
      <c r="G203" s="87" t="s">
        <v>7040</v>
      </c>
      <c r="H203" s="87"/>
      <c r="I203" s="87"/>
      <c r="J203" s="87"/>
      <c r="K203" s="87"/>
      <c r="L203" s="367"/>
      <c r="M203" s="367"/>
      <c r="N203" s="138">
        <v>0</v>
      </c>
      <c r="O203" s="138">
        <v>3430000</v>
      </c>
      <c r="P203" s="139">
        <v>3430000</v>
      </c>
      <c r="Q203" s="87"/>
    </row>
    <row r="204" spans="1:17" ht="51">
      <c r="A204" s="85" t="s">
        <v>541</v>
      </c>
      <c r="B204" s="157">
        <v>2</v>
      </c>
      <c r="C204" s="69" t="s">
        <v>590</v>
      </c>
      <c r="D204" s="86">
        <v>45167</v>
      </c>
      <c r="E204" s="319">
        <v>3703</v>
      </c>
      <c r="F204" s="85" t="s">
        <v>613</v>
      </c>
      <c r="G204" s="87" t="s">
        <v>7041</v>
      </c>
      <c r="H204" s="87"/>
      <c r="I204" s="87"/>
      <c r="J204" s="87"/>
      <c r="K204" s="87"/>
      <c r="L204" s="367"/>
      <c r="M204" s="367"/>
      <c r="N204" s="138">
        <v>6860000</v>
      </c>
      <c r="O204" s="138">
        <v>0</v>
      </c>
      <c r="P204" s="139">
        <v>6860000</v>
      </c>
      <c r="Q204" s="87"/>
    </row>
    <row r="205" spans="1:17" ht="51">
      <c r="A205" s="85">
        <v>253</v>
      </c>
      <c r="B205" s="157">
        <v>1</v>
      </c>
      <c r="C205" s="69" t="s">
        <v>104</v>
      </c>
      <c r="D205" s="86">
        <v>45167</v>
      </c>
      <c r="E205" s="319">
        <v>3703</v>
      </c>
      <c r="F205" s="85" t="s">
        <v>3810</v>
      </c>
      <c r="G205" s="87" t="s">
        <v>7041</v>
      </c>
      <c r="H205" s="87"/>
      <c r="I205" s="87"/>
      <c r="J205" s="87"/>
      <c r="K205" s="87"/>
      <c r="L205" s="367"/>
      <c r="M205" s="367"/>
      <c r="N205" s="138">
        <v>0</v>
      </c>
      <c r="O205" s="138">
        <v>6860000</v>
      </c>
      <c r="P205" s="139">
        <v>6860000</v>
      </c>
      <c r="Q205" s="87"/>
    </row>
    <row r="206" spans="1:17" ht="51">
      <c r="A206" s="85" t="s">
        <v>541</v>
      </c>
      <c r="B206" s="157">
        <v>2</v>
      </c>
      <c r="C206" s="69" t="s">
        <v>590</v>
      </c>
      <c r="D206" s="86">
        <v>45168</v>
      </c>
      <c r="E206" s="319">
        <v>3758</v>
      </c>
      <c r="F206" s="85" t="s">
        <v>613</v>
      </c>
      <c r="G206" s="87" t="s">
        <v>7042</v>
      </c>
      <c r="H206" s="87"/>
      <c r="I206" s="87"/>
      <c r="J206" s="87"/>
      <c r="K206" s="87"/>
      <c r="L206" s="367"/>
      <c r="M206" s="367"/>
      <c r="N206" s="138">
        <v>665542.38</v>
      </c>
      <c r="O206" s="138">
        <v>0</v>
      </c>
      <c r="P206" s="139">
        <v>665542.38</v>
      </c>
      <c r="Q206" s="87"/>
    </row>
    <row r="207" spans="1:17" ht="51">
      <c r="A207" s="85">
        <v>591</v>
      </c>
      <c r="B207" s="157">
        <v>1</v>
      </c>
      <c r="C207" s="69" t="s">
        <v>674</v>
      </c>
      <c r="D207" s="86">
        <v>45168</v>
      </c>
      <c r="E207" s="319">
        <v>3758</v>
      </c>
      <c r="F207" s="85" t="s">
        <v>7043</v>
      </c>
      <c r="G207" s="87" t="s">
        <v>7042</v>
      </c>
      <c r="H207" s="87"/>
      <c r="I207" s="87"/>
      <c r="J207" s="87"/>
      <c r="K207" s="87"/>
      <c r="L207" s="367"/>
      <c r="M207" s="367"/>
      <c r="N207" s="138">
        <v>0</v>
      </c>
      <c r="O207" s="138">
        <v>665542.38</v>
      </c>
      <c r="P207" s="139">
        <v>665542.38</v>
      </c>
      <c r="Q207" s="87"/>
    </row>
    <row r="208" spans="1:17" ht="51">
      <c r="A208" s="85" t="s">
        <v>541</v>
      </c>
      <c r="B208" s="157">
        <v>2</v>
      </c>
      <c r="C208" s="69" t="s">
        <v>590</v>
      </c>
      <c r="D208" s="86">
        <v>45169</v>
      </c>
      <c r="E208" s="319">
        <v>3818</v>
      </c>
      <c r="F208" s="85" t="s">
        <v>613</v>
      </c>
      <c r="G208" s="87" t="s">
        <v>7044</v>
      </c>
      <c r="H208" s="87"/>
      <c r="I208" s="87"/>
      <c r="J208" s="87"/>
      <c r="K208" s="87"/>
      <c r="L208" s="367"/>
      <c r="M208" s="367"/>
      <c r="N208" s="138">
        <v>50</v>
      </c>
      <c r="O208" s="138">
        <v>0</v>
      </c>
      <c r="P208" s="139">
        <v>50</v>
      </c>
      <c r="Q208" s="87"/>
    </row>
    <row r="209" spans="1:18" ht="51">
      <c r="A209" s="85">
        <v>514</v>
      </c>
      <c r="B209" s="157">
        <v>1</v>
      </c>
      <c r="C209" s="69" t="s">
        <v>161</v>
      </c>
      <c r="D209" s="86">
        <v>45169</v>
      </c>
      <c r="E209" s="319">
        <v>3818</v>
      </c>
      <c r="F209" s="85" t="s">
        <v>7045</v>
      </c>
      <c r="G209" s="87" t="s">
        <v>7044</v>
      </c>
      <c r="H209" s="87"/>
      <c r="I209" s="87"/>
      <c r="J209" s="87"/>
      <c r="K209" s="87"/>
      <c r="L209" s="367"/>
      <c r="M209" s="367"/>
      <c r="N209" s="138">
        <v>0</v>
      </c>
      <c r="O209" s="138">
        <v>50</v>
      </c>
      <c r="P209" s="139">
        <v>50</v>
      </c>
      <c r="Q209" s="87"/>
    </row>
    <row r="210" spans="1:18">
      <c r="A210" s="199"/>
      <c r="B210" s="200"/>
      <c r="C210" s="104"/>
      <c r="D210" s="201"/>
      <c r="E210" s="321"/>
      <c r="F210" s="199"/>
      <c r="G210" s="202"/>
      <c r="H210" s="202"/>
      <c r="I210" s="202"/>
      <c r="J210" s="202"/>
      <c r="K210" s="202"/>
      <c r="L210" s="380"/>
      <c r="M210" s="380"/>
      <c r="N210" s="203"/>
      <c r="O210" s="203"/>
      <c r="P210" s="204"/>
      <c r="Q210" s="202"/>
    </row>
    <row r="211" spans="1:18">
      <c r="G211" s="147" t="s">
        <v>554</v>
      </c>
      <c r="H211" s="147"/>
      <c r="I211" s="147"/>
      <c r="J211" s="147"/>
      <c r="K211" s="147"/>
      <c r="L211" s="147"/>
      <c r="M211" s="147"/>
      <c r="N211" s="113">
        <f>+SUBTOTAL(9,N8:N209)</f>
        <v>921284699.88999963</v>
      </c>
      <c r="O211" s="113">
        <f>+SUBTOTAL(9,O8:O209)</f>
        <v>1221195425.73</v>
      </c>
      <c r="P211" s="113">
        <f>+SUBTOTAL(9,P8:P209)</f>
        <v>2142480125.6199994</v>
      </c>
      <c r="Q211" s="113"/>
    </row>
    <row r="214" spans="1:18">
      <c r="A214" s="66"/>
      <c r="B214" s="66"/>
      <c r="C214" s="104"/>
      <c r="D214" s="66"/>
      <c r="G214" s="66"/>
      <c r="H214" s="66"/>
      <c r="I214" s="66"/>
      <c r="J214" s="66"/>
      <c r="K214" s="72"/>
      <c r="L214" s="72"/>
      <c r="M214" s="72"/>
      <c r="N214" s="66"/>
      <c r="O214" s="158"/>
      <c r="P214" s="158"/>
      <c r="Q214" s="66"/>
      <c r="R214" s="66"/>
    </row>
    <row r="215" spans="1:18">
      <c r="A215" s="66"/>
      <c r="B215" s="66"/>
      <c r="C215" s="104"/>
      <c r="D215" s="66"/>
      <c r="G215" s="66"/>
      <c r="H215" s="66"/>
      <c r="I215" s="66"/>
      <c r="J215" s="66"/>
      <c r="K215" s="72"/>
      <c r="L215" s="72"/>
      <c r="M215" s="72"/>
      <c r="N215" s="66"/>
      <c r="O215" s="158"/>
      <c r="P215" s="158"/>
      <c r="Q215" s="66"/>
      <c r="R215" s="66"/>
    </row>
    <row r="216" spans="1:18">
      <c r="A216" s="66"/>
      <c r="B216" s="66"/>
      <c r="C216" s="104"/>
      <c r="D216" s="66"/>
      <c r="G216" s="66"/>
      <c r="H216" s="66"/>
      <c r="I216" s="66"/>
      <c r="J216" s="66"/>
      <c r="K216" s="72"/>
      <c r="L216" s="72"/>
      <c r="M216" s="72"/>
      <c r="N216" s="66"/>
      <c r="O216" s="158"/>
      <c r="P216" s="158"/>
      <c r="Q216" s="66"/>
      <c r="R216" s="66"/>
    </row>
    <row r="217" spans="1:18">
      <c r="A217" s="66"/>
      <c r="B217" s="66"/>
      <c r="C217" s="104"/>
      <c r="D217" s="66"/>
      <c r="G217" s="66"/>
      <c r="H217" s="66"/>
      <c r="I217" s="66"/>
      <c r="J217" s="66"/>
      <c r="K217" s="72"/>
      <c r="L217" s="72"/>
      <c r="M217" s="72"/>
      <c r="N217" s="66"/>
      <c r="O217" s="158"/>
      <c r="P217" s="158"/>
      <c r="Q217" s="66"/>
      <c r="R217" s="66"/>
    </row>
    <row r="218" spans="1:18">
      <c r="A218" s="66"/>
      <c r="B218" s="66"/>
      <c r="C218" s="104"/>
      <c r="D218" s="66"/>
      <c r="G218" s="66"/>
      <c r="H218" s="66"/>
      <c r="I218" s="66"/>
      <c r="J218" s="66"/>
      <c r="K218" s="72"/>
      <c r="L218" s="72"/>
      <c r="M218" s="72"/>
      <c r="N218" s="66"/>
      <c r="O218" s="158"/>
      <c r="P218" s="158"/>
      <c r="Q218" s="66"/>
      <c r="R218" s="66"/>
    </row>
    <row r="219" spans="1:18">
      <c r="A219" s="66"/>
      <c r="B219" s="66"/>
      <c r="C219" s="104"/>
      <c r="D219" s="66"/>
      <c r="E219" s="64"/>
      <c r="G219" s="66"/>
      <c r="H219" s="66"/>
      <c r="I219" s="66"/>
      <c r="J219" s="66"/>
      <c r="K219" s="72"/>
      <c r="L219" s="72"/>
      <c r="M219" s="72"/>
      <c r="N219" s="66"/>
      <c r="O219" s="158"/>
      <c r="P219" s="158"/>
      <c r="Q219" s="66"/>
      <c r="R219" s="66"/>
    </row>
    <row r="220" spans="1:18">
      <c r="A220" s="66"/>
      <c r="B220" s="66"/>
      <c r="C220" s="104"/>
      <c r="D220" s="66"/>
      <c r="G220" s="66"/>
      <c r="H220" s="66"/>
      <c r="I220" s="66"/>
      <c r="J220" s="66"/>
      <c r="K220" s="72"/>
      <c r="L220" s="72"/>
      <c r="M220" s="72"/>
      <c r="N220" s="66"/>
      <c r="O220" s="158"/>
      <c r="P220" s="158"/>
      <c r="Q220" s="66"/>
      <c r="R220" s="66"/>
    </row>
    <row r="224" spans="1:18">
      <c r="A224" s="366" t="s">
        <v>1547</v>
      </c>
    </row>
    <row r="225" spans="1:1">
      <c r="A225" s="365" t="s">
        <v>1548</v>
      </c>
    </row>
    <row r="226" spans="1:1">
      <c r="A226" s="365" t="s">
        <v>1549</v>
      </c>
    </row>
    <row r="227" spans="1:1">
      <c r="A227" s="365"/>
    </row>
    <row r="228" spans="1:1">
      <c r="A228" s="365" t="s">
        <v>1550</v>
      </c>
    </row>
    <row r="229" spans="1:1">
      <c r="A229" s="365" t="s">
        <v>1551</v>
      </c>
    </row>
  </sheetData>
  <sheetProtection formatCells="0" formatColumns="0" formatRows="0" autoFilter="0"/>
  <protectedRanges>
    <protectedRange sqref="Q8:Q210 H8:M210" name="Rango1"/>
  </protectedRanges>
  <autoFilter ref="A7:P32"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4"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165"/>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07" customWidth="1"/>
    <col min="8" max="11" width="10.5703125" style="64" customWidth="1"/>
    <col min="12" max="13" width="14.42578125" style="64" bestFit="1" customWidth="1"/>
    <col min="14" max="16" width="15.85546875" style="64" bestFit="1" customWidth="1"/>
    <col min="17" max="17" width="14.5703125" style="64" customWidth="1"/>
    <col min="18" max="16384" width="11.42578125" style="64"/>
  </cols>
  <sheetData>
    <row r="1" spans="1:17">
      <c r="A1" s="115" t="s">
        <v>669</v>
      </c>
      <c r="B1" s="115"/>
      <c r="C1" s="115"/>
      <c r="D1" s="132"/>
      <c r="E1" s="132"/>
      <c r="F1" s="132"/>
      <c r="G1" s="141"/>
      <c r="H1" s="115"/>
      <c r="I1" s="115"/>
      <c r="J1" s="115"/>
      <c r="K1" s="115"/>
      <c r="L1" s="115"/>
      <c r="M1" s="115"/>
      <c r="N1" s="115"/>
      <c r="O1" s="114"/>
      <c r="P1" s="114"/>
      <c r="Q1" s="115"/>
    </row>
    <row r="2" spans="1:17">
      <c r="A2" s="115" t="s">
        <v>668</v>
      </c>
      <c r="B2" s="115"/>
      <c r="C2" s="115"/>
      <c r="D2" s="132"/>
      <c r="E2" s="132"/>
      <c r="F2" s="132"/>
      <c r="G2" s="141"/>
      <c r="H2" s="115"/>
      <c r="I2" s="115"/>
      <c r="J2" s="115"/>
      <c r="K2" s="115"/>
      <c r="L2" s="115"/>
      <c r="M2" s="115"/>
      <c r="N2" s="115"/>
      <c r="O2" s="114"/>
      <c r="P2" s="114"/>
      <c r="Q2" s="115"/>
    </row>
    <row r="3" spans="1:17">
      <c r="A3" s="115" t="str">
        <f>+'CUT MN'!A3</f>
        <v>CORRESPONDIENTE AL PERIODO DE ENERO A AGOSTO DE 2023</v>
      </c>
      <c r="B3" s="115"/>
      <c r="C3" s="115"/>
      <c r="D3" s="132"/>
      <c r="E3" s="132"/>
      <c r="F3" s="132"/>
      <c r="G3" s="141"/>
      <c r="H3" s="115"/>
      <c r="I3" s="115"/>
      <c r="J3" s="115"/>
      <c r="K3" s="115"/>
      <c r="L3" s="115"/>
      <c r="M3" s="115"/>
      <c r="N3" s="115"/>
      <c r="O3" s="114"/>
      <c r="P3" s="114"/>
      <c r="Q3" s="115"/>
    </row>
    <row r="4" spans="1:17" ht="13.5" customHeight="1">
      <c r="A4" s="65" t="str">
        <f>+'CUT MN'!A4</f>
        <v>ACTUALIZADO AL : 6 de septiembre de 2023 Hrs. 15:00</v>
      </c>
      <c r="B4" s="186"/>
      <c r="C4" s="65"/>
      <c r="D4" s="133"/>
      <c r="E4" s="133"/>
      <c r="F4" s="133"/>
      <c r="G4" s="142"/>
      <c r="H4" s="65"/>
      <c r="I4" s="65"/>
      <c r="J4" s="65"/>
      <c r="K4" s="65"/>
      <c r="L4" s="65"/>
      <c r="M4" s="65"/>
      <c r="N4" s="65"/>
      <c r="O4" s="114"/>
      <c r="P4" s="114"/>
      <c r="Q4" s="65"/>
    </row>
    <row r="5" spans="1:17">
      <c r="A5" s="89"/>
      <c r="B5" s="89"/>
      <c r="C5" s="89"/>
      <c r="D5" s="80"/>
      <c r="E5" s="80"/>
      <c r="F5" s="80"/>
      <c r="G5" s="105"/>
      <c r="H5" s="82"/>
      <c r="I5" s="82"/>
      <c r="J5" s="82"/>
      <c r="K5" s="82"/>
      <c r="L5" s="82"/>
      <c r="M5" s="82"/>
      <c r="O5" s="114"/>
      <c r="P5" s="114"/>
      <c r="Q5" s="82"/>
    </row>
    <row r="6" spans="1:17">
      <c r="A6" s="466" t="s">
        <v>1540</v>
      </c>
      <c r="B6" s="467"/>
      <c r="C6" s="80"/>
      <c r="D6" s="81"/>
      <c r="E6" s="80"/>
      <c r="F6" s="80"/>
      <c r="G6" s="105"/>
      <c r="H6" s="466" t="s">
        <v>1542</v>
      </c>
      <c r="I6" s="467"/>
      <c r="J6" s="466" t="s">
        <v>1543</v>
      </c>
      <c r="K6" s="467"/>
      <c r="L6" s="464" t="s">
        <v>1544</v>
      </c>
      <c r="M6" s="465"/>
      <c r="N6" s="464" t="s">
        <v>1545</v>
      </c>
      <c r="O6" s="465"/>
      <c r="P6" s="114"/>
      <c r="Q6" s="117"/>
    </row>
    <row r="7" spans="1:17" ht="38.25">
      <c r="A7" s="271" t="s">
        <v>657</v>
      </c>
      <c r="B7" s="271" t="s">
        <v>658</v>
      </c>
      <c r="C7" s="159" t="s">
        <v>664</v>
      </c>
      <c r="D7" s="352" t="s">
        <v>1539</v>
      </c>
      <c r="E7" s="83" t="s">
        <v>552</v>
      </c>
      <c r="F7" s="83" t="s">
        <v>1541</v>
      </c>
      <c r="G7" s="83" t="s">
        <v>36</v>
      </c>
      <c r="H7" s="271" t="s">
        <v>659</v>
      </c>
      <c r="I7" s="271" t="s">
        <v>662</v>
      </c>
      <c r="J7" s="271" t="s">
        <v>660</v>
      </c>
      <c r="K7" s="271" t="s">
        <v>661</v>
      </c>
      <c r="L7" s="270" t="s">
        <v>1307</v>
      </c>
      <c r="M7" s="269" t="s">
        <v>1308</v>
      </c>
      <c r="N7" s="269" t="s">
        <v>1293</v>
      </c>
      <c r="O7" s="269" t="s">
        <v>1294</v>
      </c>
      <c r="P7" s="84" t="s">
        <v>663</v>
      </c>
      <c r="Q7" s="116" t="s">
        <v>1546</v>
      </c>
    </row>
    <row r="8" spans="1:17" ht="51">
      <c r="A8" s="68" t="s">
        <v>541</v>
      </c>
      <c r="B8" s="68">
        <v>2</v>
      </c>
      <c r="C8" s="69" t="s">
        <v>590</v>
      </c>
      <c r="D8" s="108">
        <v>44938</v>
      </c>
      <c r="E8" s="68">
        <v>28</v>
      </c>
      <c r="F8" s="68" t="s">
        <v>613</v>
      </c>
      <c r="G8" s="106" t="s">
        <v>1884</v>
      </c>
      <c r="H8" s="68"/>
      <c r="I8" s="68"/>
      <c r="J8" s="68"/>
      <c r="K8" s="68"/>
      <c r="L8" s="134">
        <v>31119800.66</v>
      </c>
      <c r="M8" s="134">
        <v>0</v>
      </c>
      <c r="N8" s="134">
        <v>213481832.52760002</v>
      </c>
      <c r="O8" s="134">
        <v>0</v>
      </c>
      <c r="P8" s="140">
        <v>213481832.52760002</v>
      </c>
      <c r="Q8" s="68"/>
    </row>
    <row r="9" spans="1:17" ht="51">
      <c r="A9" s="68" t="s">
        <v>541</v>
      </c>
      <c r="B9" s="68">
        <v>2</v>
      </c>
      <c r="C9" s="69" t="s">
        <v>590</v>
      </c>
      <c r="D9" s="108">
        <v>44965</v>
      </c>
      <c r="E9" s="68">
        <v>314</v>
      </c>
      <c r="F9" s="68" t="s">
        <v>613</v>
      </c>
      <c r="G9" s="106" t="s">
        <v>2131</v>
      </c>
      <c r="H9" s="68"/>
      <c r="I9" s="68"/>
      <c r="J9" s="68"/>
      <c r="K9" s="68"/>
      <c r="L9" s="134">
        <v>128607.61</v>
      </c>
      <c r="M9" s="134">
        <v>0</v>
      </c>
      <c r="N9" s="134">
        <v>882248.20460000006</v>
      </c>
      <c r="O9" s="134">
        <v>0</v>
      </c>
      <c r="P9" s="140">
        <v>882248.20460000006</v>
      </c>
      <c r="Q9" s="68"/>
    </row>
    <row r="10" spans="1:17" ht="51">
      <c r="A10" s="68" t="s">
        <v>541</v>
      </c>
      <c r="B10" s="68">
        <v>2</v>
      </c>
      <c r="C10" s="69" t="s">
        <v>590</v>
      </c>
      <c r="D10" s="108">
        <v>44987</v>
      </c>
      <c r="E10" s="68">
        <v>645</v>
      </c>
      <c r="F10" s="68" t="s">
        <v>613</v>
      </c>
      <c r="G10" s="106" t="s">
        <v>2525</v>
      </c>
      <c r="H10" s="68"/>
      <c r="I10" s="68"/>
      <c r="J10" s="68"/>
      <c r="K10" s="68"/>
      <c r="L10" s="134">
        <v>0</v>
      </c>
      <c r="M10" s="134">
        <v>3134510.92</v>
      </c>
      <c r="N10" s="134">
        <v>0</v>
      </c>
      <c r="O10" s="134">
        <v>21502744.911200002</v>
      </c>
      <c r="P10" s="140">
        <v>21502744.911200002</v>
      </c>
      <c r="Q10" s="68"/>
    </row>
    <row r="11" spans="1:17" ht="51">
      <c r="A11" s="68" t="s">
        <v>541</v>
      </c>
      <c r="B11" s="68">
        <v>2</v>
      </c>
      <c r="C11" s="69" t="s">
        <v>590</v>
      </c>
      <c r="D11" s="108">
        <v>44987</v>
      </c>
      <c r="E11" s="68">
        <v>647</v>
      </c>
      <c r="F11" s="68" t="s">
        <v>613</v>
      </c>
      <c r="G11" s="106" t="s">
        <v>2525</v>
      </c>
      <c r="H11" s="68"/>
      <c r="I11" s="68"/>
      <c r="J11" s="68"/>
      <c r="K11" s="68"/>
      <c r="L11" s="134">
        <v>0</v>
      </c>
      <c r="M11" s="134">
        <v>81810.61</v>
      </c>
      <c r="N11" s="134">
        <v>0</v>
      </c>
      <c r="O11" s="134">
        <v>561220.78460000001</v>
      </c>
      <c r="P11" s="140">
        <v>561220.78460000001</v>
      </c>
      <c r="Q11" s="68"/>
    </row>
    <row r="12" spans="1:17" ht="51">
      <c r="A12" s="68">
        <v>383</v>
      </c>
      <c r="B12" s="68">
        <v>1</v>
      </c>
      <c r="C12" s="69" t="s">
        <v>1246</v>
      </c>
      <c r="D12" s="108">
        <v>45000</v>
      </c>
      <c r="E12" s="68">
        <v>797</v>
      </c>
      <c r="F12" s="68" t="s">
        <v>2940</v>
      </c>
      <c r="G12" s="106" t="s">
        <v>3855</v>
      </c>
      <c r="H12" s="68"/>
      <c r="I12" s="68"/>
      <c r="J12" s="68"/>
      <c r="K12" s="68"/>
      <c r="L12" s="134">
        <v>30259.79</v>
      </c>
      <c r="M12" s="134">
        <v>0</v>
      </c>
      <c r="N12" s="134">
        <v>207582.1594</v>
      </c>
      <c r="O12" s="134">
        <v>0</v>
      </c>
      <c r="P12" s="140">
        <v>207582.1594</v>
      </c>
      <c r="Q12" s="68"/>
    </row>
    <row r="13" spans="1:17" ht="63.75">
      <c r="A13" s="68" t="s">
        <v>541</v>
      </c>
      <c r="B13" s="68">
        <v>2</v>
      </c>
      <c r="C13" s="69" t="s">
        <v>590</v>
      </c>
      <c r="D13" s="108">
        <v>45001</v>
      </c>
      <c r="E13" s="68">
        <v>824</v>
      </c>
      <c r="F13" s="68" t="s">
        <v>613</v>
      </c>
      <c r="G13" s="106" t="s">
        <v>2526</v>
      </c>
      <c r="H13" s="68"/>
      <c r="I13" s="68"/>
      <c r="J13" s="68"/>
      <c r="K13" s="68"/>
      <c r="L13" s="134">
        <v>0</v>
      </c>
      <c r="M13" s="134">
        <v>100000</v>
      </c>
      <c r="N13" s="134">
        <v>0</v>
      </c>
      <c r="O13" s="134">
        <v>686000</v>
      </c>
      <c r="P13" s="140">
        <v>686000</v>
      </c>
      <c r="Q13" s="68"/>
    </row>
    <row r="14" spans="1:17" ht="51">
      <c r="A14" s="68" t="s">
        <v>541</v>
      </c>
      <c r="B14" s="68">
        <v>2</v>
      </c>
      <c r="C14" s="69" t="s">
        <v>590</v>
      </c>
      <c r="D14" s="108">
        <v>45012</v>
      </c>
      <c r="E14" s="68">
        <v>1119</v>
      </c>
      <c r="F14" s="68" t="s">
        <v>613</v>
      </c>
      <c r="G14" s="106" t="s">
        <v>2529</v>
      </c>
      <c r="H14" s="68"/>
      <c r="I14" s="68"/>
      <c r="J14" s="68"/>
      <c r="K14" s="68"/>
      <c r="L14" s="134">
        <v>0</v>
      </c>
      <c r="M14" s="134">
        <v>25000000</v>
      </c>
      <c r="N14" s="134">
        <v>0</v>
      </c>
      <c r="O14" s="134">
        <v>171500000</v>
      </c>
      <c r="P14" s="140">
        <v>171500000</v>
      </c>
      <c r="Q14" s="68"/>
    </row>
    <row r="15" spans="1:17" ht="51">
      <c r="A15" s="68" t="s">
        <v>541</v>
      </c>
      <c r="B15" s="68">
        <v>2</v>
      </c>
      <c r="C15" s="69" t="s">
        <v>590</v>
      </c>
      <c r="D15" s="108">
        <v>45012</v>
      </c>
      <c r="E15" s="68">
        <v>1121</v>
      </c>
      <c r="F15" s="68" t="s">
        <v>613</v>
      </c>
      <c r="G15" s="106" t="s">
        <v>2527</v>
      </c>
      <c r="H15" s="68"/>
      <c r="I15" s="68"/>
      <c r="J15" s="68"/>
      <c r="K15" s="68"/>
      <c r="L15" s="134">
        <v>7.29</v>
      </c>
      <c r="M15" s="134">
        <v>0</v>
      </c>
      <c r="N15" s="134">
        <v>50.009399999999999</v>
      </c>
      <c r="O15" s="134">
        <v>0</v>
      </c>
      <c r="P15" s="140">
        <v>50.009399999999999</v>
      </c>
      <c r="Q15" s="68"/>
    </row>
    <row r="16" spans="1:17" ht="51">
      <c r="A16" s="68" t="s">
        <v>541</v>
      </c>
      <c r="B16" s="68">
        <v>2</v>
      </c>
      <c r="C16" s="69" t="s">
        <v>590</v>
      </c>
      <c r="D16" s="108">
        <v>45012</v>
      </c>
      <c r="E16" s="68">
        <v>1123</v>
      </c>
      <c r="F16" s="68" t="s">
        <v>613</v>
      </c>
      <c r="G16" s="106" t="s">
        <v>2528</v>
      </c>
      <c r="H16" s="68"/>
      <c r="I16" s="68"/>
      <c r="J16" s="68"/>
      <c r="K16" s="68"/>
      <c r="L16" s="134">
        <v>7.29</v>
      </c>
      <c r="M16" s="134">
        <v>0</v>
      </c>
      <c r="N16" s="134">
        <v>50.009399999999999</v>
      </c>
      <c r="O16" s="134">
        <v>0</v>
      </c>
      <c r="P16" s="140">
        <v>50.009399999999999</v>
      </c>
      <c r="Q16" s="68"/>
    </row>
    <row r="17" spans="1:17" ht="51">
      <c r="A17" s="68" t="s">
        <v>541</v>
      </c>
      <c r="B17" s="68">
        <v>2</v>
      </c>
      <c r="C17" s="69" t="s">
        <v>590</v>
      </c>
      <c r="D17" s="108">
        <v>45014</v>
      </c>
      <c r="E17" s="68">
        <v>1160</v>
      </c>
      <c r="F17" s="68" t="s">
        <v>613</v>
      </c>
      <c r="G17" s="106" t="s">
        <v>2530</v>
      </c>
      <c r="H17" s="68"/>
      <c r="I17" s="68"/>
      <c r="J17" s="68"/>
      <c r="K17" s="68"/>
      <c r="L17" s="134">
        <v>0</v>
      </c>
      <c r="M17" s="134">
        <v>600000</v>
      </c>
      <c r="N17" s="134">
        <v>0</v>
      </c>
      <c r="O17" s="134">
        <v>4116000</v>
      </c>
      <c r="P17" s="140">
        <v>4116000</v>
      </c>
      <c r="Q17" s="68"/>
    </row>
    <row r="18" spans="1:17" ht="63.75">
      <c r="A18" s="68" t="s">
        <v>541</v>
      </c>
      <c r="B18" s="68">
        <v>2</v>
      </c>
      <c r="C18" s="69" t="s">
        <v>590</v>
      </c>
      <c r="D18" s="108">
        <v>45015</v>
      </c>
      <c r="E18" s="68">
        <v>1204</v>
      </c>
      <c r="F18" s="68" t="s">
        <v>613</v>
      </c>
      <c r="G18" s="106" t="s">
        <v>2531</v>
      </c>
      <c r="H18" s="68"/>
      <c r="I18" s="68"/>
      <c r="J18" s="68"/>
      <c r="K18" s="68"/>
      <c r="L18" s="134">
        <v>0</v>
      </c>
      <c r="M18" s="134">
        <v>126185.39</v>
      </c>
      <c r="N18" s="134">
        <v>0</v>
      </c>
      <c r="O18" s="134">
        <v>865631.77540000004</v>
      </c>
      <c r="P18" s="140">
        <v>865631.77540000004</v>
      </c>
      <c r="Q18" s="68"/>
    </row>
    <row r="19" spans="1:17" ht="63.75">
      <c r="A19" s="68">
        <v>383</v>
      </c>
      <c r="B19" s="68">
        <v>1</v>
      </c>
      <c r="C19" s="69" t="s">
        <v>1246</v>
      </c>
      <c r="D19" s="108">
        <v>45019</v>
      </c>
      <c r="E19" s="68">
        <v>1250</v>
      </c>
      <c r="F19" s="68" t="s">
        <v>2940</v>
      </c>
      <c r="G19" s="106" t="s">
        <v>2941</v>
      </c>
      <c r="H19" s="68"/>
      <c r="I19" s="68"/>
      <c r="J19" s="68"/>
      <c r="K19" s="68"/>
      <c r="L19" s="134">
        <v>44291.16</v>
      </c>
      <c r="M19" s="134">
        <v>0</v>
      </c>
      <c r="N19" s="134">
        <v>303837.35760000005</v>
      </c>
      <c r="O19" s="134">
        <v>0</v>
      </c>
      <c r="P19" s="140">
        <v>303837.35760000005</v>
      </c>
      <c r="Q19" s="68"/>
    </row>
    <row r="20" spans="1:17" ht="63.75">
      <c r="A20" s="68">
        <v>383</v>
      </c>
      <c r="B20" s="68">
        <v>1</v>
      </c>
      <c r="C20" s="69" t="s">
        <v>1246</v>
      </c>
      <c r="D20" s="108">
        <v>45019</v>
      </c>
      <c r="E20" s="68">
        <v>1252</v>
      </c>
      <c r="F20" s="68" t="s">
        <v>2940</v>
      </c>
      <c r="G20" s="106" t="s">
        <v>2941</v>
      </c>
      <c r="H20" s="68"/>
      <c r="I20" s="68"/>
      <c r="J20" s="68"/>
      <c r="K20" s="68"/>
      <c r="L20" s="134">
        <v>40125.69</v>
      </c>
      <c r="M20" s="134">
        <v>0</v>
      </c>
      <c r="N20" s="134">
        <v>275262.23340000003</v>
      </c>
      <c r="O20" s="134">
        <v>0</v>
      </c>
      <c r="P20" s="140">
        <v>275262.23340000003</v>
      </c>
      <c r="Q20" s="68"/>
    </row>
    <row r="21" spans="1:17" ht="51">
      <c r="A21" s="68">
        <v>383</v>
      </c>
      <c r="B21" s="68">
        <v>1</v>
      </c>
      <c r="C21" s="69" t="s">
        <v>1246</v>
      </c>
      <c r="D21" s="108">
        <v>45022</v>
      </c>
      <c r="E21" s="68">
        <v>1285</v>
      </c>
      <c r="F21" s="68" t="s">
        <v>2940</v>
      </c>
      <c r="G21" s="106" t="s">
        <v>2942</v>
      </c>
      <c r="H21" s="68"/>
      <c r="I21" s="68"/>
      <c r="J21" s="68"/>
      <c r="K21" s="68"/>
      <c r="L21" s="134">
        <v>115310.87</v>
      </c>
      <c r="M21" s="134">
        <v>0</v>
      </c>
      <c r="N21" s="134">
        <v>791032.56819999998</v>
      </c>
      <c r="O21" s="134">
        <v>0</v>
      </c>
      <c r="P21" s="140">
        <v>791032.56819999998</v>
      </c>
      <c r="Q21" s="68"/>
    </row>
    <row r="22" spans="1:17" ht="51">
      <c r="A22" s="68">
        <v>86</v>
      </c>
      <c r="B22" s="68">
        <v>1</v>
      </c>
      <c r="C22" s="69" t="s">
        <v>50</v>
      </c>
      <c r="D22" s="108">
        <v>45033</v>
      </c>
      <c r="E22" s="68">
        <v>1406</v>
      </c>
      <c r="F22" s="68" t="s">
        <v>2943</v>
      </c>
      <c r="G22" s="106" t="s">
        <v>2944</v>
      </c>
      <c r="H22" s="68"/>
      <c r="I22" s="68"/>
      <c r="J22" s="68"/>
      <c r="K22" s="68"/>
      <c r="L22" s="134">
        <v>41211</v>
      </c>
      <c r="M22" s="134">
        <v>0</v>
      </c>
      <c r="N22" s="134">
        <v>282707.46000000002</v>
      </c>
      <c r="O22" s="134">
        <v>0</v>
      </c>
      <c r="P22" s="140">
        <v>282707.46000000002</v>
      </c>
      <c r="Q22" s="68"/>
    </row>
    <row r="23" spans="1:17" ht="51">
      <c r="A23" s="68" t="s">
        <v>541</v>
      </c>
      <c r="B23" s="68">
        <v>2</v>
      </c>
      <c r="C23" s="69" t="s">
        <v>590</v>
      </c>
      <c r="D23" s="108">
        <v>45033</v>
      </c>
      <c r="E23" s="68">
        <v>1406</v>
      </c>
      <c r="F23" s="68" t="s">
        <v>613</v>
      </c>
      <c r="G23" s="106" t="s">
        <v>2944</v>
      </c>
      <c r="H23" s="68"/>
      <c r="I23" s="68"/>
      <c r="J23" s="68"/>
      <c r="K23" s="68"/>
      <c r="L23" s="134">
        <v>0</v>
      </c>
      <c r="M23" s="134">
        <v>41211</v>
      </c>
      <c r="N23" s="134">
        <v>0</v>
      </c>
      <c r="O23" s="134">
        <v>282707.46000000002</v>
      </c>
      <c r="P23" s="140">
        <v>282707.46000000002</v>
      </c>
      <c r="Q23" s="68"/>
    </row>
    <row r="24" spans="1:17" ht="63.75">
      <c r="A24" s="68" t="s">
        <v>541</v>
      </c>
      <c r="B24" s="68">
        <v>2</v>
      </c>
      <c r="C24" s="69" t="s">
        <v>590</v>
      </c>
      <c r="D24" s="108">
        <v>45034</v>
      </c>
      <c r="E24" s="68">
        <v>1425</v>
      </c>
      <c r="F24" s="68" t="s">
        <v>613</v>
      </c>
      <c r="G24" s="106" t="s">
        <v>2948</v>
      </c>
      <c r="H24" s="68"/>
      <c r="I24" s="68"/>
      <c r="J24" s="68"/>
      <c r="K24" s="68"/>
      <c r="L24" s="134">
        <v>0</v>
      </c>
      <c r="M24" s="134">
        <v>5953869.3300000001</v>
      </c>
      <c r="N24" s="134">
        <v>0</v>
      </c>
      <c r="O24" s="134">
        <v>40843543.603799999</v>
      </c>
      <c r="P24" s="140">
        <v>40843543.603799999</v>
      </c>
      <c r="Q24" s="68"/>
    </row>
    <row r="25" spans="1:17" ht="51">
      <c r="A25" s="68">
        <v>212</v>
      </c>
      <c r="B25" s="68">
        <v>1</v>
      </c>
      <c r="C25" s="69" t="s">
        <v>90</v>
      </c>
      <c r="D25" s="108">
        <v>45034</v>
      </c>
      <c r="E25" s="68">
        <v>1427</v>
      </c>
      <c r="F25" s="68" t="s">
        <v>2945</v>
      </c>
      <c r="G25" s="106" t="s">
        <v>2946</v>
      </c>
      <c r="H25" s="68"/>
      <c r="I25" s="68"/>
      <c r="J25" s="68"/>
      <c r="K25" s="68"/>
      <c r="L25" s="134">
        <v>1943004</v>
      </c>
      <c r="M25" s="134">
        <v>0</v>
      </c>
      <c r="N25" s="134">
        <v>13329007.440000001</v>
      </c>
      <c r="O25" s="134">
        <v>0</v>
      </c>
      <c r="P25" s="140">
        <v>13329007.440000001</v>
      </c>
      <c r="Q25" s="68"/>
    </row>
    <row r="26" spans="1:17" ht="63.75">
      <c r="A26" s="68">
        <v>389</v>
      </c>
      <c r="B26" s="68">
        <v>1</v>
      </c>
      <c r="C26" s="69" t="s">
        <v>1422</v>
      </c>
      <c r="D26" s="108">
        <v>45034</v>
      </c>
      <c r="E26" s="68">
        <v>1431</v>
      </c>
      <c r="F26" s="68" t="s">
        <v>2514</v>
      </c>
      <c r="G26" s="106" t="s">
        <v>2947</v>
      </c>
      <c r="H26" s="68"/>
      <c r="I26" s="68"/>
      <c r="J26" s="68"/>
      <c r="K26" s="68"/>
      <c r="L26" s="134">
        <v>305871.96999999997</v>
      </c>
      <c r="M26" s="134">
        <v>0</v>
      </c>
      <c r="N26" s="134">
        <v>2098281.7141999998</v>
      </c>
      <c r="O26" s="134">
        <v>0</v>
      </c>
      <c r="P26" s="140">
        <v>2098281.7141999998</v>
      </c>
      <c r="Q26" s="68"/>
    </row>
    <row r="27" spans="1:17" ht="51">
      <c r="A27" s="68" t="s">
        <v>541</v>
      </c>
      <c r="B27" s="68">
        <v>2</v>
      </c>
      <c r="C27" s="69" t="s">
        <v>590</v>
      </c>
      <c r="D27" s="108">
        <v>45043</v>
      </c>
      <c r="E27" s="68">
        <v>1561</v>
      </c>
      <c r="F27" s="68" t="s">
        <v>613</v>
      </c>
      <c r="G27" s="106" t="s">
        <v>2951</v>
      </c>
      <c r="H27" s="68"/>
      <c r="I27" s="68"/>
      <c r="J27" s="68"/>
      <c r="K27" s="68"/>
      <c r="L27" s="134">
        <v>0</v>
      </c>
      <c r="M27" s="134">
        <v>999992.71</v>
      </c>
      <c r="N27" s="134">
        <v>0</v>
      </c>
      <c r="O27" s="134">
        <v>6859949.9906000001</v>
      </c>
      <c r="P27" s="140">
        <v>6859949.9906000001</v>
      </c>
      <c r="Q27" s="68"/>
    </row>
    <row r="28" spans="1:17" ht="63.75">
      <c r="A28" s="68">
        <v>253</v>
      </c>
      <c r="B28" s="68">
        <v>1</v>
      </c>
      <c r="C28" s="69" t="s">
        <v>104</v>
      </c>
      <c r="D28" s="108">
        <v>45043</v>
      </c>
      <c r="E28" s="68">
        <v>1563</v>
      </c>
      <c r="F28" s="68" t="s">
        <v>2949</v>
      </c>
      <c r="G28" s="106" t="s">
        <v>2950</v>
      </c>
      <c r="H28" s="68"/>
      <c r="I28" s="68"/>
      <c r="J28" s="68"/>
      <c r="K28" s="68"/>
      <c r="L28" s="134">
        <v>190000</v>
      </c>
      <c r="M28" s="134">
        <v>0</v>
      </c>
      <c r="N28" s="134">
        <v>1303400</v>
      </c>
      <c r="O28" s="134">
        <v>0</v>
      </c>
      <c r="P28" s="140">
        <v>1303400</v>
      </c>
      <c r="Q28" s="68"/>
    </row>
    <row r="29" spans="1:17" ht="51">
      <c r="A29" s="68">
        <v>383</v>
      </c>
      <c r="B29" s="68">
        <v>1</v>
      </c>
      <c r="C29" s="69" t="s">
        <v>1246</v>
      </c>
      <c r="D29" s="108">
        <v>45044</v>
      </c>
      <c r="E29" s="68">
        <v>1597</v>
      </c>
      <c r="F29" s="68" t="s">
        <v>2940</v>
      </c>
      <c r="G29" s="106" t="s">
        <v>2952</v>
      </c>
      <c r="H29" s="68"/>
      <c r="I29" s="68"/>
      <c r="J29" s="68"/>
      <c r="K29" s="68"/>
      <c r="L29" s="134">
        <v>1910.57</v>
      </c>
      <c r="M29" s="134">
        <v>0</v>
      </c>
      <c r="N29" s="134">
        <v>13106.510200000001</v>
      </c>
      <c r="O29" s="134">
        <v>0</v>
      </c>
      <c r="P29" s="140">
        <v>13106.510200000001</v>
      </c>
      <c r="Q29" s="68"/>
    </row>
    <row r="30" spans="1:17" ht="51">
      <c r="A30" s="68" t="s">
        <v>541</v>
      </c>
      <c r="B30" s="68">
        <v>2</v>
      </c>
      <c r="C30" s="69" t="s">
        <v>590</v>
      </c>
      <c r="D30" s="108">
        <v>45050</v>
      </c>
      <c r="E30" s="68">
        <v>1691</v>
      </c>
      <c r="F30" s="68" t="s">
        <v>613</v>
      </c>
      <c r="G30" s="106" t="s">
        <v>3303</v>
      </c>
      <c r="H30" s="68"/>
      <c r="I30" s="68"/>
      <c r="J30" s="68"/>
      <c r="K30" s="68"/>
      <c r="L30" s="134">
        <v>0</v>
      </c>
      <c r="M30" s="134">
        <v>1499992.71</v>
      </c>
      <c r="N30" s="134">
        <v>0</v>
      </c>
      <c r="O30" s="134">
        <v>10289949.990600001</v>
      </c>
      <c r="P30" s="140">
        <v>10289949.990600001</v>
      </c>
      <c r="Q30" s="68"/>
    </row>
    <row r="31" spans="1:17" ht="51">
      <c r="A31" s="68" t="s">
        <v>541</v>
      </c>
      <c r="B31" s="68">
        <v>2</v>
      </c>
      <c r="C31" s="69" t="s">
        <v>590</v>
      </c>
      <c r="D31" s="108">
        <v>45051</v>
      </c>
      <c r="E31" s="68">
        <v>1706</v>
      </c>
      <c r="F31" s="68" t="s">
        <v>613</v>
      </c>
      <c r="G31" s="106" t="s">
        <v>3305</v>
      </c>
      <c r="H31" s="68"/>
      <c r="I31" s="68"/>
      <c r="J31" s="68"/>
      <c r="K31" s="68"/>
      <c r="L31" s="134">
        <v>0</v>
      </c>
      <c r="M31" s="134">
        <v>11999992.710000001</v>
      </c>
      <c r="N31" s="134">
        <v>0</v>
      </c>
      <c r="O31" s="134">
        <v>82319949.990600005</v>
      </c>
      <c r="P31" s="140">
        <v>82319949.990600005</v>
      </c>
      <c r="Q31" s="68"/>
    </row>
    <row r="32" spans="1:17" ht="51">
      <c r="A32" s="68" t="s">
        <v>541</v>
      </c>
      <c r="B32" s="68">
        <v>2</v>
      </c>
      <c r="C32" s="69" t="s">
        <v>590</v>
      </c>
      <c r="D32" s="108">
        <v>45051</v>
      </c>
      <c r="E32" s="68">
        <v>1708</v>
      </c>
      <c r="F32" s="68" t="s">
        <v>613</v>
      </c>
      <c r="G32" s="106" t="s">
        <v>3306</v>
      </c>
      <c r="H32" s="68"/>
      <c r="I32" s="68"/>
      <c r="J32" s="68"/>
      <c r="K32" s="68"/>
      <c r="L32" s="134">
        <v>0</v>
      </c>
      <c r="M32" s="134">
        <v>795242.71</v>
      </c>
      <c r="N32" s="134">
        <v>0</v>
      </c>
      <c r="O32" s="134">
        <v>5455364.9906000001</v>
      </c>
      <c r="P32" s="140">
        <v>5455364.9906000001</v>
      </c>
      <c r="Q32" s="68"/>
    </row>
    <row r="33" spans="1:17" ht="51">
      <c r="A33" s="68" t="s">
        <v>541</v>
      </c>
      <c r="B33" s="68">
        <v>2</v>
      </c>
      <c r="C33" s="69" t="s">
        <v>590</v>
      </c>
      <c r="D33" s="108">
        <v>45051</v>
      </c>
      <c r="E33" s="68">
        <v>1710</v>
      </c>
      <c r="F33" s="68" t="s">
        <v>613</v>
      </c>
      <c r="G33" s="106" t="s">
        <v>3307</v>
      </c>
      <c r="H33" s="68"/>
      <c r="I33" s="68"/>
      <c r="J33" s="68"/>
      <c r="K33" s="68"/>
      <c r="L33" s="134">
        <v>0</v>
      </c>
      <c r="M33" s="134">
        <v>649960</v>
      </c>
      <c r="N33" s="134">
        <v>0</v>
      </c>
      <c r="O33" s="134">
        <v>4458725.6000000006</v>
      </c>
      <c r="P33" s="140">
        <v>4458725.6000000006</v>
      </c>
      <c r="Q33" s="68"/>
    </row>
    <row r="34" spans="1:17" ht="51">
      <c r="A34" s="68">
        <v>389</v>
      </c>
      <c r="B34" s="68">
        <v>1</v>
      </c>
      <c r="C34" s="69" t="s">
        <v>1422</v>
      </c>
      <c r="D34" s="108">
        <v>45051</v>
      </c>
      <c r="E34" s="68">
        <v>1712</v>
      </c>
      <c r="F34" s="68" t="s">
        <v>2514</v>
      </c>
      <c r="G34" s="106" t="s">
        <v>3304</v>
      </c>
      <c r="H34" s="68"/>
      <c r="I34" s="68"/>
      <c r="J34" s="68"/>
      <c r="K34" s="68"/>
      <c r="L34" s="134">
        <v>500000</v>
      </c>
      <c r="M34" s="134">
        <v>0</v>
      </c>
      <c r="N34" s="134">
        <v>3430000</v>
      </c>
      <c r="O34" s="134">
        <v>0</v>
      </c>
      <c r="P34" s="140">
        <v>3430000</v>
      </c>
      <c r="Q34" s="68"/>
    </row>
    <row r="35" spans="1:17" ht="51">
      <c r="A35" s="68" t="s">
        <v>541</v>
      </c>
      <c r="B35" s="68">
        <v>2</v>
      </c>
      <c r="C35" s="69" t="s">
        <v>590</v>
      </c>
      <c r="D35" s="108">
        <v>45055</v>
      </c>
      <c r="E35" s="68">
        <v>1733</v>
      </c>
      <c r="F35" s="68" t="s">
        <v>613</v>
      </c>
      <c r="G35" s="106" t="s">
        <v>3308</v>
      </c>
      <c r="H35" s="68"/>
      <c r="I35" s="68"/>
      <c r="J35" s="68"/>
      <c r="K35" s="68"/>
      <c r="L35" s="134">
        <v>0</v>
      </c>
      <c r="M35" s="134">
        <v>14818.78</v>
      </c>
      <c r="N35" s="134">
        <v>0</v>
      </c>
      <c r="O35" s="134">
        <v>101656.83080000001</v>
      </c>
      <c r="P35" s="140">
        <v>101656.83080000001</v>
      </c>
      <c r="Q35" s="68"/>
    </row>
    <row r="36" spans="1:17" ht="51">
      <c r="A36" s="68" t="s">
        <v>541</v>
      </c>
      <c r="B36" s="68">
        <v>2</v>
      </c>
      <c r="C36" s="69" t="s">
        <v>590</v>
      </c>
      <c r="D36" s="108">
        <v>45055</v>
      </c>
      <c r="E36" s="68">
        <v>1735</v>
      </c>
      <c r="F36" s="68" t="s">
        <v>613</v>
      </c>
      <c r="G36" s="106" t="s">
        <v>3309</v>
      </c>
      <c r="H36" s="68"/>
      <c r="I36" s="68"/>
      <c r="J36" s="68"/>
      <c r="K36" s="68"/>
      <c r="L36" s="134">
        <v>0</v>
      </c>
      <c r="M36" s="134">
        <v>17817.46</v>
      </c>
      <c r="N36" s="134">
        <v>0</v>
      </c>
      <c r="O36" s="134">
        <v>122227.77559999999</v>
      </c>
      <c r="P36" s="140">
        <v>122227.77559999999</v>
      </c>
      <c r="Q36" s="68"/>
    </row>
    <row r="37" spans="1:17" ht="51">
      <c r="A37" s="68" t="s">
        <v>541</v>
      </c>
      <c r="B37" s="68">
        <v>2</v>
      </c>
      <c r="C37" s="69" t="s">
        <v>590</v>
      </c>
      <c r="D37" s="108">
        <v>45055</v>
      </c>
      <c r="E37" s="68">
        <v>1737</v>
      </c>
      <c r="F37" s="68" t="s">
        <v>613</v>
      </c>
      <c r="G37" s="106" t="s">
        <v>3310</v>
      </c>
      <c r="H37" s="68"/>
      <c r="I37" s="68"/>
      <c r="J37" s="68"/>
      <c r="K37" s="68"/>
      <c r="L37" s="134">
        <v>0</v>
      </c>
      <c r="M37" s="134">
        <v>210413.39</v>
      </c>
      <c r="N37" s="134">
        <v>0</v>
      </c>
      <c r="O37" s="134">
        <v>1443435.8554000002</v>
      </c>
      <c r="P37" s="140">
        <v>1443435.8554000002</v>
      </c>
      <c r="Q37" s="68"/>
    </row>
    <row r="38" spans="1:17" ht="51">
      <c r="A38" s="68" t="s">
        <v>541</v>
      </c>
      <c r="B38" s="68">
        <v>2</v>
      </c>
      <c r="C38" s="69" t="s">
        <v>590</v>
      </c>
      <c r="D38" s="108">
        <v>45055</v>
      </c>
      <c r="E38" s="68">
        <v>1739</v>
      </c>
      <c r="F38" s="68" t="s">
        <v>613</v>
      </c>
      <c r="G38" s="106" t="s">
        <v>3311</v>
      </c>
      <c r="H38" s="68"/>
      <c r="I38" s="68"/>
      <c r="J38" s="68"/>
      <c r="K38" s="68"/>
      <c r="L38" s="134">
        <v>0</v>
      </c>
      <c r="M38" s="134">
        <v>64742.58</v>
      </c>
      <c r="N38" s="134">
        <v>0</v>
      </c>
      <c r="O38" s="134">
        <v>444134.09880000004</v>
      </c>
      <c r="P38" s="140">
        <v>444134.09880000004</v>
      </c>
      <c r="Q38" s="68"/>
    </row>
    <row r="39" spans="1:17" ht="51">
      <c r="A39" s="68" t="s">
        <v>541</v>
      </c>
      <c r="B39" s="68">
        <v>2</v>
      </c>
      <c r="C39" s="69" t="s">
        <v>590</v>
      </c>
      <c r="D39" s="108">
        <v>45055</v>
      </c>
      <c r="E39" s="68">
        <v>1741</v>
      </c>
      <c r="F39" s="68" t="s">
        <v>613</v>
      </c>
      <c r="G39" s="106" t="s">
        <v>3312</v>
      </c>
      <c r="H39" s="68"/>
      <c r="I39" s="68"/>
      <c r="J39" s="68"/>
      <c r="K39" s="68"/>
      <c r="L39" s="134">
        <v>0</v>
      </c>
      <c r="M39" s="134">
        <v>48556.94</v>
      </c>
      <c r="N39" s="134">
        <v>0</v>
      </c>
      <c r="O39" s="134">
        <v>333100.60840000003</v>
      </c>
      <c r="P39" s="140">
        <v>333100.60840000003</v>
      </c>
      <c r="Q39" s="68"/>
    </row>
    <row r="40" spans="1:17" ht="51">
      <c r="A40" s="68" t="s">
        <v>541</v>
      </c>
      <c r="B40" s="68">
        <v>2</v>
      </c>
      <c r="C40" s="69" t="s">
        <v>590</v>
      </c>
      <c r="D40" s="108">
        <v>45056</v>
      </c>
      <c r="E40" s="68">
        <v>1754</v>
      </c>
      <c r="F40" s="68" t="s">
        <v>613</v>
      </c>
      <c r="G40" s="106" t="s">
        <v>3313</v>
      </c>
      <c r="H40" s="68"/>
      <c r="I40" s="68"/>
      <c r="J40" s="68"/>
      <c r="K40" s="68"/>
      <c r="L40" s="134">
        <v>0</v>
      </c>
      <c r="M40" s="134">
        <v>100000</v>
      </c>
      <c r="N40" s="134">
        <v>0</v>
      </c>
      <c r="O40" s="134">
        <v>686000</v>
      </c>
      <c r="P40" s="140">
        <v>686000</v>
      </c>
      <c r="Q40" s="68"/>
    </row>
    <row r="41" spans="1:17" ht="63.75">
      <c r="A41" s="68" t="s">
        <v>541</v>
      </c>
      <c r="B41" s="68">
        <v>2</v>
      </c>
      <c r="C41" s="69" t="s">
        <v>590</v>
      </c>
      <c r="D41" s="108">
        <v>45058</v>
      </c>
      <c r="E41" s="68">
        <v>1819</v>
      </c>
      <c r="F41" s="68" t="s">
        <v>613</v>
      </c>
      <c r="G41" s="106" t="s">
        <v>3314</v>
      </c>
      <c r="H41" s="68"/>
      <c r="I41" s="68"/>
      <c r="J41" s="68"/>
      <c r="K41" s="68"/>
      <c r="L41" s="134">
        <v>36000</v>
      </c>
      <c r="M41" s="134">
        <v>0</v>
      </c>
      <c r="N41" s="134">
        <v>246960</v>
      </c>
      <c r="O41" s="134">
        <v>0</v>
      </c>
      <c r="P41" s="140">
        <v>246960</v>
      </c>
      <c r="Q41" s="68"/>
    </row>
    <row r="42" spans="1:17" ht="51">
      <c r="A42" s="68">
        <v>389</v>
      </c>
      <c r="B42" s="68">
        <v>1</v>
      </c>
      <c r="C42" s="69" t="s">
        <v>1422</v>
      </c>
      <c r="D42" s="108">
        <v>45072</v>
      </c>
      <c r="E42" s="68">
        <v>2025</v>
      </c>
      <c r="F42" s="68" t="s">
        <v>2514</v>
      </c>
      <c r="G42" s="106" t="s">
        <v>3315</v>
      </c>
      <c r="H42" s="68"/>
      <c r="I42" s="68"/>
      <c r="J42" s="68"/>
      <c r="K42" s="68"/>
      <c r="L42" s="134">
        <v>776000</v>
      </c>
      <c r="M42" s="134">
        <v>0</v>
      </c>
      <c r="N42" s="134">
        <v>5323360</v>
      </c>
      <c r="O42" s="134">
        <v>0</v>
      </c>
      <c r="P42" s="140">
        <v>5323360</v>
      </c>
      <c r="Q42" s="68"/>
    </row>
    <row r="43" spans="1:17" ht="51">
      <c r="A43" s="68">
        <v>383</v>
      </c>
      <c r="B43" s="68">
        <v>1</v>
      </c>
      <c r="C43" s="69" t="s">
        <v>1246</v>
      </c>
      <c r="D43" s="108">
        <v>45077</v>
      </c>
      <c r="E43" s="68">
        <v>2144</v>
      </c>
      <c r="F43" s="68" t="s">
        <v>2940</v>
      </c>
      <c r="G43" s="106" t="s">
        <v>3316</v>
      </c>
      <c r="H43" s="68"/>
      <c r="I43" s="68"/>
      <c r="J43" s="68"/>
      <c r="K43" s="68"/>
      <c r="L43" s="134">
        <v>56808.34</v>
      </c>
      <c r="M43" s="134">
        <v>0</v>
      </c>
      <c r="N43" s="134">
        <v>389705.21240000002</v>
      </c>
      <c r="O43" s="134">
        <v>0</v>
      </c>
      <c r="P43" s="140">
        <v>389705.21240000002</v>
      </c>
      <c r="Q43" s="68"/>
    </row>
    <row r="44" spans="1:17" ht="63.75">
      <c r="A44" s="68" t="s">
        <v>541</v>
      </c>
      <c r="B44" s="68">
        <v>2</v>
      </c>
      <c r="C44" s="69" t="s">
        <v>590</v>
      </c>
      <c r="D44" s="108">
        <v>45082</v>
      </c>
      <c r="E44" s="68">
        <v>2207</v>
      </c>
      <c r="F44" s="68" t="s">
        <v>613</v>
      </c>
      <c r="G44" s="106" t="s">
        <v>3815</v>
      </c>
      <c r="H44" s="68"/>
      <c r="I44" s="68"/>
      <c r="J44" s="68"/>
      <c r="K44" s="68"/>
      <c r="L44" s="134">
        <v>0</v>
      </c>
      <c r="M44" s="134">
        <v>78574.720000000001</v>
      </c>
      <c r="N44" s="134">
        <v>0</v>
      </c>
      <c r="O44" s="134">
        <v>539022.57920000004</v>
      </c>
      <c r="P44" s="140">
        <v>539022.57920000004</v>
      </c>
      <c r="Q44" s="68"/>
    </row>
    <row r="45" spans="1:17" ht="51">
      <c r="A45" s="68" t="s">
        <v>541</v>
      </c>
      <c r="B45" s="68">
        <v>2</v>
      </c>
      <c r="C45" s="69" t="s">
        <v>590</v>
      </c>
      <c r="D45" s="108">
        <v>45082</v>
      </c>
      <c r="E45" s="68">
        <v>2211</v>
      </c>
      <c r="F45" s="68" t="s">
        <v>613</v>
      </c>
      <c r="G45" s="106" t="s">
        <v>3816</v>
      </c>
      <c r="H45" s="68"/>
      <c r="I45" s="68"/>
      <c r="J45" s="68"/>
      <c r="K45" s="68"/>
      <c r="L45" s="134">
        <v>0</v>
      </c>
      <c r="M45" s="134">
        <v>600000</v>
      </c>
      <c r="N45" s="134">
        <v>0</v>
      </c>
      <c r="O45" s="134">
        <v>4116000</v>
      </c>
      <c r="P45" s="140">
        <v>4116000</v>
      </c>
      <c r="Q45" s="68"/>
    </row>
    <row r="46" spans="1:17" ht="51">
      <c r="A46" s="68" t="s">
        <v>541</v>
      </c>
      <c r="B46" s="68">
        <v>2</v>
      </c>
      <c r="C46" s="69" t="s">
        <v>590</v>
      </c>
      <c r="D46" s="108">
        <v>45082</v>
      </c>
      <c r="E46" s="68">
        <v>2213</v>
      </c>
      <c r="F46" s="68" t="s">
        <v>613</v>
      </c>
      <c r="G46" s="106" t="s">
        <v>3817</v>
      </c>
      <c r="H46" s="68"/>
      <c r="I46" s="68"/>
      <c r="J46" s="68"/>
      <c r="K46" s="68"/>
      <c r="L46" s="134">
        <v>0</v>
      </c>
      <c r="M46" s="134">
        <v>1000000</v>
      </c>
      <c r="N46" s="134">
        <v>0</v>
      </c>
      <c r="O46" s="134">
        <v>6860000</v>
      </c>
      <c r="P46" s="140">
        <v>6860000</v>
      </c>
      <c r="Q46" s="68"/>
    </row>
    <row r="47" spans="1:17" ht="63.75">
      <c r="A47" s="68">
        <v>389</v>
      </c>
      <c r="B47" s="68">
        <v>1</v>
      </c>
      <c r="C47" s="69" t="s">
        <v>1422</v>
      </c>
      <c r="D47" s="108">
        <v>45083</v>
      </c>
      <c r="E47" s="68">
        <v>2231</v>
      </c>
      <c r="F47" s="68" t="s">
        <v>2514</v>
      </c>
      <c r="G47" s="106" t="s">
        <v>3818</v>
      </c>
      <c r="H47" s="68"/>
      <c r="I47" s="68"/>
      <c r="J47" s="68"/>
      <c r="K47" s="68"/>
      <c r="L47" s="134">
        <v>1022117.33</v>
      </c>
      <c r="M47" s="134">
        <v>0</v>
      </c>
      <c r="N47" s="134">
        <v>7011724.8838</v>
      </c>
      <c r="O47" s="134">
        <v>0</v>
      </c>
      <c r="P47" s="140">
        <v>7011724.8838</v>
      </c>
      <c r="Q47" s="68"/>
    </row>
    <row r="48" spans="1:17" ht="51">
      <c r="A48" s="68">
        <v>597</v>
      </c>
      <c r="B48" s="68">
        <v>1</v>
      </c>
      <c r="C48" s="69" t="s">
        <v>677</v>
      </c>
      <c r="D48" s="108">
        <v>45086</v>
      </c>
      <c r="E48" s="68">
        <v>2254</v>
      </c>
      <c r="F48" s="68" t="s">
        <v>3795</v>
      </c>
      <c r="G48" s="106" t="s">
        <v>3819</v>
      </c>
      <c r="H48" s="68"/>
      <c r="I48" s="68"/>
      <c r="J48" s="68"/>
      <c r="K48" s="68"/>
      <c r="L48" s="134">
        <v>9895191.5399999991</v>
      </c>
      <c r="M48" s="134">
        <v>0</v>
      </c>
      <c r="N48" s="134">
        <v>67881013.964399993</v>
      </c>
      <c r="O48" s="134">
        <v>0</v>
      </c>
      <c r="P48" s="140">
        <v>67881013.964399993</v>
      </c>
      <c r="Q48" s="68"/>
    </row>
    <row r="49" spans="1:17" ht="63.75">
      <c r="A49" s="68" t="s">
        <v>541</v>
      </c>
      <c r="B49" s="68">
        <v>2</v>
      </c>
      <c r="C49" s="69" t="s">
        <v>590</v>
      </c>
      <c r="D49" s="108">
        <v>45089</v>
      </c>
      <c r="E49" s="68">
        <v>2328</v>
      </c>
      <c r="F49" s="68" t="s">
        <v>613</v>
      </c>
      <c r="G49" s="106" t="s">
        <v>3820</v>
      </c>
      <c r="H49" s="68"/>
      <c r="I49" s="68"/>
      <c r="J49" s="68"/>
      <c r="K49" s="68"/>
      <c r="L49" s="134">
        <v>0</v>
      </c>
      <c r="M49" s="134">
        <v>4000000</v>
      </c>
      <c r="N49" s="134">
        <v>0</v>
      </c>
      <c r="O49" s="134">
        <v>27440000</v>
      </c>
      <c r="P49" s="140">
        <v>27440000</v>
      </c>
      <c r="Q49" s="68"/>
    </row>
    <row r="50" spans="1:17" ht="63.75">
      <c r="A50" s="68" t="s">
        <v>541</v>
      </c>
      <c r="B50" s="68">
        <v>2</v>
      </c>
      <c r="C50" s="69" t="s">
        <v>590</v>
      </c>
      <c r="D50" s="108">
        <v>45096</v>
      </c>
      <c r="E50" s="68">
        <v>2434</v>
      </c>
      <c r="F50" s="68" t="s">
        <v>613</v>
      </c>
      <c r="G50" s="106" t="s">
        <v>3821</v>
      </c>
      <c r="H50" s="68"/>
      <c r="I50" s="68"/>
      <c r="J50" s="68"/>
      <c r="K50" s="68"/>
      <c r="L50" s="134">
        <v>0</v>
      </c>
      <c r="M50" s="134">
        <v>800000</v>
      </c>
      <c r="N50" s="134">
        <v>0</v>
      </c>
      <c r="O50" s="134">
        <v>5488000</v>
      </c>
      <c r="P50" s="140">
        <v>5488000</v>
      </c>
      <c r="Q50" s="68"/>
    </row>
    <row r="51" spans="1:17" ht="51">
      <c r="A51" s="68">
        <v>212</v>
      </c>
      <c r="B51" s="68">
        <v>1</v>
      </c>
      <c r="C51" s="69" t="s">
        <v>90</v>
      </c>
      <c r="D51" s="108">
        <v>45097</v>
      </c>
      <c r="E51" s="68">
        <v>2464</v>
      </c>
      <c r="F51" s="68" t="s">
        <v>2945</v>
      </c>
      <c r="G51" s="106" t="s">
        <v>3822</v>
      </c>
      <c r="H51" s="68"/>
      <c r="I51" s="68"/>
      <c r="J51" s="68"/>
      <c r="K51" s="68"/>
      <c r="L51" s="134">
        <v>2798820</v>
      </c>
      <c r="M51" s="134">
        <v>0</v>
      </c>
      <c r="N51" s="134">
        <v>19199905.199999999</v>
      </c>
      <c r="O51" s="134">
        <v>0</v>
      </c>
      <c r="P51" s="140">
        <v>19199905.199999999</v>
      </c>
      <c r="Q51" s="68"/>
    </row>
    <row r="52" spans="1:17" ht="51">
      <c r="A52" s="68" t="s">
        <v>541</v>
      </c>
      <c r="B52" s="68">
        <v>2</v>
      </c>
      <c r="C52" s="69" t="s">
        <v>590</v>
      </c>
      <c r="D52" s="108">
        <v>45097</v>
      </c>
      <c r="E52" s="68">
        <v>2464</v>
      </c>
      <c r="F52" s="68" t="s">
        <v>613</v>
      </c>
      <c r="G52" s="106" t="s">
        <v>3822</v>
      </c>
      <c r="H52" s="68"/>
      <c r="I52" s="68"/>
      <c r="J52" s="68"/>
      <c r="K52" s="68"/>
      <c r="L52" s="134">
        <v>0</v>
      </c>
      <c r="M52" s="134">
        <v>2798820</v>
      </c>
      <c r="N52" s="134">
        <v>0</v>
      </c>
      <c r="O52" s="134">
        <v>19199905.199999999</v>
      </c>
      <c r="P52" s="140">
        <v>19199905.199999999</v>
      </c>
      <c r="Q52" s="68"/>
    </row>
    <row r="53" spans="1:17" ht="51">
      <c r="A53" s="68">
        <v>597</v>
      </c>
      <c r="B53" s="68">
        <v>1</v>
      </c>
      <c r="C53" s="69" t="s">
        <v>677</v>
      </c>
      <c r="D53" s="108">
        <v>45097</v>
      </c>
      <c r="E53" s="68">
        <v>2466</v>
      </c>
      <c r="F53" s="68" t="s">
        <v>3795</v>
      </c>
      <c r="G53" s="106" t="s">
        <v>3823</v>
      </c>
      <c r="H53" s="68"/>
      <c r="I53" s="68"/>
      <c r="J53" s="68"/>
      <c r="K53" s="68"/>
      <c r="L53" s="134">
        <v>46649836.859999999</v>
      </c>
      <c r="M53" s="134">
        <v>0</v>
      </c>
      <c r="N53" s="134">
        <v>320017880.85960001</v>
      </c>
      <c r="O53" s="134">
        <v>0</v>
      </c>
      <c r="P53" s="140">
        <v>320017880.85960001</v>
      </c>
      <c r="Q53" s="68"/>
    </row>
    <row r="54" spans="1:17" ht="51">
      <c r="A54" s="68" t="s">
        <v>541</v>
      </c>
      <c r="B54" s="68">
        <v>2</v>
      </c>
      <c r="C54" s="69" t="s">
        <v>590</v>
      </c>
      <c r="D54" s="108">
        <v>45097</v>
      </c>
      <c r="E54" s="68">
        <v>2466</v>
      </c>
      <c r="F54" s="68" t="s">
        <v>613</v>
      </c>
      <c r="G54" s="106" t="s">
        <v>3823</v>
      </c>
      <c r="H54" s="68"/>
      <c r="I54" s="68"/>
      <c r="J54" s="68"/>
      <c r="K54" s="68"/>
      <c r="L54" s="134">
        <v>0</v>
      </c>
      <c r="M54" s="134">
        <v>46649836.859999999</v>
      </c>
      <c r="N54" s="134">
        <v>0</v>
      </c>
      <c r="O54" s="134">
        <v>320017880.85960001</v>
      </c>
      <c r="P54" s="140">
        <v>320017880.85960001</v>
      </c>
      <c r="Q54" s="68"/>
    </row>
    <row r="55" spans="1:17" ht="63.75">
      <c r="A55" s="68" t="s">
        <v>541</v>
      </c>
      <c r="B55" s="68">
        <v>2</v>
      </c>
      <c r="C55" s="69" t="s">
        <v>590</v>
      </c>
      <c r="D55" s="108">
        <v>45099</v>
      </c>
      <c r="E55" s="68">
        <v>2490</v>
      </c>
      <c r="F55" s="68" t="s">
        <v>613</v>
      </c>
      <c r="G55" s="106" t="s">
        <v>3824</v>
      </c>
      <c r="H55" s="68"/>
      <c r="I55" s="68"/>
      <c r="J55" s="68"/>
      <c r="K55" s="68"/>
      <c r="L55" s="134">
        <v>0</v>
      </c>
      <c r="M55" s="134">
        <v>100000</v>
      </c>
      <c r="N55" s="134">
        <v>0</v>
      </c>
      <c r="O55" s="134">
        <v>686000</v>
      </c>
      <c r="P55" s="140">
        <v>686000</v>
      </c>
      <c r="Q55" s="68"/>
    </row>
    <row r="56" spans="1:17" ht="51">
      <c r="A56" s="68">
        <v>253</v>
      </c>
      <c r="B56" s="68">
        <v>1</v>
      </c>
      <c r="C56" s="69" t="s">
        <v>104</v>
      </c>
      <c r="D56" s="108">
        <v>45106</v>
      </c>
      <c r="E56" s="68">
        <v>2591</v>
      </c>
      <c r="F56" s="68" t="s">
        <v>2949</v>
      </c>
      <c r="G56" s="106" t="s">
        <v>3825</v>
      </c>
      <c r="H56" s="68"/>
      <c r="I56" s="68"/>
      <c r="J56" s="68"/>
      <c r="K56" s="68"/>
      <c r="L56" s="134">
        <v>1000000</v>
      </c>
      <c r="M56" s="134">
        <v>0</v>
      </c>
      <c r="N56" s="134">
        <v>6860000</v>
      </c>
      <c r="O56" s="134">
        <v>0</v>
      </c>
      <c r="P56" s="140">
        <v>6860000</v>
      </c>
      <c r="Q56" s="68"/>
    </row>
    <row r="57" spans="1:17" ht="51">
      <c r="A57" s="68" t="s">
        <v>541</v>
      </c>
      <c r="B57" s="68">
        <v>2</v>
      </c>
      <c r="C57" s="69" t="s">
        <v>590</v>
      </c>
      <c r="D57" s="108">
        <v>45106</v>
      </c>
      <c r="E57" s="68">
        <v>2591</v>
      </c>
      <c r="F57" s="68" t="s">
        <v>613</v>
      </c>
      <c r="G57" s="106" t="s">
        <v>3825</v>
      </c>
      <c r="H57" s="68"/>
      <c r="I57" s="68"/>
      <c r="J57" s="68"/>
      <c r="K57" s="68"/>
      <c r="L57" s="134">
        <v>0</v>
      </c>
      <c r="M57" s="134">
        <v>1000000</v>
      </c>
      <c r="N57" s="134">
        <v>0</v>
      </c>
      <c r="O57" s="134">
        <v>6860000</v>
      </c>
      <c r="P57" s="140">
        <v>6860000</v>
      </c>
      <c r="Q57" s="68"/>
    </row>
    <row r="58" spans="1:17" ht="51">
      <c r="A58" s="68">
        <v>253</v>
      </c>
      <c r="B58" s="68">
        <v>1</v>
      </c>
      <c r="C58" s="69" t="s">
        <v>104</v>
      </c>
      <c r="D58" s="108">
        <v>45106</v>
      </c>
      <c r="E58" s="68">
        <v>2594</v>
      </c>
      <c r="F58" s="68" t="s">
        <v>3826</v>
      </c>
      <c r="G58" s="106" t="s">
        <v>3827</v>
      </c>
      <c r="H58" s="68"/>
      <c r="I58" s="68"/>
      <c r="J58" s="68"/>
      <c r="K58" s="68"/>
      <c r="L58" s="134">
        <v>161056.44</v>
      </c>
      <c r="M58" s="134">
        <v>0</v>
      </c>
      <c r="N58" s="134">
        <v>1104847.1784000001</v>
      </c>
      <c r="O58" s="134">
        <v>0</v>
      </c>
      <c r="P58" s="140">
        <v>1104847.1784000001</v>
      </c>
      <c r="Q58" s="68"/>
    </row>
    <row r="59" spans="1:17" ht="51">
      <c r="A59" s="68" t="s">
        <v>541</v>
      </c>
      <c r="B59" s="68">
        <v>2</v>
      </c>
      <c r="C59" s="69" t="s">
        <v>590</v>
      </c>
      <c r="D59" s="108">
        <v>45106</v>
      </c>
      <c r="E59" s="68">
        <v>2594</v>
      </c>
      <c r="F59" s="68" t="s">
        <v>613</v>
      </c>
      <c r="G59" s="106" t="s">
        <v>3827</v>
      </c>
      <c r="H59" s="68"/>
      <c r="I59" s="68"/>
      <c r="J59" s="68"/>
      <c r="K59" s="68"/>
      <c r="L59" s="134">
        <v>0</v>
      </c>
      <c r="M59" s="134">
        <v>161056.44</v>
      </c>
      <c r="N59" s="134">
        <v>0</v>
      </c>
      <c r="O59" s="134">
        <v>1104847.1784000001</v>
      </c>
      <c r="P59" s="140">
        <v>1104847.1784000001</v>
      </c>
      <c r="Q59" s="68"/>
    </row>
    <row r="60" spans="1:17" ht="51">
      <c r="A60" s="68" t="s">
        <v>541</v>
      </c>
      <c r="B60" s="68">
        <v>2</v>
      </c>
      <c r="C60" s="69" t="s">
        <v>590</v>
      </c>
      <c r="D60" s="108">
        <v>45111</v>
      </c>
      <c r="E60" s="68">
        <v>2712</v>
      </c>
      <c r="F60" s="68" t="s">
        <v>613</v>
      </c>
      <c r="G60" s="106" t="s">
        <v>4525</v>
      </c>
      <c r="H60" s="68"/>
      <c r="I60" s="68"/>
      <c r="J60" s="68"/>
      <c r="K60" s="68"/>
      <c r="L60" s="134">
        <v>0</v>
      </c>
      <c r="M60" s="134">
        <v>100</v>
      </c>
      <c r="N60" s="134">
        <v>0</v>
      </c>
      <c r="O60" s="134">
        <v>686</v>
      </c>
      <c r="P60" s="140">
        <v>686</v>
      </c>
      <c r="Q60" s="68"/>
    </row>
    <row r="61" spans="1:17" ht="51">
      <c r="A61" s="68">
        <v>15</v>
      </c>
      <c r="B61" s="68">
        <v>1</v>
      </c>
      <c r="C61" s="69" t="s">
        <v>39</v>
      </c>
      <c r="D61" s="108">
        <v>45111</v>
      </c>
      <c r="E61" s="68">
        <v>2717</v>
      </c>
      <c r="F61" s="68" t="s">
        <v>4526</v>
      </c>
      <c r="G61" s="106" t="s">
        <v>4527</v>
      </c>
      <c r="H61" s="68"/>
      <c r="I61" s="68"/>
      <c r="J61" s="68"/>
      <c r="K61" s="68"/>
      <c r="L61" s="134">
        <v>12932.9</v>
      </c>
      <c r="M61" s="134">
        <v>0</v>
      </c>
      <c r="N61" s="134">
        <v>88719.694000000003</v>
      </c>
      <c r="O61" s="134">
        <v>0</v>
      </c>
      <c r="P61" s="140">
        <v>88719.694000000003</v>
      </c>
      <c r="Q61" s="68"/>
    </row>
    <row r="62" spans="1:17" ht="51">
      <c r="A62" s="68" t="s">
        <v>541</v>
      </c>
      <c r="B62" s="68">
        <v>2</v>
      </c>
      <c r="C62" s="69" t="s">
        <v>590</v>
      </c>
      <c r="D62" s="108">
        <v>45111</v>
      </c>
      <c r="E62" s="68">
        <v>2717</v>
      </c>
      <c r="F62" s="68" t="s">
        <v>613</v>
      </c>
      <c r="G62" s="106" t="s">
        <v>4527</v>
      </c>
      <c r="H62" s="68"/>
      <c r="I62" s="68"/>
      <c r="J62" s="68"/>
      <c r="K62" s="68"/>
      <c r="L62" s="134">
        <v>0</v>
      </c>
      <c r="M62" s="134">
        <v>12932.9</v>
      </c>
      <c r="N62" s="134">
        <v>0</v>
      </c>
      <c r="O62" s="134">
        <v>88719.694000000003</v>
      </c>
      <c r="P62" s="140">
        <v>88719.694000000003</v>
      </c>
      <c r="Q62" s="68"/>
    </row>
    <row r="63" spans="1:17" ht="51">
      <c r="A63" s="68">
        <v>15</v>
      </c>
      <c r="B63" s="68">
        <v>1</v>
      </c>
      <c r="C63" s="69" t="s">
        <v>39</v>
      </c>
      <c r="D63" s="108">
        <v>45111</v>
      </c>
      <c r="E63" s="68">
        <v>2719</v>
      </c>
      <c r="F63" s="68" t="s">
        <v>4526</v>
      </c>
      <c r="G63" s="106" t="s">
        <v>4528</v>
      </c>
      <c r="H63" s="68"/>
      <c r="I63" s="68"/>
      <c r="J63" s="68"/>
      <c r="K63" s="68"/>
      <c r="L63" s="134">
        <v>31397.09</v>
      </c>
      <c r="M63" s="134">
        <v>0</v>
      </c>
      <c r="N63" s="134">
        <v>215384.0374</v>
      </c>
      <c r="O63" s="134">
        <v>0</v>
      </c>
      <c r="P63" s="140">
        <v>215384.0374</v>
      </c>
      <c r="Q63" s="68"/>
    </row>
    <row r="64" spans="1:17" ht="51">
      <c r="A64" s="68" t="s">
        <v>541</v>
      </c>
      <c r="B64" s="68">
        <v>2</v>
      </c>
      <c r="C64" s="69" t="s">
        <v>590</v>
      </c>
      <c r="D64" s="108">
        <v>45111</v>
      </c>
      <c r="E64" s="68">
        <v>2719</v>
      </c>
      <c r="F64" s="68" t="s">
        <v>613</v>
      </c>
      <c r="G64" s="106" t="s">
        <v>4528</v>
      </c>
      <c r="H64" s="68"/>
      <c r="I64" s="68"/>
      <c r="J64" s="68"/>
      <c r="K64" s="68"/>
      <c r="L64" s="134">
        <v>0</v>
      </c>
      <c r="M64" s="134">
        <v>31397.09</v>
      </c>
      <c r="N64" s="134">
        <v>0</v>
      </c>
      <c r="O64" s="134">
        <v>215384.0374</v>
      </c>
      <c r="P64" s="140">
        <v>215384.0374</v>
      </c>
      <c r="Q64" s="68"/>
    </row>
    <row r="65" spans="1:17" ht="51">
      <c r="A65" s="68">
        <v>15</v>
      </c>
      <c r="B65" s="68">
        <v>1</v>
      </c>
      <c r="C65" s="69" t="s">
        <v>39</v>
      </c>
      <c r="D65" s="108">
        <v>45111</v>
      </c>
      <c r="E65" s="68">
        <v>2721</v>
      </c>
      <c r="F65" s="68" t="s">
        <v>4526</v>
      </c>
      <c r="G65" s="106" t="s">
        <v>4529</v>
      </c>
      <c r="H65" s="68"/>
      <c r="I65" s="68"/>
      <c r="J65" s="68"/>
      <c r="K65" s="68"/>
      <c r="L65" s="134">
        <v>379347.68</v>
      </c>
      <c r="M65" s="134">
        <v>0</v>
      </c>
      <c r="N65" s="134">
        <v>2602325.0848000003</v>
      </c>
      <c r="O65" s="134">
        <v>0</v>
      </c>
      <c r="P65" s="140">
        <v>2602325.0848000003</v>
      </c>
      <c r="Q65" s="68"/>
    </row>
    <row r="66" spans="1:17" ht="51">
      <c r="A66" s="68" t="s">
        <v>541</v>
      </c>
      <c r="B66" s="68">
        <v>2</v>
      </c>
      <c r="C66" s="69" t="s">
        <v>590</v>
      </c>
      <c r="D66" s="108">
        <v>45111</v>
      </c>
      <c r="E66" s="68">
        <v>2721</v>
      </c>
      <c r="F66" s="68" t="s">
        <v>613</v>
      </c>
      <c r="G66" s="106" t="s">
        <v>4529</v>
      </c>
      <c r="H66" s="68"/>
      <c r="I66" s="68"/>
      <c r="J66" s="68"/>
      <c r="K66" s="68"/>
      <c r="L66" s="134">
        <v>0</v>
      </c>
      <c r="M66" s="134">
        <v>379347.68</v>
      </c>
      <c r="N66" s="134">
        <v>0</v>
      </c>
      <c r="O66" s="134">
        <v>2602325.0848000003</v>
      </c>
      <c r="P66" s="140">
        <v>2602325.0848000003</v>
      </c>
      <c r="Q66" s="68"/>
    </row>
    <row r="67" spans="1:17" ht="51">
      <c r="A67" s="68">
        <v>15</v>
      </c>
      <c r="B67" s="68">
        <v>1</v>
      </c>
      <c r="C67" s="69" t="s">
        <v>39</v>
      </c>
      <c r="D67" s="108">
        <v>45111</v>
      </c>
      <c r="E67" s="68">
        <v>2723</v>
      </c>
      <c r="F67" s="68" t="s">
        <v>4526</v>
      </c>
      <c r="G67" s="106" t="s">
        <v>4530</v>
      </c>
      <c r="H67" s="68"/>
      <c r="I67" s="68"/>
      <c r="J67" s="68"/>
      <c r="K67" s="68"/>
      <c r="L67" s="134">
        <v>116722.36</v>
      </c>
      <c r="M67" s="134">
        <v>0</v>
      </c>
      <c r="N67" s="134">
        <v>800715.38959999999</v>
      </c>
      <c r="O67" s="134">
        <v>0</v>
      </c>
      <c r="P67" s="140">
        <v>800715.38959999999</v>
      </c>
      <c r="Q67" s="68"/>
    </row>
    <row r="68" spans="1:17" ht="51">
      <c r="A68" s="68" t="s">
        <v>541</v>
      </c>
      <c r="B68" s="68">
        <v>2</v>
      </c>
      <c r="C68" s="69" t="s">
        <v>590</v>
      </c>
      <c r="D68" s="108">
        <v>45111</v>
      </c>
      <c r="E68" s="68">
        <v>2723</v>
      </c>
      <c r="F68" s="68" t="s">
        <v>613</v>
      </c>
      <c r="G68" s="106" t="s">
        <v>4530</v>
      </c>
      <c r="H68" s="68"/>
      <c r="I68" s="68"/>
      <c r="J68" s="68"/>
      <c r="K68" s="68"/>
      <c r="L68" s="134">
        <v>0</v>
      </c>
      <c r="M68" s="134">
        <v>116722.36</v>
      </c>
      <c r="N68" s="134">
        <v>0</v>
      </c>
      <c r="O68" s="134">
        <v>800715.38959999999</v>
      </c>
      <c r="P68" s="140">
        <v>800715.38959999999</v>
      </c>
      <c r="Q68" s="68"/>
    </row>
    <row r="69" spans="1:17" ht="51">
      <c r="A69" s="68">
        <v>15</v>
      </c>
      <c r="B69" s="68">
        <v>1</v>
      </c>
      <c r="C69" s="69" t="s">
        <v>39</v>
      </c>
      <c r="D69" s="108">
        <v>45111</v>
      </c>
      <c r="E69" s="68">
        <v>2725</v>
      </c>
      <c r="F69" s="68" t="s">
        <v>4526</v>
      </c>
      <c r="G69" s="106" t="s">
        <v>4531</v>
      </c>
      <c r="H69" s="68"/>
      <c r="I69" s="68"/>
      <c r="J69" s="68"/>
      <c r="K69" s="68"/>
      <c r="L69" s="134">
        <v>87541.77</v>
      </c>
      <c r="M69" s="134">
        <v>0</v>
      </c>
      <c r="N69" s="134">
        <v>600536.54220000003</v>
      </c>
      <c r="O69" s="134">
        <v>0</v>
      </c>
      <c r="P69" s="140">
        <v>600536.54220000003</v>
      </c>
      <c r="Q69" s="68"/>
    </row>
    <row r="70" spans="1:17" ht="51">
      <c r="A70" s="68" t="s">
        <v>541</v>
      </c>
      <c r="B70" s="68">
        <v>2</v>
      </c>
      <c r="C70" s="69" t="s">
        <v>590</v>
      </c>
      <c r="D70" s="108">
        <v>45111</v>
      </c>
      <c r="E70" s="68">
        <v>2725</v>
      </c>
      <c r="F70" s="68" t="s">
        <v>613</v>
      </c>
      <c r="G70" s="106" t="s">
        <v>4531</v>
      </c>
      <c r="H70" s="68"/>
      <c r="I70" s="68"/>
      <c r="J70" s="68"/>
      <c r="K70" s="68"/>
      <c r="L70" s="134">
        <v>0</v>
      </c>
      <c r="M70" s="134">
        <v>87541.77</v>
      </c>
      <c r="N70" s="134">
        <v>0</v>
      </c>
      <c r="O70" s="134">
        <v>600536.54220000003</v>
      </c>
      <c r="P70" s="140">
        <v>600536.54220000003</v>
      </c>
      <c r="Q70" s="68"/>
    </row>
    <row r="71" spans="1:17" ht="63.75">
      <c r="A71" s="68">
        <v>383</v>
      </c>
      <c r="B71" s="68">
        <v>1</v>
      </c>
      <c r="C71" s="69" t="s">
        <v>1246</v>
      </c>
      <c r="D71" s="108">
        <v>45113</v>
      </c>
      <c r="E71" s="68">
        <v>2773</v>
      </c>
      <c r="F71" s="68" t="s">
        <v>2940</v>
      </c>
      <c r="G71" s="106" t="s">
        <v>4532</v>
      </c>
      <c r="H71" s="68"/>
      <c r="I71" s="68"/>
      <c r="J71" s="68"/>
      <c r="K71" s="68"/>
      <c r="L71" s="134">
        <v>4553.55</v>
      </c>
      <c r="M71" s="134">
        <v>0</v>
      </c>
      <c r="N71" s="134">
        <v>31237.353000000003</v>
      </c>
      <c r="O71" s="134">
        <v>0</v>
      </c>
      <c r="P71" s="140">
        <v>31237.353000000003</v>
      </c>
      <c r="Q71" s="68"/>
    </row>
    <row r="72" spans="1:17" ht="51">
      <c r="A72" s="68">
        <v>291</v>
      </c>
      <c r="B72" s="68">
        <v>1</v>
      </c>
      <c r="C72" s="69" t="s">
        <v>119</v>
      </c>
      <c r="D72" s="108">
        <v>45113</v>
      </c>
      <c r="E72" s="68">
        <v>2788</v>
      </c>
      <c r="F72" s="68" t="s">
        <v>4533</v>
      </c>
      <c r="G72" s="106" t="s">
        <v>4534</v>
      </c>
      <c r="H72" s="68"/>
      <c r="I72" s="68"/>
      <c r="J72" s="68"/>
      <c r="K72" s="68"/>
      <c r="L72" s="134">
        <v>1210000</v>
      </c>
      <c r="M72" s="134">
        <v>0</v>
      </c>
      <c r="N72" s="134">
        <v>8300600</v>
      </c>
      <c r="O72" s="134">
        <v>0</v>
      </c>
      <c r="P72" s="140">
        <v>8300600</v>
      </c>
      <c r="Q72" s="68"/>
    </row>
    <row r="73" spans="1:17" ht="51">
      <c r="A73" s="68">
        <v>291</v>
      </c>
      <c r="B73" s="68">
        <v>1</v>
      </c>
      <c r="C73" s="69" t="s">
        <v>119</v>
      </c>
      <c r="D73" s="108">
        <v>45113</v>
      </c>
      <c r="E73" s="68">
        <v>2790</v>
      </c>
      <c r="F73" s="68" t="s">
        <v>4535</v>
      </c>
      <c r="G73" s="106" t="s">
        <v>4536</v>
      </c>
      <c r="H73" s="68"/>
      <c r="I73" s="68"/>
      <c r="J73" s="68"/>
      <c r="K73" s="68"/>
      <c r="L73" s="134">
        <v>685000</v>
      </c>
      <c r="M73" s="134">
        <v>0</v>
      </c>
      <c r="N73" s="134">
        <v>4699100</v>
      </c>
      <c r="O73" s="134">
        <v>0</v>
      </c>
      <c r="P73" s="140">
        <v>4699100</v>
      </c>
      <c r="Q73" s="68"/>
    </row>
    <row r="74" spans="1:17" ht="51">
      <c r="A74" s="68">
        <v>291</v>
      </c>
      <c r="B74" s="68">
        <v>1</v>
      </c>
      <c r="C74" s="69" t="s">
        <v>119</v>
      </c>
      <c r="D74" s="108">
        <v>45113</v>
      </c>
      <c r="E74" s="68">
        <v>2792</v>
      </c>
      <c r="F74" s="68" t="s">
        <v>4537</v>
      </c>
      <c r="G74" s="106" t="s">
        <v>4538</v>
      </c>
      <c r="H74" s="68"/>
      <c r="I74" s="68"/>
      <c r="J74" s="68"/>
      <c r="K74" s="68"/>
      <c r="L74" s="134">
        <v>222320</v>
      </c>
      <c r="M74" s="134">
        <v>0</v>
      </c>
      <c r="N74" s="134">
        <v>1525115.2000000002</v>
      </c>
      <c r="O74" s="134">
        <v>0</v>
      </c>
      <c r="P74" s="140">
        <v>1525115.2000000002</v>
      </c>
      <c r="Q74" s="68"/>
    </row>
    <row r="75" spans="1:17" ht="51">
      <c r="A75" s="68">
        <v>70</v>
      </c>
      <c r="B75" s="68">
        <v>5</v>
      </c>
      <c r="C75" s="69" t="s">
        <v>47</v>
      </c>
      <c r="D75" s="108">
        <v>45114</v>
      </c>
      <c r="E75" s="68">
        <v>2795</v>
      </c>
      <c r="F75" s="68" t="s">
        <v>4492</v>
      </c>
      <c r="G75" s="106" t="s">
        <v>4539</v>
      </c>
      <c r="H75" s="68"/>
      <c r="I75" s="68"/>
      <c r="J75" s="68"/>
      <c r="K75" s="68"/>
      <c r="L75" s="134">
        <v>1035000</v>
      </c>
      <c r="M75" s="134">
        <v>0</v>
      </c>
      <c r="N75" s="134">
        <v>7100100</v>
      </c>
      <c r="O75" s="134">
        <v>0</v>
      </c>
      <c r="P75" s="140">
        <v>7100100</v>
      </c>
      <c r="Q75" s="68"/>
    </row>
    <row r="76" spans="1:17" ht="51">
      <c r="A76" s="68">
        <v>132</v>
      </c>
      <c r="B76" s="68">
        <v>3</v>
      </c>
      <c r="C76" s="69" t="s">
        <v>59</v>
      </c>
      <c r="D76" s="108">
        <v>45114</v>
      </c>
      <c r="E76" s="68">
        <v>2804</v>
      </c>
      <c r="F76" s="68" t="s">
        <v>4489</v>
      </c>
      <c r="G76" s="106" t="s">
        <v>4540</v>
      </c>
      <c r="H76" s="68"/>
      <c r="I76" s="68"/>
      <c r="J76" s="68"/>
      <c r="K76" s="68"/>
      <c r="L76" s="134">
        <v>357600</v>
      </c>
      <c r="M76" s="134">
        <v>0</v>
      </c>
      <c r="N76" s="134">
        <v>2453136</v>
      </c>
      <c r="O76" s="134">
        <v>0</v>
      </c>
      <c r="P76" s="140">
        <v>2453136</v>
      </c>
      <c r="Q76" s="68"/>
    </row>
    <row r="77" spans="1:17" ht="51">
      <c r="A77" s="68">
        <v>291</v>
      </c>
      <c r="B77" s="68">
        <v>1</v>
      </c>
      <c r="C77" s="69" t="s">
        <v>119</v>
      </c>
      <c r="D77" s="108">
        <v>45114</v>
      </c>
      <c r="E77" s="68">
        <v>2808</v>
      </c>
      <c r="F77" s="68" t="s">
        <v>4535</v>
      </c>
      <c r="G77" s="106" t="s">
        <v>4541</v>
      </c>
      <c r="H77" s="68"/>
      <c r="I77" s="68"/>
      <c r="J77" s="68"/>
      <c r="K77" s="68"/>
      <c r="L77" s="134">
        <v>14000</v>
      </c>
      <c r="M77" s="134">
        <v>0</v>
      </c>
      <c r="N77" s="134">
        <v>96040</v>
      </c>
      <c r="O77" s="134">
        <v>0</v>
      </c>
      <c r="P77" s="140">
        <v>96040</v>
      </c>
      <c r="Q77" s="68"/>
    </row>
    <row r="78" spans="1:17" ht="51">
      <c r="A78" s="68">
        <v>291</v>
      </c>
      <c r="B78" s="68">
        <v>1</v>
      </c>
      <c r="C78" s="69" t="s">
        <v>119</v>
      </c>
      <c r="D78" s="108">
        <v>45114</v>
      </c>
      <c r="E78" s="68">
        <v>2809</v>
      </c>
      <c r="F78" s="68" t="s">
        <v>4542</v>
      </c>
      <c r="G78" s="106" t="s">
        <v>4543</v>
      </c>
      <c r="H78" s="68"/>
      <c r="I78" s="68"/>
      <c r="J78" s="68"/>
      <c r="K78" s="68"/>
      <c r="L78" s="134">
        <v>5000000</v>
      </c>
      <c r="M78" s="134">
        <v>0</v>
      </c>
      <c r="N78" s="134">
        <v>34300000</v>
      </c>
      <c r="O78" s="134">
        <v>0</v>
      </c>
      <c r="P78" s="140">
        <v>34300000</v>
      </c>
      <c r="Q78" s="68"/>
    </row>
    <row r="79" spans="1:17" ht="51">
      <c r="A79" s="68">
        <v>291</v>
      </c>
      <c r="B79" s="68">
        <v>3</v>
      </c>
      <c r="C79" s="69" t="s">
        <v>119</v>
      </c>
      <c r="D79" s="108">
        <v>45117</v>
      </c>
      <c r="E79" s="68">
        <v>2821</v>
      </c>
      <c r="F79" s="68" t="s">
        <v>4544</v>
      </c>
      <c r="G79" s="106" t="s">
        <v>4545</v>
      </c>
      <c r="H79" s="68"/>
      <c r="I79" s="68"/>
      <c r="J79" s="68"/>
      <c r="K79" s="68"/>
      <c r="L79" s="134">
        <v>1000000</v>
      </c>
      <c r="M79" s="134">
        <v>0</v>
      </c>
      <c r="N79" s="134">
        <v>6860000</v>
      </c>
      <c r="O79" s="134">
        <v>0</v>
      </c>
      <c r="P79" s="140">
        <v>6860000</v>
      </c>
      <c r="Q79" s="68"/>
    </row>
    <row r="80" spans="1:17" ht="63.75">
      <c r="A80" s="68">
        <v>287</v>
      </c>
      <c r="B80" s="68">
        <v>10</v>
      </c>
      <c r="C80" s="69" t="s">
        <v>116</v>
      </c>
      <c r="D80" s="108">
        <v>45119</v>
      </c>
      <c r="E80" s="68">
        <v>2873</v>
      </c>
      <c r="F80" s="68" t="s">
        <v>4546</v>
      </c>
      <c r="G80" s="106" t="s">
        <v>4547</v>
      </c>
      <c r="H80" s="68"/>
      <c r="I80" s="68"/>
      <c r="J80" s="68"/>
      <c r="K80" s="68"/>
      <c r="L80" s="134">
        <v>3000000</v>
      </c>
      <c r="M80" s="134">
        <v>0</v>
      </c>
      <c r="N80" s="134">
        <v>20580000</v>
      </c>
      <c r="O80" s="134">
        <v>0</v>
      </c>
      <c r="P80" s="140">
        <v>20580000</v>
      </c>
      <c r="Q80" s="68"/>
    </row>
    <row r="81" spans="1:17" ht="63.75">
      <c r="A81" s="68">
        <v>291</v>
      </c>
      <c r="B81" s="68">
        <v>2</v>
      </c>
      <c r="C81" s="69" t="s">
        <v>119</v>
      </c>
      <c r="D81" s="108">
        <v>45119</v>
      </c>
      <c r="E81" s="68">
        <v>2875</v>
      </c>
      <c r="F81" s="68" t="s">
        <v>4548</v>
      </c>
      <c r="G81" s="106" t="s">
        <v>4549</v>
      </c>
      <c r="H81" s="68"/>
      <c r="I81" s="68"/>
      <c r="J81" s="68"/>
      <c r="K81" s="68"/>
      <c r="L81" s="134">
        <v>3500000</v>
      </c>
      <c r="M81" s="134">
        <v>0</v>
      </c>
      <c r="N81" s="134">
        <v>24010000</v>
      </c>
      <c r="O81" s="134">
        <v>0</v>
      </c>
      <c r="P81" s="140">
        <v>24010000</v>
      </c>
      <c r="Q81" s="68"/>
    </row>
    <row r="82" spans="1:17" ht="63.75">
      <c r="A82" s="68">
        <v>291</v>
      </c>
      <c r="B82" s="68">
        <v>8</v>
      </c>
      <c r="C82" s="69" t="s">
        <v>119</v>
      </c>
      <c r="D82" s="108">
        <v>45119</v>
      </c>
      <c r="E82" s="68">
        <v>2877</v>
      </c>
      <c r="F82" s="68" t="s">
        <v>4550</v>
      </c>
      <c r="G82" s="106" t="s">
        <v>4551</v>
      </c>
      <c r="H82" s="68"/>
      <c r="I82" s="68"/>
      <c r="J82" s="68"/>
      <c r="K82" s="68"/>
      <c r="L82" s="134">
        <v>1500000</v>
      </c>
      <c r="M82" s="134">
        <v>0</v>
      </c>
      <c r="N82" s="134">
        <v>10290000</v>
      </c>
      <c r="O82" s="134">
        <v>0</v>
      </c>
      <c r="P82" s="140">
        <v>10290000</v>
      </c>
      <c r="Q82" s="68"/>
    </row>
    <row r="83" spans="1:17" ht="63.75">
      <c r="A83" s="68">
        <v>291</v>
      </c>
      <c r="B83" s="68">
        <v>1</v>
      </c>
      <c r="C83" s="69" t="s">
        <v>119</v>
      </c>
      <c r="D83" s="108">
        <v>45119</v>
      </c>
      <c r="E83" s="68">
        <v>2879</v>
      </c>
      <c r="F83" s="68" t="s">
        <v>4552</v>
      </c>
      <c r="G83" s="106" t="s">
        <v>4553</v>
      </c>
      <c r="H83" s="68"/>
      <c r="I83" s="68"/>
      <c r="J83" s="68"/>
      <c r="K83" s="68"/>
      <c r="L83" s="134">
        <v>1800000</v>
      </c>
      <c r="M83" s="134">
        <v>0</v>
      </c>
      <c r="N83" s="134">
        <v>12348000</v>
      </c>
      <c r="O83" s="134">
        <v>0</v>
      </c>
      <c r="P83" s="140">
        <v>12348000</v>
      </c>
      <c r="Q83" s="68"/>
    </row>
    <row r="84" spans="1:17" ht="63.75">
      <c r="A84" s="68">
        <v>291</v>
      </c>
      <c r="B84" s="68">
        <v>1</v>
      </c>
      <c r="C84" s="69" t="s">
        <v>119</v>
      </c>
      <c r="D84" s="108">
        <v>45119</v>
      </c>
      <c r="E84" s="68">
        <v>2881</v>
      </c>
      <c r="F84" s="68" t="s">
        <v>4554</v>
      </c>
      <c r="G84" s="106" t="s">
        <v>4555</v>
      </c>
      <c r="H84" s="68"/>
      <c r="I84" s="68"/>
      <c r="J84" s="68"/>
      <c r="K84" s="68"/>
      <c r="L84" s="134">
        <v>4000000</v>
      </c>
      <c r="M84" s="134">
        <v>0</v>
      </c>
      <c r="N84" s="134">
        <v>27440000</v>
      </c>
      <c r="O84" s="134">
        <v>0</v>
      </c>
      <c r="P84" s="140">
        <v>27440000</v>
      </c>
      <c r="Q84" s="68"/>
    </row>
    <row r="85" spans="1:17" ht="63.75">
      <c r="A85" s="68">
        <v>86</v>
      </c>
      <c r="B85" s="68">
        <v>7</v>
      </c>
      <c r="C85" s="69" t="s">
        <v>50</v>
      </c>
      <c r="D85" s="108">
        <v>45126</v>
      </c>
      <c r="E85" s="68">
        <v>2942</v>
      </c>
      <c r="F85" s="68" t="s">
        <v>4556</v>
      </c>
      <c r="G85" s="106" t="s">
        <v>4557</v>
      </c>
      <c r="H85" s="68"/>
      <c r="I85" s="68"/>
      <c r="J85" s="68"/>
      <c r="K85" s="68"/>
      <c r="L85" s="134">
        <v>349992.71</v>
      </c>
      <c r="M85" s="134">
        <v>0</v>
      </c>
      <c r="N85" s="134">
        <v>2400949.9906000001</v>
      </c>
      <c r="O85" s="134">
        <v>0</v>
      </c>
      <c r="P85" s="140">
        <v>2400949.9906000001</v>
      </c>
      <c r="Q85" s="68"/>
    </row>
    <row r="86" spans="1:17" ht="63.75">
      <c r="A86" s="68">
        <v>383</v>
      </c>
      <c r="B86" s="68">
        <v>1</v>
      </c>
      <c r="C86" s="69" t="s">
        <v>1246</v>
      </c>
      <c r="D86" s="108">
        <v>45128</v>
      </c>
      <c r="E86" s="68">
        <v>2972</v>
      </c>
      <c r="F86" s="68" t="s">
        <v>2940</v>
      </c>
      <c r="G86" s="106" t="s">
        <v>4558</v>
      </c>
      <c r="H86" s="68"/>
      <c r="I86" s="68"/>
      <c r="J86" s="68"/>
      <c r="K86" s="68"/>
      <c r="L86" s="134">
        <v>6382.41</v>
      </c>
      <c r="M86" s="134">
        <v>0</v>
      </c>
      <c r="N86" s="134">
        <v>43783.332600000002</v>
      </c>
      <c r="O86" s="134">
        <v>0</v>
      </c>
      <c r="P86" s="140">
        <v>43783.332600000002</v>
      </c>
      <c r="Q86" s="68"/>
    </row>
    <row r="87" spans="1:17" ht="63.75">
      <c r="A87" s="68">
        <v>253</v>
      </c>
      <c r="B87" s="68">
        <v>1</v>
      </c>
      <c r="C87" s="69" t="s">
        <v>104</v>
      </c>
      <c r="D87" s="108">
        <v>45132</v>
      </c>
      <c r="E87" s="68">
        <v>3023</v>
      </c>
      <c r="F87" s="68" t="s">
        <v>2949</v>
      </c>
      <c r="G87" s="106" t="s">
        <v>4559</v>
      </c>
      <c r="H87" s="68"/>
      <c r="I87" s="68"/>
      <c r="J87" s="68"/>
      <c r="K87" s="68"/>
      <c r="L87" s="134">
        <v>1000000</v>
      </c>
      <c r="M87" s="134">
        <v>0</v>
      </c>
      <c r="N87" s="134">
        <v>6860000</v>
      </c>
      <c r="O87" s="134">
        <v>0</v>
      </c>
      <c r="P87" s="140">
        <v>6860000</v>
      </c>
      <c r="Q87" s="68"/>
    </row>
    <row r="88" spans="1:17" ht="63.75">
      <c r="A88" s="68">
        <v>291</v>
      </c>
      <c r="B88" s="68">
        <v>1</v>
      </c>
      <c r="C88" s="69" t="s">
        <v>119</v>
      </c>
      <c r="D88" s="108">
        <v>45132</v>
      </c>
      <c r="E88" s="68">
        <v>3025</v>
      </c>
      <c r="F88" s="68" t="s">
        <v>4560</v>
      </c>
      <c r="G88" s="106" t="s">
        <v>4561</v>
      </c>
      <c r="H88" s="68"/>
      <c r="I88" s="68"/>
      <c r="J88" s="68"/>
      <c r="K88" s="68"/>
      <c r="L88" s="134">
        <v>2597806.7200000002</v>
      </c>
      <c r="M88" s="134">
        <v>0</v>
      </c>
      <c r="N88" s="134">
        <v>17820954.099200003</v>
      </c>
      <c r="O88" s="134">
        <v>0</v>
      </c>
      <c r="P88" s="140">
        <v>17820954.099200003</v>
      </c>
      <c r="Q88" s="68"/>
    </row>
    <row r="89" spans="1:17" ht="63.75">
      <c r="A89" s="68">
        <v>291</v>
      </c>
      <c r="B89" s="68">
        <v>1</v>
      </c>
      <c r="C89" s="69" t="s">
        <v>119</v>
      </c>
      <c r="D89" s="108">
        <v>45132</v>
      </c>
      <c r="E89" s="68">
        <v>3027</v>
      </c>
      <c r="F89" s="68" t="s">
        <v>4562</v>
      </c>
      <c r="G89" s="106" t="s">
        <v>4563</v>
      </c>
      <c r="H89" s="68"/>
      <c r="I89" s="68"/>
      <c r="J89" s="68"/>
      <c r="K89" s="68"/>
      <c r="L89" s="134">
        <v>1000000</v>
      </c>
      <c r="M89" s="134">
        <v>0</v>
      </c>
      <c r="N89" s="134">
        <v>6860000</v>
      </c>
      <c r="O89" s="134">
        <v>0</v>
      </c>
      <c r="P89" s="140">
        <v>6860000</v>
      </c>
      <c r="Q89" s="68"/>
    </row>
    <row r="90" spans="1:17" ht="63.75">
      <c r="A90" s="68">
        <v>291</v>
      </c>
      <c r="B90" s="68">
        <v>1</v>
      </c>
      <c r="C90" s="69" t="s">
        <v>119</v>
      </c>
      <c r="D90" s="108">
        <v>45135</v>
      </c>
      <c r="E90" s="68">
        <v>3294</v>
      </c>
      <c r="F90" s="68" t="s">
        <v>4537</v>
      </c>
      <c r="G90" s="106" t="s">
        <v>4564</v>
      </c>
      <c r="H90" s="68"/>
      <c r="I90" s="68"/>
      <c r="J90" s="68"/>
      <c r="K90" s="68"/>
      <c r="L90" s="134">
        <v>300000</v>
      </c>
      <c r="M90" s="134">
        <v>0</v>
      </c>
      <c r="N90" s="134">
        <v>2058000</v>
      </c>
      <c r="O90" s="134">
        <v>0</v>
      </c>
      <c r="P90" s="140">
        <v>2058000</v>
      </c>
      <c r="Q90" s="68"/>
    </row>
    <row r="91" spans="1:17" ht="51">
      <c r="A91" s="68" t="s">
        <v>541</v>
      </c>
      <c r="B91" s="68">
        <v>2</v>
      </c>
      <c r="C91" s="69" t="s">
        <v>590</v>
      </c>
      <c r="D91" s="108">
        <v>45138</v>
      </c>
      <c r="E91" s="68">
        <v>3321</v>
      </c>
      <c r="F91" s="68" t="s">
        <v>613</v>
      </c>
      <c r="G91" s="106" t="s">
        <v>4565</v>
      </c>
      <c r="H91" s="68"/>
      <c r="I91" s="68"/>
      <c r="J91" s="68"/>
      <c r="K91" s="68"/>
      <c r="L91" s="134">
        <v>47939.3</v>
      </c>
      <c r="M91" s="134">
        <v>0</v>
      </c>
      <c r="N91" s="134">
        <v>328863.59800000006</v>
      </c>
      <c r="O91" s="134">
        <v>0</v>
      </c>
      <c r="P91" s="140">
        <v>328863.59800000006</v>
      </c>
      <c r="Q91" s="68"/>
    </row>
    <row r="92" spans="1:17" ht="51">
      <c r="A92" s="68">
        <v>291</v>
      </c>
      <c r="B92" s="68">
        <v>1</v>
      </c>
      <c r="C92" s="69" t="s">
        <v>119</v>
      </c>
      <c r="D92" s="108">
        <v>45138</v>
      </c>
      <c r="E92" s="68">
        <v>3321</v>
      </c>
      <c r="F92" s="68" t="s">
        <v>4566</v>
      </c>
      <c r="G92" s="106" t="s">
        <v>4565</v>
      </c>
      <c r="H92" s="68"/>
      <c r="I92" s="68"/>
      <c r="J92" s="68"/>
      <c r="K92" s="68"/>
      <c r="L92" s="134">
        <v>0</v>
      </c>
      <c r="M92" s="134">
        <v>47939.3</v>
      </c>
      <c r="N92" s="134">
        <v>0</v>
      </c>
      <c r="O92" s="134">
        <v>328863.59800000006</v>
      </c>
      <c r="P92" s="140">
        <v>328863.59800000006</v>
      </c>
      <c r="Q92" s="68"/>
    </row>
    <row r="93" spans="1:17" ht="63.75">
      <c r="A93" s="68">
        <v>117</v>
      </c>
      <c r="B93" s="68">
        <v>1</v>
      </c>
      <c r="C93" s="69" t="s">
        <v>54</v>
      </c>
      <c r="D93" s="108">
        <v>45139</v>
      </c>
      <c r="E93" s="68">
        <v>3336</v>
      </c>
      <c r="F93" s="68" t="s">
        <v>2926</v>
      </c>
      <c r="G93" s="106" t="s">
        <v>7046</v>
      </c>
      <c r="H93" s="68"/>
      <c r="I93" s="68"/>
      <c r="J93" s="68"/>
      <c r="K93" s="68"/>
      <c r="L93" s="134">
        <v>84470.7</v>
      </c>
      <c r="M93" s="134">
        <v>0</v>
      </c>
      <c r="N93" s="134">
        <v>579469.00199999998</v>
      </c>
      <c r="O93" s="134">
        <v>0</v>
      </c>
      <c r="P93" s="140">
        <v>579469.00199999998</v>
      </c>
      <c r="Q93" s="68"/>
    </row>
    <row r="94" spans="1:17" ht="63.75">
      <c r="A94" s="68">
        <v>389</v>
      </c>
      <c r="B94" s="68">
        <v>1</v>
      </c>
      <c r="C94" s="69" t="s">
        <v>1422</v>
      </c>
      <c r="D94" s="108">
        <v>45139</v>
      </c>
      <c r="E94" s="68">
        <v>3338</v>
      </c>
      <c r="F94" s="68" t="s">
        <v>2514</v>
      </c>
      <c r="G94" s="106" t="s">
        <v>7047</v>
      </c>
      <c r="H94" s="68"/>
      <c r="I94" s="68"/>
      <c r="J94" s="68"/>
      <c r="K94" s="68"/>
      <c r="L94" s="134">
        <v>1083369.17</v>
      </c>
      <c r="M94" s="134">
        <v>0</v>
      </c>
      <c r="N94" s="134">
        <v>7431912.5061999997</v>
      </c>
      <c r="O94" s="134">
        <v>0</v>
      </c>
      <c r="P94" s="140">
        <v>7431912.5061999997</v>
      </c>
      <c r="Q94" s="68"/>
    </row>
    <row r="95" spans="1:17" ht="51">
      <c r="A95" s="68">
        <v>383</v>
      </c>
      <c r="B95" s="68">
        <v>1</v>
      </c>
      <c r="C95" s="69" t="s">
        <v>1246</v>
      </c>
      <c r="D95" s="108">
        <v>45140</v>
      </c>
      <c r="E95" s="68">
        <v>3345</v>
      </c>
      <c r="F95" s="68" t="s">
        <v>2940</v>
      </c>
      <c r="G95" s="106" t="s">
        <v>7048</v>
      </c>
      <c r="H95" s="68"/>
      <c r="I95" s="68"/>
      <c r="J95" s="68"/>
      <c r="K95" s="68"/>
      <c r="L95" s="134">
        <v>12829.36</v>
      </c>
      <c r="M95" s="134">
        <v>0</v>
      </c>
      <c r="N95" s="134">
        <v>88009.409600000014</v>
      </c>
      <c r="O95" s="134">
        <v>0</v>
      </c>
      <c r="P95" s="140">
        <v>88009.409600000014</v>
      </c>
      <c r="Q95" s="68"/>
    </row>
    <row r="96" spans="1:17" ht="51">
      <c r="A96" s="68">
        <v>291</v>
      </c>
      <c r="B96" s="68">
        <v>1</v>
      </c>
      <c r="C96" s="69" t="s">
        <v>119</v>
      </c>
      <c r="D96" s="108">
        <v>45140</v>
      </c>
      <c r="E96" s="68">
        <v>3347</v>
      </c>
      <c r="F96" s="68" t="s">
        <v>7049</v>
      </c>
      <c r="G96" s="106" t="s">
        <v>7050</v>
      </c>
      <c r="H96" s="68"/>
      <c r="I96" s="68"/>
      <c r="J96" s="68"/>
      <c r="K96" s="68"/>
      <c r="L96" s="134">
        <v>12191470</v>
      </c>
      <c r="M96" s="134">
        <v>0</v>
      </c>
      <c r="N96" s="134">
        <v>83633484.200000003</v>
      </c>
      <c r="O96" s="134">
        <v>0</v>
      </c>
      <c r="P96" s="140">
        <v>83633484.200000003</v>
      </c>
      <c r="Q96" s="68"/>
    </row>
    <row r="97" spans="1:17" ht="51">
      <c r="A97" s="68">
        <v>291</v>
      </c>
      <c r="B97" s="68">
        <v>3</v>
      </c>
      <c r="C97" s="69" t="s">
        <v>119</v>
      </c>
      <c r="D97" s="108">
        <v>45140</v>
      </c>
      <c r="E97" s="68">
        <v>3348</v>
      </c>
      <c r="F97" s="68" t="s">
        <v>4544</v>
      </c>
      <c r="G97" s="106" t="s">
        <v>7051</v>
      </c>
      <c r="H97" s="68"/>
      <c r="I97" s="68"/>
      <c r="J97" s="68"/>
      <c r="K97" s="68"/>
      <c r="L97" s="134">
        <v>1460000</v>
      </c>
      <c r="M97" s="134">
        <v>0</v>
      </c>
      <c r="N97" s="134">
        <v>10015600</v>
      </c>
      <c r="O97" s="134">
        <v>0</v>
      </c>
      <c r="P97" s="140">
        <v>10015600</v>
      </c>
      <c r="Q97" s="68"/>
    </row>
    <row r="98" spans="1:17" ht="51">
      <c r="A98" s="68">
        <v>15</v>
      </c>
      <c r="B98" s="68">
        <v>1</v>
      </c>
      <c r="C98" s="69" t="s">
        <v>39</v>
      </c>
      <c r="D98" s="108">
        <v>45141</v>
      </c>
      <c r="E98" s="68">
        <v>3362</v>
      </c>
      <c r="F98" s="68" t="s">
        <v>4526</v>
      </c>
      <c r="G98" s="106" t="s">
        <v>7052</v>
      </c>
      <c r="H98" s="68"/>
      <c r="I98" s="68"/>
      <c r="J98" s="68"/>
      <c r="K98" s="68"/>
      <c r="L98" s="134">
        <v>686.33</v>
      </c>
      <c r="M98" s="134">
        <v>0</v>
      </c>
      <c r="N98" s="134">
        <v>4708.2238000000007</v>
      </c>
      <c r="O98" s="134">
        <v>0</v>
      </c>
      <c r="P98" s="140">
        <v>4708.2238000000007</v>
      </c>
      <c r="Q98" s="68"/>
    </row>
    <row r="99" spans="1:17" ht="51">
      <c r="A99" s="68" t="s">
        <v>541</v>
      </c>
      <c r="B99" s="68">
        <v>2</v>
      </c>
      <c r="C99" s="69" t="s">
        <v>590</v>
      </c>
      <c r="D99" s="108">
        <v>45141</v>
      </c>
      <c r="E99" s="68">
        <v>3362</v>
      </c>
      <c r="F99" s="68" t="s">
        <v>613</v>
      </c>
      <c r="G99" s="106" t="s">
        <v>7052</v>
      </c>
      <c r="H99" s="68"/>
      <c r="I99" s="68"/>
      <c r="J99" s="68"/>
      <c r="K99" s="68"/>
      <c r="L99" s="134">
        <v>0</v>
      </c>
      <c r="M99" s="134">
        <v>686.33</v>
      </c>
      <c r="N99" s="134">
        <v>0</v>
      </c>
      <c r="O99" s="134">
        <v>4708.2238000000007</v>
      </c>
      <c r="P99" s="140">
        <v>4708.2238000000007</v>
      </c>
      <c r="Q99" s="68"/>
    </row>
    <row r="100" spans="1:17" ht="51">
      <c r="A100" s="68">
        <v>15</v>
      </c>
      <c r="B100" s="68">
        <v>1</v>
      </c>
      <c r="C100" s="69" t="s">
        <v>39</v>
      </c>
      <c r="D100" s="108">
        <v>45141</v>
      </c>
      <c r="E100" s="68">
        <v>3364</v>
      </c>
      <c r="F100" s="68" t="s">
        <v>4526</v>
      </c>
      <c r="G100" s="106" t="s">
        <v>7053</v>
      </c>
      <c r="H100" s="68"/>
      <c r="I100" s="68"/>
      <c r="J100" s="68"/>
      <c r="K100" s="68"/>
      <c r="L100" s="134">
        <v>1617</v>
      </c>
      <c r="M100" s="134">
        <v>0</v>
      </c>
      <c r="N100" s="134">
        <v>11092.62</v>
      </c>
      <c r="O100" s="134">
        <v>0</v>
      </c>
      <c r="P100" s="140">
        <v>11092.62</v>
      </c>
      <c r="Q100" s="68"/>
    </row>
    <row r="101" spans="1:17" ht="51">
      <c r="A101" s="68" t="s">
        <v>541</v>
      </c>
      <c r="B101" s="68">
        <v>2</v>
      </c>
      <c r="C101" s="69" t="s">
        <v>590</v>
      </c>
      <c r="D101" s="108">
        <v>45141</v>
      </c>
      <c r="E101" s="68">
        <v>3364</v>
      </c>
      <c r="F101" s="68" t="s">
        <v>613</v>
      </c>
      <c r="G101" s="106" t="s">
        <v>7053</v>
      </c>
      <c r="H101" s="68"/>
      <c r="I101" s="68"/>
      <c r="J101" s="68"/>
      <c r="K101" s="68"/>
      <c r="L101" s="134">
        <v>0</v>
      </c>
      <c r="M101" s="134">
        <v>1617</v>
      </c>
      <c r="N101" s="134">
        <v>0</v>
      </c>
      <c r="O101" s="134">
        <v>11092.62</v>
      </c>
      <c r="P101" s="140">
        <v>11092.62</v>
      </c>
      <c r="Q101" s="68"/>
    </row>
    <row r="102" spans="1:17" ht="51">
      <c r="A102" s="68">
        <v>15</v>
      </c>
      <c r="B102" s="68">
        <v>1</v>
      </c>
      <c r="C102" s="69" t="s">
        <v>39</v>
      </c>
      <c r="D102" s="108">
        <v>45141</v>
      </c>
      <c r="E102" s="68">
        <v>3366</v>
      </c>
      <c r="F102" s="68" t="s">
        <v>4526</v>
      </c>
      <c r="G102" s="106" t="s">
        <v>7054</v>
      </c>
      <c r="H102" s="68"/>
      <c r="I102" s="68"/>
      <c r="J102" s="68"/>
      <c r="K102" s="68"/>
      <c r="L102" s="134">
        <v>19523.84</v>
      </c>
      <c r="M102" s="134">
        <v>0</v>
      </c>
      <c r="N102" s="134">
        <v>133933.54240000001</v>
      </c>
      <c r="O102" s="134">
        <v>0</v>
      </c>
      <c r="P102" s="140">
        <v>133933.54240000001</v>
      </c>
      <c r="Q102" s="68"/>
    </row>
    <row r="103" spans="1:17" ht="51">
      <c r="A103" s="68" t="s">
        <v>541</v>
      </c>
      <c r="B103" s="68">
        <v>2</v>
      </c>
      <c r="C103" s="69" t="s">
        <v>590</v>
      </c>
      <c r="D103" s="108">
        <v>45141</v>
      </c>
      <c r="E103" s="68">
        <v>3366</v>
      </c>
      <c r="F103" s="68" t="s">
        <v>613</v>
      </c>
      <c r="G103" s="106" t="s">
        <v>7054</v>
      </c>
      <c r="H103" s="68"/>
      <c r="I103" s="68"/>
      <c r="J103" s="68"/>
      <c r="K103" s="68"/>
      <c r="L103" s="134">
        <v>0</v>
      </c>
      <c r="M103" s="134">
        <v>19523.84</v>
      </c>
      <c r="N103" s="134">
        <v>0</v>
      </c>
      <c r="O103" s="134">
        <v>133933.54240000001</v>
      </c>
      <c r="P103" s="140">
        <v>133933.54240000001</v>
      </c>
      <c r="Q103" s="68"/>
    </row>
    <row r="104" spans="1:17" ht="51">
      <c r="A104" s="68">
        <v>15</v>
      </c>
      <c r="B104" s="68">
        <v>1</v>
      </c>
      <c r="C104" s="69" t="s">
        <v>39</v>
      </c>
      <c r="D104" s="108">
        <v>45141</v>
      </c>
      <c r="E104" s="68">
        <v>3368</v>
      </c>
      <c r="F104" s="68" t="s">
        <v>4526</v>
      </c>
      <c r="G104" s="106" t="s">
        <v>7055</v>
      </c>
      <c r="H104" s="68"/>
      <c r="I104" s="68"/>
      <c r="J104" s="68"/>
      <c r="K104" s="68"/>
      <c r="L104" s="134">
        <v>6007.33</v>
      </c>
      <c r="M104" s="134">
        <v>0</v>
      </c>
      <c r="N104" s="134">
        <v>41210.283800000005</v>
      </c>
      <c r="O104" s="134">
        <v>0</v>
      </c>
      <c r="P104" s="140">
        <v>41210.283800000005</v>
      </c>
      <c r="Q104" s="68"/>
    </row>
    <row r="105" spans="1:17" ht="51">
      <c r="A105" s="68" t="s">
        <v>541</v>
      </c>
      <c r="B105" s="68">
        <v>2</v>
      </c>
      <c r="C105" s="69" t="s">
        <v>590</v>
      </c>
      <c r="D105" s="108">
        <v>45141</v>
      </c>
      <c r="E105" s="68">
        <v>3368</v>
      </c>
      <c r="F105" s="68" t="s">
        <v>613</v>
      </c>
      <c r="G105" s="106" t="s">
        <v>7055</v>
      </c>
      <c r="H105" s="68"/>
      <c r="I105" s="68"/>
      <c r="J105" s="68"/>
      <c r="K105" s="68"/>
      <c r="L105" s="134">
        <v>0</v>
      </c>
      <c r="M105" s="134">
        <v>6007.33</v>
      </c>
      <c r="N105" s="134">
        <v>0</v>
      </c>
      <c r="O105" s="134">
        <v>41210.283800000005</v>
      </c>
      <c r="P105" s="140">
        <v>41210.283800000005</v>
      </c>
      <c r="Q105" s="68"/>
    </row>
    <row r="106" spans="1:17" ht="51">
      <c r="A106" s="68">
        <v>15</v>
      </c>
      <c r="B106" s="68">
        <v>1</v>
      </c>
      <c r="C106" s="69" t="s">
        <v>39</v>
      </c>
      <c r="D106" s="108">
        <v>45141</v>
      </c>
      <c r="E106" s="68">
        <v>3370</v>
      </c>
      <c r="F106" s="68" t="s">
        <v>4526</v>
      </c>
      <c r="G106" s="106" t="s">
        <v>7056</v>
      </c>
      <c r="H106" s="68"/>
      <c r="I106" s="68"/>
      <c r="J106" s="68"/>
      <c r="K106" s="68"/>
      <c r="L106" s="134">
        <v>4505.5</v>
      </c>
      <c r="M106" s="134">
        <v>0</v>
      </c>
      <c r="N106" s="134">
        <v>30907.730000000003</v>
      </c>
      <c r="O106" s="134">
        <v>0</v>
      </c>
      <c r="P106" s="140">
        <v>30907.730000000003</v>
      </c>
      <c r="Q106" s="68"/>
    </row>
    <row r="107" spans="1:17" ht="51">
      <c r="A107" s="68" t="s">
        <v>541</v>
      </c>
      <c r="B107" s="68">
        <v>2</v>
      </c>
      <c r="C107" s="69" t="s">
        <v>590</v>
      </c>
      <c r="D107" s="108">
        <v>45141</v>
      </c>
      <c r="E107" s="68">
        <v>3370</v>
      </c>
      <c r="F107" s="68" t="s">
        <v>613</v>
      </c>
      <c r="G107" s="106" t="s">
        <v>7056</v>
      </c>
      <c r="H107" s="68"/>
      <c r="I107" s="68"/>
      <c r="J107" s="68"/>
      <c r="K107" s="68"/>
      <c r="L107" s="134">
        <v>0</v>
      </c>
      <c r="M107" s="134">
        <v>4505.5</v>
      </c>
      <c r="N107" s="134">
        <v>0</v>
      </c>
      <c r="O107" s="134">
        <v>30907.730000000003</v>
      </c>
      <c r="P107" s="140">
        <v>30907.730000000003</v>
      </c>
      <c r="Q107" s="68"/>
    </row>
    <row r="108" spans="1:17" ht="51">
      <c r="A108" s="68">
        <v>382</v>
      </c>
      <c r="B108" s="68">
        <v>1</v>
      </c>
      <c r="C108" s="69" t="s">
        <v>1245</v>
      </c>
      <c r="D108" s="108">
        <v>45142</v>
      </c>
      <c r="E108" s="68">
        <v>3372</v>
      </c>
      <c r="F108" s="68" t="s">
        <v>6987</v>
      </c>
      <c r="G108" s="106" t="s">
        <v>7057</v>
      </c>
      <c r="H108" s="68"/>
      <c r="I108" s="68"/>
      <c r="J108" s="68"/>
      <c r="K108" s="68"/>
      <c r="L108" s="134">
        <v>6346238.2800000003</v>
      </c>
      <c r="M108" s="134">
        <v>0</v>
      </c>
      <c r="N108" s="134">
        <v>43535194.6008</v>
      </c>
      <c r="O108" s="134">
        <v>0</v>
      </c>
      <c r="P108" s="140">
        <v>43535194.6008</v>
      </c>
      <c r="Q108" s="68"/>
    </row>
    <row r="109" spans="1:17" ht="51">
      <c r="A109" s="68">
        <v>206</v>
      </c>
      <c r="B109" s="68">
        <v>4</v>
      </c>
      <c r="C109" s="69" t="s">
        <v>87</v>
      </c>
      <c r="D109" s="108">
        <v>45146</v>
      </c>
      <c r="E109" s="68">
        <v>3380</v>
      </c>
      <c r="F109" s="68" t="s">
        <v>7058</v>
      </c>
      <c r="G109" s="106" t="s">
        <v>7059</v>
      </c>
      <c r="H109" s="68"/>
      <c r="I109" s="68"/>
      <c r="J109" s="68"/>
      <c r="K109" s="68"/>
      <c r="L109" s="134">
        <v>41053</v>
      </c>
      <c r="M109" s="134">
        <v>0</v>
      </c>
      <c r="N109" s="134">
        <v>281623.58</v>
      </c>
      <c r="O109" s="134">
        <v>0</v>
      </c>
      <c r="P109" s="140">
        <v>281623.58</v>
      </c>
      <c r="Q109" s="68"/>
    </row>
    <row r="110" spans="1:17" ht="51">
      <c r="A110" s="68">
        <v>291</v>
      </c>
      <c r="B110" s="68">
        <v>8</v>
      </c>
      <c r="C110" s="69" t="s">
        <v>119</v>
      </c>
      <c r="D110" s="108">
        <v>45147</v>
      </c>
      <c r="E110" s="68">
        <v>3416</v>
      </c>
      <c r="F110" s="68" t="s">
        <v>6993</v>
      </c>
      <c r="G110" s="106" t="s">
        <v>7060</v>
      </c>
      <c r="H110" s="68"/>
      <c r="I110" s="68"/>
      <c r="J110" s="68"/>
      <c r="K110" s="68"/>
      <c r="L110" s="134">
        <v>4000000</v>
      </c>
      <c r="M110" s="134">
        <v>0</v>
      </c>
      <c r="N110" s="134">
        <v>27440000</v>
      </c>
      <c r="O110" s="134">
        <v>0</v>
      </c>
      <c r="P110" s="140">
        <v>27440000</v>
      </c>
      <c r="Q110" s="68"/>
    </row>
    <row r="111" spans="1:17" ht="51">
      <c r="A111" s="68">
        <v>291</v>
      </c>
      <c r="B111" s="68">
        <v>1</v>
      </c>
      <c r="C111" s="69" t="s">
        <v>119</v>
      </c>
      <c r="D111" s="108">
        <v>45147</v>
      </c>
      <c r="E111" s="68">
        <v>3418</v>
      </c>
      <c r="F111" s="68" t="s">
        <v>4533</v>
      </c>
      <c r="G111" s="106" t="s">
        <v>7061</v>
      </c>
      <c r="H111" s="68"/>
      <c r="I111" s="68"/>
      <c r="J111" s="68"/>
      <c r="K111" s="68"/>
      <c r="L111" s="134">
        <v>330300</v>
      </c>
      <c r="M111" s="134">
        <v>0</v>
      </c>
      <c r="N111" s="134">
        <v>2265858</v>
      </c>
      <c r="O111" s="134">
        <v>0</v>
      </c>
      <c r="P111" s="140">
        <v>2265858</v>
      </c>
      <c r="Q111" s="68"/>
    </row>
    <row r="112" spans="1:17" ht="51">
      <c r="A112" s="68">
        <v>46</v>
      </c>
      <c r="B112" s="68">
        <v>5</v>
      </c>
      <c r="C112" s="69" t="s">
        <v>1379</v>
      </c>
      <c r="D112" s="108">
        <v>45147</v>
      </c>
      <c r="E112" s="68">
        <v>3420</v>
      </c>
      <c r="F112" s="68" t="s">
        <v>6997</v>
      </c>
      <c r="G112" s="106" t="s">
        <v>7062</v>
      </c>
      <c r="H112" s="68"/>
      <c r="I112" s="68"/>
      <c r="J112" s="68"/>
      <c r="K112" s="68"/>
      <c r="L112" s="134">
        <v>300000</v>
      </c>
      <c r="M112" s="134">
        <v>0</v>
      </c>
      <c r="N112" s="134">
        <v>2058000</v>
      </c>
      <c r="O112" s="134">
        <v>0</v>
      </c>
      <c r="P112" s="140">
        <v>2058000</v>
      </c>
      <c r="Q112" s="68"/>
    </row>
    <row r="113" spans="1:17" ht="51">
      <c r="A113" s="68" t="s">
        <v>541</v>
      </c>
      <c r="B113" s="68">
        <v>2</v>
      </c>
      <c r="C113" s="69" t="s">
        <v>590</v>
      </c>
      <c r="D113" s="108">
        <v>45147</v>
      </c>
      <c r="E113" s="68">
        <v>3420</v>
      </c>
      <c r="F113" s="68" t="s">
        <v>613</v>
      </c>
      <c r="G113" s="106" t="s">
        <v>7062</v>
      </c>
      <c r="H113" s="68"/>
      <c r="I113" s="68"/>
      <c r="J113" s="68"/>
      <c r="K113" s="68"/>
      <c r="L113" s="134">
        <v>0</v>
      </c>
      <c r="M113" s="134">
        <v>300000</v>
      </c>
      <c r="N113" s="134">
        <v>0</v>
      </c>
      <c r="O113" s="134">
        <v>2058000</v>
      </c>
      <c r="P113" s="140">
        <v>2058000</v>
      </c>
      <c r="Q113" s="68"/>
    </row>
    <row r="114" spans="1:17" ht="51">
      <c r="A114" s="68">
        <v>383</v>
      </c>
      <c r="B114" s="68">
        <v>1</v>
      </c>
      <c r="C114" s="69" t="s">
        <v>1246</v>
      </c>
      <c r="D114" s="108">
        <v>45147</v>
      </c>
      <c r="E114" s="68">
        <v>3430</v>
      </c>
      <c r="F114" s="68" t="s">
        <v>2940</v>
      </c>
      <c r="G114" s="106" t="s">
        <v>7063</v>
      </c>
      <c r="H114" s="68"/>
      <c r="I114" s="68"/>
      <c r="J114" s="68"/>
      <c r="K114" s="68"/>
      <c r="L114" s="134">
        <v>60327.12</v>
      </c>
      <c r="M114" s="134">
        <v>0</v>
      </c>
      <c r="N114" s="134">
        <v>413844.04320000001</v>
      </c>
      <c r="O114" s="134">
        <v>0</v>
      </c>
      <c r="P114" s="140">
        <v>413844.04320000001</v>
      </c>
      <c r="Q114" s="68"/>
    </row>
    <row r="115" spans="1:17" ht="51">
      <c r="A115" s="68">
        <v>383</v>
      </c>
      <c r="B115" s="68">
        <v>1</v>
      </c>
      <c r="C115" s="69" t="s">
        <v>1246</v>
      </c>
      <c r="D115" s="108">
        <v>45152</v>
      </c>
      <c r="E115" s="68">
        <v>3486</v>
      </c>
      <c r="F115" s="68" t="s">
        <v>2940</v>
      </c>
      <c r="G115" s="106" t="s">
        <v>7064</v>
      </c>
      <c r="H115" s="68"/>
      <c r="I115" s="68"/>
      <c r="J115" s="68"/>
      <c r="K115" s="68"/>
      <c r="L115" s="134">
        <v>15581.43</v>
      </c>
      <c r="M115" s="134">
        <v>0</v>
      </c>
      <c r="N115" s="134">
        <v>106888.60980000001</v>
      </c>
      <c r="O115" s="134">
        <v>0</v>
      </c>
      <c r="P115" s="140">
        <v>106888.60980000001</v>
      </c>
      <c r="Q115" s="68"/>
    </row>
    <row r="116" spans="1:17" ht="51">
      <c r="A116" s="68" t="s">
        <v>541</v>
      </c>
      <c r="B116" s="68">
        <v>2</v>
      </c>
      <c r="C116" s="69" t="s">
        <v>590</v>
      </c>
      <c r="D116" s="108">
        <v>45152</v>
      </c>
      <c r="E116" s="68">
        <v>3486</v>
      </c>
      <c r="F116" s="68" t="s">
        <v>613</v>
      </c>
      <c r="G116" s="106" t="s">
        <v>7064</v>
      </c>
      <c r="H116" s="68"/>
      <c r="I116" s="68"/>
      <c r="J116" s="68"/>
      <c r="K116" s="68"/>
      <c r="L116" s="134">
        <v>0</v>
      </c>
      <c r="M116" s="134">
        <v>15581.43</v>
      </c>
      <c r="N116" s="134">
        <v>0</v>
      </c>
      <c r="O116" s="134">
        <v>106888.60980000001</v>
      </c>
      <c r="P116" s="140">
        <v>106888.60980000001</v>
      </c>
      <c r="Q116" s="68"/>
    </row>
    <row r="117" spans="1:17" ht="51">
      <c r="A117" s="68">
        <v>291</v>
      </c>
      <c r="B117" s="68">
        <v>1</v>
      </c>
      <c r="C117" s="69" t="s">
        <v>119</v>
      </c>
      <c r="D117" s="108">
        <v>45152</v>
      </c>
      <c r="E117" s="68">
        <v>3488</v>
      </c>
      <c r="F117" s="68" t="s">
        <v>4552</v>
      </c>
      <c r="G117" s="106" t="s">
        <v>7065</v>
      </c>
      <c r="H117" s="68"/>
      <c r="I117" s="68"/>
      <c r="J117" s="68"/>
      <c r="K117" s="68"/>
      <c r="L117" s="134">
        <v>15120.32</v>
      </c>
      <c r="M117" s="134">
        <v>0</v>
      </c>
      <c r="N117" s="134">
        <v>103725.3952</v>
      </c>
      <c r="O117" s="134">
        <v>0</v>
      </c>
      <c r="P117" s="140">
        <v>103725.3952</v>
      </c>
      <c r="Q117" s="68"/>
    </row>
    <row r="118" spans="1:17" ht="51">
      <c r="A118" s="68" t="s">
        <v>541</v>
      </c>
      <c r="B118" s="68">
        <v>2</v>
      </c>
      <c r="C118" s="69" t="s">
        <v>590</v>
      </c>
      <c r="D118" s="108">
        <v>45152</v>
      </c>
      <c r="E118" s="68">
        <v>3488</v>
      </c>
      <c r="F118" s="68" t="s">
        <v>613</v>
      </c>
      <c r="G118" s="106" t="s">
        <v>7065</v>
      </c>
      <c r="H118" s="68"/>
      <c r="I118" s="68"/>
      <c r="J118" s="68"/>
      <c r="K118" s="68"/>
      <c r="L118" s="134">
        <v>0</v>
      </c>
      <c r="M118" s="134">
        <v>15120.32</v>
      </c>
      <c r="N118" s="134">
        <v>0</v>
      </c>
      <c r="O118" s="134">
        <v>103725.3952</v>
      </c>
      <c r="P118" s="140">
        <v>103725.3952</v>
      </c>
      <c r="Q118" s="68"/>
    </row>
    <row r="119" spans="1:17" ht="51">
      <c r="A119" s="68">
        <v>291</v>
      </c>
      <c r="B119" s="68">
        <v>1</v>
      </c>
      <c r="C119" s="69" t="s">
        <v>119</v>
      </c>
      <c r="D119" s="108">
        <v>45152</v>
      </c>
      <c r="E119" s="68">
        <v>3489</v>
      </c>
      <c r="F119" s="68" t="s">
        <v>4554</v>
      </c>
      <c r="G119" s="106" t="s">
        <v>7066</v>
      </c>
      <c r="H119" s="68"/>
      <c r="I119" s="68"/>
      <c r="J119" s="68"/>
      <c r="K119" s="68"/>
      <c r="L119" s="134">
        <v>400483.69</v>
      </c>
      <c r="M119" s="134">
        <v>0</v>
      </c>
      <c r="N119" s="134">
        <v>2747318.1134000001</v>
      </c>
      <c r="O119" s="134">
        <v>0</v>
      </c>
      <c r="P119" s="140">
        <v>2747318.1134000001</v>
      </c>
      <c r="Q119" s="68"/>
    </row>
    <row r="120" spans="1:17" ht="51">
      <c r="A120" s="68" t="s">
        <v>541</v>
      </c>
      <c r="B120" s="68">
        <v>2</v>
      </c>
      <c r="C120" s="69" t="s">
        <v>590</v>
      </c>
      <c r="D120" s="108">
        <v>45152</v>
      </c>
      <c r="E120" s="68">
        <v>3489</v>
      </c>
      <c r="F120" s="68" t="s">
        <v>613</v>
      </c>
      <c r="G120" s="106" t="s">
        <v>7066</v>
      </c>
      <c r="H120" s="68"/>
      <c r="I120" s="68"/>
      <c r="J120" s="68"/>
      <c r="K120" s="68"/>
      <c r="L120" s="134">
        <v>0</v>
      </c>
      <c r="M120" s="134">
        <v>400483.69</v>
      </c>
      <c r="N120" s="134">
        <v>0</v>
      </c>
      <c r="O120" s="134">
        <v>2747318.1134000001</v>
      </c>
      <c r="P120" s="140">
        <v>2747318.1134000001</v>
      </c>
      <c r="Q120" s="68"/>
    </row>
    <row r="121" spans="1:17" ht="51">
      <c r="A121" s="68">
        <v>287</v>
      </c>
      <c r="B121" s="68">
        <v>10</v>
      </c>
      <c r="C121" s="69" t="s">
        <v>116</v>
      </c>
      <c r="D121" s="108">
        <v>45152</v>
      </c>
      <c r="E121" s="68">
        <v>3496</v>
      </c>
      <c r="F121" s="68" t="s">
        <v>7021</v>
      </c>
      <c r="G121" s="106" t="s">
        <v>7067</v>
      </c>
      <c r="H121" s="68"/>
      <c r="I121" s="68"/>
      <c r="J121" s="68"/>
      <c r="K121" s="68"/>
      <c r="L121" s="134">
        <v>700000</v>
      </c>
      <c r="M121" s="134">
        <v>0</v>
      </c>
      <c r="N121" s="134">
        <v>4802000</v>
      </c>
      <c r="O121" s="134">
        <v>0</v>
      </c>
      <c r="P121" s="140">
        <v>4802000</v>
      </c>
      <c r="Q121" s="68"/>
    </row>
    <row r="122" spans="1:17" ht="51">
      <c r="A122" s="68" t="s">
        <v>541</v>
      </c>
      <c r="B122" s="68">
        <v>2</v>
      </c>
      <c r="C122" s="69" t="s">
        <v>590</v>
      </c>
      <c r="D122" s="108">
        <v>45152</v>
      </c>
      <c r="E122" s="68">
        <v>3496</v>
      </c>
      <c r="F122" s="68" t="s">
        <v>613</v>
      </c>
      <c r="G122" s="106" t="s">
        <v>7067</v>
      </c>
      <c r="H122" s="68"/>
      <c r="I122" s="68"/>
      <c r="J122" s="68"/>
      <c r="K122" s="68"/>
      <c r="L122" s="134">
        <v>0</v>
      </c>
      <c r="M122" s="134">
        <v>700000</v>
      </c>
      <c r="N122" s="134">
        <v>0</v>
      </c>
      <c r="O122" s="134">
        <v>4802000</v>
      </c>
      <c r="P122" s="140">
        <v>4802000</v>
      </c>
      <c r="Q122" s="68"/>
    </row>
    <row r="123" spans="1:17" ht="51">
      <c r="A123" s="68">
        <v>41</v>
      </c>
      <c r="B123" s="68">
        <v>12</v>
      </c>
      <c r="C123" s="69" t="s">
        <v>44</v>
      </c>
      <c r="D123" s="108">
        <v>45153</v>
      </c>
      <c r="E123" s="68">
        <v>3498</v>
      </c>
      <c r="F123" s="68" t="s">
        <v>7009</v>
      </c>
      <c r="G123" s="106" t="s">
        <v>7068</v>
      </c>
      <c r="H123" s="68"/>
      <c r="I123" s="68"/>
      <c r="J123" s="68"/>
      <c r="K123" s="68"/>
      <c r="L123" s="134">
        <v>255400.59</v>
      </c>
      <c r="M123" s="134">
        <v>0</v>
      </c>
      <c r="N123" s="134">
        <v>1752048.0474</v>
      </c>
      <c r="O123" s="134">
        <v>0</v>
      </c>
      <c r="P123" s="140">
        <v>1752048.0474</v>
      </c>
      <c r="Q123" s="68"/>
    </row>
    <row r="124" spans="1:17" ht="51">
      <c r="A124" s="68" t="s">
        <v>541</v>
      </c>
      <c r="B124" s="68">
        <v>2</v>
      </c>
      <c r="C124" s="69" t="s">
        <v>590</v>
      </c>
      <c r="D124" s="108">
        <v>45153</v>
      </c>
      <c r="E124" s="68">
        <v>3498</v>
      </c>
      <c r="F124" s="68" t="s">
        <v>613</v>
      </c>
      <c r="G124" s="106" t="s">
        <v>7068</v>
      </c>
      <c r="H124" s="68"/>
      <c r="I124" s="68"/>
      <c r="J124" s="68"/>
      <c r="K124" s="68"/>
      <c r="L124" s="134">
        <v>0</v>
      </c>
      <c r="M124" s="134">
        <v>255400.59</v>
      </c>
      <c r="N124" s="134">
        <v>0</v>
      </c>
      <c r="O124" s="134">
        <v>1752048.0474</v>
      </c>
      <c r="P124" s="140">
        <v>1752048.0474</v>
      </c>
      <c r="Q124" s="68"/>
    </row>
    <row r="125" spans="1:17" ht="51">
      <c r="A125" s="68">
        <v>287</v>
      </c>
      <c r="B125" s="68">
        <v>10</v>
      </c>
      <c r="C125" s="69" t="s">
        <v>116</v>
      </c>
      <c r="D125" s="108">
        <v>45160</v>
      </c>
      <c r="E125" s="68">
        <v>3582</v>
      </c>
      <c r="F125" s="68" t="s">
        <v>7069</v>
      </c>
      <c r="G125" s="106" t="s">
        <v>7070</v>
      </c>
      <c r="H125" s="68"/>
      <c r="I125" s="68"/>
      <c r="J125" s="68"/>
      <c r="K125" s="68"/>
      <c r="L125" s="134">
        <v>2000000</v>
      </c>
      <c r="M125" s="134">
        <v>0</v>
      </c>
      <c r="N125" s="134">
        <v>13720000</v>
      </c>
      <c r="O125" s="134">
        <v>0</v>
      </c>
      <c r="P125" s="140">
        <v>13720000</v>
      </c>
      <c r="Q125" s="68"/>
    </row>
    <row r="126" spans="1:17" ht="51">
      <c r="A126" s="68" t="s">
        <v>541</v>
      </c>
      <c r="B126" s="68">
        <v>2</v>
      </c>
      <c r="C126" s="69" t="s">
        <v>590</v>
      </c>
      <c r="D126" s="108">
        <v>45160</v>
      </c>
      <c r="E126" s="68">
        <v>3582</v>
      </c>
      <c r="F126" s="68" t="s">
        <v>613</v>
      </c>
      <c r="G126" s="106" t="s">
        <v>7070</v>
      </c>
      <c r="H126" s="68"/>
      <c r="I126" s="68"/>
      <c r="J126" s="68"/>
      <c r="K126" s="68"/>
      <c r="L126" s="134">
        <v>0</v>
      </c>
      <c r="M126" s="134">
        <v>2000000</v>
      </c>
      <c r="N126" s="134">
        <v>0</v>
      </c>
      <c r="O126" s="134">
        <v>13720000</v>
      </c>
      <c r="P126" s="140">
        <v>13720000</v>
      </c>
      <c r="Q126" s="68"/>
    </row>
    <row r="127" spans="1:17" ht="51">
      <c r="A127" s="68">
        <v>117</v>
      </c>
      <c r="B127" s="68">
        <v>1</v>
      </c>
      <c r="C127" s="69" t="s">
        <v>54</v>
      </c>
      <c r="D127" s="108">
        <v>45161</v>
      </c>
      <c r="E127" s="68">
        <v>3607</v>
      </c>
      <c r="F127" s="68" t="s">
        <v>2926</v>
      </c>
      <c r="G127" s="106" t="s">
        <v>7071</v>
      </c>
      <c r="H127" s="68"/>
      <c r="I127" s="68"/>
      <c r="J127" s="68"/>
      <c r="K127" s="68"/>
      <c r="L127" s="134">
        <v>88772.9</v>
      </c>
      <c r="M127" s="134">
        <v>0</v>
      </c>
      <c r="N127" s="134">
        <v>608982.09400000004</v>
      </c>
      <c r="O127" s="134">
        <v>0</v>
      </c>
      <c r="P127" s="140">
        <v>608982.09400000004</v>
      </c>
      <c r="Q127" s="68"/>
    </row>
    <row r="128" spans="1:17" ht="51">
      <c r="A128" s="68" t="s">
        <v>541</v>
      </c>
      <c r="B128" s="68">
        <v>2</v>
      </c>
      <c r="C128" s="69" t="s">
        <v>590</v>
      </c>
      <c r="D128" s="108">
        <v>45161</v>
      </c>
      <c r="E128" s="68">
        <v>3607</v>
      </c>
      <c r="F128" s="68" t="s">
        <v>613</v>
      </c>
      <c r="G128" s="106" t="s">
        <v>7071</v>
      </c>
      <c r="H128" s="68"/>
      <c r="I128" s="68"/>
      <c r="J128" s="68"/>
      <c r="K128" s="68"/>
      <c r="L128" s="134">
        <v>0</v>
      </c>
      <c r="M128" s="134">
        <v>88772.9</v>
      </c>
      <c r="N128" s="134">
        <v>0</v>
      </c>
      <c r="O128" s="134">
        <v>608982.09400000004</v>
      </c>
      <c r="P128" s="140">
        <v>608982.09400000004</v>
      </c>
      <c r="Q128" s="68"/>
    </row>
    <row r="129" spans="1:17" ht="51">
      <c r="A129" s="68">
        <v>287</v>
      </c>
      <c r="B129" s="68">
        <v>10</v>
      </c>
      <c r="C129" s="69" t="s">
        <v>116</v>
      </c>
      <c r="D129" s="108">
        <v>45161</v>
      </c>
      <c r="E129" s="68">
        <v>3609</v>
      </c>
      <c r="F129" s="68" t="s">
        <v>7072</v>
      </c>
      <c r="G129" s="106" t="s">
        <v>7073</v>
      </c>
      <c r="H129" s="68"/>
      <c r="I129" s="68"/>
      <c r="J129" s="68"/>
      <c r="K129" s="68"/>
      <c r="L129" s="134">
        <v>10000000</v>
      </c>
      <c r="M129" s="134">
        <v>0</v>
      </c>
      <c r="N129" s="134">
        <v>68600000</v>
      </c>
      <c r="O129" s="134">
        <v>0</v>
      </c>
      <c r="P129" s="140">
        <v>68600000</v>
      </c>
      <c r="Q129" s="68"/>
    </row>
    <row r="130" spans="1:17" ht="51">
      <c r="A130" s="68" t="s">
        <v>541</v>
      </c>
      <c r="B130" s="68">
        <v>2</v>
      </c>
      <c r="C130" s="69" t="s">
        <v>590</v>
      </c>
      <c r="D130" s="108">
        <v>45161</v>
      </c>
      <c r="E130" s="68">
        <v>3609</v>
      </c>
      <c r="F130" s="68" t="s">
        <v>613</v>
      </c>
      <c r="G130" s="106" t="s">
        <v>7073</v>
      </c>
      <c r="H130" s="68"/>
      <c r="I130" s="68"/>
      <c r="J130" s="68"/>
      <c r="K130" s="68"/>
      <c r="L130" s="134">
        <v>0</v>
      </c>
      <c r="M130" s="134">
        <v>10000000</v>
      </c>
      <c r="N130" s="134">
        <v>0</v>
      </c>
      <c r="O130" s="134">
        <v>68600000</v>
      </c>
      <c r="P130" s="140">
        <v>68600000</v>
      </c>
      <c r="Q130" s="68"/>
    </row>
    <row r="131" spans="1:17" ht="51">
      <c r="A131" s="68">
        <v>86</v>
      </c>
      <c r="B131" s="68">
        <v>4</v>
      </c>
      <c r="C131" s="69" t="s">
        <v>50</v>
      </c>
      <c r="D131" s="108">
        <v>45162</v>
      </c>
      <c r="E131" s="68">
        <v>3627</v>
      </c>
      <c r="F131" s="68" t="s">
        <v>7074</v>
      </c>
      <c r="G131" s="106" t="s">
        <v>7075</v>
      </c>
      <c r="H131" s="68"/>
      <c r="I131" s="68"/>
      <c r="J131" s="68"/>
      <c r="K131" s="68"/>
      <c r="L131" s="134">
        <v>5233189.24</v>
      </c>
      <c r="M131" s="134">
        <v>0</v>
      </c>
      <c r="N131" s="134">
        <v>35899678.186400004</v>
      </c>
      <c r="O131" s="134">
        <v>0</v>
      </c>
      <c r="P131" s="140">
        <v>35899678.186400004</v>
      </c>
      <c r="Q131" s="68"/>
    </row>
    <row r="132" spans="1:17" ht="51">
      <c r="A132" s="68" t="s">
        <v>541</v>
      </c>
      <c r="B132" s="68">
        <v>2</v>
      </c>
      <c r="C132" s="69" t="s">
        <v>590</v>
      </c>
      <c r="D132" s="108">
        <v>45162</v>
      </c>
      <c r="E132" s="68">
        <v>3627</v>
      </c>
      <c r="F132" s="68" t="s">
        <v>613</v>
      </c>
      <c r="G132" s="106" t="s">
        <v>7075</v>
      </c>
      <c r="H132" s="68"/>
      <c r="I132" s="68"/>
      <c r="J132" s="68"/>
      <c r="K132" s="68"/>
      <c r="L132" s="134">
        <v>0</v>
      </c>
      <c r="M132" s="134">
        <v>5233189.24</v>
      </c>
      <c r="N132" s="134">
        <v>0</v>
      </c>
      <c r="O132" s="134">
        <v>35899678.186400004</v>
      </c>
      <c r="P132" s="140">
        <v>35899678.186400004</v>
      </c>
      <c r="Q132" s="68"/>
    </row>
    <row r="133" spans="1:17" ht="51">
      <c r="A133" s="68">
        <v>383</v>
      </c>
      <c r="B133" s="68">
        <v>1</v>
      </c>
      <c r="C133" s="69" t="s">
        <v>1246</v>
      </c>
      <c r="D133" s="108">
        <v>45162</v>
      </c>
      <c r="E133" s="68">
        <v>3632</v>
      </c>
      <c r="F133" s="68" t="s">
        <v>2940</v>
      </c>
      <c r="G133" s="106" t="s">
        <v>7076</v>
      </c>
      <c r="H133" s="68"/>
      <c r="I133" s="68"/>
      <c r="J133" s="68"/>
      <c r="K133" s="68"/>
      <c r="L133" s="134">
        <v>37059.74</v>
      </c>
      <c r="M133" s="134">
        <v>0</v>
      </c>
      <c r="N133" s="134">
        <v>254229.81640000001</v>
      </c>
      <c r="O133" s="134">
        <v>0</v>
      </c>
      <c r="P133" s="140">
        <v>254229.81640000001</v>
      </c>
      <c r="Q133" s="68"/>
    </row>
    <row r="134" spans="1:17" ht="51">
      <c r="A134" s="68" t="s">
        <v>541</v>
      </c>
      <c r="B134" s="68">
        <v>2</v>
      </c>
      <c r="C134" s="69" t="s">
        <v>590</v>
      </c>
      <c r="D134" s="108">
        <v>45162</v>
      </c>
      <c r="E134" s="68">
        <v>3632</v>
      </c>
      <c r="F134" s="68" t="s">
        <v>613</v>
      </c>
      <c r="G134" s="106" t="s">
        <v>7076</v>
      </c>
      <c r="H134" s="68"/>
      <c r="I134" s="68"/>
      <c r="J134" s="68"/>
      <c r="K134" s="68"/>
      <c r="L134" s="134">
        <v>0</v>
      </c>
      <c r="M134" s="134">
        <v>37059.74</v>
      </c>
      <c r="N134" s="134">
        <v>0</v>
      </c>
      <c r="O134" s="134">
        <v>254229.81640000001</v>
      </c>
      <c r="P134" s="140">
        <v>254229.81640000001</v>
      </c>
      <c r="Q134" s="68"/>
    </row>
    <row r="135" spans="1:17" ht="51">
      <c r="A135" s="68">
        <v>291</v>
      </c>
      <c r="B135" s="68">
        <v>1</v>
      </c>
      <c r="C135" s="69" t="s">
        <v>119</v>
      </c>
      <c r="D135" s="108">
        <v>45167</v>
      </c>
      <c r="E135" s="68">
        <v>3696</v>
      </c>
      <c r="F135" s="68" t="s">
        <v>4552</v>
      </c>
      <c r="G135" s="106" t="s">
        <v>7077</v>
      </c>
      <c r="H135" s="68"/>
      <c r="I135" s="68"/>
      <c r="J135" s="68"/>
      <c r="K135" s="68"/>
      <c r="L135" s="134">
        <v>700000</v>
      </c>
      <c r="M135" s="134">
        <v>0</v>
      </c>
      <c r="N135" s="134">
        <v>4802000</v>
      </c>
      <c r="O135" s="134">
        <v>0</v>
      </c>
      <c r="P135" s="140">
        <v>4802000</v>
      </c>
      <c r="Q135" s="68"/>
    </row>
    <row r="136" spans="1:17" ht="51">
      <c r="A136" s="68" t="s">
        <v>541</v>
      </c>
      <c r="B136" s="68">
        <v>2</v>
      </c>
      <c r="C136" s="69" t="s">
        <v>590</v>
      </c>
      <c r="D136" s="108">
        <v>45167</v>
      </c>
      <c r="E136" s="68">
        <v>3696</v>
      </c>
      <c r="F136" s="68" t="s">
        <v>613</v>
      </c>
      <c r="G136" s="106" t="s">
        <v>7077</v>
      </c>
      <c r="H136" s="68"/>
      <c r="I136" s="68"/>
      <c r="J136" s="68"/>
      <c r="K136" s="68"/>
      <c r="L136" s="134">
        <v>0</v>
      </c>
      <c r="M136" s="134">
        <v>700000</v>
      </c>
      <c r="N136" s="134">
        <v>0</v>
      </c>
      <c r="O136" s="134">
        <v>4802000</v>
      </c>
      <c r="P136" s="140">
        <v>4802000</v>
      </c>
      <c r="Q136" s="68"/>
    </row>
    <row r="137" spans="1:17" ht="51">
      <c r="A137" s="68">
        <v>291</v>
      </c>
      <c r="B137" s="68">
        <v>1</v>
      </c>
      <c r="C137" s="69" t="s">
        <v>119</v>
      </c>
      <c r="D137" s="108">
        <v>45167</v>
      </c>
      <c r="E137" s="68">
        <v>3697</v>
      </c>
      <c r="F137" s="68" t="s">
        <v>4537</v>
      </c>
      <c r="G137" s="106" t="s">
        <v>7078</v>
      </c>
      <c r="H137" s="68"/>
      <c r="I137" s="68"/>
      <c r="J137" s="68"/>
      <c r="K137" s="68"/>
      <c r="L137" s="134">
        <v>28812.48</v>
      </c>
      <c r="M137" s="134">
        <v>0</v>
      </c>
      <c r="N137" s="134">
        <v>197653.6128</v>
      </c>
      <c r="O137" s="134">
        <v>0</v>
      </c>
      <c r="P137" s="140">
        <v>197653.6128</v>
      </c>
      <c r="Q137" s="68"/>
    </row>
    <row r="138" spans="1:17" ht="51">
      <c r="A138" s="68" t="s">
        <v>541</v>
      </c>
      <c r="B138" s="68">
        <v>2</v>
      </c>
      <c r="C138" s="69" t="s">
        <v>590</v>
      </c>
      <c r="D138" s="108">
        <v>45167</v>
      </c>
      <c r="E138" s="68">
        <v>3697</v>
      </c>
      <c r="F138" s="68" t="s">
        <v>613</v>
      </c>
      <c r="G138" s="106" t="s">
        <v>7078</v>
      </c>
      <c r="H138" s="68"/>
      <c r="I138" s="68"/>
      <c r="J138" s="68"/>
      <c r="K138" s="68"/>
      <c r="L138" s="134">
        <v>0</v>
      </c>
      <c r="M138" s="134">
        <v>28812.48</v>
      </c>
      <c r="N138" s="134">
        <v>0</v>
      </c>
      <c r="O138" s="134">
        <v>197653.6128</v>
      </c>
      <c r="P138" s="140">
        <v>197653.6128</v>
      </c>
      <c r="Q138" s="68"/>
    </row>
    <row r="139" spans="1:17" ht="63.75">
      <c r="A139" s="68">
        <v>253</v>
      </c>
      <c r="B139" s="68">
        <v>1</v>
      </c>
      <c r="C139" s="69" t="s">
        <v>104</v>
      </c>
      <c r="D139" s="108">
        <v>45167</v>
      </c>
      <c r="E139" s="68">
        <v>3700</v>
      </c>
      <c r="F139" s="68" t="s">
        <v>2949</v>
      </c>
      <c r="G139" s="106" t="s">
        <v>7079</v>
      </c>
      <c r="H139" s="68"/>
      <c r="I139" s="68"/>
      <c r="J139" s="68"/>
      <c r="K139" s="68"/>
      <c r="L139" s="134">
        <v>1000000</v>
      </c>
      <c r="M139" s="134">
        <v>0</v>
      </c>
      <c r="N139" s="134">
        <v>6860000</v>
      </c>
      <c r="O139" s="134">
        <v>0</v>
      </c>
      <c r="P139" s="140">
        <v>6860000</v>
      </c>
      <c r="Q139" s="68"/>
    </row>
    <row r="140" spans="1:17" ht="63.75">
      <c r="A140" s="68" t="s">
        <v>541</v>
      </c>
      <c r="B140" s="68">
        <v>2</v>
      </c>
      <c r="C140" s="69" t="s">
        <v>590</v>
      </c>
      <c r="D140" s="108">
        <v>45167</v>
      </c>
      <c r="E140" s="68">
        <v>3700</v>
      </c>
      <c r="F140" s="68" t="s">
        <v>613</v>
      </c>
      <c r="G140" s="106" t="s">
        <v>7079</v>
      </c>
      <c r="H140" s="68"/>
      <c r="I140" s="68"/>
      <c r="J140" s="68"/>
      <c r="K140" s="68"/>
      <c r="L140" s="134">
        <v>0</v>
      </c>
      <c r="M140" s="134">
        <v>1000000</v>
      </c>
      <c r="N140" s="134">
        <v>0</v>
      </c>
      <c r="O140" s="134">
        <v>6860000</v>
      </c>
      <c r="P140" s="140">
        <v>6860000</v>
      </c>
      <c r="Q140" s="68"/>
    </row>
    <row r="141" spans="1:17" ht="63.75">
      <c r="A141" s="68">
        <v>253</v>
      </c>
      <c r="B141" s="68">
        <v>1</v>
      </c>
      <c r="C141" s="69" t="s">
        <v>104</v>
      </c>
      <c r="D141" s="108">
        <v>45167</v>
      </c>
      <c r="E141" s="68">
        <v>3701</v>
      </c>
      <c r="F141" s="68" t="s">
        <v>2949</v>
      </c>
      <c r="G141" s="106" t="s">
        <v>7079</v>
      </c>
      <c r="H141" s="68"/>
      <c r="I141" s="68"/>
      <c r="J141" s="68"/>
      <c r="K141" s="68"/>
      <c r="L141" s="134">
        <v>500000</v>
      </c>
      <c r="M141" s="134">
        <v>0</v>
      </c>
      <c r="N141" s="134">
        <v>3430000</v>
      </c>
      <c r="O141" s="134">
        <v>0</v>
      </c>
      <c r="P141" s="140">
        <v>3430000</v>
      </c>
      <c r="Q141" s="68"/>
    </row>
    <row r="142" spans="1:17" ht="63.75">
      <c r="A142" s="68" t="s">
        <v>541</v>
      </c>
      <c r="B142" s="68">
        <v>2</v>
      </c>
      <c r="C142" s="69" t="s">
        <v>590</v>
      </c>
      <c r="D142" s="108">
        <v>45167</v>
      </c>
      <c r="E142" s="68">
        <v>3701</v>
      </c>
      <c r="F142" s="68" t="s">
        <v>613</v>
      </c>
      <c r="G142" s="106" t="s">
        <v>7079</v>
      </c>
      <c r="H142" s="68"/>
      <c r="I142" s="68"/>
      <c r="J142" s="68"/>
      <c r="K142" s="68"/>
      <c r="L142" s="134">
        <v>0</v>
      </c>
      <c r="M142" s="134">
        <v>500000</v>
      </c>
      <c r="N142" s="134">
        <v>0</v>
      </c>
      <c r="O142" s="134">
        <v>3430000</v>
      </c>
      <c r="P142" s="140">
        <v>3430000</v>
      </c>
      <c r="Q142" s="68"/>
    </row>
    <row r="143" spans="1:17" ht="63.75">
      <c r="A143" s="68">
        <v>591</v>
      </c>
      <c r="B143" s="68">
        <v>1</v>
      </c>
      <c r="C143" s="69" t="s">
        <v>674</v>
      </c>
      <c r="D143" s="108">
        <v>45168</v>
      </c>
      <c r="E143" s="68">
        <v>3757</v>
      </c>
      <c r="F143" s="68" t="s">
        <v>7080</v>
      </c>
      <c r="G143" s="106" t="s">
        <v>7081</v>
      </c>
      <c r="H143" s="68"/>
      <c r="I143" s="68"/>
      <c r="J143" s="68"/>
      <c r="K143" s="68"/>
      <c r="L143" s="134">
        <v>97017.84</v>
      </c>
      <c r="M143" s="134">
        <v>0</v>
      </c>
      <c r="N143" s="134">
        <v>665542.3824</v>
      </c>
      <c r="O143" s="134">
        <v>0</v>
      </c>
      <c r="P143" s="140">
        <v>665542.3824</v>
      </c>
      <c r="Q143" s="68"/>
    </row>
    <row r="144" spans="1:17" ht="63.75">
      <c r="A144" s="68" t="s">
        <v>541</v>
      </c>
      <c r="B144" s="68">
        <v>2</v>
      </c>
      <c r="C144" s="69" t="s">
        <v>590</v>
      </c>
      <c r="D144" s="108">
        <v>45168</v>
      </c>
      <c r="E144" s="68">
        <v>3757</v>
      </c>
      <c r="F144" s="68" t="s">
        <v>613</v>
      </c>
      <c r="G144" s="106" t="s">
        <v>7081</v>
      </c>
      <c r="H144" s="68"/>
      <c r="I144" s="68"/>
      <c r="J144" s="68"/>
      <c r="K144" s="68"/>
      <c r="L144" s="134">
        <v>0</v>
      </c>
      <c r="M144" s="134">
        <v>97017.84</v>
      </c>
      <c r="N144" s="134">
        <v>0</v>
      </c>
      <c r="O144" s="134">
        <v>665542.3824</v>
      </c>
      <c r="P144" s="140">
        <v>665542.3824</v>
      </c>
      <c r="Q144" s="68"/>
    </row>
    <row r="145" spans="1:17" ht="51">
      <c r="A145" s="68">
        <v>514</v>
      </c>
      <c r="B145" s="68">
        <v>1</v>
      </c>
      <c r="C145" s="69" t="s">
        <v>161</v>
      </c>
      <c r="D145" s="108">
        <v>45169</v>
      </c>
      <c r="E145" s="68">
        <v>3817</v>
      </c>
      <c r="F145" s="68" t="s">
        <v>7082</v>
      </c>
      <c r="G145" s="106" t="s">
        <v>7083</v>
      </c>
      <c r="H145" s="68"/>
      <c r="I145" s="68"/>
      <c r="J145" s="68"/>
      <c r="K145" s="68"/>
      <c r="L145" s="134">
        <v>7.29</v>
      </c>
      <c r="M145" s="134">
        <v>0</v>
      </c>
      <c r="N145" s="134">
        <v>50.009399999999999</v>
      </c>
      <c r="O145" s="134">
        <v>0</v>
      </c>
      <c r="P145" s="140">
        <v>50.009399999999999</v>
      </c>
      <c r="Q145" s="68"/>
    </row>
    <row r="146" spans="1:17" ht="51">
      <c r="A146" s="68" t="s">
        <v>541</v>
      </c>
      <c r="B146" s="68">
        <v>2</v>
      </c>
      <c r="C146" s="69" t="s">
        <v>590</v>
      </c>
      <c r="D146" s="108">
        <v>45169</v>
      </c>
      <c r="E146" s="68">
        <v>3817</v>
      </c>
      <c r="F146" s="68" t="s">
        <v>613</v>
      </c>
      <c r="G146" s="106" t="s">
        <v>7083</v>
      </c>
      <c r="H146" s="68"/>
      <c r="I146" s="68"/>
      <c r="J146" s="68"/>
      <c r="K146" s="68"/>
      <c r="L146" s="134">
        <v>0</v>
      </c>
      <c r="M146" s="134">
        <v>7.29</v>
      </c>
      <c r="N146" s="134">
        <v>0</v>
      </c>
      <c r="O146" s="134">
        <v>50.009399999999999</v>
      </c>
      <c r="P146" s="140">
        <v>50.009399999999999</v>
      </c>
      <c r="Q146" s="68"/>
    </row>
    <row r="147" spans="1:17">
      <c r="A147" s="66"/>
      <c r="B147" s="66"/>
      <c r="C147" s="104"/>
      <c r="D147" s="123"/>
      <c r="H147" s="66"/>
      <c r="I147" s="66"/>
      <c r="J147" s="66"/>
      <c r="K147" s="66"/>
      <c r="L147" s="306"/>
      <c r="M147" s="306"/>
      <c r="N147" s="306"/>
      <c r="O147" s="306"/>
      <c r="P147" s="307"/>
      <c r="Q147" s="66"/>
    </row>
    <row r="148" spans="1:17">
      <c r="A148" s="91"/>
      <c r="B148" s="91"/>
      <c r="C148" s="91"/>
      <c r="D148" s="182"/>
      <c r="E148" s="182"/>
      <c r="F148" s="182"/>
      <c r="G148" s="369" t="s">
        <v>554</v>
      </c>
      <c r="H148" s="147"/>
      <c r="I148" s="147"/>
      <c r="J148" s="147"/>
      <c r="K148" s="147"/>
      <c r="L148" s="383">
        <f>+SUBTOTAL(9,L8:L146)</f>
        <v>173128618.05000004</v>
      </c>
      <c r="M148" s="383">
        <f>+SUBTOTAL(9,M8:M146)</f>
        <v>130707171.88000001</v>
      </c>
      <c r="N148" s="383">
        <f>+SUBTOTAL(9,N8:N146)</f>
        <v>1187662319.823</v>
      </c>
      <c r="O148" s="383">
        <f>+SUBTOTAL(9,O8:O146)</f>
        <v>896651199.09680021</v>
      </c>
      <c r="P148" s="383">
        <f>+SUBTOTAL(9,P8:P146)</f>
        <v>2084313518.9198003</v>
      </c>
      <c r="Q148" s="368"/>
    </row>
    <row r="149" spans="1:17">
      <c r="A149" s="92"/>
      <c r="B149" s="92"/>
      <c r="C149" s="92"/>
      <c r="D149" s="183"/>
      <c r="E149" s="183"/>
      <c r="F149" s="183"/>
      <c r="G149" s="143"/>
      <c r="H149" s="90"/>
      <c r="I149" s="90"/>
      <c r="J149" s="90"/>
      <c r="K149" s="90"/>
      <c r="L149" s="90"/>
      <c r="M149" s="90"/>
      <c r="Q149" s="90"/>
    </row>
    <row r="160" spans="1:17">
      <c r="A160" s="366" t="s">
        <v>1547</v>
      </c>
    </row>
    <row r="161" spans="1:1">
      <c r="A161" s="365" t="s">
        <v>1548</v>
      </c>
    </row>
    <row r="162" spans="1:1">
      <c r="A162" s="365" t="s">
        <v>1549</v>
      </c>
    </row>
    <row r="163" spans="1:1">
      <c r="A163" s="365"/>
    </row>
    <row r="164" spans="1:1">
      <c r="A164" s="365" t="s">
        <v>1550</v>
      </c>
    </row>
    <row r="165" spans="1:1">
      <c r="A165" s="365" t="s">
        <v>1551</v>
      </c>
    </row>
  </sheetData>
  <sheetProtection formatCells="0" formatColumns="0" formatRows="0" autoFilter="0"/>
  <protectedRanges>
    <protectedRange sqref="Q8:Q147 H8:K147" name="Rango1"/>
  </protectedRanges>
  <autoFilter ref="A7:P9"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81"/>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 style="98" customWidth="1"/>
    <col min="2" max="2" width="6.140625" style="98" customWidth="1"/>
    <col min="3" max="3" width="60" style="99" customWidth="1"/>
    <col min="4" max="4" width="16.5703125" style="131" bestFit="1" customWidth="1"/>
    <col min="5" max="5" width="15.85546875" style="131" bestFit="1" customWidth="1"/>
    <col min="6" max="6" width="15.42578125" style="131" bestFit="1" customWidth="1"/>
    <col min="7" max="7" width="18.42578125" style="131" bestFit="1" customWidth="1"/>
    <col min="8" max="8" width="18.28515625" style="131" bestFit="1" customWidth="1"/>
    <col min="9" max="16384" width="11.42578125" style="98"/>
  </cols>
  <sheetData>
    <row r="1" spans="1:9" s="93" customFormat="1">
      <c r="A1" s="118" t="s">
        <v>31</v>
      </c>
      <c r="B1" s="115"/>
      <c r="C1" s="115"/>
      <c r="D1" s="126"/>
      <c r="E1" s="126"/>
      <c r="F1" s="126"/>
      <c r="G1" s="126"/>
      <c r="H1" s="126"/>
      <c r="I1" s="124"/>
    </row>
    <row r="2" spans="1:9" s="93" customFormat="1">
      <c r="A2" s="118" t="s">
        <v>32</v>
      </c>
      <c r="B2" s="115"/>
      <c r="C2" s="115"/>
      <c r="D2" s="126"/>
      <c r="E2" s="126"/>
      <c r="F2" s="126"/>
      <c r="G2" s="126"/>
      <c r="H2" s="126"/>
      <c r="I2" s="124"/>
    </row>
    <row r="3" spans="1:9" s="93" customFormat="1">
      <c r="A3" s="119" t="str">
        <f>+'CUT MN'!A3</f>
        <v>CORRESPONDIENTE AL PERIODO DE ENERO A AGOSTO DE 2023</v>
      </c>
      <c r="B3" s="125"/>
      <c r="C3" s="125"/>
      <c r="D3" s="127"/>
      <c r="E3" s="127"/>
      <c r="F3" s="127"/>
      <c r="G3" s="127"/>
      <c r="H3" s="127"/>
      <c r="I3" s="125"/>
    </row>
    <row r="4" spans="1:9" s="93" customFormat="1">
      <c r="A4" s="187" t="str">
        <f>+'CUT MN'!A4</f>
        <v>ACTUALIZADO AL : 6 de septiembre de 2023 Hrs. 15:00</v>
      </c>
      <c r="B4" s="76"/>
      <c r="C4" s="77"/>
      <c r="D4" s="78"/>
      <c r="E4" s="78"/>
      <c r="F4" s="128"/>
      <c r="G4" s="129"/>
      <c r="H4" s="129"/>
      <c r="I4" s="79"/>
    </row>
    <row r="5" spans="1:9" s="93" customFormat="1">
      <c r="A5" s="94"/>
      <c r="B5" s="95"/>
      <c r="C5" s="96"/>
      <c r="D5" s="130"/>
      <c r="E5" s="130"/>
      <c r="F5" s="130"/>
      <c r="G5" s="130"/>
      <c r="H5" s="135"/>
    </row>
    <row r="6" spans="1:9" s="93" customFormat="1">
      <c r="C6" s="97"/>
      <c r="D6" s="473" t="s">
        <v>617</v>
      </c>
      <c r="E6" s="473"/>
      <c r="F6" s="473"/>
      <c r="G6" s="473"/>
      <c r="H6" s="136"/>
    </row>
    <row r="7" spans="1:9">
      <c r="A7" s="371" t="s">
        <v>657</v>
      </c>
      <c r="B7" s="372" t="s">
        <v>658</v>
      </c>
      <c r="C7" s="373" t="s">
        <v>664</v>
      </c>
      <c r="D7" s="374" t="s">
        <v>634</v>
      </c>
      <c r="E7" s="374" t="s">
        <v>635</v>
      </c>
      <c r="F7" s="374" t="s">
        <v>636</v>
      </c>
      <c r="G7" s="374" t="s">
        <v>637</v>
      </c>
      <c r="H7" s="375" t="s">
        <v>665</v>
      </c>
    </row>
    <row r="8" spans="1:9">
      <c r="A8" s="188">
        <v>25</v>
      </c>
      <c r="B8" s="188">
        <v>1</v>
      </c>
      <c r="C8" s="189" t="s">
        <v>42</v>
      </c>
      <c r="D8" s="336">
        <v>130000</v>
      </c>
      <c r="E8" s="336">
        <v>0</v>
      </c>
      <c r="F8" s="336">
        <v>1948396.9899999995</v>
      </c>
      <c r="G8" s="336">
        <v>0</v>
      </c>
      <c r="H8" s="337">
        <f>+D8+E8+F8+G8</f>
        <v>2078396.9899999995</v>
      </c>
    </row>
    <row r="9" spans="1:9">
      <c r="A9" s="188">
        <v>41</v>
      </c>
      <c r="B9" s="188">
        <v>4</v>
      </c>
      <c r="C9" s="189" t="s">
        <v>44</v>
      </c>
      <c r="D9" s="336">
        <v>3840807.91</v>
      </c>
      <c r="E9" s="336">
        <v>0</v>
      </c>
      <c r="F9" s="336">
        <v>0</v>
      </c>
      <c r="G9" s="336">
        <v>0</v>
      </c>
      <c r="H9" s="337">
        <f t="shared" ref="H9:H72" si="0">+D9+E9+F9+G9</f>
        <v>3840807.91</v>
      </c>
    </row>
    <row r="10" spans="1:9">
      <c r="A10" s="188">
        <v>46</v>
      </c>
      <c r="B10" s="188">
        <v>2</v>
      </c>
      <c r="C10" s="189" t="s">
        <v>1379</v>
      </c>
      <c r="D10" s="336">
        <v>10680793.93</v>
      </c>
      <c r="E10" s="336">
        <v>0</v>
      </c>
      <c r="F10" s="336">
        <v>406666.84</v>
      </c>
      <c r="G10" s="336">
        <v>0</v>
      </c>
      <c r="H10" s="337">
        <f t="shared" si="0"/>
        <v>11087460.77</v>
      </c>
    </row>
    <row r="11" spans="1:9">
      <c r="A11" s="188">
        <v>47</v>
      </c>
      <c r="B11" s="188">
        <v>26</v>
      </c>
      <c r="C11" s="189" t="s">
        <v>45</v>
      </c>
      <c r="D11" s="336">
        <v>0</v>
      </c>
      <c r="E11" s="336">
        <v>0</v>
      </c>
      <c r="F11" s="336">
        <v>50279.260000000009</v>
      </c>
      <c r="G11" s="336">
        <v>0</v>
      </c>
      <c r="H11" s="337">
        <f t="shared" si="0"/>
        <v>50279.260000000009</v>
      </c>
    </row>
    <row r="12" spans="1:9">
      <c r="A12" s="188">
        <v>66</v>
      </c>
      <c r="B12" s="188">
        <v>2</v>
      </c>
      <c r="C12" s="189" t="s">
        <v>46</v>
      </c>
      <c r="D12" s="336">
        <v>0</v>
      </c>
      <c r="E12" s="336">
        <v>0</v>
      </c>
      <c r="F12" s="336">
        <v>1890</v>
      </c>
      <c r="G12" s="336">
        <v>0</v>
      </c>
      <c r="H12" s="337">
        <f t="shared" si="0"/>
        <v>1890</v>
      </c>
    </row>
    <row r="13" spans="1:9">
      <c r="A13" s="188">
        <v>78</v>
      </c>
      <c r="B13" s="188">
        <v>3</v>
      </c>
      <c r="C13" s="189" t="s">
        <v>1380</v>
      </c>
      <c r="D13" s="336">
        <v>0</v>
      </c>
      <c r="E13" s="336">
        <v>0</v>
      </c>
      <c r="F13" s="336">
        <v>51105.229999999996</v>
      </c>
      <c r="G13" s="336">
        <v>0</v>
      </c>
      <c r="H13" s="337">
        <f t="shared" si="0"/>
        <v>51105.229999999996</v>
      </c>
    </row>
    <row r="14" spans="1:9">
      <c r="A14" s="188">
        <v>81</v>
      </c>
      <c r="B14" s="188">
        <v>1</v>
      </c>
      <c r="C14" s="189" t="s">
        <v>49</v>
      </c>
      <c r="D14" s="336">
        <v>1790409.93</v>
      </c>
      <c r="E14" s="336">
        <v>0</v>
      </c>
      <c r="F14" s="336">
        <v>0</v>
      </c>
      <c r="G14" s="336">
        <v>0</v>
      </c>
      <c r="H14" s="337">
        <f t="shared" si="0"/>
        <v>1790409.93</v>
      </c>
    </row>
    <row r="15" spans="1:9">
      <c r="A15" s="188">
        <v>81</v>
      </c>
      <c r="B15" s="188">
        <v>16</v>
      </c>
      <c r="C15" s="189" t="s">
        <v>49</v>
      </c>
      <c r="D15" s="336">
        <v>0</v>
      </c>
      <c r="E15" s="336">
        <v>0</v>
      </c>
      <c r="F15" s="336">
        <v>71172</v>
      </c>
      <c r="G15" s="336">
        <v>0</v>
      </c>
      <c r="H15" s="337">
        <f t="shared" si="0"/>
        <v>71172</v>
      </c>
    </row>
    <row r="16" spans="1:9">
      <c r="A16" s="188" t="s">
        <v>541</v>
      </c>
      <c r="B16" s="188">
        <v>2</v>
      </c>
      <c r="C16" s="189" t="s">
        <v>590</v>
      </c>
      <c r="D16" s="336">
        <v>454359051.85000002</v>
      </c>
      <c r="E16" s="336">
        <v>0</v>
      </c>
      <c r="F16" s="336">
        <v>0</v>
      </c>
      <c r="G16" s="336">
        <v>0</v>
      </c>
      <c r="H16" s="337">
        <f t="shared" si="0"/>
        <v>454359051.85000002</v>
      </c>
    </row>
    <row r="17" spans="1:8">
      <c r="A17" s="188">
        <v>109</v>
      </c>
      <c r="B17" s="188">
        <v>1</v>
      </c>
      <c r="C17" s="189" t="s">
        <v>614</v>
      </c>
      <c r="D17" s="336">
        <v>0</v>
      </c>
      <c r="E17" s="336">
        <v>0</v>
      </c>
      <c r="F17" s="336">
        <v>0</v>
      </c>
      <c r="G17" s="336">
        <v>100290</v>
      </c>
      <c r="H17" s="337">
        <f t="shared" si="0"/>
        <v>100290</v>
      </c>
    </row>
    <row r="18" spans="1:8">
      <c r="A18" s="188">
        <v>117</v>
      </c>
      <c r="B18" s="188">
        <v>1</v>
      </c>
      <c r="C18" s="189" t="s">
        <v>54</v>
      </c>
      <c r="D18" s="336">
        <v>0</v>
      </c>
      <c r="E18" s="336">
        <v>0</v>
      </c>
      <c r="F18" s="336">
        <v>0</v>
      </c>
      <c r="G18" s="336">
        <v>4260917.28</v>
      </c>
      <c r="H18" s="337">
        <f t="shared" si="0"/>
        <v>4260917.28</v>
      </c>
    </row>
    <row r="19" spans="1:8">
      <c r="A19" s="188">
        <v>132</v>
      </c>
      <c r="B19" s="188">
        <v>1</v>
      </c>
      <c r="C19" s="189" t="s">
        <v>59</v>
      </c>
      <c r="D19" s="336">
        <v>0</v>
      </c>
      <c r="E19" s="336">
        <v>0</v>
      </c>
      <c r="F19" s="336">
        <v>0</v>
      </c>
      <c r="G19" s="336">
        <v>66136</v>
      </c>
      <c r="H19" s="337">
        <f t="shared" si="0"/>
        <v>66136</v>
      </c>
    </row>
    <row r="20" spans="1:8">
      <c r="A20" s="188">
        <v>132</v>
      </c>
      <c r="B20" s="188">
        <v>4</v>
      </c>
      <c r="C20" s="189" t="s">
        <v>59</v>
      </c>
      <c r="D20" s="336">
        <v>59498282.200000003</v>
      </c>
      <c r="E20" s="336">
        <v>0</v>
      </c>
      <c r="F20" s="336">
        <v>0</v>
      </c>
      <c r="G20" s="336">
        <v>0</v>
      </c>
      <c r="H20" s="337">
        <f t="shared" si="0"/>
        <v>59498282.200000003</v>
      </c>
    </row>
    <row r="21" spans="1:8">
      <c r="A21" s="188">
        <v>132</v>
      </c>
      <c r="B21" s="188">
        <v>7</v>
      </c>
      <c r="C21" s="189" t="s">
        <v>59</v>
      </c>
      <c r="D21" s="336">
        <v>3140791.07</v>
      </c>
      <c r="E21" s="336">
        <v>0</v>
      </c>
      <c r="F21" s="336">
        <v>0</v>
      </c>
      <c r="G21" s="336">
        <v>0</v>
      </c>
      <c r="H21" s="337">
        <f t="shared" si="0"/>
        <v>3140791.07</v>
      </c>
    </row>
    <row r="22" spans="1:8">
      <c r="A22" s="188">
        <v>132</v>
      </c>
      <c r="B22" s="188">
        <v>10</v>
      </c>
      <c r="C22" s="189" t="s">
        <v>59</v>
      </c>
      <c r="D22" s="336">
        <v>3737237.8</v>
      </c>
      <c r="E22" s="336">
        <v>0</v>
      </c>
      <c r="F22" s="336">
        <v>0</v>
      </c>
      <c r="G22" s="336">
        <v>0</v>
      </c>
      <c r="H22" s="337">
        <f t="shared" si="0"/>
        <v>3737237.8</v>
      </c>
    </row>
    <row r="23" spans="1:8">
      <c r="A23" s="188">
        <v>132</v>
      </c>
      <c r="B23" s="188">
        <v>11</v>
      </c>
      <c r="C23" s="189" t="s">
        <v>59</v>
      </c>
      <c r="D23" s="336">
        <v>16319238.220000001</v>
      </c>
      <c r="E23" s="336">
        <v>0</v>
      </c>
      <c r="F23" s="336">
        <v>0</v>
      </c>
      <c r="G23" s="336">
        <v>0</v>
      </c>
      <c r="H23" s="337">
        <f t="shared" si="0"/>
        <v>16319238.220000001</v>
      </c>
    </row>
    <row r="24" spans="1:8">
      <c r="A24" s="188">
        <v>133</v>
      </c>
      <c r="B24" s="188">
        <v>1</v>
      </c>
      <c r="C24" s="189" t="s">
        <v>60</v>
      </c>
      <c r="D24" s="336">
        <v>0</v>
      </c>
      <c r="E24" s="336">
        <v>0</v>
      </c>
      <c r="F24" s="336">
        <v>0</v>
      </c>
      <c r="G24" s="336">
        <v>730534.10000000009</v>
      </c>
      <c r="H24" s="337">
        <f t="shared" si="0"/>
        <v>730534.10000000009</v>
      </c>
    </row>
    <row r="25" spans="1:8">
      <c r="A25" s="188">
        <v>134</v>
      </c>
      <c r="B25" s="188">
        <v>1</v>
      </c>
      <c r="C25" s="189" t="s">
        <v>61</v>
      </c>
      <c r="D25" s="336">
        <v>0</v>
      </c>
      <c r="E25" s="336">
        <v>0</v>
      </c>
      <c r="F25" s="336">
        <v>0</v>
      </c>
      <c r="G25" s="336">
        <v>13992484.860000001</v>
      </c>
      <c r="H25" s="337">
        <f t="shared" si="0"/>
        <v>13992484.860000001</v>
      </c>
    </row>
    <row r="26" spans="1:8">
      <c r="A26" s="188">
        <v>163</v>
      </c>
      <c r="B26" s="188">
        <v>1</v>
      </c>
      <c r="C26" s="189" t="s">
        <v>78</v>
      </c>
      <c r="D26" s="336">
        <v>0</v>
      </c>
      <c r="E26" s="336">
        <v>0</v>
      </c>
      <c r="F26" s="336">
        <v>0</v>
      </c>
      <c r="G26" s="336">
        <v>4240269.3299999991</v>
      </c>
      <c r="H26" s="337">
        <f t="shared" si="0"/>
        <v>4240269.3299999991</v>
      </c>
    </row>
    <row r="27" spans="1:8">
      <c r="A27" s="188">
        <v>203</v>
      </c>
      <c r="B27" s="188">
        <v>1</v>
      </c>
      <c r="C27" s="189" t="s">
        <v>86</v>
      </c>
      <c r="D27" s="336">
        <v>0</v>
      </c>
      <c r="E27" s="336">
        <v>0</v>
      </c>
      <c r="F27" s="336">
        <v>0</v>
      </c>
      <c r="G27" s="336">
        <v>56844.46</v>
      </c>
      <c r="H27" s="337">
        <f t="shared" si="0"/>
        <v>56844.46</v>
      </c>
    </row>
    <row r="28" spans="1:8">
      <c r="A28" s="188">
        <v>222</v>
      </c>
      <c r="B28" s="188">
        <v>1</v>
      </c>
      <c r="C28" s="189" t="s">
        <v>93</v>
      </c>
      <c r="D28" s="336">
        <v>0</v>
      </c>
      <c r="E28" s="336">
        <v>0</v>
      </c>
      <c r="F28" s="336">
        <v>0</v>
      </c>
      <c r="G28" s="336">
        <v>1635840.0600000003</v>
      </c>
      <c r="H28" s="337">
        <f t="shared" si="0"/>
        <v>1635840.0600000003</v>
      </c>
    </row>
    <row r="29" spans="1:8">
      <c r="A29" s="188">
        <v>223</v>
      </c>
      <c r="B29" s="188">
        <v>1</v>
      </c>
      <c r="C29" s="189" t="s">
        <v>94</v>
      </c>
      <c r="D29" s="336">
        <v>3161224.74</v>
      </c>
      <c r="E29" s="336">
        <v>0</v>
      </c>
      <c r="F29" s="336">
        <v>0</v>
      </c>
      <c r="G29" s="336">
        <v>0</v>
      </c>
      <c r="H29" s="337">
        <f t="shared" si="0"/>
        <v>3161224.74</v>
      </c>
    </row>
    <row r="30" spans="1:8">
      <c r="A30" s="188">
        <v>225</v>
      </c>
      <c r="B30" s="188">
        <v>1</v>
      </c>
      <c r="C30" s="189" t="s">
        <v>96</v>
      </c>
      <c r="D30" s="336">
        <v>1600000</v>
      </c>
      <c r="E30" s="336">
        <v>0</v>
      </c>
      <c r="F30" s="336">
        <v>0</v>
      </c>
      <c r="G30" s="336">
        <v>0</v>
      </c>
      <c r="H30" s="337">
        <f t="shared" si="0"/>
        <v>1600000</v>
      </c>
    </row>
    <row r="31" spans="1:8">
      <c r="A31" s="188">
        <v>227</v>
      </c>
      <c r="B31" s="188">
        <v>1</v>
      </c>
      <c r="C31" s="189" t="s">
        <v>98</v>
      </c>
      <c r="D31" s="336">
        <v>0</v>
      </c>
      <c r="E31" s="336">
        <v>0</v>
      </c>
      <c r="F31" s="336">
        <v>0</v>
      </c>
      <c r="G31" s="336">
        <v>65111.24</v>
      </c>
      <c r="H31" s="337">
        <f t="shared" si="0"/>
        <v>65111.24</v>
      </c>
    </row>
    <row r="32" spans="1:8">
      <c r="A32" s="188">
        <v>234</v>
      </c>
      <c r="B32" s="188">
        <v>1</v>
      </c>
      <c r="C32" s="189" t="s">
        <v>615</v>
      </c>
      <c r="D32" s="336">
        <v>0</v>
      </c>
      <c r="E32" s="336">
        <v>0</v>
      </c>
      <c r="F32" s="336">
        <v>0</v>
      </c>
      <c r="G32" s="336">
        <v>3075.1</v>
      </c>
      <c r="H32" s="337">
        <f t="shared" si="0"/>
        <v>3075.1</v>
      </c>
    </row>
    <row r="33" spans="1:8">
      <c r="A33" s="188">
        <v>249</v>
      </c>
      <c r="B33" s="188">
        <v>1</v>
      </c>
      <c r="C33" s="189" t="s">
        <v>102</v>
      </c>
      <c r="D33" s="336">
        <v>0</v>
      </c>
      <c r="E33" s="336">
        <v>0</v>
      </c>
      <c r="F33" s="336">
        <v>0</v>
      </c>
      <c r="G33" s="336">
        <v>1880010</v>
      </c>
      <c r="H33" s="337">
        <f t="shared" si="0"/>
        <v>1880010</v>
      </c>
    </row>
    <row r="34" spans="1:8">
      <c r="A34" s="188">
        <v>253</v>
      </c>
      <c r="B34" s="188">
        <v>1</v>
      </c>
      <c r="C34" s="189" t="s">
        <v>104</v>
      </c>
      <c r="D34" s="336">
        <v>29505115.239999998</v>
      </c>
      <c r="E34" s="336">
        <v>0</v>
      </c>
      <c r="F34" s="336">
        <v>0</v>
      </c>
      <c r="G34" s="336">
        <v>0</v>
      </c>
      <c r="H34" s="337">
        <f t="shared" si="0"/>
        <v>29505115.239999998</v>
      </c>
    </row>
    <row r="35" spans="1:8">
      <c r="A35" s="188">
        <v>269</v>
      </c>
      <c r="B35" s="188">
        <v>2</v>
      </c>
      <c r="C35" s="189" t="s">
        <v>109</v>
      </c>
      <c r="D35" s="336">
        <v>0</v>
      </c>
      <c r="E35" s="336">
        <v>0</v>
      </c>
      <c r="F35" s="336">
        <v>0</v>
      </c>
      <c r="G35" s="336">
        <v>54813</v>
      </c>
      <c r="H35" s="337">
        <f t="shared" si="0"/>
        <v>54813</v>
      </c>
    </row>
    <row r="36" spans="1:8">
      <c r="A36" s="188">
        <v>281</v>
      </c>
      <c r="B36" s="188">
        <v>1</v>
      </c>
      <c r="C36" s="189" t="s">
        <v>114</v>
      </c>
      <c r="D36" s="336">
        <v>0</v>
      </c>
      <c r="E36" s="336">
        <v>0</v>
      </c>
      <c r="F36" s="336">
        <v>0</v>
      </c>
      <c r="G36" s="336">
        <v>2391807</v>
      </c>
      <c r="H36" s="337">
        <f t="shared" si="0"/>
        <v>2391807</v>
      </c>
    </row>
    <row r="37" spans="1:8">
      <c r="A37" s="188">
        <v>283</v>
      </c>
      <c r="B37" s="188">
        <v>1</v>
      </c>
      <c r="C37" s="189" t="s">
        <v>115</v>
      </c>
      <c r="D37" s="336">
        <v>2268459.0699999998</v>
      </c>
      <c r="E37" s="336">
        <v>0</v>
      </c>
      <c r="F37" s="336">
        <v>0</v>
      </c>
      <c r="G37" s="336">
        <v>0</v>
      </c>
      <c r="H37" s="337">
        <f t="shared" si="0"/>
        <v>2268459.0699999998</v>
      </c>
    </row>
    <row r="38" spans="1:8">
      <c r="A38" s="188">
        <v>290</v>
      </c>
      <c r="B38" s="188">
        <v>1</v>
      </c>
      <c r="C38" s="189" t="s">
        <v>118</v>
      </c>
      <c r="D38" s="336">
        <v>16981370.59</v>
      </c>
      <c r="E38" s="336">
        <v>0</v>
      </c>
      <c r="F38" s="336">
        <v>0</v>
      </c>
      <c r="G38" s="336">
        <v>0</v>
      </c>
      <c r="H38" s="337">
        <f t="shared" si="0"/>
        <v>16981370.59</v>
      </c>
    </row>
    <row r="39" spans="1:8">
      <c r="A39" s="188">
        <v>291</v>
      </c>
      <c r="B39" s="188">
        <v>1</v>
      </c>
      <c r="C39" s="189" t="s">
        <v>119</v>
      </c>
      <c r="D39" s="336">
        <v>4316576.8899999997</v>
      </c>
      <c r="E39" s="336">
        <v>0</v>
      </c>
      <c r="F39" s="336">
        <v>0</v>
      </c>
      <c r="G39" s="336">
        <v>0</v>
      </c>
      <c r="H39" s="337">
        <f t="shared" si="0"/>
        <v>4316576.8899999997</v>
      </c>
    </row>
    <row r="40" spans="1:8">
      <c r="A40" s="188">
        <v>293</v>
      </c>
      <c r="B40" s="188">
        <v>1</v>
      </c>
      <c r="C40" s="189" t="s">
        <v>121</v>
      </c>
      <c r="D40" s="336">
        <v>0</v>
      </c>
      <c r="E40" s="336">
        <v>0</v>
      </c>
      <c r="F40" s="336">
        <v>0</v>
      </c>
      <c r="G40" s="336">
        <v>16811.02</v>
      </c>
      <c r="H40" s="337">
        <f t="shared" si="0"/>
        <v>16811.02</v>
      </c>
    </row>
    <row r="41" spans="1:8">
      <c r="A41" s="188">
        <v>293</v>
      </c>
      <c r="B41" s="188">
        <v>3</v>
      </c>
      <c r="C41" s="189" t="s">
        <v>121</v>
      </c>
      <c r="D41" s="336">
        <v>0</v>
      </c>
      <c r="E41" s="336">
        <v>0</v>
      </c>
      <c r="F41" s="336">
        <v>0</v>
      </c>
      <c r="G41" s="336">
        <v>99</v>
      </c>
      <c r="H41" s="337">
        <f t="shared" si="0"/>
        <v>99</v>
      </c>
    </row>
    <row r="42" spans="1:8">
      <c r="A42" s="188">
        <v>294</v>
      </c>
      <c r="B42" s="188">
        <v>1</v>
      </c>
      <c r="C42" s="189" t="s">
        <v>122</v>
      </c>
      <c r="D42" s="336">
        <v>0</v>
      </c>
      <c r="E42" s="336">
        <v>0</v>
      </c>
      <c r="F42" s="336">
        <v>0</v>
      </c>
      <c r="G42" s="336">
        <v>110747.6</v>
      </c>
      <c r="H42" s="337">
        <f t="shared" si="0"/>
        <v>110747.6</v>
      </c>
    </row>
    <row r="43" spans="1:8">
      <c r="A43" s="188">
        <v>295</v>
      </c>
      <c r="B43" s="188">
        <v>1</v>
      </c>
      <c r="C43" s="189" t="s">
        <v>123</v>
      </c>
      <c r="D43" s="336">
        <v>0</v>
      </c>
      <c r="E43" s="336">
        <v>0</v>
      </c>
      <c r="F43" s="336">
        <v>0</v>
      </c>
      <c r="G43" s="336">
        <v>36285.550000000003</v>
      </c>
      <c r="H43" s="337">
        <f t="shared" si="0"/>
        <v>36285.550000000003</v>
      </c>
    </row>
    <row r="44" spans="1:8">
      <c r="A44" s="188">
        <v>296</v>
      </c>
      <c r="B44" s="188">
        <v>1</v>
      </c>
      <c r="C44" s="189" t="s">
        <v>124</v>
      </c>
      <c r="D44" s="336">
        <v>0</v>
      </c>
      <c r="E44" s="336">
        <v>0</v>
      </c>
      <c r="F44" s="336">
        <v>0</v>
      </c>
      <c r="G44" s="336">
        <v>200</v>
      </c>
      <c r="H44" s="337">
        <f t="shared" si="0"/>
        <v>200</v>
      </c>
    </row>
    <row r="45" spans="1:8">
      <c r="A45" s="188">
        <v>310</v>
      </c>
      <c r="B45" s="188">
        <v>1</v>
      </c>
      <c r="C45" s="189" t="s">
        <v>131</v>
      </c>
      <c r="D45" s="336">
        <v>0</v>
      </c>
      <c r="E45" s="336">
        <v>0</v>
      </c>
      <c r="F45" s="336">
        <v>0</v>
      </c>
      <c r="G45" s="336">
        <v>11258.79</v>
      </c>
      <c r="H45" s="337">
        <f t="shared" si="0"/>
        <v>11258.79</v>
      </c>
    </row>
    <row r="46" spans="1:8">
      <c r="A46" s="188">
        <v>312</v>
      </c>
      <c r="B46" s="188">
        <v>1</v>
      </c>
      <c r="C46" s="189" t="s">
        <v>133</v>
      </c>
      <c r="D46" s="336">
        <v>97200</v>
      </c>
      <c r="E46" s="336">
        <v>0</v>
      </c>
      <c r="F46" s="336">
        <v>0</v>
      </c>
      <c r="G46" s="336">
        <v>11647831.069999993</v>
      </c>
      <c r="H46" s="337">
        <f t="shared" si="0"/>
        <v>11745031.069999993</v>
      </c>
    </row>
    <row r="47" spans="1:8">
      <c r="A47" s="188">
        <v>324</v>
      </c>
      <c r="B47" s="188">
        <v>1</v>
      </c>
      <c r="C47" s="189" t="s">
        <v>135</v>
      </c>
      <c r="D47" s="336">
        <v>0</v>
      </c>
      <c r="E47" s="336">
        <v>0</v>
      </c>
      <c r="F47" s="336">
        <v>0</v>
      </c>
      <c r="G47" s="336">
        <v>2943.2</v>
      </c>
      <c r="H47" s="337">
        <f t="shared" si="0"/>
        <v>2943.2</v>
      </c>
    </row>
    <row r="48" spans="1:8">
      <c r="A48" s="188">
        <v>343</v>
      </c>
      <c r="B48" s="188">
        <v>1</v>
      </c>
      <c r="C48" s="189" t="s">
        <v>138</v>
      </c>
      <c r="D48" s="336">
        <v>4769592</v>
      </c>
      <c r="E48" s="336">
        <v>0</v>
      </c>
      <c r="F48" s="336">
        <v>0</v>
      </c>
      <c r="G48" s="336">
        <v>0</v>
      </c>
      <c r="H48" s="337">
        <f t="shared" si="0"/>
        <v>4769592</v>
      </c>
    </row>
    <row r="49" spans="1:8">
      <c r="A49" s="188">
        <v>344</v>
      </c>
      <c r="B49" s="188">
        <v>1</v>
      </c>
      <c r="C49" s="189" t="s">
        <v>139</v>
      </c>
      <c r="D49" s="336">
        <v>1803000</v>
      </c>
      <c r="E49" s="336">
        <v>0</v>
      </c>
      <c r="F49" s="336">
        <v>0</v>
      </c>
      <c r="G49" s="336">
        <v>0</v>
      </c>
      <c r="H49" s="337">
        <f t="shared" si="0"/>
        <v>1803000</v>
      </c>
    </row>
    <row r="50" spans="1:8">
      <c r="A50" s="188">
        <v>347</v>
      </c>
      <c r="B50" s="188">
        <v>1</v>
      </c>
      <c r="C50" s="189" t="s">
        <v>142</v>
      </c>
      <c r="D50" s="336">
        <v>15228.46</v>
      </c>
      <c r="E50" s="336">
        <v>0</v>
      </c>
      <c r="F50" s="336">
        <v>0</v>
      </c>
      <c r="G50" s="336">
        <v>695132.9</v>
      </c>
      <c r="H50" s="337">
        <f t="shared" si="0"/>
        <v>710361.36</v>
      </c>
    </row>
    <row r="51" spans="1:8">
      <c r="A51" s="188">
        <v>387</v>
      </c>
      <c r="B51" s="188">
        <v>1</v>
      </c>
      <c r="C51" s="189" t="s">
        <v>1267</v>
      </c>
      <c r="D51" s="336">
        <v>0</v>
      </c>
      <c r="E51" s="336">
        <v>0</v>
      </c>
      <c r="F51" s="336">
        <v>0</v>
      </c>
      <c r="G51" s="336">
        <v>48521</v>
      </c>
      <c r="H51" s="337">
        <f t="shared" si="0"/>
        <v>48521</v>
      </c>
    </row>
    <row r="52" spans="1:8">
      <c r="A52" s="188">
        <v>389</v>
      </c>
      <c r="B52" s="188">
        <v>1</v>
      </c>
      <c r="C52" s="189" t="s">
        <v>1422</v>
      </c>
      <c r="D52" s="336">
        <v>0</v>
      </c>
      <c r="E52" s="336">
        <v>0</v>
      </c>
      <c r="F52" s="336">
        <v>0</v>
      </c>
      <c r="G52" s="336">
        <v>222728.72000000003</v>
      </c>
      <c r="H52" s="337">
        <f t="shared" si="0"/>
        <v>222728.72000000003</v>
      </c>
    </row>
    <row r="53" spans="1:8">
      <c r="A53" s="188">
        <v>389</v>
      </c>
      <c r="B53" s="188">
        <v>2</v>
      </c>
      <c r="C53" s="189" t="s">
        <v>1422</v>
      </c>
      <c r="D53" s="336">
        <v>0</v>
      </c>
      <c r="E53" s="336">
        <v>0</v>
      </c>
      <c r="F53" s="336">
        <v>0</v>
      </c>
      <c r="G53" s="336">
        <v>377819.14000000019</v>
      </c>
      <c r="H53" s="337">
        <f t="shared" si="0"/>
        <v>377819.14000000019</v>
      </c>
    </row>
    <row r="54" spans="1:8">
      <c r="A54" s="188">
        <v>389</v>
      </c>
      <c r="B54" s="188">
        <v>4</v>
      </c>
      <c r="C54" s="189" t="s">
        <v>1422</v>
      </c>
      <c r="D54" s="336">
        <v>0</v>
      </c>
      <c r="E54" s="336">
        <v>0</v>
      </c>
      <c r="F54" s="336">
        <v>0</v>
      </c>
      <c r="G54" s="336">
        <v>2632754.7799999993</v>
      </c>
      <c r="H54" s="337">
        <f t="shared" si="0"/>
        <v>2632754.7799999993</v>
      </c>
    </row>
    <row r="55" spans="1:8">
      <c r="A55" s="188">
        <v>389</v>
      </c>
      <c r="B55" s="188">
        <v>5</v>
      </c>
      <c r="C55" s="189" t="s">
        <v>1422</v>
      </c>
      <c r="D55" s="336">
        <v>0</v>
      </c>
      <c r="E55" s="336">
        <v>0</v>
      </c>
      <c r="F55" s="336">
        <v>0</v>
      </c>
      <c r="G55" s="336">
        <v>178241.87</v>
      </c>
      <c r="H55" s="337">
        <f t="shared" si="0"/>
        <v>178241.87</v>
      </c>
    </row>
    <row r="56" spans="1:8">
      <c r="A56" s="188">
        <v>525</v>
      </c>
      <c r="B56" s="188">
        <v>1</v>
      </c>
      <c r="C56" s="189" t="s">
        <v>164</v>
      </c>
      <c r="D56" s="336">
        <v>0</v>
      </c>
      <c r="E56" s="336">
        <v>0</v>
      </c>
      <c r="F56" s="336">
        <v>0</v>
      </c>
      <c r="G56" s="336">
        <v>6572.81</v>
      </c>
      <c r="H56" s="337">
        <f t="shared" si="0"/>
        <v>6572.81</v>
      </c>
    </row>
    <row r="57" spans="1:8">
      <c r="A57" s="188">
        <v>526</v>
      </c>
      <c r="B57" s="188">
        <v>1</v>
      </c>
      <c r="C57" s="189" t="s">
        <v>1266</v>
      </c>
      <c r="D57" s="336">
        <v>1023000</v>
      </c>
      <c r="E57" s="336">
        <v>0</v>
      </c>
      <c r="F57" s="336">
        <v>0</v>
      </c>
      <c r="G57" s="336">
        <v>0</v>
      </c>
      <c r="H57" s="337">
        <f t="shared" si="0"/>
        <v>1023000</v>
      </c>
    </row>
    <row r="58" spans="1:8">
      <c r="A58" s="188">
        <v>548</v>
      </c>
      <c r="B58" s="188">
        <v>1</v>
      </c>
      <c r="C58" s="189" t="s">
        <v>1285</v>
      </c>
      <c r="D58" s="336">
        <v>0</v>
      </c>
      <c r="E58" s="336">
        <v>0</v>
      </c>
      <c r="F58" s="336">
        <v>0</v>
      </c>
      <c r="G58" s="336">
        <v>764009.46000000008</v>
      </c>
      <c r="H58" s="337">
        <f t="shared" si="0"/>
        <v>764009.46000000008</v>
      </c>
    </row>
    <row r="59" spans="1:8">
      <c r="A59" s="188">
        <v>548</v>
      </c>
      <c r="B59" s="188">
        <v>2</v>
      </c>
      <c r="C59" s="189" t="s">
        <v>1285</v>
      </c>
      <c r="D59" s="336">
        <v>0</v>
      </c>
      <c r="E59" s="336">
        <v>0</v>
      </c>
      <c r="F59" s="336">
        <v>0</v>
      </c>
      <c r="G59" s="336">
        <v>451486.66000000003</v>
      </c>
      <c r="H59" s="337">
        <f t="shared" si="0"/>
        <v>451486.66000000003</v>
      </c>
    </row>
    <row r="60" spans="1:8">
      <c r="A60" s="188">
        <v>548</v>
      </c>
      <c r="B60" s="188">
        <v>11</v>
      </c>
      <c r="C60" s="189" t="s">
        <v>1285</v>
      </c>
      <c r="D60" s="336">
        <v>0</v>
      </c>
      <c r="E60" s="336">
        <v>0</v>
      </c>
      <c r="F60" s="336">
        <v>0</v>
      </c>
      <c r="G60" s="336">
        <v>31050</v>
      </c>
      <c r="H60" s="337">
        <f t="shared" si="0"/>
        <v>31050</v>
      </c>
    </row>
    <row r="61" spans="1:8">
      <c r="A61" s="188">
        <v>548</v>
      </c>
      <c r="B61" s="188">
        <v>12</v>
      </c>
      <c r="C61" s="189" t="s">
        <v>1285</v>
      </c>
      <c r="D61" s="336">
        <v>0</v>
      </c>
      <c r="E61" s="336">
        <v>0</v>
      </c>
      <c r="F61" s="336">
        <v>0</v>
      </c>
      <c r="G61" s="336">
        <v>50000</v>
      </c>
      <c r="H61" s="337">
        <f t="shared" si="0"/>
        <v>50000</v>
      </c>
    </row>
    <row r="62" spans="1:8">
      <c r="A62" s="188">
        <v>548</v>
      </c>
      <c r="B62" s="188">
        <v>13</v>
      </c>
      <c r="C62" s="189" t="s">
        <v>1285</v>
      </c>
      <c r="D62" s="336">
        <v>0</v>
      </c>
      <c r="E62" s="336">
        <v>0</v>
      </c>
      <c r="F62" s="336">
        <v>0</v>
      </c>
      <c r="G62" s="336">
        <v>174451.85</v>
      </c>
      <c r="H62" s="337">
        <f t="shared" si="0"/>
        <v>174451.85</v>
      </c>
    </row>
    <row r="63" spans="1:8">
      <c r="A63" s="188">
        <v>572</v>
      </c>
      <c r="B63" s="188">
        <v>1</v>
      </c>
      <c r="C63" s="189" t="s">
        <v>166</v>
      </c>
      <c r="D63" s="336">
        <v>42840634.950000003</v>
      </c>
      <c r="E63" s="336">
        <v>0</v>
      </c>
      <c r="F63" s="336">
        <v>0</v>
      </c>
      <c r="G63" s="336">
        <v>0</v>
      </c>
      <c r="H63" s="337">
        <f t="shared" si="0"/>
        <v>42840634.950000003</v>
      </c>
    </row>
    <row r="64" spans="1:8">
      <c r="A64" s="188">
        <v>573</v>
      </c>
      <c r="B64" s="188">
        <v>1</v>
      </c>
      <c r="C64" s="189" t="s">
        <v>167</v>
      </c>
      <c r="D64" s="336">
        <v>0</v>
      </c>
      <c r="E64" s="336">
        <v>0</v>
      </c>
      <c r="F64" s="336">
        <v>0</v>
      </c>
      <c r="G64" s="336">
        <v>1440600</v>
      </c>
      <c r="H64" s="337">
        <f t="shared" si="0"/>
        <v>1440600</v>
      </c>
    </row>
    <row r="65" spans="1:8">
      <c r="A65" s="188">
        <v>576</v>
      </c>
      <c r="B65" s="188">
        <v>1</v>
      </c>
      <c r="C65" s="189" t="s">
        <v>1247</v>
      </c>
      <c r="D65" s="336">
        <v>0</v>
      </c>
      <c r="E65" s="336">
        <v>0</v>
      </c>
      <c r="F65" s="336">
        <v>0</v>
      </c>
      <c r="G65" s="336">
        <v>1217326.24</v>
      </c>
      <c r="H65" s="337">
        <f t="shared" si="0"/>
        <v>1217326.24</v>
      </c>
    </row>
    <row r="66" spans="1:8">
      <c r="A66" s="188">
        <v>578</v>
      </c>
      <c r="B66" s="188">
        <v>1</v>
      </c>
      <c r="C66" s="189" t="s">
        <v>168</v>
      </c>
      <c r="D66" s="336">
        <v>105090</v>
      </c>
      <c r="E66" s="336">
        <v>0</v>
      </c>
      <c r="F66" s="336">
        <v>0</v>
      </c>
      <c r="G66" s="336">
        <v>0</v>
      </c>
      <c r="H66" s="337">
        <f t="shared" si="0"/>
        <v>105090</v>
      </c>
    </row>
    <row r="67" spans="1:8">
      <c r="A67" s="188">
        <v>586</v>
      </c>
      <c r="B67" s="188">
        <v>1</v>
      </c>
      <c r="C67" s="189" t="s">
        <v>172</v>
      </c>
      <c r="D67" s="336">
        <v>0</v>
      </c>
      <c r="E67" s="336">
        <v>0</v>
      </c>
      <c r="F67" s="336">
        <v>0</v>
      </c>
      <c r="G67" s="336">
        <v>3694922.5</v>
      </c>
      <c r="H67" s="337">
        <f t="shared" si="0"/>
        <v>3694922.5</v>
      </c>
    </row>
    <row r="68" spans="1:8">
      <c r="A68" s="188">
        <v>587</v>
      </c>
      <c r="B68" s="188">
        <v>1</v>
      </c>
      <c r="C68" s="189" t="s">
        <v>673</v>
      </c>
      <c r="D68" s="336">
        <v>5331853.4800000004</v>
      </c>
      <c r="E68" s="336">
        <v>0</v>
      </c>
      <c r="F68" s="336">
        <v>0</v>
      </c>
      <c r="G68" s="336">
        <v>0</v>
      </c>
      <c r="H68" s="337">
        <f t="shared" si="0"/>
        <v>5331853.4800000004</v>
      </c>
    </row>
    <row r="69" spans="1:8">
      <c r="A69" s="188">
        <v>591</v>
      </c>
      <c r="B69" s="188">
        <v>1</v>
      </c>
      <c r="C69" s="189" t="s">
        <v>674</v>
      </c>
      <c r="D69" s="336">
        <v>0</v>
      </c>
      <c r="E69" s="336">
        <v>0</v>
      </c>
      <c r="F69" s="336">
        <v>0</v>
      </c>
      <c r="G69" s="336">
        <v>9978910.9000000004</v>
      </c>
      <c r="H69" s="337">
        <f t="shared" si="0"/>
        <v>9978910.9000000004</v>
      </c>
    </row>
    <row r="70" spans="1:8">
      <c r="A70" s="188">
        <v>594</v>
      </c>
      <c r="B70" s="188">
        <v>1</v>
      </c>
      <c r="C70" s="189" t="s">
        <v>88</v>
      </c>
      <c r="D70" s="336">
        <v>0</v>
      </c>
      <c r="E70" s="336">
        <v>0</v>
      </c>
      <c r="F70" s="336">
        <v>0</v>
      </c>
      <c r="G70" s="336">
        <v>2407655.1800000002</v>
      </c>
      <c r="H70" s="337">
        <f t="shared" si="0"/>
        <v>2407655.1800000002</v>
      </c>
    </row>
    <row r="71" spans="1:8">
      <c r="A71" s="188">
        <v>598</v>
      </c>
      <c r="B71" s="188">
        <v>1</v>
      </c>
      <c r="C71" s="189" t="s">
        <v>672</v>
      </c>
      <c r="D71" s="336">
        <v>49071</v>
      </c>
      <c r="E71" s="336">
        <v>0</v>
      </c>
      <c r="F71" s="336">
        <v>0</v>
      </c>
      <c r="G71" s="336">
        <v>0</v>
      </c>
      <c r="H71" s="337">
        <f t="shared" si="0"/>
        <v>49071</v>
      </c>
    </row>
    <row r="72" spans="1:8">
      <c r="A72" s="188">
        <v>599</v>
      </c>
      <c r="B72" s="188">
        <v>2</v>
      </c>
      <c r="C72" s="189" t="s">
        <v>1249</v>
      </c>
      <c r="D72" s="336">
        <v>12148170.92</v>
      </c>
      <c r="E72" s="336">
        <v>0</v>
      </c>
      <c r="F72" s="336">
        <v>0</v>
      </c>
      <c r="G72" s="336">
        <v>0</v>
      </c>
      <c r="H72" s="337">
        <f t="shared" si="0"/>
        <v>12148170.92</v>
      </c>
    </row>
    <row r="73" spans="1:8">
      <c r="A73" s="188">
        <v>599</v>
      </c>
      <c r="B73" s="188">
        <v>3</v>
      </c>
      <c r="C73" s="189" t="s">
        <v>1249</v>
      </c>
      <c r="D73" s="336">
        <v>27588592.510000002</v>
      </c>
      <c r="E73" s="336">
        <v>0</v>
      </c>
      <c r="F73" s="336">
        <v>0</v>
      </c>
      <c r="G73" s="336">
        <v>0</v>
      </c>
      <c r="H73" s="337">
        <f t="shared" ref="H73:H77" si="1">+D73+E73+F73+G73</f>
        <v>27588592.510000002</v>
      </c>
    </row>
    <row r="74" spans="1:8">
      <c r="A74" s="188">
        <v>599</v>
      </c>
      <c r="B74" s="188">
        <v>6</v>
      </c>
      <c r="C74" s="189" t="s">
        <v>1249</v>
      </c>
      <c r="D74" s="336">
        <v>21936627.739999998</v>
      </c>
      <c r="E74" s="336">
        <v>0</v>
      </c>
      <c r="F74" s="336">
        <v>0</v>
      </c>
      <c r="G74" s="336">
        <v>0</v>
      </c>
      <c r="H74" s="337">
        <f t="shared" si="1"/>
        <v>21936627.739999998</v>
      </c>
    </row>
    <row r="75" spans="1:8">
      <c r="A75" s="188">
        <v>599</v>
      </c>
      <c r="B75" s="188">
        <v>7</v>
      </c>
      <c r="C75" s="189" t="s">
        <v>1249</v>
      </c>
      <c r="D75" s="336">
        <v>5444287.9000000004</v>
      </c>
      <c r="E75" s="336">
        <v>0</v>
      </c>
      <c r="F75" s="336">
        <v>0</v>
      </c>
      <c r="G75" s="336">
        <v>0</v>
      </c>
      <c r="H75" s="337">
        <f t="shared" si="1"/>
        <v>5444287.9000000004</v>
      </c>
    </row>
    <row r="76" spans="1:8">
      <c r="A76" s="188">
        <v>660</v>
      </c>
      <c r="B76" s="188">
        <v>1</v>
      </c>
      <c r="C76" s="189" t="s">
        <v>176</v>
      </c>
      <c r="D76" s="336">
        <v>0</v>
      </c>
      <c r="E76" s="336">
        <v>0</v>
      </c>
      <c r="F76" s="336">
        <v>0</v>
      </c>
      <c r="G76" s="336">
        <v>6827667.6199999992</v>
      </c>
      <c r="H76" s="337">
        <f t="shared" si="1"/>
        <v>6827667.6199999992</v>
      </c>
    </row>
    <row r="77" spans="1:8">
      <c r="A77" s="188">
        <v>683</v>
      </c>
      <c r="B77" s="188">
        <v>1</v>
      </c>
      <c r="C77" s="189" t="s">
        <v>1251</v>
      </c>
      <c r="D77" s="336">
        <v>0</v>
      </c>
      <c r="E77" s="336">
        <v>0</v>
      </c>
      <c r="F77" s="336">
        <v>0</v>
      </c>
      <c r="G77" s="336">
        <v>41600</v>
      </c>
      <c r="H77" s="337">
        <f t="shared" si="1"/>
        <v>41600</v>
      </c>
    </row>
    <row r="78" spans="1:8">
      <c r="A78" s="381"/>
      <c r="B78" s="381"/>
      <c r="C78" s="382"/>
      <c r="D78" s="338"/>
      <c r="E78" s="338"/>
      <c r="F78" s="338"/>
      <c r="G78" s="338"/>
      <c r="H78" s="339"/>
    </row>
    <row r="79" spans="1:8">
      <c r="C79" s="147" t="s">
        <v>554</v>
      </c>
      <c r="D79" s="355">
        <f>+SUBTOTAL(9,D8:D77)</f>
        <v>734481708.4000001</v>
      </c>
      <c r="E79" s="355">
        <f>+SUBTOTAL(9,E8:E77)</f>
        <v>0</v>
      </c>
      <c r="F79" s="355">
        <f>+SUBTOTAL(9,F8:F77)</f>
        <v>2529510.3199999998</v>
      </c>
      <c r="G79" s="355">
        <f>+SUBTOTAL(9,G8:G77)</f>
        <v>72545760.289999992</v>
      </c>
      <c r="H79" s="355">
        <f>+SUBTOTAL(9,H8:H77)</f>
        <v>809556979.00999999</v>
      </c>
    </row>
    <row r="81" spans="1:1" ht="15.75">
      <c r="A81" s="156"/>
    </row>
  </sheetData>
  <autoFilter ref="A7:H77"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61"/>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16384" width="11.42578125" style="167"/>
  </cols>
  <sheetData>
    <row r="1" spans="1:6">
      <c r="A1" s="163" t="s">
        <v>684</v>
      </c>
    </row>
    <row r="2" spans="1:6" ht="15.75">
      <c r="A2" s="163" t="s">
        <v>675</v>
      </c>
    </row>
    <row r="3" spans="1:6">
      <c r="A3" s="163" t="str">
        <f>+'CUT MN'!A3</f>
        <v>CORRESPONDIENTE AL PERIODO DE ENERO A AGOSTO DE 2023</v>
      </c>
    </row>
    <row r="4" spans="1:6">
      <c r="A4" s="168" t="str">
        <f>+'CUT MN'!A4</f>
        <v>ACTUALIZADO AL : 6 de septiembre de 2023 Hrs. 15:00</v>
      </c>
    </row>
    <row r="6" spans="1:6" s="173" customFormat="1" ht="30">
      <c r="A6" s="169" t="s">
        <v>685</v>
      </c>
      <c r="B6" s="169" t="s">
        <v>686</v>
      </c>
      <c r="C6" s="170" t="s">
        <v>687</v>
      </c>
      <c r="D6" s="171" t="s">
        <v>35</v>
      </c>
      <c r="E6" s="170" t="s">
        <v>688</v>
      </c>
      <c r="F6" s="172" t="s">
        <v>689</v>
      </c>
    </row>
    <row r="7" spans="1:6" ht="33">
      <c r="A7" s="322" t="s">
        <v>4567</v>
      </c>
      <c r="B7" s="323" t="s">
        <v>4568</v>
      </c>
      <c r="C7" s="324">
        <v>16</v>
      </c>
      <c r="D7" s="325" t="s">
        <v>40</v>
      </c>
      <c r="E7" s="326">
        <v>3</v>
      </c>
      <c r="F7" s="327">
        <v>1390</v>
      </c>
    </row>
    <row r="8" spans="1:6" ht="16.5">
      <c r="A8" s="322" t="s">
        <v>1427</v>
      </c>
      <c r="B8" s="323" t="s">
        <v>1428</v>
      </c>
      <c r="C8" s="324">
        <v>16</v>
      </c>
      <c r="D8" s="325" t="s">
        <v>40</v>
      </c>
      <c r="E8" s="326">
        <v>4</v>
      </c>
      <c r="F8" s="327">
        <v>300</v>
      </c>
    </row>
    <row r="9" spans="1:6" ht="49.5">
      <c r="A9" s="322" t="s">
        <v>3319</v>
      </c>
      <c r="B9" s="323" t="s">
        <v>3828</v>
      </c>
      <c r="C9" s="324">
        <v>16</v>
      </c>
      <c r="D9" s="325" t="s">
        <v>40</v>
      </c>
      <c r="E9" s="326">
        <v>7</v>
      </c>
      <c r="F9" s="327">
        <v>201213</v>
      </c>
    </row>
    <row r="10" spans="1:6" ht="33">
      <c r="A10" s="322" t="s">
        <v>3318</v>
      </c>
      <c r="B10" s="323" t="s">
        <v>3829</v>
      </c>
      <c r="C10" s="324">
        <v>16</v>
      </c>
      <c r="D10" s="325" t="s">
        <v>40</v>
      </c>
      <c r="E10" s="326">
        <v>7</v>
      </c>
      <c r="F10" s="327">
        <v>2924569</v>
      </c>
    </row>
    <row r="11" spans="1:6" ht="49.5">
      <c r="A11" s="322" t="s">
        <v>1429</v>
      </c>
      <c r="B11" s="323" t="s">
        <v>1430</v>
      </c>
      <c r="C11" s="324">
        <v>16</v>
      </c>
      <c r="D11" s="325" t="s">
        <v>40</v>
      </c>
      <c r="E11" s="326">
        <v>10</v>
      </c>
      <c r="F11" s="327">
        <v>390050</v>
      </c>
    </row>
    <row r="12" spans="1:6" ht="49.5">
      <c r="A12" s="322" t="s">
        <v>1431</v>
      </c>
      <c r="B12" s="323" t="s">
        <v>1432</v>
      </c>
      <c r="C12" s="324">
        <v>16</v>
      </c>
      <c r="D12" s="325" t="s">
        <v>40</v>
      </c>
      <c r="E12" s="326">
        <v>11</v>
      </c>
      <c r="F12" s="327">
        <v>28542</v>
      </c>
    </row>
    <row r="13" spans="1:6" ht="49.5">
      <c r="A13" s="322" t="s">
        <v>1433</v>
      </c>
      <c r="B13" s="323" t="s">
        <v>1434</v>
      </c>
      <c r="C13" s="324">
        <v>16</v>
      </c>
      <c r="D13" s="325" t="s">
        <v>40</v>
      </c>
      <c r="E13" s="326">
        <v>12</v>
      </c>
      <c r="F13" s="327">
        <v>650</v>
      </c>
    </row>
    <row r="14" spans="1:6" ht="33">
      <c r="A14" s="322" t="s">
        <v>3830</v>
      </c>
      <c r="B14" s="323" t="s">
        <v>3831</v>
      </c>
      <c r="C14" s="324">
        <v>16</v>
      </c>
      <c r="D14" s="325" t="s">
        <v>40</v>
      </c>
      <c r="E14" s="326">
        <v>16</v>
      </c>
      <c r="F14" s="327">
        <v>2210</v>
      </c>
    </row>
    <row r="15" spans="1:6" ht="33">
      <c r="A15" s="322" t="s">
        <v>1435</v>
      </c>
      <c r="B15" s="323" t="s">
        <v>1436</v>
      </c>
      <c r="C15" s="324">
        <v>16</v>
      </c>
      <c r="D15" s="325" t="s">
        <v>40</v>
      </c>
      <c r="E15" s="326">
        <v>17</v>
      </c>
      <c r="F15" s="327">
        <v>38562</v>
      </c>
    </row>
    <row r="16" spans="1:6" ht="99">
      <c r="A16" s="322" t="s">
        <v>4569</v>
      </c>
      <c r="B16" s="323" t="s">
        <v>7084</v>
      </c>
      <c r="C16" s="324">
        <v>16</v>
      </c>
      <c r="D16" s="325" t="s">
        <v>40</v>
      </c>
      <c r="E16" s="326">
        <v>18</v>
      </c>
      <c r="F16" s="327">
        <v>21743</v>
      </c>
    </row>
    <row r="17" spans="1:6" ht="16.5">
      <c r="A17" s="322" t="s">
        <v>7085</v>
      </c>
      <c r="B17" s="323" t="s">
        <v>7086</v>
      </c>
      <c r="C17" s="324">
        <v>16</v>
      </c>
      <c r="D17" s="325" t="s">
        <v>40</v>
      </c>
      <c r="E17" s="326">
        <v>19</v>
      </c>
      <c r="F17" s="327">
        <v>34815</v>
      </c>
    </row>
    <row r="18" spans="1:6" ht="33">
      <c r="A18" s="322" t="s">
        <v>7087</v>
      </c>
      <c r="B18" s="323" t="s">
        <v>7088</v>
      </c>
      <c r="C18" s="324">
        <v>16</v>
      </c>
      <c r="D18" s="325" t="s">
        <v>40</v>
      </c>
      <c r="E18" s="326">
        <v>22</v>
      </c>
      <c r="F18" s="327">
        <v>922</v>
      </c>
    </row>
    <row r="19" spans="1:6" ht="33">
      <c r="A19" s="322" t="s">
        <v>3834</v>
      </c>
      <c r="B19" s="323" t="s">
        <v>3835</v>
      </c>
      <c r="C19" s="324">
        <v>16</v>
      </c>
      <c r="D19" s="325" t="s">
        <v>40</v>
      </c>
      <c r="E19" s="326">
        <v>25</v>
      </c>
      <c r="F19" s="327">
        <v>3272</v>
      </c>
    </row>
    <row r="20" spans="1:6" ht="16.5">
      <c r="A20" s="322" t="s">
        <v>7089</v>
      </c>
      <c r="B20" s="323" t="s">
        <v>7090</v>
      </c>
      <c r="C20" s="324">
        <v>16</v>
      </c>
      <c r="D20" s="325" t="s">
        <v>40</v>
      </c>
      <c r="E20" s="326">
        <v>27</v>
      </c>
      <c r="F20" s="327">
        <v>90</v>
      </c>
    </row>
    <row r="21" spans="1:6" ht="49.5">
      <c r="A21" s="322" t="s">
        <v>4570</v>
      </c>
      <c r="B21" s="323" t="s">
        <v>7091</v>
      </c>
      <c r="C21" s="324">
        <v>16</v>
      </c>
      <c r="D21" s="325" t="s">
        <v>40</v>
      </c>
      <c r="E21" s="326">
        <v>28</v>
      </c>
      <c r="F21" s="327">
        <v>9235</v>
      </c>
    </row>
    <row r="22" spans="1:6" ht="66">
      <c r="A22" s="322" t="s">
        <v>7092</v>
      </c>
      <c r="B22" s="323" t="s">
        <v>7093</v>
      </c>
      <c r="C22" s="324">
        <v>16</v>
      </c>
      <c r="D22" s="325" t="s">
        <v>40</v>
      </c>
      <c r="E22" s="326">
        <v>28</v>
      </c>
      <c r="F22" s="327">
        <v>21905</v>
      </c>
    </row>
    <row r="23" spans="1:6" ht="49.5">
      <c r="A23" s="322" t="s">
        <v>7094</v>
      </c>
      <c r="B23" s="323" t="s">
        <v>7095</v>
      </c>
      <c r="C23" s="324">
        <v>16</v>
      </c>
      <c r="D23" s="325" t="s">
        <v>40</v>
      </c>
      <c r="E23" s="326">
        <v>29</v>
      </c>
      <c r="F23" s="327">
        <v>955</v>
      </c>
    </row>
    <row r="24" spans="1:6" ht="49.5">
      <c r="A24" s="322" t="s">
        <v>3832</v>
      </c>
      <c r="B24" s="323" t="s">
        <v>3833</v>
      </c>
      <c r="C24" s="324">
        <v>16</v>
      </c>
      <c r="D24" s="325" t="s">
        <v>40</v>
      </c>
      <c r="E24" s="326">
        <v>30</v>
      </c>
      <c r="F24" s="327">
        <v>6465</v>
      </c>
    </row>
    <row r="25" spans="1:6" ht="33">
      <c r="A25" s="322" t="s">
        <v>1885</v>
      </c>
      <c r="B25" s="323" t="s">
        <v>3836</v>
      </c>
      <c r="C25" s="324">
        <v>25</v>
      </c>
      <c r="D25" s="325" t="s">
        <v>42</v>
      </c>
      <c r="E25" s="326">
        <v>1</v>
      </c>
      <c r="F25" s="327">
        <v>1452.8099999999997</v>
      </c>
    </row>
    <row r="26" spans="1:6" ht="33">
      <c r="A26" s="322" t="s">
        <v>1413</v>
      </c>
      <c r="B26" s="323" t="s">
        <v>1414</v>
      </c>
      <c r="C26" s="324">
        <v>46</v>
      </c>
      <c r="D26" s="325" t="s">
        <v>1379</v>
      </c>
      <c r="E26" s="326">
        <v>2</v>
      </c>
      <c r="F26" s="327">
        <v>6565</v>
      </c>
    </row>
    <row r="27" spans="1:6" ht="49.5">
      <c r="A27" s="322" t="s">
        <v>1437</v>
      </c>
      <c r="B27" s="323" t="s">
        <v>1438</v>
      </c>
      <c r="C27" s="324">
        <v>46</v>
      </c>
      <c r="D27" s="325" t="s">
        <v>1379</v>
      </c>
      <c r="E27" s="326">
        <v>2</v>
      </c>
      <c r="F27" s="327">
        <v>99151647.049999923</v>
      </c>
    </row>
    <row r="28" spans="1:6" ht="33">
      <c r="A28" s="322" t="s">
        <v>2132</v>
      </c>
      <c r="B28" s="323" t="s">
        <v>3837</v>
      </c>
      <c r="C28" s="324">
        <v>46</v>
      </c>
      <c r="D28" s="325" t="s">
        <v>1379</v>
      </c>
      <c r="E28" s="326">
        <v>18</v>
      </c>
      <c r="F28" s="327">
        <v>18873</v>
      </c>
    </row>
    <row r="29" spans="1:6" ht="33">
      <c r="A29" s="322" t="s">
        <v>4571</v>
      </c>
      <c r="B29" s="323" t="s">
        <v>4572</v>
      </c>
      <c r="C29" s="324">
        <v>70</v>
      </c>
      <c r="D29" s="325" t="s">
        <v>47</v>
      </c>
      <c r="E29" s="326">
        <v>1</v>
      </c>
      <c r="F29" s="327">
        <v>73122.33</v>
      </c>
    </row>
    <row r="30" spans="1:6" ht="33">
      <c r="A30" s="322" t="s">
        <v>2953</v>
      </c>
      <c r="B30" s="323" t="s">
        <v>706</v>
      </c>
      <c r="C30" s="324">
        <v>81</v>
      </c>
      <c r="D30" s="325" t="s">
        <v>49</v>
      </c>
      <c r="E30" s="326">
        <v>1</v>
      </c>
      <c r="F30" s="327">
        <v>138291</v>
      </c>
    </row>
    <row r="31" spans="1:6" ht="33">
      <c r="A31" s="322" t="s">
        <v>3838</v>
      </c>
      <c r="B31" s="323" t="s">
        <v>3839</v>
      </c>
      <c r="C31" s="324">
        <v>86</v>
      </c>
      <c r="D31" s="325" t="s">
        <v>50</v>
      </c>
      <c r="E31" s="326">
        <v>1</v>
      </c>
      <c r="F31" s="327">
        <v>7790</v>
      </c>
    </row>
    <row r="32" spans="1:6" ht="49.5">
      <c r="A32" s="322" t="s">
        <v>4573</v>
      </c>
      <c r="B32" s="323" t="s">
        <v>4574</v>
      </c>
      <c r="C32" s="324" t="s">
        <v>541</v>
      </c>
      <c r="D32" s="325" t="s">
        <v>590</v>
      </c>
      <c r="E32" s="326">
        <v>2</v>
      </c>
      <c r="F32" s="327">
        <v>69754.820000000007</v>
      </c>
    </row>
    <row r="33" spans="1:6" ht="49.5">
      <c r="A33" s="322" t="s">
        <v>3320</v>
      </c>
      <c r="B33" s="323" t="s">
        <v>3840</v>
      </c>
      <c r="C33" s="324" t="s">
        <v>541</v>
      </c>
      <c r="D33" s="325" t="s">
        <v>590</v>
      </c>
      <c r="E33" s="326">
        <v>2</v>
      </c>
      <c r="F33" s="327">
        <v>3841529.3200000003</v>
      </c>
    </row>
    <row r="34" spans="1:6" ht="33">
      <c r="A34" s="322" t="s">
        <v>1439</v>
      </c>
      <c r="B34" s="323" t="s">
        <v>1440</v>
      </c>
      <c r="C34" s="324">
        <v>132</v>
      </c>
      <c r="D34" s="325" t="s">
        <v>59</v>
      </c>
      <c r="E34" s="326">
        <v>3</v>
      </c>
      <c r="F34" s="327">
        <v>117124617.88</v>
      </c>
    </row>
    <row r="35" spans="1:6" ht="33">
      <c r="A35" s="322" t="s">
        <v>1441</v>
      </c>
      <c r="B35" s="323" t="s">
        <v>1442</v>
      </c>
      <c r="C35" s="324">
        <v>137</v>
      </c>
      <c r="D35" s="325" t="s">
        <v>62</v>
      </c>
      <c r="E35" s="326">
        <v>1</v>
      </c>
      <c r="F35" s="327">
        <v>2546509.61</v>
      </c>
    </row>
    <row r="36" spans="1:6" ht="49.5">
      <c r="A36" s="322" t="s">
        <v>1443</v>
      </c>
      <c r="B36" s="323" t="s">
        <v>1444</v>
      </c>
      <c r="C36" s="324">
        <v>155</v>
      </c>
      <c r="D36" s="325" t="s">
        <v>75</v>
      </c>
      <c r="E36" s="326">
        <v>1</v>
      </c>
      <c r="F36" s="327">
        <v>3349360.28</v>
      </c>
    </row>
    <row r="37" spans="1:6" ht="33">
      <c r="A37" s="322" t="s">
        <v>1445</v>
      </c>
      <c r="B37" s="323" t="s">
        <v>1446</v>
      </c>
      <c r="C37" s="324">
        <v>155</v>
      </c>
      <c r="D37" s="325" t="s">
        <v>75</v>
      </c>
      <c r="E37" s="326">
        <v>1</v>
      </c>
      <c r="F37" s="327">
        <v>1545151</v>
      </c>
    </row>
    <row r="38" spans="1:6" ht="49.5">
      <c r="A38" s="322" t="s">
        <v>4575</v>
      </c>
      <c r="B38" s="323" t="s">
        <v>7096</v>
      </c>
      <c r="C38" s="324">
        <v>200</v>
      </c>
      <c r="D38" s="325" t="s">
        <v>84</v>
      </c>
      <c r="E38" s="326">
        <v>1</v>
      </c>
      <c r="F38" s="327">
        <v>513074.66</v>
      </c>
    </row>
    <row r="39" spans="1:6" ht="33">
      <c r="A39" s="322" t="s">
        <v>4576</v>
      </c>
      <c r="B39" s="323" t="s">
        <v>7097</v>
      </c>
      <c r="C39" s="324">
        <v>287</v>
      </c>
      <c r="D39" s="325" t="s">
        <v>116</v>
      </c>
      <c r="E39" s="326">
        <v>2</v>
      </c>
      <c r="F39" s="327">
        <v>443868.57</v>
      </c>
    </row>
    <row r="40" spans="1:6" ht="33">
      <c r="A40" s="322" t="s">
        <v>4577</v>
      </c>
      <c r="B40" s="323" t="s">
        <v>4578</v>
      </c>
      <c r="C40" s="324">
        <v>287</v>
      </c>
      <c r="D40" s="325" t="s">
        <v>116</v>
      </c>
      <c r="E40" s="326">
        <v>10</v>
      </c>
      <c r="F40" s="327">
        <v>325550.45</v>
      </c>
    </row>
    <row r="41" spans="1:6" ht="33">
      <c r="A41" s="322" t="s">
        <v>4579</v>
      </c>
      <c r="B41" s="323" t="s">
        <v>4580</v>
      </c>
      <c r="C41" s="324">
        <v>287</v>
      </c>
      <c r="D41" s="325" t="s">
        <v>116</v>
      </c>
      <c r="E41" s="326">
        <v>10</v>
      </c>
      <c r="F41" s="327">
        <v>410262.05000000005</v>
      </c>
    </row>
    <row r="42" spans="1:6" ht="33">
      <c r="A42" s="322" t="s">
        <v>4581</v>
      </c>
      <c r="B42" s="323" t="s">
        <v>4582</v>
      </c>
      <c r="C42" s="324">
        <v>287</v>
      </c>
      <c r="D42" s="325" t="s">
        <v>116</v>
      </c>
      <c r="E42" s="326">
        <v>10</v>
      </c>
      <c r="F42" s="327">
        <v>18112.3</v>
      </c>
    </row>
    <row r="43" spans="1:6" ht="33">
      <c r="A43" s="322" t="s">
        <v>7098</v>
      </c>
      <c r="B43" s="323" t="s">
        <v>7099</v>
      </c>
      <c r="C43" s="324">
        <v>287</v>
      </c>
      <c r="D43" s="325" t="s">
        <v>116</v>
      </c>
      <c r="E43" s="326">
        <v>10</v>
      </c>
      <c r="F43" s="327">
        <v>13089.08</v>
      </c>
    </row>
    <row r="44" spans="1:6" ht="33">
      <c r="A44" s="322" t="s">
        <v>7100</v>
      </c>
      <c r="B44" s="323" t="s">
        <v>7101</v>
      </c>
      <c r="C44" s="324">
        <v>287</v>
      </c>
      <c r="D44" s="325" t="s">
        <v>116</v>
      </c>
      <c r="E44" s="326">
        <v>10</v>
      </c>
      <c r="F44" s="327">
        <v>33709.22</v>
      </c>
    </row>
    <row r="45" spans="1:6" ht="33">
      <c r="A45" s="322" t="s">
        <v>7102</v>
      </c>
      <c r="B45" s="323" t="s">
        <v>7103</v>
      </c>
      <c r="C45" s="324">
        <v>287</v>
      </c>
      <c r="D45" s="325" t="s">
        <v>116</v>
      </c>
      <c r="E45" s="326">
        <v>10</v>
      </c>
      <c r="F45" s="327">
        <v>132888.35</v>
      </c>
    </row>
    <row r="46" spans="1:6" ht="33">
      <c r="A46" s="322" t="s">
        <v>1886</v>
      </c>
      <c r="B46" s="323" t="s">
        <v>3841</v>
      </c>
      <c r="C46" s="324">
        <v>296</v>
      </c>
      <c r="D46" s="325" t="s">
        <v>124</v>
      </c>
      <c r="E46" s="326">
        <v>1</v>
      </c>
      <c r="F46" s="327">
        <v>996140.58</v>
      </c>
    </row>
    <row r="47" spans="1:6" ht="33">
      <c r="A47" s="322" t="s">
        <v>3321</v>
      </c>
      <c r="B47" s="323" t="s">
        <v>3842</v>
      </c>
      <c r="C47" s="324">
        <v>299</v>
      </c>
      <c r="D47" s="325" t="s">
        <v>126</v>
      </c>
      <c r="E47" s="326">
        <v>1</v>
      </c>
      <c r="F47" s="327">
        <v>1680.5</v>
      </c>
    </row>
    <row r="48" spans="1:6" ht="33">
      <c r="A48" s="322" t="s">
        <v>2133</v>
      </c>
      <c r="B48" s="323" t="s">
        <v>3843</v>
      </c>
      <c r="C48" s="324">
        <v>311</v>
      </c>
      <c r="D48" s="325" t="s">
        <v>132</v>
      </c>
      <c r="E48" s="326">
        <v>1</v>
      </c>
      <c r="F48" s="327">
        <v>3988181.89</v>
      </c>
    </row>
    <row r="49" spans="1:6" ht="33">
      <c r="A49" s="322" t="s">
        <v>2954</v>
      </c>
      <c r="B49" s="323" t="s">
        <v>3844</v>
      </c>
      <c r="C49" s="324">
        <v>385</v>
      </c>
      <c r="D49" s="325" t="s">
        <v>692</v>
      </c>
      <c r="E49" s="326">
        <v>1</v>
      </c>
      <c r="F49" s="327">
        <v>193124.84</v>
      </c>
    </row>
    <row r="50" spans="1:6" ht="16.5">
      <c r="A50" s="322" t="s">
        <v>4583</v>
      </c>
      <c r="B50" s="323" t="s">
        <v>7104</v>
      </c>
      <c r="C50" s="324">
        <v>526</v>
      </c>
      <c r="D50" s="325" t="s">
        <v>1266</v>
      </c>
      <c r="E50" s="326">
        <v>1</v>
      </c>
      <c r="F50" s="327">
        <v>98700</v>
      </c>
    </row>
    <row r="51" spans="1:6" ht="33">
      <c r="A51" s="322" t="s">
        <v>1558</v>
      </c>
      <c r="B51" s="323" t="s">
        <v>1559</v>
      </c>
      <c r="C51" s="324">
        <v>572</v>
      </c>
      <c r="D51" s="325" t="s">
        <v>166</v>
      </c>
      <c r="E51" s="326">
        <v>1</v>
      </c>
      <c r="F51" s="327">
        <v>305327.91000000003</v>
      </c>
    </row>
    <row r="52" spans="1:6" ht="33">
      <c r="A52" s="322" t="s">
        <v>1447</v>
      </c>
      <c r="B52" s="323" t="s">
        <v>1448</v>
      </c>
      <c r="C52" s="324">
        <v>572</v>
      </c>
      <c r="D52" s="325" t="s">
        <v>166</v>
      </c>
      <c r="E52" s="326">
        <v>1</v>
      </c>
      <c r="F52" s="327">
        <v>642500.07999999984</v>
      </c>
    </row>
    <row r="53" spans="1:6" ht="33">
      <c r="A53" s="322" t="s">
        <v>1449</v>
      </c>
      <c r="B53" s="323" t="s">
        <v>1450</v>
      </c>
      <c r="C53" s="324">
        <v>572</v>
      </c>
      <c r="D53" s="325" t="s">
        <v>166</v>
      </c>
      <c r="E53" s="326">
        <v>1</v>
      </c>
      <c r="F53" s="327">
        <v>67993650.960000038</v>
      </c>
    </row>
    <row r="54" spans="1:6" ht="33">
      <c r="A54" s="322" t="s">
        <v>1451</v>
      </c>
      <c r="B54" s="323" t="s">
        <v>1452</v>
      </c>
      <c r="C54" s="324">
        <v>572</v>
      </c>
      <c r="D54" s="325" t="s">
        <v>166</v>
      </c>
      <c r="E54" s="326">
        <v>1</v>
      </c>
      <c r="F54" s="327">
        <v>2797874.26</v>
      </c>
    </row>
    <row r="55" spans="1:6" ht="33">
      <c r="A55" s="322" t="s">
        <v>1453</v>
      </c>
      <c r="B55" s="323" t="s">
        <v>1454</v>
      </c>
      <c r="C55" s="324">
        <v>572</v>
      </c>
      <c r="D55" s="325" t="s">
        <v>166</v>
      </c>
      <c r="E55" s="326">
        <v>1</v>
      </c>
      <c r="F55" s="327">
        <v>21364697.689999998</v>
      </c>
    </row>
    <row r="56" spans="1:6" ht="49.5">
      <c r="A56" s="322" t="s">
        <v>4584</v>
      </c>
      <c r="B56" s="323" t="s">
        <v>7105</v>
      </c>
      <c r="C56" s="324">
        <v>598</v>
      </c>
      <c r="D56" s="325" t="s">
        <v>672</v>
      </c>
      <c r="E56" s="326">
        <v>1</v>
      </c>
      <c r="F56" s="327">
        <v>30000</v>
      </c>
    </row>
    <row r="57" spans="1:6" ht="33">
      <c r="A57" s="322" t="s">
        <v>4585</v>
      </c>
      <c r="B57" s="323" t="s">
        <v>4586</v>
      </c>
      <c r="C57" s="324">
        <v>598</v>
      </c>
      <c r="D57" s="325" t="s">
        <v>672</v>
      </c>
      <c r="E57" s="326">
        <v>1</v>
      </c>
      <c r="F57" s="327">
        <v>904750</v>
      </c>
    </row>
    <row r="58" spans="1:6">
      <c r="A58" s="165"/>
      <c r="C58" s="190"/>
      <c r="F58" s="191"/>
    </row>
    <row r="59" spans="1:6" ht="16.5" thickBot="1">
      <c r="D59" s="474" t="s">
        <v>1261</v>
      </c>
      <c r="E59" s="474"/>
      <c r="F59" s="176">
        <f>+SUBTOTAL(9,F7:F57)</f>
        <v>332768735.48999995</v>
      </c>
    </row>
    <row r="60" spans="1:6" ht="15.75" thickTop="1"/>
    <row r="61" spans="1:6" ht="7.5" customHeight="1"/>
  </sheetData>
  <autoFilter ref="A6:F57" xr:uid="{00000000-0009-0000-0000-000009000000}"/>
  <mergeCells count="1">
    <mergeCell ref="D59:E59"/>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2"/>
  <sheetViews>
    <sheetView view="pageBreakPreview" zoomScaleNormal="160" zoomScaleSheetLayoutView="100" workbookViewId="0"/>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7" width="15.85546875" style="167" customWidth="1"/>
    <col min="8" max="16384" width="11.42578125" style="167"/>
  </cols>
  <sheetData>
    <row r="1" spans="1:7">
      <c r="A1" s="163" t="s">
        <v>684</v>
      </c>
    </row>
    <row r="2" spans="1:7" ht="15.75">
      <c r="A2" s="163" t="s">
        <v>676</v>
      </c>
    </row>
    <row r="3" spans="1:7">
      <c r="A3" s="163" t="str">
        <f>+'CUT MN'!A3</f>
        <v>CORRESPONDIENTE AL PERIODO DE ENERO A AGOSTO DE 2023</v>
      </c>
    </row>
    <row r="4" spans="1:7">
      <c r="A4" s="168" t="str">
        <f>+'CUT MN'!A4</f>
        <v>ACTUALIZADO AL : 6 de septiembre de 2023 Hrs. 15:00</v>
      </c>
    </row>
    <row r="6" spans="1:7" s="173" customFormat="1" ht="30">
      <c r="A6" s="169" t="s">
        <v>685</v>
      </c>
      <c r="B6" s="169" t="s">
        <v>686</v>
      </c>
      <c r="C6" s="170" t="s">
        <v>687</v>
      </c>
      <c r="D6" s="171" t="s">
        <v>35</v>
      </c>
      <c r="E6" s="170" t="s">
        <v>688</v>
      </c>
      <c r="F6" s="274" t="s">
        <v>1351</v>
      </c>
      <c r="G6" s="274" t="s">
        <v>689</v>
      </c>
    </row>
    <row r="7" spans="1:7" ht="45">
      <c r="A7" s="174" t="s">
        <v>4587</v>
      </c>
      <c r="B7" s="175" t="s">
        <v>4588</v>
      </c>
      <c r="C7" s="282" t="s">
        <v>541</v>
      </c>
      <c r="D7" s="175" t="s">
        <v>590</v>
      </c>
      <c r="E7" s="174"/>
      <c r="F7" s="340">
        <v>964.52</v>
      </c>
      <c r="G7" s="340">
        <v>6616.6100000000006</v>
      </c>
    </row>
    <row r="8" spans="1:7">
      <c r="A8" s="165"/>
      <c r="C8" s="298"/>
      <c r="F8" s="191"/>
      <c r="G8" s="299"/>
    </row>
    <row r="9" spans="1:7">
      <c r="A9" s="165"/>
      <c r="C9" s="190"/>
      <c r="F9" s="191"/>
    </row>
    <row r="10" spans="1:7" ht="16.5" thickBot="1">
      <c r="D10" s="474" t="s">
        <v>1260</v>
      </c>
      <c r="E10" s="474"/>
      <c r="F10" s="176">
        <f>+SUBTOTAL(9,F7:F7)</f>
        <v>964.52</v>
      </c>
      <c r="G10" s="176">
        <f>+SUBTOTAL(9,G7:G7)</f>
        <v>6616.6100000000006</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17"/>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9" style="166" bestFit="1" customWidth="1"/>
    <col min="7" max="16384" width="11.42578125" style="167"/>
  </cols>
  <sheetData>
    <row r="1" spans="1:6">
      <c r="A1" s="163" t="s">
        <v>684</v>
      </c>
    </row>
    <row r="2" spans="1:6" ht="15.75">
      <c r="A2" s="163" t="s">
        <v>675</v>
      </c>
    </row>
    <row r="3" spans="1:6">
      <c r="A3" s="163" t="str">
        <f>+'CUT MN'!A3</f>
        <v>CORRESPONDIENTE AL PERIODO DE ENERO A AGOSTO DE 2023</v>
      </c>
    </row>
    <row r="4" spans="1:6">
      <c r="A4" s="168" t="str">
        <f>+'CUT MN'!A4</f>
        <v>ACTUALIZADO AL : 6 de septiembre de 2023 Hrs. 15:00</v>
      </c>
    </row>
    <row r="6" spans="1:6" s="173" customFormat="1" ht="30">
      <c r="A6" s="169" t="s">
        <v>685</v>
      </c>
      <c r="B6" s="169" t="s">
        <v>686</v>
      </c>
      <c r="C6" s="170" t="s">
        <v>687</v>
      </c>
      <c r="D6" s="171" t="s">
        <v>35</v>
      </c>
      <c r="E6" s="170" t="s">
        <v>688</v>
      </c>
      <c r="F6" s="172" t="s">
        <v>689</v>
      </c>
    </row>
    <row r="7" spans="1:6" ht="49.5">
      <c r="A7" s="322" t="s">
        <v>7106</v>
      </c>
      <c r="B7" s="323" t="s">
        <v>7107</v>
      </c>
      <c r="C7" s="324" t="s">
        <v>541</v>
      </c>
      <c r="D7" s="325" t="s">
        <v>590</v>
      </c>
      <c r="E7" s="326">
        <v>2</v>
      </c>
      <c r="F7" s="327">
        <v>185306921.43000001</v>
      </c>
    </row>
    <row r="8" spans="1:6" ht="49.5">
      <c r="A8" s="322" t="s">
        <v>7108</v>
      </c>
      <c r="B8" s="323" t="s">
        <v>7109</v>
      </c>
      <c r="C8" s="324" t="s">
        <v>541</v>
      </c>
      <c r="D8" s="325" t="s">
        <v>590</v>
      </c>
      <c r="E8" s="326">
        <v>2</v>
      </c>
      <c r="F8" s="327">
        <v>2628033.91</v>
      </c>
    </row>
    <row r="9" spans="1:6" ht="49.5">
      <c r="A9" s="322" t="s">
        <v>1467</v>
      </c>
      <c r="B9" s="323" t="s">
        <v>1468</v>
      </c>
      <c r="C9" s="324" t="s">
        <v>541</v>
      </c>
      <c r="D9" s="325" t="s">
        <v>590</v>
      </c>
      <c r="E9" s="326">
        <v>2</v>
      </c>
      <c r="F9" s="327">
        <v>488753.77999999997</v>
      </c>
    </row>
    <row r="10" spans="1:6" ht="49.5">
      <c r="A10" s="322" t="s">
        <v>4589</v>
      </c>
      <c r="B10" s="323" t="s">
        <v>7110</v>
      </c>
      <c r="C10" s="324" t="s">
        <v>541</v>
      </c>
      <c r="D10" s="325" t="s">
        <v>590</v>
      </c>
      <c r="E10" s="326">
        <v>2</v>
      </c>
      <c r="F10" s="327">
        <v>340589.39999999997</v>
      </c>
    </row>
    <row r="11" spans="1:6" ht="33">
      <c r="A11" s="322" t="s">
        <v>7111</v>
      </c>
      <c r="B11" s="323" t="s">
        <v>7112</v>
      </c>
      <c r="C11" s="324">
        <v>190</v>
      </c>
      <c r="D11" s="325" t="s">
        <v>82</v>
      </c>
      <c r="E11" s="326">
        <v>1</v>
      </c>
      <c r="F11" s="327">
        <v>891820.8</v>
      </c>
    </row>
    <row r="12" spans="1:6" ht="33">
      <c r="A12" s="322" t="s">
        <v>4590</v>
      </c>
      <c r="B12" s="323" t="s">
        <v>4591</v>
      </c>
      <c r="C12" s="324">
        <v>290</v>
      </c>
      <c r="D12" s="325" t="s">
        <v>118</v>
      </c>
      <c r="E12" s="326">
        <v>1</v>
      </c>
      <c r="F12" s="327">
        <v>1337321.7799999998</v>
      </c>
    </row>
    <row r="13" spans="1:6" ht="33">
      <c r="A13" s="322" t="s">
        <v>3845</v>
      </c>
      <c r="B13" s="323" t="s">
        <v>3846</v>
      </c>
      <c r="C13" s="324">
        <v>513</v>
      </c>
      <c r="D13" s="325" t="s">
        <v>160</v>
      </c>
      <c r="E13" s="326">
        <v>6</v>
      </c>
      <c r="F13" s="327">
        <v>3151923.25</v>
      </c>
    </row>
    <row r="14" spans="1:6">
      <c r="A14" s="165"/>
      <c r="C14" s="190"/>
      <c r="F14" s="191"/>
    </row>
    <row r="15" spans="1:6" ht="16.5" thickBot="1">
      <c r="D15" s="474" t="s">
        <v>1261</v>
      </c>
      <c r="E15" s="474"/>
      <c r="F15" s="176">
        <f>+SUBTOTAL(9,F7:F13)</f>
        <v>194145364.35000002</v>
      </c>
    </row>
    <row r="16" spans="1:6" ht="15.75" thickTop="1"/>
    <row r="17" ht="7.5" customHeight="1"/>
  </sheetData>
  <autoFilter ref="A6:F13" xr:uid="{00000000-0009-0000-0000-000009000000}"/>
  <mergeCells count="1">
    <mergeCell ref="D15:E15"/>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2"/>
  <sheetViews>
    <sheetView view="pageBreakPreview" zoomScaleNormal="160" zoomScaleSheetLayoutView="100" workbookViewId="0"/>
  </sheetViews>
  <sheetFormatPr baseColWidth="10" defaultRowHeight="15"/>
  <cols>
    <col min="1" max="1" width="17.140625" style="167" customWidth="1"/>
    <col min="2" max="2" width="34" style="164" customWidth="1"/>
    <col min="3" max="3" width="11.5703125" style="165" bestFit="1" customWidth="1"/>
    <col min="4" max="4" width="27" style="164" customWidth="1"/>
    <col min="5" max="5" width="3.5703125" style="165" bestFit="1" customWidth="1"/>
    <col min="6" max="6" width="15.7109375" style="166" bestFit="1" customWidth="1"/>
    <col min="7" max="7" width="15.85546875" style="167" customWidth="1"/>
    <col min="8" max="16384" width="11.42578125" style="167"/>
  </cols>
  <sheetData>
    <row r="1" spans="1:7">
      <c r="A1" s="163" t="s">
        <v>684</v>
      </c>
    </row>
    <row r="2" spans="1:7" ht="15.75">
      <c r="A2" s="163" t="s">
        <v>676</v>
      </c>
    </row>
    <row r="3" spans="1:7">
      <c r="A3" s="163" t="str">
        <f>+'CUT MN'!A3</f>
        <v>CORRESPONDIENTE AL PERIODO DE ENERO A AGOSTO DE 2023</v>
      </c>
    </row>
    <row r="4" spans="1:7">
      <c r="A4" s="168" t="str">
        <f>+'CUT MN'!A4</f>
        <v>ACTUALIZADO AL : 6 de septiembre de 2023 Hrs. 15:00</v>
      </c>
    </row>
    <row r="6" spans="1:7" s="173" customFormat="1" ht="30">
      <c r="A6" s="169" t="s">
        <v>685</v>
      </c>
      <c r="B6" s="169" t="s">
        <v>686</v>
      </c>
      <c r="C6" s="170" t="s">
        <v>687</v>
      </c>
      <c r="D6" s="171" t="s">
        <v>35</v>
      </c>
      <c r="E6" s="170" t="s">
        <v>688</v>
      </c>
      <c r="F6" s="274" t="s">
        <v>1351</v>
      </c>
      <c r="G6" s="274" t="s">
        <v>689</v>
      </c>
    </row>
    <row r="7" spans="1:7" ht="16.5">
      <c r="A7" s="174"/>
      <c r="B7" s="175"/>
      <c r="C7" s="282"/>
      <c r="D7" s="175"/>
      <c r="E7" s="174"/>
      <c r="F7" s="340"/>
      <c r="G7" s="340"/>
    </row>
    <row r="8" spans="1:7" ht="16.5">
      <c r="A8" s="174"/>
      <c r="B8" s="175"/>
      <c r="C8" s="282"/>
      <c r="D8" s="175"/>
      <c r="E8" s="174"/>
      <c r="F8" s="340"/>
      <c r="G8" s="340"/>
    </row>
    <row r="9" spans="1:7">
      <c r="A9" s="165"/>
      <c r="C9" s="190"/>
      <c r="F9" s="191"/>
    </row>
    <row r="10" spans="1:7" ht="16.5" thickBot="1">
      <c r="D10" s="474" t="s">
        <v>1260</v>
      </c>
      <c r="E10" s="474"/>
      <c r="F10" s="176">
        <f>+SUBTOTAL(9,F7:F8)</f>
        <v>0</v>
      </c>
      <c r="G10" s="176">
        <f>+SUBTOTAL(9,G7:G8)</f>
        <v>0</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66"/>
  <sheetViews>
    <sheetView showGridLines="0" view="pageBreakPreview" zoomScaleNormal="100" zoomScaleSheetLayoutView="100" workbookViewId="0">
      <pane ySplit="6" topLeftCell="A7" activePane="bottomLeft" state="frozen"/>
      <selection activeCell="H15" sqref="H15"/>
      <selection pane="bottomLeft"/>
    </sheetView>
  </sheetViews>
  <sheetFormatPr baseColWidth="10" defaultRowHeight="12.75"/>
  <cols>
    <col min="1" max="1" width="7.140625" style="66" customWidth="1"/>
    <col min="2" max="2" width="15.5703125" style="104"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09" customWidth="1"/>
    <col min="10" max="10" width="13.85546875" style="66" customWidth="1"/>
    <col min="11" max="16384" width="11.42578125" style="64"/>
  </cols>
  <sheetData>
    <row r="1" spans="1:10">
      <c r="A1" s="115" t="s">
        <v>31</v>
      </c>
      <c r="B1" s="115"/>
      <c r="C1" s="115"/>
      <c r="D1" s="115"/>
      <c r="E1" s="115"/>
      <c r="F1" s="115"/>
      <c r="G1" s="115"/>
      <c r="H1" s="112"/>
      <c r="I1" s="112"/>
      <c r="J1" s="73"/>
    </row>
    <row r="2" spans="1:10" ht="15.75">
      <c r="A2" s="115" t="s">
        <v>1409</v>
      </c>
      <c r="B2" s="115"/>
      <c r="C2" s="115"/>
      <c r="D2" s="115"/>
      <c r="E2" s="115"/>
      <c r="F2" s="115"/>
      <c r="G2" s="115"/>
      <c r="H2" s="112"/>
      <c r="I2" s="112"/>
      <c r="J2" s="73"/>
    </row>
    <row r="3" spans="1:10">
      <c r="A3" s="115" t="str">
        <f>+'CUT MN'!A3</f>
        <v>CORRESPONDIENTE AL PERIODO DE ENERO A AGOSTO DE 2023</v>
      </c>
      <c r="B3" s="115"/>
      <c r="C3" s="115"/>
      <c r="D3" s="115"/>
      <c r="E3" s="115"/>
      <c r="F3" s="115"/>
      <c r="G3" s="115"/>
      <c r="H3" s="112"/>
      <c r="I3" s="112"/>
      <c r="J3" s="73"/>
    </row>
    <row r="4" spans="1:10">
      <c r="A4" s="65" t="str">
        <f>+'CUT MN'!A4</f>
        <v>ACTUALIZADO AL : 6 de septiembre de 2023 Hrs. 15:00</v>
      </c>
      <c r="B4" s="62"/>
      <c r="C4" s="62"/>
      <c r="D4" s="75"/>
      <c r="E4" s="62"/>
      <c r="F4" s="62"/>
      <c r="G4" s="70"/>
      <c r="H4" s="112"/>
      <c r="I4" s="112"/>
      <c r="J4" s="73"/>
    </row>
    <row r="5" spans="1:10">
      <c r="A5" s="65"/>
      <c r="B5" s="62"/>
      <c r="C5" s="62"/>
      <c r="D5" s="75"/>
      <c r="E5" s="62"/>
      <c r="F5" s="62"/>
      <c r="G5" s="70"/>
      <c r="H5" s="112"/>
      <c r="I5" s="112"/>
      <c r="J5" s="73"/>
    </row>
    <row r="6" spans="1:10" ht="31.5" customHeight="1">
      <c r="A6" s="271" t="s">
        <v>657</v>
      </c>
      <c r="B6" s="269" t="s">
        <v>664</v>
      </c>
      <c r="C6" s="269" t="s">
        <v>654</v>
      </c>
      <c r="D6" s="269" t="s">
        <v>652</v>
      </c>
      <c r="E6" s="269" t="s">
        <v>653</v>
      </c>
      <c r="F6" s="269" t="s">
        <v>655</v>
      </c>
      <c r="G6" s="269" t="s">
        <v>656</v>
      </c>
      <c r="H6" s="270" t="s">
        <v>1293</v>
      </c>
      <c r="I6" s="269" t="s">
        <v>1294</v>
      </c>
      <c r="J6" s="269" t="s">
        <v>666</v>
      </c>
    </row>
    <row r="7" spans="1:10" ht="76.5">
      <c r="A7" s="192">
        <v>132</v>
      </c>
      <c r="B7" s="214" t="s">
        <v>59</v>
      </c>
      <c r="C7" s="215">
        <v>44929</v>
      </c>
      <c r="D7" s="192" t="s">
        <v>1630</v>
      </c>
      <c r="E7" s="192" t="s">
        <v>14</v>
      </c>
      <c r="F7" s="192">
        <v>17412</v>
      </c>
      <c r="G7" s="198" t="s">
        <v>1833</v>
      </c>
      <c r="H7" s="300">
        <v>489.25</v>
      </c>
      <c r="I7" s="300">
        <v>0</v>
      </c>
      <c r="J7" s="301" t="s">
        <v>638</v>
      </c>
    </row>
    <row r="8" spans="1:10" ht="76.5">
      <c r="A8" s="192">
        <v>513</v>
      </c>
      <c r="B8" s="214" t="s">
        <v>160</v>
      </c>
      <c r="C8" s="215">
        <v>44929</v>
      </c>
      <c r="D8" s="192" t="s">
        <v>1631</v>
      </c>
      <c r="E8" s="192" t="s">
        <v>14</v>
      </c>
      <c r="F8" s="192">
        <v>17512</v>
      </c>
      <c r="G8" s="198" t="s">
        <v>1834</v>
      </c>
      <c r="H8" s="300">
        <v>31125.11</v>
      </c>
      <c r="I8" s="300">
        <v>0</v>
      </c>
      <c r="J8" s="301" t="s">
        <v>638</v>
      </c>
    </row>
    <row r="9" spans="1:10" ht="89.25">
      <c r="A9" s="192">
        <v>578</v>
      </c>
      <c r="B9" s="214" t="s">
        <v>168</v>
      </c>
      <c r="C9" s="215">
        <v>44987</v>
      </c>
      <c r="D9" s="192" t="s">
        <v>2251</v>
      </c>
      <c r="E9" s="192" t="s">
        <v>14</v>
      </c>
      <c r="F9" s="192">
        <v>17772</v>
      </c>
      <c r="G9" s="198" t="s">
        <v>2474</v>
      </c>
      <c r="H9" s="300">
        <v>1327.81</v>
      </c>
      <c r="I9" s="300">
        <v>0</v>
      </c>
      <c r="J9" s="301" t="s">
        <v>638</v>
      </c>
    </row>
    <row r="10" spans="1:10" ht="89.25">
      <c r="A10" s="192">
        <v>132</v>
      </c>
      <c r="B10" s="214" t="s">
        <v>59</v>
      </c>
      <c r="C10" s="215">
        <v>44987</v>
      </c>
      <c r="D10" s="192" t="s">
        <v>2252</v>
      </c>
      <c r="E10" s="192" t="s">
        <v>14</v>
      </c>
      <c r="F10" s="192">
        <v>17770</v>
      </c>
      <c r="G10" s="198" t="s">
        <v>2475</v>
      </c>
      <c r="H10" s="300">
        <v>6760.86</v>
      </c>
      <c r="I10" s="300">
        <v>0</v>
      </c>
      <c r="J10" s="301" t="s">
        <v>638</v>
      </c>
    </row>
    <row r="11" spans="1:10" ht="102">
      <c r="A11" s="192">
        <v>376</v>
      </c>
      <c r="B11" s="214" t="s">
        <v>609</v>
      </c>
      <c r="C11" s="215">
        <v>45008</v>
      </c>
      <c r="D11" s="192" t="s">
        <v>2257</v>
      </c>
      <c r="E11" s="192" t="s">
        <v>14</v>
      </c>
      <c r="F11" s="192">
        <v>17917</v>
      </c>
      <c r="G11" s="198" t="s">
        <v>2480</v>
      </c>
      <c r="H11" s="300">
        <v>385.25</v>
      </c>
      <c r="I11" s="300">
        <v>0</v>
      </c>
      <c r="J11" s="301" t="s">
        <v>638</v>
      </c>
    </row>
    <row r="12" spans="1:10" ht="89.25">
      <c r="A12" s="192">
        <v>376</v>
      </c>
      <c r="B12" s="214" t="s">
        <v>609</v>
      </c>
      <c r="C12" s="215">
        <v>45021</v>
      </c>
      <c r="D12" s="192" t="s">
        <v>2583</v>
      </c>
      <c r="E12" s="192" t="s">
        <v>14</v>
      </c>
      <c r="F12" s="192">
        <v>18014</v>
      </c>
      <c r="G12" s="198" t="s">
        <v>2806</v>
      </c>
      <c r="H12" s="300">
        <v>2162.4</v>
      </c>
      <c r="I12" s="300">
        <v>0</v>
      </c>
      <c r="J12" s="301" t="s">
        <v>638</v>
      </c>
    </row>
    <row r="13" spans="1:10" ht="89.25">
      <c r="A13" s="192">
        <v>132</v>
      </c>
      <c r="B13" s="214" t="s">
        <v>59</v>
      </c>
      <c r="C13" s="215">
        <v>45022</v>
      </c>
      <c r="D13" s="192" t="s">
        <v>2592</v>
      </c>
      <c r="E13" s="192" t="s">
        <v>14</v>
      </c>
      <c r="F13" s="192">
        <v>18013</v>
      </c>
      <c r="G13" s="198" t="s">
        <v>2814</v>
      </c>
      <c r="H13" s="300">
        <v>1029.6099999999999</v>
      </c>
      <c r="I13" s="300">
        <v>0</v>
      </c>
      <c r="J13" s="301" t="s">
        <v>638</v>
      </c>
    </row>
    <row r="14" spans="1:10" ht="102">
      <c r="A14" s="192">
        <v>376</v>
      </c>
      <c r="B14" s="214" t="s">
        <v>609</v>
      </c>
      <c r="C14" s="215">
        <v>45041</v>
      </c>
      <c r="D14" s="192" t="s">
        <v>2654</v>
      </c>
      <c r="E14" s="192" t="s">
        <v>14</v>
      </c>
      <c r="F14" s="192">
        <v>18119</v>
      </c>
      <c r="G14" s="198" t="s">
        <v>2875</v>
      </c>
      <c r="H14" s="300">
        <v>623.5</v>
      </c>
      <c r="I14" s="300">
        <v>0</v>
      </c>
      <c r="J14" s="301" t="s">
        <v>638</v>
      </c>
    </row>
    <row r="15" spans="1:10" ht="102">
      <c r="A15" s="192">
        <v>376</v>
      </c>
      <c r="B15" s="214" t="s">
        <v>609</v>
      </c>
      <c r="C15" s="215">
        <v>45041</v>
      </c>
      <c r="D15" s="192" t="s">
        <v>2655</v>
      </c>
      <c r="E15" s="192" t="s">
        <v>14</v>
      </c>
      <c r="F15" s="192">
        <v>18118</v>
      </c>
      <c r="G15" s="198" t="s">
        <v>2876</v>
      </c>
      <c r="H15" s="300">
        <v>623.5</v>
      </c>
      <c r="I15" s="300">
        <v>0</v>
      </c>
      <c r="J15" s="301" t="s">
        <v>638</v>
      </c>
    </row>
    <row r="16" spans="1:10" ht="89.25">
      <c r="A16" s="192">
        <v>132</v>
      </c>
      <c r="B16" s="214" t="s">
        <v>59</v>
      </c>
      <c r="C16" s="215">
        <v>45042</v>
      </c>
      <c r="D16" s="192" t="s">
        <v>2664</v>
      </c>
      <c r="E16" s="192" t="s">
        <v>14</v>
      </c>
      <c r="F16" s="192">
        <v>18126</v>
      </c>
      <c r="G16" s="198" t="s">
        <v>2884</v>
      </c>
      <c r="H16" s="300">
        <v>935.83</v>
      </c>
      <c r="I16" s="300">
        <v>0</v>
      </c>
      <c r="J16" s="301" t="s">
        <v>638</v>
      </c>
    </row>
    <row r="17" spans="1:10" ht="89.25">
      <c r="A17" s="192">
        <v>132</v>
      </c>
      <c r="B17" s="214" t="s">
        <v>59</v>
      </c>
      <c r="C17" s="215">
        <v>45051</v>
      </c>
      <c r="D17" s="192" t="s">
        <v>2972</v>
      </c>
      <c r="E17" s="192" t="s">
        <v>14</v>
      </c>
      <c r="F17" s="192">
        <v>18165</v>
      </c>
      <c r="G17" s="198" t="s">
        <v>3183</v>
      </c>
      <c r="H17" s="300">
        <v>25772.799999999999</v>
      </c>
      <c r="I17" s="300">
        <v>0</v>
      </c>
      <c r="J17" s="301" t="s">
        <v>638</v>
      </c>
    </row>
    <row r="18" spans="1:10" ht="102">
      <c r="A18" s="192">
        <v>132</v>
      </c>
      <c r="B18" s="214" t="s">
        <v>59</v>
      </c>
      <c r="C18" s="215">
        <v>45051</v>
      </c>
      <c r="D18" s="192" t="s">
        <v>2973</v>
      </c>
      <c r="E18" s="192" t="s">
        <v>14</v>
      </c>
      <c r="F18" s="192">
        <v>18164</v>
      </c>
      <c r="G18" s="198" t="s">
        <v>3184</v>
      </c>
      <c r="H18" s="300">
        <v>30845.02</v>
      </c>
      <c r="I18" s="300">
        <v>0</v>
      </c>
      <c r="J18" s="301" t="s">
        <v>638</v>
      </c>
    </row>
    <row r="19" spans="1:10" ht="89.25">
      <c r="A19" s="192">
        <v>376</v>
      </c>
      <c r="B19" s="214" t="s">
        <v>609</v>
      </c>
      <c r="C19" s="215">
        <v>45065</v>
      </c>
      <c r="D19" s="192" t="s">
        <v>3024</v>
      </c>
      <c r="E19" s="192" t="s">
        <v>14</v>
      </c>
      <c r="F19" s="192">
        <v>18289</v>
      </c>
      <c r="G19" s="198" t="s">
        <v>3232</v>
      </c>
      <c r="H19" s="300">
        <v>836.29</v>
      </c>
      <c r="I19" s="300">
        <v>0</v>
      </c>
      <c r="J19" s="301" t="s">
        <v>638</v>
      </c>
    </row>
    <row r="20" spans="1:10" ht="89.25">
      <c r="A20" s="192">
        <v>376</v>
      </c>
      <c r="B20" s="214" t="s">
        <v>609</v>
      </c>
      <c r="C20" s="215">
        <v>45065</v>
      </c>
      <c r="D20" s="192" t="s">
        <v>3025</v>
      </c>
      <c r="E20" s="192" t="s">
        <v>14</v>
      </c>
      <c r="F20" s="192">
        <v>18288</v>
      </c>
      <c r="G20" s="198" t="s">
        <v>3233</v>
      </c>
      <c r="H20" s="300">
        <v>779.15</v>
      </c>
      <c r="I20" s="300">
        <v>0</v>
      </c>
      <c r="J20" s="301" t="s">
        <v>638</v>
      </c>
    </row>
    <row r="21" spans="1:10" ht="89.25">
      <c r="A21" s="192">
        <v>376</v>
      </c>
      <c r="B21" s="214" t="s">
        <v>609</v>
      </c>
      <c r="C21" s="215">
        <v>45065</v>
      </c>
      <c r="D21" s="192" t="s">
        <v>3026</v>
      </c>
      <c r="E21" s="192" t="s">
        <v>14</v>
      </c>
      <c r="F21" s="192">
        <v>18287</v>
      </c>
      <c r="G21" s="198" t="s">
        <v>3234</v>
      </c>
      <c r="H21" s="300">
        <v>833.62</v>
      </c>
      <c r="I21" s="300">
        <v>0</v>
      </c>
      <c r="J21" s="301" t="s">
        <v>638</v>
      </c>
    </row>
    <row r="22" spans="1:10" ht="89.25">
      <c r="A22" s="192">
        <v>514</v>
      </c>
      <c r="B22" s="214" t="s">
        <v>161</v>
      </c>
      <c r="C22" s="215">
        <v>45065</v>
      </c>
      <c r="D22" s="192" t="s">
        <v>3027</v>
      </c>
      <c r="E22" s="192" t="s">
        <v>14</v>
      </c>
      <c r="F22" s="192">
        <v>18286</v>
      </c>
      <c r="G22" s="198" t="s">
        <v>3235</v>
      </c>
      <c r="H22" s="300">
        <v>13229.98</v>
      </c>
      <c r="I22" s="300">
        <v>0</v>
      </c>
      <c r="J22" s="301" t="s">
        <v>638</v>
      </c>
    </row>
    <row r="23" spans="1:10" ht="102">
      <c r="A23" s="192">
        <v>376</v>
      </c>
      <c r="B23" s="214" t="s">
        <v>609</v>
      </c>
      <c r="C23" s="215">
        <v>45084</v>
      </c>
      <c r="D23" s="192" t="s">
        <v>3381</v>
      </c>
      <c r="E23" s="192" t="s">
        <v>14</v>
      </c>
      <c r="F23" s="192">
        <v>18443</v>
      </c>
      <c r="G23" s="198" t="s">
        <v>3657</v>
      </c>
      <c r="H23" s="300">
        <v>623.5</v>
      </c>
      <c r="I23" s="300">
        <v>0</v>
      </c>
      <c r="J23" s="301" t="s">
        <v>638</v>
      </c>
    </row>
    <row r="24" spans="1:10" ht="102">
      <c r="A24" s="192">
        <v>376</v>
      </c>
      <c r="B24" s="214" t="s">
        <v>609</v>
      </c>
      <c r="C24" s="215">
        <v>45100</v>
      </c>
      <c r="D24" s="192" t="s">
        <v>3456</v>
      </c>
      <c r="E24" s="192" t="s">
        <v>14</v>
      </c>
      <c r="F24" s="192">
        <v>18563</v>
      </c>
      <c r="G24" s="198" t="s">
        <v>3729</v>
      </c>
      <c r="H24" s="300">
        <v>623.5</v>
      </c>
      <c r="I24" s="300">
        <v>0</v>
      </c>
      <c r="J24" s="301" t="s">
        <v>638</v>
      </c>
    </row>
    <row r="25" spans="1:10" ht="89.25">
      <c r="A25" s="192">
        <v>376</v>
      </c>
      <c r="B25" s="214" t="s">
        <v>609</v>
      </c>
      <c r="C25" s="215">
        <v>45100</v>
      </c>
      <c r="D25" s="192" t="s">
        <v>3457</v>
      </c>
      <c r="E25" s="192" t="s">
        <v>14</v>
      </c>
      <c r="F25" s="192">
        <v>18562</v>
      </c>
      <c r="G25" s="198" t="s">
        <v>3730</v>
      </c>
      <c r="H25" s="300">
        <v>543.37</v>
      </c>
      <c r="I25" s="300">
        <v>0</v>
      </c>
      <c r="J25" s="301" t="s">
        <v>638</v>
      </c>
    </row>
    <row r="26" spans="1:10" ht="89.25">
      <c r="A26" s="192">
        <v>132</v>
      </c>
      <c r="B26" s="214" t="s">
        <v>59</v>
      </c>
      <c r="C26" s="215">
        <v>45100</v>
      </c>
      <c r="D26" s="192" t="s">
        <v>3460</v>
      </c>
      <c r="E26" s="192" t="s">
        <v>14</v>
      </c>
      <c r="F26" s="192">
        <v>18551</v>
      </c>
      <c r="G26" s="198" t="s">
        <v>3733</v>
      </c>
      <c r="H26" s="300">
        <v>645.92999999999995</v>
      </c>
      <c r="I26" s="300">
        <v>0</v>
      </c>
      <c r="J26" s="301" t="s">
        <v>638</v>
      </c>
    </row>
    <row r="27" spans="1:10" ht="89.25">
      <c r="A27" s="192">
        <v>222</v>
      </c>
      <c r="B27" s="214" t="s">
        <v>93</v>
      </c>
      <c r="C27" s="215">
        <v>45112</v>
      </c>
      <c r="D27" s="192" t="s">
        <v>3875</v>
      </c>
      <c r="E27" s="192" t="s">
        <v>14</v>
      </c>
      <c r="F27" s="192">
        <v>18653</v>
      </c>
      <c r="G27" s="198" t="s">
        <v>4227</v>
      </c>
      <c r="H27" s="300">
        <v>1719.24</v>
      </c>
      <c r="I27" s="300">
        <v>0</v>
      </c>
      <c r="J27" s="301" t="s">
        <v>638</v>
      </c>
    </row>
    <row r="28" spans="1:10" ht="89.25">
      <c r="A28" s="192">
        <v>222</v>
      </c>
      <c r="B28" s="214" t="s">
        <v>93</v>
      </c>
      <c r="C28" s="215">
        <v>45112</v>
      </c>
      <c r="D28" s="192" t="s">
        <v>3876</v>
      </c>
      <c r="E28" s="192" t="s">
        <v>14</v>
      </c>
      <c r="F28" s="192">
        <v>18654</v>
      </c>
      <c r="G28" s="198" t="s">
        <v>4228</v>
      </c>
      <c r="H28" s="300">
        <v>1967.03</v>
      </c>
      <c r="I28" s="300">
        <v>0</v>
      </c>
      <c r="J28" s="301" t="s">
        <v>638</v>
      </c>
    </row>
    <row r="29" spans="1:10" ht="102">
      <c r="A29" s="192">
        <v>206</v>
      </c>
      <c r="B29" s="214" t="s">
        <v>87</v>
      </c>
      <c r="C29" s="215">
        <v>45113</v>
      </c>
      <c r="D29" s="192" t="s">
        <v>3892</v>
      </c>
      <c r="E29" s="192" t="s">
        <v>14</v>
      </c>
      <c r="F29" s="192">
        <v>18667</v>
      </c>
      <c r="G29" s="198" t="s">
        <v>4244</v>
      </c>
      <c r="H29" s="300">
        <v>270</v>
      </c>
      <c r="I29" s="300">
        <v>0</v>
      </c>
      <c r="J29" s="301" t="s">
        <v>638</v>
      </c>
    </row>
    <row r="30" spans="1:10" ht="102">
      <c r="A30" s="192">
        <v>132</v>
      </c>
      <c r="B30" s="214" t="s">
        <v>59</v>
      </c>
      <c r="C30" s="215">
        <v>45113</v>
      </c>
      <c r="D30" s="192" t="s">
        <v>3896</v>
      </c>
      <c r="E30" s="192" t="s">
        <v>14</v>
      </c>
      <c r="F30" s="192">
        <v>18663</v>
      </c>
      <c r="G30" s="198" t="s">
        <v>4248</v>
      </c>
      <c r="H30" s="300">
        <v>59713</v>
      </c>
      <c r="I30" s="300">
        <v>0</v>
      </c>
      <c r="J30" s="301" t="s">
        <v>638</v>
      </c>
    </row>
    <row r="31" spans="1:10" ht="89.25">
      <c r="A31" s="192">
        <v>132</v>
      </c>
      <c r="B31" s="214" t="s">
        <v>59</v>
      </c>
      <c r="C31" s="215">
        <v>45113</v>
      </c>
      <c r="D31" s="192" t="s">
        <v>3897</v>
      </c>
      <c r="E31" s="192" t="s">
        <v>14</v>
      </c>
      <c r="F31" s="192">
        <v>18664</v>
      </c>
      <c r="G31" s="198" t="s">
        <v>4249</v>
      </c>
      <c r="H31" s="300">
        <v>16250.1</v>
      </c>
      <c r="I31" s="300">
        <v>0</v>
      </c>
      <c r="J31" s="301" t="s">
        <v>638</v>
      </c>
    </row>
    <row r="32" spans="1:10" ht="89.25">
      <c r="A32" s="192">
        <v>590</v>
      </c>
      <c r="B32" s="214" t="s">
        <v>1286</v>
      </c>
      <c r="C32" s="215">
        <v>45126</v>
      </c>
      <c r="D32" s="192" t="s">
        <v>3987</v>
      </c>
      <c r="E32" s="192" t="s">
        <v>14</v>
      </c>
      <c r="F32" s="192">
        <v>18746</v>
      </c>
      <c r="G32" s="198" t="s">
        <v>4341</v>
      </c>
      <c r="H32" s="300">
        <v>399.86</v>
      </c>
      <c r="I32" s="300">
        <v>0</v>
      </c>
      <c r="J32" s="301" t="s">
        <v>638</v>
      </c>
    </row>
    <row r="33" spans="1:10" ht="76.5">
      <c r="A33" s="192">
        <v>132</v>
      </c>
      <c r="B33" s="214" t="s">
        <v>59</v>
      </c>
      <c r="C33" s="215">
        <v>45126</v>
      </c>
      <c r="D33" s="192" t="s">
        <v>3988</v>
      </c>
      <c r="E33" s="192" t="s">
        <v>14</v>
      </c>
      <c r="F33" s="192">
        <v>18747</v>
      </c>
      <c r="G33" s="198" t="s">
        <v>4342</v>
      </c>
      <c r="H33" s="300">
        <v>479.85</v>
      </c>
      <c r="I33" s="300">
        <v>0</v>
      </c>
      <c r="J33" s="301" t="s">
        <v>638</v>
      </c>
    </row>
    <row r="34" spans="1:10" ht="102">
      <c r="A34" s="192">
        <v>376</v>
      </c>
      <c r="B34" s="214" t="s">
        <v>609</v>
      </c>
      <c r="C34" s="215">
        <v>45128</v>
      </c>
      <c r="D34" s="192" t="s">
        <v>4009</v>
      </c>
      <c r="E34" s="192" t="s">
        <v>14</v>
      </c>
      <c r="F34" s="192">
        <v>18794</v>
      </c>
      <c r="G34" s="198" t="s">
        <v>4363</v>
      </c>
      <c r="H34" s="300">
        <v>446.71</v>
      </c>
      <c r="I34" s="300">
        <v>0</v>
      </c>
      <c r="J34" s="301" t="s">
        <v>638</v>
      </c>
    </row>
    <row r="35" spans="1:10" ht="89.25">
      <c r="A35" s="192">
        <v>597</v>
      </c>
      <c r="B35" s="214" t="s">
        <v>677</v>
      </c>
      <c r="C35" s="215">
        <v>45128</v>
      </c>
      <c r="D35" s="192" t="s">
        <v>4016</v>
      </c>
      <c r="E35" s="192" t="s">
        <v>14</v>
      </c>
      <c r="F35" s="192">
        <v>18745</v>
      </c>
      <c r="G35" s="198" t="s">
        <v>4370</v>
      </c>
      <c r="H35" s="300">
        <v>3317.42</v>
      </c>
      <c r="I35" s="300">
        <v>0</v>
      </c>
      <c r="J35" s="301" t="s">
        <v>638</v>
      </c>
    </row>
    <row r="36" spans="1:10" ht="89.25">
      <c r="A36" s="192">
        <v>313</v>
      </c>
      <c r="B36" s="214" t="s">
        <v>134</v>
      </c>
      <c r="C36" s="215">
        <v>45139</v>
      </c>
      <c r="D36" s="192" t="s">
        <v>4612</v>
      </c>
      <c r="E36" s="192" t="s">
        <v>14</v>
      </c>
      <c r="F36" s="192">
        <v>18886</v>
      </c>
      <c r="G36" s="198" t="s">
        <v>5777</v>
      </c>
      <c r="H36" s="300">
        <v>368.3</v>
      </c>
      <c r="I36" s="300">
        <v>0</v>
      </c>
      <c r="J36" s="301" t="s">
        <v>638</v>
      </c>
    </row>
    <row r="37" spans="1:10" ht="102">
      <c r="A37" s="192">
        <v>86</v>
      </c>
      <c r="B37" s="214" t="s">
        <v>50</v>
      </c>
      <c r="C37" s="215">
        <v>45139</v>
      </c>
      <c r="D37" s="192" t="s">
        <v>4613</v>
      </c>
      <c r="E37" s="192" t="s">
        <v>14</v>
      </c>
      <c r="F37" s="192">
        <v>18888</v>
      </c>
      <c r="G37" s="198" t="s">
        <v>5778</v>
      </c>
      <c r="H37" s="300">
        <v>516.96</v>
      </c>
      <c r="I37" s="300">
        <v>0</v>
      </c>
      <c r="J37" s="301" t="s">
        <v>638</v>
      </c>
    </row>
    <row r="38" spans="1:10" ht="102">
      <c r="A38" s="192">
        <v>46</v>
      </c>
      <c r="B38" s="214" t="s">
        <v>1379</v>
      </c>
      <c r="C38" s="215">
        <v>45146</v>
      </c>
      <c r="D38" s="192" t="s">
        <v>4770</v>
      </c>
      <c r="E38" s="192" t="s">
        <v>14</v>
      </c>
      <c r="F38" s="192">
        <v>18929</v>
      </c>
      <c r="G38" s="198" t="s">
        <v>5986</v>
      </c>
      <c r="H38" s="300">
        <v>487.19</v>
      </c>
      <c r="I38" s="300">
        <v>0</v>
      </c>
      <c r="J38" s="301" t="s">
        <v>638</v>
      </c>
    </row>
    <row r="39" spans="1:10" ht="102">
      <c r="A39" s="192">
        <v>46</v>
      </c>
      <c r="B39" s="214" t="s">
        <v>1379</v>
      </c>
      <c r="C39" s="215">
        <v>45146</v>
      </c>
      <c r="D39" s="192" t="s">
        <v>4771</v>
      </c>
      <c r="E39" s="192" t="s">
        <v>14</v>
      </c>
      <c r="F39" s="192">
        <v>18930</v>
      </c>
      <c r="G39" s="198" t="s">
        <v>5987</v>
      </c>
      <c r="H39" s="300">
        <v>452.27</v>
      </c>
      <c r="I39" s="300">
        <v>0</v>
      </c>
      <c r="J39" s="301" t="s">
        <v>638</v>
      </c>
    </row>
    <row r="40" spans="1:10" ht="102">
      <c r="A40" s="192">
        <v>46</v>
      </c>
      <c r="B40" s="214" t="s">
        <v>1379</v>
      </c>
      <c r="C40" s="215">
        <v>45147</v>
      </c>
      <c r="D40" s="192" t="s">
        <v>4815</v>
      </c>
      <c r="E40" s="192" t="s">
        <v>14</v>
      </c>
      <c r="F40" s="192">
        <v>18935</v>
      </c>
      <c r="G40" s="198" t="s">
        <v>6030</v>
      </c>
      <c r="H40" s="300">
        <v>531.37</v>
      </c>
      <c r="I40" s="300">
        <v>0</v>
      </c>
      <c r="J40" s="301" t="s">
        <v>638</v>
      </c>
    </row>
    <row r="41" spans="1:10" ht="102">
      <c r="A41" s="192">
        <v>46</v>
      </c>
      <c r="B41" s="214" t="s">
        <v>1379</v>
      </c>
      <c r="C41" s="215">
        <v>45147</v>
      </c>
      <c r="D41" s="192" t="s">
        <v>4816</v>
      </c>
      <c r="E41" s="192" t="s">
        <v>14</v>
      </c>
      <c r="F41" s="192">
        <v>18934</v>
      </c>
      <c r="G41" s="198" t="s">
        <v>6031</v>
      </c>
      <c r="H41" s="300">
        <v>353.01</v>
      </c>
      <c r="I41" s="300">
        <v>0</v>
      </c>
      <c r="J41" s="301" t="s">
        <v>638</v>
      </c>
    </row>
    <row r="42" spans="1:10" ht="102">
      <c r="A42" s="192">
        <v>46</v>
      </c>
      <c r="B42" s="214" t="s">
        <v>1379</v>
      </c>
      <c r="C42" s="215">
        <v>45147</v>
      </c>
      <c r="D42" s="192" t="s">
        <v>4817</v>
      </c>
      <c r="E42" s="192" t="s">
        <v>14</v>
      </c>
      <c r="F42" s="192">
        <v>18936</v>
      </c>
      <c r="G42" s="198" t="s">
        <v>6032</v>
      </c>
      <c r="H42" s="300">
        <v>332.22</v>
      </c>
      <c r="I42" s="300">
        <v>0</v>
      </c>
      <c r="J42" s="301" t="s">
        <v>638</v>
      </c>
    </row>
    <row r="43" spans="1:10" ht="102">
      <c r="A43" s="192">
        <v>46</v>
      </c>
      <c r="B43" s="214" t="s">
        <v>1379</v>
      </c>
      <c r="C43" s="215">
        <v>45147</v>
      </c>
      <c r="D43" s="192" t="s">
        <v>4818</v>
      </c>
      <c r="E43" s="192" t="s">
        <v>14</v>
      </c>
      <c r="F43" s="192">
        <v>18931</v>
      </c>
      <c r="G43" s="198" t="s">
        <v>6033</v>
      </c>
      <c r="H43" s="300">
        <v>487.19</v>
      </c>
      <c r="I43" s="300">
        <v>0</v>
      </c>
      <c r="J43" s="301" t="s">
        <v>638</v>
      </c>
    </row>
    <row r="44" spans="1:10" ht="102">
      <c r="A44" s="192">
        <v>46</v>
      </c>
      <c r="B44" s="214" t="s">
        <v>1379</v>
      </c>
      <c r="C44" s="215">
        <v>45147</v>
      </c>
      <c r="D44" s="192" t="s">
        <v>4819</v>
      </c>
      <c r="E44" s="192" t="s">
        <v>14</v>
      </c>
      <c r="F44" s="192">
        <v>18932</v>
      </c>
      <c r="G44" s="198" t="s">
        <v>6034</v>
      </c>
      <c r="H44" s="300">
        <v>292.3</v>
      </c>
      <c r="I44" s="300">
        <v>0</v>
      </c>
      <c r="J44" s="301" t="s">
        <v>638</v>
      </c>
    </row>
    <row r="45" spans="1:10" ht="102">
      <c r="A45" s="192">
        <v>46</v>
      </c>
      <c r="B45" s="214" t="s">
        <v>1379</v>
      </c>
      <c r="C45" s="215">
        <v>45147</v>
      </c>
      <c r="D45" s="192" t="s">
        <v>4820</v>
      </c>
      <c r="E45" s="192" t="s">
        <v>14</v>
      </c>
      <c r="F45" s="192">
        <v>18933</v>
      </c>
      <c r="G45" s="198" t="s">
        <v>6035</v>
      </c>
      <c r="H45" s="300">
        <v>314.66000000000003</v>
      </c>
      <c r="I45" s="300">
        <v>0</v>
      </c>
      <c r="J45" s="301" t="s">
        <v>638</v>
      </c>
    </row>
    <row r="46" spans="1:10" ht="89.25">
      <c r="A46" s="192">
        <v>222</v>
      </c>
      <c r="B46" s="214" t="s">
        <v>93</v>
      </c>
      <c r="C46" s="215">
        <v>45147</v>
      </c>
      <c r="D46" s="192" t="s">
        <v>4821</v>
      </c>
      <c r="E46" s="192" t="s">
        <v>14</v>
      </c>
      <c r="F46" s="192">
        <v>18956</v>
      </c>
      <c r="G46" s="198" t="s">
        <v>6036</v>
      </c>
      <c r="H46" s="300">
        <v>1967.03</v>
      </c>
      <c r="I46" s="300">
        <v>0</v>
      </c>
      <c r="J46" s="301" t="s">
        <v>638</v>
      </c>
    </row>
    <row r="47" spans="1:10" ht="89.25">
      <c r="A47" s="192">
        <v>222</v>
      </c>
      <c r="B47" s="214" t="s">
        <v>93</v>
      </c>
      <c r="C47" s="215">
        <v>45147</v>
      </c>
      <c r="D47" s="192" t="s">
        <v>4822</v>
      </c>
      <c r="E47" s="192" t="s">
        <v>14</v>
      </c>
      <c r="F47" s="192">
        <v>18955</v>
      </c>
      <c r="G47" s="198" t="s">
        <v>6037</v>
      </c>
      <c r="H47" s="300">
        <v>482.59</v>
      </c>
      <c r="I47" s="300">
        <v>0</v>
      </c>
      <c r="J47" s="301" t="s">
        <v>638</v>
      </c>
    </row>
    <row r="48" spans="1:10" ht="89.25">
      <c r="A48" s="192">
        <v>548</v>
      </c>
      <c r="B48" s="214" t="s">
        <v>1285</v>
      </c>
      <c r="C48" s="215">
        <v>45147</v>
      </c>
      <c r="D48" s="192" t="s">
        <v>4850</v>
      </c>
      <c r="E48" s="192" t="s">
        <v>14</v>
      </c>
      <c r="F48" s="192">
        <v>18938</v>
      </c>
      <c r="G48" s="198" t="s">
        <v>6065</v>
      </c>
      <c r="H48" s="300">
        <v>626.03</v>
      </c>
      <c r="I48" s="300">
        <v>0</v>
      </c>
      <c r="J48" s="301" t="s">
        <v>638</v>
      </c>
    </row>
    <row r="49" spans="1:10" ht="89.25">
      <c r="A49" s="192">
        <v>548</v>
      </c>
      <c r="B49" s="214" t="s">
        <v>1285</v>
      </c>
      <c r="C49" s="215">
        <v>45147</v>
      </c>
      <c r="D49" s="192" t="s">
        <v>4851</v>
      </c>
      <c r="E49" s="192" t="s">
        <v>14</v>
      </c>
      <c r="F49" s="192">
        <v>18937</v>
      </c>
      <c r="G49" s="198" t="s">
        <v>6066</v>
      </c>
      <c r="H49" s="300">
        <v>822.85</v>
      </c>
      <c r="I49" s="300">
        <v>0</v>
      </c>
      <c r="J49" s="301" t="s">
        <v>638</v>
      </c>
    </row>
    <row r="50" spans="1:10" ht="76.5">
      <c r="A50" s="192">
        <v>548</v>
      </c>
      <c r="B50" s="214" t="s">
        <v>1285</v>
      </c>
      <c r="C50" s="215">
        <v>45148</v>
      </c>
      <c r="D50" s="192" t="s">
        <v>4889</v>
      </c>
      <c r="E50" s="192" t="s">
        <v>14</v>
      </c>
      <c r="F50" s="192">
        <v>18939</v>
      </c>
      <c r="G50" s="198" t="s">
        <v>6103</v>
      </c>
      <c r="H50" s="300">
        <v>1633.43</v>
      </c>
      <c r="I50" s="300">
        <v>0</v>
      </c>
      <c r="J50" s="301" t="s">
        <v>638</v>
      </c>
    </row>
    <row r="51" spans="1:10" ht="102">
      <c r="A51" s="192">
        <v>576</v>
      </c>
      <c r="B51" s="214" t="s">
        <v>1247</v>
      </c>
      <c r="C51" s="215">
        <v>45154</v>
      </c>
      <c r="D51" s="192" t="s">
        <v>5040</v>
      </c>
      <c r="E51" s="192" t="s">
        <v>14</v>
      </c>
      <c r="F51" s="192">
        <v>19021</v>
      </c>
      <c r="G51" s="198" t="s">
        <v>6252</v>
      </c>
      <c r="H51" s="300">
        <v>834.37</v>
      </c>
      <c r="I51" s="300">
        <v>0</v>
      </c>
      <c r="J51" s="301" t="s">
        <v>638</v>
      </c>
    </row>
    <row r="52" spans="1:10" ht="102">
      <c r="A52" s="192">
        <v>10</v>
      </c>
      <c r="B52" s="214" t="s">
        <v>38</v>
      </c>
      <c r="C52" s="215">
        <v>45155</v>
      </c>
      <c r="D52" s="192" t="s">
        <v>5073</v>
      </c>
      <c r="E52" s="192" t="s">
        <v>14</v>
      </c>
      <c r="F52" s="192">
        <v>19031</v>
      </c>
      <c r="G52" s="198" t="s">
        <v>6283</v>
      </c>
      <c r="H52" s="300">
        <v>1090.73</v>
      </c>
      <c r="I52" s="300">
        <v>0</v>
      </c>
      <c r="J52" s="301" t="s">
        <v>638</v>
      </c>
    </row>
    <row r="53" spans="1:10" ht="76.5">
      <c r="A53" s="192">
        <v>132</v>
      </c>
      <c r="B53" s="214" t="s">
        <v>59</v>
      </c>
      <c r="C53" s="215">
        <v>45156</v>
      </c>
      <c r="D53" s="192" t="s">
        <v>5140</v>
      </c>
      <c r="E53" s="192" t="s">
        <v>14</v>
      </c>
      <c r="F53" s="192">
        <v>19035</v>
      </c>
      <c r="G53" s="198" t="s">
        <v>6348</v>
      </c>
      <c r="H53" s="300">
        <v>1021.72</v>
      </c>
      <c r="I53" s="300">
        <v>0</v>
      </c>
      <c r="J53" s="301" t="s">
        <v>638</v>
      </c>
    </row>
    <row r="54" spans="1:10" ht="89.25">
      <c r="A54" s="192">
        <v>132</v>
      </c>
      <c r="B54" s="214" t="s">
        <v>59</v>
      </c>
      <c r="C54" s="215">
        <v>45156</v>
      </c>
      <c r="D54" s="192" t="s">
        <v>5141</v>
      </c>
      <c r="E54" s="192" t="s">
        <v>14</v>
      </c>
      <c r="F54" s="192">
        <v>19036</v>
      </c>
      <c r="G54" s="198" t="s">
        <v>6349</v>
      </c>
      <c r="H54" s="300">
        <v>2136.61</v>
      </c>
      <c r="I54" s="300">
        <v>0</v>
      </c>
      <c r="J54" s="301" t="s">
        <v>638</v>
      </c>
    </row>
    <row r="55" spans="1:10" ht="102">
      <c r="A55" s="192">
        <v>132</v>
      </c>
      <c r="B55" s="214" t="s">
        <v>59</v>
      </c>
      <c r="C55" s="215">
        <v>45156</v>
      </c>
      <c r="D55" s="192" t="s">
        <v>5142</v>
      </c>
      <c r="E55" s="192" t="s">
        <v>14</v>
      </c>
      <c r="F55" s="192">
        <v>19034</v>
      </c>
      <c r="G55" s="198" t="s">
        <v>6350</v>
      </c>
      <c r="H55" s="300">
        <v>32149.31</v>
      </c>
      <c r="I55" s="300">
        <v>0</v>
      </c>
      <c r="J55" s="301" t="s">
        <v>638</v>
      </c>
    </row>
    <row r="56" spans="1:10" ht="89.25">
      <c r="A56" s="192">
        <v>132</v>
      </c>
      <c r="B56" s="214" t="s">
        <v>59</v>
      </c>
      <c r="C56" s="215">
        <v>45156</v>
      </c>
      <c r="D56" s="192" t="s">
        <v>5143</v>
      </c>
      <c r="E56" s="192" t="s">
        <v>14</v>
      </c>
      <c r="F56" s="192">
        <v>19037</v>
      </c>
      <c r="G56" s="198" t="s">
        <v>6351</v>
      </c>
      <c r="H56" s="300">
        <v>6195.05</v>
      </c>
      <c r="I56" s="300">
        <v>0</v>
      </c>
      <c r="J56" s="301" t="s">
        <v>638</v>
      </c>
    </row>
    <row r="57" spans="1:10" ht="89.25">
      <c r="A57" s="192">
        <v>10</v>
      </c>
      <c r="B57" s="214" t="s">
        <v>38</v>
      </c>
      <c r="C57" s="215">
        <v>45159</v>
      </c>
      <c r="D57" s="192" t="s">
        <v>5193</v>
      </c>
      <c r="E57" s="192" t="s">
        <v>14</v>
      </c>
      <c r="F57" s="192">
        <v>19057</v>
      </c>
      <c r="G57" s="198" t="s">
        <v>6393</v>
      </c>
      <c r="H57" s="300">
        <v>9068.9</v>
      </c>
      <c r="I57" s="300">
        <v>0</v>
      </c>
      <c r="J57" s="301" t="s">
        <v>638</v>
      </c>
    </row>
    <row r="58" spans="1:10" ht="89.25">
      <c r="A58" s="192">
        <v>576</v>
      </c>
      <c r="B58" s="214" t="s">
        <v>1247</v>
      </c>
      <c r="C58" s="215">
        <v>45161</v>
      </c>
      <c r="D58" s="192" t="s">
        <v>5299</v>
      </c>
      <c r="E58" s="192" t="s">
        <v>14</v>
      </c>
      <c r="F58" s="192">
        <v>19075</v>
      </c>
      <c r="G58" s="198" t="s">
        <v>6494</v>
      </c>
      <c r="H58" s="300">
        <v>399.93</v>
      </c>
      <c r="I58" s="300">
        <v>0</v>
      </c>
      <c r="J58" s="301" t="s">
        <v>638</v>
      </c>
    </row>
    <row r="59" spans="1:10" ht="89.25">
      <c r="A59" s="192">
        <v>132</v>
      </c>
      <c r="B59" s="214" t="s">
        <v>59</v>
      </c>
      <c r="C59" s="215">
        <v>45167</v>
      </c>
      <c r="D59" s="192" t="s">
        <v>5507</v>
      </c>
      <c r="E59" s="192" t="s">
        <v>14</v>
      </c>
      <c r="F59" s="192">
        <v>19116</v>
      </c>
      <c r="G59" s="198" t="s">
        <v>6709</v>
      </c>
      <c r="H59" s="300">
        <v>1039.76</v>
      </c>
      <c r="I59" s="300">
        <v>0</v>
      </c>
      <c r="J59" s="301" t="s">
        <v>638</v>
      </c>
    </row>
    <row r="60" spans="1:10" ht="89.25">
      <c r="A60" s="192">
        <v>132</v>
      </c>
      <c r="B60" s="214" t="s">
        <v>59</v>
      </c>
      <c r="C60" s="215">
        <v>45168</v>
      </c>
      <c r="D60" s="192" t="s">
        <v>5686</v>
      </c>
      <c r="E60" s="192" t="s">
        <v>14</v>
      </c>
      <c r="F60" s="192">
        <v>19123</v>
      </c>
      <c r="G60" s="198" t="s">
        <v>6803</v>
      </c>
      <c r="H60" s="300">
        <v>751.16</v>
      </c>
      <c r="I60" s="300">
        <v>0</v>
      </c>
      <c r="J60" s="301" t="s">
        <v>638</v>
      </c>
    </row>
    <row r="61" spans="1:10" ht="89.25">
      <c r="A61" s="192">
        <v>590</v>
      </c>
      <c r="B61" s="214" t="s">
        <v>1286</v>
      </c>
      <c r="C61" s="215">
        <v>45168</v>
      </c>
      <c r="D61" s="192" t="s">
        <v>5688</v>
      </c>
      <c r="E61" s="192" t="s">
        <v>14</v>
      </c>
      <c r="F61" s="192">
        <v>19122</v>
      </c>
      <c r="G61" s="198" t="s">
        <v>6805</v>
      </c>
      <c r="H61" s="300">
        <v>9760.8799999999992</v>
      </c>
      <c r="I61" s="300">
        <v>0</v>
      </c>
      <c r="J61" s="301" t="s">
        <v>638</v>
      </c>
    </row>
    <row r="62" spans="1:10">
      <c r="A62" s="384"/>
      <c r="B62" s="385"/>
      <c r="C62" s="386"/>
      <c r="D62" s="384"/>
      <c r="E62" s="384"/>
      <c r="F62" s="384"/>
      <c r="G62" s="387"/>
      <c r="H62" s="356"/>
      <c r="I62" s="356"/>
      <c r="J62" s="389"/>
    </row>
    <row r="63" spans="1:10" ht="18.75">
      <c r="A63" s="179"/>
      <c r="G63" s="281" t="s">
        <v>554</v>
      </c>
      <c r="H63" s="177">
        <f>+SUBTOTAL(9,H7:H61)</f>
        <v>278875.30999999994</v>
      </c>
      <c r="I63" s="177">
        <f>+SUBTOTAL(9,I7:I61)</f>
        <v>0</v>
      </c>
    </row>
    <row r="64" spans="1:10">
      <c r="H64" s="158"/>
      <c r="I64" s="158"/>
    </row>
    <row r="65" spans="8:9">
      <c r="H65" s="158"/>
      <c r="I65" s="158"/>
    </row>
    <row r="66" spans="8:9">
      <c r="H66" s="158"/>
      <c r="I66" s="158"/>
    </row>
  </sheetData>
  <autoFilter ref="A6:J12" xr:uid="{23B62C68-2BDD-4FCD-ACAE-1897A4977DA0}"/>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3"/>
  <sheetViews>
    <sheetView showGridLines="0" tabSelected="1" view="pageBreakPreview" zoomScaleNormal="115" zoomScaleSheetLayoutView="100" workbookViewId="0">
      <selection activeCell="H14" sqref="H14:I14"/>
    </sheetView>
  </sheetViews>
  <sheetFormatPr baseColWidth="10"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16" t="s">
        <v>1458</v>
      </c>
      <c r="Y2" s="417"/>
      <c r="Z2" s="417"/>
      <c r="AA2" s="417"/>
      <c r="AB2" s="417"/>
      <c r="AC2" s="417"/>
      <c r="AD2" s="417"/>
      <c r="AE2" s="418"/>
      <c r="AF2" s="17"/>
    </row>
    <row r="3" spans="1:32" ht="15.75">
      <c r="A3" s="17"/>
      <c r="B3" s="17"/>
      <c r="C3" s="18"/>
      <c r="D3" s="18"/>
      <c r="E3" s="18"/>
      <c r="F3" s="17"/>
      <c r="G3" s="17"/>
      <c r="H3" s="17"/>
      <c r="I3" s="17"/>
      <c r="J3" s="17"/>
      <c r="K3" s="17"/>
      <c r="L3" s="17"/>
      <c r="M3" s="17"/>
      <c r="N3" s="17"/>
      <c r="O3" s="17"/>
      <c r="P3" s="17"/>
      <c r="Q3" s="17"/>
      <c r="R3" s="17"/>
      <c r="S3" s="17"/>
      <c r="T3" s="17"/>
      <c r="U3" s="17"/>
      <c r="V3" s="17"/>
      <c r="W3" s="17"/>
      <c r="X3" s="419" t="s">
        <v>7114</v>
      </c>
      <c r="Y3" s="420"/>
      <c r="Z3" s="420"/>
      <c r="AA3" s="420"/>
      <c r="AB3" s="420"/>
      <c r="AC3" s="420"/>
      <c r="AD3" s="420"/>
      <c r="AE3" s="421"/>
      <c r="AF3" s="17"/>
    </row>
    <row r="4" spans="1:32" ht="15.75">
      <c r="A4" s="17"/>
      <c r="B4" s="17"/>
      <c r="C4" s="18"/>
      <c r="D4" s="18"/>
      <c r="E4" s="18"/>
      <c r="F4" s="17"/>
      <c r="G4" s="17"/>
      <c r="H4" s="17"/>
      <c r="I4" s="17"/>
      <c r="J4" s="17"/>
      <c r="K4" s="17"/>
      <c r="L4" s="17"/>
      <c r="M4" s="17"/>
      <c r="N4" s="17"/>
      <c r="O4" s="17"/>
      <c r="P4" s="17"/>
      <c r="Q4" s="17"/>
      <c r="R4" s="17"/>
      <c r="S4" s="17"/>
      <c r="T4" s="17"/>
      <c r="U4" s="17"/>
      <c r="V4" s="17"/>
      <c r="W4" s="17"/>
      <c r="X4" s="422" t="s">
        <v>7113</v>
      </c>
      <c r="Y4" s="423"/>
      <c r="Z4" s="423"/>
      <c r="AA4" s="423"/>
      <c r="AB4" s="423"/>
      <c r="AC4" s="423"/>
      <c r="AD4" s="423"/>
      <c r="AE4" s="424"/>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25" t="s">
        <v>30</v>
      </c>
      <c r="B6" s="425"/>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425"/>
    </row>
    <row r="7" spans="1:32" ht="16.5">
      <c r="A7" s="426" t="s">
        <v>592</v>
      </c>
      <c r="B7" s="425"/>
      <c r="C7" s="425"/>
      <c r="D7" s="425"/>
      <c r="E7" s="425"/>
      <c r="F7" s="425"/>
      <c r="G7" s="425"/>
      <c r="H7" s="425"/>
      <c r="I7" s="425"/>
      <c r="J7" s="425"/>
      <c r="K7" s="425"/>
      <c r="L7" s="425"/>
      <c r="M7" s="425"/>
      <c r="N7" s="425"/>
      <c r="O7" s="425"/>
      <c r="P7" s="425"/>
      <c r="Q7" s="425"/>
      <c r="R7" s="425"/>
      <c r="S7" s="425"/>
      <c r="T7" s="425"/>
      <c r="U7" s="425"/>
      <c r="V7" s="425"/>
      <c r="W7" s="425"/>
      <c r="X7" s="425"/>
      <c r="Y7" s="425"/>
      <c r="Z7" s="425"/>
      <c r="AA7" s="425"/>
      <c r="AB7" s="425"/>
      <c r="AC7" s="425"/>
      <c r="AD7" s="425"/>
      <c r="AE7" s="425"/>
      <c r="AF7" s="425"/>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35">
        <v>44927</v>
      </c>
      <c r="Q9" s="436"/>
      <c r="R9" s="436"/>
      <c r="S9" s="437"/>
      <c r="T9" s="22"/>
      <c r="U9" s="22" t="s">
        <v>0</v>
      </c>
      <c r="V9" s="435">
        <v>45169</v>
      </c>
      <c r="W9" s="436"/>
      <c r="X9" s="436"/>
      <c r="Y9" s="437"/>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1258</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48" t="str">
        <f>IFERROR(VLOOKUP(H14,bd_lista!A3:E590,2,FALSE),"")</f>
        <v/>
      </c>
      <c r="G12" s="448"/>
      <c r="H12" s="448"/>
      <c r="I12" s="448"/>
      <c r="J12" s="448"/>
      <c r="K12" s="448"/>
      <c r="L12" s="448"/>
      <c r="M12" s="448"/>
      <c r="N12" s="448"/>
      <c r="O12" s="448"/>
      <c r="P12" s="448"/>
      <c r="Q12" s="448"/>
      <c r="R12" s="448"/>
      <c r="S12" s="448"/>
      <c r="T12" s="448"/>
      <c r="U12" s="448"/>
      <c r="V12" s="448"/>
      <c r="W12" s="448"/>
      <c r="X12" s="448"/>
      <c r="Y12" s="448"/>
      <c r="Z12" s="448"/>
      <c r="AA12" s="448"/>
      <c r="AB12" s="448"/>
      <c r="AC12" s="448"/>
      <c r="AD12" s="448"/>
      <c r="AE12" s="34"/>
      <c r="AF12" s="34"/>
    </row>
    <row r="13" spans="1:32" ht="23.25" customHeight="1">
      <c r="A13" s="20"/>
      <c r="B13" s="20"/>
      <c r="C13" s="16"/>
      <c r="D13" s="16"/>
      <c r="E13" s="16"/>
      <c r="F13" s="448"/>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20"/>
      <c r="AF13" s="20"/>
    </row>
    <row r="14" spans="1:32" ht="15.75" customHeight="1">
      <c r="A14" s="20"/>
      <c r="B14" s="25" t="s">
        <v>591</v>
      </c>
      <c r="C14" s="20"/>
      <c r="D14" s="20"/>
      <c r="E14" s="20"/>
      <c r="F14" s="20"/>
      <c r="G14" s="20"/>
      <c r="H14" s="440"/>
      <c r="I14" s="437"/>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197"/>
      <c r="I15" s="197"/>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27" t="s">
        <v>1265</v>
      </c>
      <c r="C16" s="427"/>
      <c r="D16" s="427"/>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20"/>
    </row>
    <row r="17" spans="1:32" ht="15.75">
      <c r="A17" s="20"/>
      <c r="B17" s="427"/>
      <c r="C17" s="427"/>
      <c r="D17" s="427"/>
      <c r="E17" s="427"/>
      <c r="F17" s="427"/>
      <c r="G17" s="427"/>
      <c r="H17" s="427"/>
      <c r="I17" s="427"/>
      <c r="J17" s="427"/>
      <c r="K17" s="427"/>
      <c r="L17" s="427"/>
      <c r="M17" s="427"/>
      <c r="N17" s="427"/>
      <c r="O17" s="427"/>
      <c r="P17" s="427"/>
      <c r="Q17" s="427"/>
      <c r="R17" s="427"/>
      <c r="S17" s="427"/>
      <c r="T17" s="427"/>
      <c r="U17" s="427"/>
      <c r="V17" s="427"/>
      <c r="W17" s="427"/>
      <c r="X17" s="427"/>
      <c r="Y17" s="427"/>
      <c r="Z17" s="427"/>
      <c r="AA17" s="427"/>
      <c r="AB17" s="427"/>
      <c r="AC17" s="427"/>
      <c r="AD17" s="427"/>
      <c r="AE17" s="427"/>
      <c r="AF17" s="20"/>
    </row>
    <row r="18" spans="1:32" ht="6" customHeight="1" thickBot="1">
      <c r="A18" s="34"/>
      <c r="B18" s="38"/>
      <c r="C18" s="34"/>
      <c r="D18" s="34"/>
      <c r="E18" s="34"/>
      <c r="F18" s="34"/>
      <c r="G18" s="34"/>
      <c r="H18" s="441"/>
      <c r="I18" s="441"/>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07" t="s">
        <v>1373</v>
      </c>
      <c r="C19" s="408"/>
      <c r="D19" s="408"/>
      <c r="E19" s="408"/>
      <c r="F19" s="408"/>
      <c r="G19" s="408"/>
      <c r="H19" s="408"/>
      <c r="I19" s="408"/>
      <c r="J19" s="408"/>
      <c r="K19" s="408"/>
      <c r="L19" s="408"/>
      <c r="M19" s="408"/>
      <c r="N19" s="408"/>
      <c r="O19" s="408"/>
      <c r="P19" s="408"/>
      <c r="Q19" s="408"/>
      <c r="R19" s="408"/>
      <c r="S19" s="408"/>
      <c r="T19" s="408"/>
      <c r="U19" s="408"/>
      <c r="V19" s="408"/>
      <c r="W19" s="408"/>
      <c r="X19" s="408"/>
      <c r="Y19" s="408"/>
      <c r="Z19" s="408"/>
      <c r="AA19" s="408"/>
      <c r="AB19" s="408"/>
      <c r="AC19" s="408"/>
      <c r="AD19" s="408"/>
      <c r="AE19" s="409"/>
      <c r="AF19" s="34"/>
    </row>
    <row r="20" spans="1:32" ht="15.75">
      <c r="A20" s="34"/>
      <c r="B20" s="410"/>
      <c r="C20" s="411"/>
      <c r="D20" s="411"/>
      <c r="E20" s="411"/>
      <c r="F20" s="411"/>
      <c r="G20" s="411"/>
      <c r="H20" s="411"/>
      <c r="I20" s="411"/>
      <c r="J20" s="411"/>
      <c r="K20" s="411"/>
      <c r="L20" s="411"/>
      <c r="M20" s="411"/>
      <c r="N20" s="411"/>
      <c r="O20" s="411"/>
      <c r="P20" s="411"/>
      <c r="Q20" s="411"/>
      <c r="R20" s="411"/>
      <c r="S20" s="411"/>
      <c r="T20" s="411"/>
      <c r="U20" s="411"/>
      <c r="V20" s="411"/>
      <c r="W20" s="411"/>
      <c r="X20" s="411"/>
      <c r="Y20" s="411"/>
      <c r="Z20" s="411"/>
      <c r="AA20" s="411"/>
      <c r="AB20" s="411"/>
      <c r="AC20" s="411"/>
      <c r="AD20" s="411"/>
      <c r="AE20" s="412"/>
      <c r="AF20" s="34"/>
    </row>
    <row r="21" spans="1:32" ht="24.75" customHeight="1" thickBot="1">
      <c r="A21" s="34"/>
      <c r="B21" s="413"/>
      <c r="C21" s="414"/>
      <c r="D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5"/>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38" t="s">
        <v>593</v>
      </c>
      <c r="D23" s="438"/>
      <c r="E23" s="438"/>
      <c r="F23" s="438"/>
      <c r="G23" s="438"/>
      <c r="H23" s="438"/>
      <c r="I23" s="428" t="s">
        <v>1456</v>
      </c>
      <c r="J23" s="428"/>
      <c r="K23" s="428"/>
      <c r="L23" s="428"/>
      <c r="M23" s="429" t="s">
        <v>2</v>
      </c>
      <c r="N23" s="430"/>
      <c r="O23" s="430"/>
      <c r="P23" s="430"/>
      <c r="Q23" s="430"/>
      <c r="R23" s="430"/>
      <c r="S23" s="430"/>
      <c r="T23" s="430"/>
      <c r="U23" s="430"/>
      <c r="V23" s="430"/>
      <c r="W23" s="430"/>
      <c r="X23" s="430"/>
      <c r="Y23" s="431"/>
      <c r="Z23" s="428" t="s">
        <v>626</v>
      </c>
      <c r="AA23" s="428"/>
      <c r="AB23" s="428"/>
      <c r="AC23" s="428"/>
      <c r="AD23" s="428"/>
      <c r="AE23" s="26"/>
      <c r="AF23" s="20"/>
    </row>
    <row r="24" spans="1:32" ht="24" customHeight="1">
      <c r="A24" s="20"/>
      <c r="B24" s="26"/>
      <c r="C24" s="439" t="s">
        <v>29</v>
      </c>
      <c r="D24" s="439"/>
      <c r="E24" s="439"/>
      <c r="F24" s="439" t="s">
        <v>1457</v>
      </c>
      <c r="G24" s="439"/>
      <c r="H24" s="439"/>
      <c r="I24" s="428"/>
      <c r="J24" s="428"/>
      <c r="K24" s="428"/>
      <c r="L24" s="428"/>
      <c r="M24" s="432"/>
      <c r="N24" s="433"/>
      <c r="O24" s="433"/>
      <c r="P24" s="433"/>
      <c r="Q24" s="433"/>
      <c r="R24" s="433"/>
      <c r="S24" s="433"/>
      <c r="T24" s="433"/>
      <c r="U24" s="433"/>
      <c r="V24" s="433"/>
      <c r="W24" s="433"/>
      <c r="X24" s="433"/>
      <c r="Y24" s="434"/>
      <c r="Z24" s="428"/>
      <c r="AA24" s="428"/>
      <c r="AB24" s="428"/>
      <c r="AC24" s="428"/>
      <c r="AD24" s="428"/>
      <c r="AE24" s="26"/>
      <c r="AF24" s="20"/>
    </row>
    <row r="25" spans="1:32" ht="17.100000000000001" customHeight="1">
      <c r="A25" s="20"/>
      <c r="B25" s="26"/>
      <c r="C25" s="398">
        <f>+VLOOKUP($H$14,RESUMEN!$A$11:$AP$600,7,FALSE)</f>
        <v>0</v>
      </c>
      <c r="D25" s="399"/>
      <c r="E25" s="400"/>
      <c r="F25" s="398">
        <f>+VLOOKUP($H$14,RESUMEN!$A$11:$AP$600,28,FALSE)</f>
        <v>0</v>
      </c>
      <c r="G25" s="399"/>
      <c r="H25" s="400"/>
      <c r="I25" s="401" t="s">
        <v>3</v>
      </c>
      <c r="J25" s="402"/>
      <c r="K25" s="402"/>
      <c r="L25" s="403"/>
      <c r="M25" s="392" t="s">
        <v>4</v>
      </c>
      <c r="N25" s="393"/>
      <c r="O25" s="393"/>
      <c r="P25" s="393"/>
      <c r="Q25" s="393"/>
      <c r="R25" s="393"/>
      <c r="S25" s="393"/>
      <c r="T25" s="393"/>
      <c r="U25" s="393"/>
      <c r="V25" s="393"/>
      <c r="W25" s="393"/>
      <c r="X25" s="393"/>
      <c r="Y25" s="394"/>
      <c r="Z25" s="395" t="s">
        <v>5</v>
      </c>
      <c r="AA25" s="396"/>
      <c r="AB25" s="396"/>
      <c r="AC25" s="396"/>
      <c r="AD25" s="397"/>
      <c r="AE25" s="26"/>
      <c r="AF25" s="20"/>
    </row>
    <row r="26" spans="1:32" ht="17.100000000000001" customHeight="1">
      <c r="A26" s="20"/>
      <c r="B26" s="26"/>
      <c r="C26" s="398">
        <f>+VLOOKUP($H$14,RESUMEN!$A$11:$AP$600,8,FALSE)</f>
        <v>0</v>
      </c>
      <c r="D26" s="399"/>
      <c r="E26" s="400"/>
      <c r="F26" s="398">
        <v>0</v>
      </c>
      <c r="G26" s="399"/>
      <c r="H26" s="400"/>
      <c r="I26" s="401" t="s">
        <v>599</v>
      </c>
      <c r="J26" s="402"/>
      <c r="K26" s="402"/>
      <c r="L26" s="403"/>
      <c r="M26" s="392" t="s">
        <v>605</v>
      </c>
      <c r="N26" s="393"/>
      <c r="O26" s="393"/>
      <c r="P26" s="393"/>
      <c r="Q26" s="393"/>
      <c r="R26" s="393"/>
      <c r="S26" s="393"/>
      <c r="T26" s="393"/>
      <c r="U26" s="393"/>
      <c r="V26" s="393"/>
      <c r="W26" s="393"/>
      <c r="X26" s="393"/>
      <c r="Y26" s="394"/>
      <c r="Z26" s="395" t="s">
        <v>9</v>
      </c>
      <c r="AA26" s="396"/>
      <c r="AB26" s="396"/>
      <c r="AC26" s="396"/>
      <c r="AD26" s="397"/>
      <c r="AE26" s="26"/>
      <c r="AF26" s="20"/>
    </row>
    <row r="27" spans="1:32" ht="17.100000000000001" customHeight="1">
      <c r="A27" s="20"/>
      <c r="B27" s="26"/>
      <c r="C27" s="398">
        <v>0</v>
      </c>
      <c r="D27" s="399"/>
      <c r="E27" s="400"/>
      <c r="F27" s="398">
        <f>+VLOOKUP($H$14,RESUMEN!$A$11:$AP$600,29,FALSE)</f>
        <v>0</v>
      </c>
      <c r="G27" s="399"/>
      <c r="H27" s="400"/>
      <c r="I27" s="401" t="s">
        <v>551</v>
      </c>
      <c r="J27" s="402"/>
      <c r="K27" s="402"/>
      <c r="L27" s="403"/>
      <c r="M27" s="392" t="s">
        <v>628</v>
      </c>
      <c r="N27" s="393"/>
      <c r="O27" s="393"/>
      <c r="P27" s="393"/>
      <c r="Q27" s="393"/>
      <c r="R27" s="393"/>
      <c r="S27" s="393"/>
      <c r="T27" s="393"/>
      <c r="U27" s="393"/>
      <c r="V27" s="393"/>
      <c r="W27" s="393"/>
      <c r="X27" s="393"/>
      <c r="Y27" s="394"/>
      <c r="Z27" s="395" t="s">
        <v>9</v>
      </c>
      <c r="AA27" s="396"/>
      <c r="AB27" s="396"/>
      <c r="AC27" s="396"/>
      <c r="AD27" s="397"/>
      <c r="AE27" s="26"/>
      <c r="AF27" s="20"/>
    </row>
    <row r="28" spans="1:32" ht="17.100000000000001" customHeight="1">
      <c r="A28" s="20"/>
      <c r="B28" s="26"/>
      <c r="C28" s="398">
        <f>+VLOOKUP($H$14,RESUMEN!$A$11:$AP$600,9,FALSE)</f>
        <v>0</v>
      </c>
      <c r="D28" s="399"/>
      <c r="E28" s="400"/>
      <c r="F28" s="398">
        <v>0</v>
      </c>
      <c r="G28" s="399"/>
      <c r="H28" s="400"/>
      <c r="I28" s="401" t="s">
        <v>1289</v>
      </c>
      <c r="J28" s="402"/>
      <c r="K28" s="402"/>
      <c r="L28" s="403"/>
      <c r="M28" s="392" t="s">
        <v>1290</v>
      </c>
      <c r="N28" s="393"/>
      <c r="O28" s="393"/>
      <c r="P28" s="393"/>
      <c r="Q28" s="393"/>
      <c r="R28" s="393"/>
      <c r="S28" s="393"/>
      <c r="T28" s="393"/>
      <c r="U28" s="393"/>
      <c r="V28" s="393"/>
      <c r="W28" s="393"/>
      <c r="X28" s="393"/>
      <c r="Y28" s="394"/>
      <c r="Z28" s="395" t="s">
        <v>5</v>
      </c>
      <c r="AA28" s="396"/>
      <c r="AB28" s="396"/>
      <c r="AC28" s="396"/>
      <c r="AD28" s="397"/>
      <c r="AE28" s="26"/>
      <c r="AF28" s="20"/>
    </row>
    <row r="29" spans="1:32" ht="17.100000000000001" customHeight="1">
      <c r="A29" s="20"/>
      <c r="B29" s="26"/>
      <c r="C29" s="398">
        <f>+VLOOKUP($H$14,RESUMEN!$A$11:$AP$600,10,FALSE)</f>
        <v>0</v>
      </c>
      <c r="D29" s="399"/>
      <c r="E29" s="400"/>
      <c r="F29" s="398">
        <f>+VLOOKUP($H$14,RESUMEN!$A$11:$AP$600,30,FALSE)</f>
        <v>0</v>
      </c>
      <c r="G29" s="399"/>
      <c r="H29" s="400"/>
      <c r="I29" s="401" t="s">
        <v>10</v>
      </c>
      <c r="J29" s="402"/>
      <c r="K29" s="402"/>
      <c r="L29" s="403"/>
      <c r="M29" s="392" t="s">
        <v>603</v>
      </c>
      <c r="N29" s="393"/>
      <c r="O29" s="393"/>
      <c r="P29" s="393"/>
      <c r="Q29" s="393"/>
      <c r="R29" s="393"/>
      <c r="S29" s="393"/>
      <c r="T29" s="393"/>
      <c r="U29" s="393"/>
      <c r="V29" s="393"/>
      <c r="W29" s="393"/>
      <c r="X29" s="393"/>
      <c r="Y29" s="394"/>
      <c r="Z29" s="395" t="s">
        <v>11</v>
      </c>
      <c r="AA29" s="396"/>
      <c r="AB29" s="396"/>
      <c r="AC29" s="396"/>
      <c r="AD29" s="397"/>
      <c r="AE29" s="26"/>
      <c r="AF29" s="20"/>
    </row>
    <row r="30" spans="1:32" ht="17.100000000000001" customHeight="1">
      <c r="A30" s="20"/>
      <c r="B30" s="26"/>
      <c r="C30" s="398">
        <f>+VLOOKUP($H$14,RESUMEN!$A$11:$AP$600,11,FALSE)</f>
        <v>0</v>
      </c>
      <c r="D30" s="399"/>
      <c r="E30" s="400"/>
      <c r="F30" s="398">
        <f>+VLOOKUP($H$14,RESUMEN!$A$11:$AP$600,31,FALSE)</f>
        <v>0</v>
      </c>
      <c r="G30" s="399"/>
      <c r="H30" s="400"/>
      <c r="I30" s="401" t="s">
        <v>6</v>
      </c>
      <c r="J30" s="402"/>
      <c r="K30" s="402"/>
      <c r="L30" s="403"/>
      <c r="M30" s="392" t="s">
        <v>7</v>
      </c>
      <c r="N30" s="393"/>
      <c r="O30" s="393"/>
      <c r="P30" s="393"/>
      <c r="Q30" s="393"/>
      <c r="R30" s="393"/>
      <c r="S30" s="393"/>
      <c r="T30" s="393"/>
      <c r="U30" s="393"/>
      <c r="V30" s="393"/>
      <c r="W30" s="393"/>
      <c r="X30" s="393"/>
      <c r="Y30" s="394"/>
      <c r="Z30" s="395" t="s">
        <v>5</v>
      </c>
      <c r="AA30" s="396"/>
      <c r="AB30" s="396"/>
      <c r="AC30" s="396"/>
      <c r="AD30" s="397"/>
      <c r="AE30" s="26"/>
      <c r="AF30" s="20"/>
    </row>
    <row r="31" spans="1:32" ht="17.100000000000001" customHeight="1">
      <c r="A31" s="20"/>
      <c r="B31" s="26"/>
      <c r="C31" s="398">
        <f>+VLOOKUP($H$14,RESUMEN!$A$11:$AP$600,13,FALSE)</f>
        <v>0</v>
      </c>
      <c r="D31" s="399"/>
      <c r="E31" s="400"/>
      <c r="F31" s="398">
        <f>+VLOOKUP($H$14,RESUMEN!$A$11:$AP$600,32,FALSE)</f>
        <v>0</v>
      </c>
      <c r="G31" s="399"/>
      <c r="H31" s="400"/>
      <c r="I31" s="401" t="s">
        <v>14</v>
      </c>
      <c r="J31" s="402"/>
      <c r="K31" s="402"/>
      <c r="L31" s="403"/>
      <c r="M31" s="392" t="s">
        <v>15</v>
      </c>
      <c r="N31" s="393"/>
      <c r="O31" s="393"/>
      <c r="P31" s="393"/>
      <c r="Q31" s="393"/>
      <c r="R31" s="393"/>
      <c r="S31" s="393"/>
      <c r="T31" s="393"/>
      <c r="U31" s="393"/>
      <c r="V31" s="393"/>
      <c r="W31" s="393"/>
      <c r="X31" s="393"/>
      <c r="Y31" s="394"/>
      <c r="Z31" s="395" t="s">
        <v>11</v>
      </c>
      <c r="AA31" s="396"/>
      <c r="AB31" s="396"/>
      <c r="AC31" s="396"/>
      <c r="AD31" s="397"/>
      <c r="AE31" s="26"/>
      <c r="AF31" s="20"/>
    </row>
    <row r="32" spans="1:32" ht="32.25" customHeight="1">
      <c r="A32" s="20"/>
      <c r="B32" s="26"/>
      <c r="C32" s="398">
        <f>+VLOOKUP($H$14,RESUMEN!$A$11:$AP$600,14,FALSE)</f>
        <v>0</v>
      </c>
      <c r="D32" s="399"/>
      <c r="E32" s="400"/>
      <c r="F32" s="398">
        <v>0</v>
      </c>
      <c r="G32" s="399"/>
      <c r="H32" s="400"/>
      <c r="I32" s="401" t="s">
        <v>1462</v>
      </c>
      <c r="J32" s="402"/>
      <c r="K32" s="402"/>
      <c r="L32" s="403"/>
      <c r="M32" s="392" t="s">
        <v>1412</v>
      </c>
      <c r="N32" s="393"/>
      <c r="O32" s="393"/>
      <c r="P32" s="393"/>
      <c r="Q32" s="393"/>
      <c r="R32" s="393"/>
      <c r="S32" s="393"/>
      <c r="T32" s="393"/>
      <c r="U32" s="393"/>
      <c r="V32" s="393"/>
      <c r="W32" s="393"/>
      <c r="X32" s="393"/>
      <c r="Y32" s="394"/>
      <c r="Z32" s="401" t="s">
        <v>1353</v>
      </c>
      <c r="AA32" s="402"/>
      <c r="AB32" s="402"/>
      <c r="AC32" s="402"/>
      <c r="AD32" s="403"/>
      <c r="AE32" s="26"/>
      <c r="AF32" s="20"/>
    </row>
    <row r="33" spans="1:32" ht="17.100000000000001" customHeight="1">
      <c r="A33" s="20"/>
      <c r="B33" s="26"/>
      <c r="C33" s="398">
        <f>+VLOOKUP($H$14,RESUMEN!$A$11:$AP$600,15,FALSE)</f>
        <v>0</v>
      </c>
      <c r="D33" s="399"/>
      <c r="E33" s="400"/>
      <c r="F33" s="398">
        <v>0</v>
      </c>
      <c r="G33" s="399"/>
      <c r="H33" s="400"/>
      <c r="I33" s="401" t="s">
        <v>600</v>
      </c>
      <c r="J33" s="402"/>
      <c r="K33" s="402"/>
      <c r="L33" s="403"/>
      <c r="M33" s="392" t="s">
        <v>606</v>
      </c>
      <c r="N33" s="393"/>
      <c r="O33" s="393"/>
      <c r="P33" s="393"/>
      <c r="Q33" s="393"/>
      <c r="R33" s="393"/>
      <c r="S33" s="393"/>
      <c r="T33" s="393"/>
      <c r="U33" s="393"/>
      <c r="V33" s="393"/>
      <c r="W33" s="393"/>
      <c r="X33" s="393"/>
      <c r="Y33" s="394"/>
      <c r="Z33" s="395" t="s">
        <v>18</v>
      </c>
      <c r="AA33" s="396"/>
      <c r="AB33" s="396"/>
      <c r="AC33" s="396"/>
      <c r="AD33" s="397"/>
      <c r="AE33" s="26"/>
      <c r="AF33" s="20"/>
    </row>
    <row r="34" spans="1:32" ht="17.100000000000001" customHeight="1">
      <c r="A34" s="20"/>
      <c r="B34" s="26"/>
      <c r="C34" s="398">
        <f>+VLOOKUP($H$14,RESUMEN!$A$11:$AP$600,16,FALSE)</f>
        <v>0</v>
      </c>
      <c r="D34" s="399"/>
      <c r="E34" s="400"/>
      <c r="F34" s="398">
        <f>+VLOOKUP($H$14,RESUMEN!$A$11:$AP$600,33,FALSE)</f>
        <v>0</v>
      </c>
      <c r="G34" s="399"/>
      <c r="H34" s="400"/>
      <c r="I34" s="401" t="s">
        <v>16</v>
      </c>
      <c r="J34" s="402"/>
      <c r="K34" s="402"/>
      <c r="L34" s="403"/>
      <c r="M34" s="392" t="s">
        <v>17</v>
      </c>
      <c r="N34" s="393"/>
      <c r="O34" s="393"/>
      <c r="P34" s="393"/>
      <c r="Q34" s="393"/>
      <c r="R34" s="393"/>
      <c r="S34" s="393"/>
      <c r="T34" s="393"/>
      <c r="U34" s="393"/>
      <c r="V34" s="393"/>
      <c r="W34" s="393"/>
      <c r="X34" s="393"/>
      <c r="Y34" s="394"/>
      <c r="Z34" s="395" t="s">
        <v>18</v>
      </c>
      <c r="AA34" s="396"/>
      <c r="AB34" s="396"/>
      <c r="AC34" s="396"/>
      <c r="AD34" s="397"/>
      <c r="AE34" s="26"/>
      <c r="AF34" s="20"/>
    </row>
    <row r="35" spans="1:32" ht="17.100000000000001" customHeight="1">
      <c r="A35" s="20"/>
      <c r="B35" s="26"/>
      <c r="C35" s="398">
        <f>+VLOOKUP($H$14,RESUMEN!$A$11:$AP$600,17,FALSE)</f>
        <v>0</v>
      </c>
      <c r="D35" s="399"/>
      <c r="E35" s="400"/>
      <c r="F35" s="398">
        <f>+VLOOKUP($H$14,RESUMEN!$A$11:$AP$600,34,FALSE)</f>
        <v>0</v>
      </c>
      <c r="G35" s="399"/>
      <c r="H35" s="400"/>
      <c r="I35" s="401" t="s">
        <v>12</v>
      </c>
      <c r="J35" s="402"/>
      <c r="K35" s="402"/>
      <c r="L35" s="403"/>
      <c r="M35" s="392" t="s">
        <v>13</v>
      </c>
      <c r="N35" s="393"/>
      <c r="O35" s="393"/>
      <c r="P35" s="393"/>
      <c r="Q35" s="393"/>
      <c r="R35" s="393"/>
      <c r="S35" s="393"/>
      <c r="T35" s="393"/>
      <c r="U35" s="393"/>
      <c r="V35" s="393"/>
      <c r="W35" s="393"/>
      <c r="X35" s="393"/>
      <c r="Y35" s="394"/>
      <c r="Z35" s="395" t="s">
        <v>11</v>
      </c>
      <c r="AA35" s="396"/>
      <c r="AB35" s="396"/>
      <c r="AC35" s="396"/>
      <c r="AD35" s="397"/>
      <c r="AE35" s="26"/>
      <c r="AF35" s="20"/>
    </row>
    <row r="36" spans="1:32" ht="17.100000000000001" customHeight="1">
      <c r="A36" s="20"/>
      <c r="B36" s="26"/>
      <c r="C36" s="398">
        <f>+VLOOKUP($H$14,RESUMEN!$A$11:$AP$600,18,FALSE)</f>
        <v>0</v>
      </c>
      <c r="D36" s="399"/>
      <c r="E36" s="400"/>
      <c r="F36" s="398">
        <f>+VLOOKUP($H$14,RESUMEN!$A$11:$AP$600,35,FALSE)</f>
        <v>0</v>
      </c>
      <c r="G36" s="399"/>
      <c r="H36" s="400"/>
      <c r="I36" s="401" t="s">
        <v>601</v>
      </c>
      <c r="J36" s="402"/>
      <c r="K36" s="402"/>
      <c r="L36" s="403"/>
      <c r="M36" s="392" t="s">
        <v>602</v>
      </c>
      <c r="N36" s="393"/>
      <c r="O36" s="393"/>
      <c r="P36" s="393"/>
      <c r="Q36" s="393"/>
      <c r="R36" s="393"/>
      <c r="S36" s="393"/>
      <c r="T36" s="393"/>
      <c r="U36" s="393"/>
      <c r="V36" s="393"/>
      <c r="W36" s="393"/>
      <c r="X36" s="393"/>
      <c r="Y36" s="394"/>
      <c r="Z36" s="395" t="s">
        <v>18</v>
      </c>
      <c r="AA36" s="396"/>
      <c r="AB36" s="396"/>
      <c r="AC36" s="396"/>
      <c r="AD36" s="397"/>
      <c r="AE36" s="26"/>
      <c r="AF36" s="20"/>
    </row>
    <row r="37" spans="1:32" ht="17.100000000000001" customHeight="1">
      <c r="A37" s="20"/>
      <c r="B37" s="26"/>
      <c r="C37" s="398">
        <f>+VLOOKUP($H$14,RESUMEN!$A$11:$AP$600,19,FALSE)+VLOOKUP($H$14,RESUMEN!$A$11:$AP$600,20,FALSE)</f>
        <v>0</v>
      </c>
      <c r="D37" s="399"/>
      <c r="E37" s="400"/>
      <c r="F37" s="398">
        <f>+VLOOKUP($H$14,RESUMEN!$A$11:$AP$600,36,FALSE)</f>
        <v>0</v>
      </c>
      <c r="G37" s="399"/>
      <c r="H37" s="400"/>
      <c r="I37" s="401" t="s">
        <v>639</v>
      </c>
      <c r="J37" s="402"/>
      <c r="K37" s="402"/>
      <c r="L37" s="403"/>
      <c r="M37" s="392" t="s">
        <v>641</v>
      </c>
      <c r="N37" s="393"/>
      <c r="O37" s="393"/>
      <c r="P37" s="393"/>
      <c r="Q37" s="393"/>
      <c r="R37" s="393"/>
      <c r="S37" s="393"/>
      <c r="T37" s="393"/>
      <c r="U37" s="393"/>
      <c r="V37" s="393"/>
      <c r="W37" s="393"/>
      <c r="X37" s="393"/>
      <c r="Y37" s="394"/>
      <c r="Z37" s="395" t="s">
        <v>18</v>
      </c>
      <c r="AA37" s="396"/>
      <c r="AB37" s="396"/>
      <c r="AC37" s="396"/>
      <c r="AD37" s="397"/>
      <c r="AE37" s="26"/>
      <c r="AF37" s="20"/>
    </row>
    <row r="38" spans="1:32" ht="17.100000000000001" customHeight="1">
      <c r="A38" s="20"/>
      <c r="B38" s="26"/>
      <c r="C38" s="398">
        <f>+VLOOKUP($H$14,RESUMEN!$A$11:$AP$600,21,FALSE)</f>
        <v>0</v>
      </c>
      <c r="D38" s="399"/>
      <c r="E38" s="400"/>
      <c r="F38" s="398">
        <f>+VLOOKUP($H$14,RESUMEN!$A$11:$AP$600,37,FALSE)</f>
        <v>0</v>
      </c>
      <c r="G38" s="399"/>
      <c r="H38" s="400"/>
      <c r="I38" s="401" t="s">
        <v>19</v>
      </c>
      <c r="J38" s="402"/>
      <c r="K38" s="402"/>
      <c r="L38" s="403"/>
      <c r="M38" s="392" t="s">
        <v>604</v>
      </c>
      <c r="N38" s="393"/>
      <c r="O38" s="393"/>
      <c r="P38" s="393"/>
      <c r="Q38" s="393"/>
      <c r="R38" s="393"/>
      <c r="S38" s="393"/>
      <c r="T38" s="393"/>
      <c r="U38" s="393"/>
      <c r="V38" s="393"/>
      <c r="W38" s="393"/>
      <c r="X38" s="393"/>
      <c r="Y38" s="394"/>
      <c r="Z38" s="395" t="s">
        <v>11</v>
      </c>
      <c r="AA38" s="396"/>
      <c r="AB38" s="396"/>
      <c r="AC38" s="396"/>
      <c r="AD38" s="397"/>
      <c r="AE38" s="26"/>
      <c r="AF38" s="20"/>
    </row>
    <row r="39" spans="1:32" ht="17.100000000000001" customHeight="1">
      <c r="A39" s="20"/>
      <c r="B39" s="26"/>
      <c r="C39" s="398">
        <f>+VLOOKUP($H$14,RESUMEN!$A$11:$AP$600,22,FALSE)</f>
        <v>0</v>
      </c>
      <c r="D39" s="399"/>
      <c r="E39" s="400"/>
      <c r="F39" s="398">
        <f>+VLOOKUP($H$14,RESUMEN!$A$11:$AP$600,38,FALSE)</f>
        <v>0</v>
      </c>
      <c r="G39" s="399"/>
      <c r="H39" s="400"/>
      <c r="I39" s="401" t="s">
        <v>20</v>
      </c>
      <c r="J39" s="402"/>
      <c r="K39" s="402"/>
      <c r="L39" s="403"/>
      <c r="M39" s="392" t="s">
        <v>21</v>
      </c>
      <c r="N39" s="393"/>
      <c r="O39" s="393"/>
      <c r="P39" s="393"/>
      <c r="Q39" s="393"/>
      <c r="R39" s="393"/>
      <c r="S39" s="393"/>
      <c r="T39" s="393"/>
      <c r="U39" s="393"/>
      <c r="V39" s="393"/>
      <c r="W39" s="393"/>
      <c r="X39" s="393"/>
      <c r="Y39" s="394"/>
      <c r="Z39" s="395" t="s">
        <v>11</v>
      </c>
      <c r="AA39" s="396"/>
      <c r="AB39" s="396"/>
      <c r="AC39" s="396"/>
      <c r="AD39" s="397"/>
      <c r="AE39" s="26"/>
      <c r="AF39" s="20"/>
    </row>
    <row r="40" spans="1:32" ht="17.100000000000001" customHeight="1">
      <c r="A40" s="20"/>
      <c r="B40" s="26"/>
      <c r="C40" s="398">
        <v>0</v>
      </c>
      <c r="D40" s="399"/>
      <c r="E40" s="400"/>
      <c r="F40" s="398">
        <f>+VLOOKUP($H$14,RESUMEN!$A$11:$AP$600,39,FALSE)</f>
        <v>0</v>
      </c>
      <c r="G40" s="399"/>
      <c r="H40" s="400"/>
      <c r="I40" s="401" t="s">
        <v>22</v>
      </c>
      <c r="J40" s="402"/>
      <c r="K40" s="402"/>
      <c r="L40" s="403"/>
      <c r="M40" s="392" t="s">
        <v>23</v>
      </c>
      <c r="N40" s="393"/>
      <c r="O40" s="393"/>
      <c r="P40" s="393"/>
      <c r="Q40" s="393"/>
      <c r="R40" s="393"/>
      <c r="S40" s="393"/>
      <c r="T40" s="393"/>
      <c r="U40" s="393"/>
      <c r="V40" s="393"/>
      <c r="W40" s="393"/>
      <c r="X40" s="393"/>
      <c r="Y40" s="394"/>
      <c r="Z40" s="395" t="s">
        <v>18</v>
      </c>
      <c r="AA40" s="396"/>
      <c r="AB40" s="396"/>
      <c r="AC40" s="396"/>
      <c r="AD40" s="397"/>
      <c r="AE40" s="26"/>
      <c r="AF40" s="20"/>
    </row>
    <row r="41" spans="1:32" ht="17.100000000000001" customHeight="1">
      <c r="A41" s="20"/>
      <c r="B41" s="26"/>
      <c r="C41" s="398">
        <f>+VLOOKUP($H$14,RESUMEN!$A$11:$AP$600,23,FALSE)</f>
        <v>0</v>
      </c>
      <c r="D41" s="399"/>
      <c r="E41" s="400"/>
      <c r="F41" s="398">
        <f>+VLOOKUP($H$14,RESUMEN!$A$11:$AP$600,40,FALSE)</f>
        <v>0</v>
      </c>
      <c r="G41" s="399"/>
      <c r="H41" s="400"/>
      <c r="I41" s="401" t="s">
        <v>1556</v>
      </c>
      <c r="J41" s="402"/>
      <c r="K41" s="402"/>
      <c r="L41" s="403"/>
      <c r="M41" s="392" t="s">
        <v>1557</v>
      </c>
      <c r="N41" s="393"/>
      <c r="O41" s="393"/>
      <c r="P41" s="393"/>
      <c r="Q41" s="393"/>
      <c r="R41" s="393"/>
      <c r="S41" s="393"/>
      <c r="T41" s="393"/>
      <c r="U41" s="393"/>
      <c r="V41" s="393"/>
      <c r="W41" s="393"/>
      <c r="X41" s="393"/>
      <c r="Y41" s="394"/>
      <c r="Z41" s="395" t="s">
        <v>9</v>
      </c>
      <c r="AA41" s="396"/>
      <c r="AB41" s="396"/>
      <c r="AC41" s="396"/>
      <c r="AD41" s="397"/>
      <c r="AE41" s="26"/>
      <c r="AF41" s="20"/>
    </row>
    <row r="42" spans="1:32" ht="27" customHeight="1">
      <c r="A42" s="20"/>
      <c r="B42" s="26"/>
      <c r="C42" s="398">
        <f>+VLOOKUP($H$14,RESUMEN!$A$11:$AP$600,24,FALSE)</f>
        <v>0</v>
      </c>
      <c r="D42" s="399"/>
      <c r="E42" s="400"/>
      <c r="F42" s="398">
        <v>0</v>
      </c>
      <c r="G42" s="399"/>
      <c r="H42" s="400"/>
      <c r="I42" s="401" t="s">
        <v>594</v>
      </c>
      <c r="J42" s="402"/>
      <c r="K42" s="402"/>
      <c r="L42" s="403"/>
      <c r="M42" s="392" t="s">
        <v>1461</v>
      </c>
      <c r="N42" s="393"/>
      <c r="O42" s="393"/>
      <c r="P42" s="393"/>
      <c r="Q42" s="393"/>
      <c r="R42" s="393"/>
      <c r="S42" s="393"/>
      <c r="T42" s="393"/>
      <c r="U42" s="393"/>
      <c r="V42" s="393"/>
      <c r="W42" s="393"/>
      <c r="X42" s="393"/>
      <c r="Y42" s="394"/>
      <c r="Z42" s="404" t="s">
        <v>690</v>
      </c>
      <c r="AA42" s="405"/>
      <c r="AB42" s="405"/>
      <c r="AC42" s="405"/>
      <c r="AD42" s="406"/>
      <c r="AE42" s="26"/>
      <c r="AF42" s="20"/>
    </row>
    <row r="43" spans="1:32" ht="25.5" customHeight="1">
      <c r="A43" s="20"/>
      <c r="B43" s="26"/>
      <c r="C43" s="398">
        <f>+VLOOKUP($H$14,RESUMEN!$A$11:$AP$600,25,FALSE)</f>
        <v>0</v>
      </c>
      <c r="D43" s="399"/>
      <c r="E43" s="400"/>
      <c r="F43" s="398">
        <f>+VLOOKUP($H$14,RESUMEN!$A$11:$AP$600,42,FALSE)</f>
        <v>0</v>
      </c>
      <c r="G43" s="399"/>
      <c r="H43" s="400"/>
      <c r="I43" s="401" t="s">
        <v>678</v>
      </c>
      <c r="J43" s="402"/>
      <c r="K43" s="402"/>
      <c r="L43" s="403"/>
      <c r="M43" s="392" t="s">
        <v>679</v>
      </c>
      <c r="N43" s="393"/>
      <c r="O43" s="393"/>
      <c r="P43" s="393"/>
      <c r="Q43" s="393"/>
      <c r="R43" s="393"/>
      <c r="S43" s="393"/>
      <c r="T43" s="393"/>
      <c r="U43" s="393"/>
      <c r="V43" s="393"/>
      <c r="W43" s="393"/>
      <c r="X43" s="393"/>
      <c r="Y43" s="394"/>
      <c r="Z43" s="404" t="s">
        <v>690</v>
      </c>
      <c r="AA43" s="405"/>
      <c r="AB43" s="405"/>
      <c r="AC43" s="405"/>
      <c r="AD43" s="406"/>
      <c r="AE43" s="26"/>
      <c r="AF43" s="20"/>
    </row>
    <row r="44" spans="1:32" ht="17.100000000000001" customHeight="1">
      <c r="A44" s="20"/>
      <c r="B44" s="26"/>
      <c r="C44" s="398">
        <f>+VLOOKUP($H$14,RESUMEN!$A$11:$AP$600,6,FALSE)</f>
        <v>0</v>
      </c>
      <c r="D44" s="399"/>
      <c r="E44" s="400"/>
      <c r="F44" s="398">
        <v>0</v>
      </c>
      <c r="G44" s="399"/>
      <c r="H44" s="400"/>
      <c r="I44" s="401" t="s">
        <v>25</v>
      </c>
      <c r="J44" s="402"/>
      <c r="K44" s="402"/>
      <c r="L44" s="403"/>
      <c r="M44" s="392" t="s">
        <v>27</v>
      </c>
      <c r="N44" s="393"/>
      <c r="O44" s="393"/>
      <c r="P44" s="393"/>
      <c r="Q44" s="393"/>
      <c r="R44" s="393"/>
      <c r="S44" s="393"/>
      <c r="T44" s="393"/>
      <c r="U44" s="393"/>
      <c r="V44" s="393"/>
      <c r="W44" s="393"/>
      <c r="X44" s="393"/>
      <c r="Y44" s="394"/>
      <c r="Z44" s="395" t="s">
        <v>18</v>
      </c>
      <c r="AA44" s="396"/>
      <c r="AB44" s="396"/>
      <c r="AC44" s="396"/>
      <c r="AD44" s="397"/>
      <c r="AE44" s="26"/>
      <c r="AF44" s="20"/>
    </row>
    <row r="45" spans="1:32" ht="17.100000000000001" customHeight="1">
      <c r="A45" s="20"/>
      <c r="B45" s="26"/>
      <c r="C45" s="398">
        <f>+VLOOKUP($H$14,RESUMEN!$A$11:$AP$600,4,FALSE)+VLOOKUP($H$14,RESUMEN!$A$11:$AP$600,5,FALSE)</f>
        <v>0</v>
      </c>
      <c r="D45" s="399"/>
      <c r="E45" s="400"/>
      <c r="F45" s="398">
        <f>+VLOOKUP($H$14,RESUMEN!$A$11:$AP$600,26,FALSE)+VLOOKUP($H$14,RESUMEN!$A$11:$AP$600,27,FALSE)</f>
        <v>0</v>
      </c>
      <c r="G45" s="399"/>
      <c r="H45" s="400"/>
      <c r="I45" s="401" t="s">
        <v>26</v>
      </c>
      <c r="J45" s="402"/>
      <c r="K45" s="402"/>
      <c r="L45" s="403"/>
      <c r="M45" s="392" t="s">
        <v>28</v>
      </c>
      <c r="N45" s="393"/>
      <c r="O45" s="393"/>
      <c r="P45" s="393"/>
      <c r="Q45" s="393"/>
      <c r="R45" s="393"/>
      <c r="S45" s="393"/>
      <c r="T45" s="393"/>
      <c r="U45" s="393"/>
      <c r="V45" s="393"/>
      <c r="W45" s="393"/>
      <c r="X45" s="393"/>
      <c r="Y45" s="394"/>
      <c r="Z45" s="395" t="s">
        <v>18</v>
      </c>
      <c r="AA45" s="396"/>
      <c r="AB45" s="396"/>
      <c r="AC45" s="396"/>
      <c r="AD45" s="397"/>
      <c r="AE45" s="26"/>
      <c r="AF45" s="20"/>
    </row>
    <row r="46" spans="1:32" ht="10.5" customHeight="1">
      <c r="A46" s="20"/>
      <c r="B46" s="20"/>
      <c r="C46" s="184"/>
      <c r="D46" s="184"/>
      <c r="E46" s="184"/>
      <c r="F46" s="184"/>
      <c r="G46" s="184"/>
      <c r="H46" s="184"/>
      <c r="I46" s="20"/>
      <c r="J46" s="20"/>
      <c r="K46" s="20"/>
      <c r="L46" s="20"/>
      <c r="M46" s="20"/>
      <c r="N46" s="20"/>
      <c r="O46" s="20"/>
      <c r="P46" s="20"/>
      <c r="Q46" s="20"/>
      <c r="R46" s="20"/>
      <c r="S46" s="20"/>
      <c r="T46" s="20"/>
      <c r="U46" s="20"/>
      <c r="V46" s="20"/>
      <c r="W46" s="20"/>
      <c r="X46" s="20"/>
      <c r="Y46" s="20"/>
      <c r="Z46" s="20"/>
      <c r="AA46" s="20"/>
      <c r="AB46" s="20"/>
      <c r="AC46" s="20"/>
      <c r="AD46" s="20"/>
      <c r="AE46" s="20"/>
      <c r="AF46" s="20"/>
    </row>
    <row r="47" spans="1:32" ht="16.5" customHeight="1">
      <c r="A47" s="20"/>
      <c r="B47" s="25" t="s">
        <v>2956</v>
      </c>
      <c r="C47" s="184"/>
      <c r="D47" s="184"/>
      <c r="E47" s="184"/>
      <c r="F47" s="184"/>
      <c r="G47" s="184"/>
      <c r="H47" s="184"/>
      <c r="I47" s="20"/>
      <c r="J47" s="20"/>
      <c r="K47" s="20"/>
      <c r="L47" s="20"/>
      <c r="M47" s="20"/>
      <c r="N47" s="20"/>
      <c r="O47" s="20"/>
      <c r="P47" s="20"/>
      <c r="Q47" s="20"/>
      <c r="R47" s="20"/>
      <c r="S47" s="20"/>
      <c r="T47" s="20"/>
      <c r="U47" s="20"/>
      <c r="V47" s="20"/>
      <c r="W47" s="20"/>
      <c r="X47" s="20"/>
      <c r="Y47" s="20"/>
      <c r="Z47" s="20"/>
      <c r="AA47" s="20"/>
      <c r="AB47" s="20"/>
      <c r="AC47" s="20"/>
      <c r="AD47" s="20"/>
      <c r="AE47" s="20"/>
      <c r="AF47" s="20"/>
    </row>
    <row r="48" spans="1:32" ht="4.5" customHeight="1">
      <c r="A48" s="20"/>
      <c r="B48" s="25"/>
      <c r="C48" s="184"/>
      <c r="D48" s="184"/>
      <c r="E48" s="184"/>
      <c r="F48" s="184"/>
      <c r="G48" s="184"/>
      <c r="H48" s="184"/>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30.75" customHeight="1">
      <c r="A49" s="20"/>
      <c r="B49" s="20"/>
      <c r="C49" s="442" t="s">
        <v>1401</v>
      </c>
      <c r="D49" s="442"/>
      <c r="E49" s="442"/>
      <c r="F49" s="442"/>
      <c r="G49" s="442"/>
      <c r="H49" s="442"/>
      <c r="I49" s="443" t="s">
        <v>1402</v>
      </c>
      <c r="J49" s="443"/>
      <c r="K49" s="443"/>
      <c r="L49" s="443"/>
      <c r="M49" s="442" t="s">
        <v>1371</v>
      </c>
      <c r="N49" s="442"/>
      <c r="O49" s="442"/>
      <c r="P49" s="442"/>
      <c r="Q49" s="442"/>
      <c r="R49" s="442"/>
      <c r="S49" s="442"/>
      <c r="T49" s="442"/>
      <c r="U49" s="442"/>
      <c r="V49" s="442"/>
      <c r="W49" s="442"/>
      <c r="X49" s="442"/>
      <c r="Y49" s="442"/>
      <c r="Z49" s="20"/>
      <c r="AA49" s="20"/>
      <c r="AB49" s="20"/>
      <c r="AC49" s="20"/>
      <c r="AD49" s="20"/>
      <c r="AE49" s="20"/>
      <c r="AF49" s="20"/>
    </row>
    <row r="50" spans="1:32" ht="16.5" customHeight="1">
      <c r="A50" s="20"/>
      <c r="B50" s="20"/>
      <c r="C50" s="444" t="str">
        <f>+IFERROR(VLOOKUP($H$14,Contactos!A4:E544,3,FALSE),"")</f>
        <v/>
      </c>
      <c r="D50" s="444"/>
      <c r="E50" s="444"/>
      <c r="F50" s="444"/>
      <c r="G50" s="444"/>
      <c r="H50" s="444"/>
      <c r="I50" s="445" t="str">
        <f>+IFERROR(VLOOKUP($H$14,Contactos!A4:E544,4,FALSE),"")</f>
        <v/>
      </c>
      <c r="J50" s="446"/>
      <c r="K50" s="446"/>
      <c r="L50" s="447"/>
      <c r="M50" s="445" t="str">
        <f>+IFERROR(VLOOKUP($H$14,Contactos!A4:E544,5,FALSE),"")</f>
        <v/>
      </c>
      <c r="N50" s="446"/>
      <c r="O50" s="446"/>
      <c r="P50" s="446"/>
      <c r="Q50" s="446"/>
      <c r="R50" s="446"/>
      <c r="S50" s="446"/>
      <c r="T50" s="446"/>
      <c r="U50" s="446"/>
      <c r="V50" s="446"/>
      <c r="W50" s="446"/>
      <c r="X50" s="446"/>
      <c r="Y50" s="447"/>
      <c r="Z50" s="20"/>
      <c r="AA50" s="20"/>
      <c r="AB50" s="20"/>
      <c r="AC50" s="20"/>
      <c r="AD50" s="20"/>
      <c r="AE50" s="20"/>
      <c r="AF50" s="20"/>
    </row>
    <row r="51" spans="1:32" ht="6.75" customHeight="1" thickBot="1">
      <c r="A51" s="34"/>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34"/>
    </row>
    <row r="52" spans="1:32" ht="15.75">
      <c r="A52" s="34"/>
      <c r="B52" s="407" t="s">
        <v>1259</v>
      </c>
      <c r="C52" s="408"/>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408"/>
      <c r="AE52" s="409"/>
      <c r="AF52" s="34"/>
    </row>
    <row r="53" spans="1:32" ht="15.75" customHeight="1">
      <c r="A53" s="34"/>
      <c r="B53" s="410"/>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411"/>
      <c r="AE53" s="412"/>
      <c r="AF53" s="34"/>
    </row>
    <row r="54" spans="1:32" ht="16.5" thickBot="1">
      <c r="A54" s="34"/>
      <c r="B54" s="413"/>
      <c r="C54" s="414"/>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5"/>
      <c r="AF54" s="34"/>
    </row>
    <row r="55" spans="1:32" ht="12"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row>
    <row r="56" spans="1:32" ht="14.25" customHeight="1">
      <c r="A56" s="20"/>
      <c r="B56" s="27" t="s">
        <v>1455</v>
      </c>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0"/>
    </row>
    <row r="57" spans="1:32" ht="14.25" customHeight="1">
      <c r="A57" s="20"/>
      <c r="B57" s="27"/>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0"/>
    </row>
    <row r="58" spans="1:32" ht="14.25" customHeight="1">
      <c r="A58" s="34"/>
      <c r="B58" s="36"/>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4"/>
    </row>
    <row r="59" spans="1:32" ht="10.5" customHeight="1">
      <c r="A59" s="193" t="s">
        <v>1262</v>
      </c>
      <c r="B59" s="184"/>
      <c r="C59" s="184"/>
      <c r="F59" s="184"/>
      <c r="G59" s="184"/>
      <c r="H59" s="184"/>
      <c r="I59" s="20"/>
      <c r="J59" s="20"/>
      <c r="K59" s="20"/>
      <c r="L59" s="20"/>
      <c r="M59" s="20"/>
      <c r="N59" s="20"/>
      <c r="O59" s="20"/>
      <c r="P59" s="20"/>
      <c r="Q59" s="20"/>
      <c r="R59" s="20"/>
      <c r="S59" s="20"/>
      <c r="T59" s="20"/>
      <c r="U59" s="20"/>
      <c r="V59" s="20"/>
      <c r="W59" s="20"/>
      <c r="X59" s="20"/>
      <c r="Y59" s="20"/>
      <c r="Z59" s="20"/>
      <c r="AA59" s="20"/>
      <c r="AB59" s="20"/>
      <c r="AC59" s="20"/>
      <c r="AD59" s="20"/>
      <c r="AE59" s="20"/>
      <c r="AF59" s="20"/>
    </row>
    <row r="60" spans="1:32" ht="10.5" customHeight="1">
      <c r="A60" s="194"/>
      <c r="B60" s="195" t="s">
        <v>1263</v>
      </c>
      <c r="C60" s="196"/>
      <c r="D60" s="196"/>
      <c r="E60" s="196"/>
      <c r="F60" s="196"/>
      <c r="G60" s="196"/>
      <c r="H60" s="196"/>
      <c r="J60" s="196"/>
      <c r="K60" s="196"/>
      <c r="L60" s="196"/>
      <c r="M60" s="196"/>
      <c r="N60" s="196"/>
      <c r="O60" s="196"/>
      <c r="P60" s="196"/>
      <c r="Q60" s="20"/>
      <c r="R60" s="20"/>
      <c r="S60" s="20"/>
      <c r="T60" s="20"/>
      <c r="U60" s="20"/>
      <c r="V60" s="20"/>
      <c r="W60" s="20"/>
      <c r="X60" s="20"/>
      <c r="Y60" s="20"/>
      <c r="Z60" s="20"/>
      <c r="AA60" s="20"/>
      <c r="AB60" s="20"/>
      <c r="AC60" s="20"/>
      <c r="AD60" s="20"/>
      <c r="AE60" s="20"/>
      <c r="AF60" s="20"/>
    </row>
    <row r="61" spans="1:32" ht="10.5" customHeight="1">
      <c r="A61" s="194"/>
      <c r="B61" s="196" t="s">
        <v>2957</v>
      </c>
      <c r="C61" s="196"/>
      <c r="D61" s="196"/>
      <c r="E61" s="196"/>
      <c r="F61" s="196"/>
      <c r="G61" s="196"/>
      <c r="H61" s="196"/>
      <c r="I61" s="196"/>
      <c r="K61" s="196"/>
      <c r="L61" s="196"/>
      <c r="M61" s="196"/>
      <c r="N61" s="20"/>
      <c r="O61" s="20"/>
      <c r="P61" s="20"/>
      <c r="Q61" s="20"/>
      <c r="R61" s="20"/>
      <c r="S61" s="20"/>
      <c r="T61" s="20"/>
      <c r="U61" s="20"/>
      <c r="V61" s="20"/>
      <c r="W61" s="20"/>
      <c r="X61" s="20"/>
      <c r="Y61" s="20"/>
      <c r="Z61" s="20"/>
      <c r="AA61" s="20"/>
      <c r="AB61" s="20"/>
      <c r="AC61" s="20"/>
      <c r="AD61" s="20"/>
      <c r="AE61" s="20"/>
      <c r="AF61" s="20"/>
    </row>
    <row r="62" spans="1:32" ht="14.25" customHeight="1">
      <c r="A62" s="34"/>
      <c r="B62" s="36"/>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4"/>
    </row>
    <row r="63" spans="1:32" ht="4.5" customHeight="1">
      <c r="A63" s="3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4"/>
    </row>
    <row r="64" spans="1:32" ht="10.5" customHeight="1">
      <c r="A64" s="34"/>
      <c r="B64" s="37"/>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ht="10.5" customHeight="1">
      <c r="A65" s="34"/>
      <c r="B65" s="37"/>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30">
    <mergeCell ref="C49:H49"/>
    <mergeCell ref="I49:L49"/>
    <mergeCell ref="M49:Y49"/>
    <mergeCell ref="C50:H50"/>
    <mergeCell ref="I50:L50"/>
    <mergeCell ref="M50:Y50"/>
    <mergeCell ref="F12:AD13"/>
    <mergeCell ref="B19:AE21"/>
    <mergeCell ref="C29:E29"/>
    <mergeCell ref="F29:H29"/>
    <mergeCell ref="I33:L33"/>
    <mergeCell ref="C25:E25"/>
    <mergeCell ref="Z25:AD25"/>
    <mergeCell ref="F25:H25"/>
    <mergeCell ref="M25:Y25"/>
    <mergeCell ref="I25:L25"/>
    <mergeCell ref="C28:E28"/>
    <mergeCell ref="F28:H28"/>
    <mergeCell ref="M30:Y30"/>
    <mergeCell ref="C27:E27"/>
    <mergeCell ref="Z29:AD29"/>
    <mergeCell ref="Z31:AD31"/>
    <mergeCell ref="C32:E32"/>
    <mergeCell ref="F32:H32"/>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B52:AE54"/>
    <mergeCell ref="M41:Y41"/>
    <mergeCell ref="M38:Y38"/>
    <mergeCell ref="M39:Y39"/>
    <mergeCell ref="I41:L41"/>
    <mergeCell ref="I29:L29"/>
    <mergeCell ref="I35:L35"/>
    <mergeCell ref="I31:L31"/>
    <mergeCell ref="I34:L34"/>
    <mergeCell ref="C40:E40"/>
    <mergeCell ref="F40:H40"/>
    <mergeCell ref="C34:E34"/>
    <mergeCell ref="F34:H34"/>
    <mergeCell ref="Z34:AD34"/>
    <mergeCell ref="C33:E33"/>
    <mergeCell ref="F33:H33"/>
    <mergeCell ref="Z37:AD37"/>
    <mergeCell ref="I30:L30"/>
    <mergeCell ref="C31:E31"/>
    <mergeCell ref="Z33:AD33"/>
    <mergeCell ref="Z36:AD36"/>
    <mergeCell ref="M35:Y35"/>
    <mergeCell ref="Z35:AD35"/>
    <mergeCell ref="Z32:AD32"/>
    <mergeCell ref="I32:L32"/>
    <mergeCell ref="M32:Y32"/>
    <mergeCell ref="C35:E35"/>
    <mergeCell ref="F35:H35"/>
    <mergeCell ref="M33:Y33"/>
    <mergeCell ref="M34:Y34"/>
    <mergeCell ref="C26:E26"/>
    <mergeCell ref="F26:H26"/>
    <mergeCell ref="I26:L26"/>
    <mergeCell ref="F30:H30"/>
    <mergeCell ref="F31:H31"/>
    <mergeCell ref="M26:Y26"/>
    <mergeCell ref="M27:Y27"/>
    <mergeCell ref="C30:E30"/>
    <mergeCell ref="Z27:AD27"/>
    <mergeCell ref="M31:Y31"/>
    <mergeCell ref="M29:Y29"/>
    <mergeCell ref="F27:H27"/>
    <mergeCell ref="Z26:AD26"/>
    <mergeCell ref="I27:L27"/>
    <mergeCell ref="I28:L28"/>
    <mergeCell ref="M28:Y28"/>
    <mergeCell ref="Z28:AD28"/>
    <mergeCell ref="Z30:AD30"/>
    <mergeCell ref="I40:L40"/>
    <mergeCell ref="M37:Y37"/>
    <mergeCell ref="F36:H36"/>
    <mergeCell ref="M40:Y40"/>
    <mergeCell ref="C41:E41"/>
    <mergeCell ref="F41:H41"/>
    <mergeCell ref="Z41:AD41"/>
    <mergeCell ref="Z38:AD38"/>
    <mergeCell ref="Z39:AD39"/>
    <mergeCell ref="Z40:AD40"/>
    <mergeCell ref="F38:H38"/>
    <mergeCell ref="C39:E39"/>
    <mergeCell ref="I38:L38"/>
    <mergeCell ref="I39:L39"/>
    <mergeCell ref="C38:E38"/>
    <mergeCell ref="C37:E37"/>
    <mergeCell ref="F37:H37"/>
    <mergeCell ref="I37:L37"/>
    <mergeCell ref="C36:E36"/>
    <mergeCell ref="I36:L36"/>
    <mergeCell ref="M36:Y36"/>
    <mergeCell ref="F39:H39"/>
    <mergeCell ref="M45:Y45"/>
    <mergeCell ref="Z45:AD45"/>
    <mergeCell ref="C45:E45"/>
    <mergeCell ref="F45:H45"/>
    <mergeCell ref="I45:L45"/>
    <mergeCell ref="C44:E44"/>
    <mergeCell ref="F44:H44"/>
    <mergeCell ref="I44:L44"/>
    <mergeCell ref="Z42:AD42"/>
    <mergeCell ref="M44:Y44"/>
    <mergeCell ref="Z44:AD44"/>
    <mergeCell ref="C42:E42"/>
    <mergeCell ref="F42:H42"/>
    <mergeCell ref="I42:L42"/>
    <mergeCell ref="M42:Y42"/>
    <mergeCell ref="I43:L43"/>
    <mergeCell ref="M43:Y43"/>
    <mergeCell ref="Z43:AD43"/>
    <mergeCell ref="C43:E43"/>
    <mergeCell ref="F43:H43"/>
  </mergeCells>
  <hyperlinks>
    <hyperlink ref="C25:E25" location="'CUT MN'!A1" display="'CUT MN'!A1" xr:uid="{00000000-0004-0000-0000-000002000000}"/>
    <hyperlink ref="C26:E45" location="'CUT MN'!A1" display="'CUT MN'!A1" xr:uid="{4D750058-CA12-4809-8752-CF124E037F47}"/>
    <hyperlink ref="F25:H25" location="'CUT MN'!A1" display="'CUT MN'!A1" xr:uid="{E5A51622-A141-4A3F-A802-19B21125C969}"/>
    <hyperlink ref="F45:H45" location="'TRL ME'!A1" display="'TRL ME'!A1" xr:uid="{3BDFD218-D02D-4E68-874D-BAA999AD10D2}"/>
    <hyperlink ref="F41:H41" location="'CUT ME'!A1" display="'CUT ME'!A1" xr:uid="{8742B2C5-6E2C-483C-8B82-40CE34991D85}"/>
    <hyperlink ref="F26:H31" location="'CUT ME'!A1" display="'CUT ME'!A1" xr:uid="{F995E507-3555-4D03-B203-B7EAE44CA545}"/>
    <hyperlink ref="C44:E44" location="CDI!A1" display="CDI!A1" xr:uid="{7EF47824-32AD-40EF-A118-723D92FD86AC}"/>
    <hyperlink ref="C43:E43" location="'TCR MN'!A1" display="'TCR MN'!A1" xr:uid="{39059867-D9F9-4863-81D4-C4BE9314E045}"/>
    <hyperlink ref="C45:E45" location="'TRL MN'!A1" display="'TRL MN'!A1" xr:uid="{9B83CB47-AFAA-4B00-BB82-27578064DC73}"/>
    <hyperlink ref="F43:H43" location="'TCR ME'!A1" display="'TCR ME'!A1" xr:uid="{1C6E9B0B-E892-42DC-AC2B-F05D1EB625F2}"/>
    <hyperlink ref="F33:H42" location="'CUT ME'!A1" display="'CUT ME'!A1" xr:uid="{F113D5EE-355C-453E-876B-31CB44E9D38D}"/>
    <hyperlink ref="C32:E32" location="'COB &amp; CVD_AUTO'!A1" display="'COB &amp; CVD_AUTO'!A1" xr:uid="{23ADFF9E-EFA1-4FFF-9677-20E250D706F8}"/>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E591"/>
  <sheetViews>
    <sheetView topLeftCell="A139" zoomScale="175" zoomScaleNormal="175" workbookViewId="0">
      <selection activeCell="C145" sqref="C145:C146"/>
    </sheetView>
  </sheetViews>
  <sheetFormatPr baseColWidth="10"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56" t="s">
        <v>34</v>
      </c>
      <c r="B2" s="257" t="str">
        <f>UPPER(C2)</f>
        <v>DESCRIPCIÓN</v>
      </c>
      <c r="C2" s="257" t="s">
        <v>2</v>
      </c>
      <c r="D2" s="257" t="s">
        <v>1322</v>
      </c>
      <c r="E2" s="257" t="s">
        <v>1317</v>
      </c>
    </row>
    <row r="3" spans="1:5">
      <c r="A3" s="311">
        <v>6</v>
      </c>
      <c r="B3" s="312" t="s">
        <v>694</v>
      </c>
      <c r="C3" s="312" t="s">
        <v>37</v>
      </c>
      <c r="D3" s="6" t="s">
        <v>644</v>
      </c>
      <c r="E3" s="6" t="s">
        <v>1346</v>
      </c>
    </row>
    <row r="4" spans="1:5">
      <c r="A4" s="311">
        <v>10</v>
      </c>
      <c r="B4" s="312" t="s">
        <v>695</v>
      </c>
      <c r="C4" s="312" t="s">
        <v>38</v>
      </c>
      <c r="D4" s="6" t="s">
        <v>671</v>
      </c>
      <c r="E4" s="6" t="s">
        <v>1346</v>
      </c>
    </row>
    <row r="5" spans="1:5">
      <c r="A5" s="311">
        <v>15</v>
      </c>
      <c r="B5" s="312" t="s">
        <v>696</v>
      </c>
      <c r="C5" s="312" t="s">
        <v>39</v>
      </c>
      <c r="D5" s="6" t="s">
        <v>646</v>
      </c>
      <c r="E5" s="6" t="s">
        <v>1346</v>
      </c>
    </row>
    <row r="6" spans="1:5">
      <c r="A6" s="311">
        <v>16</v>
      </c>
      <c r="B6" s="312" t="s">
        <v>1403</v>
      </c>
      <c r="C6" s="312" t="s">
        <v>40</v>
      </c>
      <c r="D6" s="6" t="s">
        <v>647</v>
      </c>
      <c r="E6" s="6" t="s">
        <v>1346</v>
      </c>
    </row>
    <row r="7" spans="1:5">
      <c r="A7" s="311">
        <v>20</v>
      </c>
      <c r="B7" s="312" t="s">
        <v>697</v>
      </c>
      <c r="C7" s="312" t="s">
        <v>41</v>
      </c>
      <c r="D7" s="6" t="s">
        <v>645</v>
      </c>
      <c r="E7" s="6" t="s">
        <v>1346</v>
      </c>
    </row>
    <row r="8" spans="1:5">
      <c r="A8" s="311">
        <v>25</v>
      </c>
      <c r="B8" s="312" t="s">
        <v>698</v>
      </c>
      <c r="C8" s="312" t="s">
        <v>42</v>
      </c>
      <c r="D8" s="6" t="s">
        <v>647</v>
      </c>
      <c r="E8" s="6" t="s">
        <v>1346</v>
      </c>
    </row>
    <row r="9" spans="1:5">
      <c r="A9" s="311">
        <v>30</v>
      </c>
      <c r="B9" s="312" t="s">
        <v>699</v>
      </c>
      <c r="C9" s="312" t="s">
        <v>642</v>
      </c>
      <c r="D9" s="6" t="s">
        <v>646</v>
      </c>
      <c r="E9" s="6" t="s">
        <v>1346</v>
      </c>
    </row>
    <row r="10" spans="1:5">
      <c r="A10" s="311">
        <v>35</v>
      </c>
      <c r="B10" s="312" t="s">
        <v>700</v>
      </c>
      <c r="C10" s="312" t="s">
        <v>43</v>
      </c>
      <c r="D10" s="6" t="s">
        <v>648</v>
      </c>
      <c r="E10" s="6" t="s">
        <v>1346</v>
      </c>
    </row>
    <row r="11" spans="1:5">
      <c r="A11" s="311">
        <v>41</v>
      </c>
      <c r="B11" s="312" t="s">
        <v>701</v>
      </c>
      <c r="C11" s="312" t="s">
        <v>44</v>
      </c>
      <c r="D11" s="6" t="s">
        <v>645</v>
      </c>
      <c r="E11" s="6" t="s">
        <v>1346</v>
      </c>
    </row>
    <row r="12" spans="1:5">
      <c r="A12" s="311">
        <v>46</v>
      </c>
      <c r="B12" s="312" t="s">
        <v>1381</v>
      </c>
      <c r="C12" s="312" t="s">
        <v>1379</v>
      </c>
      <c r="D12" s="6" t="s">
        <v>649</v>
      </c>
      <c r="E12" s="6" t="s">
        <v>1346</v>
      </c>
    </row>
    <row r="13" spans="1:5">
      <c r="A13" s="311">
        <v>47</v>
      </c>
      <c r="B13" s="312" t="s">
        <v>702</v>
      </c>
      <c r="C13" s="312" t="s">
        <v>45</v>
      </c>
      <c r="D13" s="6" t="s">
        <v>650</v>
      </c>
      <c r="E13" s="6" t="s">
        <v>1346</v>
      </c>
    </row>
    <row r="14" spans="1:5">
      <c r="A14" s="313">
        <v>53</v>
      </c>
      <c r="B14" s="314" t="s">
        <v>1404</v>
      </c>
      <c r="C14" s="314" t="s">
        <v>1384</v>
      </c>
      <c r="D14" s="6" t="s">
        <v>671</v>
      </c>
      <c r="E14" s="6" t="s">
        <v>1346</v>
      </c>
    </row>
    <row r="15" spans="1:5">
      <c r="A15" s="311">
        <v>66</v>
      </c>
      <c r="B15" s="312" t="s">
        <v>703</v>
      </c>
      <c r="C15" s="312" t="s">
        <v>46</v>
      </c>
      <c r="D15" s="6" t="s">
        <v>651</v>
      </c>
      <c r="E15" s="6" t="s">
        <v>1346</v>
      </c>
    </row>
    <row r="16" spans="1:5">
      <c r="A16" s="259">
        <v>70</v>
      </c>
      <c r="B16" s="260" t="s">
        <v>704</v>
      </c>
      <c r="C16" s="260" t="s">
        <v>47</v>
      </c>
      <c r="D16" s="308" t="s">
        <v>651</v>
      </c>
      <c r="E16" s="6" t="s">
        <v>1346</v>
      </c>
    </row>
    <row r="17" spans="1:5">
      <c r="A17" s="311">
        <v>76</v>
      </c>
      <c r="B17" s="312" t="s">
        <v>705</v>
      </c>
      <c r="C17" s="312" t="s">
        <v>48</v>
      </c>
      <c r="D17" s="6" t="s">
        <v>644</v>
      </c>
      <c r="E17" s="6" t="s">
        <v>1346</v>
      </c>
    </row>
    <row r="18" spans="1:5">
      <c r="A18" s="311">
        <v>78</v>
      </c>
      <c r="B18" s="312" t="s">
        <v>1382</v>
      </c>
      <c r="C18" s="312" t="s">
        <v>1380</v>
      </c>
      <c r="D18" s="6" t="s">
        <v>646</v>
      </c>
      <c r="E18" s="6" t="s">
        <v>1346</v>
      </c>
    </row>
    <row r="19" spans="1:5">
      <c r="A19" s="311">
        <v>81</v>
      </c>
      <c r="B19" s="312" t="s">
        <v>706</v>
      </c>
      <c r="C19" s="312" t="s">
        <v>49</v>
      </c>
      <c r="D19" s="6" t="s">
        <v>644</v>
      </c>
      <c r="E19" s="6" t="s">
        <v>1346</v>
      </c>
    </row>
    <row r="20" spans="1:5">
      <c r="A20" s="311">
        <v>86</v>
      </c>
      <c r="B20" s="312" t="s">
        <v>707</v>
      </c>
      <c r="C20" s="312" t="s">
        <v>50</v>
      </c>
      <c r="D20" s="6" t="s">
        <v>647</v>
      </c>
      <c r="E20" s="6" t="s">
        <v>1346</v>
      </c>
    </row>
    <row r="21" spans="1:5">
      <c r="A21" s="311" t="s">
        <v>539</v>
      </c>
      <c r="B21" s="312" t="s">
        <v>540</v>
      </c>
      <c r="C21" s="312" t="s">
        <v>590</v>
      </c>
      <c r="D21" s="6" t="s">
        <v>649</v>
      </c>
      <c r="E21" s="6" t="s">
        <v>1346</v>
      </c>
    </row>
    <row r="22" spans="1:5">
      <c r="A22" s="311" t="s">
        <v>541</v>
      </c>
      <c r="B22" s="312" t="s">
        <v>540</v>
      </c>
      <c r="C22" s="312" t="s">
        <v>590</v>
      </c>
      <c r="D22" s="6" t="s">
        <v>649</v>
      </c>
      <c r="E22" s="6" t="s">
        <v>1346</v>
      </c>
    </row>
    <row r="23" spans="1:5">
      <c r="A23" s="311" t="s">
        <v>542</v>
      </c>
      <c r="B23" s="312" t="s">
        <v>543</v>
      </c>
      <c r="C23" s="312" t="s">
        <v>691</v>
      </c>
      <c r="D23" s="6" t="s">
        <v>650</v>
      </c>
      <c r="E23" s="6" t="s">
        <v>1346</v>
      </c>
    </row>
    <row r="24" spans="1:5">
      <c r="A24" s="311" t="s">
        <v>544</v>
      </c>
      <c r="B24" s="312" t="s">
        <v>545</v>
      </c>
      <c r="C24" s="312" t="s">
        <v>683</v>
      </c>
      <c r="D24" s="6" t="s">
        <v>670</v>
      </c>
      <c r="E24" s="6" t="s">
        <v>1346</v>
      </c>
    </row>
    <row r="25" spans="1:5">
      <c r="A25" s="311" t="s">
        <v>546</v>
      </c>
      <c r="B25" s="312" t="s">
        <v>547</v>
      </c>
      <c r="C25" s="312" t="s">
        <v>1240</v>
      </c>
      <c r="D25" s="6" t="s">
        <v>670</v>
      </c>
      <c r="E25" s="6" t="s">
        <v>1346</v>
      </c>
    </row>
    <row r="26" spans="1:5">
      <c r="A26" s="311">
        <v>108</v>
      </c>
      <c r="B26" s="312" t="s">
        <v>708</v>
      </c>
      <c r="C26" s="312" t="s">
        <v>51</v>
      </c>
      <c r="D26" s="6" t="s">
        <v>648</v>
      </c>
      <c r="E26" s="6" t="s">
        <v>1328</v>
      </c>
    </row>
    <row r="27" spans="1:5">
      <c r="A27" s="311">
        <v>109</v>
      </c>
      <c r="B27" s="312" t="s">
        <v>709</v>
      </c>
      <c r="C27" s="312" t="s">
        <v>614</v>
      </c>
      <c r="D27" s="6" t="s">
        <v>648</v>
      </c>
      <c r="E27" s="6" t="s">
        <v>1328</v>
      </c>
    </row>
    <row r="28" spans="1:5">
      <c r="A28" s="313">
        <v>111</v>
      </c>
      <c r="B28" s="314" t="s">
        <v>710</v>
      </c>
      <c r="C28" s="314" t="s">
        <v>52</v>
      </c>
      <c r="D28" s="6" t="s">
        <v>649</v>
      </c>
      <c r="E28" s="6" t="s">
        <v>1328</v>
      </c>
    </row>
    <row r="29" spans="1:5">
      <c r="A29" s="311">
        <v>112</v>
      </c>
      <c r="B29" s="312" t="s">
        <v>711</v>
      </c>
      <c r="C29" s="312" t="s">
        <v>53</v>
      </c>
      <c r="D29" s="6" t="s">
        <v>649</v>
      </c>
      <c r="E29" s="6" t="s">
        <v>1328</v>
      </c>
    </row>
    <row r="30" spans="1:5">
      <c r="A30" s="311">
        <v>117</v>
      </c>
      <c r="B30" s="314" t="s">
        <v>712</v>
      </c>
      <c r="C30" s="314" t="s">
        <v>54</v>
      </c>
      <c r="D30" s="6" t="s">
        <v>651</v>
      </c>
      <c r="E30" s="6" t="s">
        <v>1328</v>
      </c>
    </row>
    <row r="31" spans="1:5">
      <c r="A31" s="311">
        <v>119</v>
      </c>
      <c r="B31" s="312" t="s">
        <v>713</v>
      </c>
      <c r="C31" s="312" t="s">
        <v>55</v>
      </c>
      <c r="D31" s="6" t="s">
        <v>651</v>
      </c>
      <c r="E31" s="6" t="s">
        <v>1328</v>
      </c>
    </row>
    <row r="32" spans="1:5">
      <c r="A32" s="311">
        <v>124</v>
      </c>
      <c r="B32" s="312" t="s">
        <v>714</v>
      </c>
      <c r="C32" s="312" t="s">
        <v>56</v>
      </c>
      <c r="D32" s="6" t="s">
        <v>648</v>
      </c>
      <c r="E32" s="6" t="s">
        <v>1328</v>
      </c>
    </row>
    <row r="33" spans="1:5">
      <c r="A33" s="311">
        <v>129</v>
      </c>
      <c r="B33" s="312" t="s">
        <v>715</v>
      </c>
      <c r="C33" s="312" t="s">
        <v>57</v>
      </c>
      <c r="D33" s="6" t="s">
        <v>670</v>
      </c>
      <c r="E33" s="6" t="s">
        <v>1328</v>
      </c>
    </row>
    <row r="34" spans="1:5">
      <c r="A34" s="311">
        <v>130</v>
      </c>
      <c r="B34" s="312" t="s">
        <v>716</v>
      </c>
      <c r="C34" s="312" t="s">
        <v>58</v>
      </c>
      <c r="D34" s="6" t="s">
        <v>644</v>
      </c>
      <c r="E34" s="6" t="s">
        <v>1328</v>
      </c>
    </row>
    <row r="35" spans="1:5">
      <c r="A35" s="311">
        <v>132</v>
      </c>
      <c r="B35" s="312" t="s">
        <v>717</v>
      </c>
      <c r="C35" s="312" t="s">
        <v>59</v>
      </c>
      <c r="D35" s="6" t="s">
        <v>645</v>
      </c>
      <c r="E35" s="6" t="s">
        <v>1328</v>
      </c>
    </row>
    <row r="36" spans="1:5">
      <c r="A36" s="311">
        <v>133</v>
      </c>
      <c r="B36" s="312" t="s">
        <v>718</v>
      </c>
      <c r="C36" s="312" t="s">
        <v>60</v>
      </c>
      <c r="D36" s="6" t="s">
        <v>645</v>
      </c>
      <c r="E36" s="6" t="s">
        <v>1328</v>
      </c>
    </row>
    <row r="37" spans="1:5">
      <c r="A37" s="311">
        <v>134</v>
      </c>
      <c r="B37" s="312" t="s">
        <v>719</v>
      </c>
      <c r="C37" s="312" t="s">
        <v>61</v>
      </c>
      <c r="D37" s="6" t="s">
        <v>646</v>
      </c>
      <c r="E37" s="6" t="s">
        <v>1328</v>
      </c>
    </row>
    <row r="38" spans="1:5">
      <c r="A38" s="311">
        <v>137</v>
      </c>
      <c r="B38" s="312" t="s">
        <v>720</v>
      </c>
      <c r="C38" s="312" t="s">
        <v>62</v>
      </c>
      <c r="D38" s="6" t="s">
        <v>645</v>
      </c>
      <c r="E38" s="6" t="s">
        <v>1328</v>
      </c>
    </row>
    <row r="39" spans="1:5">
      <c r="A39" s="311">
        <v>138</v>
      </c>
      <c r="B39" s="312" t="s">
        <v>721</v>
      </c>
      <c r="C39" s="312" t="s">
        <v>63</v>
      </c>
      <c r="D39" s="6" t="s">
        <v>627</v>
      </c>
      <c r="E39" s="6" t="s">
        <v>1330</v>
      </c>
    </row>
    <row r="40" spans="1:5">
      <c r="A40" s="311">
        <v>139</v>
      </c>
      <c r="B40" s="312" t="s">
        <v>722</v>
      </c>
      <c r="C40" s="312" t="s">
        <v>64</v>
      </c>
      <c r="D40" s="6" t="s">
        <v>627</v>
      </c>
      <c r="E40" s="6" t="s">
        <v>1330</v>
      </c>
    </row>
    <row r="41" spans="1:5">
      <c r="A41" s="311">
        <v>140</v>
      </c>
      <c r="B41" s="312" t="s">
        <v>723</v>
      </c>
      <c r="C41" s="312" t="s">
        <v>1279</v>
      </c>
      <c r="D41" s="6" t="s">
        <v>627</v>
      </c>
      <c r="E41" s="6" t="s">
        <v>1330</v>
      </c>
    </row>
    <row r="42" spans="1:5">
      <c r="A42" s="311">
        <v>141</v>
      </c>
      <c r="B42" s="312" t="s">
        <v>724</v>
      </c>
      <c r="C42" s="312" t="s">
        <v>65</v>
      </c>
      <c r="D42" s="6" t="s">
        <v>627</v>
      </c>
      <c r="E42" s="6" t="s">
        <v>1330</v>
      </c>
    </row>
    <row r="43" spans="1:5">
      <c r="A43" s="313">
        <v>142</v>
      </c>
      <c r="B43" s="314" t="s">
        <v>725</v>
      </c>
      <c r="C43" s="314" t="s">
        <v>66</v>
      </c>
      <c r="D43" s="6" t="s">
        <v>627</v>
      </c>
      <c r="E43" s="6" t="s">
        <v>1330</v>
      </c>
    </row>
    <row r="44" spans="1:5">
      <c r="A44" s="311">
        <v>143</v>
      </c>
      <c r="B44" s="312" t="s">
        <v>726</v>
      </c>
      <c r="C44" s="312" t="s">
        <v>67</v>
      </c>
      <c r="D44" s="6" t="s">
        <v>627</v>
      </c>
      <c r="E44" s="6" t="s">
        <v>1330</v>
      </c>
    </row>
    <row r="45" spans="1:5">
      <c r="A45" s="311">
        <v>144</v>
      </c>
      <c r="B45" s="312" t="s">
        <v>727</v>
      </c>
      <c r="C45" s="312" t="s">
        <v>1280</v>
      </c>
      <c r="D45" s="6" t="s">
        <v>627</v>
      </c>
      <c r="E45" s="6" t="s">
        <v>1330</v>
      </c>
    </row>
    <row r="46" spans="1:5">
      <c r="A46" s="311">
        <v>145</v>
      </c>
      <c r="B46" s="312" t="s">
        <v>728</v>
      </c>
      <c r="C46" s="312" t="s">
        <v>68</v>
      </c>
      <c r="D46" s="6" t="s">
        <v>627</v>
      </c>
      <c r="E46" s="6" t="s">
        <v>1330</v>
      </c>
    </row>
    <row r="47" spans="1:5">
      <c r="A47" s="311">
        <v>146</v>
      </c>
      <c r="B47" s="312" t="s">
        <v>729</v>
      </c>
      <c r="C47" s="312" t="s">
        <v>69</v>
      </c>
      <c r="D47" s="6" t="s">
        <v>627</v>
      </c>
      <c r="E47" s="6" t="s">
        <v>1330</v>
      </c>
    </row>
    <row r="48" spans="1:5">
      <c r="A48" s="311">
        <v>147</v>
      </c>
      <c r="B48" s="312" t="s">
        <v>730</v>
      </c>
      <c r="C48" s="312" t="s">
        <v>1241</v>
      </c>
      <c r="D48" s="6" t="s">
        <v>627</v>
      </c>
      <c r="E48" s="6" t="s">
        <v>1330</v>
      </c>
    </row>
    <row r="49" spans="1:5">
      <c r="A49" s="311">
        <v>148</v>
      </c>
      <c r="B49" s="312" t="s">
        <v>731</v>
      </c>
      <c r="C49" s="312" t="s">
        <v>70</v>
      </c>
      <c r="D49" s="6" t="s">
        <v>627</v>
      </c>
      <c r="E49" s="6" t="s">
        <v>1330</v>
      </c>
    </row>
    <row r="50" spans="1:5">
      <c r="A50" s="313">
        <v>150</v>
      </c>
      <c r="B50" s="314" t="s">
        <v>732</v>
      </c>
      <c r="C50" s="314" t="s">
        <v>71</v>
      </c>
      <c r="D50" s="6" t="s">
        <v>648</v>
      </c>
      <c r="E50" s="6" t="s">
        <v>1328</v>
      </c>
    </row>
    <row r="51" spans="1:5">
      <c r="A51" s="311">
        <v>152</v>
      </c>
      <c r="B51" s="312" t="s">
        <v>733</v>
      </c>
      <c r="C51" s="312" t="s">
        <v>72</v>
      </c>
      <c r="D51" s="6" t="s">
        <v>645</v>
      </c>
      <c r="E51" s="6" t="s">
        <v>1328</v>
      </c>
    </row>
    <row r="52" spans="1:5">
      <c r="A52" s="311">
        <v>153</v>
      </c>
      <c r="B52" s="312" t="s">
        <v>734</v>
      </c>
      <c r="C52" s="312" t="s">
        <v>73</v>
      </c>
      <c r="D52" s="6" t="s">
        <v>645</v>
      </c>
      <c r="E52" s="6" t="s">
        <v>1328</v>
      </c>
    </row>
    <row r="53" spans="1:5">
      <c r="A53" s="311">
        <v>154</v>
      </c>
      <c r="B53" s="312" t="s">
        <v>735</v>
      </c>
      <c r="C53" s="312" t="s">
        <v>74</v>
      </c>
      <c r="D53" s="6" t="s">
        <v>645</v>
      </c>
      <c r="E53" s="6" t="s">
        <v>1328</v>
      </c>
    </row>
    <row r="54" spans="1:5">
      <c r="A54" s="311">
        <v>155</v>
      </c>
      <c r="B54" s="312" t="s">
        <v>736</v>
      </c>
      <c r="C54" s="312" t="s">
        <v>75</v>
      </c>
      <c r="D54" s="6" t="s">
        <v>670</v>
      </c>
      <c r="E54" s="6" t="s">
        <v>1328</v>
      </c>
    </row>
    <row r="55" spans="1:5">
      <c r="A55" s="311">
        <v>156</v>
      </c>
      <c r="B55" s="312" t="s">
        <v>737</v>
      </c>
      <c r="C55" s="312" t="s">
        <v>76</v>
      </c>
      <c r="D55" s="6" t="s">
        <v>670</v>
      </c>
      <c r="E55" s="6" t="s">
        <v>1328</v>
      </c>
    </row>
    <row r="56" spans="1:5">
      <c r="A56" s="311">
        <v>157</v>
      </c>
      <c r="B56" s="312" t="s">
        <v>738</v>
      </c>
      <c r="C56" s="312" t="s">
        <v>77</v>
      </c>
      <c r="D56" s="6" t="s">
        <v>670</v>
      </c>
      <c r="E56" s="6" t="s">
        <v>1328</v>
      </c>
    </row>
    <row r="57" spans="1:5">
      <c r="A57" s="311">
        <v>159</v>
      </c>
      <c r="B57" s="312" t="s">
        <v>739</v>
      </c>
      <c r="C57" s="312" t="s">
        <v>1281</v>
      </c>
      <c r="D57" s="6" t="s">
        <v>670</v>
      </c>
      <c r="E57" s="6" t="s">
        <v>1328</v>
      </c>
    </row>
    <row r="58" spans="1:5">
      <c r="A58" s="311">
        <v>163</v>
      </c>
      <c r="B58" s="312" t="s">
        <v>740</v>
      </c>
      <c r="C58" s="312" t="s">
        <v>78</v>
      </c>
      <c r="D58" s="6" t="s">
        <v>646</v>
      </c>
      <c r="E58" s="6" t="s">
        <v>1328</v>
      </c>
    </row>
    <row r="59" spans="1:5">
      <c r="A59" s="311">
        <v>169</v>
      </c>
      <c r="B59" s="312" t="s">
        <v>741</v>
      </c>
      <c r="C59" s="312" t="s">
        <v>79</v>
      </c>
      <c r="D59" s="6" t="s">
        <v>671</v>
      </c>
      <c r="E59" s="6" t="s">
        <v>1328</v>
      </c>
    </row>
    <row r="60" spans="1:5">
      <c r="A60" s="311">
        <v>170</v>
      </c>
      <c r="B60" s="312" t="s">
        <v>742</v>
      </c>
      <c r="C60" s="312" t="s">
        <v>80</v>
      </c>
      <c r="D60" s="6" t="s">
        <v>645</v>
      </c>
      <c r="E60" s="6" t="s">
        <v>1328</v>
      </c>
    </row>
    <row r="61" spans="1:5">
      <c r="A61" s="311">
        <v>171</v>
      </c>
      <c r="B61" s="312" t="s">
        <v>743</v>
      </c>
      <c r="C61" s="312" t="s">
        <v>81</v>
      </c>
      <c r="D61" s="6" t="s">
        <v>627</v>
      </c>
      <c r="E61" s="6" t="s">
        <v>1328</v>
      </c>
    </row>
    <row r="62" spans="1:5">
      <c r="A62" s="311">
        <v>190</v>
      </c>
      <c r="B62" s="312" t="s">
        <v>744</v>
      </c>
      <c r="C62" s="312" t="s">
        <v>82</v>
      </c>
      <c r="D62" s="6" t="s">
        <v>644</v>
      </c>
      <c r="E62" s="6" t="s">
        <v>1328</v>
      </c>
    </row>
    <row r="63" spans="1:5">
      <c r="A63" s="311">
        <v>192</v>
      </c>
      <c r="B63" s="312" t="s">
        <v>745</v>
      </c>
      <c r="C63" s="312" t="s">
        <v>83</v>
      </c>
      <c r="D63" s="6" t="s">
        <v>670</v>
      </c>
      <c r="E63" s="6" t="s">
        <v>1328</v>
      </c>
    </row>
    <row r="64" spans="1:5">
      <c r="A64" s="311">
        <v>197</v>
      </c>
      <c r="B64" s="312" t="s">
        <v>746</v>
      </c>
      <c r="C64" s="312" t="s">
        <v>746</v>
      </c>
      <c r="D64" s="6" t="s">
        <v>645</v>
      </c>
      <c r="E64" s="6" t="s">
        <v>1328</v>
      </c>
    </row>
    <row r="65" spans="1:5">
      <c r="A65" s="311">
        <v>200</v>
      </c>
      <c r="B65" s="312" t="s">
        <v>747</v>
      </c>
      <c r="C65" s="312" t="s">
        <v>84</v>
      </c>
      <c r="D65" s="6" t="s">
        <v>651</v>
      </c>
      <c r="E65" s="6" t="s">
        <v>1328</v>
      </c>
    </row>
    <row r="66" spans="1:5">
      <c r="A66" s="311">
        <v>201</v>
      </c>
      <c r="B66" s="312" t="s">
        <v>748</v>
      </c>
      <c r="C66" s="312" t="s">
        <v>85</v>
      </c>
      <c r="D66" s="6" t="s">
        <v>645</v>
      </c>
      <c r="E66" s="6" t="s">
        <v>1328</v>
      </c>
    </row>
    <row r="67" spans="1:5">
      <c r="A67" s="311">
        <v>203</v>
      </c>
      <c r="B67" s="312" t="s">
        <v>749</v>
      </c>
      <c r="C67" s="312" t="s">
        <v>86</v>
      </c>
      <c r="D67" s="6" t="s">
        <v>671</v>
      </c>
      <c r="E67" s="6" t="s">
        <v>1328</v>
      </c>
    </row>
    <row r="68" spans="1:5">
      <c r="A68" s="311">
        <v>206</v>
      </c>
      <c r="B68" s="312" t="s">
        <v>750</v>
      </c>
      <c r="C68" s="312" t="s">
        <v>87</v>
      </c>
      <c r="D68" s="6" t="s">
        <v>648</v>
      </c>
      <c r="E68" s="6" t="s">
        <v>1328</v>
      </c>
    </row>
    <row r="69" spans="1:5">
      <c r="A69" s="311">
        <v>210</v>
      </c>
      <c r="B69" s="312" t="s">
        <v>751</v>
      </c>
      <c r="C69" s="312" t="s">
        <v>89</v>
      </c>
      <c r="D69" s="6" t="s">
        <v>671</v>
      </c>
      <c r="E69" s="6" t="s">
        <v>1328</v>
      </c>
    </row>
    <row r="70" spans="1:5">
      <c r="A70" s="311">
        <v>212</v>
      </c>
      <c r="B70" s="312" t="s">
        <v>752</v>
      </c>
      <c r="C70" s="312" t="s">
        <v>90</v>
      </c>
      <c r="D70" s="6" t="s">
        <v>650</v>
      </c>
      <c r="E70" s="6" t="s">
        <v>1328</v>
      </c>
    </row>
    <row r="71" spans="1:5">
      <c r="A71" s="311">
        <v>213</v>
      </c>
      <c r="B71" s="312" t="s">
        <v>753</v>
      </c>
      <c r="C71" s="312" t="s">
        <v>91</v>
      </c>
      <c r="D71" s="6" t="s">
        <v>645</v>
      </c>
      <c r="E71" s="6" t="s">
        <v>1328</v>
      </c>
    </row>
    <row r="72" spans="1:5">
      <c r="A72" s="311">
        <v>221</v>
      </c>
      <c r="B72" s="312" t="s">
        <v>754</v>
      </c>
      <c r="C72" s="312" t="s">
        <v>92</v>
      </c>
      <c r="D72" s="6" t="s">
        <v>670</v>
      </c>
      <c r="E72" s="6" t="s">
        <v>1328</v>
      </c>
    </row>
    <row r="73" spans="1:5">
      <c r="A73" s="311">
        <v>222</v>
      </c>
      <c r="B73" s="312" t="s">
        <v>755</v>
      </c>
      <c r="C73" s="312" t="s">
        <v>93</v>
      </c>
      <c r="D73" s="6" t="s">
        <v>650</v>
      </c>
      <c r="E73" s="6" t="s">
        <v>1328</v>
      </c>
    </row>
    <row r="74" spans="1:5">
      <c r="A74" s="311">
        <v>223</v>
      </c>
      <c r="B74" s="312" t="s">
        <v>756</v>
      </c>
      <c r="C74" s="312" t="s">
        <v>94</v>
      </c>
      <c r="D74" s="6" t="s">
        <v>650</v>
      </c>
      <c r="E74" s="6" t="s">
        <v>1328</v>
      </c>
    </row>
    <row r="75" spans="1:5">
      <c r="A75" s="311">
        <v>224</v>
      </c>
      <c r="B75" s="312" t="s">
        <v>757</v>
      </c>
      <c r="C75" s="312" t="s">
        <v>95</v>
      </c>
      <c r="D75" s="6" t="s">
        <v>644</v>
      </c>
      <c r="E75" s="6" t="s">
        <v>1328</v>
      </c>
    </row>
    <row r="76" spans="1:5">
      <c r="A76" s="311">
        <v>225</v>
      </c>
      <c r="B76" s="312" t="s">
        <v>758</v>
      </c>
      <c r="C76" s="312" t="s">
        <v>96</v>
      </c>
      <c r="D76" s="6" t="s">
        <v>671</v>
      </c>
      <c r="E76" s="6" t="s">
        <v>1328</v>
      </c>
    </row>
    <row r="77" spans="1:5">
      <c r="A77" s="313">
        <v>226</v>
      </c>
      <c r="B77" s="314" t="s">
        <v>759</v>
      </c>
      <c r="C77" s="314" t="s">
        <v>97</v>
      </c>
      <c r="D77" s="6" t="s">
        <v>644</v>
      </c>
      <c r="E77" s="6" t="s">
        <v>1328</v>
      </c>
    </row>
    <row r="78" spans="1:5">
      <c r="A78" s="311">
        <v>227</v>
      </c>
      <c r="B78" s="312" t="s">
        <v>760</v>
      </c>
      <c r="C78" s="312" t="s">
        <v>98</v>
      </c>
      <c r="D78" s="6" t="s">
        <v>645</v>
      </c>
      <c r="E78" s="6" t="s">
        <v>1328</v>
      </c>
    </row>
    <row r="79" spans="1:5">
      <c r="A79" s="311">
        <v>234</v>
      </c>
      <c r="B79" s="312" t="s">
        <v>761</v>
      </c>
      <c r="C79" s="312" t="s">
        <v>615</v>
      </c>
      <c r="D79" s="6" t="s">
        <v>647</v>
      </c>
      <c r="E79" s="6" t="s">
        <v>1328</v>
      </c>
    </row>
    <row r="80" spans="1:5">
      <c r="A80" s="311">
        <v>243</v>
      </c>
      <c r="B80" s="312" t="s">
        <v>762</v>
      </c>
      <c r="C80" s="312" t="s">
        <v>99</v>
      </c>
      <c r="D80" s="6" t="s">
        <v>647</v>
      </c>
      <c r="E80" s="6" t="s">
        <v>1328</v>
      </c>
    </row>
    <row r="81" spans="1:5">
      <c r="A81" s="311">
        <v>244</v>
      </c>
      <c r="B81" s="312" t="s">
        <v>763</v>
      </c>
      <c r="C81" s="312" t="s">
        <v>100</v>
      </c>
      <c r="D81" s="6" t="s">
        <v>651</v>
      </c>
      <c r="E81" s="6" t="s">
        <v>1328</v>
      </c>
    </row>
    <row r="82" spans="1:5">
      <c r="A82" s="311">
        <v>245</v>
      </c>
      <c r="B82" s="312" t="s">
        <v>764</v>
      </c>
      <c r="C82" s="312" t="s">
        <v>101</v>
      </c>
      <c r="D82" s="6" t="s">
        <v>651</v>
      </c>
      <c r="E82" s="6" t="s">
        <v>1328</v>
      </c>
    </row>
    <row r="83" spans="1:5">
      <c r="A83" s="311">
        <v>249</v>
      </c>
      <c r="B83" s="312" t="s">
        <v>765</v>
      </c>
      <c r="C83" s="312" t="s">
        <v>102</v>
      </c>
      <c r="D83" s="6" t="s">
        <v>649</v>
      </c>
      <c r="E83" s="6" t="s">
        <v>1328</v>
      </c>
    </row>
    <row r="84" spans="1:5">
      <c r="A84" s="311">
        <v>251</v>
      </c>
      <c r="B84" s="312" t="s">
        <v>766</v>
      </c>
      <c r="C84" s="312" t="s">
        <v>103</v>
      </c>
      <c r="D84" s="6" t="s">
        <v>649</v>
      </c>
      <c r="E84" s="6" t="s">
        <v>1328</v>
      </c>
    </row>
    <row r="85" spans="1:5">
      <c r="A85" s="311">
        <v>253</v>
      </c>
      <c r="B85" s="312" t="s">
        <v>767</v>
      </c>
      <c r="C85" s="312" t="s">
        <v>104</v>
      </c>
      <c r="D85" s="6" t="s">
        <v>671</v>
      </c>
      <c r="E85" s="6" t="s">
        <v>1328</v>
      </c>
    </row>
    <row r="86" spans="1:5">
      <c r="A86" s="311">
        <v>254</v>
      </c>
      <c r="B86" s="312" t="s">
        <v>768</v>
      </c>
      <c r="C86" s="312" t="s">
        <v>105</v>
      </c>
      <c r="D86" s="6" t="s">
        <v>644</v>
      </c>
      <c r="E86" s="6" t="s">
        <v>1328</v>
      </c>
    </row>
    <row r="87" spans="1:5">
      <c r="A87" s="311">
        <v>265</v>
      </c>
      <c r="B87" s="312" t="s">
        <v>769</v>
      </c>
      <c r="C87" s="312" t="s">
        <v>106</v>
      </c>
      <c r="D87" s="6" t="s">
        <v>645</v>
      </c>
      <c r="E87" s="6" t="s">
        <v>1328</v>
      </c>
    </row>
    <row r="88" spans="1:5">
      <c r="A88" s="311">
        <v>266</v>
      </c>
      <c r="B88" s="312" t="s">
        <v>770</v>
      </c>
      <c r="C88" s="312" t="s">
        <v>1268</v>
      </c>
      <c r="D88" s="6" t="s">
        <v>645</v>
      </c>
      <c r="E88" s="6" t="s">
        <v>1328</v>
      </c>
    </row>
    <row r="89" spans="1:5">
      <c r="A89" s="311">
        <v>267</v>
      </c>
      <c r="B89" s="312" t="s">
        <v>771</v>
      </c>
      <c r="C89" s="312" t="s">
        <v>107</v>
      </c>
      <c r="D89" s="6" t="s">
        <v>645</v>
      </c>
      <c r="E89" s="6" t="s">
        <v>1328</v>
      </c>
    </row>
    <row r="90" spans="1:5">
      <c r="A90" s="311">
        <v>268</v>
      </c>
      <c r="B90" s="312" t="s">
        <v>772</v>
      </c>
      <c r="C90" s="312" t="s">
        <v>108</v>
      </c>
      <c r="D90" s="6" t="s">
        <v>645</v>
      </c>
      <c r="E90" s="6" t="s">
        <v>1328</v>
      </c>
    </row>
    <row r="91" spans="1:5">
      <c r="A91" s="311">
        <v>269</v>
      </c>
      <c r="B91" s="312" t="s">
        <v>773</v>
      </c>
      <c r="C91" s="312" t="s">
        <v>109</v>
      </c>
      <c r="D91" s="6" t="s">
        <v>645</v>
      </c>
      <c r="E91" s="6" t="s">
        <v>1328</v>
      </c>
    </row>
    <row r="92" spans="1:5">
      <c r="A92" s="311">
        <v>270</v>
      </c>
      <c r="B92" s="312" t="s">
        <v>774</v>
      </c>
      <c r="C92" s="312" t="s">
        <v>110</v>
      </c>
      <c r="D92" s="6" t="s">
        <v>645</v>
      </c>
      <c r="E92" s="6" t="s">
        <v>1328</v>
      </c>
    </row>
    <row r="93" spans="1:5">
      <c r="A93" s="311">
        <v>271</v>
      </c>
      <c r="B93" s="312" t="s">
        <v>775</v>
      </c>
      <c r="C93" s="312" t="s">
        <v>111</v>
      </c>
      <c r="D93" s="6" t="s">
        <v>645</v>
      </c>
      <c r="E93" s="6" t="s">
        <v>1328</v>
      </c>
    </row>
    <row r="94" spans="1:5">
      <c r="A94" s="311">
        <v>272</v>
      </c>
      <c r="B94" s="312" t="s">
        <v>776</v>
      </c>
      <c r="C94" s="312" t="s">
        <v>112</v>
      </c>
      <c r="D94" s="6" t="s">
        <v>645</v>
      </c>
      <c r="E94" s="6" t="s">
        <v>1328</v>
      </c>
    </row>
    <row r="95" spans="1:5">
      <c r="A95" s="311">
        <v>273</v>
      </c>
      <c r="B95" s="312" t="s">
        <v>777</v>
      </c>
      <c r="C95" s="312" t="s">
        <v>113</v>
      </c>
      <c r="D95" s="6" t="s">
        <v>645</v>
      </c>
      <c r="E95" s="6" t="s">
        <v>1328</v>
      </c>
    </row>
    <row r="96" spans="1:5">
      <c r="A96" s="311">
        <v>281</v>
      </c>
      <c r="B96" s="312" t="s">
        <v>778</v>
      </c>
      <c r="C96" s="312" t="s">
        <v>114</v>
      </c>
      <c r="D96" s="6" t="s">
        <v>650</v>
      </c>
      <c r="E96" s="6" t="s">
        <v>1328</v>
      </c>
    </row>
    <row r="97" spans="1:5">
      <c r="A97" s="311">
        <v>283</v>
      </c>
      <c r="B97" s="312" t="s">
        <v>779</v>
      </c>
      <c r="C97" s="312" t="s">
        <v>115</v>
      </c>
      <c r="D97" s="6" t="s">
        <v>645</v>
      </c>
      <c r="E97" s="6" t="s">
        <v>1328</v>
      </c>
    </row>
    <row r="98" spans="1:5">
      <c r="A98" s="311">
        <v>287</v>
      </c>
      <c r="B98" s="312" t="s">
        <v>780</v>
      </c>
      <c r="C98" s="312" t="s">
        <v>116</v>
      </c>
      <c r="D98" s="6" t="s">
        <v>671</v>
      </c>
      <c r="E98" s="6" t="s">
        <v>1328</v>
      </c>
    </row>
    <row r="99" spans="1:5">
      <c r="A99" s="313">
        <v>288</v>
      </c>
      <c r="B99" s="314" t="s">
        <v>781</v>
      </c>
      <c r="C99" s="314" t="s">
        <v>117</v>
      </c>
      <c r="D99" s="6" t="s">
        <v>670</v>
      </c>
      <c r="E99" s="6" t="s">
        <v>1328</v>
      </c>
    </row>
    <row r="100" spans="1:5">
      <c r="A100" s="315">
        <v>290</v>
      </c>
      <c r="B100" s="316" t="s">
        <v>782</v>
      </c>
      <c r="C100" s="316" t="s">
        <v>118</v>
      </c>
      <c r="D100" s="6" t="s">
        <v>645</v>
      </c>
      <c r="E100" s="6" t="s">
        <v>1328</v>
      </c>
    </row>
    <row r="101" spans="1:5">
      <c r="A101" s="311">
        <v>291</v>
      </c>
      <c r="B101" s="312" t="s">
        <v>783</v>
      </c>
      <c r="C101" s="312" t="s">
        <v>119</v>
      </c>
      <c r="D101" s="6" t="s">
        <v>650</v>
      </c>
      <c r="E101" s="6" t="s">
        <v>1328</v>
      </c>
    </row>
    <row r="102" spans="1:5">
      <c r="A102" s="311">
        <v>292</v>
      </c>
      <c r="B102" s="312" t="s">
        <v>784</v>
      </c>
      <c r="C102" s="312" t="s">
        <v>120</v>
      </c>
      <c r="D102" s="6" t="s">
        <v>649</v>
      </c>
      <c r="E102" s="6" t="s">
        <v>1328</v>
      </c>
    </row>
    <row r="103" spans="1:5">
      <c r="A103" s="311">
        <v>293</v>
      </c>
      <c r="B103" s="312" t="s">
        <v>785</v>
      </c>
      <c r="C103" s="312" t="s">
        <v>121</v>
      </c>
      <c r="D103" s="6" t="s">
        <v>649</v>
      </c>
      <c r="E103" s="6" t="s">
        <v>1328</v>
      </c>
    </row>
    <row r="104" spans="1:5">
      <c r="A104" s="311">
        <v>294</v>
      </c>
      <c r="B104" s="312" t="s">
        <v>786</v>
      </c>
      <c r="C104" s="312" t="s">
        <v>122</v>
      </c>
      <c r="D104" s="6" t="s">
        <v>648</v>
      </c>
      <c r="E104" s="6" t="s">
        <v>1328</v>
      </c>
    </row>
    <row r="105" spans="1:5">
      <c r="A105" s="311">
        <v>295</v>
      </c>
      <c r="B105" s="312" t="s">
        <v>787</v>
      </c>
      <c r="C105" s="312" t="s">
        <v>123</v>
      </c>
      <c r="D105" s="6" t="s">
        <v>627</v>
      </c>
      <c r="E105" s="6" t="s">
        <v>1328</v>
      </c>
    </row>
    <row r="106" spans="1:5">
      <c r="A106" s="311">
        <v>296</v>
      </c>
      <c r="B106" s="312" t="s">
        <v>788</v>
      </c>
      <c r="C106" s="312" t="s">
        <v>124</v>
      </c>
      <c r="D106" s="6" t="s">
        <v>627</v>
      </c>
      <c r="E106" s="6" t="s">
        <v>1328</v>
      </c>
    </row>
    <row r="107" spans="1:5">
      <c r="A107" s="311">
        <v>298</v>
      </c>
      <c r="B107" s="312" t="s">
        <v>789</v>
      </c>
      <c r="C107" s="312" t="s">
        <v>125</v>
      </c>
      <c r="D107" s="6" t="s">
        <v>670</v>
      </c>
      <c r="E107" s="6" t="s">
        <v>1328</v>
      </c>
    </row>
    <row r="108" spans="1:5">
      <c r="A108" s="311">
        <v>299</v>
      </c>
      <c r="B108" s="312" t="s">
        <v>790</v>
      </c>
      <c r="C108" s="312" t="s">
        <v>126</v>
      </c>
      <c r="D108" s="6" t="s">
        <v>670</v>
      </c>
      <c r="E108" s="6" t="s">
        <v>1328</v>
      </c>
    </row>
    <row r="109" spans="1:5">
      <c r="A109" s="311">
        <v>300</v>
      </c>
      <c r="B109" s="312" t="s">
        <v>791</v>
      </c>
      <c r="C109" s="312" t="s">
        <v>127</v>
      </c>
      <c r="D109" s="6" t="s">
        <v>670</v>
      </c>
      <c r="E109" s="6" t="s">
        <v>1328</v>
      </c>
    </row>
    <row r="110" spans="1:5">
      <c r="A110" s="311">
        <v>301</v>
      </c>
      <c r="B110" s="312" t="s">
        <v>792</v>
      </c>
      <c r="C110" s="312" t="s">
        <v>128</v>
      </c>
      <c r="D110" s="6" t="s">
        <v>670</v>
      </c>
      <c r="E110" s="6" t="s">
        <v>1328</v>
      </c>
    </row>
    <row r="111" spans="1:5">
      <c r="A111" s="311">
        <v>302</v>
      </c>
      <c r="B111" s="312" t="s">
        <v>793</v>
      </c>
      <c r="C111" s="312" t="s">
        <v>129</v>
      </c>
      <c r="D111" s="6" t="s">
        <v>670</v>
      </c>
      <c r="E111" s="6" t="s">
        <v>1328</v>
      </c>
    </row>
    <row r="112" spans="1:5">
      <c r="A112" s="311">
        <v>303</v>
      </c>
      <c r="B112" s="312" t="s">
        <v>794</v>
      </c>
      <c r="C112" s="312" t="s">
        <v>130</v>
      </c>
      <c r="D112" s="6" t="s">
        <v>670</v>
      </c>
      <c r="E112" s="6" t="s">
        <v>1328</v>
      </c>
    </row>
    <row r="113" spans="1:5">
      <c r="A113" s="311">
        <v>309</v>
      </c>
      <c r="B113" s="312" t="s">
        <v>795</v>
      </c>
      <c r="C113" s="312" t="s">
        <v>1242</v>
      </c>
      <c r="D113" s="6" t="s">
        <v>647</v>
      </c>
      <c r="E113" s="6" t="s">
        <v>1328</v>
      </c>
    </row>
    <row r="114" spans="1:5">
      <c r="A114" s="311">
        <v>310</v>
      </c>
      <c r="B114" s="312" t="s">
        <v>796</v>
      </c>
      <c r="C114" s="312" t="s">
        <v>131</v>
      </c>
      <c r="D114" s="6" t="s">
        <v>651</v>
      </c>
      <c r="E114" s="6" t="s">
        <v>1328</v>
      </c>
    </row>
    <row r="115" spans="1:5">
      <c r="A115" s="311">
        <v>311</v>
      </c>
      <c r="B115" s="312" t="s">
        <v>797</v>
      </c>
      <c r="C115" s="312" t="s">
        <v>132</v>
      </c>
      <c r="D115" s="6" t="s">
        <v>651</v>
      </c>
      <c r="E115" s="6" t="s">
        <v>1328</v>
      </c>
    </row>
    <row r="116" spans="1:5">
      <c r="A116" s="311">
        <v>312</v>
      </c>
      <c r="B116" s="312" t="s">
        <v>798</v>
      </c>
      <c r="C116" s="312" t="s">
        <v>133</v>
      </c>
      <c r="D116" s="6" t="s">
        <v>649</v>
      </c>
      <c r="E116" s="6" t="s">
        <v>1328</v>
      </c>
    </row>
    <row r="117" spans="1:5">
      <c r="A117" s="311">
        <v>313</v>
      </c>
      <c r="B117" s="312" t="s">
        <v>799</v>
      </c>
      <c r="C117" s="312" t="s">
        <v>134</v>
      </c>
      <c r="D117" s="6" t="s">
        <v>671</v>
      </c>
      <c r="E117" s="6" t="s">
        <v>1328</v>
      </c>
    </row>
    <row r="118" spans="1:5">
      <c r="A118" s="311">
        <v>314</v>
      </c>
      <c r="B118" s="312" t="s">
        <v>1405</v>
      </c>
      <c r="C118" s="312" t="s">
        <v>1385</v>
      </c>
      <c r="D118" s="6" t="s">
        <v>671</v>
      </c>
      <c r="E118" s="6" t="s">
        <v>1328</v>
      </c>
    </row>
    <row r="119" spans="1:5">
      <c r="A119" s="311">
        <v>315</v>
      </c>
      <c r="B119" s="312" t="s">
        <v>800</v>
      </c>
      <c r="C119" s="312" t="s">
        <v>1243</v>
      </c>
      <c r="D119" s="6" t="s">
        <v>644</v>
      </c>
      <c r="E119" s="6" t="s">
        <v>1328</v>
      </c>
    </row>
    <row r="120" spans="1:5">
      <c r="A120" s="311">
        <v>324</v>
      </c>
      <c r="B120" s="312" t="s">
        <v>801</v>
      </c>
      <c r="C120" s="312" t="s">
        <v>135</v>
      </c>
      <c r="D120" s="6" t="s">
        <v>644</v>
      </c>
      <c r="E120" s="6" t="s">
        <v>1328</v>
      </c>
    </row>
    <row r="121" spans="1:5">
      <c r="A121" s="311">
        <v>340</v>
      </c>
      <c r="B121" s="312" t="s">
        <v>802</v>
      </c>
      <c r="C121" s="312" t="s">
        <v>136</v>
      </c>
      <c r="D121" s="6" t="s">
        <v>671</v>
      </c>
      <c r="E121" s="6" t="s">
        <v>1328</v>
      </c>
    </row>
    <row r="122" spans="1:5">
      <c r="A122" s="311">
        <v>342</v>
      </c>
      <c r="B122" s="312" t="s">
        <v>803</v>
      </c>
      <c r="C122" s="312" t="s">
        <v>137</v>
      </c>
      <c r="D122" s="6" t="s">
        <v>647</v>
      </c>
      <c r="E122" s="6" t="s">
        <v>1328</v>
      </c>
    </row>
    <row r="123" spans="1:5">
      <c r="A123" s="311">
        <v>343</v>
      </c>
      <c r="B123" s="312" t="s">
        <v>804</v>
      </c>
      <c r="C123" s="312" t="s">
        <v>138</v>
      </c>
      <c r="D123" s="6" t="s">
        <v>647</v>
      </c>
      <c r="E123" s="6" t="s">
        <v>1328</v>
      </c>
    </row>
    <row r="124" spans="1:5">
      <c r="A124" s="311">
        <v>344</v>
      </c>
      <c r="B124" s="312" t="s">
        <v>805</v>
      </c>
      <c r="C124" s="312" t="s">
        <v>139</v>
      </c>
      <c r="D124" s="6" t="s">
        <v>671</v>
      </c>
      <c r="E124" s="6" t="s">
        <v>1328</v>
      </c>
    </row>
    <row r="125" spans="1:5">
      <c r="A125" s="311">
        <v>345</v>
      </c>
      <c r="B125" s="312" t="s">
        <v>806</v>
      </c>
      <c r="C125" s="312" t="s">
        <v>140</v>
      </c>
      <c r="D125" s="6" t="s">
        <v>646</v>
      </c>
      <c r="E125" s="6" t="s">
        <v>1328</v>
      </c>
    </row>
    <row r="126" spans="1:5">
      <c r="A126" s="311">
        <v>346</v>
      </c>
      <c r="B126" s="312" t="s">
        <v>807</v>
      </c>
      <c r="C126" s="312" t="s">
        <v>141</v>
      </c>
      <c r="D126" s="6" t="s">
        <v>646</v>
      </c>
      <c r="E126" s="6" t="s">
        <v>1328</v>
      </c>
    </row>
    <row r="127" spans="1:5">
      <c r="A127" s="311">
        <v>347</v>
      </c>
      <c r="B127" s="312" t="s">
        <v>808</v>
      </c>
      <c r="C127" s="312" t="s">
        <v>142</v>
      </c>
      <c r="D127" s="6" t="s">
        <v>646</v>
      </c>
      <c r="E127" s="6" t="s">
        <v>1328</v>
      </c>
    </row>
    <row r="128" spans="1:5">
      <c r="A128" s="313">
        <v>348</v>
      </c>
      <c r="B128" s="314" t="s">
        <v>809</v>
      </c>
      <c r="C128" s="314" t="s">
        <v>143</v>
      </c>
      <c r="D128" s="6" t="s">
        <v>649</v>
      </c>
      <c r="E128" s="6" t="s">
        <v>1328</v>
      </c>
    </row>
    <row r="129" spans="1:5">
      <c r="A129" s="311">
        <v>349</v>
      </c>
      <c r="B129" s="312" t="s">
        <v>810</v>
      </c>
      <c r="C129" s="312" t="s">
        <v>144</v>
      </c>
      <c r="D129" s="6" t="s">
        <v>648</v>
      </c>
      <c r="E129" s="6" t="s">
        <v>1328</v>
      </c>
    </row>
    <row r="130" spans="1:5">
      <c r="A130" s="311">
        <v>371</v>
      </c>
      <c r="B130" s="312" t="s">
        <v>811</v>
      </c>
      <c r="C130" s="312" t="s">
        <v>145</v>
      </c>
      <c r="D130" s="6" t="s">
        <v>647</v>
      </c>
      <c r="E130" s="6" t="s">
        <v>1328</v>
      </c>
    </row>
    <row r="131" spans="1:5">
      <c r="A131" s="311">
        <v>373</v>
      </c>
      <c r="B131" s="312" t="s">
        <v>812</v>
      </c>
      <c r="C131" s="312" t="s">
        <v>607</v>
      </c>
      <c r="D131" s="6" t="s">
        <v>645</v>
      </c>
      <c r="E131" s="6" t="s">
        <v>1328</v>
      </c>
    </row>
    <row r="132" spans="1:5">
      <c r="A132" s="311">
        <v>374</v>
      </c>
      <c r="B132" s="312" t="s">
        <v>813</v>
      </c>
      <c r="C132" s="312" t="s">
        <v>608</v>
      </c>
      <c r="D132" s="6" t="s">
        <v>651</v>
      </c>
      <c r="E132" s="6" t="s">
        <v>1328</v>
      </c>
    </row>
    <row r="133" spans="1:5">
      <c r="A133" s="313">
        <v>376</v>
      </c>
      <c r="B133" s="314" t="s">
        <v>814</v>
      </c>
      <c r="C133" s="314" t="s">
        <v>609</v>
      </c>
      <c r="D133" s="6" t="s">
        <v>646</v>
      </c>
      <c r="E133" s="6" t="s">
        <v>1328</v>
      </c>
    </row>
    <row r="134" spans="1:5">
      <c r="A134" s="311">
        <v>378</v>
      </c>
      <c r="B134" s="312" t="s">
        <v>815</v>
      </c>
      <c r="C134" s="312" t="s">
        <v>610</v>
      </c>
      <c r="D134" s="6" t="s">
        <v>670</v>
      </c>
      <c r="E134" s="6" t="s">
        <v>1328</v>
      </c>
    </row>
    <row r="135" spans="1:5">
      <c r="A135" s="311">
        <v>379</v>
      </c>
      <c r="B135" s="312" t="s">
        <v>816</v>
      </c>
      <c r="C135" s="312" t="s">
        <v>1244</v>
      </c>
      <c r="D135" s="6" t="s">
        <v>645</v>
      </c>
      <c r="E135" s="6" t="s">
        <v>1328</v>
      </c>
    </row>
    <row r="136" spans="1:5">
      <c r="A136" s="311">
        <v>382</v>
      </c>
      <c r="B136" s="312" t="s">
        <v>817</v>
      </c>
      <c r="C136" s="312" t="s">
        <v>1245</v>
      </c>
      <c r="D136" s="6" t="s">
        <v>647</v>
      </c>
      <c r="E136" s="6" t="s">
        <v>1328</v>
      </c>
    </row>
    <row r="137" spans="1:5">
      <c r="A137" s="311">
        <v>383</v>
      </c>
      <c r="B137" s="312" t="s">
        <v>818</v>
      </c>
      <c r="C137" s="312" t="s">
        <v>1246</v>
      </c>
      <c r="D137" s="6" t="s">
        <v>671</v>
      </c>
      <c r="E137" s="6" t="s">
        <v>1328</v>
      </c>
    </row>
    <row r="138" spans="1:5">
      <c r="A138" s="311">
        <v>385</v>
      </c>
      <c r="B138" s="312" t="s">
        <v>819</v>
      </c>
      <c r="C138" s="312" t="s">
        <v>692</v>
      </c>
      <c r="D138" s="6" t="s">
        <v>671</v>
      </c>
      <c r="E138" s="6" t="s">
        <v>1328</v>
      </c>
    </row>
    <row r="139" spans="1:5">
      <c r="A139" s="311">
        <v>386</v>
      </c>
      <c r="B139" s="312" t="s">
        <v>1323</v>
      </c>
      <c r="C139" s="312" t="s">
        <v>1282</v>
      </c>
      <c r="D139" s="6" t="s">
        <v>670</v>
      </c>
      <c r="E139" s="6" t="s">
        <v>1328</v>
      </c>
    </row>
    <row r="140" spans="1:5">
      <c r="A140" s="311">
        <v>387</v>
      </c>
      <c r="B140" s="312" t="s">
        <v>1324</v>
      </c>
      <c r="C140" s="312" t="s">
        <v>1267</v>
      </c>
      <c r="D140" s="6" t="s">
        <v>670</v>
      </c>
      <c r="E140" s="6" t="s">
        <v>1328</v>
      </c>
    </row>
    <row r="141" spans="1:5">
      <c r="A141" s="311">
        <v>389</v>
      </c>
      <c r="B141" s="312" t="s">
        <v>1424</v>
      </c>
      <c r="C141" s="312" t="s">
        <v>1422</v>
      </c>
      <c r="D141" s="308" t="s">
        <v>1423</v>
      </c>
      <c r="E141" s="6" t="s">
        <v>1328</v>
      </c>
    </row>
    <row r="142" spans="1:5">
      <c r="A142" s="311">
        <v>411</v>
      </c>
      <c r="B142" s="312" t="s">
        <v>820</v>
      </c>
      <c r="C142" s="312" t="s">
        <v>146</v>
      </c>
      <c r="D142" s="6" t="s">
        <v>627</v>
      </c>
      <c r="E142" s="6" t="s">
        <v>1332</v>
      </c>
    </row>
    <row r="143" spans="1:5">
      <c r="A143" s="311">
        <v>417</v>
      </c>
      <c r="B143" s="312" t="s">
        <v>821</v>
      </c>
      <c r="C143" s="312" t="s">
        <v>147</v>
      </c>
      <c r="D143" s="6" t="s">
        <v>627</v>
      </c>
      <c r="E143" s="6" t="s">
        <v>1332</v>
      </c>
    </row>
    <row r="144" spans="1:5">
      <c r="A144" s="311">
        <v>418</v>
      </c>
      <c r="B144" s="312" t="s">
        <v>822</v>
      </c>
      <c r="C144" s="312" t="s">
        <v>148</v>
      </c>
      <c r="D144" s="6" t="s">
        <v>627</v>
      </c>
      <c r="E144" s="6" t="s">
        <v>1332</v>
      </c>
    </row>
    <row r="145" spans="1:5">
      <c r="A145" s="311">
        <v>422</v>
      </c>
      <c r="B145" s="312" t="s">
        <v>823</v>
      </c>
      <c r="C145" s="312" t="s">
        <v>149</v>
      </c>
      <c r="D145" s="6" t="s">
        <v>627</v>
      </c>
      <c r="E145" s="6" t="s">
        <v>1332</v>
      </c>
    </row>
    <row r="146" spans="1:5">
      <c r="A146" s="311">
        <v>423</v>
      </c>
      <c r="B146" s="312" t="s">
        <v>824</v>
      </c>
      <c r="C146" s="312" t="s">
        <v>150</v>
      </c>
      <c r="D146" s="6" t="s">
        <v>627</v>
      </c>
      <c r="E146" s="6" t="s">
        <v>1332</v>
      </c>
    </row>
    <row r="147" spans="1:5">
      <c r="A147" s="311">
        <v>424</v>
      </c>
      <c r="B147" s="312" t="s">
        <v>825</v>
      </c>
      <c r="C147" s="312" t="s">
        <v>1283</v>
      </c>
      <c r="D147" s="6" t="s">
        <v>627</v>
      </c>
      <c r="E147" s="6" t="s">
        <v>1332</v>
      </c>
    </row>
    <row r="148" spans="1:5">
      <c r="A148" s="311">
        <v>425</v>
      </c>
      <c r="B148" s="312" t="s">
        <v>826</v>
      </c>
      <c r="C148" s="312" t="s">
        <v>151</v>
      </c>
      <c r="D148" s="6" t="s">
        <v>627</v>
      </c>
      <c r="E148" s="6" t="s">
        <v>1332</v>
      </c>
    </row>
    <row r="149" spans="1:5">
      <c r="A149" s="311">
        <v>426</v>
      </c>
      <c r="B149" s="312" t="s">
        <v>827</v>
      </c>
      <c r="C149" s="312" t="s">
        <v>152</v>
      </c>
      <c r="D149" s="6" t="s">
        <v>627</v>
      </c>
      <c r="E149" s="6" t="s">
        <v>1332</v>
      </c>
    </row>
    <row r="150" spans="1:5">
      <c r="A150" s="311">
        <v>427</v>
      </c>
      <c r="B150" s="312" t="s">
        <v>828</v>
      </c>
      <c r="C150" s="312" t="s">
        <v>153</v>
      </c>
      <c r="D150" s="6" t="s">
        <v>627</v>
      </c>
      <c r="E150" s="6" t="s">
        <v>1332</v>
      </c>
    </row>
    <row r="151" spans="1:5">
      <c r="A151" s="311">
        <v>428</v>
      </c>
      <c r="B151" s="312" t="s">
        <v>829</v>
      </c>
      <c r="C151" s="312" t="s">
        <v>154</v>
      </c>
      <c r="D151" s="6" t="s">
        <v>627</v>
      </c>
      <c r="E151" s="6" t="s">
        <v>1332</v>
      </c>
    </row>
    <row r="152" spans="1:5">
      <c r="A152" s="311">
        <v>429</v>
      </c>
      <c r="B152" s="312" t="s">
        <v>830</v>
      </c>
      <c r="C152" s="312" t="s">
        <v>155</v>
      </c>
      <c r="D152" s="6" t="s">
        <v>627</v>
      </c>
      <c r="E152" s="6" t="s">
        <v>1332</v>
      </c>
    </row>
    <row r="153" spans="1:5">
      <c r="A153" s="311">
        <v>432</v>
      </c>
      <c r="B153" s="312" t="s">
        <v>831</v>
      </c>
      <c r="C153" s="312" t="s">
        <v>156</v>
      </c>
      <c r="D153" s="6" t="s">
        <v>627</v>
      </c>
      <c r="E153" s="6" t="s">
        <v>1332</v>
      </c>
    </row>
    <row r="154" spans="1:5">
      <c r="A154" s="311">
        <v>433</v>
      </c>
      <c r="B154" s="312" t="s">
        <v>832</v>
      </c>
      <c r="C154" s="312" t="s">
        <v>157</v>
      </c>
      <c r="D154" s="6" t="s">
        <v>627</v>
      </c>
      <c r="E154" s="6" t="s">
        <v>1332</v>
      </c>
    </row>
    <row r="155" spans="1:5">
      <c r="A155" s="311">
        <v>434</v>
      </c>
      <c r="B155" s="312" t="s">
        <v>833</v>
      </c>
      <c r="C155" s="312" t="s">
        <v>158</v>
      </c>
      <c r="D155" s="6" t="s">
        <v>627</v>
      </c>
      <c r="E155" s="6" t="s">
        <v>1332</v>
      </c>
    </row>
    <row r="156" spans="1:5">
      <c r="A156" s="311">
        <v>435</v>
      </c>
      <c r="B156" s="312" t="s">
        <v>834</v>
      </c>
      <c r="C156" s="312" t="s">
        <v>159</v>
      </c>
      <c r="D156" s="6" t="s">
        <v>627</v>
      </c>
      <c r="E156" s="6" t="s">
        <v>1332</v>
      </c>
    </row>
    <row r="157" spans="1:5">
      <c r="A157" s="311">
        <v>512</v>
      </c>
      <c r="B157" s="312" t="s">
        <v>835</v>
      </c>
      <c r="C157" s="312" t="s">
        <v>693</v>
      </c>
      <c r="D157" s="6" t="s">
        <v>648</v>
      </c>
      <c r="E157" s="6" t="s">
        <v>1333</v>
      </c>
    </row>
    <row r="158" spans="1:5">
      <c r="A158" s="311">
        <v>513</v>
      </c>
      <c r="B158" s="312" t="s">
        <v>836</v>
      </c>
      <c r="C158" s="312" t="s">
        <v>160</v>
      </c>
      <c r="D158" s="6" t="s">
        <v>645</v>
      </c>
      <c r="E158" s="6" t="s">
        <v>1333</v>
      </c>
    </row>
    <row r="159" spans="1:5">
      <c r="A159" s="311">
        <v>514</v>
      </c>
      <c r="B159" s="312" t="s">
        <v>837</v>
      </c>
      <c r="C159" s="312" t="s">
        <v>161</v>
      </c>
      <c r="D159" s="6" t="s">
        <v>671</v>
      </c>
      <c r="E159" s="6" t="s">
        <v>1333</v>
      </c>
    </row>
    <row r="160" spans="1:5">
      <c r="A160" s="311">
        <v>517</v>
      </c>
      <c r="B160" s="312" t="s">
        <v>838</v>
      </c>
      <c r="C160" s="312" t="s">
        <v>162</v>
      </c>
      <c r="D160" s="6" t="s">
        <v>671</v>
      </c>
      <c r="E160" s="6" t="s">
        <v>1333</v>
      </c>
    </row>
    <row r="161" spans="1:5">
      <c r="A161" s="311">
        <v>520</v>
      </c>
      <c r="B161" s="312" t="s">
        <v>839</v>
      </c>
      <c r="C161" s="312" t="s">
        <v>1284</v>
      </c>
      <c r="D161" s="6" t="s">
        <v>644</v>
      </c>
      <c r="E161" s="6" t="s">
        <v>1333</v>
      </c>
    </row>
    <row r="162" spans="1:5">
      <c r="A162" s="313">
        <v>522</v>
      </c>
      <c r="B162" s="314" t="s">
        <v>840</v>
      </c>
      <c r="C162" s="314" t="s">
        <v>163</v>
      </c>
      <c r="D162" s="6" t="s">
        <v>644</v>
      </c>
      <c r="E162" s="6" t="s">
        <v>1333</v>
      </c>
    </row>
    <row r="163" spans="1:5">
      <c r="A163" s="313">
        <v>525</v>
      </c>
      <c r="B163" s="314" t="s">
        <v>841</v>
      </c>
      <c r="C163" s="314" t="s">
        <v>164</v>
      </c>
      <c r="D163" s="6" t="s">
        <v>651</v>
      </c>
      <c r="E163" s="6" t="s">
        <v>1333</v>
      </c>
    </row>
    <row r="164" spans="1:5">
      <c r="A164" s="311">
        <v>526</v>
      </c>
      <c r="B164" s="312" t="s">
        <v>842</v>
      </c>
      <c r="C164" s="312" t="s">
        <v>1266</v>
      </c>
      <c r="D164" s="6" t="s">
        <v>644</v>
      </c>
      <c r="E164" s="6" t="s">
        <v>1333</v>
      </c>
    </row>
    <row r="165" spans="1:5">
      <c r="A165" s="311">
        <v>548</v>
      </c>
      <c r="B165" s="312" t="s">
        <v>843</v>
      </c>
      <c r="C165" s="312" t="s">
        <v>1285</v>
      </c>
      <c r="D165" s="6" t="s">
        <v>650</v>
      </c>
      <c r="E165" s="6" t="s">
        <v>1333</v>
      </c>
    </row>
    <row r="166" spans="1:5">
      <c r="A166" s="311">
        <v>551</v>
      </c>
      <c r="B166" s="312" t="s">
        <v>844</v>
      </c>
      <c r="C166" s="312" t="s">
        <v>165</v>
      </c>
      <c r="D166" s="6" t="s">
        <v>651</v>
      </c>
      <c r="E166" s="6" t="s">
        <v>1333</v>
      </c>
    </row>
    <row r="167" spans="1:5">
      <c r="A167" s="311">
        <v>572</v>
      </c>
      <c r="B167" s="312" t="s">
        <v>845</v>
      </c>
      <c r="C167" s="312" t="s">
        <v>166</v>
      </c>
      <c r="D167" s="6" t="s">
        <v>650</v>
      </c>
      <c r="E167" s="6" t="s">
        <v>1333</v>
      </c>
    </row>
    <row r="168" spans="1:5">
      <c r="A168" s="311">
        <v>573</v>
      </c>
      <c r="B168" s="312" t="s">
        <v>846</v>
      </c>
      <c r="C168" s="312" t="s">
        <v>167</v>
      </c>
      <c r="D168" s="6" t="s">
        <v>644</v>
      </c>
      <c r="E168" s="6" t="s">
        <v>1333</v>
      </c>
    </row>
    <row r="169" spans="1:5">
      <c r="A169" s="311">
        <v>576</v>
      </c>
      <c r="B169" s="312" t="s">
        <v>847</v>
      </c>
      <c r="C169" s="312" t="s">
        <v>1247</v>
      </c>
      <c r="D169" s="6" t="s">
        <v>649</v>
      </c>
      <c r="E169" s="6" t="s">
        <v>1333</v>
      </c>
    </row>
    <row r="170" spans="1:5">
      <c r="A170" s="311">
        <v>578</v>
      </c>
      <c r="B170" s="312" t="s">
        <v>848</v>
      </c>
      <c r="C170" s="312" t="s">
        <v>168</v>
      </c>
      <c r="D170" s="6" t="s">
        <v>644</v>
      </c>
      <c r="E170" s="6" t="s">
        <v>1333</v>
      </c>
    </row>
    <row r="171" spans="1:5">
      <c r="A171" s="311">
        <v>580</v>
      </c>
      <c r="B171" s="312" t="s">
        <v>849</v>
      </c>
      <c r="C171" s="312" t="s">
        <v>169</v>
      </c>
      <c r="D171" s="6" t="s">
        <v>671</v>
      </c>
      <c r="E171" s="6" t="s">
        <v>1333</v>
      </c>
    </row>
    <row r="172" spans="1:5">
      <c r="A172" s="311">
        <v>584</v>
      </c>
      <c r="B172" s="312" t="s">
        <v>850</v>
      </c>
      <c r="C172" s="312" t="s">
        <v>170</v>
      </c>
      <c r="D172" s="6" t="s">
        <v>648</v>
      </c>
      <c r="E172" s="6" t="s">
        <v>1333</v>
      </c>
    </row>
    <row r="173" spans="1:5">
      <c r="A173" s="311">
        <v>585</v>
      </c>
      <c r="B173" s="312" t="s">
        <v>851</v>
      </c>
      <c r="C173" s="312" t="s">
        <v>171</v>
      </c>
      <c r="D173" s="6" t="s">
        <v>645</v>
      </c>
      <c r="E173" s="6" t="s">
        <v>1333</v>
      </c>
    </row>
    <row r="174" spans="1:5">
      <c r="A174" s="311">
        <v>586</v>
      </c>
      <c r="B174" s="312" t="s">
        <v>852</v>
      </c>
      <c r="C174" s="312" t="s">
        <v>172</v>
      </c>
      <c r="D174" s="6" t="s">
        <v>645</v>
      </c>
      <c r="E174" s="6" t="s">
        <v>1333</v>
      </c>
    </row>
    <row r="175" spans="1:5">
      <c r="A175" s="313">
        <v>587</v>
      </c>
      <c r="B175" s="314" t="s">
        <v>853</v>
      </c>
      <c r="C175" s="314" t="s">
        <v>673</v>
      </c>
      <c r="D175" s="6" t="s">
        <v>671</v>
      </c>
      <c r="E175" s="6" t="s">
        <v>1333</v>
      </c>
    </row>
    <row r="176" spans="1:5">
      <c r="A176" s="311">
        <v>590</v>
      </c>
      <c r="B176" s="312" t="s">
        <v>854</v>
      </c>
      <c r="C176" s="312" t="s">
        <v>1286</v>
      </c>
      <c r="D176" s="6" t="s">
        <v>647</v>
      </c>
      <c r="E176" s="6" t="s">
        <v>1333</v>
      </c>
    </row>
    <row r="177" spans="1:5">
      <c r="A177" s="311">
        <v>591</v>
      </c>
      <c r="B177" s="312" t="s">
        <v>855</v>
      </c>
      <c r="C177" s="312" t="s">
        <v>674</v>
      </c>
      <c r="D177" s="6" t="s">
        <v>646</v>
      </c>
      <c r="E177" s="6" t="s">
        <v>1333</v>
      </c>
    </row>
    <row r="178" spans="1:5">
      <c r="A178" s="311">
        <v>592</v>
      </c>
      <c r="B178" s="312" t="s">
        <v>856</v>
      </c>
      <c r="C178" s="312" t="s">
        <v>616</v>
      </c>
      <c r="D178" s="6" t="s">
        <v>649</v>
      </c>
      <c r="E178" s="6" t="s">
        <v>1333</v>
      </c>
    </row>
    <row r="179" spans="1:5">
      <c r="A179" s="311">
        <v>593</v>
      </c>
      <c r="B179" s="312" t="s">
        <v>857</v>
      </c>
      <c r="C179" s="312" t="s">
        <v>1287</v>
      </c>
      <c r="D179" s="6" t="s">
        <v>649</v>
      </c>
      <c r="E179" s="6" t="s">
        <v>1333</v>
      </c>
    </row>
    <row r="180" spans="1:5">
      <c r="A180" s="311">
        <v>594</v>
      </c>
      <c r="B180" s="312" t="s">
        <v>858</v>
      </c>
      <c r="C180" s="312" t="s">
        <v>88</v>
      </c>
      <c r="D180" s="6" t="s">
        <v>644</v>
      </c>
      <c r="E180" s="6" t="s">
        <v>1333</v>
      </c>
    </row>
    <row r="181" spans="1:5">
      <c r="A181" s="311">
        <v>595</v>
      </c>
      <c r="B181" s="312" t="s">
        <v>859</v>
      </c>
      <c r="C181" s="312" t="s">
        <v>611</v>
      </c>
      <c r="D181" s="6" t="s">
        <v>644</v>
      </c>
      <c r="E181" s="6" t="s">
        <v>1333</v>
      </c>
    </row>
    <row r="182" spans="1:5">
      <c r="A182" s="311">
        <v>596</v>
      </c>
      <c r="B182" s="312" t="s">
        <v>860</v>
      </c>
      <c r="C182" s="312" t="s">
        <v>1248</v>
      </c>
      <c r="D182" s="6" t="s">
        <v>646</v>
      </c>
      <c r="E182" s="6" t="s">
        <v>1333</v>
      </c>
    </row>
    <row r="183" spans="1:5">
      <c r="A183" s="311">
        <v>597</v>
      </c>
      <c r="B183" s="312" t="s">
        <v>861</v>
      </c>
      <c r="C183" s="312" t="s">
        <v>677</v>
      </c>
      <c r="D183" s="6" t="s">
        <v>670</v>
      </c>
      <c r="E183" s="6" t="s">
        <v>1333</v>
      </c>
    </row>
    <row r="184" spans="1:5">
      <c r="A184" s="311">
        <v>598</v>
      </c>
      <c r="B184" s="312" t="s">
        <v>862</v>
      </c>
      <c r="C184" s="312" t="s">
        <v>672</v>
      </c>
      <c r="D184" s="6" t="s">
        <v>670</v>
      </c>
      <c r="E184" s="6" t="s">
        <v>1333</v>
      </c>
    </row>
    <row r="185" spans="1:5">
      <c r="A185" s="311">
        <v>599</v>
      </c>
      <c r="B185" s="312" t="s">
        <v>863</v>
      </c>
      <c r="C185" s="312" t="s">
        <v>1249</v>
      </c>
      <c r="D185" s="6" t="s">
        <v>646</v>
      </c>
      <c r="E185" s="6" t="s">
        <v>1333</v>
      </c>
    </row>
    <row r="186" spans="1:5">
      <c r="A186" s="311">
        <v>600</v>
      </c>
      <c r="B186" s="312" t="s">
        <v>1325</v>
      </c>
      <c r="C186" s="312" t="s">
        <v>1288</v>
      </c>
      <c r="D186" s="6" t="s">
        <v>670</v>
      </c>
      <c r="E186" s="6" t="s">
        <v>1333</v>
      </c>
    </row>
    <row r="187" spans="1:5">
      <c r="A187" s="313">
        <v>633</v>
      </c>
      <c r="B187" s="314" t="s">
        <v>864</v>
      </c>
      <c r="C187" s="314" t="s">
        <v>173</v>
      </c>
      <c r="D187" s="6" t="s">
        <v>650</v>
      </c>
      <c r="E187" s="6" t="s">
        <v>1333</v>
      </c>
    </row>
    <row r="188" spans="1:5">
      <c r="A188" s="311">
        <v>634</v>
      </c>
      <c r="B188" s="312" t="s">
        <v>865</v>
      </c>
      <c r="C188" s="312" t="s">
        <v>174</v>
      </c>
      <c r="D188" s="6" t="s">
        <v>670</v>
      </c>
      <c r="E188" s="6" t="s">
        <v>1333</v>
      </c>
    </row>
    <row r="189" spans="1:5">
      <c r="A189" s="311">
        <v>650</v>
      </c>
      <c r="B189" s="312" t="s">
        <v>866</v>
      </c>
      <c r="C189" s="312" t="s">
        <v>175</v>
      </c>
      <c r="D189" s="6" t="s">
        <v>671</v>
      </c>
      <c r="E189" s="6" t="s">
        <v>1328</v>
      </c>
    </row>
    <row r="190" spans="1:5">
      <c r="A190" s="311">
        <v>660</v>
      </c>
      <c r="B190" s="312" t="s">
        <v>867</v>
      </c>
      <c r="C190" s="312" t="s">
        <v>176</v>
      </c>
      <c r="D190" s="6" t="s">
        <v>650</v>
      </c>
      <c r="E190" s="6" t="s">
        <v>1328</v>
      </c>
    </row>
    <row r="191" spans="1:5">
      <c r="A191" s="311">
        <v>661</v>
      </c>
      <c r="B191" s="312" t="s">
        <v>868</v>
      </c>
      <c r="C191" s="312" t="s">
        <v>177</v>
      </c>
      <c r="D191" s="6" t="s">
        <v>650</v>
      </c>
      <c r="E191" s="6" t="s">
        <v>1328</v>
      </c>
    </row>
    <row r="192" spans="1:5">
      <c r="A192" s="311">
        <v>670</v>
      </c>
      <c r="B192" s="312" t="s">
        <v>869</v>
      </c>
      <c r="C192" s="312" t="s">
        <v>178</v>
      </c>
      <c r="D192" s="6" t="s">
        <v>671</v>
      </c>
      <c r="E192" s="6" t="s">
        <v>1328</v>
      </c>
    </row>
    <row r="193" spans="1:5">
      <c r="A193" s="311">
        <v>680</v>
      </c>
      <c r="B193" s="312" t="s">
        <v>870</v>
      </c>
      <c r="C193" s="312" t="s">
        <v>179</v>
      </c>
      <c r="D193" s="6" t="s">
        <v>648</v>
      </c>
      <c r="E193" s="6" t="s">
        <v>1328</v>
      </c>
    </row>
    <row r="194" spans="1:5">
      <c r="A194" s="311">
        <v>681</v>
      </c>
      <c r="B194" s="312" t="s">
        <v>871</v>
      </c>
      <c r="C194" s="312" t="s">
        <v>180</v>
      </c>
      <c r="D194" s="6" t="s">
        <v>670</v>
      </c>
      <c r="E194" s="6" t="s">
        <v>1328</v>
      </c>
    </row>
    <row r="195" spans="1:5">
      <c r="A195" s="311">
        <v>682</v>
      </c>
      <c r="B195" s="312" t="s">
        <v>872</v>
      </c>
      <c r="C195" s="312" t="s">
        <v>1250</v>
      </c>
      <c r="D195" s="6" t="s">
        <v>650</v>
      </c>
      <c r="E195" s="6" t="s">
        <v>1328</v>
      </c>
    </row>
    <row r="196" spans="1:5">
      <c r="A196" s="311">
        <v>683</v>
      </c>
      <c r="B196" s="312" t="s">
        <v>873</v>
      </c>
      <c r="C196" s="312" t="s">
        <v>1251</v>
      </c>
      <c r="D196" s="6" t="s">
        <v>648</v>
      </c>
      <c r="E196" s="6" t="s">
        <v>1328</v>
      </c>
    </row>
    <row r="197" spans="1:5">
      <c r="A197" s="313">
        <v>716</v>
      </c>
      <c r="B197" s="314" t="s">
        <v>874</v>
      </c>
      <c r="C197" s="314" t="s">
        <v>181</v>
      </c>
      <c r="D197" s="6" t="s">
        <v>627</v>
      </c>
      <c r="E197" s="6" t="s">
        <v>1335</v>
      </c>
    </row>
    <row r="198" spans="1:5">
      <c r="A198" s="313">
        <v>761</v>
      </c>
      <c r="B198" s="314" t="s">
        <v>875</v>
      </c>
      <c r="C198" s="314" t="s">
        <v>182</v>
      </c>
      <c r="D198" s="6" t="s">
        <v>627</v>
      </c>
      <c r="E198" s="6" t="s">
        <v>1335</v>
      </c>
    </row>
    <row r="199" spans="1:5">
      <c r="A199" s="313">
        <v>781</v>
      </c>
      <c r="B199" s="314" t="s">
        <v>876</v>
      </c>
      <c r="C199" s="314" t="s">
        <v>183</v>
      </c>
      <c r="D199" s="6" t="s">
        <v>627</v>
      </c>
      <c r="E199" s="6" t="s">
        <v>1335</v>
      </c>
    </row>
    <row r="200" spans="1:5">
      <c r="A200" s="311">
        <v>802</v>
      </c>
      <c r="B200" s="317" t="s">
        <v>877</v>
      </c>
      <c r="C200" s="317" t="s">
        <v>184</v>
      </c>
      <c r="D200" s="6" t="s">
        <v>627</v>
      </c>
      <c r="E200" s="6" t="s">
        <v>1335</v>
      </c>
    </row>
    <row r="201" spans="1:5">
      <c r="A201" s="311">
        <v>821</v>
      </c>
      <c r="B201" s="312" t="s">
        <v>878</v>
      </c>
      <c r="C201" s="312" t="s">
        <v>185</v>
      </c>
      <c r="D201" s="6" t="s">
        <v>627</v>
      </c>
      <c r="E201" s="6" t="s">
        <v>1335</v>
      </c>
    </row>
    <row r="202" spans="1:5">
      <c r="A202" s="311">
        <v>831</v>
      </c>
      <c r="B202" s="312" t="s">
        <v>879</v>
      </c>
      <c r="C202" s="312" t="s">
        <v>186</v>
      </c>
      <c r="D202" s="6" t="s">
        <v>627</v>
      </c>
      <c r="E202" s="6" t="s">
        <v>1335</v>
      </c>
    </row>
    <row r="203" spans="1:5">
      <c r="A203" s="311">
        <v>862</v>
      </c>
      <c r="B203" s="312" t="s">
        <v>880</v>
      </c>
      <c r="C203" s="312" t="s">
        <v>187</v>
      </c>
      <c r="D203" s="6" t="s">
        <v>648</v>
      </c>
      <c r="E203" s="6" t="s">
        <v>1329</v>
      </c>
    </row>
    <row r="204" spans="1:5">
      <c r="A204" s="311">
        <v>865</v>
      </c>
      <c r="B204" s="312" t="s">
        <v>881</v>
      </c>
      <c r="C204" s="312" t="s">
        <v>188</v>
      </c>
      <c r="D204" s="6" t="s">
        <v>650</v>
      </c>
      <c r="E204" s="6" t="s">
        <v>1329</v>
      </c>
    </row>
    <row r="205" spans="1:5">
      <c r="A205" s="311">
        <v>867</v>
      </c>
      <c r="B205" s="312" t="s">
        <v>882</v>
      </c>
      <c r="C205" s="312" t="s">
        <v>189</v>
      </c>
      <c r="D205" s="6" t="s">
        <v>650</v>
      </c>
      <c r="E205" s="6" t="s">
        <v>1336</v>
      </c>
    </row>
    <row r="206" spans="1:5">
      <c r="A206" s="311">
        <v>901</v>
      </c>
      <c r="B206" s="312" t="s">
        <v>883</v>
      </c>
      <c r="C206" s="312" t="s">
        <v>190</v>
      </c>
      <c r="D206" s="6" t="s">
        <v>627</v>
      </c>
      <c r="E206" s="6" t="s">
        <v>1337</v>
      </c>
    </row>
    <row r="207" spans="1:5">
      <c r="A207" s="311">
        <v>902</v>
      </c>
      <c r="B207" s="312" t="s">
        <v>884</v>
      </c>
      <c r="C207" s="312" t="s">
        <v>191</v>
      </c>
      <c r="D207" s="6" t="s">
        <v>627</v>
      </c>
      <c r="E207" s="6" t="s">
        <v>1337</v>
      </c>
    </row>
    <row r="208" spans="1:5">
      <c r="A208" s="311">
        <v>903</v>
      </c>
      <c r="B208" s="312" t="s">
        <v>885</v>
      </c>
      <c r="C208" s="312" t="s">
        <v>192</v>
      </c>
      <c r="D208" s="6" t="s">
        <v>627</v>
      </c>
      <c r="E208" s="6" t="s">
        <v>1337</v>
      </c>
    </row>
    <row r="209" spans="1:5">
      <c r="A209" s="311">
        <v>904</v>
      </c>
      <c r="B209" s="312" t="s">
        <v>886</v>
      </c>
      <c r="C209" s="312" t="s">
        <v>193</v>
      </c>
      <c r="D209" s="6" t="s">
        <v>627</v>
      </c>
      <c r="E209" s="6" t="s">
        <v>1337</v>
      </c>
    </row>
    <row r="210" spans="1:5">
      <c r="A210" s="311">
        <v>905</v>
      </c>
      <c r="B210" s="312" t="s">
        <v>887</v>
      </c>
      <c r="C210" s="312" t="s">
        <v>194</v>
      </c>
      <c r="D210" s="6" t="s">
        <v>627</v>
      </c>
      <c r="E210" s="6" t="s">
        <v>1337</v>
      </c>
    </row>
    <row r="211" spans="1:5">
      <c r="A211" s="311">
        <v>906</v>
      </c>
      <c r="B211" s="312" t="s">
        <v>888</v>
      </c>
      <c r="C211" s="312" t="s">
        <v>195</v>
      </c>
      <c r="D211" s="6" t="s">
        <v>627</v>
      </c>
      <c r="E211" s="6" t="s">
        <v>1337</v>
      </c>
    </row>
    <row r="212" spans="1:5">
      <c r="A212" s="311">
        <v>907</v>
      </c>
      <c r="B212" s="312" t="s">
        <v>889</v>
      </c>
      <c r="C212" s="312" t="s">
        <v>196</v>
      </c>
      <c r="D212" s="6" t="s">
        <v>627</v>
      </c>
      <c r="E212" s="6" t="s">
        <v>1337</v>
      </c>
    </row>
    <row r="213" spans="1:5">
      <c r="A213" s="311">
        <v>908</v>
      </c>
      <c r="B213" s="312" t="s">
        <v>890</v>
      </c>
      <c r="C213" s="312" t="s">
        <v>197</v>
      </c>
      <c r="D213" s="6" t="s">
        <v>627</v>
      </c>
      <c r="E213" s="6" t="s">
        <v>1337</v>
      </c>
    </row>
    <row r="214" spans="1:5">
      <c r="A214" s="311">
        <v>909</v>
      </c>
      <c r="B214" s="312" t="s">
        <v>891</v>
      </c>
      <c r="C214" s="312" t="s">
        <v>198</v>
      </c>
      <c r="D214" s="6" t="s">
        <v>627</v>
      </c>
      <c r="E214" s="6" t="s">
        <v>1337</v>
      </c>
    </row>
    <row r="215" spans="1:5">
      <c r="A215" s="311">
        <v>951</v>
      </c>
      <c r="B215" s="312" t="s">
        <v>892</v>
      </c>
      <c r="C215" s="312" t="s">
        <v>199</v>
      </c>
      <c r="D215" s="6" t="s">
        <v>627</v>
      </c>
      <c r="E215" s="6" t="s">
        <v>1338</v>
      </c>
    </row>
    <row r="216" spans="1:5">
      <c r="A216" s="311">
        <v>1101</v>
      </c>
      <c r="B216" s="312" t="s">
        <v>893</v>
      </c>
      <c r="C216" s="318" t="s">
        <v>200</v>
      </c>
      <c r="D216" s="6" t="s">
        <v>627</v>
      </c>
      <c r="E216" s="6" t="s">
        <v>1339</v>
      </c>
    </row>
    <row r="217" spans="1:5">
      <c r="A217" s="311">
        <v>1102</v>
      </c>
      <c r="B217" s="312" t="s">
        <v>894</v>
      </c>
      <c r="C217" s="312" t="s">
        <v>201</v>
      </c>
      <c r="D217" s="6" t="s">
        <v>627</v>
      </c>
      <c r="E217" s="6" t="s">
        <v>1339</v>
      </c>
    </row>
    <row r="218" spans="1:5">
      <c r="A218" s="311">
        <v>1103</v>
      </c>
      <c r="B218" s="312" t="s">
        <v>895</v>
      </c>
      <c r="C218" s="312" t="s">
        <v>202</v>
      </c>
      <c r="D218" s="6" t="s">
        <v>627</v>
      </c>
      <c r="E218" s="6" t="s">
        <v>1339</v>
      </c>
    </row>
    <row r="219" spans="1:5">
      <c r="A219" s="311">
        <v>1104</v>
      </c>
      <c r="B219" s="312" t="s">
        <v>896</v>
      </c>
      <c r="C219" s="312" t="s">
        <v>203</v>
      </c>
      <c r="D219" s="6" t="s">
        <v>627</v>
      </c>
      <c r="E219" s="6" t="s">
        <v>1339</v>
      </c>
    </row>
    <row r="220" spans="1:5">
      <c r="A220" s="311">
        <v>1105</v>
      </c>
      <c r="B220" s="312" t="s">
        <v>897</v>
      </c>
      <c r="C220" s="312" t="s">
        <v>204</v>
      </c>
      <c r="D220" s="6" t="s">
        <v>627</v>
      </c>
      <c r="E220" s="6" t="s">
        <v>1339</v>
      </c>
    </row>
    <row r="221" spans="1:5">
      <c r="A221" s="311">
        <v>1106</v>
      </c>
      <c r="B221" s="312" t="s">
        <v>898</v>
      </c>
      <c r="C221" s="312" t="s">
        <v>205</v>
      </c>
      <c r="D221" s="6" t="s">
        <v>627</v>
      </c>
      <c r="E221" s="6" t="s">
        <v>1339</v>
      </c>
    </row>
    <row r="222" spans="1:5">
      <c r="A222" s="311">
        <v>1107</v>
      </c>
      <c r="B222" s="312" t="s">
        <v>899</v>
      </c>
      <c r="C222" s="312" t="s">
        <v>206</v>
      </c>
      <c r="D222" s="6" t="s">
        <v>627</v>
      </c>
      <c r="E222" s="6" t="s">
        <v>1339</v>
      </c>
    </row>
    <row r="223" spans="1:5">
      <c r="A223" s="311">
        <v>1108</v>
      </c>
      <c r="B223" s="312" t="s">
        <v>900</v>
      </c>
      <c r="C223" s="312" t="s">
        <v>207</v>
      </c>
      <c r="D223" s="6" t="s">
        <v>627</v>
      </c>
      <c r="E223" s="6" t="s">
        <v>1339</v>
      </c>
    </row>
    <row r="224" spans="1:5">
      <c r="A224" s="311">
        <v>1109</v>
      </c>
      <c r="B224" s="312" t="s">
        <v>901</v>
      </c>
      <c r="C224" s="312" t="s">
        <v>208</v>
      </c>
      <c r="D224" s="6" t="s">
        <v>627</v>
      </c>
      <c r="E224" s="6" t="s">
        <v>1339</v>
      </c>
    </row>
    <row r="225" spans="1:5">
      <c r="A225" s="311">
        <v>1110</v>
      </c>
      <c r="B225" s="312" t="s">
        <v>902</v>
      </c>
      <c r="C225" s="312" t="s">
        <v>209</v>
      </c>
      <c r="D225" s="6" t="s">
        <v>627</v>
      </c>
      <c r="E225" s="6" t="s">
        <v>1339</v>
      </c>
    </row>
    <row r="226" spans="1:5">
      <c r="A226" s="311">
        <v>1111</v>
      </c>
      <c r="B226" s="312" t="s">
        <v>903</v>
      </c>
      <c r="C226" s="312" t="s">
        <v>210</v>
      </c>
      <c r="D226" s="6" t="s">
        <v>627</v>
      </c>
      <c r="E226" s="6" t="s">
        <v>1339</v>
      </c>
    </row>
    <row r="227" spans="1:5">
      <c r="A227" s="311">
        <v>1112</v>
      </c>
      <c r="B227" s="312" t="s">
        <v>904</v>
      </c>
      <c r="C227" s="312" t="s">
        <v>211</v>
      </c>
      <c r="D227" s="6" t="s">
        <v>627</v>
      </c>
      <c r="E227" s="6" t="s">
        <v>1339</v>
      </c>
    </row>
    <row r="228" spans="1:5">
      <c r="A228" s="311">
        <v>1113</v>
      </c>
      <c r="B228" s="312" t="s">
        <v>905</v>
      </c>
      <c r="C228" s="312" t="s">
        <v>212</v>
      </c>
      <c r="D228" s="6" t="s">
        <v>627</v>
      </c>
      <c r="E228" s="6" t="s">
        <v>1339</v>
      </c>
    </row>
    <row r="229" spans="1:5">
      <c r="A229" s="311">
        <v>1114</v>
      </c>
      <c r="B229" s="312" t="s">
        <v>906</v>
      </c>
      <c r="C229" s="312" t="s">
        <v>1386</v>
      </c>
      <c r="D229" s="6" t="s">
        <v>627</v>
      </c>
      <c r="E229" s="6" t="s">
        <v>1339</v>
      </c>
    </row>
    <row r="230" spans="1:5">
      <c r="A230" s="311">
        <v>1115</v>
      </c>
      <c r="B230" s="312" t="s">
        <v>907</v>
      </c>
      <c r="C230" s="312" t="s">
        <v>213</v>
      </c>
      <c r="D230" s="6" t="s">
        <v>627</v>
      </c>
      <c r="E230" s="6" t="s">
        <v>1339</v>
      </c>
    </row>
    <row r="231" spans="1:5">
      <c r="A231" s="311">
        <v>1116</v>
      </c>
      <c r="B231" s="312" t="s">
        <v>908</v>
      </c>
      <c r="C231" s="312" t="s">
        <v>214</v>
      </c>
      <c r="D231" s="6" t="s">
        <v>627</v>
      </c>
      <c r="E231" s="6" t="s">
        <v>1339</v>
      </c>
    </row>
    <row r="232" spans="1:5">
      <c r="A232" s="311">
        <v>1117</v>
      </c>
      <c r="B232" s="312" t="s">
        <v>909</v>
      </c>
      <c r="C232" s="312" t="s">
        <v>215</v>
      </c>
      <c r="D232" s="6" t="s">
        <v>627</v>
      </c>
      <c r="E232" s="6" t="s">
        <v>1339</v>
      </c>
    </row>
    <row r="233" spans="1:5">
      <c r="A233" s="311">
        <v>1118</v>
      </c>
      <c r="B233" s="312" t="s">
        <v>910</v>
      </c>
      <c r="C233" s="312" t="s">
        <v>216</v>
      </c>
      <c r="D233" s="6" t="s">
        <v>627</v>
      </c>
      <c r="E233" s="6" t="s">
        <v>1339</v>
      </c>
    </row>
    <row r="234" spans="1:5">
      <c r="A234" s="311">
        <v>1119</v>
      </c>
      <c r="B234" s="312" t="s">
        <v>911</v>
      </c>
      <c r="C234" s="312" t="s">
        <v>217</v>
      </c>
      <c r="D234" s="6" t="s">
        <v>627</v>
      </c>
      <c r="E234" s="6" t="s">
        <v>1339</v>
      </c>
    </row>
    <row r="235" spans="1:5">
      <c r="A235" s="311">
        <v>1120</v>
      </c>
      <c r="B235" s="312" t="s">
        <v>912</v>
      </c>
      <c r="C235" s="312" t="s">
        <v>218</v>
      </c>
      <c r="D235" s="6" t="s">
        <v>627</v>
      </c>
      <c r="E235" s="6" t="s">
        <v>1339</v>
      </c>
    </row>
    <row r="236" spans="1:5">
      <c r="A236" s="311">
        <v>1121</v>
      </c>
      <c r="B236" s="312" t="s">
        <v>913</v>
      </c>
      <c r="C236" s="312" t="s">
        <v>219</v>
      </c>
      <c r="D236" s="6" t="s">
        <v>627</v>
      </c>
      <c r="E236" s="6" t="s">
        <v>1339</v>
      </c>
    </row>
    <row r="237" spans="1:5">
      <c r="A237" s="311">
        <v>1122</v>
      </c>
      <c r="B237" s="312" t="s">
        <v>914</v>
      </c>
      <c r="C237" s="312" t="s">
        <v>220</v>
      </c>
      <c r="D237" s="6" t="s">
        <v>627</v>
      </c>
      <c r="E237" s="6" t="s">
        <v>1339</v>
      </c>
    </row>
    <row r="238" spans="1:5">
      <c r="A238" s="311">
        <v>1123</v>
      </c>
      <c r="B238" s="312" t="s">
        <v>915</v>
      </c>
      <c r="C238" s="312" t="s">
        <v>221</v>
      </c>
      <c r="D238" s="6" t="s">
        <v>627</v>
      </c>
      <c r="E238" s="6" t="s">
        <v>1339</v>
      </c>
    </row>
    <row r="239" spans="1:5">
      <c r="A239" s="311">
        <v>1124</v>
      </c>
      <c r="B239" s="312" t="s">
        <v>916</v>
      </c>
      <c r="C239" s="312" t="s">
        <v>222</v>
      </c>
      <c r="D239" s="6" t="s">
        <v>627</v>
      </c>
      <c r="E239" s="6" t="s">
        <v>1339</v>
      </c>
    </row>
    <row r="240" spans="1:5">
      <c r="A240" s="311">
        <v>1125</v>
      </c>
      <c r="B240" s="312" t="s">
        <v>917</v>
      </c>
      <c r="C240" s="312" t="s">
        <v>223</v>
      </c>
      <c r="D240" s="6" t="s">
        <v>627</v>
      </c>
      <c r="E240" s="6" t="s">
        <v>1339</v>
      </c>
    </row>
    <row r="241" spans="1:5">
      <c r="A241" s="311">
        <v>1126</v>
      </c>
      <c r="B241" s="312" t="s">
        <v>918</v>
      </c>
      <c r="C241" s="312" t="s">
        <v>224</v>
      </c>
      <c r="D241" s="6" t="s">
        <v>627</v>
      </c>
      <c r="E241" s="6" t="s">
        <v>1339</v>
      </c>
    </row>
    <row r="242" spans="1:5">
      <c r="A242" s="311">
        <v>1127</v>
      </c>
      <c r="B242" s="312" t="s">
        <v>919</v>
      </c>
      <c r="C242" s="312" t="s">
        <v>225</v>
      </c>
      <c r="D242" s="6" t="s">
        <v>627</v>
      </c>
      <c r="E242" s="6" t="s">
        <v>1339</v>
      </c>
    </row>
    <row r="243" spans="1:5">
      <c r="A243" s="311">
        <v>1128</v>
      </c>
      <c r="B243" s="312" t="s">
        <v>920</v>
      </c>
      <c r="C243" s="312" t="s">
        <v>226</v>
      </c>
      <c r="D243" s="6" t="s">
        <v>627</v>
      </c>
      <c r="E243" s="6" t="s">
        <v>1339</v>
      </c>
    </row>
    <row r="244" spans="1:5">
      <c r="A244" s="311">
        <v>1129</v>
      </c>
      <c r="B244" s="312" t="s">
        <v>921</v>
      </c>
      <c r="C244" s="312" t="s">
        <v>227</v>
      </c>
      <c r="D244" s="6" t="s">
        <v>627</v>
      </c>
      <c r="E244" s="6" t="s">
        <v>1339</v>
      </c>
    </row>
    <row r="245" spans="1:5">
      <c r="A245" s="311">
        <v>1201</v>
      </c>
      <c r="B245" s="312" t="s">
        <v>922</v>
      </c>
      <c r="C245" s="312" t="s">
        <v>228</v>
      </c>
      <c r="D245" s="6" t="s">
        <v>627</v>
      </c>
      <c r="E245" s="6" t="s">
        <v>1339</v>
      </c>
    </row>
    <row r="246" spans="1:5">
      <c r="A246" s="311">
        <v>1202</v>
      </c>
      <c r="B246" s="312" t="s">
        <v>923</v>
      </c>
      <c r="C246" s="312" t="s">
        <v>229</v>
      </c>
      <c r="D246" s="6" t="s">
        <v>627</v>
      </c>
      <c r="E246" s="6" t="s">
        <v>1339</v>
      </c>
    </row>
    <row r="247" spans="1:5">
      <c r="A247" s="311">
        <v>1203</v>
      </c>
      <c r="B247" s="312" t="s">
        <v>924</v>
      </c>
      <c r="C247" s="312" t="s">
        <v>230</v>
      </c>
      <c r="D247" s="6" t="s">
        <v>627</v>
      </c>
      <c r="E247" s="6" t="s">
        <v>1339</v>
      </c>
    </row>
    <row r="248" spans="1:5">
      <c r="A248" s="311">
        <v>1204</v>
      </c>
      <c r="B248" s="312" t="s">
        <v>925</v>
      </c>
      <c r="C248" s="312" t="s">
        <v>231</v>
      </c>
      <c r="D248" s="6" t="s">
        <v>627</v>
      </c>
      <c r="E248" s="6" t="s">
        <v>1339</v>
      </c>
    </row>
    <row r="249" spans="1:5">
      <c r="A249" s="311">
        <v>1205</v>
      </c>
      <c r="B249" s="312" t="s">
        <v>926</v>
      </c>
      <c r="C249" s="312" t="s">
        <v>232</v>
      </c>
      <c r="D249" s="6" t="s">
        <v>627</v>
      </c>
      <c r="E249" s="6" t="s">
        <v>1339</v>
      </c>
    </row>
    <row r="250" spans="1:5">
      <c r="A250" s="311">
        <v>1206</v>
      </c>
      <c r="B250" s="312" t="s">
        <v>927</v>
      </c>
      <c r="C250" s="312" t="s">
        <v>233</v>
      </c>
      <c r="D250" s="6" t="s">
        <v>627</v>
      </c>
      <c r="E250" s="6" t="s">
        <v>1339</v>
      </c>
    </row>
    <row r="251" spans="1:5">
      <c r="A251" s="311">
        <v>1207</v>
      </c>
      <c r="B251" s="312" t="s">
        <v>928</v>
      </c>
      <c r="C251" s="312" t="s">
        <v>234</v>
      </c>
      <c r="D251" s="6" t="s">
        <v>627</v>
      </c>
      <c r="E251" s="6" t="s">
        <v>1339</v>
      </c>
    </row>
    <row r="252" spans="1:5">
      <c r="A252" s="311">
        <v>1208</v>
      </c>
      <c r="B252" s="312" t="s">
        <v>929</v>
      </c>
      <c r="C252" s="312" t="s">
        <v>235</v>
      </c>
      <c r="D252" s="6" t="s">
        <v>627</v>
      </c>
      <c r="E252" s="6" t="s">
        <v>1339</v>
      </c>
    </row>
    <row r="253" spans="1:5">
      <c r="A253" s="311">
        <v>1209</v>
      </c>
      <c r="B253" s="312" t="s">
        <v>930</v>
      </c>
      <c r="C253" s="312" t="s">
        <v>236</v>
      </c>
      <c r="D253" s="6" t="s">
        <v>627</v>
      </c>
      <c r="E253" s="6" t="s">
        <v>1339</v>
      </c>
    </row>
    <row r="254" spans="1:5">
      <c r="A254" s="311">
        <v>1210</v>
      </c>
      <c r="B254" s="312" t="s">
        <v>931</v>
      </c>
      <c r="C254" s="312" t="s">
        <v>237</v>
      </c>
      <c r="D254" s="6" t="s">
        <v>627</v>
      </c>
      <c r="E254" s="6" t="s">
        <v>1339</v>
      </c>
    </row>
    <row r="255" spans="1:5">
      <c r="A255" s="311">
        <v>1211</v>
      </c>
      <c r="B255" s="312" t="s">
        <v>932</v>
      </c>
      <c r="C255" s="312" t="s">
        <v>238</v>
      </c>
      <c r="D255" s="6" t="s">
        <v>627</v>
      </c>
      <c r="E255" s="6" t="s">
        <v>1339</v>
      </c>
    </row>
    <row r="256" spans="1:5">
      <c r="A256" s="311">
        <v>1212</v>
      </c>
      <c r="B256" s="312" t="s">
        <v>933</v>
      </c>
      <c r="C256" s="312" t="s">
        <v>239</v>
      </c>
      <c r="D256" s="6" t="s">
        <v>627</v>
      </c>
      <c r="E256" s="6" t="s">
        <v>1339</v>
      </c>
    </row>
    <row r="257" spans="1:5">
      <c r="A257" s="311">
        <v>1213</v>
      </c>
      <c r="B257" s="312" t="s">
        <v>934</v>
      </c>
      <c r="C257" s="312" t="s">
        <v>240</v>
      </c>
      <c r="D257" s="6" t="s">
        <v>627</v>
      </c>
      <c r="E257" s="6" t="s">
        <v>1339</v>
      </c>
    </row>
    <row r="258" spans="1:5">
      <c r="A258" s="311">
        <v>1214</v>
      </c>
      <c r="B258" s="312" t="s">
        <v>935</v>
      </c>
      <c r="C258" s="312" t="s">
        <v>241</v>
      </c>
      <c r="D258" s="6" t="s">
        <v>627</v>
      </c>
      <c r="E258" s="6" t="s">
        <v>1339</v>
      </c>
    </row>
    <row r="259" spans="1:5">
      <c r="A259" s="311">
        <v>1215</v>
      </c>
      <c r="B259" s="312" t="s">
        <v>936</v>
      </c>
      <c r="C259" s="312" t="s">
        <v>242</v>
      </c>
      <c r="D259" s="6" t="s">
        <v>627</v>
      </c>
      <c r="E259" s="6" t="s">
        <v>1339</v>
      </c>
    </row>
    <row r="260" spans="1:5">
      <c r="A260" s="311">
        <v>1216</v>
      </c>
      <c r="B260" s="312" t="s">
        <v>937</v>
      </c>
      <c r="C260" s="312" t="s">
        <v>243</v>
      </c>
      <c r="D260" s="6" t="s">
        <v>627</v>
      </c>
      <c r="E260" s="6" t="s">
        <v>1339</v>
      </c>
    </row>
    <row r="261" spans="1:5">
      <c r="A261" s="311">
        <v>1217</v>
      </c>
      <c r="B261" s="312" t="s">
        <v>938</v>
      </c>
      <c r="C261" s="312" t="s">
        <v>244</v>
      </c>
      <c r="D261" s="6" t="s">
        <v>627</v>
      </c>
      <c r="E261" s="6" t="s">
        <v>1339</v>
      </c>
    </row>
    <row r="262" spans="1:5">
      <c r="A262" s="311">
        <v>1218</v>
      </c>
      <c r="B262" s="312" t="s">
        <v>939</v>
      </c>
      <c r="C262" s="312" t="s">
        <v>245</v>
      </c>
      <c r="D262" s="6" t="s">
        <v>627</v>
      </c>
      <c r="E262" s="6" t="s">
        <v>1339</v>
      </c>
    </row>
    <row r="263" spans="1:5">
      <c r="A263" s="311">
        <v>1219</v>
      </c>
      <c r="B263" s="312" t="s">
        <v>940</v>
      </c>
      <c r="C263" s="312" t="s">
        <v>246</v>
      </c>
      <c r="D263" s="6" t="s">
        <v>627</v>
      </c>
      <c r="E263" s="6" t="s">
        <v>1339</v>
      </c>
    </row>
    <row r="264" spans="1:5">
      <c r="A264" s="311">
        <v>1220</v>
      </c>
      <c r="B264" s="312" t="s">
        <v>941</v>
      </c>
      <c r="C264" s="312" t="s">
        <v>247</v>
      </c>
      <c r="D264" s="6" t="s">
        <v>627</v>
      </c>
      <c r="E264" s="6" t="s">
        <v>1339</v>
      </c>
    </row>
    <row r="265" spans="1:5">
      <c r="A265" s="311">
        <v>1221</v>
      </c>
      <c r="B265" s="312" t="s">
        <v>942</v>
      </c>
      <c r="C265" s="312" t="s">
        <v>248</v>
      </c>
      <c r="D265" s="6" t="s">
        <v>627</v>
      </c>
      <c r="E265" s="6" t="s">
        <v>1339</v>
      </c>
    </row>
    <row r="266" spans="1:5">
      <c r="A266" s="311">
        <v>1222</v>
      </c>
      <c r="B266" s="312" t="s">
        <v>943</v>
      </c>
      <c r="C266" s="312" t="s">
        <v>249</v>
      </c>
      <c r="D266" s="6" t="s">
        <v>627</v>
      </c>
      <c r="E266" s="6" t="s">
        <v>1339</v>
      </c>
    </row>
    <row r="267" spans="1:5">
      <c r="A267" s="311">
        <v>1223</v>
      </c>
      <c r="B267" s="312" t="s">
        <v>944</v>
      </c>
      <c r="C267" s="312" t="s">
        <v>250</v>
      </c>
      <c r="D267" s="6" t="s">
        <v>627</v>
      </c>
      <c r="E267" s="6" t="s">
        <v>1339</v>
      </c>
    </row>
    <row r="268" spans="1:5">
      <c r="A268" s="311">
        <v>1224</v>
      </c>
      <c r="B268" s="312" t="s">
        <v>945</v>
      </c>
      <c r="C268" s="312" t="s">
        <v>251</v>
      </c>
      <c r="D268" s="6" t="s">
        <v>627</v>
      </c>
      <c r="E268" s="6" t="s">
        <v>1339</v>
      </c>
    </row>
    <row r="269" spans="1:5">
      <c r="A269" s="311">
        <v>1225</v>
      </c>
      <c r="B269" s="312" t="s">
        <v>946</v>
      </c>
      <c r="C269" s="312" t="s">
        <v>252</v>
      </c>
      <c r="D269" s="6" t="s">
        <v>627</v>
      </c>
      <c r="E269" s="6" t="s">
        <v>1339</v>
      </c>
    </row>
    <row r="270" spans="1:5">
      <c r="A270" s="311">
        <v>1226</v>
      </c>
      <c r="B270" s="312" t="s">
        <v>947</v>
      </c>
      <c r="C270" s="312" t="s">
        <v>253</v>
      </c>
      <c r="D270" s="6" t="s">
        <v>627</v>
      </c>
      <c r="E270" s="6" t="s">
        <v>1339</v>
      </c>
    </row>
    <row r="271" spans="1:5">
      <c r="A271" s="311">
        <v>1227</v>
      </c>
      <c r="B271" s="312" t="s">
        <v>948</v>
      </c>
      <c r="C271" s="312" t="s">
        <v>254</v>
      </c>
      <c r="D271" s="6" t="s">
        <v>627</v>
      </c>
      <c r="E271" s="6" t="s">
        <v>1339</v>
      </c>
    </row>
    <row r="272" spans="1:5">
      <c r="A272" s="311">
        <v>1228</v>
      </c>
      <c r="B272" s="312" t="s">
        <v>949</v>
      </c>
      <c r="C272" s="312" t="s">
        <v>255</v>
      </c>
      <c r="D272" s="6" t="s">
        <v>627</v>
      </c>
      <c r="E272" s="6" t="s">
        <v>1339</v>
      </c>
    </row>
    <row r="273" spans="1:5">
      <c r="A273" s="311">
        <v>1229</v>
      </c>
      <c r="B273" s="312" t="s">
        <v>950</v>
      </c>
      <c r="C273" s="312" t="s">
        <v>256</v>
      </c>
      <c r="D273" s="6" t="s">
        <v>627</v>
      </c>
      <c r="E273" s="6" t="s">
        <v>1339</v>
      </c>
    </row>
    <row r="274" spans="1:5">
      <c r="A274" s="311">
        <v>1230</v>
      </c>
      <c r="B274" s="312" t="s">
        <v>951</v>
      </c>
      <c r="C274" s="312" t="s">
        <v>257</v>
      </c>
      <c r="D274" s="6" t="s">
        <v>627</v>
      </c>
      <c r="E274" s="6" t="s">
        <v>1339</v>
      </c>
    </row>
    <row r="275" spans="1:5">
      <c r="A275" s="311">
        <v>1231</v>
      </c>
      <c r="B275" s="312" t="s">
        <v>952</v>
      </c>
      <c r="C275" s="312" t="s">
        <v>258</v>
      </c>
      <c r="D275" s="6" t="s">
        <v>627</v>
      </c>
      <c r="E275" s="6" t="s">
        <v>1339</v>
      </c>
    </row>
    <row r="276" spans="1:5">
      <c r="A276" s="311">
        <v>1232</v>
      </c>
      <c r="B276" s="312" t="s">
        <v>953</v>
      </c>
      <c r="C276" s="312" t="s">
        <v>259</v>
      </c>
      <c r="D276" s="6" t="s">
        <v>627</v>
      </c>
      <c r="E276" s="6" t="s">
        <v>1339</v>
      </c>
    </row>
    <row r="277" spans="1:5">
      <c r="A277" s="311">
        <v>1233</v>
      </c>
      <c r="B277" s="312" t="s">
        <v>954</v>
      </c>
      <c r="C277" s="312" t="s">
        <v>260</v>
      </c>
      <c r="D277" s="6" t="s">
        <v>627</v>
      </c>
      <c r="E277" s="6" t="s">
        <v>1339</v>
      </c>
    </row>
    <row r="278" spans="1:5">
      <c r="A278" s="311">
        <v>1234</v>
      </c>
      <c r="B278" s="312" t="s">
        <v>955</v>
      </c>
      <c r="C278" s="312" t="s">
        <v>261</v>
      </c>
      <c r="D278" s="6" t="s">
        <v>627</v>
      </c>
      <c r="E278" s="6" t="s">
        <v>1339</v>
      </c>
    </row>
    <row r="279" spans="1:5">
      <c r="A279" s="311">
        <v>1235</v>
      </c>
      <c r="B279" s="312" t="s">
        <v>956</v>
      </c>
      <c r="C279" s="312" t="s">
        <v>262</v>
      </c>
      <c r="D279" s="6" t="s">
        <v>627</v>
      </c>
      <c r="E279" s="6" t="s">
        <v>1339</v>
      </c>
    </row>
    <row r="280" spans="1:5">
      <c r="A280" s="311">
        <v>1236</v>
      </c>
      <c r="B280" s="312" t="s">
        <v>957</v>
      </c>
      <c r="C280" s="312" t="s">
        <v>263</v>
      </c>
      <c r="D280" s="6" t="s">
        <v>627</v>
      </c>
      <c r="E280" s="6" t="s">
        <v>1339</v>
      </c>
    </row>
    <row r="281" spans="1:5">
      <c r="A281" s="311">
        <v>1237</v>
      </c>
      <c r="B281" s="312" t="s">
        <v>958</v>
      </c>
      <c r="C281" s="312" t="s">
        <v>264</v>
      </c>
      <c r="D281" s="6" t="s">
        <v>627</v>
      </c>
      <c r="E281" s="6" t="s">
        <v>1339</v>
      </c>
    </row>
    <row r="282" spans="1:5">
      <c r="A282" s="311">
        <v>1238</v>
      </c>
      <c r="B282" s="312" t="s">
        <v>959</v>
      </c>
      <c r="C282" s="312" t="s">
        <v>265</v>
      </c>
      <c r="D282" s="6" t="s">
        <v>627</v>
      </c>
      <c r="E282" s="6" t="s">
        <v>1339</v>
      </c>
    </row>
    <row r="283" spans="1:5">
      <c r="A283" s="311">
        <v>1239</v>
      </c>
      <c r="B283" s="312" t="s">
        <v>960</v>
      </c>
      <c r="C283" s="312" t="s">
        <v>266</v>
      </c>
      <c r="D283" s="6" t="s">
        <v>627</v>
      </c>
      <c r="E283" s="6" t="s">
        <v>1339</v>
      </c>
    </row>
    <row r="284" spans="1:5">
      <c r="A284" s="311">
        <v>1240</v>
      </c>
      <c r="B284" s="312" t="s">
        <v>961</v>
      </c>
      <c r="C284" s="312" t="s">
        <v>267</v>
      </c>
      <c r="D284" s="6" t="s">
        <v>627</v>
      </c>
      <c r="E284" s="6" t="s">
        <v>1339</v>
      </c>
    </row>
    <row r="285" spans="1:5">
      <c r="A285" s="311">
        <v>1241</v>
      </c>
      <c r="B285" s="312" t="s">
        <v>962</v>
      </c>
      <c r="C285" s="312" t="s">
        <v>268</v>
      </c>
      <c r="D285" s="6" t="s">
        <v>627</v>
      </c>
      <c r="E285" s="6" t="s">
        <v>1339</v>
      </c>
    </row>
    <row r="286" spans="1:5">
      <c r="A286" s="311">
        <v>1242</v>
      </c>
      <c r="B286" s="312" t="s">
        <v>963</v>
      </c>
      <c r="C286" s="312" t="s">
        <v>269</v>
      </c>
      <c r="D286" s="6" t="s">
        <v>627</v>
      </c>
      <c r="E286" s="6" t="s">
        <v>1339</v>
      </c>
    </row>
    <row r="287" spans="1:5">
      <c r="A287" s="311">
        <v>1243</v>
      </c>
      <c r="B287" s="312" t="s">
        <v>964</v>
      </c>
      <c r="C287" s="312" t="s">
        <v>270</v>
      </c>
      <c r="D287" s="6" t="s">
        <v>627</v>
      </c>
      <c r="E287" s="6" t="s">
        <v>1339</v>
      </c>
    </row>
    <row r="288" spans="1:5">
      <c r="A288" s="311">
        <v>1244</v>
      </c>
      <c r="B288" s="312" t="s">
        <v>965</v>
      </c>
      <c r="C288" s="312" t="s">
        <v>271</v>
      </c>
      <c r="D288" s="6" t="s">
        <v>627</v>
      </c>
      <c r="E288" s="6" t="s">
        <v>1339</v>
      </c>
    </row>
    <row r="289" spans="1:5">
      <c r="A289" s="311">
        <v>1245</v>
      </c>
      <c r="B289" s="312" t="s">
        <v>966</v>
      </c>
      <c r="C289" s="312" t="s">
        <v>272</v>
      </c>
      <c r="D289" s="6" t="s">
        <v>627</v>
      </c>
      <c r="E289" s="6" t="s">
        <v>1339</v>
      </c>
    </row>
    <row r="290" spans="1:5">
      <c r="A290" s="311">
        <v>1246</v>
      </c>
      <c r="B290" s="312" t="s">
        <v>967</v>
      </c>
      <c r="C290" s="312" t="s">
        <v>273</v>
      </c>
      <c r="D290" s="6" t="s">
        <v>627</v>
      </c>
      <c r="E290" s="6" t="s">
        <v>1339</v>
      </c>
    </row>
    <row r="291" spans="1:5">
      <c r="A291" s="311">
        <v>1247</v>
      </c>
      <c r="B291" s="312" t="s">
        <v>968</v>
      </c>
      <c r="C291" s="312" t="s">
        <v>274</v>
      </c>
      <c r="D291" s="6" t="s">
        <v>627</v>
      </c>
      <c r="E291" s="6" t="s">
        <v>1339</v>
      </c>
    </row>
    <row r="292" spans="1:5">
      <c r="A292" s="311">
        <v>1248</v>
      </c>
      <c r="B292" s="312" t="s">
        <v>969</v>
      </c>
      <c r="C292" s="312" t="s">
        <v>275</v>
      </c>
      <c r="D292" s="6" t="s">
        <v>627</v>
      </c>
      <c r="E292" s="6" t="s">
        <v>1339</v>
      </c>
    </row>
    <row r="293" spans="1:5">
      <c r="A293" s="311">
        <v>1249</v>
      </c>
      <c r="B293" s="312" t="s">
        <v>970</v>
      </c>
      <c r="C293" s="312" t="s">
        <v>276</v>
      </c>
      <c r="D293" s="6" t="s">
        <v>627</v>
      </c>
      <c r="E293" s="6" t="s">
        <v>1339</v>
      </c>
    </row>
    <row r="294" spans="1:5">
      <c r="A294" s="311">
        <v>1250</v>
      </c>
      <c r="B294" s="312" t="s">
        <v>971</v>
      </c>
      <c r="C294" s="312" t="s">
        <v>277</v>
      </c>
      <c r="D294" s="6" t="s">
        <v>627</v>
      </c>
      <c r="E294" s="6" t="s">
        <v>1339</v>
      </c>
    </row>
    <row r="295" spans="1:5">
      <c r="A295" s="311">
        <v>1251</v>
      </c>
      <c r="B295" s="312" t="s">
        <v>972</v>
      </c>
      <c r="C295" s="312" t="s">
        <v>278</v>
      </c>
      <c r="D295" s="6" t="s">
        <v>627</v>
      </c>
      <c r="E295" s="6" t="s">
        <v>1339</v>
      </c>
    </row>
    <row r="296" spans="1:5">
      <c r="A296" s="311">
        <v>1252</v>
      </c>
      <c r="B296" s="312" t="s">
        <v>973</v>
      </c>
      <c r="C296" s="312" t="s">
        <v>279</v>
      </c>
      <c r="D296" s="6" t="s">
        <v>627</v>
      </c>
      <c r="E296" s="6" t="s">
        <v>1339</v>
      </c>
    </row>
    <row r="297" spans="1:5">
      <c r="A297" s="311">
        <v>1253</v>
      </c>
      <c r="B297" s="312" t="s">
        <v>974</v>
      </c>
      <c r="C297" s="312" t="s">
        <v>280</v>
      </c>
      <c r="D297" s="6" t="s">
        <v>627</v>
      </c>
      <c r="E297" s="6" t="s">
        <v>1339</v>
      </c>
    </row>
    <row r="298" spans="1:5">
      <c r="A298" s="311">
        <v>1254</v>
      </c>
      <c r="B298" s="312" t="s">
        <v>975</v>
      </c>
      <c r="C298" s="312" t="s">
        <v>281</v>
      </c>
      <c r="D298" s="6" t="s">
        <v>627</v>
      </c>
      <c r="E298" s="6" t="s">
        <v>1339</v>
      </c>
    </row>
    <row r="299" spans="1:5">
      <c r="A299" s="311">
        <v>1255</v>
      </c>
      <c r="B299" s="312" t="s">
        <v>976</v>
      </c>
      <c r="C299" s="312" t="s">
        <v>282</v>
      </c>
      <c r="D299" s="6" t="s">
        <v>627</v>
      </c>
      <c r="E299" s="6" t="s">
        <v>1339</v>
      </c>
    </row>
    <row r="300" spans="1:5">
      <c r="A300" s="311">
        <v>1256</v>
      </c>
      <c r="B300" s="312" t="s">
        <v>977</v>
      </c>
      <c r="C300" s="312" t="s">
        <v>283</v>
      </c>
      <c r="D300" s="6" t="s">
        <v>627</v>
      </c>
      <c r="E300" s="6" t="s">
        <v>1339</v>
      </c>
    </row>
    <row r="301" spans="1:5">
      <c r="A301" s="311">
        <v>1257</v>
      </c>
      <c r="B301" s="312" t="s">
        <v>978</v>
      </c>
      <c r="C301" s="312" t="s">
        <v>284</v>
      </c>
      <c r="D301" s="6" t="s">
        <v>627</v>
      </c>
      <c r="E301" s="6" t="s">
        <v>1339</v>
      </c>
    </row>
    <row r="302" spans="1:5">
      <c r="A302" s="311">
        <v>1258</v>
      </c>
      <c r="B302" s="312" t="s">
        <v>979</v>
      </c>
      <c r="C302" s="312" t="s">
        <v>285</v>
      </c>
      <c r="D302" s="6" t="s">
        <v>627</v>
      </c>
      <c r="E302" s="6" t="s">
        <v>1339</v>
      </c>
    </row>
    <row r="303" spans="1:5">
      <c r="A303" s="311">
        <v>1259</v>
      </c>
      <c r="B303" s="312" t="s">
        <v>980</v>
      </c>
      <c r="C303" s="312" t="s">
        <v>286</v>
      </c>
      <c r="D303" s="6" t="s">
        <v>627</v>
      </c>
      <c r="E303" s="6" t="s">
        <v>1339</v>
      </c>
    </row>
    <row r="304" spans="1:5">
      <c r="A304" s="311">
        <v>1260</v>
      </c>
      <c r="B304" s="312" t="s">
        <v>981</v>
      </c>
      <c r="C304" s="312" t="s">
        <v>287</v>
      </c>
      <c r="D304" s="6" t="s">
        <v>627</v>
      </c>
      <c r="E304" s="6" t="s">
        <v>1339</v>
      </c>
    </row>
    <row r="305" spans="1:5">
      <c r="A305" s="311">
        <v>1261</v>
      </c>
      <c r="B305" s="312" t="s">
        <v>982</v>
      </c>
      <c r="C305" s="312" t="s">
        <v>288</v>
      </c>
      <c r="D305" s="6" t="s">
        <v>627</v>
      </c>
      <c r="E305" s="6" t="s">
        <v>1339</v>
      </c>
    </row>
    <row r="306" spans="1:5">
      <c r="A306" s="311">
        <v>1262</v>
      </c>
      <c r="B306" s="312" t="s">
        <v>983</v>
      </c>
      <c r="C306" s="312" t="s">
        <v>289</v>
      </c>
      <c r="D306" s="6" t="s">
        <v>627</v>
      </c>
      <c r="E306" s="6" t="s">
        <v>1339</v>
      </c>
    </row>
    <row r="307" spans="1:5">
      <c r="A307" s="311">
        <v>1263</v>
      </c>
      <c r="B307" s="312" t="s">
        <v>984</v>
      </c>
      <c r="C307" s="312" t="s">
        <v>290</v>
      </c>
      <c r="D307" s="6" t="s">
        <v>627</v>
      </c>
      <c r="E307" s="6" t="s">
        <v>1339</v>
      </c>
    </row>
    <row r="308" spans="1:5">
      <c r="A308" s="311">
        <v>1264</v>
      </c>
      <c r="B308" s="312" t="s">
        <v>985</v>
      </c>
      <c r="C308" s="312" t="s">
        <v>291</v>
      </c>
      <c r="D308" s="6" t="s">
        <v>627</v>
      </c>
      <c r="E308" s="6" t="s">
        <v>1339</v>
      </c>
    </row>
    <row r="309" spans="1:5">
      <c r="A309" s="311">
        <v>1265</v>
      </c>
      <c r="B309" s="312" t="s">
        <v>986</v>
      </c>
      <c r="C309" s="312" t="s">
        <v>292</v>
      </c>
      <c r="D309" s="6" t="s">
        <v>627</v>
      </c>
      <c r="E309" s="6" t="s">
        <v>1339</v>
      </c>
    </row>
    <row r="310" spans="1:5">
      <c r="A310" s="311">
        <v>1266</v>
      </c>
      <c r="B310" s="312" t="s">
        <v>987</v>
      </c>
      <c r="C310" s="312" t="s">
        <v>293</v>
      </c>
      <c r="D310" s="6" t="s">
        <v>627</v>
      </c>
      <c r="E310" s="6" t="s">
        <v>1339</v>
      </c>
    </row>
    <row r="311" spans="1:5">
      <c r="A311" s="311">
        <v>1267</v>
      </c>
      <c r="B311" s="312" t="s">
        <v>988</v>
      </c>
      <c r="C311" s="312" t="s">
        <v>294</v>
      </c>
      <c r="D311" s="6" t="s">
        <v>627</v>
      </c>
      <c r="E311" s="6" t="s">
        <v>1339</v>
      </c>
    </row>
    <row r="312" spans="1:5">
      <c r="A312" s="311">
        <v>1268</v>
      </c>
      <c r="B312" s="312" t="s">
        <v>989</v>
      </c>
      <c r="C312" s="312" t="s">
        <v>295</v>
      </c>
      <c r="D312" s="6" t="s">
        <v>627</v>
      </c>
      <c r="E312" s="6" t="s">
        <v>1339</v>
      </c>
    </row>
    <row r="313" spans="1:5">
      <c r="A313" s="311">
        <v>1269</v>
      </c>
      <c r="B313" s="312" t="s">
        <v>990</v>
      </c>
      <c r="C313" s="312" t="s">
        <v>296</v>
      </c>
      <c r="D313" s="6" t="s">
        <v>627</v>
      </c>
      <c r="E313" s="6" t="s">
        <v>1339</v>
      </c>
    </row>
    <row r="314" spans="1:5">
      <c r="A314" s="311">
        <v>1270</v>
      </c>
      <c r="B314" s="312" t="s">
        <v>991</v>
      </c>
      <c r="C314" s="312" t="s">
        <v>297</v>
      </c>
      <c r="D314" s="6" t="s">
        <v>627</v>
      </c>
      <c r="E314" s="6" t="s">
        <v>1339</v>
      </c>
    </row>
    <row r="315" spans="1:5">
      <c r="A315" s="311">
        <v>1271</v>
      </c>
      <c r="B315" s="312" t="s">
        <v>992</v>
      </c>
      <c r="C315" s="312" t="s">
        <v>298</v>
      </c>
      <c r="D315" s="6" t="s">
        <v>627</v>
      </c>
      <c r="E315" s="6" t="s">
        <v>1339</v>
      </c>
    </row>
    <row r="316" spans="1:5">
      <c r="A316" s="311">
        <v>1272</v>
      </c>
      <c r="B316" s="312" t="s">
        <v>993</v>
      </c>
      <c r="C316" s="312" t="s">
        <v>299</v>
      </c>
      <c r="D316" s="6" t="s">
        <v>627</v>
      </c>
      <c r="E316" s="6" t="s">
        <v>1339</v>
      </c>
    </row>
    <row r="317" spans="1:5">
      <c r="A317" s="311">
        <v>1273</v>
      </c>
      <c r="B317" s="312" t="s">
        <v>994</v>
      </c>
      <c r="C317" s="312" t="s">
        <v>300</v>
      </c>
      <c r="D317" s="6" t="s">
        <v>627</v>
      </c>
      <c r="E317" s="6" t="s">
        <v>1339</v>
      </c>
    </row>
    <row r="318" spans="1:5">
      <c r="A318" s="311">
        <v>1274</v>
      </c>
      <c r="B318" s="312" t="s">
        <v>995</v>
      </c>
      <c r="C318" s="312" t="s">
        <v>301</v>
      </c>
      <c r="D318" s="6" t="s">
        <v>627</v>
      </c>
      <c r="E318" s="6" t="s">
        <v>1339</v>
      </c>
    </row>
    <row r="319" spans="1:5">
      <c r="A319" s="311">
        <v>1275</v>
      </c>
      <c r="B319" s="312" t="s">
        <v>996</v>
      </c>
      <c r="C319" s="312" t="s">
        <v>302</v>
      </c>
      <c r="D319" s="6" t="s">
        <v>627</v>
      </c>
      <c r="E319" s="6" t="s">
        <v>1339</v>
      </c>
    </row>
    <row r="320" spans="1:5">
      <c r="A320" s="311">
        <v>1276</v>
      </c>
      <c r="B320" s="312" t="s">
        <v>997</v>
      </c>
      <c r="C320" s="312" t="s">
        <v>303</v>
      </c>
      <c r="D320" s="6" t="s">
        <v>627</v>
      </c>
      <c r="E320" s="6" t="s">
        <v>1339</v>
      </c>
    </row>
    <row r="321" spans="1:5">
      <c r="A321" s="311">
        <v>1277</v>
      </c>
      <c r="B321" s="312" t="s">
        <v>998</v>
      </c>
      <c r="C321" s="312" t="s">
        <v>304</v>
      </c>
      <c r="D321" s="6" t="s">
        <v>627</v>
      </c>
      <c r="E321" s="6" t="s">
        <v>1339</v>
      </c>
    </row>
    <row r="322" spans="1:5">
      <c r="A322" s="311">
        <v>1278</v>
      </c>
      <c r="B322" s="312" t="s">
        <v>999</v>
      </c>
      <c r="C322" s="312" t="s">
        <v>305</v>
      </c>
      <c r="D322" s="6" t="s">
        <v>627</v>
      </c>
      <c r="E322" s="6" t="s">
        <v>1339</v>
      </c>
    </row>
    <row r="323" spans="1:5">
      <c r="A323" s="311">
        <v>1279</v>
      </c>
      <c r="B323" s="312" t="s">
        <v>1000</v>
      </c>
      <c r="C323" s="312" t="s">
        <v>306</v>
      </c>
      <c r="D323" s="6" t="s">
        <v>627</v>
      </c>
      <c r="E323" s="6" t="s">
        <v>1339</v>
      </c>
    </row>
    <row r="324" spans="1:5">
      <c r="A324" s="311">
        <v>1280</v>
      </c>
      <c r="B324" s="312" t="s">
        <v>1001</v>
      </c>
      <c r="C324" s="312" t="s">
        <v>307</v>
      </c>
      <c r="D324" s="6" t="s">
        <v>627</v>
      </c>
      <c r="E324" s="6" t="s">
        <v>1339</v>
      </c>
    </row>
    <row r="325" spans="1:5">
      <c r="A325" s="311">
        <v>1281</v>
      </c>
      <c r="B325" s="312" t="s">
        <v>1002</v>
      </c>
      <c r="C325" s="312" t="s">
        <v>308</v>
      </c>
      <c r="D325" s="6" t="s">
        <v>627</v>
      </c>
      <c r="E325" s="6" t="s">
        <v>1339</v>
      </c>
    </row>
    <row r="326" spans="1:5">
      <c r="A326" s="311">
        <v>1282</v>
      </c>
      <c r="B326" s="312" t="s">
        <v>1003</v>
      </c>
      <c r="C326" s="312" t="s">
        <v>309</v>
      </c>
      <c r="D326" s="6" t="s">
        <v>627</v>
      </c>
      <c r="E326" s="6" t="s">
        <v>1339</v>
      </c>
    </row>
    <row r="327" spans="1:5">
      <c r="A327" s="311">
        <v>1283</v>
      </c>
      <c r="B327" s="312" t="s">
        <v>1004</v>
      </c>
      <c r="C327" s="312" t="s">
        <v>310</v>
      </c>
      <c r="D327" s="6" t="s">
        <v>627</v>
      </c>
      <c r="E327" s="6" t="s">
        <v>1339</v>
      </c>
    </row>
    <row r="328" spans="1:5">
      <c r="A328" s="311">
        <v>1284</v>
      </c>
      <c r="B328" s="312" t="s">
        <v>1005</v>
      </c>
      <c r="C328" s="312" t="s">
        <v>311</v>
      </c>
      <c r="D328" s="6" t="s">
        <v>627</v>
      </c>
      <c r="E328" s="6" t="s">
        <v>1339</v>
      </c>
    </row>
    <row r="329" spans="1:5">
      <c r="A329" s="311">
        <v>1285</v>
      </c>
      <c r="B329" s="312" t="s">
        <v>1006</v>
      </c>
      <c r="C329" s="312" t="s">
        <v>312</v>
      </c>
      <c r="D329" s="6" t="s">
        <v>627</v>
      </c>
      <c r="E329" s="6" t="s">
        <v>1339</v>
      </c>
    </row>
    <row r="330" spans="1:5">
      <c r="A330" s="311">
        <v>1286</v>
      </c>
      <c r="B330" s="312" t="s">
        <v>1007</v>
      </c>
      <c r="C330" s="312" t="s">
        <v>313</v>
      </c>
      <c r="D330" s="6" t="s">
        <v>627</v>
      </c>
      <c r="E330" s="6" t="s">
        <v>1339</v>
      </c>
    </row>
    <row r="331" spans="1:5">
      <c r="A331" s="311">
        <v>1287</v>
      </c>
      <c r="B331" s="312" t="s">
        <v>1008</v>
      </c>
      <c r="C331" s="312" t="s">
        <v>314</v>
      </c>
      <c r="D331" s="6" t="s">
        <v>627</v>
      </c>
      <c r="E331" s="6" t="s">
        <v>1339</v>
      </c>
    </row>
    <row r="332" spans="1:5">
      <c r="A332" s="311">
        <v>1301</v>
      </c>
      <c r="B332" s="312" t="s">
        <v>1009</v>
      </c>
      <c r="C332" s="312" t="s">
        <v>315</v>
      </c>
      <c r="D332" s="6" t="s">
        <v>627</v>
      </c>
      <c r="E332" s="6" t="s">
        <v>1339</v>
      </c>
    </row>
    <row r="333" spans="1:5">
      <c r="A333" s="311">
        <v>1302</v>
      </c>
      <c r="B333" s="312" t="s">
        <v>1010</v>
      </c>
      <c r="C333" s="312" t="s">
        <v>316</v>
      </c>
      <c r="D333" s="6" t="s">
        <v>627</v>
      </c>
      <c r="E333" s="6" t="s">
        <v>1339</v>
      </c>
    </row>
    <row r="334" spans="1:5">
      <c r="A334" s="311">
        <v>1303</v>
      </c>
      <c r="B334" s="312" t="s">
        <v>1011</v>
      </c>
      <c r="C334" s="312" t="s">
        <v>317</v>
      </c>
      <c r="D334" s="6" t="s">
        <v>627</v>
      </c>
      <c r="E334" s="6" t="s">
        <v>1339</v>
      </c>
    </row>
    <row r="335" spans="1:5">
      <c r="A335" s="311">
        <v>1304</v>
      </c>
      <c r="B335" s="312" t="s">
        <v>1012</v>
      </c>
      <c r="C335" s="312" t="s">
        <v>318</v>
      </c>
      <c r="D335" s="6" t="s">
        <v>627</v>
      </c>
      <c r="E335" s="6" t="s">
        <v>1339</v>
      </c>
    </row>
    <row r="336" spans="1:5">
      <c r="A336" s="311">
        <v>1305</v>
      </c>
      <c r="B336" s="312" t="s">
        <v>1013</v>
      </c>
      <c r="C336" s="312" t="s">
        <v>319</v>
      </c>
      <c r="D336" s="6" t="s">
        <v>627</v>
      </c>
      <c r="E336" s="6" t="s">
        <v>1339</v>
      </c>
    </row>
    <row r="337" spans="1:5">
      <c r="A337" s="311">
        <v>1306</v>
      </c>
      <c r="B337" s="312" t="s">
        <v>1014</v>
      </c>
      <c r="C337" s="312" t="s">
        <v>320</v>
      </c>
      <c r="D337" s="6" t="s">
        <v>627</v>
      </c>
      <c r="E337" s="6" t="s">
        <v>1339</v>
      </c>
    </row>
    <row r="338" spans="1:5">
      <c r="A338" s="311">
        <v>1307</v>
      </c>
      <c r="B338" s="312" t="s">
        <v>1015</v>
      </c>
      <c r="C338" s="312" t="s">
        <v>321</v>
      </c>
      <c r="D338" s="6" t="s">
        <v>627</v>
      </c>
      <c r="E338" s="6" t="s">
        <v>1339</v>
      </c>
    </row>
    <row r="339" spans="1:5">
      <c r="A339" s="311">
        <v>1308</v>
      </c>
      <c r="B339" s="312" t="s">
        <v>1016</v>
      </c>
      <c r="C339" s="312" t="s">
        <v>322</v>
      </c>
      <c r="D339" s="6" t="s">
        <v>627</v>
      </c>
      <c r="E339" s="6" t="s">
        <v>1339</v>
      </c>
    </row>
    <row r="340" spans="1:5">
      <c r="A340" s="311">
        <v>1309</v>
      </c>
      <c r="B340" s="312" t="s">
        <v>1017</v>
      </c>
      <c r="C340" s="312" t="s">
        <v>323</v>
      </c>
      <c r="D340" s="6" t="s">
        <v>627</v>
      </c>
      <c r="E340" s="6" t="s">
        <v>1339</v>
      </c>
    </row>
    <row r="341" spans="1:5">
      <c r="A341" s="311">
        <v>1310</v>
      </c>
      <c r="B341" s="312" t="s">
        <v>1018</v>
      </c>
      <c r="C341" s="312" t="s">
        <v>324</v>
      </c>
      <c r="D341" s="6" t="s">
        <v>627</v>
      </c>
      <c r="E341" s="6" t="s">
        <v>1339</v>
      </c>
    </row>
    <row r="342" spans="1:5">
      <c r="A342" s="311">
        <v>1311</v>
      </c>
      <c r="B342" s="312" t="s">
        <v>1019</v>
      </c>
      <c r="C342" s="312" t="s">
        <v>325</v>
      </c>
      <c r="D342" s="6" t="s">
        <v>627</v>
      </c>
      <c r="E342" s="6" t="s">
        <v>1339</v>
      </c>
    </row>
    <row r="343" spans="1:5">
      <c r="A343" s="311">
        <v>1312</v>
      </c>
      <c r="B343" s="312" t="s">
        <v>1020</v>
      </c>
      <c r="C343" s="312" t="s">
        <v>326</v>
      </c>
      <c r="D343" s="6" t="s">
        <v>627</v>
      </c>
      <c r="E343" s="6" t="s">
        <v>1339</v>
      </c>
    </row>
    <row r="344" spans="1:5">
      <c r="A344" s="311">
        <v>1313</v>
      </c>
      <c r="B344" s="312" t="s">
        <v>1021</v>
      </c>
      <c r="C344" s="312" t="s">
        <v>327</v>
      </c>
      <c r="D344" s="6" t="s">
        <v>627</v>
      </c>
      <c r="E344" s="6" t="s">
        <v>1339</v>
      </c>
    </row>
    <row r="345" spans="1:5">
      <c r="A345" s="311">
        <v>1314</v>
      </c>
      <c r="B345" s="312" t="s">
        <v>1022</v>
      </c>
      <c r="C345" s="312" t="s">
        <v>328</v>
      </c>
      <c r="D345" s="6" t="s">
        <v>627</v>
      </c>
      <c r="E345" s="6" t="s">
        <v>1339</v>
      </c>
    </row>
    <row r="346" spans="1:5">
      <c r="A346" s="311">
        <v>1315</v>
      </c>
      <c r="B346" s="312" t="s">
        <v>1023</v>
      </c>
      <c r="C346" s="312" t="s">
        <v>329</v>
      </c>
      <c r="D346" s="6" t="s">
        <v>627</v>
      </c>
      <c r="E346" s="6" t="s">
        <v>1339</v>
      </c>
    </row>
    <row r="347" spans="1:5">
      <c r="A347" s="311">
        <v>1316</v>
      </c>
      <c r="B347" s="312" t="s">
        <v>1024</v>
      </c>
      <c r="C347" s="312" t="s">
        <v>330</v>
      </c>
      <c r="D347" s="6" t="s">
        <v>627</v>
      </c>
      <c r="E347" s="6" t="s">
        <v>1339</v>
      </c>
    </row>
    <row r="348" spans="1:5">
      <c r="A348" s="311">
        <v>1317</v>
      </c>
      <c r="B348" s="312" t="s">
        <v>1025</v>
      </c>
      <c r="C348" s="312" t="s">
        <v>331</v>
      </c>
      <c r="D348" s="6" t="s">
        <v>627</v>
      </c>
      <c r="E348" s="6" t="s">
        <v>1339</v>
      </c>
    </row>
    <row r="349" spans="1:5">
      <c r="A349" s="311">
        <v>1318</v>
      </c>
      <c r="B349" s="312" t="s">
        <v>1026</v>
      </c>
      <c r="C349" s="312" t="s">
        <v>332</v>
      </c>
      <c r="D349" s="6" t="s">
        <v>627</v>
      </c>
      <c r="E349" s="6" t="s">
        <v>1339</v>
      </c>
    </row>
    <row r="350" spans="1:5">
      <c r="A350" s="311">
        <v>1319</v>
      </c>
      <c r="B350" s="312" t="s">
        <v>1027</v>
      </c>
      <c r="C350" s="312" t="s">
        <v>333</v>
      </c>
      <c r="D350" s="6" t="s">
        <v>627</v>
      </c>
      <c r="E350" s="6" t="s">
        <v>1339</v>
      </c>
    </row>
    <row r="351" spans="1:5">
      <c r="A351" s="311">
        <v>1320</v>
      </c>
      <c r="B351" s="312" t="s">
        <v>1028</v>
      </c>
      <c r="C351" s="312" t="s">
        <v>334</v>
      </c>
      <c r="D351" s="6" t="s">
        <v>627</v>
      </c>
      <c r="E351" s="6" t="s">
        <v>1339</v>
      </c>
    </row>
    <row r="352" spans="1:5">
      <c r="A352" s="311">
        <v>1321</v>
      </c>
      <c r="B352" s="312" t="s">
        <v>1029</v>
      </c>
      <c r="C352" s="312" t="s">
        <v>335</v>
      </c>
      <c r="D352" s="6" t="s">
        <v>627</v>
      </c>
      <c r="E352" s="6" t="s">
        <v>1339</v>
      </c>
    </row>
    <row r="353" spans="1:5">
      <c r="A353" s="311">
        <v>1322</v>
      </c>
      <c r="B353" s="312" t="s">
        <v>1030</v>
      </c>
      <c r="C353" s="312" t="s">
        <v>336</v>
      </c>
      <c r="D353" s="6" t="s">
        <v>627</v>
      </c>
      <c r="E353" s="6" t="s">
        <v>1339</v>
      </c>
    </row>
    <row r="354" spans="1:5">
      <c r="A354" s="311">
        <v>1323</v>
      </c>
      <c r="B354" s="312" t="s">
        <v>1031</v>
      </c>
      <c r="C354" s="312" t="s">
        <v>337</v>
      </c>
      <c r="D354" s="6" t="s">
        <v>627</v>
      </c>
      <c r="E354" s="6" t="s">
        <v>1339</v>
      </c>
    </row>
    <row r="355" spans="1:5">
      <c r="A355" s="311">
        <v>1324</v>
      </c>
      <c r="B355" s="312" t="s">
        <v>1032</v>
      </c>
      <c r="C355" s="312" t="s">
        <v>338</v>
      </c>
      <c r="D355" s="6" t="s">
        <v>627</v>
      </c>
      <c r="E355" s="6" t="s">
        <v>1339</v>
      </c>
    </row>
    <row r="356" spans="1:5">
      <c r="A356" s="311">
        <v>1325</v>
      </c>
      <c r="B356" s="312" t="s">
        <v>1033</v>
      </c>
      <c r="C356" s="312" t="s">
        <v>339</v>
      </c>
      <c r="D356" s="6" t="s">
        <v>627</v>
      </c>
      <c r="E356" s="6" t="s">
        <v>1339</v>
      </c>
    </row>
    <row r="357" spans="1:5">
      <c r="A357" s="311">
        <v>1326</v>
      </c>
      <c r="B357" s="312" t="s">
        <v>1034</v>
      </c>
      <c r="C357" s="312" t="s">
        <v>340</v>
      </c>
      <c r="D357" s="6" t="s">
        <v>627</v>
      </c>
      <c r="E357" s="6" t="s">
        <v>1339</v>
      </c>
    </row>
    <row r="358" spans="1:5">
      <c r="A358" s="311">
        <v>1327</v>
      </c>
      <c r="B358" s="312" t="s">
        <v>1035</v>
      </c>
      <c r="C358" s="312" t="s">
        <v>341</v>
      </c>
      <c r="D358" s="6" t="s">
        <v>627</v>
      </c>
      <c r="E358" s="6" t="s">
        <v>1339</v>
      </c>
    </row>
    <row r="359" spans="1:5">
      <c r="A359" s="311">
        <v>1328</v>
      </c>
      <c r="B359" s="312" t="s">
        <v>1036</v>
      </c>
      <c r="C359" s="312" t="s">
        <v>342</v>
      </c>
      <c r="D359" s="6" t="s">
        <v>627</v>
      </c>
      <c r="E359" s="6" t="s">
        <v>1339</v>
      </c>
    </row>
    <row r="360" spans="1:5">
      <c r="A360" s="311">
        <v>1329</v>
      </c>
      <c r="B360" s="312" t="s">
        <v>1037</v>
      </c>
      <c r="C360" s="312" t="s">
        <v>343</v>
      </c>
      <c r="D360" s="6" t="s">
        <v>627</v>
      </c>
      <c r="E360" s="6" t="s">
        <v>1339</v>
      </c>
    </row>
    <row r="361" spans="1:5">
      <c r="A361" s="311">
        <v>1330</v>
      </c>
      <c r="B361" s="312" t="s">
        <v>1038</v>
      </c>
      <c r="C361" s="312" t="s">
        <v>344</v>
      </c>
      <c r="D361" s="6" t="s">
        <v>627</v>
      </c>
      <c r="E361" s="6" t="s">
        <v>1339</v>
      </c>
    </row>
    <row r="362" spans="1:5">
      <c r="A362" s="311">
        <v>1331</v>
      </c>
      <c r="B362" s="312" t="s">
        <v>1039</v>
      </c>
      <c r="C362" s="312" t="s">
        <v>345</v>
      </c>
      <c r="D362" s="6" t="s">
        <v>627</v>
      </c>
      <c r="E362" s="6" t="s">
        <v>1339</v>
      </c>
    </row>
    <row r="363" spans="1:5">
      <c r="A363" s="311">
        <v>1332</v>
      </c>
      <c r="B363" s="312" t="s">
        <v>1040</v>
      </c>
      <c r="C363" s="312" t="s">
        <v>346</v>
      </c>
      <c r="D363" s="6" t="s">
        <v>627</v>
      </c>
      <c r="E363" s="6" t="s">
        <v>1339</v>
      </c>
    </row>
    <row r="364" spans="1:5">
      <c r="A364" s="311">
        <v>1333</v>
      </c>
      <c r="B364" s="312" t="s">
        <v>1041</v>
      </c>
      <c r="C364" s="312" t="s">
        <v>347</v>
      </c>
      <c r="D364" s="6" t="s">
        <v>627</v>
      </c>
      <c r="E364" s="6" t="s">
        <v>1339</v>
      </c>
    </row>
    <row r="365" spans="1:5">
      <c r="A365" s="311">
        <v>1334</v>
      </c>
      <c r="B365" s="312" t="s">
        <v>1042</v>
      </c>
      <c r="C365" s="312" t="s">
        <v>348</v>
      </c>
      <c r="D365" s="6" t="s">
        <v>627</v>
      </c>
      <c r="E365" s="6" t="s">
        <v>1339</v>
      </c>
    </row>
    <row r="366" spans="1:5">
      <c r="A366" s="311">
        <v>1335</v>
      </c>
      <c r="B366" s="312" t="s">
        <v>1043</v>
      </c>
      <c r="C366" s="312" t="s">
        <v>349</v>
      </c>
      <c r="D366" s="6" t="s">
        <v>627</v>
      </c>
      <c r="E366" s="6" t="s">
        <v>1339</v>
      </c>
    </row>
    <row r="367" spans="1:5">
      <c r="A367" s="311">
        <v>1336</v>
      </c>
      <c r="B367" s="312" t="s">
        <v>1044</v>
      </c>
      <c r="C367" s="312" t="s">
        <v>350</v>
      </c>
      <c r="D367" s="6" t="s">
        <v>627</v>
      </c>
      <c r="E367" s="6" t="s">
        <v>1339</v>
      </c>
    </row>
    <row r="368" spans="1:5">
      <c r="A368" s="311">
        <v>1337</v>
      </c>
      <c r="B368" s="312" t="s">
        <v>1045</v>
      </c>
      <c r="C368" s="312" t="s">
        <v>351</v>
      </c>
      <c r="D368" s="6" t="s">
        <v>627</v>
      </c>
      <c r="E368" s="6" t="s">
        <v>1339</v>
      </c>
    </row>
    <row r="369" spans="1:5">
      <c r="A369" s="311">
        <v>1338</v>
      </c>
      <c r="B369" s="312" t="s">
        <v>1046</v>
      </c>
      <c r="C369" s="312" t="s">
        <v>352</v>
      </c>
      <c r="D369" s="6" t="s">
        <v>627</v>
      </c>
      <c r="E369" s="6" t="s">
        <v>1339</v>
      </c>
    </row>
    <row r="370" spans="1:5">
      <c r="A370" s="311">
        <v>1339</v>
      </c>
      <c r="B370" s="312" t="s">
        <v>1047</v>
      </c>
      <c r="C370" s="312" t="s">
        <v>353</v>
      </c>
      <c r="D370" s="6" t="s">
        <v>627</v>
      </c>
      <c r="E370" s="6" t="s">
        <v>1339</v>
      </c>
    </row>
    <row r="371" spans="1:5">
      <c r="A371" s="311">
        <v>1340</v>
      </c>
      <c r="B371" s="312" t="s">
        <v>1048</v>
      </c>
      <c r="C371" s="312" t="s">
        <v>354</v>
      </c>
      <c r="D371" s="6" t="s">
        <v>627</v>
      </c>
      <c r="E371" s="6" t="s">
        <v>1339</v>
      </c>
    </row>
    <row r="372" spans="1:5">
      <c r="A372" s="311">
        <v>1341</v>
      </c>
      <c r="B372" s="312" t="s">
        <v>1049</v>
      </c>
      <c r="C372" s="312" t="s">
        <v>355</v>
      </c>
      <c r="D372" s="6" t="s">
        <v>627</v>
      </c>
      <c r="E372" s="6" t="s">
        <v>1339</v>
      </c>
    </row>
    <row r="373" spans="1:5">
      <c r="A373" s="311">
        <v>1342</v>
      </c>
      <c r="B373" s="312" t="s">
        <v>1050</v>
      </c>
      <c r="C373" s="312" t="s">
        <v>356</v>
      </c>
      <c r="D373" s="6" t="s">
        <v>627</v>
      </c>
      <c r="E373" s="6" t="s">
        <v>1339</v>
      </c>
    </row>
    <row r="374" spans="1:5">
      <c r="A374" s="311">
        <v>1343</v>
      </c>
      <c r="B374" s="312" t="s">
        <v>1051</v>
      </c>
      <c r="C374" s="312" t="s">
        <v>357</v>
      </c>
      <c r="D374" s="6" t="s">
        <v>627</v>
      </c>
      <c r="E374" s="6" t="s">
        <v>1339</v>
      </c>
    </row>
    <row r="375" spans="1:5">
      <c r="A375" s="311">
        <v>1344</v>
      </c>
      <c r="B375" s="312" t="s">
        <v>1052</v>
      </c>
      <c r="C375" s="312" t="s">
        <v>358</v>
      </c>
      <c r="D375" s="6" t="s">
        <v>627</v>
      </c>
      <c r="E375" s="6" t="s">
        <v>1339</v>
      </c>
    </row>
    <row r="376" spans="1:5">
      <c r="A376" s="311">
        <v>1345</v>
      </c>
      <c r="B376" s="312" t="s">
        <v>1053</v>
      </c>
      <c r="C376" s="312" t="s">
        <v>359</v>
      </c>
      <c r="D376" s="6" t="s">
        <v>627</v>
      </c>
      <c r="E376" s="6" t="s">
        <v>1339</v>
      </c>
    </row>
    <row r="377" spans="1:5">
      <c r="A377" s="311">
        <v>1346</v>
      </c>
      <c r="B377" s="312" t="s">
        <v>1054</v>
      </c>
      <c r="C377" s="312" t="s">
        <v>360</v>
      </c>
      <c r="D377" s="6" t="s">
        <v>627</v>
      </c>
      <c r="E377" s="6" t="s">
        <v>1339</v>
      </c>
    </row>
    <row r="378" spans="1:5">
      <c r="A378" s="311">
        <v>1347</v>
      </c>
      <c r="B378" s="312" t="s">
        <v>1055</v>
      </c>
      <c r="C378" s="312" t="s">
        <v>361</v>
      </c>
      <c r="D378" s="6" t="s">
        <v>627</v>
      </c>
      <c r="E378" s="6" t="s">
        <v>1339</v>
      </c>
    </row>
    <row r="379" spans="1:5">
      <c r="A379" s="311">
        <v>1401</v>
      </c>
      <c r="B379" s="312" t="s">
        <v>1056</v>
      </c>
      <c r="C379" s="312" t="s">
        <v>362</v>
      </c>
      <c r="D379" s="6" t="s">
        <v>627</v>
      </c>
      <c r="E379" s="6" t="s">
        <v>1339</v>
      </c>
    </row>
    <row r="380" spans="1:5">
      <c r="A380" s="311">
        <v>1402</v>
      </c>
      <c r="B380" s="312" t="s">
        <v>1057</v>
      </c>
      <c r="C380" s="312" t="s">
        <v>363</v>
      </c>
      <c r="D380" s="6" t="s">
        <v>627</v>
      </c>
      <c r="E380" s="6" t="s">
        <v>1339</v>
      </c>
    </row>
    <row r="381" spans="1:5">
      <c r="A381" s="311">
        <v>1403</v>
      </c>
      <c r="B381" s="312" t="s">
        <v>1058</v>
      </c>
      <c r="C381" s="312" t="s">
        <v>1387</v>
      </c>
      <c r="D381" s="6" t="s">
        <v>627</v>
      </c>
      <c r="E381" s="6" t="s">
        <v>1339</v>
      </c>
    </row>
    <row r="382" spans="1:5">
      <c r="A382" s="311">
        <v>1404</v>
      </c>
      <c r="B382" s="312" t="s">
        <v>1059</v>
      </c>
      <c r="C382" s="312" t="s">
        <v>364</v>
      </c>
      <c r="D382" s="6" t="s">
        <v>627</v>
      </c>
      <c r="E382" s="6" t="s">
        <v>1339</v>
      </c>
    </row>
    <row r="383" spans="1:5">
      <c r="A383" s="311">
        <v>1405</v>
      </c>
      <c r="B383" s="312" t="s">
        <v>1060</v>
      </c>
      <c r="C383" s="312" t="s">
        <v>365</v>
      </c>
      <c r="D383" s="6" t="s">
        <v>627</v>
      </c>
      <c r="E383" s="6" t="s">
        <v>1339</v>
      </c>
    </row>
    <row r="384" spans="1:5">
      <c r="A384" s="311">
        <v>1406</v>
      </c>
      <c r="B384" s="312" t="s">
        <v>1061</v>
      </c>
      <c r="C384" s="312" t="s">
        <v>366</v>
      </c>
      <c r="D384" s="6" t="s">
        <v>627</v>
      </c>
      <c r="E384" s="6" t="s">
        <v>1339</v>
      </c>
    </row>
    <row r="385" spans="1:5">
      <c r="A385" s="311">
        <v>1407</v>
      </c>
      <c r="B385" s="312" t="s">
        <v>1062</v>
      </c>
      <c r="C385" s="312" t="s">
        <v>367</v>
      </c>
      <c r="D385" s="6" t="s">
        <v>627</v>
      </c>
      <c r="E385" s="6" t="s">
        <v>1339</v>
      </c>
    </row>
    <row r="386" spans="1:5">
      <c r="A386" s="311">
        <v>1408</v>
      </c>
      <c r="B386" s="312" t="s">
        <v>1063</v>
      </c>
      <c r="C386" s="312" t="s">
        <v>368</v>
      </c>
      <c r="D386" s="6" t="s">
        <v>627</v>
      </c>
      <c r="E386" s="6" t="s">
        <v>1339</v>
      </c>
    </row>
    <row r="387" spans="1:5">
      <c r="A387" s="311">
        <v>1409</v>
      </c>
      <c r="B387" s="312" t="s">
        <v>1064</v>
      </c>
      <c r="C387" s="312" t="s">
        <v>369</v>
      </c>
      <c r="D387" s="6" t="s">
        <v>627</v>
      </c>
      <c r="E387" s="6" t="s">
        <v>1339</v>
      </c>
    </row>
    <row r="388" spans="1:5">
      <c r="A388" s="311">
        <v>1410</v>
      </c>
      <c r="B388" s="312" t="s">
        <v>1065</v>
      </c>
      <c r="C388" s="312" t="s">
        <v>370</v>
      </c>
      <c r="D388" s="6" t="s">
        <v>627</v>
      </c>
      <c r="E388" s="6" t="s">
        <v>1339</v>
      </c>
    </row>
    <row r="389" spans="1:5">
      <c r="A389" s="311">
        <v>1411</v>
      </c>
      <c r="B389" s="312" t="s">
        <v>1066</v>
      </c>
      <c r="C389" s="312" t="s">
        <v>371</v>
      </c>
      <c r="D389" s="6" t="s">
        <v>627</v>
      </c>
      <c r="E389" s="6" t="s">
        <v>1339</v>
      </c>
    </row>
    <row r="390" spans="1:5">
      <c r="A390" s="311">
        <v>1412</v>
      </c>
      <c r="B390" s="312" t="s">
        <v>1067</v>
      </c>
      <c r="C390" s="312" t="s">
        <v>372</v>
      </c>
      <c r="D390" s="6" t="s">
        <v>627</v>
      </c>
      <c r="E390" s="6" t="s">
        <v>1339</v>
      </c>
    </row>
    <row r="391" spans="1:5">
      <c r="A391" s="311">
        <v>1413</v>
      </c>
      <c r="B391" s="312" t="s">
        <v>1039</v>
      </c>
      <c r="C391" s="312" t="s">
        <v>345</v>
      </c>
      <c r="D391" s="6" t="s">
        <v>627</v>
      </c>
      <c r="E391" s="6" t="s">
        <v>1339</v>
      </c>
    </row>
    <row r="392" spans="1:5">
      <c r="A392" s="311">
        <v>1414</v>
      </c>
      <c r="B392" s="312" t="s">
        <v>1068</v>
      </c>
      <c r="C392" s="312" t="s">
        <v>373</v>
      </c>
      <c r="D392" s="6" t="s">
        <v>627</v>
      </c>
      <c r="E392" s="6" t="s">
        <v>1339</v>
      </c>
    </row>
    <row r="393" spans="1:5">
      <c r="A393" s="311">
        <v>1415</v>
      </c>
      <c r="B393" s="312" t="s">
        <v>1069</v>
      </c>
      <c r="C393" s="312" t="s">
        <v>374</v>
      </c>
      <c r="D393" s="6" t="s">
        <v>627</v>
      </c>
      <c r="E393" s="6" t="s">
        <v>1339</v>
      </c>
    </row>
    <row r="394" spans="1:5">
      <c r="A394" s="311">
        <v>1416</v>
      </c>
      <c r="B394" s="312" t="s">
        <v>1070</v>
      </c>
      <c r="C394" s="312" t="s">
        <v>375</v>
      </c>
      <c r="D394" s="6" t="s">
        <v>627</v>
      </c>
      <c r="E394" s="6" t="s">
        <v>1339</v>
      </c>
    </row>
    <row r="395" spans="1:5">
      <c r="A395" s="311">
        <v>1417</v>
      </c>
      <c r="B395" s="312" t="s">
        <v>1071</v>
      </c>
      <c r="C395" s="312" t="s">
        <v>376</v>
      </c>
      <c r="D395" s="6" t="s">
        <v>627</v>
      </c>
      <c r="E395" s="6" t="s">
        <v>1339</v>
      </c>
    </row>
    <row r="396" spans="1:5">
      <c r="A396" s="311">
        <v>1418</v>
      </c>
      <c r="B396" s="312" t="s">
        <v>1072</v>
      </c>
      <c r="C396" s="312" t="s">
        <v>377</v>
      </c>
      <c r="D396" s="6" t="s">
        <v>627</v>
      </c>
      <c r="E396" s="6" t="s">
        <v>1339</v>
      </c>
    </row>
    <row r="397" spans="1:5">
      <c r="A397" s="311">
        <v>1419</v>
      </c>
      <c r="B397" s="312" t="s">
        <v>1073</v>
      </c>
      <c r="C397" s="312" t="s">
        <v>378</v>
      </c>
      <c r="D397" s="6" t="s">
        <v>627</v>
      </c>
      <c r="E397" s="6" t="s">
        <v>1339</v>
      </c>
    </row>
    <row r="398" spans="1:5">
      <c r="A398" s="311">
        <v>1420</v>
      </c>
      <c r="B398" s="312" t="s">
        <v>1074</v>
      </c>
      <c r="C398" s="312" t="s">
        <v>379</v>
      </c>
      <c r="D398" s="6" t="s">
        <v>627</v>
      </c>
      <c r="E398" s="6" t="s">
        <v>1339</v>
      </c>
    </row>
    <row r="399" spans="1:5">
      <c r="A399" s="311">
        <v>1421</v>
      </c>
      <c r="B399" s="312" t="s">
        <v>1075</v>
      </c>
      <c r="C399" s="312" t="s">
        <v>380</v>
      </c>
      <c r="D399" s="6" t="s">
        <v>627</v>
      </c>
      <c r="E399" s="6" t="s">
        <v>1339</v>
      </c>
    </row>
    <row r="400" spans="1:5">
      <c r="A400" s="311">
        <v>1422</v>
      </c>
      <c r="B400" s="312" t="s">
        <v>1076</v>
      </c>
      <c r="C400" s="312" t="s">
        <v>381</v>
      </c>
      <c r="D400" s="6" t="s">
        <v>627</v>
      </c>
      <c r="E400" s="6" t="s">
        <v>1339</v>
      </c>
    </row>
    <row r="401" spans="1:5">
      <c r="A401" s="311">
        <v>1423</v>
      </c>
      <c r="B401" s="312" t="s">
        <v>1077</v>
      </c>
      <c r="C401" s="312" t="s">
        <v>382</v>
      </c>
      <c r="D401" s="6" t="s">
        <v>627</v>
      </c>
      <c r="E401" s="6" t="s">
        <v>1339</v>
      </c>
    </row>
    <row r="402" spans="1:5">
      <c r="A402" s="311">
        <v>1424</v>
      </c>
      <c r="B402" s="312" t="s">
        <v>1078</v>
      </c>
      <c r="C402" s="312" t="s">
        <v>383</v>
      </c>
      <c r="D402" s="6" t="s">
        <v>627</v>
      </c>
      <c r="E402" s="6" t="s">
        <v>1339</v>
      </c>
    </row>
    <row r="403" spans="1:5">
      <c r="A403" s="311">
        <v>1425</v>
      </c>
      <c r="B403" s="312" t="s">
        <v>1079</v>
      </c>
      <c r="C403" s="312" t="s">
        <v>384</v>
      </c>
      <c r="D403" s="6" t="s">
        <v>627</v>
      </c>
      <c r="E403" s="6" t="s">
        <v>1339</v>
      </c>
    </row>
    <row r="404" spans="1:5">
      <c r="A404" s="311">
        <v>1426</v>
      </c>
      <c r="B404" s="312" t="s">
        <v>1080</v>
      </c>
      <c r="C404" s="312" t="s">
        <v>385</v>
      </c>
      <c r="D404" s="6" t="s">
        <v>627</v>
      </c>
      <c r="E404" s="6" t="s">
        <v>1339</v>
      </c>
    </row>
    <row r="405" spans="1:5">
      <c r="A405" s="311">
        <v>1427</v>
      </c>
      <c r="B405" s="312" t="s">
        <v>1081</v>
      </c>
      <c r="C405" s="312" t="s">
        <v>386</v>
      </c>
      <c r="D405" s="6" t="s">
        <v>627</v>
      </c>
      <c r="E405" s="6" t="s">
        <v>1339</v>
      </c>
    </row>
    <row r="406" spans="1:5">
      <c r="A406" s="311">
        <v>1428</v>
      </c>
      <c r="B406" s="312" t="s">
        <v>1082</v>
      </c>
      <c r="C406" s="312" t="s">
        <v>1388</v>
      </c>
      <c r="D406" s="6" t="s">
        <v>627</v>
      </c>
      <c r="E406" s="6" t="s">
        <v>1339</v>
      </c>
    </row>
    <row r="407" spans="1:5">
      <c r="A407" s="311">
        <v>1429</v>
      </c>
      <c r="B407" s="312" t="s">
        <v>1083</v>
      </c>
      <c r="C407" s="312" t="s">
        <v>387</v>
      </c>
      <c r="D407" s="6" t="s">
        <v>627</v>
      </c>
      <c r="E407" s="6" t="s">
        <v>1339</v>
      </c>
    </row>
    <row r="408" spans="1:5">
      <c r="A408" s="311">
        <v>1430</v>
      </c>
      <c r="B408" s="312" t="s">
        <v>1084</v>
      </c>
      <c r="C408" s="312" t="s">
        <v>388</v>
      </c>
      <c r="D408" s="6" t="s">
        <v>627</v>
      </c>
      <c r="E408" s="6" t="s">
        <v>1339</v>
      </c>
    </row>
    <row r="409" spans="1:5">
      <c r="A409" s="311">
        <v>1431</v>
      </c>
      <c r="B409" s="312" t="s">
        <v>1085</v>
      </c>
      <c r="C409" s="312" t="s">
        <v>389</v>
      </c>
      <c r="D409" s="6" t="s">
        <v>627</v>
      </c>
      <c r="E409" s="6" t="s">
        <v>1339</v>
      </c>
    </row>
    <row r="410" spans="1:5">
      <c r="A410" s="311">
        <v>1432</v>
      </c>
      <c r="B410" s="312" t="s">
        <v>1086</v>
      </c>
      <c r="C410" s="312" t="s">
        <v>390</v>
      </c>
      <c r="D410" s="6" t="s">
        <v>627</v>
      </c>
      <c r="E410" s="6" t="s">
        <v>1339</v>
      </c>
    </row>
    <row r="411" spans="1:5">
      <c r="A411" s="311">
        <v>1434</v>
      </c>
      <c r="B411" s="312" t="s">
        <v>1087</v>
      </c>
      <c r="C411" s="312" t="s">
        <v>391</v>
      </c>
      <c r="D411" s="6" t="s">
        <v>627</v>
      </c>
      <c r="E411" s="6" t="s">
        <v>1339</v>
      </c>
    </row>
    <row r="412" spans="1:5">
      <c r="A412" s="311">
        <v>1435</v>
      </c>
      <c r="B412" s="312" t="s">
        <v>1088</v>
      </c>
      <c r="C412" s="312" t="s">
        <v>392</v>
      </c>
      <c r="D412" s="6" t="s">
        <v>627</v>
      </c>
      <c r="E412" s="6" t="s">
        <v>1339</v>
      </c>
    </row>
    <row r="413" spans="1:5">
      <c r="A413" s="311">
        <v>1501</v>
      </c>
      <c r="B413" s="312" t="s">
        <v>1089</v>
      </c>
      <c r="C413" s="312" t="s">
        <v>393</v>
      </c>
      <c r="D413" s="6" t="s">
        <v>627</v>
      </c>
      <c r="E413" s="6" t="s">
        <v>1339</v>
      </c>
    </row>
    <row r="414" spans="1:5">
      <c r="A414" s="311">
        <v>1502</v>
      </c>
      <c r="B414" s="312" t="s">
        <v>1090</v>
      </c>
      <c r="C414" s="312" t="s">
        <v>394</v>
      </c>
      <c r="D414" s="6" t="s">
        <v>627</v>
      </c>
      <c r="E414" s="6" t="s">
        <v>1339</v>
      </c>
    </row>
    <row r="415" spans="1:5">
      <c r="A415" s="311">
        <v>1503</v>
      </c>
      <c r="B415" s="312" t="s">
        <v>1091</v>
      </c>
      <c r="C415" s="312" t="s">
        <v>395</v>
      </c>
      <c r="D415" s="6" t="s">
        <v>627</v>
      </c>
      <c r="E415" s="6" t="s">
        <v>1339</v>
      </c>
    </row>
    <row r="416" spans="1:5">
      <c r="A416" s="311">
        <v>1504</v>
      </c>
      <c r="B416" s="312" t="s">
        <v>1092</v>
      </c>
      <c r="C416" s="312" t="s">
        <v>396</v>
      </c>
      <c r="D416" s="6" t="s">
        <v>627</v>
      </c>
      <c r="E416" s="6" t="s">
        <v>1339</v>
      </c>
    </row>
    <row r="417" spans="1:5">
      <c r="A417" s="311">
        <v>1505</v>
      </c>
      <c r="B417" s="312" t="s">
        <v>1093</v>
      </c>
      <c r="C417" s="312" t="s">
        <v>397</v>
      </c>
      <c r="D417" s="6" t="s">
        <v>627</v>
      </c>
      <c r="E417" s="6" t="s">
        <v>1339</v>
      </c>
    </row>
    <row r="418" spans="1:5">
      <c r="A418" s="311">
        <v>1506</v>
      </c>
      <c r="B418" s="312" t="s">
        <v>1094</v>
      </c>
      <c r="C418" s="312" t="s">
        <v>398</v>
      </c>
      <c r="D418" s="6" t="s">
        <v>627</v>
      </c>
      <c r="E418" s="6" t="s">
        <v>1339</v>
      </c>
    </row>
    <row r="419" spans="1:5">
      <c r="A419" s="311">
        <v>1507</v>
      </c>
      <c r="B419" s="312" t="s">
        <v>1095</v>
      </c>
      <c r="C419" s="312" t="s">
        <v>399</v>
      </c>
      <c r="D419" s="6" t="s">
        <v>627</v>
      </c>
      <c r="E419" s="6" t="s">
        <v>1339</v>
      </c>
    </row>
    <row r="420" spans="1:5">
      <c r="A420" s="311">
        <v>1508</v>
      </c>
      <c r="B420" s="312" t="s">
        <v>1096</v>
      </c>
      <c r="C420" s="312" t="s">
        <v>400</v>
      </c>
      <c r="D420" s="6" t="s">
        <v>627</v>
      </c>
      <c r="E420" s="6" t="s">
        <v>1339</v>
      </c>
    </row>
    <row r="421" spans="1:5">
      <c r="A421" s="311">
        <v>1509</v>
      </c>
      <c r="B421" s="312" t="s">
        <v>1097</v>
      </c>
      <c r="C421" s="312" t="s">
        <v>401</v>
      </c>
      <c r="D421" s="6" t="s">
        <v>627</v>
      </c>
      <c r="E421" s="6" t="s">
        <v>1339</v>
      </c>
    </row>
    <row r="422" spans="1:5">
      <c r="A422" s="311">
        <v>1510</v>
      </c>
      <c r="B422" s="312" t="s">
        <v>1098</v>
      </c>
      <c r="C422" s="312" t="s">
        <v>402</v>
      </c>
      <c r="D422" s="6" t="s">
        <v>627</v>
      </c>
      <c r="E422" s="6" t="s">
        <v>1339</v>
      </c>
    </row>
    <row r="423" spans="1:5">
      <c r="A423" s="311">
        <v>1511</v>
      </c>
      <c r="B423" s="312" t="s">
        <v>1099</v>
      </c>
      <c r="C423" s="312" t="s">
        <v>403</v>
      </c>
      <c r="D423" s="6" t="s">
        <v>627</v>
      </c>
      <c r="E423" s="6" t="s">
        <v>1339</v>
      </c>
    </row>
    <row r="424" spans="1:5">
      <c r="A424" s="311">
        <v>1512</v>
      </c>
      <c r="B424" s="312" t="s">
        <v>1100</v>
      </c>
      <c r="C424" s="312" t="s">
        <v>404</v>
      </c>
      <c r="D424" s="6" t="s">
        <v>627</v>
      </c>
      <c r="E424" s="6" t="s">
        <v>1339</v>
      </c>
    </row>
    <row r="425" spans="1:5">
      <c r="A425" s="311">
        <v>1513</v>
      </c>
      <c r="B425" s="312" t="s">
        <v>1101</v>
      </c>
      <c r="C425" s="312" t="s">
        <v>405</v>
      </c>
      <c r="D425" s="6" t="s">
        <v>627</v>
      </c>
      <c r="E425" s="6" t="s">
        <v>1339</v>
      </c>
    </row>
    <row r="426" spans="1:5">
      <c r="A426" s="311">
        <v>1514</v>
      </c>
      <c r="B426" s="312" t="s">
        <v>1102</v>
      </c>
      <c r="C426" s="312" t="s">
        <v>406</v>
      </c>
      <c r="D426" s="6" t="s">
        <v>627</v>
      </c>
      <c r="E426" s="6" t="s">
        <v>1339</v>
      </c>
    </row>
    <row r="427" spans="1:5">
      <c r="A427" s="311">
        <v>1515</v>
      </c>
      <c r="B427" s="312" t="s">
        <v>1103</v>
      </c>
      <c r="C427" s="312" t="s">
        <v>407</v>
      </c>
      <c r="D427" s="6" t="s">
        <v>627</v>
      </c>
      <c r="E427" s="6" t="s">
        <v>1339</v>
      </c>
    </row>
    <row r="428" spans="1:5">
      <c r="A428" s="311">
        <v>1516</v>
      </c>
      <c r="B428" s="312" t="s">
        <v>1104</v>
      </c>
      <c r="C428" s="312" t="s">
        <v>408</v>
      </c>
      <c r="D428" s="6" t="s">
        <v>627</v>
      </c>
      <c r="E428" s="6" t="s">
        <v>1339</v>
      </c>
    </row>
    <row r="429" spans="1:5">
      <c r="A429" s="311">
        <v>1517</v>
      </c>
      <c r="B429" s="312" t="s">
        <v>1105</v>
      </c>
      <c r="C429" s="312" t="s">
        <v>409</v>
      </c>
      <c r="D429" s="6" t="s">
        <v>627</v>
      </c>
      <c r="E429" s="6" t="s">
        <v>1339</v>
      </c>
    </row>
    <row r="430" spans="1:5">
      <c r="A430" s="311">
        <v>1518</v>
      </c>
      <c r="B430" s="312" t="s">
        <v>1106</v>
      </c>
      <c r="C430" s="312" t="s">
        <v>410</v>
      </c>
      <c r="D430" s="6" t="s">
        <v>627</v>
      </c>
      <c r="E430" s="6" t="s">
        <v>1339</v>
      </c>
    </row>
    <row r="431" spans="1:5">
      <c r="A431" s="311">
        <v>1519</v>
      </c>
      <c r="B431" s="312" t="s">
        <v>1107</v>
      </c>
      <c r="C431" s="312" t="s">
        <v>411</v>
      </c>
      <c r="D431" s="6" t="s">
        <v>627</v>
      </c>
      <c r="E431" s="6" t="s">
        <v>1339</v>
      </c>
    </row>
    <row r="432" spans="1:5">
      <c r="A432" s="311">
        <v>1520</v>
      </c>
      <c r="B432" s="312" t="s">
        <v>1108</v>
      </c>
      <c r="C432" s="312" t="s">
        <v>412</v>
      </c>
      <c r="D432" s="6" t="s">
        <v>627</v>
      </c>
      <c r="E432" s="6" t="s">
        <v>1339</v>
      </c>
    </row>
    <row r="433" spans="1:5">
      <c r="A433" s="311">
        <v>1521</v>
      </c>
      <c r="B433" s="312" t="s">
        <v>1109</v>
      </c>
      <c r="C433" s="312" t="s">
        <v>413</v>
      </c>
      <c r="D433" s="6" t="s">
        <v>627</v>
      </c>
      <c r="E433" s="6" t="s">
        <v>1339</v>
      </c>
    </row>
    <row r="434" spans="1:5">
      <c r="A434" s="311">
        <v>1522</v>
      </c>
      <c r="B434" s="312" t="s">
        <v>1110</v>
      </c>
      <c r="C434" s="312" t="s">
        <v>414</v>
      </c>
      <c r="D434" s="6" t="s">
        <v>627</v>
      </c>
      <c r="E434" s="6" t="s">
        <v>1339</v>
      </c>
    </row>
    <row r="435" spans="1:5">
      <c r="A435" s="311">
        <v>1523</v>
      </c>
      <c r="B435" s="312" t="s">
        <v>1111</v>
      </c>
      <c r="C435" s="312" t="s">
        <v>415</v>
      </c>
      <c r="D435" s="6" t="s">
        <v>627</v>
      </c>
      <c r="E435" s="6" t="s">
        <v>1339</v>
      </c>
    </row>
    <row r="436" spans="1:5">
      <c r="A436" s="311">
        <v>1524</v>
      </c>
      <c r="B436" s="312" t="s">
        <v>1112</v>
      </c>
      <c r="C436" s="312" t="s">
        <v>416</v>
      </c>
      <c r="D436" s="6" t="s">
        <v>627</v>
      </c>
      <c r="E436" s="6" t="s">
        <v>1339</v>
      </c>
    </row>
    <row r="437" spans="1:5">
      <c r="A437" s="311">
        <v>1525</v>
      </c>
      <c r="B437" s="312" t="s">
        <v>1113</v>
      </c>
      <c r="C437" s="312" t="s">
        <v>417</v>
      </c>
      <c r="D437" s="6" t="s">
        <v>627</v>
      </c>
      <c r="E437" s="6" t="s">
        <v>1339</v>
      </c>
    </row>
    <row r="438" spans="1:5">
      <c r="A438" s="311">
        <v>1526</v>
      </c>
      <c r="B438" s="312" t="s">
        <v>1114</v>
      </c>
      <c r="C438" s="312" t="s">
        <v>418</v>
      </c>
      <c r="D438" s="6" t="s">
        <v>627</v>
      </c>
      <c r="E438" s="6" t="s">
        <v>1339</v>
      </c>
    </row>
    <row r="439" spans="1:5">
      <c r="A439" s="311">
        <v>1527</v>
      </c>
      <c r="B439" s="312" t="s">
        <v>1115</v>
      </c>
      <c r="C439" s="312" t="s">
        <v>419</v>
      </c>
      <c r="D439" s="6" t="s">
        <v>627</v>
      </c>
      <c r="E439" s="6" t="s">
        <v>1339</v>
      </c>
    </row>
    <row r="440" spans="1:5">
      <c r="A440" s="311">
        <v>1528</v>
      </c>
      <c r="B440" s="312" t="s">
        <v>1116</v>
      </c>
      <c r="C440" s="312" t="s">
        <v>420</v>
      </c>
      <c r="D440" s="6" t="s">
        <v>627</v>
      </c>
      <c r="E440" s="6" t="s">
        <v>1339</v>
      </c>
    </row>
    <row r="441" spans="1:5">
      <c r="A441" s="311">
        <v>1529</v>
      </c>
      <c r="B441" s="312" t="s">
        <v>1117</v>
      </c>
      <c r="C441" s="312" t="s">
        <v>421</v>
      </c>
      <c r="D441" s="6" t="s">
        <v>627</v>
      </c>
      <c r="E441" s="6" t="s">
        <v>1339</v>
      </c>
    </row>
    <row r="442" spans="1:5">
      <c r="A442" s="311">
        <v>1530</v>
      </c>
      <c r="B442" s="312" t="s">
        <v>1118</v>
      </c>
      <c r="C442" s="312" t="s">
        <v>422</v>
      </c>
      <c r="D442" s="6" t="s">
        <v>627</v>
      </c>
      <c r="E442" s="6" t="s">
        <v>1339</v>
      </c>
    </row>
    <row r="443" spans="1:5">
      <c r="A443" s="311">
        <v>1531</v>
      </c>
      <c r="B443" s="312" t="s">
        <v>1119</v>
      </c>
      <c r="C443" s="312" t="s">
        <v>423</v>
      </c>
      <c r="D443" s="6" t="s">
        <v>627</v>
      </c>
      <c r="E443" s="6" t="s">
        <v>1339</v>
      </c>
    </row>
    <row r="444" spans="1:5">
      <c r="A444" s="311">
        <v>1532</v>
      </c>
      <c r="B444" s="312" t="s">
        <v>1120</v>
      </c>
      <c r="C444" s="312" t="s">
        <v>424</v>
      </c>
      <c r="D444" s="6" t="s">
        <v>627</v>
      </c>
      <c r="E444" s="6" t="s">
        <v>1339</v>
      </c>
    </row>
    <row r="445" spans="1:5">
      <c r="A445" s="311">
        <v>1533</v>
      </c>
      <c r="B445" s="312" t="s">
        <v>1121</v>
      </c>
      <c r="C445" s="312" t="s">
        <v>425</v>
      </c>
      <c r="D445" s="6" t="s">
        <v>627</v>
      </c>
      <c r="E445" s="6" t="s">
        <v>1339</v>
      </c>
    </row>
    <row r="446" spans="1:5">
      <c r="A446" s="311">
        <v>1534</v>
      </c>
      <c r="B446" s="312" t="s">
        <v>1122</v>
      </c>
      <c r="C446" s="312" t="s">
        <v>426</v>
      </c>
      <c r="D446" s="6" t="s">
        <v>627</v>
      </c>
      <c r="E446" s="6" t="s">
        <v>1339</v>
      </c>
    </row>
    <row r="447" spans="1:5">
      <c r="A447" s="311">
        <v>1535</v>
      </c>
      <c r="B447" s="312" t="s">
        <v>1123</v>
      </c>
      <c r="C447" s="312" t="s">
        <v>427</v>
      </c>
      <c r="D447" s="6" t="s">
        <v>627</v>
      </c>
      <c r="E447" s="6" t="s">
        <v>1339</v>
      </c>
    </row>
    <row r="448" spans="1:5">
      <c r="A448" s="311">
        <v>1536</v>
      </c>
      <c r="B448" s="312" t="s">
        <v>1124</v>
      </c>
      <c r="C448" s="312" t="s">
        <v>428</v>
      </c>
      <c r="D448" s="6" t="s">
        <v>627</v>
      </c>
      <c r="E448" s="6" t="s">
        <v>1339</v>
      </c>
    </row>
    <row r="449" spans="1:5">
      <c r="A449" s="311">
        <v>1537</v>
      </c>
      <c r="B449" s="312" t="s">
        <v>1125</v>
      </c>
      <c r="C449" s="312" t="s">
        <v>429</v>
      </c>
      <c r="D449" s="6" t="s">
        <v>627</v>
      </c>
      <c r="E449" s="6" t="s">
        <v>1339</v>
      </c>
    </row>
    <row r="450" spans="1:5">
      <c r="A450" s="311">
        <v>1538</v>
      </c>
      <c r="B450" s="312" t="s">
        <v>1126</v>
      </c>
      <c r="C450" s="312" t="s">
        <v>430</v>
      </c>
      <c r="D450" s="6" t="s">
        <v>627</v>
      </c>
      <c r="E450" s="6" t="s">
        <v>1339</v>
      </c>
    </row>
    <row r="451" spans="1:5">
      <c r="A451" s="311">
        <v>1539</v>
      </c>
      <c r="B451" s="312" t="s">
        <v>1127</v>
      </c>
      <c r="C451" s="312" t="s">
        <v>431</v>
      </c>
      <c r="D451" s="6" t="s">
        <v>627</v>
      </c>
      <c r="E451" s="6" t="s">
        <v>1339</v>
      </c>
    </row>
    <row r="452" spans="1:5">
      <c r="A452" s="311">
        <v>1540</v>
      </c>
      <c r="B452" s="312" t="s">
        <v>1128</v>
      </c>
      <c r="C452" s="312" t="s">
        <v>1252</v>
      </c>
      <c r="D452" s="6" t="s">
        <v>627</v>
      </c>
      <c r="E452" s="6" t="s">
        <v>1339</v>
      </c>
    </row>
    <row r="453" spans="1:5">
      <c r="A453" s="311">
        <v>1601</v>
      </c>
      <c r="B453" s="312" t="s">
        <v>1129</v>
      </c>
      <c r="C453" s="312" t="s">
        <v>432</v>
      </c>
      <c r="D453" s="6" t="s">
        <v>627</v>
      </c>
      <c r="E453" s="6" t="s">
        <v>1339</v>
      </c>
    </row>
    <row r="454" spans="1:5">
      <c r="A454" s="311">
        <v>1602</v>
      </c>
      <c r="B454" s="312" t="s">
        <v>1130</v>
      </c>
      <c r="C454" s="312" t="s">
        <v>433</v>
      </c>
      <c r="D454" s="6" t="s">
        <v>627</v>
      </c>
      <c r="E454" s="6" t="s">
        <v>1339</v>
      </c>
    </row>
    <row r="455" spans="1:5">
      <c r="A455" s="311">
        <v>1603</v>
      </c>
      <c r="B455" s="312" t="s">
        <v>1131</v>
      </c>
      <c r="C455" s="312" t="s">
        <v>434</v>
      </c>
      <c r="D455" s="6" t="s">
        <v>627</v>
      </c>
      <c r="E455" s="6" t="s">
        <v>1339</v>
      </c>
    </row>
    <row r="456" spans="1:5">
      <c r="A456" s="311">
        <v>1604</v>
      </c>
      <c r="B456" s="312" t="s">
        <v>1132</v>
      </c>
      <c r="C456" s="312" t="s">
        <v>435</v>
      </c>
      <c r="D456" s="6" t="s">
        <v>627</v>
      </c>
      <c r="E456" s="6" t="s">
        <v>1339</v>
      </c>
    </row>
    <row r="457" spans="1:5">
      <c r="A457" s="311">
        <v>1605</v>
      </c>
      <c r="B457" s="312" t="s">
        <v>1133</v>
      </c>
      <c r="C457" s="312" t="s">
        <v>436</v>
      </c>
      <c r="D457" s="6" t="s">
        <v>627</v>
      </c>
      <c r="E457" s="6" t="s">
        <v>1339</v>
      </c>
    </row>
    <row r="458" spans="1:5">
      <c r="A458" s="311">
        <v>1606</v>
      </c>
      <c r="B458" s="312" t="s">
        <v>1134</v>
      </c>
      <c r="C458" s="312" t="s">
        <v>437</v>
      </c>
      <c r="D458" s="6" t="s">
        <v>627</v>
      </c>
      <c r="E458" s="6" t="s">
        <v>1339</v>
      </c>
    </row>
    <row r="459" spans="1:5">
      <c r="A459" s="311">
        <v>1607</v>
      </c>
      <c r="B459" s="312" t="s">
        <v>1135</v>
      </c>
      <c r="C459" s="312" t="s">
        <v>438</v>
      </c>
      <c r="D459" s="6" t="s">
        <v>627</v>
      </c>
      <c r="E459" s="6" t="s">
        <v>1339</v>
      </c>
    </row>
    <row r="460" spans="1:5">
      <c r="A460" s="311">
        <v>1608</v>
      </c>
      <c r="B460" s="312" t="s">
        <v>1136</v>
      </c>
      <c r="C460" s="312" t="s">
        <v>439</v>
      </c>
      <c r="D460" s="6" t="s">
        <v>627</v>
      </c>
      <c r="E460" s="6" t="s">
        <v>1339</v>
      </c>
    </row>
    <row r="461" spans="1:5">
      <c r="A461" s="311">
        <v>1609</v>
      </c>
      <c r="B461" s="312" t="s">
        <v>1137</v>
      </c>
      <c r="C461" s="312" t="s">
        <v>440</v>
      </c>
      <c r="D461" s="6" t="s">
        <v>627</v>
      </c>
      <c r="E461" s="6" t="s">
        <v>1339</v>
      </c>
    </row>
    <row r="462" spans="1:5">
      <c r="A462" s="311">
        <v>1610</v>
      </c>
      <c r="B462" s="312" t="s">
        <v>1138</v>
      </c>
      <c r="C462" s="312" t="s">
        <v>1389</v>
      </c>
      <c r="D462" s="6" t="s">
        <v>627</v>
      </c>
      <c r="E462" s="6" t="s">
        <v>1339</v>
      </c>
    </row>
    <row r="463" spans="1:5">
      <c r="A463" s="311">
        <v>1611</v>
      </c>
      <c r="B463" s="312" t="s">
        <v>1139</v>
      </c>
      <c r="C463" s="312" t="s">
        <v>441</v>
      </c>
      <c r="D463" s="6" t="s">
        <v>627</v>
      </c>
      <c r="E463" s="6" t="s">
        <v>1339</v>
      </c>
    </row>
    <row r="464" spans="1:5">
      <c r="A464" s="311">
        <v>1701</v>
      </c>
      <c r="B464" s="312" t="s">
        <v>1140</v>
      </c>
      <c r="C464" s="312" t="s">
        <v>1390</v>
      </c>
      <c r="D464" s="6" t="s">
        <v>627</v>
      </c>
      <c r="E464" s="6" t="s">
        <v>1339</v>
      </c>
    </row>
    <row r="465" spans="1:5">
      <c r="A465" s="311">
        <v>1702</v>
      </c>
      <c r="B465" s="312" t="s">
        <v>1141</v>
      </c>
      <c r="C465" s="312" t="s">
        <v>442</v>
      </c>
      <c r="D465" s="6" t="s">
        <v>627</v>
      </c>
      <c r="E465" s="6" t="s">
        <v>1339</v>
      </c>
    </row>
    <row r="466" spans="1:5">
      <c r="A466" s="311">
        <v>1703</v>
      </c>
      <c r="B466" s="312" t="s">
        <v>1142</v>
      </c>
      <c r="C466" s="312" t="s">
        <v>443</v>
      </c>
      <c r="D466" s="6" t="s">
        <v>627</v>
      </c>
      <c r="E466" s="6" t="s">
        <v>1339</v>
      </c>
    </row>
    <row r="467" spans="1:5">
      <c r="A467" s="311">
        <v>1704</v>
      </c>
      <c r="B467" s="312" t="s">
        <v>1143</v>
      </c>
      <c r="C467" s="312" t="s">
        <v>1391</v>
      </c>
      <c r="D467" s="6" t="s">
        <v>627</v>
      </c>
      <c r="E467" s="6" t="s">
        <v>1339</v>
      </c>
    </row>
    <row r="468" spans="1:5">
      <c r="A468" s="311">
        <v>1705</v>
      </c>
      <c r="B468" s="312" t="s">
        <v>1144</v>
      </c>
      <c r="C468" s="312" t="s">
        <v>1392</v>
      </c>
      <c r="D468" s="6" t="s">
        <v>627</v>
      </c>
      <c r="E468" s="6" t="s">
        <v>1339</v>
      </c>
    </row>
    <row r="469" spans="1:5">
      <c r="A469" s="311">
        <v>1706</v>
      </c>
      <c r="B469" s="312" t="s">
        <v>1145</v>
      </c>
      <c r="C469" s="312" t="s">
        <v>444</v>
      </c>
      <c r="D469" s="6" t="s">
        <v>627</v>
      </c>
      <c r="E469" s="6" t="s">
        <v>1339</v>
      </c>
    </row>
    <row r="470" spans="1:5">
      <c r="A470" s="311">
        <v>1707</v>
      </c>
      <c r="B470" s="312" t="s">
        <v>1146</v>
      </c>
      <c r="C470" s="312" t="s">
        <v>445</v>
      </c>
      <c r="D470" s="6" t="s">
        <v>627</v>
      </c>
      <c r="E470" s="6" t="s">
        <v>1339</v>
      </c>
    </row>
    <row r="471" spans="1:5">
      <c r="A471" s="311">
        <v>1708</v>
      </c>
      <c r="B471" s="312" t="s">
        <v>1147</v>
      </c>
      <c r="C471" s="312" t="s">
        <v>446</v>
      </c>
      <c r="D471" s="6" t="s">
        <v>627</v>
      </c>
      <c r="E471" s="6" t="s">
        <v>1339</v>
      </c>
    </row>
    <row r="472" spans="1:5">
      <c r="A472" s="311">
        <v>1709</v>
      </c>
      <c r="B472" s="312" t="s">
        <v>1148</v>
      </c>
      <c r="C472" s="312" t="s">
        <v>447</v>
      </c>
      <c r="D472" s="6" t="s">
        <v>627</v>
      </c>
      <c r="E472" s="6" t="s">
        <v>1339</v>
      </c>
    </row>
    <row r="473" spans="1:5">
      <c r="A473" s="311">
        <v>1710</v>
      </c>
      <c r="B473" s="312" t="s">
        <v>1149</v>
      </c>
      <c r="C473" s="312" t="s">
        <v>448</v>
      </c>
      <c r="D473" s="6" t="s">
        <v>627</v>
      </c>
      <c r="E473" s="6" t="s">
        <v>1339</v>
      </c>
    </row>
    <row r="474" spans="1:5">
      <c r="A474" s="311">
        <v>1711</v>
      </c>
      <c r="B474" s="312" t="s">
        <v>1150</v>
      </c>
      <c r="C474" s="312" t="s">
        <v>449</v>
      </c>
      <c r="D474" s="6" t="s">
        <v>627</v>
      </c>
      <c r="E474" s="6" t="s">
        <v>1339</v>
      </c>
    </row>
    <row r="475" spans="1:5">
      <c r="A475" s="311">
        <v>1712</v>
      </c>
      <c r="B475" s="312" t="s">
        <v>1151</v>
      </c>
      <c r="C475" s="312" t="s">
        <v>450</v>
      </c>
      <c r="D475" s="6" t="s">
        <v>627</v>
      </c>
      <c r="E475" s="6" t="s">
        <v>1339</v>
      </c>
    </row>
    <row r="476" spans="1:5">
      <c r="A476" s="311">
        <v>1713</v>
      </c>
      <c r="B476" s="312" t="s">
        <v>1152</v>
      </c>
      <c r="C476" s="312" t="s">
        <v>451</v>
      </c>
      <c r="D476" s="6" t="s">
        <v>627</v>
      </c>
      <c r="E476" s="6" t="s">
        <v>1339</v>
      </c>
    </row>
    <row r="477" spans="1:5">
      <c r="A477" s="311">
        <v>1714</v>
      </c>
      <c r="B477" s="312" t="s">
        <v>1153</v>
      </c>
      <c r="C477" s="312" t="s">
        <v>452</v>
      </c>
      <c r="D477" s="6" t="s">
        <v>627</v>
      </c>
      <c r="E477" s="6" t="s">
        <v>1339</v>
      </c>
    </row>
    <row r="478" spans="1:5">
      <c r="A478" s="311">
        <v>1715</v>
      </c>
      <c r="B478" s="312" t="s">
        <v>1154</v>
      </c>
      <c r="C478" s="312" t="s">
        <v>453</v>
      </c>
      <c r="D478" s="6" t="s">
        <v>627</v>
      </c>
      <c r="E478" s="6" t="s">
        <v>1339</v>
      </c>
    </row>
    <row r="479" spans="1:5">
      <c r="A479" s="311">
        <v>1716</v>
      </c>
      <c r="B479" s="312" t="s">
        <v>1155</v>
      </c>
      <c r="C479" s="312" t="s">
        <v>454</v>
      </c>
      <c r="D479" s="6" t="s">
        <v>627</v>
      </c>
      <c r="E479" s="6" t="s">
        <v>1339</v>
      </c>
    </row>
    <row r="480" spans="1:5">
      <c r="A480" s="311">
        <v>1717</v>
      </c>
      <c r="B480" s="312" t="s">
        <v>1156</v>
      </c>
      <c r="C480" s="312" t="s">
        <v>455</v>
      </c>
      <c r="D480" s="6" t="s">
        <v>627</v>
      </c>
      <c r="E480" s="6" t="s">
        <v>1339</v>
      </c>
    </row>
    <row r="481" spans="1:5">
      <c r="A481" s="311">
        <v>1718</v>
      </c>
      <c r="B481" s="312" t="s">
        <v>1157</v>
      </c>
      <c r="C481" s="312" t="s">
        <v>456</v>
      </c>
      <c r="D481" s="6" t="s">
        <v>627</v>
      </c>
      <c r="E481" s="6" t="s">
        <v>1339</v>
      </c>
    </row>
    <row r="482" spans="1:5">
      <c r="A482" s="311">
        <v>1720</v>
      </c>
      <c r="B482" s="312" t="s">
        <v>1158</v>
      </c>
      <c r="C482" s="312" t="s">
        <v>457</v>
      </c>
      <c r="D482" s="6" t="s">
        <v>627</v>
      </c>
      <c r="E482" s="6" t="s">
        <v>1339</v>
      </c>
    </row>
    <row r="483" spans="1:5">
      <c r="A483" s="311">
        <v>1721</v>
      </c>
      <c r="B483" s="312" t="s">
        <v>1159</v>
      </c>
      <c r="C483" s="312" t="s">
        <v>458</v>
      </c>
      <c r="D483" s="6" t="s">
        <v>627</v>
      </c>
      <c r="E483" s="6" t="s">
        <v>1339</v>
      </c>
    </row>
    <row r="484" spans="1:5">
      <c r="A484" s="311">
        <v>1722</v>
      </c>
      <c r="B484" s="312" t="s">
        <v>1160</v>
      </c>
      <c r="C484" s="312" t="s">
        <v>459</v>
      </c>
      <c r="D484" s="6" t="s">
        <v>627</v>
      </c>
      <c r="E484" s="6" t="s">
        <v>1339</v>
      </c>
    </row>
    <row r="485" spans="1:5">
      <c r="A485" s="311">
        <v>1723</v>
      </c>
      <c r="B485" s="312" t="s">
        <v>1161</v>
      </c>
      <c r="C485" s="312" t="s">
        <v>460</v>
      </c>
      <c r="D485" s="6" t="s">
        <v>627</v>
      </c>
      <c r="E485" s="6" t="s">
        <v>1339</v>
      </c>
    </row>
    <row r="486" spans="1:5">
      <c r="A486" s="311">
        <v>1724</v>
      </c>
      <c r="B486" s="312" t="s">
        <v>1162</v>
      </c>
      <c r="C486" s="312" t="s">
        <v>461</v>
      </c>
      <c r="D486" s="6" t="s">
        <v>627</v>
      </c>
      <c r="E486" s="6" t="s">
        <v>1339</v>
      </c>
    </row>
    <row r="487" spans="1:5">
      <c r="A487" s="311">
        <v>1725</v>
      </c>
      <c r="B487" s="312" t="s">
        <v>1163</v>
      </c>
      <c r="C487" s="312" t="s">
        <v>462</v>
      </c>
      <c r="D487" s="6" t="s">
        <v>627</v>
      </c>
      <c r="E487" s="6" t="s">
        <v>1339</v>
      </c>
    </row>
    <row r="488" spans="1:5">
      <c r="A488" s="311">
        <v>1726</v>
      </c>
      <c r="B488" s="312" t="s">
        <v>1164</v>
      </c>
      <c r="C488" s="312" t="s">
        <v>463</v>
      </c>
      <c r="D488" s="6" t="s">
        <v>627</v>
      </c>
      <c r="E488" s="6" t="s">
        <v>1339</v>
      </c>
    </row>
    <row r="489" spans="1:5">
      <c r="A489" s="311">
        <v>1727</v>
      </c>
      <c r="B489" s="312" t="s">
        <v>1165</v>
      </c>
      <c r="C489" s="312" t="s">
        <v>464</v>
      </c>
      <c r="D489" s="6" t="s">
        <v>627</v>
      </c>
      <c r="E489" s="6" t="s">
        <v>1339</v>
      </c>
    </row>
    <row r="490" spans="1:5">
      <c r="A490" s="311">
        <v>1728</v>
      </c>
      <c r="B490" s="312" t="s">
        <v>1166</v>
      </c>
      <c r="C490" s="312" t="s">
        <v>465</v>
      </c>
      <c r="D490" s="6" t="s">
        <v>627</v>
      </c>
      <c r="E490" s="6" t="s">
        <v>1339</v>
      </c>
    </row>
    <row r="491" spans="1:5">
      <c r="A491" s="311">
        <v>1729</v>
      </c>
      <c r="B491" s="312" t="s">
        <v>1167</v>
      </c>
      <c r="C491" s="312" t="s">
        <v>466</v>
      </c>
      <c r="D491" s="6" t="s">
        <v>627</v>
      </c>
      <c r="E491" s="6" t="s">
        <v>1339</v>
      </c>
    </row>
    <row r="492" spans="1:5">
      <c r="A492" s="311">
        <v>1730</v>
      </c>
      <c r="B492" s="312" t="s">
        <v>1168</v>
      </c>
      <c r="C492" s="312" t="s">
        <v>467</v>
      </c>
      <c r="D492" s="6" t="s">
        <v>627</v>
      </c>
      <c r="E492" s="6" t="s">
        <v>1339</v>
      </c>
    </row>
    <row r="493" spans="1:5">
      <c r="A493" s="311">
        <v>1731</v>
      </c>
      <c r="B493" s="312" t="s">
        <v>1169</v>
      </c>
      <c r="C493" s="312" t="s">
        <v>468</v>
      </c>
      <c r="D493" s="6" t="s">
        <v>627</v>
      </c>
      <c r="E493" s="6" t="s">
        <v>1339</v>
      </c>
    </row>
    <row r="494" spans="1:5">
      <c r="A494" s="311">
        <v>1732</v>
      </c>
      <c r="B494" s="312" t="s">
        <v>1170</v>
      </c>
      <c r="C494" s="312" t="s">
        <v>469</v>
      </c>
      <c r="D494" s="6" t="s">
        <v>627</v>
      </c>
      <c r="E494" s="6" t="s">
        <v>1339</v>
      </c>
    </row>
    <row r="495" spans="1:5">
      <c r="A495" s="311">
        <v>1733</v>
      </c>
      <c r="B495" s="312" t="s">
        <v>1171</v>
      </c>
      <c r="C495" s="312" t="s">
        <v>470</v>
      </c>
      <c r="D495" s="6" t="s">
        <v>627</v>
      </c>
      <c r="E495" s="6" t="s">
        <v>1339</v>
      </c>
    </row>
    <row r="496" spans="1:5">
      <c r="A496" s="311">
        <v>1734</v>
      </c>
      <c r="B496" s="312" t="s">
        <v>1172</v>
      </c>
      <c r="C496" s="312" t="s">
        <v>471</v>
      </c>
      <c r="D496" s="6" t="s">
        <v>627</v>
      </c>
      <c r="E496" s="6" t="s">
        <v>1339</v>
      </c>
    </row>
    <row r="497" spans="1:5">
      <c r="A497" s="311">
        <v>1735</v>
      </c>
      <c r="B497" s="312" t="s">
        <v>1173</v>
      </c>
      <c r="C497" s="312" t="s">
        <v>472</v>
      </c>
      <c r="D497" s="6" t="s">
        <v>627</v>
      </c>
      <c r="E497" s="6" t="s">
        <v>1339</v>
      </c>
    </row>
    <row r="498" spans="1:5">
      <c r="A498" s="311">
        <v>1736</v>
      </c>
      <c r="B498" s="312" t="s">
        <v>1174</v>
      </c>
      <c r="C498" s="312" t="s">
        <v>473</v>
      </c>
      <c r="D498" s="6" t="s">
        <v>627</v>
      </c>
      <c r="E498" s="6" t="s">
        <v>1339</v>
      </c>
    </row>
    <row r="499" spans="1:5">
      <c r="A499" s="311">
        <v>1737</v>
      </c>
      <c r="B499" s="312" t="s">
        <v>1175</v>
      </c>
      <c r="C499" s="312" t="s">
        <v>474</v>
      </c>
      <c r="D499" s="6" t="s">
        <v>627</v>
      </c>
      <c r="E499" s="6" t="s">
        <v>1339</v>
      </c>
    </row>
    <row r="500" spans="1:5">
      <c r="A500" s="311">
        <v>1738</v>
      </c>
      <c r="B500" s="312" t="s">
        <v>1176</v>
      </c>
      <c r="C500" s="312" t="s">
        <v>475</v>
      </c>
      <c r="D500" s="6" t="s">
        <v>627</v>
      </c>
      <c r="E500" s="6" t="s">
        <v>1339</v>
      </c>
    </row>
    <row r="501" spans="1:5">
      <c r="A501" s="311">
        <v>1739</v>
      </c>
      <c r="B501" s="312" t="s">
        <v>1177</v>
      </c>
      <c r="C501" s="312" t="s">
        <v>476</v>
      </c>
      <c r="D501" s="6" t="s">
        <v>627</v>
      </c>
      <c r="E501" s="6" t="s">
        <v>1339</v>
      </c>
    </row>
    <row r="502" spans="1:5">
      <c r="A502" s="311">
        <v>1740</v>
      </c>
      <c r="B502" s="312" t="s">
        <v>1178</v>
      </c>
      <c r="C502" s="312" t="s">
        <v>477</v>
      </c>
      <c r="D502" s="6" t="s">
        <v>627</v>
      </c>
      <c r="E502" s="6" t="s">
        <v>1339</v>
      </c>
    </row>
    <row r="503" spans="1:5">
      <c r="A503" s="311">
        <v>1741</v>
      </c>
      <c r="B503" s="312" t="s">
        <v>1179</v>
      </c>
      <c r="C503" s="312" t="s">
        <v>478</v>
      </c>
      <c r="D503" s="6" t="s">
        <v>627</v>
      </c>
      <c r="E503" s="6" t="s">
        <v>1339</v>
      </c>
    </row>
    <row r="504" spans="1:5">
      <c r="A504" s="311">
        <v>1742</v>
      </c>
      <c r="B504" s="312" t="s">
        <v>1180</v>
      </c>
      <c r="C504" s="312" t="s">
        <v>479</v>
      </c>
      <c r="D504" s="6" t="s">
        <v>627</v>
      </c>
      <c r="E504" s="6" t="s">
        <v>1339</v>
      </c>
    </row>
    <row r="505" spans="1:5">
      <c r="A505" s="311">
        <v>1743</v>
      </c>
      <c r="B505" s="312" t="s">
        <v>1181</v>
      </c>
      <c r="C505" s="312" t="s">
        <v>480</v>
      </c>
      <c r="D505" s="6" t="s">
        <v>627</v>
      </c>
      <c r="E505" s="6" t="s">
        <v>1339</v>
      </c>
    </row>
    <row r="506" spans="1:5">
      <c r="A506" s="311">
        <v>1744</v>
      </c>
      <c r="B506" s="312" t="s">
        <v>1182</v>
      </c>
      <c r="C506" s="312" t="s">
        <v>481</v>
      </c>
      <c r="D506" s="6" t="s">
        <v>627</v>
      </c>
      <c r="E506" s="6" t="s">
        <v>1339</v>
      </c>
    </row>
    <row r="507" spans="1:5">
      <c r="A507" s="311">
        <v>1745</v>
      </c>
      <c r="B507" s="312" t="s">
        <v>1183</v>
      </c>
      <c r="C507" s="312" t="s">
        <v>482</v>
      </c>
      <c r="D507" s="6" t="s">
        <v>627</v>
      </c>
      <c r="E507" s="6" t="s">
        <v>1339</v>
      </c>
    </row>
    <row r="508" spans="1:5">
      <c r="A508" s="311">
        <v>1746</v>
      </c>
      <c r="B508" s="312" t="s">
        <v>1184</v>
      </c>
      <c r="C508" s="312" t="s">
        <v>483</v>
      </c>
      <c r="D508" s="6" t="s">
        <v>627</v>
      </c>
      <c r="E508" s="6" t="s">
        <v>1339</v>
      </c>
    </row>
    <row r="509" spans="1:5">
      <c r="A509" s="311">
        <v>1747</v>
      </c>
      <c r="B509" s="312" t="s">
        <v>1138</v>
      </c>
      <c r="C509" s="312" t="s">
        <v>1389</v>
      </c>
      <c r="D509" s="6" t="s">
        <v>627</v>
      </c>
      <c r="E509" s="6" t="s">
        <v>1339</v>
      </c>
    </row>
    <row r="510" spans="1:5">
      <c r="A510" s="311">
        <v>1748</v>
      </c>
      <c r="B510" s="312" t="s">
        <v>1185</v>
      </c>
      <c r="C510" s="312" t="s">
        <v>484</v>
      </c>
      <c r="D510" s="6" t="s">
        <v>627</v>
      </c>
      <c r="E510" s="6" t="s">
        <v>1339</v>
      </c>
    </row>
    <row r="511" spans="1:5">
      <c r="A511" s="311">
        <v>1749</v>
      </c>
      <c r="B511" s="312" t="s">
        <v>1186</v>
      </c>
      <c r="C511" s="312" t="s">
        <v>485</v>
      </c>
      <c r="D511" s="6" t="s">
        <v>627</v>
      </c>
      <c r="E511" s="6" t="s">
        <v>1339</v>
      </c>
    </row>
    <row r="512" spans="1:5">
      <c r="A512" s="311">
        <v>1750</v>
      </c>
      <c r="B512" s="312" t="s">
        <v>1187</v>
      </c>
      <c r="C512" s="312" t="s">
        <v>486</v>
      </c>
      <c r="D512" s="6" t="s">
        <v>627</v>
      </c>
      <c r="E512" s="6" t="s">
        <v>1339</v>
      </c>
    </row>
    <row r="513" spans="1:5">
      <c r="A513" s="311">
        <v>1751</v>
      </c>
      <c r="B513" s="312" t="s">
        <v>1188</v>
      </c>
      <c r="C513" s="312" t="s">
        <v>487</v>
      </c>
      <c r="D513" s="6" t="s">
        <v>627</v>
      </c>
      <c r="E513" s="6" t="s">
        <v>1339</v>
      </c>
    </row>
    <row r="514" spans="1:5">
      <c r="A514" s="311">
        <v>1752</v>
      </c>
      <c r="B514" s="312" t="s">
        <v>1189</v>
      </c>
      <c r="C514" s="312" t="s">
        <v>488</v>
      </c>
      <c r="D514" s="6" t="s">
        <v>627</v>
      </c>
      <c r="E514" s="6" t="s">
        <v>1339</v>
      </c>
    </row>
    <row r="515" spans="1:5">
      <c r="A515" s="311">
        <v>1753</v>
      </c>
      <c r="B515" s="312" t="s">
        <v>1190</v>
      </c>
      <c r="C515" s="312" t="s">
        <v>489</v>
      </c>
      <c r="D515" s="6" t="s">
        <v>627</v>
      </c>
      <c r="E515" s="6" t="s">
        <v>1339</v>
      </c>
    </row>
    <row r="516" spans="1:5">
      <c r="A516" s="311">
        <v>1754</v>
      </c>
      <c r="B516" s="312" t="s">
        <v>1191</v>
      </c>
      <c r="C516" s="312" t="s">
        <v>490</v>
      </c>
      <c r="D516" s="6" t="s">
        <v>627</v>
      </c>
      <c r="E516" s="6" t="s">
        <v>1339</v>
      </c>
    </row>
    <row r="517" spans="1:5">
      <c r="A517" s="311">
        <v>1755</v>
      </c>
      <c r="B517" s="312" t="s">
        <v>1192</v>
      </c>
      <c r="C517" s="312" t="s">
        <v>491</v>
      </c>
      <c r="D517" s="6" t="s">
        <v>627</v>
      </c>
      <c r="E517" s="6" t="s">
        <v>1339</v>
      </c>
    </row>
    <row r="518" spans="1:5">
      <c r="A518" s="311">
        <v>1756</v>
      </c>
      <c r="B518" s="312" t="s">
        <v>1193</v>
      </c>
      <c r="C518" s="312" t="s">
        <v>492</v>
      </c>
      <c r="D518" s="6" t="s">
        <v>627</v>
      </c>
      <c r="E518" s="6" t="s">
        <v>1339</v>
      </c>
    </row>
    <row r="519" spans="1:5">
      <c r="A519" s="311">
        <v>1801</v>
      </c>
      <c r="B519" s="312" t="s">
        <v>1194</v>
      </c>
      <c r="C519" s="312" t="s">
        <v>493</v>
      </c>
      <c r="D519" s="6" t="s">
        <v>627</v>
      </c>
      <c r="E519" s="6" t="s">
        <v>1339</v>
      </c>
    </row>
    <row r="520" spans="1:5">
      <c r="A520" s="311">
        <v>1802</v>
      </c>
      <c r="B520" s="312" t="s">
        <v>1176</v>
      </c>
      <c r="C520" s="312" t="s">
        <v>475</v>
      </c>
      <c r="D520" s="6" t="s">
        <v>627</v>
      </c>
      <c r="E520" s="6" t="s">
        <v>1339</v>
      </c>
    </row>
    <row r="521" spans="1:5">
      <c r="A521" s="311">
        <v>1803</v>
      </c>
      <c r="B521" s="312" t="s">
        <v>1195</v>
      </c>
      <c r="C521" s="312" t="s">
        <v>494</v>
      </c>
      <c r="D521" s="6" t="s">
        <v>627</v>
      </c>
      <c r="E521" s="6" t="s">
        <v>1339</v>
      </c>
    </row>
    <row r="522" spans="1:5">
      <c r="A522" s="311">
        <v>1805</v>
      </c>
      <c r="B522" s="312" t="s">
        <v>1196</v>
      </c>
      <c r="C522" s="312" t="s">
        <v>495</v>
      </c>
      <c r="D522" s="6" t="s">
        <v>627</v>
      </c>
      <c r="E522" s="6" t="s">
        <v>1339</v>
      </c>
    </row>
    <row r="523" spans="1:5">
      <c r="A523" s="311">
        <v>1806</v>
      </c>
      <c r="B523" s="312" t="s">
        <v>1197</v>
      </c>
      <c r="C523" s="312" t="s">
        <v>496</v>
      </c>
      <c r="D523" s="6" t="s">
        <v>627</v>
      </c>
      <c r="E523" s="6" t="s">
        <v>1339</v>
      </c>
    </row>
    <row r="524" spans="1:5">
      <c r="A524" s="311">
        <v>1807</v>
      </c>
      <c r="B524" s="312" t="s">
        <v>1198</v>
      </c>
      <c r="C524" s="312" t="s">
        <v>497</v>
      </c>
      <c r="D524" s="6" t="s">
        <v>627</v>
      </c>
      <c r="E524" s="6" t="s">
        <v>1339</v>
      </c>
    </row>
    <row r="525" spans="1:5">
      <c r="A525" s="311">
        <v>1808</v>
      </c>
      <c r="B525" s="312" t="s">
        <v>1199</v>
      </c>
      <c r="C525" s="312" t="s">
        <v>498</v>
      </c>
      <c r="D525" s="6" t="s">
        <v>627</v>
      </c>
      <c r="E525" s="6" t="s">
        <v>1339</v>
      </c>
    </row>
    <row r="526" spans="1:5">
      <c r="A526" s="311">
        <v>1809</v>
      </c>
      <c r="B526" s="312" t="s">
        <v>1200</v>
      </c>
      <c r="C526" s="312" t="s">
        <v>499</v>
      </c>
      <c r="D526" s="6" t="s">
        <v>627</v>
      </c>
      <c r="E526" s="6" t="s">
        <v>1339</v>
      </c>
    </row>
    <row r="527" spans="1:5">
      <c r="A527" s="311">
        <v>1810</v>
      </c>
      <c r="B527" s="312" t="s">
        <v>1201</v>
      </c>
      <c r="C527" s="312" t="s">
        <v>500</v>
      </c>
      <c r="D527" s="6" t="s">
        <v>627</v>
      </c>
      <c r="E527" s="6" t="s">
        <v>1339</v>
      </c>
    </row>
    <row r="528" spans="1:5">
      <c r="A528" s="311">
        <v>1811</v>
      </c>
      <c r="B528" s="312" t="s">
        <v>1202</v>
      </c>
      <c r="C528" s="312" t="s">
        <v>501</v>
      </c>
      <c r="D528" s="6" t="s">
        <v>627</v>
      </c>
      <c r="E528" s="6" t="s">
        <v>1339</v>
      </c>
    </row>
    <row r="529" spans="1:5">
      <c r="A529" s="311">
        <v>1812</v>
      </c>
      <c r="B529" s="312" t="s">
        <v>1203</v>
      </c>
      <c r="C529" s="312" t="s">
        <v>502</v>
      </c>
      <c r="D529" s="6" t="s">
        <v>627</v>
      </c>
      <c r="E529" s="6" t="s">
        <v>1339</v>
      </c>
    </row>
    <row r="530" spans="1:5">
      <c r="A530" s="311">
        <v>1813</v>
      </c>
      <c r="B530" s="312" t="s">
        <v>1204</v>
      </c>
      <c r="C530" s="312" t="s">
        <v>503</v>
      </c>
      <c r="D530" s="6" t="s">
        <v>627</v>
      </c>
      <c r="E530" s="6" t="s">
        <v>1339</v>
      </c>
    </row>
    <row r="531" spans="1:5">
      <c r="A531" s="311">
        <v>1814</v>
      </c>
      <c r="B531" s="312" t="s">
        <v>1205</v>
      </c>
      <c r="C531" s="312" t="s">
        <v>504</v>
      </c>
      <c r="D531" s="6" t="s">
        <v>627</v>
      </c>
      <c r="E531" s="6" t="s">
        <v>1339</v>
      </c>
    </row>
    <row r="532" spans="1:5">
      <c r="A532" s="311">
        <v>1815</v>
      </c>
      <c r="B532" s="312" t="s">
        <v>1187</v>
      </c>
      <c r="C532" s="312" t="s">
        <v>486</v>
      </c>
      <c r="D532" s="6" t="s">
        <v>627</v>
      </c>
      <c r="E532" s="6" t="s">
        <v>1339</v>
      </c>
    </row>
    <row r="533" spans="1:5">
      <c r="A533" s="311">
        <v>1816</v>
      </c>
      <c r="B533" s="312" t="s">
        <v>1206</v>
      </c>
      <c r="C533" s="312" t="s">
        <v>505</v>
      </c>
      <c r="D533" s="6" t="s">
        <v>627</v>
      </c>
      <c r="E533" s="6" t="s">
        <v>1339</v>
      </c>
    </row>
    <row r="534" spans="1:5">
      <c r="A534" s="311">
        <v>1817</v>
      </c>
      <c r="B534" s="312" t="s">
        <v>1207</v>
      </c>
      <c r="C534" s="312" t="s">
        <v>506</v>
      </c>
      <c r="D534" s="6" t="s">
        <v>627</v>
      </c>
      <c r="E534" s="6" t="s">
        <v>1339</v>
      </c>
    </row>
    <row r="535" spans="1:5">
      <c r="A535" s="311">
        <v>1818</v>
      </c>
      <c r="B535" s="312" t="s">
        <v>1208</v>
      </c>
      <c r="C535" s="312" t="s">
        <v>507</v>
      </c>
      <c r="D535" s="6" t="s">
        <v>627</v>
      </c>
      <c r="E535" s="6" t="s">
        <v>1339</v>
      </c>
    </row>
    <row r="536" spans="1:5">
      <c r="A536" s="311">
        <v>1819</v>
      </c>
      <c r="B536" s="312" t="s">
        <v>1209</v>
      </c>
      <c r="C536" s="312" t="s">
        <v>508</v>
      </c>
      <c r="D536" s="6" t="s">
        <v>627</v>
      </c>
      <c r="E536" s="6" t="s">
        <v>1339</v>
      </c>
    </row>
    <row r="537" spans="1:5">
      <c r="A537" s="311">
        <v>1820</v>
      </c>
      <c r="B537" s="312" t="s">
        <v>1210</v>
      </c>
      <c r="C537" s="312" t="s">
        <v>509</v>
      </c>
      <c r="D537" s="6" t="s">
        <v>627</v>
      </c>
      <c r="E537" s="6" t="s">
        <v>1339</v>
      </c>
    </row>
    <row r="538" spans="1:5">
      <c r="A538" s="311">
        <v>1901</v>
      </c>
      <c r="B538" s="312" t="s">
        <v>1211</v>
      </c>
      <c r="C538" s="312" t="s">
        <v>510</v>
      </c>
      <c r="D538" s="6" t="s">
        <v>627</v>
      </c>
      <c r="E538" s="6" t="s">
        <v>1339</v>
      </c>
    </row>
    <row r="539" spans="1:5">
      <c r="A539" s="311">
        <v>1902</v>
      </c>
      <c r="B539" s="312" t="s">
        <v>1212</v>
      </c>
      <c r="C539" s="312" t="s">
        <v>511</v>
      </c>
      <c r="D539" s="6" t="s">
        <v>627</v>
      </c>
      <c r="E539" s="6" t="s">
        <v>1339</v>
      </c>
    </row>
    <row r="540" spans="1:5">
      <c r="A540" s="311">
        <v>1903</v>
      </c>
      <c r="B540" s="312" t="s">
        <v>1213</v>
      </c>
      <c r="C540" s="312" t="s">
        <v>512</v>
      </c>
      <c r="D540" s="6" t="s">
        <v>627</v>
      </c>
      <c r="E540" s="6" t="s">
        <v>1339</v>
      </c>
    </row>
    <row r="541" spans="1:5">
      <c r="A541" s="311">
        <v>1904</v>
      </c>
      <c r="B541" s="312" t="s">
        <v>1214</v>
      </c>
      <c r="C541" s="312" t="s">
        <v>513</v>
      </c>
      <c r="D541" s="6" t="s">
        <v>627</v>
      </c>
      <c r="E541" s="6" t="s">
        <v>1339</v>
      </c>
    </row>
    <row r="542" spans="1:5">
      <c r="A542" s="311">
        <v>1905</v>
      </c>
      <c r="B542" s="312" t="s">
        <v>1215</v>
      </c>
      <c r="C542" s="312" t="s">
        <v>514</v>
      </c>
      <c r="D542" s="6" t="s">
        <v>627</v>
      </c>
      <c r="E542" s="6" t="s">
        <v>1339</v>
      </c>
    </row>
    <row r="543" spans="1:5">
      <c r="A543" s="311">
        <v>1906</v>
      </c>
      <c r="B543" s="312" t="s">
        <v>1191</v>
      </c>
      <c r="C543" s="312" t="s">
        <v>490</v>
      </c>
      <c r="D543" s="6" t="s">
        <v>627</v>
      </c>
      <c r="E543" s="6" t="s">
        <v>1339</v>
      </c>
    </row>
    <row r="544" spans="1:5">
      <c r="A544" s="311">
        <v>1907</v>
      </c>
      <c r="B544" s="312" t="s">
        <v>1216</v>
      </c>
      <c r="C544" s="312" t="s">
        <v>515</v>
      </c>
      <c r="D544" s="6" t="s">
        <v>627</v>
      </c>
      <c r="E544" s="6" t="s">
        <v>1339</v>
      </c>
    </row>
    <row r="545" spans="1:5">
      <c r="A545" s="311">
        <v>1908</v>
      </c>
      <c r="B545" s="312" t="s">
        <v>1217</v>
      </c>
      <c r="C545" s="312" t="s">
        <v>516</v>
      </c>
      <c r="D545" s="6" t="s">
        <v>627</v>
      </c>
      <c r="E545" s="6" t="s">
        <v>1339</v>
      </c>
    </row>
    <row r="546" spans="1:5">
      <c r="A546" s="311">
        <v>1909</v>
      </c>
      <c r="B546" s="312" t="s">
        <v>1137</v>
      </c>
      <c r="C546" s="312" t="s">
        <v>440</v>
      </c>
      <c r="D546" s="6" t="s">
        <v>627</v>
      </c>
      <c r="E546" s="6" t="s">
        <v>1339</v>
      </c>
    </row>
    <row r="547" spans="1:5">
      <c r="A547" s="311">
        <v>1910</v>
      </c>
      <c r="B547" s="312" t="s">
        <v>1218</v>
      </c>
      <c r="C547" s="312" t="s">
        <v>517</v>
      </c>
      <c r="D547" s="6" t="s">
        <v>627</v>
      </c>
      <c r="E547" s="6" t="s">
        <v>1339</v>
      </c>
    </row>
    <row r="548" spans="1:5">
      <c r="A548" s="311">
        <v>1911</v>
      </c>
      <c r="B548" s="312" t="s">
        <v>1219</v>
      </c>
      <c r="C548" s="312" t="s">
        <v>518</v>
      </c>
      <c r="D548" s="6" t="s">
        <v>627</v>
      </c>
      <c r="E548" s="6" t="s">
        <v>1339</v>
      </c>
    </row>
    <row r="549" spans="1:5">
      <c r="A549" s="311">
        <v>1912</v>
      </c>
      <c r="B549" s="312" t="s">
        <v>1220</v>
      </c>
      <c r="C549" s="312" t="s">
        <v>519</v>
      </c>
      <c r="D549" s="6" t="s">
        <v>627</v>
      </c>
      <c r="E549" s="6" t="s">
        <v>1339</v>
      </c>
    </row>
    <row r="550" spans="1:5">
      <c r="A550" s="311">
        <v>1913</v>
      </c>
      <c r="B550" s="312" t="s">
        <v>1221</v>
      </c>
      <c r="C550" s="312" t="s">
        <v>520</v>
      </c>
      <c r="D550" s="6" t="s">
        <v>627</v>
      </c>
      <c r="E550" s="6" t="s">
        <v>1339</v>
      </c>
    </row>
    <row r="551" spans="1:5">
      <c r="A551" s="311">
        <v>1914</v>
      </c>
      <c r="B551" s="312" t="s">
        <v>1222</v>
      </c>
      <c r="C551" s="312" t="s">
        <v>521</v>
      </c>
      <c r="D551" s="6" t="s">
        <v>627</v>
      </c>
      <c r="E551" s="6" t="s">
        <v>1339</v>
      </c>
    </row>
    <row r="552" spans="1:5">
      <c r="A552" s="311">
        <v>1915</v>
      </c>
      <c r="B552" s="312" t="s">
        <v>1223</v>
      </c>
      <c r="C552" s="312" t="s">
        <v>522</v>
      </c>
      <c r="D552" s="6" t="s">
        <v>627</v>
      </c>
      <c r="E552" s="6" t="s">
        <v>1339</v>
      </c>
    </row>
    <row r="553" spans="1:5">
      <c r="A553" s="311">
        <v>2301</v>
      </c>
      <c r="B553" s="312" t="s">
        <v>1224</v>
      </c>
      <c r="C553" s="312" t="s">
        <v>523</v>
      </c>
      <c r="D553" s="6" t="s">
        <v>627</v>
      </c>
      <c r="E553" s="6" t="s">
        <v>1335</v>
      </c>
    </row>
    <row r="554" spans="1:5">
      <c r="A554" s="311">
        <v>2302</v>
      </c>
      <c r="B554" s="312" t="s">
        <v>1225</v>
      </c>
      <c r="C554" s="312" t="s">
        <v>524</v>
      </c>
      <c r="D554" s="6" t="s">
        <v>627</v>
      </c>
      <c r="E554" s="6" t="s">
        <v>1335</v>
      </c>
    </row>
    <row r="555" spans="1:5">
      <c r="A555" s="311">
        <v>2303</v>
      </c>
      <c r="B555" s="312" t="s">
        <v>1226</v>
      </c>
      <c r="C555" s="312" t="s">
        <v>1393</v>
      </c>
      <c r="D555" s="6" t="s">
        <v>627</v>
      </c>
      <c r="E555" s="6" t="s">
        <v>1335</v>
      </c>
    </row>
    <row r="556" spans="1:5">
      <c r="A556" s="311">
        <v>2311</v>
      </c>
      <c r="B556" s="312" t="s">
        <v>1227</v>
      </c>
      <c r="C556" s="312" t="s">
        <v>1227</v>
      </c>
      <c r="D556" s="6" t="s">
        <v>627</v>
      </c>
      <c r="E556" s="6" t="s">
        <v>1331</v>
      </c>
    </row>
    <row r="557" spans="1:5">
      <c r="A557" s="311">
        <v>2312</v>
      </c>
      <c r="B557" s="312" t="s">
        <v>525</v>
      </c>
      <c r="C557" s="312" t="s">
        <v>525</v>
      </c>
      <c r="D557" s="6" t="s">
        <v>627</v>
      </c>
      <c r="E557" s="6" t="s">
        <v>1335</v>
      </c>
    </row>
    <row r="558" spans="1:5">
      <c r="A558" s="311">
        <v>2313</v>
      </c>
      <c r="B558" s="312" t="s">
        <v>526</v>
      </c>
      <c r="C558" s="312" t="s">
        <v>526</v>
      </c>
      <c r="D558" s="6" t="s">
        <v>627</v>
      </c>
      <c r="E558" s="6" t="s">
        <v>1335</v>
      </c>
    </row>
    <row r="559" spans="1:5">
      <c r="A559" s="311">
        <v>2314</v>
      </c>
      <c r="B559" s="312" t="s">
        <v>527</v>
      </c>
      <c r="C559" s="312" t="s">
        <v>527</v>
      </c>
      <c r="D559" s="6" t="s">
        <v>627</v>
      </c>
      <c r="E559" s="6" t="s">
        <v>1335</v>
      </c>
    </row>
    <row r="560" spans="1:5">
      <c r="A560" s="311">
        <v>2315</v>
      </c>
      <c r="B560" s="312" t="s">
        <v>1228</v>
      </c>
      <c r="C560" s="312" t="s">
        <v>528</v>
      </c>
      <c r="D560" s="6" t="s">
        <v>627</v>
      </c>
      <c r="E560" s="6" t="s">
        <v>1335</v>
      </c>
    </row>
    <row r="561" spans="1:5">
      <c r="A561" s="311">
        <v>2316</v>
      </c>
      <c r="B561" s="312" t="s">
        <v>1229</v>
      </c>
      <c r="C561" s="312" t="s">
        <v>529</v>
      </c>
      <c r="D561" s="6" t="s">
        <v>627</v>
      </c>
      <c r="E561" s="6" t="s">
        <v>1335</v>
      </c>
    </row>
    <row r="562" spans="1:5">
      <c r="A562" s="311">
        <v>2317</v>
      </c>
      <c r="B562" s="312" t="s">
        <v>1230</v>
      </c>
      <c r="C562" s="312" t="s">
        <v>530</v>
      </c>
      <c r="D562" s="6" t="s">
        <v>627</v>
      </c>
      <c r="E562" s="6" t="s">
        <v>1335</v>
      </c>
    </row>
    <row r="563" spans="1:5">
      <c r="A563" s="311">
        <v>2318</v>
      </c>
      <c r="B563" s="312" t="s">
        <v>1231</v>
      </c>
      <c r="C563" s="312" t="s">
        <v>1394</v>
      </c>
      <c r="D563" s="6" t="s">
        <v>627</v>
      </c>
      <c r="E563" s="6" t="s">
        <v>1335</v>
      </c>
    </row>
    <row r="564" spans="1:5">
      <c r="A564" s="311">
        <v>2319</v>
      </c>
      <c r="B564" s="312" t="s">
        <v>531</v>
      </c>
      <c r="C564" s="312" t="s">
        <v>531</v>
      </c>
      <c r="D564" s="6" t="s">
        <v>627</v>
      </c>
      <c r="E564" s="6" t="s">
        <v>1335</v>
      </c>
    </row>
    <row r="565" spans="1:5">
      <c r="A565" s="311">
        <v>2320</v>
      </c>
      <c r="B565" s="312" t="s">
        <v>532</v>
      </c>
      <c r="C565" s="312" t="s">
        <v>532</v>
      </c>
      <c r="D565" s="6" t="s">
        <v>627</v>
      </c>
      <c r="E565" s="6" t="s">
        <v>1335</v>
      </c>
    </row>
    <row r="566" spans="1:5">
      <c r="A566" s="311">
        <v>2322</v>
      </c>
      <c r="B566" s="312" t="s">
        <v>533</v>
      </c>
      <c r="C566" s="312" t="s">
        <v>533</v>
      </c>
      <c r="D566" s="6" t="s">
        <v>627</v>
      </c>
      <c r="E566" s="6" t="s">
        <v>1340</v>
      </c>
    </row>
    <row r="567" spans="1:5">
      <c r="A567" s="311">
        <v>2323</v>
      </c>
      <c r="B567" s="312" t="s">
        <v>534</v>
      </c>
      <c r="C567" s="312" t="s">
        <v>534</v>
      </c>
      <c r="D567" s="6" t="s">
        <v>627</v>
      </c>
      <c r="E567" s="6" t="s">
        <v>1340</v>
      </c>
    </row>
    <row r="568" spans="1:5">
      <c r="A568" s="311">
        <v>2324</v>
      </c>
      <c r="B568" s="312" t="s">
        <v>535</v>
      </c>
      <c r="C568" s="312" t="s">
        <v>535</v>
      </c>
      <c r="D568" s="6" t="s">
        <v>627</v>
      </c>
      <c r="E568" s="6" t="s">
        <v>1340</v>
      </c>
    </row>
    <row r="569" spans="1:5">
      <c r="A569" s="311">
        <v>2325</v>
      </c>
      <c r="B569" s="312" t="s">
        <v>536</v>
      </c>
      <c r="C569" s="312" t="s">
        <v>536</v>
      </c>
      <c r="D569" s="6" t="s">
        <v>627</v>
      </c>
      <c r="E569" s="6" t="s">
        <v>1340</v>
      </c>
    </row>
    <row r="570" spans="1:5">
      <c r="A570" s="311">
        <v>2326</v>
      </c>
      <c r="B570" s="312" t="s">
        <v>537</v>
      </c>
      <c r="C570" s="312" t="s">
        <v>537</v>
      </c>
      <c r="D570" s="6" t="s">
        <v>627</v>
      </c>
      <c r="E570" s="6" t="s">
        <v>1340</v>
      </c>
    </row>
    <row r="571" spans="1:5">
      <c r="A571" s="311">
        <v>2327</v>
      </c>
      <c r="B571" s="312" t="s">
        <v>538</v>
      </c>
      <c r="C571" s="312" t="s">
        <v>538</v>
      </c>
      <c r="D571" s="6" t="s">
        <v>627</v>
      </c>
      <c r="E571" s="6" t="s">
        <v>1340</v>
      </c>
    </row>
    <row r="572" spans="1:5">
      <c r="A572" s="311">
        <v>2328</v>
      </c>
      <c r="B572" s="312" t="s">
        <v>612</v>
      </c>
      <c r="C572" s="312" t="s">
        <v>612</v>
      </c>
      <c r="D572" s="6" t="s">
        <v>627</v>
      </c>
      <c r="E572" s="6" t="s">
        <v>1340</v>
      </c>
    </row>
    <row r="573" spans="1:5">
      <c r="A573" s="311">
        <v>2330</v>
      </c>
      <c r="B573" s="312" t="s">
        <v>1232</v>
      </c>
      <c r="C573" s="312" t="s">
        <v>1232</v>
      </c>
      <c r="D573" s="6" t="s">
        <v>627</v>
      </c>
      <c r="E573" s="6" t="s">
        <v>1340</v>
      </c>
    </row>
    <row r="574" spans="1:5">
      <c r="A574" s="311">
        <v>2331</v>
      </c>
      <c r="B574" s="312" t="s">
        <v>1233</v>
      </c>
      <c r="C574" s="312" t="s">
        <v>1233</v>
      </c>
      <c r="D574" s="6" t="s">
        <v>627</v>
      </c>
      <c r="E574" s="6" t="s">
        <v>1340</v>
      </c>
    </row>
    <row r="575" spans="1:5">
      <c r="A575" s="311">
        <v>2333</v>
      </c>
      <c r="B575" s="312" t="s">
        <v>1234</v>
      </c>
      <c r="C575" s="312" t="s">
        <v>1234</v>
      </c>
      <c r="D575" s="6" t="s">
        <v>627</v>
      </c>
      <c r="E575" s="6" t="s">
        <v>1340</v>
      </c>
    </row>
    <row r="576" spans="1:5">
      <c r="A576" s="311">
        <v>2334</v>
      </c>
      <c r="B576" s="312" t="s">
        <v>1235</v>
      </c>
      <c r="C576" s="312" t="s">
        <v>1235</v>
      </c>
      <c r="D576" s="6" t="s">
        <v>627</v>
      </c>
      <c r="E576" s="6" t="s">
        <v>1335</v>
      </c>
    </row>
    <row r="577" spans="1:5">
      <c r="A577" s="311">
        <v>2335</v>
      </c>
      <c r="B577" s="312" t="s">
        <v>1395</v>
      </c>
      <c r="C577" s="312" t="s">
        <v>1395</v>
      </c>
      <c r="D577" s="6" t="s">
        <v>627</v>
      </c>
      <c r="E577" s="6" t="s">
        <v>1334</v>
      </c>
    </row>
    <row r="578" spans="1:5">
      <c r="A578" s="311">
        <v>2336</v>
      </c>
      <c r="B578" s="312" t="s">
        <v>1236</v>
      </c>
      <c r="C578" s="312" t="s">
        <v>1236</v>
      </c>
      <c r="D578" s="6" t="s">
        <v>627</v>
      </c>
      <c r="E578" s="6" t="s">
        <v>1334</v>
      </c>
    </row>
    <row r="579" spans="1:5">
      <c r="A579" s="311">
        <v>2337</v>
      </c>
      <c r="B579" s="312" t="s">
        <v>1396</v>
      </c>
      <c r="C579" s="312" t="s">
        <v>1396</v>
      </c>
      <c r="D579" s="6" t="s">
        <v>627</v>
      </c>
      <c r="E579" s="6" t="s">
        <v>1340</v>
      </c>
    </row>
    <row r="580" spans="1:5">
      <c r="A580" s="311">
        <v>2338</v>
      </c>
      <c r="B580" s="312" t="s">
        <v>1397</v>
      </c>
      <c r="C580" s="312" t="s">
        <v>1397</v>
      </c>
      <c r="D580" s="6" t="s">
        <v>627</v>
      </c>
      <c r="E580" s="6" t="s">
        <v>1340</v>
      </c>
    </row>
    <row r="581" spans="1:5">
      <c r="A581" s="311">
        <v>2339</v>
      </c>
      <c r="B581" s="312" t="s">
        <v>1398</v>
      </c>
      <c r="C581" s="312" t="s">
        <v>1398</v>
      </c>
      <c r="D581" s="6" t="s">
        <v>627</v>
      </c>
      <c r="E581" s="6" t="s">
        <v>1334</v>
      </c>
    </row>
    <row r="582" spans="1:5">
      <c r="A582" s="311">
        <v>2341</v>
      </c>
      <c r="B582" s="312" t="s">
        <v>1399</v>
      </c>
      <c r="C582" s="312" t="s">
        <v>1399</v>
      </c>
      <c r="D582" s="6" t="s">
        <v>627</v>
      </c>
      <c r="E582" s="6" t="s">
        <v>1341</v>
      </c>
    </row>
    <row r="583" spans="1:5">
      <c r="A583" s="311">
        <v>3301</v>
      </c>
      <c r="B583" s="312" t="s">
        <v>1237</v>
      </c>
      <c r="C583" s="312" t="s">
        <v>1253</v>
      </c>
      <c r="D583" s="6" t="s">
        <v>627</v>
      </c>
      <c r="E583" s="6" t="s">
        <v>1341</v>
      </c>
    </row>
    <row r="584" spans="1:5">
      <c r="A584" s="311">
        <v>3401</v>
      </c>
      <c r="B584" s="312" t="s">
        <v>1238</v>
      </c>
      <c r="C584" s="312" t="s">
        <v>1400</v>
      </c>
      <c r="D584" s="6" t="s">
        <v>627</v>
      </c>
      <c r="E584" s="6" t="s">
        <v>1341</v>
      </c>
    </row>
    <row r="585" spans="1:5">
      <c r="A585" s="311">
        <v>4601</v>
      </c>
      <c r="B585" s="312" t="s">
        <v>1239</v>
      </c>
      <c r="C585" s="312" t="s">
        <v>1254</v>
      </c>
      <c r="D585" s="6" t="s">
        <v>627</v>
      </c>
      <c r="E585" s="6" t="s">
        <v>1342</v>
      </c>
    </row>
    <row r="586" spans="1:5">
      <c r="A586" s="311" t="s">
        <v>548</v>
      </c>
      <c r="B586" s="312" t="s">
        <v>1406</v>
      </c>
      <c r="C586" s="312" t="s">
        <v>588</v>
      </c>
      <c r="D586" s="6" t="s">
        <v>627</v>
      </c>
      <c r="E586" s="6" t="s">
        <v>1327</v>
      </c>
    </row>
    <row r="587" spans="1:5">
      <c r="A587" s="311" t="s">
        <v>1374</v>
      </c>
      <c r="B587" s="312" t="s">
        <v>33</v>
      </c>
      <c r="C587" s="312" t="s">
        <v>1264</v>
      </c>
      <c r="D587" s="6" t="s">
        <v>627</v>
      </c>
      <c r="E587" s="6" t="s">
        <v>1327</v>
      </c>
    </row>
    <row r="588" spans="1:5">
      <c r="A588" s="311" t="s">
        <v>549</v>
      </c>
      <c r="B588" s="312" t="s">
        <v>1407</v>
      </c>
      <c r="C588" s="312" t="s">
        <v>1255</v>
      </c>
      <c r="D588" s="6" t="s">
        <v>627</v>
      </c>
      <c r="E588" s="6" t="s">
        <v>1327</v>
      </c>
    </row>
    <row r="589" spans="1:5">
      <c r="A589" s="311" t="s">
        <v>550</v>
      </c>
      <c r="B589" s="312" t="s">
        <v>1408</v>
      </c>
      <c r="C589" s="312" t="s">
        <v>589</v>
      </c>
      <c r="D589" s="6" t="s">
        <v>627</v>
      </c>
      <c r="E589" s="6" t="s">
        <v>1327</v>
      </c>
    </row>
    <row r="590" spans="1:5">
      <c r="A590" s="311" t="s">
        <v>667</v>
      </c>
      <c r="B590" s="312" t="s">
        <v>1326</v>
      </c>
      <c r="C590" s="312" t="s">
        <v>1256</v>
      </c>
      <c r="D590" s="6" t="s">
        <v>627</v>
      </c>
      <c r="E590" s="6" t="s">
        <v>1327</v>
      </c>
    </row>
    <row r="591" spans="1:5">
      <c r="C591" s="258" t="str">
        <f>+PROPER(B591)</f>
        <v/>
      </c>
    </row>
  </sheetData>
  <autoFilter ref="A2:E591" xr:uid="{F6210D54-8698-432D-8641-DCA92B314747}"/>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AA1180"/>
  <sheetViews>
    <sheetView showGridLines="0" zoomScale="85" zoomScaleNormal="85" workbookViewId="0">
      <selection activeCell="C61" sqref="C61"/>
    </sheetView>
  </sheetViews>
  <sheetFormatPr baseColWidth="10" defaultColWidth="11.42578125" defaultRowHeight="15"/>
  <cols>
    <col min="1" max="1" width="12" customWidth="1"/>
    <col min="2" max="2" width="12.7109375" style="244" customWidth="1"/>
    <col min="3" max="3" width="86.42578125" customWidth="1"/>
    <col min="4" max="4" width="55" style="272" customWidth="1"/>
    <col min="5" max="5" width="10" style="244" bestFit="1" customWidth="1"/>
    <col min="6" max="17" width="17" style="244" customWidth="1"/>
    <col min="18" max="18" width="17.7109375" style="244" bestFit="1" customWidth="1"/>
    <col min="19" max="19" width="17.7109375" style="244" customWidth="1"/>
    <col min="20" max="20" width="21.7109375" customWidth="1"/>
    <col min="21" max="21" width="9.42578125" customWidth="1"/>
    <col min="22" max="22" width="33.5703125" customWidth="1"/>
    <col min="23" max="23" width="33.5703125" style="244" customWidth="1"/>
    <col min="24" max="24" width="12.42578125" style="244" customWidth="1"/>
    <col min="25" max="26" width="11.42578125" style="244" customWidth="1"/>
    <col min="27" max="27" width="35.85546875" style="244" customWidth="1"/>
    <col min="28" max="28" width="11.42578125" style="244" customWidth="1"/>
    <col min="29" max="16384" width="11.42578125" style="244"/>
  </cols>
  <sheetData>
    <row r="1" spans="1:27">
      <c r="B1" s="251" t="s">
        <v>1312</v>
      </c>
      <c r="C1" s="251"/>
      <c r="D1" s="265"/>
      <c r="E1" s="251"/>
      <c r="F1" s="251"/>
      <c r="G1" s="251"/>
      <c r="H1" s="251"/>
      <c r="I1" s="251"/>
      <c r="J1" s="251"/>
      <c r="K1" s="251"/>
      <c r="L1" s="251"/>
      <c r="M1" s="251"/>
      <c r="N1" s="251"/>
      <c r="O1" s="251"/>
      <c r="P1" s="251"/>
      <c r="Q1" s="251"/>
      <c r="R1" s="251"/>
      <c r="S1" s="251"/>
      <c r="T1" s="251"/>
      <c r="U1" s="251"/>
      <c r="V1" s="251"/>
      <c r="W1" s="251"/>
    </row>
    <row r="2" spans="1:27">
      <c r="B2" s="248" t="s">
        <v>7277</v>
      </c>
      <c r="C2" s="248"/>
      <c r="D2" s="320"/>
      <c r="E2" s="248"/>
      <c r="F2" s="248"/>
      <c r="G2" s="248"/>
      <c r="H2" s="248"/>
      <c r="I2" s="248"/>
      <c r="J2" s="248"/>
      <c r="K2" s="248"/>
      <c r="L2" s="248"/>
      <c r="M2" s="248"/>
      <c r="N2" s="248"/>
      <c r="O2" s="248"/>
      <c r="P2" s="248"/>
      <c r="Q2" s="248"/>
      <c r="R2" s="248"/>
      <c r="S2" s="248"/>
      <c r="T2" s="248"/>
      <c r="U2" s="248"/>
      <c r="V2" s="248"/>
      <c r="W2" s="248"/>
    </row>
    <row r="3" spans="1:27">
      <c r="B3" s="248" t="str">
        <f ca="1">+"Fecha de Corte: "&amp;TEXT(TODAY(),"dd/mm/yyyy")</f>
        <v>Fecha de Corte: 06/09/2023</v>
      </c>
      <c r="C3" s="248"/>
      <c r="D3" s="320"/>
      <c r="E3" s="248"/>
      <c r="F3" s="248"/>
      <c r="G3" s="248"/>
      <c r="H3" s="248"/>
      <c r="I3" s="248"/>
      <c r="J3" s="248"/>
      <c r="K3" s="248"/>
      <c r="L3" s="248"/>
      <c r="M3" s="248"/>
      <c r="N3" s="248"/>
      <c r="O3" s="248"/>
      <c r="P3" s="248"/>
      <c r="Q3" s="248"/>
      <c r="R3" s="248"/>
      <c r="S3" s="248"/>
      <c r="T3" s="248"/>
      <c r="U3" s="248"/>
      <c r="V3" s="248"/>
      <c r="W3" s="248"/>
    </row>
    <row r="4" spans="1:27" thickBot="1">
      <c r="A4" s="240"/>
      <c r="C4" s="241"/>
      <c r="T4" s="240"/>
      <c r="U4" s="240"/>
      <c r="V4" s="240"/>
    </row>
    <row r="5" spans="1:27" ht="14.25" thickBot="1">
      <c r="A5" s="242" t="s">
        <v>1345</v>
      </c>
      <c r="B5" s="242" t="s">
        <v>657</v>
      </c>
      <c r="C5" s="243" t="s">
        <v>664</v>
      </c>
      <c r="D5" s="266" t="s">
        <v>664</v>
      </c>
      <c r="E5" s="242" t="s">
        <v>1313</v>
      </c>
      <c r="F5" s="242" t="s">
        <v>1295</v>
      </c>
      <c r="G5" s="242" t="s">
        <v>1296</v>
      </c>
      <c r="H5" s="242" t="s">
        <v>1297</v>
      </c>
      <c r="I5" s="242" t="s">
        <v>1298</v>
      </c>
      <c r="J5" s="242" t="s">
        <v>1299</v>
      </c>
      <c r="K5" s="242" t="s">
        <v>1300</v>
      </c>
      <c r="L5" s="242" t="s">
        <v>1301</v>
      </c>
      <c r="M5" s="242" t="s">
        <v>1302</v>
      </c>
      <c r="N5" s="242" t="s">
        <v>1303</v>
      </c>
      <c r="O5" s="242" t="s">
        <v>1304</v>
      </c>
      <c r="P5" s="242" t="s">
        <v>1318</v>
      </c>
      <c r="Q5" s="242" t="s">
        <v>1319</v>
      </c>
      <c r="R5" s="242" t="s">
        <v>1314</v>
      </c>
      <c r="S5" s="242" t="s">
        <v>1315</v>
      </c>
      <c r="T5" s="242" t="s">
        <v>1344</v>
      </c>
      <c r="U5" s="242" t="s">
        <v>1316</v>
      </c>
      <c r="V5" s="242" t="s">
        <v>1343</v>
      </c>
      <c r="W5" s="242" t="s">
        <v>1317</v>
      </c>
      <c r="X5" s="244" t="s">
        <v>1377</v>
      </c>
      <c r="Y5" s="244" t="s">
        <v>1378</v>
      </c>
      <c r="Z5" s="242" t="s">
        <v>1375</v>
      </c>
      <c r="AA5" s="242" t="s">
        <v>1376</v>
      </c>
    </row>
    <row r="6" spans="1:27" customFormat="1" ht="15" hidden="1" customHeight="1">
      <c r="A6" s="32">
        <v>1433</v>
      </c>
      <c r="B6" s="297">
        <f>+A6</f>
        <v>1433</v>
      </c>
      <c r="C6" s="249" t="e">
        <f>+VLOOKUP(A6,bd_lista!$A$3:$C$590,3,FALSE)</f>
        <v>#N/A</v>
      </c>
      <c r="D6" s="261" t="e">
        <f>+C6</f>
        <v>#N/A</v>
      </c>
      <c r="E6" s="244" t="s">
        <v>1310</v>
      </c>
      <c r="F6" s="245">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245">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245">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245">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245">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245">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245">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245">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245">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245">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245">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245">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245">
        <f t="shared" ref="R6:R27" ca="1" si="0">+SUM(F6:Q6)</f>
        <v>0</v>
      </c>
      <c r="S6" s="252"/>
      <c r="T6" s="245">
        <f ca="1">+T7</f>
        <v>0</v>
      </c>
      <c r="U6" s="244">
        <f t="shared" ref="U6:U27" si="1">+IF(E6="Débitos",1,2)</f>
        <v>1</v>
      </c>
      <c r="V6" s="261" t="e">
        <f>+VLOOKUP(A6,bd_lista!$A$3:$E$590,5,FALSE)</f>
        <v>#N/A</v>
      </c>
      <c r="W6" s="263" t="e">
        <f>+V6</f>
        <v>#N/A</v>
      </c>
      <c r="X6" s="244" t="e">
        <f>+VLOOKUP(A6,[2]Sheet1!$A$13:$D$744,4,FALSE)</f>
        <v>#N/A</v>
      </c>
      <c r="Y6" s="244" t="e">
        <f>+VLOOKUP(X6,bd_lista!$A$3:$C$590,3,FALSE)</f>
        <v>#N/A</v>
      </c>
      <c r="Z6" s="248" t="e">
        <f>+X6</f>
        <v>#N/A</v>
      </c>
      <c r="AA6" s="249" t="e">
        <f>+Y6</f>
        <v>#N/A</v>
      </c>
    </row>
    <row r="7" spans="1:27" customFormat="1" ht="15" hidden="1" customHeight="1">
      <c r="A7" s="32">
        <v>1433</v>
      </c>
      <c r="B7" s="296"/>
      <c r="C7" s="249" t="e">
        <f>+VLOOKUP(A7,bd_lista!$A$3:$C$590,3,FALSE)</f>
        <v>#N/A</v>
      </c>
      <c r="D7" s="249"/>
      <c r="E7" s="246" t="s">
        <v>1311</v>
      </c>
      <c r="F7" s="245">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245">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245">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245">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245">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245">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245">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245">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245">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245">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245">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245">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245">
        <f t="shared" ca="1" si="0"/>
        <v>0</v>
      </c>
      <c r="S7" s="264">
        <f ca="1">+R6+R7</f>
        <v>0</v>
      </c>
      <c r="T7" s="245">
        <f ca="1">+S7</f>
        <v>0</v>
      </c>
      <c r="U7" s="244">
        <f t="shared" si="1"/>
        <v>2</v>
      </c>
      <c r="V7" s="347" t="e">
        <f>+VLOOKUP(A7,bd_lista!$A$3:$E$590,5,FALSE)</f>
        <v>#N/A</v>
      </c>
      <c r="W7" s="250"/>
      <c r="X7" s="244" t="e">
        <f>+VLOOKUP(A7,[2]Sheet1!$A$13:$D$744,4,FALSE)</f>
        <v>#N/A</v>
      </c>
      <c r="Y7" s="244" t="e">
        <f>+VLOOKUP(X7,bd_lista!$A$3:$C$590,3,FALSE)</f>
        <v>#N/A</v>
      </c>
      <c r="Z7" s="248"/>
      <c r="AA7" s="249"/>
    </row>
    <row r="8" spans="1:27" ht="15" hidden="1" customHeight="1">
      <c r="A8" s="32">
        <v>3701</v>
      </c>
      <c r="B8" s="296">
        <f>+A8</f>
        <v>3701</v>
      </c>
      <c r="C8" s="249" t="e">
        <f>+VLOOKUP(A8,bd_lista!$A$3:$C$590,3,FALSE)</f>
        <v>#N/A</v>
      </c>
      <c r="D8" s="249" t="e">
        <f>+C8</f>
        <v>#N/A</v>
      </c>
      <c r="E8" s="244" t="s">
        <v>1310</v>
      </c>
      <c r="F8" s="245">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245">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0</v>
      </c>
      <c r="H8" s="245">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0</v>
      </c>
      <c r="I8" s="245">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245">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245">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245">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245">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245">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245">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245">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245">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245">
        <f t="shared" ca="1" si="0"/>
        <v>0</v>
      </c>
      <c r="S8" s="252"/>
      <c r="T8" s="245">
        <f ca="1">+T9</f>
        <v>0</v>
      </c>
      <c r="U8" s="244">
        <f t="shared" si="1"/>
        <v>1</v>
      </c>
      <c r="V8" s="347" t="e">
        <f>+VLOOKUP(A8,bd_lista!$A$3:$E$590,5,FALSE)</f>
        <v>#N/A</v>
      </c>
      <c r="W8" s="262" t="e">
        <f>+V8</f>
        <v>#N/A</v>
      </c>
      <c r="X8" s="244">
        <f>+VLOOKUP(A8,[2]Sheet1!$A$13:$D$744,4,FALSE)</f>
        <v>0</v>
      </c>
      <c r="Y8" s="244" t="e">
        <f>+VLOOKUP(X8,bd_lista!$A$3:$C$590,3,FALSE)</f>
        <v>#N/A</v>
      </c>
      <c r="Z8" s="248">
        <f>+X8</f>
        <v>0</v>
      </c>
      <c r="AA8" s="249" t="e">
        <f>+Y8</f>
        <v>#N/A</v>
      </c>
    </row>
    <row r="9" spans="1:27" ht="15" hidden="1" customHeight="1">
      <c r="A9" s="32">
        <v>3701</v>
      </c>
      <c r="B9" s="295"/>
      <c r="C9" s="347" t="e">
        <f>+VLOOKUP(A9,bd_lista!$A$3:$C$590,3,FALSE)</f>
        <v>#N/A</v>
      </c>
      <c r="D9" s="347"/>
      <c r="E9" s="246" t="s">
        <v>1311</v>
      </c>
      <c r="F9" s="247">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0</v>
      </c>
      <c r="G9" s="247">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0</v>
      </c>
      <c r="H9" s="247">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247">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247">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247">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247">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247">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247">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247">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247">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247">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247">
        <f t="shared" ca="1" si="0"/>
        <v>0</v>
      </c>
      <c r="S9" s="264">
        <f ca="1">+R8+R9</f>
        <v>0</v>
      </c>
      <c r="T9" s="247">
        <f ca="1">+S9</f>
        <v>0</v>
      </c>
      <c r="U9" s="246">
        <f t="shared" si="1"/>
        <v>2</v>
      </c>
      <c r="V9" s="347" t="e">
        <f>+VLOOKUP(A9,bd_lista!$A$3:$E$590,5,FALSE)</f>
        <v>#N/A</v>
      </c>
      <c r="W9" s="250"/>
      <c r="X9" s="244">
        <f>+VLOOKUP(A9,[2]Sheet1!$A$13:$D$744,4,FALSE)</f>
        <v>0</v>
      </c>
      <c r="Y9" s="244" t="e">
        <f>+VLOOKUP(X9,bd_lista!$A$3:$C$590,3,FALSE)</f>
        <v>#N/A</v>
      </c>
      <c r="Z9" s="248"/>
      <c r="AA9" s="249"/>
    </row>
    <row r="10" spans="1:27" ht="17.25" hidden="1" customHeight="1">
      <c r="A10" s="254">
        <v>87</v>
      </c>
      <c r="B10" s="294">
        <f>+A10</f>
        <v>87</v>
      </c>
      <c r="C10" s="249" t="e">
        <f>+VLOOKUP(A10,bd_lista!$A$3:$C$590,3,FALSE)</f>
        <v>#N/A</v>
      </c>
      <c r="D10" s="249" t="e">
        <f>+C10</f>
        <v>#N/A</v>
      </c>
      <c r="E10" s="249" t="s">
        <v>1310</v>
      </c>
      <c r="F10" s="245">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0</v>
      </c>
      <c r="G10" s="245">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0</v>
      </c>
      <c r="H10" s="245">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245">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v>
      </c>
      <c r="J10" s="245">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245">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245">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245">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245">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245">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245">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245">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245">
        <f t="shared" ca="1" si="0"/>
        <v>0</v>
      </c>
      <c r="S10" s="245"/>
      <c r="T10" s="245">
        <f ca="1">+T11</f>
        <v>0</v>
      </c>
      <c r="U10" s="244">
        <f t="shared" si="1"/>
        <v>1</v>
      </c>
      <c r="V10" s="347" t="e">
        <f>+VLOOKUP(A10,bd_lista!$A$3:$E$590,5,FALSE)</f>
        <v>#N/A</v>
      </c>
      <c r="W10" s="262" t="e">
        <f>+V10</f>
        <v>#N/A</v>
      </c>
      <c r="X10" s="244">
        <v>25</v>
      </c>
      <c r="Y10" s="244" t="str">
        <f>+VLOOKUP(X10,bd_lista!$A$3:$C$590,3,FALSE)</f>
        <v>Ministerio de la Presidencia</v>
      </c>
      <c r="Z10" s="248">
        <f>+X10</f>
        <v>25</v>
      </c>
      <c r="AA10" s="249" t="str">
        <f>+Y10</f>
        <v>Ministerio de la Presidencia</v>
      </c>
    </row>
    <row r="11" spans="1:27" ht="15" hidden="1" customHeight="1">
      <c r="A11" s="32">
        <v>87</v>
      </c>
      <c r="B11" s="295"/>
      <c r="C11" s="347" t="e">
        <f>+VLOOKUP(A11,bd_lista!$A$3:$C$590,3,FALSE)</f>
        <v>#N/A</v>
      </c>
      <c r="D11" s="347"/>
      <c r="E11" s="347" t="s">
        <v>1311</v>
      </c>
      <c r="F11" s="247">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0</v>
      </c>
      <c r="G11" s="247">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0</v>
      </c>
      <c r="H11" s="247">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0</v>
      </c>
      <c r="I11" s="247">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0</v>
      </c>
      <c r="J11" s="247">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247">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247">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247">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247">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247">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247">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247">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247">
        <f t="shared" ca="1" si="0"/>
        <v>0</v>
      </c>
      <c r="S11" s="247">
        <f ca="1">+R10+R11</f>
        <v>0</v>
      </c>
      <c r="T11" s="247">
        <f ca="1">+S11</f>
        <v>0</v>
      </c>
      <c r="U11" s="246">
        <f t="shared" si="1"/>
        <v>2</v>
      </c>
      <c r="V11" s="347" t="e">
        <f>+VLOOKUP(A11,bd_lista!$A$3:$E$590,5,FALSE)</f>
        <v>#N/A</v>
      </c>
      <c r="W11" s="250"/>
      <c r="X11" s="244">
        <v>25</v>
      </c>
      <c r="Y11" s="244" t="str">
        <f>+VLOOKUP(X11,bd_lista!$A$3:$C$590,3,FALSE)</f>
        <v>Ministerio de la Presidencia</v>
      </c>
      <c r="Z11" s="248"/>
      <c r="AA11" s="249"/>
    </row>
    <row r="12" spans="1:27" ht="12.75" hidden="1" customHeight="1">
      <c r="A12" s="254">
        <v>85</v>
      </c>
      <c r="B12" s="294">
        <f>+A12</f>
        <v>85</v>
      </c>
      <c r="C12" s="249" t="e">
        <f>+VLOOKUP(A12,bd_lista!$A$3:$C$590,3,FALSE)</f>
        <v>#N/A</v>
      </c>
      <c r="D12" s="249" t="e">
        <f>+C12</f>
        <v>#N/A</v>
      </c>
      <c r="E12" s="249" t="s">
        <v>1310</v>
      </c>
      <c r="F12" s="245">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245">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245">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245">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245">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245">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245">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245">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245">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245">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245">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245">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245">
        <f t="shared" ca="1" si="0"/>
        <v>0</v>
      </c>
      <c r="S12" s="245"/>
      <c r="T12" s="245">
        <f ca="1">+T13</f>
        <v>0</v>
      </c>
      <c r="U12" s="244">
        <f t="shared" si="1"/>
        <v>1</v>
      </c>
      <c r="V12" s="347" t="e">
        <f>+VLOOKUP(A12,bd_lista!$A$3:$E$590,5,FALSE)</f>
        <v>#N/A</v>
      </c>
      <c r="W12" s="262" t="e">
        <f>+V12</f>
        <v>#N/A</v>
      </c>
      <c r="X12" s="244">
        <v>78</v>
      </c>
      <c r="Y12" s="244" t="str">
        <f>+VLOOKUP(X12,bd_lista!$A$3:$C$590,3,FALSE)</f>
        <v>Ministerio de Hidrocarburos y Energías</v>
      </c>
      <c r="Z12" s="248">
        <f>+X12</f>
        <v>78</v>
      </c>
      <c r="AA12" s="249" t="str">
        <f>+Y12</f>
        <v>Ministerio de Hidrocarburos y Energías</v>
      </c>
    </row>
    <row r="13" spans="1:27" ht="15" hidden="1" customHeight="1">
      <c r="A13" s="32">
        <v>85</v>
      </c>
      <c r="B13" s="295"/>
      <c r="C13" s="347" t="e">
        <f>+VLOOKUP(A13,bd_lista!$A$3:$C$590,3,FALSE)</f>
        <v>#N/A</v>
      </c>
      <c r="D13" s="347"/>
      <c r="E13" s="347" t="s">
        <v>1311</v>
      </c>
      <c r="F13" s="247">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0</v>
      </c>
      <c r="G13" s="247">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0</v>
      </c>
      <c r="H13" s="247">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0</v>
      </c>
      <c r="I13" s="247">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0</v>
      </c>
      <c r="J13" s="247">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0</v>
      </c>
      <c r="K13" s="247">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247">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247">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247">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247">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247">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247">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247">
        <f t="shared" ca="1" si="0"/>
        <v>0</v>
      </c>
      <c r="S13" s="247">
        <f ca="1">+R12+R13</f>
        <v>0</v>
      </c>
      <c r="T13" s="247">
        <f ca="1">+S13</f>
        <v>0</v>
      </c>
      <c r="U13" s="246">
        <f t="shared" si="1"/>
        <v>2</v>
      </c>
      <c r="V13" s="347" t="e">
        <f>+VLOOKUP(A13,bd_lista!$A$3:$E$590,5,FALSE)</f>
        <v>#N/A</v>
      </c>
      <c r="W13" s="250"/>
      <c r="X13" s="244">
        <v>78</v>
      </c>
      <c r="Y13" s="244" t="str">
        <f>+VLOOKUP(X13,bd_lista!$A$3:$C$590,3,FALSE)</f>
        <v>Ministerio de Hidrocarburos y Energías</v>
      </c>
      <c r="Z13" s="248"/>
      <c r="AA13" s="249"/>
    </row>
    <row r="14" spans="1:27" ht="15" hidden="1" customHeight="1">
      <c r="A14" s="254">
        <v>121</v>
      </c>
      <c r="B14" s="294">
        <f>+A14</f>
        <v>121</v>
      </c>
      <c r="C14" s="249" t="e">
        <f>+VLOOKUP(A14,bd_lista!$A$3:$C$590,3,FALSE)</f>
        <v>#N/A</v>
      </c>
      <c r="D14" s="249" t="e">
        <f>+C14</f>
        <v>#N/A</v>
      </c>
      <c r="E14" s="249" t="s">
        <v>1310</v>
      </c>
      <c r="F14" s="245">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0</v>
      </c>
      <c r="G14" s="245">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0</v>
      </c>
      <c r="H14" s="245">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245">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245">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245">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245">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245">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245">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245">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245">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245">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245">
        <f t="shared" ca="1" si="0"/>
        <v>0</v>
      </c>
      <c r="S14" s="245"/>
      <c r="T14" s="245">
        <f ca="1">+T15</f>
        <v>0</v>
      </c>
      <c r="U14" s="244">
        <f t="shared" si="1"/>
        <v>1</v>
      </c>
      <c r="V14" s="347" t="e">
        <f>+VLOOKUP(A14,bd_lista!$A$3:$E$590,5,FALSE)</f>
        <v>#N/A</v>
      </c>
      <c r="W14" s="262" t="e">
        <f>+V14</f>
        <v>#N/A</v>
      </c>
      <c r="X14" s="244" t="e">
        <f>+VLOOKUP(A14,[2]Sheet1!$A$13:$D$744,4,FALSE)</f>
        <v>#N/A</v>
      </c>
      <c r="Y14" s="244" t="e">
        <f>+VLOOKUP(X14,bd_lista!$A$3:$C$590,3,FALSE)</f>
        <v>#N/A</v>
      </c>
      <c r="Z14" s="248" t="e">
        <f>+X14</f>
        <v>#N/A</v>
      </c>
      <c r="AA14" s="249" t="e">
        <f>+Y14</f>
        <v>#N/A</v>
      </c>
    </row>
    <row r="15" spans="1:27" ht="15" hidden="1" customHeight="1">
      <c r="A15" s="32">
        <v>121</v>
      </c>
      <c r="B15" s="295"/>
      <c r="C15" s="347" t="e">
        <f>+VLOOKUP(A15,bd_lista!$A$3:$C$590,3,FALSE)</f>
        <v>#N/A</v>
      </c>
      <c r="D15" s="347"/>
      <c r="E15" s="347" t="s">
        <v>1311</v>
      </c>
      <c r="F15" s="247">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0</v>
      </c>
      <c r="G15" s="247">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0</v>
      </c>
      <c r="H15" s="247">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0</v>
      </c>
      <c r="I15" s="247">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0</v>
      </c>
      <c r="J15" s="247">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247">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247">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247">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247">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247">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247">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247">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247">
        <f t="shared" ca="1" si="0"/>
        <v>0</v>
      </c>
      <c r="S15" s="247">
        <f ca="1">+R14+R15</f>
        <v>0</v>
      </c>
      <c r="T15" s="247">
        <f ca="1">+S15</f>
        <v>0</v>
      </c>
      <c r="U15" s="246">
        <f t="shared" si="1"/>
        <v>2</v>
      </c>
      <c r="V15" s="347" t="e">
        <f>+VLOOKUP(A15,bd_lista!$A$3:$E$590,5,FALSE)</f>
        <v>#N/A</v>
      </c>
      <c r="W15" s="250"/>
      <c r="X15" s="244" t="e">
        <f>+VLOOKUP(A15,[2]Sheet1!$A$13:$D$744,4,FALSE)</f>
        <v>#N/A</v>
      </c>
      <c r="Y15" s="244" t="e">
        <f>+VLOOKUP(X15,bd_lista!$A$3:$C$590,3,FALSE)</f>
        <v>#N/A</v>
      </c>
      <c r="Z15" s="248"/>
      <c r="AA15" s="249"/>
    </row>
    <row r="16" spans="1:27" ht="15" hidden="1" customHeight="1">
      <c r="A16" s="254">
        <v>149</v>
      </c>
      <c r="B16" s="294">
        <f>+A16</f>
        <v>149</v>
      </c>
      <c r="C16" s="249" t="e">
        <f>+VLOOKUP(A16,bd_lista!$A$3:$C$590,3,FALSE)</f>
        <v>#N/A</v>
      </c>
      <c r="D16" s="249" t="e">
        <f>+C16</f>
        <v>#N/A</v>
      </c>
      <c r="E16" s="249" t="s">
        <v>1310</v>
      </c>
      <c r="F16" s="245">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0</v>
      </c>
      <c r="G16" s="245">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0</v>
      </c>
      <c r="H16" s="245">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245">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0</v>
      </c>
      <c r="J16" s="245">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245">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245">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245">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245">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245">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245">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245">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245">
        <f t="shared" ca="1" si="0"/>
        <v>0</v>
      </c>
      <c r="S16" s="245"/>
      <c r="T16" s="245">
        <f ca="1">+T17</f>
        <v>0</v>
      </c>
      <c r="U16" s="244">
        <f t="shared" si="1"/>
        <v>1</v>
      </c>
      <c r="V16" s="347" t="e">
        <f>+VLOOKUP(A16,bd_lista!$A$3:$E$590,5,FALSE)</f>
        <v>#N/A</v>
      </c>
      <c r="W16" s="262" t="e">
        <f>+V16</f>
        <v>#N/A</v>
      </c>
      <c r="X16" s="244" t="e">
        <f>+VLOOKUP(A16,[2]Sheet1!$A$13:$D$744,4,FALSE)</f>
        <v>#N/A</v>
      </c>
      <c r="Y16" s="244" t="e">
        <f>+VLOOKUP(X16,bd_lista!$A$3:$C$590,3,FALSE)</f>
        <v>#N/A</v>
      </c>
      <c r="Z16" s="248" t="e">
        <f>+X16</f>
        <v>#N/A</v>
      </c>
      <c r="AA16" s="249" t="e">
        <f>+Y16</f>
        <v>#N/A</v>
      </c>
    </row>
    <row r="17" spans="1:27" ht="15" hidden="1" customHeight="1">
      <c r="A17" s="32">
        <v>149</v>
      </c>
      <c r="B17" s="295"/>
      <c r="C17" s="347" t="e">
        <f>+VLOOKUP(A17,bd_lista!$A$3:$C$590,3,FALSE)</f>
        <v>#N/A</v>
      </c>
      <c r="D17" s="347"/>
      <c r="E17" s="347" t="s">
        <v>1311</v>
      </c>
      <c r="F17" s="247">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0</v>
      </c>
      <c r="G17" s="247">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0</v>
      </c>
      <c r="H17" s="247">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0</v>
      </c>
      <c r="I17" s="247">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0</v>
      </c>
      <c r="J17" s="247">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0</v>
      </c>
      <c r="K17" s="247">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247">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247">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247">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247">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247">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247">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247">
        <f t="shared" ca="1" si="0"/>
        <v>0</v>
      </c>
      <c r="S17" s="247">
        <f ca="1">+R16+R17</f>
        <v>0</v>
      </c>
      <c r="T17" s="247">
        <f ca="1">+S17</f>
        <v>0</v>
      </c>
      <c r="U17" s="246">
        <f t="shared" si="1"/>
        <v>2</v>
      </c>
      <c r="V17" s="347" t="e">
        <f>+VLOOKUP(A17,bd_lista!$A$3:$E$590,5,FALSE)</f>
        <v>#N/A</v>
      </c>
      <c r="W17" s="250"/>
      <c r="X17" s="244" t="e">
        <f>+VLOOKUP(A17,[2]Sheet1!$A$13:$D$744,4,FALSE)</f>
        <v>#N/A</v>
      </c>
      <c r="Y17" s="244" t="e">
        <f>+VLOOKUP(X17,bd_lista!$A$3:$C$590,3,FALSE)</f>
        <v>#N/A</v>
      </c>
      <c r="Z17" s="248"/>
      <c r="AA17" s="249"/>
    </row>
    <row r="18" spans="1:27" ht="15" hidden="1" customHeight="1">
      <c r="A18" s="254">
        <v>384</v>
      </c>
      <c r="B18" s="294">
        <f>+A18</f>
        <v>384</v>
      </c>
      <c r="C18" s="249" t="e">
        <f>+VLOOKUP(A18,bd_lista!$A$3:$C$590,3,FALSE)</f>
        <v>#N/A</v>
      </c>
      <c r="D18" s="249" t="e">
        <f>+C18</f>
        <v>#N/A</v>
      </c>
      <c r="E18" s="249" t="s">
        <v>1310</v>
      </c>
      <c r="F18" s="245">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245">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245">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245">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245">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245">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245">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245">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245">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245">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245">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245">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245">
        <f t="shared" ca="1" si="0"/>
        <v>0</v>
      </c>
      <c r="S18" s="252"/>
      <c r="T18" s="245">
        <f ca="1">+T19</f>
        <v>0</v>
      </c>
      <c r="U18" s="244">
        <f t="shared" si="1"/>
        <v>1</v>
      </c>
      <c r="V18" s="347" t="e">
        <f>+VLOOKUP(A18,bd_lista!$A$3:$E$590,5,FALSE)</f>
        <v>#N/A</v>
      </c>
      <c r="W18" s="262" t="e">
        <f>+V18</f>
        <v>#N/A</v>
      </c>
      <c r="X18" s="244">
        <f>+VLOOKUP(A18,[2]Sheet1!$A$13:$D$744,4,FALSE)</f>
        <v>30</v>
      </c>
      <c r="Y18" s="244" t="str">
        <f>+VLOOKUP(X18,bd_lista!$A$3:$C$590,3,FALSE)</f>
        <v>Ministerio de Justicia y Transparencia Institucional</v>
      </c>
      <c r="Z18" s="248">
        <f>+X18</f>
        <v>30</v>
      </c>
      <c r="AA18" s="249" t="str">
        <f>+Y18</f>
        <v>Ministerio de Justicia y Transparencia Institucional</v>
      </c>
    </row>
    <row r="19" spans="1:27" ht="15" hidden="1" customHeight="1">
      <c r="A19" s="32">
        <v>384</v>
      </c>
      <c r="B19" s="295"/>
      <c r="C19" s="347" t="e">
        <f>+VLOOKUP(A19,bd_lista!$A$3:$C$590,3,FALSE)</f>
        <v>#N/A</v>
      </c>
      <c r="D19" s="347"/>
      <c r="E19" s="347" t="s">
        <v>1311</v>
      </c>
      <c r="F19" s="247">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0</v>
      </c>
      <c r="G19" s="247">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0</v>
      </c>
      <c r="H19" s="247">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0</v>
      </c>
      <c r="I19" s="247">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0</v>
      </c>
      <c r="J19" s="247">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0</v>
      </c>
      <c r="K19" s="247">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247">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247">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247">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247">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247">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247">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247">
        <f t="shared" ca="1" si="0"/>
        <v>0</v>
      </c>
      <c r="S19" s="264">
        <f ca="1">+R18+R19</f>
        <v>0</v>
      </c>
      <c r="T19" s="247">
        <f ca="1">+S19</f>
        <v>0</v>
      </c>
      <c r="U19" s="246">
        <f t="shared" si="1"/>
        <v>2</v>
      </c>
      <c r="V19" s="347" t="e">
        <f>+VLOOKUP(A19,bd_lista!$A$3:$E$590,5,FALSE)</f>
        <v>#N/A</v>
      </c>
      <c r="W19" s="250"/>
      <c r="X19" s="244">
        <f>+VLOOKUP(A19,[2]Sheet1!$A$13:$D$744,4,FALSE)</f>
        <v>30</v>
      </c>
      <c r="Y19" s="244" t="str">
        <f>+VLOOKUP(X19,bd_lista!$A$3:$C$590,3,FALSE)</f>
        <v>Ministerio de Justicia y Transparencia Institucional</v>
      </c>
      <c r="Z19" s="248"/>
      <c r="AA19" s="249"/>
    </row>
    <row r="20" spans="1:27" ht="15" hidden="1" customHeight="1">
      <c r="A20" s="254">
        <v>48</v>
      </c>
      <c r="B20" s="294">
        <f>+A20</f>
        <v>48</v>
      </c>
      <c r="C20" s="249" t="e">
        <f>+VLOOKUP(A20,bd_lista!$A$3:$C$590,3,FALSE)</f>
        <v>#N/A</v>
      </c>
      <c r="D20" s="249" t="e">
        <f>+C20</f>
        <v>#N/A</v>
      </c>
      <c r="E20" s="249" t="s">
        <v>1310</v>
      </c>
      <c r="F20" s="245">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245">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245">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245">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245">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245">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245">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245">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245">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245">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245">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245">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245">
        <f t="shared" ca="1" si="0"/>
        <v>0</v>
      </c>
      <c r="S20" s="245"/>
      <c r="T20" s="245">
        <f ca="1">+T21</f>
        <v>0</v>
      </c>
      <c r="U20" s="244">
        <f t="shared" si="1"/>
        <v>1</v>
      </c>
      <c r="V20" s="347" t="e">
        <f>+VLOOKUP(A20,bd_lista!$A$3:$E$590,5,FALSE)</f>
        <v>#N/A</v>
      </c>
      <c r="W20" s="262" t="e">
        <f>+V20</f>
        <v>#N/A</v>
      </c>
      <c r="X20" s="244">
        <f>+A20</f>
        <v>48</v>
      </c>
      <c r="Y20" s="244" t="e">
        <f>+VLOOKUP(X20,bd_lista!$A$3:$C$590,3,FALSE)</f>
        <v>#N/A</v>
      </c>
      <c r="Z20" s="248">
        <f>+X20</f>
        <v>48</v>
      </c>
      <c r="AA20" s="249" t="e">
        <f>+Y20</f>
        <v>#N/A</v>
      </c>
    </row>
    <row r="21" spans="1:27" ht="15" hidden="1" customHeight="1">
      <c r="A21" s="32">
        <v>48</v>
      </c>
      <c r="B21" s="295"/>
      <c r="C21" s="347" t="e">
        <f>+VLOOKUP(A21,bd_lista!$A$3:$C$590,3,FALSE)</f>
        <v>#N/A</v>
      </c>
      <c r="D21" s="347"/>
      <c r="E21" s="347" t="s">
        <v>1311</v>
      </c>
      <c r="F21" s="247">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0</v>
      </c>
      <c r="G21" s="247">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0</v>
      </c>
      <c r="H21" s="247">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247">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0</v>
      </c>
      <c r="J21" s="247">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247">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247">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247">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247">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247">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247">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247">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247">
        <f t="shared" ca="1" si="0"/>
        <v>0</v>
      </c>
      <c r="S21" s="247">
        <f ca="1">+R20+R21</f>
        <v>0</v>
      </c>
      <c r="T21" s="247">
        <f ca="1">+S21</f>
        <v>0</v>
      </c>
      <c r="U21" s="246">
        <f t="shared" si="1"/>
        <v>2</v>
      </c>
      <c r="V21" s="347" t="e">
        <f>+VLOOKUP(A21,bd_lista!$A$3:$E$590,5,FALSE)</f>
        <v>#N/A</v>
      </c>
      <c r="W21" s="250"/>
      <c r="X21" s="244">
        <f>+A21</f>
        <v>48</v>
      </c>
      <c r="Y21" s="244" t="e">
        <f>+VLOOKUP(X21,bd_lista!$A$3:$C$590,3,FALSE)</f>
        <v>#N/A</v>
      </c>
      <c r="Z21" s="248"/>
      <c r="AA21" s="249"/>
    </row>
    <row r="22" spans="1:27" ht="15" hidden="1" customHeight="1">
      <c r="A22" s="254">
        <v>0</v>
      </c>
      <c r="B22" s="294">
        <f>+A22</f>
        <v>0</v>
      </c>
      <c r="C22" s="249" t="e">
        <f>+VLOOKUP(A22,bd_lista!$A$3:$C$590,3,FALSE)</f>
        <v>#N/A</v>
      </c>
      <c r="D22" s="249" t="e">
        <f>+C22</f>
        <v>#N/A</v>
      </c>
      <c r="E22" s="244" t="s">
        <v>1310</v>
      </c>
      <c r="F22" s="245">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245">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245">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245">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245">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245">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245">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245">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245">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245">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245">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245">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245">
        <f t="shared" ca="1" si="0"/>
        <v>0</v>
      </c>
      <c r="S22" s="245"/>
      <c r="T22" s="245">
        <f ca="1">+T23</f>
        <v>0</v>
      </c>
      <c r="U22" s="244">
        <f t="shared" si="1"/>
        <v>1</v>
      </c>
      <c r="V22" s="347" t="e">
        <f>+VLOOKUP(A22,bd_lista!A3:E590,5,FALSE)</f>
        <v>#N/A</v>
      </c>
      <c r="W22" s="262" t="e">
        <f>+V22</f>
        <v>#N/A</v>
      </c>
      <c r="X22" s="244" t="e">
        <f>+VLOOKUP(A22,[2]Sheet1!$A$13:$D$744,4,FALSE)</f>
        <v>#N/A</v>
      </c>
      <c r="Y22" s="244" t="e">
        <f>+VLOOKUP(X22,bd_lista!$A$3:$C$590,3,FALSE)</f>
        <v>#N/A</v>
      </c>
      <c r="Z22" s="248" t="e">
        <f>+X22</f>
        <v>#N/A</v>
      </c>
      <c r="AA22" s="249" t="e">
        <f>+Y22</f>
        <v>#N/A</v>
      </c>
    </row>
    <row r="23" spans="1:27" ht="15" hidden="1" customHeight="1">
      <c r="A23" s="32">
        <v>0</v>
      </c>
      <c r="B23" s="295"/>
      <c r="C23" s="347" t="e">
        <f>+VLOOKUP(A23,bd_lista!$A$3:$C$590,3,FALSE)</f>
        <v>#N/A</v>
      </c>
      <c r="D23" s="347"/>
      <c r="E23" s="246" t="s">
        <v>1311</v>
      </c>
      <c r="F23" s="247">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0</v>
      </c>
      <c r="G23" s="247">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0</v>
      </c>
      <c r="H23" s="247">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0</v>
      </c>
      <c r="I23" s="247">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0</v>
      </c>
      <c r="J23" s="247">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0</v>
      </c>
      <c r="K23" s="247">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247">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247">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247">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247">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247">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247">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247">
        <f t="shared" ca="1" si="0"/>
        <v>0</v>
      </c>
      <c r="S23" s="247">
        <f ca="1">+R22+R23</f>
        <v>0</v>
      </c>
      <c r="T23" s="247">
        <f ca="1">+S23</f>
        <v>0</v>
      </c>
      <c r="U23" s="246">
        <f t="shared" si="1"/>
        <v>2</v>
      </c>
      <c r="V23" s="347" t="e">
        <f>+VLOOKUP(A23,bd_lista!$A$3:$E$590,5,FALSE)</f>
        <v>#N/A</v>
      </c>
      <c r="W23" s="250"/>
      <c r="X23" s="244" t="e">
        <f>+VLOOKUP(A23,[2]Sheet1!$A$13:$D$744,4,FALSE)</f>
        <v>#N/A</v>
      </c>
      <c r="Y23" s="244" t="e">
        <f>+VLOOKUP(X23,bd_lista!$A$3:$C$590,3,FALSE)</f>
        <v>#N/A</v>
      </c>
      <c r="Z23" s="248"/>
      <c r="AA23" s="249"/>
    </row>
    <row r="24" spans="1:27" ht="15" hidden="1" customHeight="1">
      <c r="A24" s="254">
        <v>999</v>
      </c>
      <c r="B24" s="294">
        <f>+A24</f>
        <v>999</v>
      </c>
      <c r="C24" s="249" t="e">
        <f>+VLOOKUP(A24,bd_lista!$A$3:$C$590,3,FALSE)</f>
        <v>#N/A</v>
      </c>
      <c r="D24" s="249" t="e">
        <f>+C24</f>
        <v>#N/A</v>
      </c>
      <c r="E24" s="244" t="s">
        <v>1310</v>
      </c>
      <c r="F24" s="245">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245">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245">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245">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0</v>
      </c>
      <c r="J24" s="245">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245">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245">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245">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245">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245">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245">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245">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245">
        <f t="shared" ca="1" si="0"/>
        <v>0</v>
      </c>
      <c r="S24" s="252"/>
      <c r="T24" s="245">
        <f ca="1">+T25</f>
        <v>0</v>
      </c>
      <c r="U24" s="244">
        <f t="shared" si="1"/>
        <v>1</v>
      </c>
      <c r="V24" s="347" t="e">
        <f>+VLOOKUP(A24,bd_lista!$A$3:$E$590,5,FALSE)</f>
        <v>#N/A</v>
      </c>
      <c r="W24" s="262" t="e">
        <f>+V24</f>
        <v>#N/A</v>
      </c>
      <c r="X24" s="244">
        <f>+VLOOKUP(A24,[2]Sheet1!$A$13:$D$744,4,FALSE)</f>
        <v>0</v>
      </c>
      <c r="Y24" s="244" t="e">
        <f>+VLOOKUP(X24,bd_lista!$A$3:$C$590,3,FALSE)</f>
        <v>#N/A</v>
      </c>
      <c r="Z24" s="248">
        <f>+X24</f>
        <v>0</v>
      </c>
      <c r="AA24" s="249" t="e">
        <f>+Y24</f>
        <v>#N/A</v>
      </c>
    </row>
    <row r="25" spans="1:27" ht="15" hidden="1" customHeight="1">
      <c r="A25" s="32">
        <v>999</v>
      </c>
      <c r="B25" s="295"/>
      <c r="C25" s="347" t="e">
        <f>+VLOOKUP(A25,bd_lista!$A$3:$C$590,3,FALSE)</f>
        <v>#N/A</v>
      </c>
      <c r="D25" s="347"/>
      <c r="E25" s="246" t="s">
        <v>1311</v>
      </c>
      <c r="F25" s="247">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0</v>
      </c>
      <c r="G25" s="247">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0</v>
      </c>
      <c r="H25" s="247">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0</v>
      </c>
      <c r="I25" s="247">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0</v>
      </c>
      <c r="J25" s="247">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0</v>
      </c>
      <c r="K25" s="247">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247">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247">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247">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247">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247">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247">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247">
        <f t="shared" ca="1" si="0"/>
        <v>0</v>
      </c>
      <c r="S25" s="264">
        <f ca="1">+R24+R25</f>
        <v>0</v>
      </c>
      <c r="T25" s="247">
        <f ca="1">+S25</f>
        <v>0</v>
      </c>
      <c r="U25" s="246">
        <f t="shared" si="1"/>
        <v>2</v>
      </c>
      <c r="V25" s="347" t="e">
        <f>+VLOOKUP(A25,bd_lista!$A$3:$E$590,5,FALSE)</f>
        <v>#N/A</v>
      </c>
      <c r="W25" s="250"/>
      <c r="X25" s="244">
        <f>+VLOOKUP(A25,[2]Sheet1!$A$13:$D$744,4,FALSE)</f>
        <v>0</v>
      </c>
      <c r="Y25" s="244" t="e">
        <f>+VLOOKUP(X25,bd_lista!$A$3:$C$590,3,FALSE)</f>
        <v>#N/A</v>
      </c>
      <c r="Z25" s="248"/>
      <c r="AA25" s="249"/>
    </row>
    <row r="26" spans="1:27" ht="15" hidden="1" customHeight="1">
      <c r="A26" s="254">
        <v>148</v>
      </c>
      <c r="B26" s="294">
        <f>+A26</f>
        <v>148</v>
      </c>
      <c r="C26" s="249" t="str">
        <f>+VLOOKUP(A26,bd_lista!$A$3:$C$590,3,FALSE)</f>
        <v>Universidad Amazónica de Pando</v>
      </c>
      <c r="D26" s="249" t="str">
        <f>+C26</f>
        <v>Universidad Amazónica de Pando</v>
      </c>
      <c r="E26" s="249" t="s">
        <v>1310</v>
      </c>
      <c r="F26" s="245">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0</v>
      </c>
      <c r="G26" s="245">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0</v>
      </c>
      <c r="H26" s="245">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0</v>
      </c>
      <c r="I26" s="245">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0</v>
      </c>
      <c r="J26" s="245">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245">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245">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245">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245">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245">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245">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245">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245">
        <f t="shared" ca="1" si="0"/>
        <v>0</v>
      </c>
      <c r="S26" s="245"/>
      <c r="T26" s="245">
        <f ca="1">+T27</f>
        <v>0</v>
      </c>
      <c r="U26" s="244">
        <f t="shared" si="1"/>
        <v>1</v>
      </c>
      <c r="V26" s="347" t="str">
        <f>+VLOOKUP(A26,bd_lista!$A$3:$E$590,5,FALSE)</f>
        <v>Universidades Públicas</v>
      </c>
      <c r="W26" s="262" t="str">
        <f>+V26</f>
        <v>Universidades Públicas</v>
      </c>
      <c r="X26" s="244">
        <f>+VLOOKUP(A26,[2]Sheet1!$A$13:$D$744,4,FALSE)</f>
        <v>0</v>
      </c>
      <c r="Y26" s="244" t="e">
        <f>+VLOOKUP(X26,bd_lista!$A$3:$C$590,3,FALSE)</f>
        <v>#N/A</v>
      </c>
      <c r="Z26" s="248">
        <f>+X26</f>
        <v>0</v>
      </c>
      <c r="AA26" s="249" t="e">
        <f>+Y26</f>
        <v>#N/A</v>
      </c>
    </row>
    <row r="27" spans="1:27" ht="15" hidden="1" customHeight="1">
      <c r="A27" s="32">
        <v>148</v>
      </c>
      <c r="B27" s="295"/>
      <c r="C27" s="347" t="str">
        <f>+VLOOKUP(A27,bd_lista!$A$3:$C$590,3,FALSE)</f>
        <v>Universidad Amazónica de Pando</v>
      </c>
      <c r="D27" s="347"/>
      <c r="E27" s="347" t="s">
        <v>1311</v>
      </c>
      <c r="F27" s="247">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0</v>
      </c>
      <c r="G27" s="247">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0</v>
      </c>
      <c r="H27" s="247">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0</v>
      </c>
      <c r="I27" s="247">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0</v>
      </c>
      <c r="J27" s="247">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247">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247">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247">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247">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247">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247">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247">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247">
        <f t="shared" ca="1" si="0"/>
        <v>0</v>
      </c>
      <c r="S27" s="247">
        <f ca="1">+R26+R27</f>
        <v>0</v>
      </c>
      <c r="T27" s="247">
        <f ca="1">+S27</f>
        <v>0</v>
      </c>
      <c r="U27" s="246">
        <f t="shared" si="1"/>
        <v>2</v>
      </c>
      <c r="V27" s="347" t="str">
        <f>+VLOOKUP(A27,bd_lista!$A$3:$E$590,5,FALSE)</f>
        <v>Universidades Públicas</v>
      </c>
      <c r="W27" s="250"/>
      <c r="X27" s="244">
        <f>+VLOOKUP(A27,[2]Sheet1!$A$13:$D$744,4,FALSE)</f>
        <v>0</v>
      </c>
      <c r="Y27" s="244" t="e">
        <f>+VLOOKUP(X27,bd_lista!$A$3:$C$590,3,FALSE)</f>
        <v>#N/A</v>
      </c>
      <c r="Z27" s="248"/>
      <c r="AA27" s="249"/>
    </row>
    <row r="28" spans="1:27" ht="15" hidden="1" customHeight="1">
      <c r="A28" s="254">
        <v>802</v>
      </c>
      <c r="B28" s="294">
        <f>+A28</f>
        <v>802</v>
      </c>
      <c r="C28" s="249" t="str">
        <f>+VLOOKUP(A28,bd_lista!$A$3:$C$590,3,FALSE)</f>
        <v>Empresa Local de Agua Potable y Alcantarillado Sucre</v>
      </c>
      <c r="D28" s="249" t="str">
        <f>+C28</f>
        <v>Empresa Local de Agua Potable y Alcantarillado Sucre</v>
      </c>
      <c r="E28" s="244" t="s">
        <v>1310</v>
      </c>
      <c r="F28" s="245">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245">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0</v>
      </c>
      <c r="H28" s="245">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245">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0</v>
      </c>
      <c r="J28" s="245">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245">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245">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245">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245">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245">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245">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245">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245">
        <f t="shared" ref="R28:R29" ca="1" si="2">+SUM(F28:Q28)</f>
        <v>0</v>
      </c>
      <c r="S28" s="252"/>
      <c r="T28" s="245">
        <f ca="1">+T29</f>
        <v>28540.3</v>
      </c>
      <c r="U28" s="244">
        <f t="shared" ref="U28:U29" si="3">+IF(E28="Débitos",1,2)</f>
        <v>1</v>
      </c>
      <c r="V28" s="347" t="str">
        <f>+VLOOKUP(A28,bd_lista!$A$3:$E$590,5,FALSE)</f>
        <v>Empresas Municipales</v>
      </c>
      <c r="W28" s="262" t="str">
        <f>+V28</f>
        <v>Empresas Municipales</v>
      </c>
      <c r="X28" s="244">
        <f>+VLOOKUP(A28,[2]Sheet1!$A$13:$D$744,4,FALSE)</f>
        <v>0</v>
      </c>
      <c r="Y28" s="244" t="e">
        <f>+VLOOKUP(X28,bd_lista!$A$3:$C$590,3,FALSE)</f>
        <v>#N/A</v>
      </c>
      <c r="Z28" s="248">
        <f>+X28</f>
        <v>0</v>
      </c>
      <c r="AA28" s="248" t="e">
        <f>+Y28</f>
        <v>#N/A</v>
      </c>
    </row>
    <row r="29" spans="1:27" ht="15" hidden="1" customHeight="1">
      <c r="A29" s="32">
        <v>802</v>
      </c>
      <c r="B29" s="295"/>
      <c r="C29" s="347" t="str">
        <f>+VLOOKUP(A29,bd_lista!$A$3:$C$590,3,FALSE)</f>
        <v>Empresa Local de Agua Potable y Alcantarillado Sucre</v>
      </c>
      <c r="D29" s="347"/>
      <c r="E29" s="246" t="s">
        <v>1311</v>
      </c>
      <c r="F29" s="247">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0</v>
      </c>
      <c r="G29" s="247">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0</v>
      </c>
      <c r="H29" s="247">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28540.3</v>
      </c>
      <c r="I29" s="247">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0</v>
      </c>
      <c r="J29" s="247">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0</v>
      </c>
      <c r="K29" s="247">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247">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247">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247">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247">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247">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247">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247">
        <f t="shared" ca="1" si="2"/>
        <v>28540.3</v>
      </c>
      <c r="S29" s="264">
        <f ca="1">+R28+R29</f>
        <v>28540.3</v>
      </c>
      <c r="T29" s="247">
        <f ca="1">+S29</f>
        <v>28540.3</v>
      </c>
      <c r="U29" s="246">
        <f t="shared" si="3"/>
        <v>2</v>
      </c>
      <c r="V29" s="347" t="str">
        <f>+VLOOKUP(A29,bd_lista!$A$3:$E$590,5,FALSE)</f>
        <v>Empresas Municipales</v>
      </c>
      <c r="W29" s="250"/>
      <c r="X29" s="244">
        <f>+VLOOKUP(A29,[2]Sheet1!$A$13:$D$744,4,FALSE)</f>
        <v>0</v>
      </c>
      <c r="Y29" s="244" t="e">
        <f>+VLOOKUP(X29,bd_lista!$A$3:$C$590,3,FALSE)</f>
        <v>#N/A</v>
      </c>
      <c r="Z29" s="248"/>
      <c r="AA29" s="248"/>
    </row>
    <row r="30" spans="1:27" ht="15" customHeight="1">
      <c r="A30" s="254">
        <v>6</v>
      </c>
      <c r="B30" s="449">
        <f>+A30</f>
        <v>6</v>
      </c>
      <c r="C30" s="249" t="str">
        <f>+VLOOKUP(A30,bd_lista!$A$3:$C$590,3,FALSE)</f>
        <v>Vicepresidencia del Estado Plurinacional</v>
      </c>
      <c r="D30" s="451" t="str">
        <f>+C30</f>
        <v>Vicepresidencia del Estado Plurinacional</v>
      </c>
      <c r="E30" s="249" t="s">
        <v>1310</v>
      </c>
      <c r="F30" s="245">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0</v>
      </c>
      <c r="G30" s="245">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0</v>
      </c>
      <c r="H30" s="245">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0</v>
      </c>
      <c r="I30" s="245">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245">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245">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245">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245">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245">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245">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245">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245">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245">
        <f t="shared" ref="R30:R93" ca="1" si="4">+SUM(F30:Q30)</f>
        <v>0</v>
      </c>
      <c r="S30" s="245"/>
      <c r="T30" s="245">
        <f ca="1">+T31</f>
        <v>914</v>
      </c>
      <c r="U30" s="244">
        <f t="shared" ref="U30:U93" si="5">+IF(E30="Débitos",1,2)</f>
        <v>1</v>
      </c>
      <c r="V30" s="347" t="str">
        <f>+VLOOKUP(A30,bd_lista!$A$3:$E$590,5,FALSE)</f>
        <v>Órgano Ejecutivo</v>
      </c>
      <c r="W30" s="453" t="str">
        <f>+V30</f>
        <v>Órgano Ejecutivo</v>
      </c>
      <c r="X30" s="244">
        <f>+A30</f>
        <v>6</v>
      </c>
      <c r="Y30" s="244" t="str">
        <f>+VLOOKUP(X30,bd_lista!$A$3:$C$590,3,FALSE)</f>
        <v>Vicepresidencia del Estado Plurinacional</v>
      </c>
      <c r="Z30" s="248">
        <f>+X30</f>
        <v>6</v>
      </c>
      <c r="AA30" s="248" t="str">
        <f>+Y30</f>
        <v>Vicepresidencia del Estado Plurinacional</v>
      </c>
    </row>
    <row r="31" spans="1:27" ht="15" customHeight="1">
      <c r="A31" s="32">
        <v>6</v>
      </c>
      <c r="B31" s="450"/>
      <c r="C31" s="347" t="str">
        <f>+VLOOKUP(A31,bd_lista!$A$3:$C$590,3,FALSE)</f>
        <v>Vicepresidencia del Estado Plurinacional</v>
      </c>
      <c r="D31" s="452"/>
      <c r="E31" s="347" t="s">
        <v>1311</v>
      </c>
      <c r="F31" s="247">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0</v>
      </c>
      <c r="G31" s="247">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0</v>
      </c>
      <c r="H31" s="247">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0</v>
      </c>
      <c r="I31" s="247">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0</v>
      </c>
      <c r="J31" s="247">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247">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0</v>
      </c>
      <c r="L31" s="247">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914</v>
      </c>
      <c r="M31" s="247">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247">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247">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247">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247">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0</v>
      </c>
      <c r="R31" s="247">
        <f t="shared" ca="1" si="4"/>
        <v>914</v>
      </c>
      <c r="S31" s="247">
        <f ca="1">+R30+R31</f>
        <v>914</v>
      </c>
      <c r="T31" s="247">
        <f ca="1">+S31</f>
        <v>914</v>
      </c>
      <c r="U31" s="246">
        <f t="shared" si="5"/>
        <v>2</v>
      </c>
      <c r="V31" s="347" t="str">
        <f>+VLOOKUP(A31,bd_lista!$A$3:$E$590,5,FALSE)</f>
        <v>Órgano Ejecutivo</v>
      </c>
      <c r="W31" s="454"/>
      <c r="X31" s="244">
        <f>+A31</f>
        <v>6</v>
      </c>
      <c r="Y31" s="244" t="str">
        <f>+VLOOKUP(X31,bd_lista!$A$3:$C$590,3,FALSE)</f>
        <v>Vicepresidencia del Estado Plurinacional</v>
      </c>
      <c r="Z31" s="248"/>
      <c r="AA31" s="248"/>
    </row>
    <row r="32" spans="1:27" ht="15" customHeight="1">
      <c r="A32" s="254">
        <v>10</v>
      </c>
      <c r="B32" s="449">
        <f>+A32</f>
        <v>10</v>
      </c>
      <c r="C32" s="249" t="str">
        <f>+VLOOKUP(A32,bd_lista!$A$3:$C$590,3,FALSE)</f>
        <v>Ministerio de Relaciones Exteriores</v>
      </c>
      <c r="D32" s="451" t="str">
        <f>+C32</f>
        <v>Ministerio de Relaciones Exteriores</v>
      </c>
      <c r="E32" s="249" t="s">
        <v>1310</v>
      </c>
      <c r="F32" s="245">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0</v>
      </c>
      <c r="G32" s="245">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245">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0</v>
      </c>
      <c r="I32" s="245">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0</v>
      </c>
      <c r="J32" s="245">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0</v>
      </c>
      <c r="K32" s="245">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245">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50</v>
      </c>
      <c r="M32" s="245">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38632.93</v>
      </c>
      <c r="N32" s="245">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245">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245">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245">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0</v>
      </c>
      <c r="R32" s="245">
        <f t="shared" ca="1" si="4"/>
        <v>38682.93</v>
      </c>
      <c r="S32" s="245"/>
      <c r="T32" s="245">
        <f ca="1">+T33</f>
        <v>4783282.0900000008</v>
      </c>
      <c r="U32" s="244">
        <f t="shared" si="5"/>
        <v>1</v>
      </c>
      <c r="V32" s="347" t="str">
        <f>+VLOOKUP(A32,bd_lista!$A$3:$E$590,5,FALSE)</f>
        <v>Órgano Ejecutivo</v>
      </c>
      <c r="W32" s="453" t="str">
        <f>+V32</f>
        <v>Órgano Ejecutivo</v>
      </c>
      <c r="X32" s="244">
        <f>+A32</f>
        <v>10</v>
      </c>
      <c r="Y32" s="244" t="str">
        <f>+VLOOKUP(X32,bd_lista!$A$3:$C$590,3,FALSE)</f>
        <v>Ministerio de Relaciones Exteriores</v>
      </c>
      <c r="Z32" s="248">
        <f>+X32</f>
        <v>10</v>
      </c>
      <c r="AA32" s="248" t="str">
        <f>+Y32</f>
        <v>Ministerio de Relaciones Exteriores</v>
      </c>
    </row>
    <row r="33" spans="1:27" ht="15" customHeight="1">
      <c r="A33" s="32">
        <v>10</v>
      </c>
      <c r="B33" s="450"/>
      <c r="C33" s="347" t="str">
        <f>+VLOOKUP(A33,bd_lista!$A$3:$C$590,3,FALSE)</f>
        <v>Ministerio de Relaciones Exteriores</v>
      </c>
      <c r="D33" s="452"/>
      <c r="E33" s="347" t="s">
        <v>1311</v>
      </c>
      <c r="F33" s="247">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0</v>
      </c>
      <c r="G33" s="247">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0</v>
      </c>
      <c r="H33" s="247">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0</v>
      </c>
      <c r="I33" s="247">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0</v>
      </c>
      <c r="J33" s="247">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0</v>
      </c>
      <c r="K33" s="247">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36182.93</v>
      </c>
      <c r="L33" s="247">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44506.32</v>
      </c>
      <c r="M33" s="247">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4663909.9100000011</v>
      </c>
      <c r="N33" s="247">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247">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0</v>
      </c>
      <c r="P33" s="247">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0</v>
      </c>
      <c r="Q33" s="247">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0</v>
      </c>
      <c r="R33" s="247">
        <f t="shared" ca="1" si="4"/>
        <v>4744599.1600000011</v>
      </c>
      <c r="S33" s="247">
        <f ca="1">+R32+R33</f>
        <v>4783282.0900000008</v>
      </c>
      <c r="T33" s="247">
        <f ca="1">+S33</f>
        <v>4783282.0900000008</v>
      </c>
      <c r="U33" s="246">
        <f t="shared" si="5"/>
        <v>2</v>
      </c>
      <c r="V33" s="347" t="str">
        <f>+VLOOKUP(A33,bd_lista!$A$3:$E$590,5,FALSE)</f>
        <v>Órgano Ejecutivo</v>
      </c>
      <c r="W33" s="454"/>
      <c r="X33" s="244">
        <f>+A33</f>
        <v>10</v>
      </c>
      <c r="Y33" s="244" t="str">
        <f>+VLOOKUP(X33,bd_lista!$A$3:$C$590,3,FALSE)</f>
        <v>Ministerio de Relaciones Exteriores</v>
      </c>
      <c r="Z33" s="248"/>
      <c r="AA33" s="248"/>
    </row>
    <row r="34" spans="1:27" ht="15" hidden="1" customHeight="1">
      <c r="A34" s="254">
        <v>144</v>
      </c>
      <c r="B34" s="294">
        <f>+A34</f>
        <v>144</v>
      </c>
      <c r="C34" s="249" t="str">
        <f>+VLOOKUP(A34,bd_lista!$A$3:$C$590,3,FALSE)</f>
        <v>Universidad Nacional Siglo XX</v>
      </c>
      <c r="D34" s="249" t="str">
        <f>+C34</f>
        <v>Universidad Nacional Siglo XX</v>
      </c>
      <c r="E34" s="249" t="s">
        <v>1310</v>
      </c>
      <c r="F34" s="245">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0</v>
      </c>
      <c r="G34" s="245">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0</v>
      </c>
      <c r="H34" s="245">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245">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0</v>
      </c>
      <c r="J34" s="245">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245">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245">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245">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245">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245">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245">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245">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245">
        <f t="shared" ca="1" si="4"/>
        <v>0</v>
      </c>
      <c r="S34" s="245"/>
      <c r="T34" s="245">
        <f ca="1">+T35</f>
        <v>0</v>
      </c>
      <c r="U34" s="244">
        <f t="shared" si="5"/>
        <v>1</v>
      </c>
      <c r="V34" s="347" t="str">
        <f>+VLOOKUP(A34,bd_lista!$A$3:$E$590,5,FALSE)</f>
        <v>Universidades Públicas</v>
      </c>
      <c r="W34" s="262" t="str">
        <f>+V34</f>
        <v>Universidades Públicas</v>
      </c>
      <c r="X34" s="244">
        <f>+VLOOKUP(A34,[2]Sheet1!$A$13:$D$744,4,FALSE)</f>
        <v>0</v>
      </c>
      <c r="Y34" s="244" t="e">
        <f>+VLOOKUP(X34,bd_lista!$A$3:$C$590,3,FALSE)</f>
        <v>#N/A</v>
      </c>
      <c r="Z34" s="248">
        <f>+X34</f>
        <v>0</v>
      </c>
      <c r="AA34" s="249" t="e">
        <f>+Y34</f>
        <v>#N/A</v>
      </c>
    </row>
    <row r="35" spans="1:27" ht="15" hidden="1" customHeight="1">
      <c r="A35" s="32">
        <v>144</v>
      </c>
      <c r="B35" s="295"/>
      <c r="C35" s="347" t="str">
        <f>+VLOOKUP(A35,bd_lista!$A$3:$C$590,3,FALSE)</f>
        <v>Universidad Nacional Siglo XX</v>
      </c>
      <c r="D35" s="347"/>
      <c r="E35" s="347" t="s">
        <v>1311</v>
      </c>
      <c r="F35" s="247">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0</v>
      </c>
      <c r="G35" s="247">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0</v>
      </c>
      <c r="H35" s="247">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0</v>
      </c>
      <c r="I35" s="247">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0</v>
      </c>
      <c r="J35" s="247">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247">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247">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247">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247">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247">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247">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247">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247">
        <f t="shared" ca="1" si="4"/>
        <v>0</v>
      </c>
      <c r="S35" s="247">
        <f ca="1">+R34+R35</f>
        <v>0</v>
      </c>
      <c r="T35" s="247">
        <f ca="1">+S35</f>
        <v>0</v>
      </c>
      <c r="U35" s="246">
        <f t="shared" si="5"/>
        <v>2</v>
      </c>
      <c r="V35" s="347" t="str">
        <f>+VLOOKUP(A35,bd_lista!$A$3:$E$590,5,FALSE)</f>
        <v>Universidades Públicas</v>
      </c>
      <c r="W35" s="250"/>
      <c r="X35" s="244">
        <f>+VLOOKUP(A35,[2]Sheet1!$A$13:$D$744,4,FALSE)</f>
        <v>0</v>
      </c>
      <c r="Y35" s="244" t="e">
        <f>+VLOOKUP(X35,bd_lista!$A$3:$C$590,3,FALSE)</f>
        <v>#N/A</v>
      </c>
      <c r="Z35" s="248"/>
      <c r="AA35" s="249"/>
    </row>
    <row r="36" spans="1:27" ht="15" hidden="1" customHeight="1">
      <c r="A36" s="254">
        <v>141</v>
      </c>
      <c r="B36" s="294">
        <f>+A36</f>
        <v>141</v>
      </c>
      <c r="C36" s="249" t="str">
        <f>+VLOOKUP(A36,bd_lista!$A$3:$C$590,3,FALSE)</f>
        <v>Universidad Mayor de San Simón</v>
      </c>
      <c r="D36" s="249" t="str">
        <f>+C36</f>
        <v>Universidad Mayor de San Simón</v>
      </c>
      <c r="E36" s="249" t="s">
        <v>1310</v>
      </c>
      <c r="F36" s="245">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245">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245">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245">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245">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245">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245">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245">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245">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245">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245">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245">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245">
        <f t="shared" ca="1" si="4"/>
        <v>0</v>
      </c>
      <c r="S36" s="245"/>
      <c r="T36" s="245">
        <f ca="1">+T37</f>
        <v>0</v>
      </c>
      <c r="U36" s="244">
        <f t="shared" si="5"/>
        <v>1</v>
      </c>
      <c r="V36" s="347" t="str">
        <f>+VLOOKUP(A36,bd_lista!$A$3:$E$590,5,FALSE)</f>
        <v>Universidades Públicas</v>
      </c>
      <c r="W36" s="262" t="str">
        <f>+V36</f>
        <v>Universidades Públicas</v>
      </c>
      <c r="X36" s="244">
        <f>+VLOOKUP(A36,[2]Sheet1!$A$13:$D$744,4,FALSE)</f>
        <v>0</v>
      </c>
      <c r="Y36" s="244" t="e">
        <f>+VLOOKUP(X36,bd_lista!$A$3:$C$590,3,FALSE)</f>
        <v>#N/A</v>
      </c>
      <c r="Z36" s="248">
        <f>+X36</f>
        <v>0</v>
      </c>
      <c r="AA36" s="249" t="e">
        <f>+Y36</f>
        <v>#N/A</v>
      </c>
    </row>
    <row r="37" spans="1:27" ht="15" hidden="1" customHeight="1">
      <c r="A37" s="32">
        <v>141</v>
      </c>
      <c r="B37" s="295"/>
      <c r="C37" s="347" t="str">
        <f>+VLOOKUP(A37,bd_lista!$A$3:$C$590,3,FALSE)</f>
        <v>Universidad Mayor de San Simón</v>
      </c>
      <c r="D37" s="347"/>
      <c r="E37" s="347" t="s">
        <v>1311</v>
      </c>
      <c r="F37" s="247">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0</v>
      </c>
      <c r="G37" s="247">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0</v>
      </c>
      <c r="H37" s="247">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247">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0</v>
      </c>
      <c r="J37" s="247">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247">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247">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247">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247">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247">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247">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247">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247">
        <f t="shared" ca="1" si="4"/>
        <v>0</v>
      </c>
      <c r="S37" s="247">
        <f ca="1">+R36+R37</f>
        <v>0</v>
      </c>
      <c r="T37" s="247">
        <f ca="1">+S37</f>
        <v>0</v>
      </c>
      <c r="U37" s="246">
        <f t="shared" si="5"/>
        <v>2</v>
      </c>
      <c r="V37" s="347" t="str">
        <f>+VLOOKUP(A37,bd_lista!$A$3:$E$590,5,FALSE)</f>
        <v>Universidades Públicas</v>
      </c>
      <c r="W37" s="250"/>
      <c r="X37" s="244">
        <f>+VLOOKUP(A37,[2]Sheet1!$A$13:$D$744,4,FALSE)</f>
        <v>0</v>
      </c>
      <c r="Y37" s="244" t="e">
        <f>+VLOOKUP(X37,bd_lista!$A$3:$C$590,3,FALSE)</f>
        <v>#N/A</v>
      </c>
      <c r="Z37" s="248"/>
      <c r="AA37" s="249"/>
    </row>
    <row r="38" spans="1:27" ht="15" hidden="1" customHeight="1">
      <c r="A38" s="254">
        <v>138</v>
      </c>
      <c r="B38" s="294">
        <f>+A38</f>
        <v>138</v>
      </c>
      <c r="C38" s="249" t="str">
        <f>+VLOOKUP(A38,bd_lista!$A$3:$C$590,3,FALSE)</f>
        <v>Universidad Mayor Real y Pontificia de San Francisco Xavier</v>
      </c>
      <c r="D38" s="249" t="str">
        <f>+C38</f>
        <v>Universidad Mayor Real y Pontificia de San Francisco Xavier</v>
      </c>
      <c r="E38" s="249" t="s">
        <v>1310</v>
      </c>
      <c r="F38" s="245">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245">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245">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245">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245">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245">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245">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245">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245">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245">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245">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245">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245">
        <f t="shared" ca="1" si="4"/>
        <v>0</v>
      </c>
      <c r="S38" s="245"/>
      <c r="T38" s="245">
        <f ca="1">+T39</f>
        <v>0</v>
      </c>
      <c r="U38" s="244">
        <f t="shared" si="5"/>
        <v>1</v>
      </c>
      <c r="V38" s="347" t="str">
        <f>+VLOOKUP(A38,bd_lista!$A$3:$E$590,5,FALSE)</f>
        <v>Universidades Públicas</v>
      </c>
      <c r="W38" s="262" t="str">
        <f>+V38</f>
        <v>Universidades Públicas</v>
      </c>
      <c r="X38" s="244">
        <f>+VLOOKUP(A38,[2]Sheet1!$A$13:$D$744,4,FALSE)</f>
        <v>0</v>
      </c>
      <c r="Y38" s="244" t="e">
        <f>+VLOOKUP(X38,bd_lista!$A$3:$C$590,3,FALSE)</f>
        <v>#N/A</v>
      </c>
      <c r="Z38" s="248">
        <f>+X38</f>
        <v>0</v>
      </c>
      <c r="AA38" s="249" t="e">
        <f>+Y38</f>
        <v>#N/A</v>
      </c>
    </row>
    <row r="39" spans="1:27" ht="15" hidden="1" customHeight="1">
      <c r="A39" s="32">
        <v>138</v>
      </c>
      <c r="B39" s="295"/>
      <c r="C39" s="347" t="str">
        <f>+VLOOKUP(A39,bd_lista!$A$3:$C$590,3,FALSE)</f>
        <v>Universidad Mayor Real y Pontificia de San Francisco Xavier</v>
      </c>
      <c r="D39" s="347"/>
      <c r="E39" s="347" t="s">
        <v>1311</v>
      </c>
      <c r="F39" s="247">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0</v>
      </c>
      <c r="G39" s="247">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0</v>
      </c>
      <c r="H39" s="247">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247">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0</v>
      </c>
      <c r="J39" s="247">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247">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247">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247">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247">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247">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247">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247">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247">
        <f t="shared" ca="1" si="4"/>
        <v>0</v>
      </c>
      <c r="S39" s="247">
        <f ca="1">+R38+R39</f>
        <v>0</v>
      </c>
      <c r="T39" s="247">
        <f ca="1">+S39</f>
        <v>0</v>
      </c>
      <c r="U39" s="246">
        <f t="shared" si="5"/>
        <v>2</v>
      </c>
      <c r="V39" s="347" t="str">
        <f>+VLOOKUP(A39,bd_lista!$A$3:$E$590,5,FALSE)</f>
        <v>Universidades Públicas</v>
      </c>
      <c r="W39" s="250"/>
      <c r="X39" s="244">
        <f>+VLOOKUP(A39,[2]Sheet1!$A$13:$D$744,4,FALSE)</f>
        <v>0</v>
      </c>
      <c r="Y39" s="244" t="e">
        <f>+VLOOKUP(X39,bd_lista!$A$3:$C$590,3,FALSE)</f>
        <v>#N/A</v>
      </c>
      <c r="Z39" s="248"/>
      <c r="AA39" s="249"/>
    </row>
    <row r="40" spans="1:27" ht="15" hidden="1" customHeight="1">
      <c r="A40" s="254">
        <v>142</v>
      </c>
      <c r="B40" s="294">
        <f>+A40</f>
        <v>142</v>
      </c>
      <c r="C40" s="249" t="str">
        <f>+VLOOKUP(A40,bd_lista!$A$3:$C$590,3,FALSE)</f>
        <v>Universidad Técnica de Oruro</v>
      </c>
      <c r="D40" s="249" t="str">
        <f>+C40</f>
        <v>Universidad Técnica de Oruro</v>
      </c>
      <c r="E40" s="249" t="s">
        <v>1310</v>
      </c>
      <c r="F40" s="245">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245">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245">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245">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245">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245">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245">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245">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245">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245">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245">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245">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245">
        <f t="shared" ca="1" si="4"/>
        <v>0</v>
      </c>
      <c r="S40" s="245"/>
      <c r="T40" s="245">
        <f ca="1">+T41</f>
        <v>0</v>
      </c>
      <c r="U40" s="244">
        <f t="shared" si="5"/>
        <v>1</v>
      </c>
      <c r="V40" s="347" t="str">
        <f>+VLOOKUP(A40,bd_lista!$A$3:$E$590,5,FALSE)</f>
        <v>Universidades Públicas</v>
      </c>
      <c r="W40" s="262" t="str">
        <f>+V40</f>
        <v>Universidades Públicas</v>
      </c>
      <c r="X40" s="244">
        <f>+VLOOKUP(A40,[2]Sheet1!$A$13:$D$744,4,FALSE)</f>
        <v>0</v>
      </c>
      <c r="Y40" s="244" t="e">
        <f>+VLOOKUP(X40,bd_lista!$A$3:$C$590,3,FALSE)</f>
        <v>#N/A</v>
      </c>
      <c r="Z40" s="248">
        <f>+X40</f>
        <v>0</v>
      </c>
      <c r="AA40" s="249" t="e">
        <f>+Y40</f>
        <v>#N/A</v>
      </c>
    </row>
    <row r="41" spans="1:27" ht="15" hidden="1" customHeight="1">
      <c r="A41" s="32">
        <v>142</v>
      </c>
      <c r="B41" s="295"/>
      <c r="C41" s="347" t="str">
        <f>+VLOOKUP(A41,bd_lista!$A$3:$C$590,3,FALSE)</f>
        <v>Universidad Técnica de Oruro</v>
      </c>
      <c r="D41" s="347"/>
      <c r="E41" s="347" t="s">
        <v>1311</v>
      </c>
      <c r="F41" s="247">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0</v>
      </c>
      <c r="G41" s="247">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0</v>
      </c>
      <c r="H41" s="247">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0</v>
      </c>
      <c r="I41" s="247">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0</v>
      </c>
      <c r="J41" s="247">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247">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247">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247">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247">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247">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247">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247">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247">
        <f t="shared" ca="1" si="4"/>
        <v>0</v>
      </c>
      <c r="S41" s="247">
        <f ca="1">+R40+R41</f>
        <v>0</v>
      </c>
      <c r="T41" s="247">
        <f ca="1">+S41</f>
        <v>0</v>
      </c>
      <c r="U41" s="246">
        <f t="shared" si="5"/>
        <v>2</v>
      </c>
      <c r="V41" s="347" t="str">
        <f>+VLOOKUP(A41,bd_lista!$A$3:$E$590,5,FALSE)</f>
        <v>Universidades Públicas</v>
      </c>
      <c r="W41" s="250"/>
      <c r="X41" s="244">
        <f>+VLOOKUP(A41,[2]Sheet1!$A$13:$D$744,4,FALSE)</f>
        <v>0</v>
      </c>
      <c r="Y41" s="244" t="e">
        <f>+VLOOKUP(X41,bd_lista!$A$3:$C$590,3,FALSE)</f>
        <v>#N/A</v>
      </c>
      <c r="Z41" s="248"/>
      <c r="AA41" s="249"/>
    </row>
    <row r="42" spans="1:27" ht="15" hidden="1" customHeight="1">
      <c r="A42" s="254">
        <v>143</v>
      </c>
      <c r="B42" s="294">
        <f>+A42</f>
        <v>143</v>
      </c>
      <c r="C42" s="249" t="str">
        <f>+VLOOKUP(A42,bd_lista!$A$3:$C$590,3,FALSE)</f>
        <v>Universidad Autónoma Tomás Frías</v>
      </c>
      <c r="D42" s="249" t="str">
        <f>+C42</f>
        <v>Universidad Autónoma Tomás Frías</v>
      </c>
      <c r="E42" s="249" t="s">
        <v>1310</v>
      </c>
      <c r="F42" s="245">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245">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v>
      </c>
      <c r="H42" s="245">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0</v>
      </c>
      <c r="I42" s="245">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0</v>
      </c>
      <c r="J42" s="245">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245">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245">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245">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245">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245">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245">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245">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245">
        <f t="shared" ca="1" si="4"/>
        <v>0</v>
      </c>
      <c r="S42" s="245"/>
      <c r="T42" s="245">
        <f ca="1">+T43</f>
        <v>0</v>
      </c>
      <c r="U42" s="244">
        <f t="shared" si="5"/>
        <v>1</v>
      </c>
      <c r="V42" s="347" t="str">
        <f>+VLOOKUP(A42,bd_lista!$A$3:$E$590,5,FALSE)</f>
        <v>Universidades Públicas</v>
      </c>
      <c r="W42" s="262" t="str">
        <f>+V42</f>
        <v>Universidades Públicas</v>
      </c>
      <c r="X42" s="244">
        <f>+VLOOKUP(A42,[2]Sheet1!$A$13:$D$744,4,FALSE)</f>
        <v>0</v>
      </c>
      <c r="Y42" s="244" t="e">
        <f>+VLOOKUP(X42,bd_lista!$A$3:$C$590,3,FALSE)</f>
        <v>#N/A</v>
      </c>
      <c r="Z42" s="248">
        <f>+X42</f>
        <v>0</v>
      </c>
      <c r="AA42" s="249" t="e">
        <f>+Y42</f>
        <v>#N/A</v>
      </c>
    </row>
    <row r="43" spans="1:27" ht="15" hidden="1" customHeight="1">
      <c r="A43" s="32">
        <v>143</v>
      </c>
      <c r="B43" s="295"/>
      <c r="C43" s="347" t="str">
        <f>+VLOOKUP(A43,bd_lista!$A$3:$C$590,3,FALSE)</f>
        <v>Universidad Autónoma Tomás Frías</v>
      </c>
      <c r="D43" s="347"/>
      <c r="E43" s="347" t="s">
        <v>1311</v>
      </c>
      <c r="F43" s="247">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0</v>
      </c>
      <c r="G43" s="247">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0</v>
      </c>
      <c r="H43" s="247">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0</v>
      </c>
      <c r="I43" s="247">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0</v>
      </c>
      <c r="J43" s="247">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247">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247">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247">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247">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247">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247">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247">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247">
        <f t="shared" ca="1" si="4"/>
        <v>0</v>
      </c>
      <c r="S43" s="247">
        <f ca="1">+R42+R43</f>
        <v>0</v>
      </c>
      <c r="T43" s="247">
        <f ca="1">+S43</f>
        <v>0</v>
      </c>
      <c r="U43" s="246">
        <f t="shared" si="5"/>
        <v>2</v>
      </c>
      <c r="V43" s="347" t="str">
        <f>+VLOOKUP(A43,bd_lista!$A$3:$E$590,5,FALSE)</f>
        <v>Universidades Públicas</v>
      </c>
      <c r="W43" s="250"/>
      <c r="X43" s="244">
        <f>+VLOOKUP(A43,[2]Sheet1!$A$13:$D$744,4,FALSE)</f>
        <v>0</v>
      </c>
      <c r="Y43" s="244" t="e">
        <f>+VLOOKUP(X43,bd_lista!$A$3:$C$590,3,FALSE)</f>
        <v>#N/A</v>
      </c>
      <c r="Z43" s="248"/>
      <c r="AA43" s="249"/>
    </row>
    <row r="44" spans="1:27" ht="15" hidden="1" customHeight="1">
      <c r="A44" s="254">
        <v>146</v>
      </c>
      <c r="B44" s="294">
        <f>+A44</f>
        <v>146</v>
      </c>
      <c r="C44" s="249" t="str">
        <f>+VLOOKUP(A44,bd_lista!$A$3:$C$590,3,FALSE)</f>
        <v>Universidad Autónoma Gabriel René Moreno</v>
      </c>
      <c r="D44" s="249" t="str">
        <f>+C44</f>
        <v>Universidad Autónoma Gabriel René Moreno</v>
      </c>
      <c r="E44" s="249" t="s">
        <v>1310</v>
      </c>
      <c r="F44" s="245">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245">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0</v>
      </c>
      <c r="H44" s="245">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245">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245">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245">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245">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245">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245">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245">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245">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245">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245">
        <f t="shared" ca="1" si="4"/>
        <v>0</v>
      </c>
      <c r="S44" s="245"/>
      <c r="T44" s="245">
        <f ca="1">+T45</f>
        <v>0</v>
      </c>
      <c r="U44" s="244">
        <f t="shared" si="5"/>
        <v>1</v>
      </c>
      <c r="V44" s="347" t="str">
        <f>+VLOOKUP(A44,bd_lista!$A$3:$E$590,5,FALSE)</f>
        <v>Universidades Públicas</v>
      </c>
      <c r="W44" s="262" t="str">
        <f>+V44</f>
        <v>Universidades Públicas</v>
      </c>
      <c r="X44" s="244">
        <f>+VLOOKUP(A44,[2]Sheet1!$A$13:$D$744,4,FALSE)</f>
        <v>0</v>
      </c>
      <c r="Y44" s="244" t="e">
        <f>+VLOOKUP(X44,bd_lista!$A$3:$C$590,3,FALSE)</f>
        <v>#N/A</v>
      </c>
      <c r="Z44" s="248">
        <f>+X44</f>
        <v>0</v>
      </c>
      <c r="AA44" s="249" t="e">
        <f>+Y44</f>
        <v>#N/A</v>
      </c>
    </row>
    <row r="45" spans="1:27" ht="15" hidden="1" customHeight="1">
      <c r="A45" s="32">
        <v>146</v>
      </c>
      <c r="B45" s="295"/>
      <c r="C45" s="347" t="str">
        <f>+VLOOKUP(A45,bd_lista!$A$3:$C$590,3,FALSE)</f>
        <v>Universidad Autónoma Gabriel René Moreno</v>
      </c>
      <c r="D45" s="347"/>
      <c r="E45" s="347" t="s">
        <v>1311</v>
      </c>
      <c r="F45" s="247">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0</v>
      </c>
      <c r="G45" s="247">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247">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247">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247">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247">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247">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247">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247">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247">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247">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247">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247">
        <f t="shared" ca="1" si="4"/>
        <v>0</v>
      </c>
      <c r="S45" s="247">
        <f ca="1">+R44+R45</f>
        <v>0</v>
      </c>
      <c r="T45" s="247">
        <f ca="1">+S45</f>
        <v>0</v>
      </c>
      <c r="U45" s="246">
        <f t="shared" si="5"/>
        <v>2</v>
      </c>
      <c r="V45" s="347" t="str">
        <f>+VLOOKUP(A45,bd_lista!$A$3:$E$590,5,FALSE)</f>
        <v>Universidades Públicas</v>
      </c>
      <c r="W45" s="250"/>
      <c r="X45" s="244">
        <f>+VLOOKUP(A45,[2]Sheet1!$A$13:$D$744,4,FALSE)</f>
        <v>0</v>
      </c>
      <c r="Y45" s="244" t="e">
        <f>+VLOOKUP(X45,bd_lista!$A$3:$C$590,3,FALSE)</f>
        <v>#N/A</v>
      </c>
      <c r="Z45" s="248"/>
      <c r="AA45" s="249"/>
    </row>
    <row r="46" spans="1:27" ht="15" hidden="1" customHeight="1">
      <c r="A46" s="254">
        <v>147</v>
      </c>
      <c r="B46" s="294">
        <f>+A46</f>
        <v>147</v>
      </c>
      <c r="C46" s="249" t="str">
        <f>+VLOOKUP(A46,bd_lista!$A$3:$C$590,3,FALSE)</f>
        <v>Universidad Autónoma del Beni José Ballivián</v>
      </c>
      <c r="D46" s="346" t="str">
        <f>+C46</f>
        <v>Universidad Autónoma del Beni José Ballivián</v>
      </c>
      <c r="E46" s="249" t="s">
        <v>1310</v>
      </c>
      <c r="F46" s="245">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0</v>
      </c>
      <c r="G46" s="245">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0</v>
      </c>
      <c r="H46" s="245">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245">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0</v>
      </c>
      <c r="J46" s="245">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245">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245">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245">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245">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245">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245">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245">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245">
        <f t="shared" ca="1" si="4"/>
        <v>0</v>
      </c>
      <c r="S46" s="245"/>
      <c r="T46" s="245">
        <f ca="1">+T47</f>
        <v>0</v>
      </c>
      <c r="U46" s="244">
        <f t="shared" si="5"/>
        <v>1</v>
      </c>
      <c r="V46" s="347" t="str">
        <f>+VLOOKUP(A46,bd_lista!$A$3:$E$590,5,FALSE)</f>
        <v>Universidades Públicas</v>
      </c>
      <c r="W46" s="346" t="str">
        <f>+V46</f>
        <v>Universidades Públicas</v>
      </c>
      <c r="X46" s="244">
        <f>+VLOOKUP(A46,[2]Sheet1!$A$13:$D$744,4,FALSE)</f>
        <v>0</v>
      </c>
      <c r="Y46" s="244" t="e">
        <f>+VLOOKUP(X46,bd_lista!$A$3:$C$590,3,FALSE)</f>
        <v>#N/A</v>
      </c>
      <c r="Z46" s="248">
        <f>+X46</f>
        <v>0</v>
      </c>
      <c r="AA46" s="309" t="e">
        <f>+Y46</f>
        <v>#N/A</v>
      </c>
    </row>
    <row r="47" spans="1:27" ht="15" hidden="1" customHeight="1">
      <c r="A47" s="32">
        <v>147</v>
      </c>
      <c r="B47" s="295"/>
      <c r="C47" s="347" t="str">
        <f>+VLOOKUP(A47,bd_lista!$A$3:$C$590,3,FALSE)</f>
        <v>Universidad Autónoma del Beni José Ballivián</v>
      </c>
      <c r="D47" s="347"/>
      <c r="E47" s="347" t="s">
        <v>1311</v>
      </c>
      <c r="F47" s="247">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0</v>
      </c>
      <c r="G47" s="247">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0</v>
      </c>
      <c r="H47" s="247">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0</v>
      </c>
      <c r="I47" s="247">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0</v>
      </c>
      <c r="J47" s="247">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247">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247">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247">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247">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247">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247">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247">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247">
        <f t="shared" ca="1" si="4"/>
        <v>0</v>
      </c>
      <c r="S47" s="247">
        <f ca="1">+R46+R47</f>
        <v>0</v>
      </c>
      <c r="T47" s="247">
        <f ca="1">+S47</f>
        <v>0</v>
      </c>
      <c r="U47" s="246">
        <f t="shared" si="5"/>
        <v>2</v>
      </c>
      <c r="V47" s="347" t="str">
        <f>+VLOOKUP(A47,bd_lista!$A$3:$E$590,5,FALSE)</f>
        <v>Universidades Públicas</v>
      </c>
      <c r="W47" s="347"/>
      <c r="X47" s="244">
        <f>+VLOOKUP(A47,[2]Sheet1!$A$13:$D$744,4,FALSE)</f>
        <v>0</v>
      </c>
      <c r="Y47" s="244" t="e">
        <f>+VLOOKUP(X47,bd_lista!$A$3:$C$590,3,FALSE)</f>
        <v>#N/A</v>
      </c>
      <c r="Z47" s="302"/>
      <c r="AA47" s="303"/>
    </row>
    <row r="48" spans="1:27" ht="15" customHeight="1">
      <c r="A48" s="254">
        <v>15</v>
      </c>
      <c r="B48" s="449">
        <f>+A48</f>
        <v>15</v>
      </c>
      <c r="C48" s="249" t="str">
        <f>+VLOOKUP(A48,bd_lista!$A$3:$C$590,3,FALSE)</f>
        <v>Ministerio de Gobierno</v>
      </c>
      <c r="D48" s="451" t="str">
        <f>+C48</f>
        <v>Ministerio de Gobierno</v>
      </c>
      <c r="E48" s="249" t="s">
        <v>1310</v>
      </c>
      <c r="F48" s="245">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0</v>
      </c>
      <c r="G48" s="245">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0</v>
      </c>
      <c r="H48" s="245">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0</v>
      </c>
      <c r="I48" s="245">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0</v>
      </c>
      <c r="J48" s="245">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0</v>
      </c>
      <c r="K48" s="245">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245">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4307680.7479999997</v>
      </c>
      <c r="M48" s="245">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221852.40000000002</v>
      </c>
      <c r="N48" s="245">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0</v>
      </c>
      <c r="O48" s="245">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245">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0</v>
      </c>
      <c r="Q48" s="245">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0</v>
      </c>
      <c r="R48" s="245">
        <f t="shared" ca="1" si="4"/>
        <v>4529533.148</v>
      </c>
      <c r="S48" s="245"/>
      <c r="T48" s="245">
        <f ca="1">+T49</f>
        <v>4939715.568</v>
      </c>
      <c r="U48" s="244">
        <f t="shared" si="5"/>
        <v>1</v>
      </c>
      <c r="V48" s="347" t="str">
        <f>+VLOOKUP(A48,bd_lista!$A$3:$E$590,5,FALSE)</f>
        <v>Órgano Ejecutivo</v>
      </c>
      <c r="W48" s="453" t="str">
        <f>+V48</f>
        <v>Órgano Ejecutivo</v>
      </c>
      <c r="X48" s="244">
        <f t="shared" ref="X48:X55" si="6">+A48</f>
        <v>15</v>
      </c>
      <c r="Y48" s="244" t="str">
        <f>+VLOOKUP(X48,bd_lista!$A$3:$C$590,3,FALSE)</f>
        <v>Ministerio de Gobierno</v>
      </c>
      <c r="Z48" s="304">
        <f>+X48</f>
        <v>15</v>
      </c>
      <c r="AA48" s="333" t="str">
        <f>+Y48</f>
        <v>Ministerio de Gobierno</v>
      </c>
    </row>
    <row r="49" spans="1:27" ht="15" customHeight="1">
      <c r="A49" s="32">
        <v>15</v>
      </c>
      <c r="B49" s="450"/>
      <c r="C49" s="347" t="str">
        <f>+VLOOKUP(A49,bd_lista!$A$3:$C$590,3,FALSE)</f>
        <v>Ministerio de Gobierno</v>
      </c>
      <c r="D49" s="452"/>
      <c r="E49" s="347" t="s">
        <v>1311</v>
      </c>
      <c r="F49" s="247">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0</v>
      </c>
      <c r="G49" s="247">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0</v>
      </c>
      <c r="H49" s="247">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0</v>
      </c>
      <c r="I49" s="247">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0</v>
      </c>
      <c r="J49" s="247">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29040.15</v>
      </c>
      <c r="K49" s="247">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40782.57</v>
      </c>
      <c r="L49" s="247">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34561.01</v>
      </c>
      <c r="M49" s="247">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305798.69000000006</v>
      </c>
      <c r="N49" s="247">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0</v>
      </c>
      <c r="O49" s="247">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0</v>
      </c>
      <c r="P49" s="247">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0</v>
      </c>
      <c r="Q49" s="247">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0</v>
      </c>
      <c r="R49" s="247">
        <f t="shared" ca="1" si="4"/>
        <v>410182.42000000004</v>
      </c>
      <c r="S49" s="247">
        <f ca="1">+R48+R49</f>
        <v>4939715.568</v>
      </c>
      <c r="T49" s="247">
        <f ca="1">+S49</f>
        <v>4939715.568</v>
      </c>
      <c r="U49" s="246">
        <f t="shared" si="5"/>
        <v>2</v>
      </c>
      <c r="V49" s="347" t="str">
        <f>+VLOOKUP(A49,bd_lista!$A$3:$E$590,5,FALSE)</f>
        <v>Órgano Ejecutivo</v>
      </c>
      <c r="W49" s="454"/>
      <c r="X49" s="244">
        <f t="shared" si="6"/>
        <v>15</v>
      </c>
      <c r="Y49" s="244" t="str">
        <f>+VLOOKUP(X49,bd_lista!$A$3:$C$590,3,FALSE)</f>
        <v>Ministerio de Gobierno</v>
      </c>
      <c r="Z49" s="302"/>
      <c r="AA49" s="335"/>
    </row>
    <row r="50" spans="1:27" ht="15" customHeight="1">
      <c r="A50" s="254">
        <v>16</v>
      </c>
      <c r="B50" s="449">
        <f>+A50</f>
        <v>16</v>
      </c>
      <c r="C50" s="249" t="str">
        <f>+VLOOKUP(A50,bd_lista!$A$3:$C$590,3,FALSE)</f>
        <v>Ministerio de Educación</v>
      </c>
      <c r="D50" s="451" t="str">
        <f>+C50</f>
        <v>Ministerio de Educación</v>
      </c>
      <c r="E50" s="249" t="s">
        <v>1310</v>
      </c>
      <c r="F50" s="245">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0</v>
      </c>
      <c r="G50" s="245">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0</v>
      </c>
      <c r="H50" s="245">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0</v>
      </c>
      <c r="I50" s="245">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0</v>
      </c>
      <c r="J50" s="245">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0</v>
      </c>
      <c r="K50" s="245">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245">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0</v>
      </c>
      <c r="M50" s="245">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16.260000000000002</v>
      </c>
      <c r="N50" s="245">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0</v>
      </c>
      <c r="O50" s="245">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245">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245">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0</v>
      </c>
      <c r="R50" s="245">
        <f t="shared" ca="1" si="4"/>
        <v>16.260000000000002</v>
      </c>
      <c r="S50" s="273"/>
      <c r="T50" s="245">
        <f ca="1">+T51</f>
        <v>2373734.96</v>
      </c>
      <c r="U50" s="244">
        <f t="shared" si="5"/>
        <v>1</v>
      </c>
      <c r="V50" s="347" t="str">
        <f>+VLOOKUP(A50,bd_lista!$A$3:$E$590,5,FALSE)</f>
        <v>Órgano Ejecutivo</v>
      </c>
      <c r="W50" s="453" t="str">
        <f>+V50</f>
        <v>Órgano Ejecutivo</v>
      </c>
      <c r="X50" s="244">
        <f t="shared" si="6"/>
        <v>16</v>
      </c>
      <c r="Y50" s="244" t="str">
        <f>+VLOOKUP(X50,bd_lista!$A$3:$C$590,3,FALSE)</f>
        <v>Ministerio de Educación</v>
      </c>
      <c r="Z50" s="304">
        <f>+X50</f>
        <v>16</v>
      </c>
      <c r="AA50" s="333" t="str">
        <f>+Y50</f>
        <v>Ministerio de Educación</v>
      </c>
    </row>
    <row r="51" spans="1:27" ht="15" customHeight="1">
      <c r="A51" s="32">
        <v>16</v>
      </c>
      <c r="B51" s="450"/>
      <c r="C51" s="347" t="str">
        <f>+VLOOKUP(A51,bd_lista!$A$3:$C$590,3,FALSE)</f>
        <v>Ministerio de Educación</v>
      </c>
      <c r="D51" s="452"/>
      <c r="E51" s="347" t="s">
        <v>1311</v>
      </c>
      <c r="F51" s="247">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0</v>
      </c>
      <c r="G51" s="247">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0</v>
      </c>
      <c r="H51" s="247">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0</v>
      </c>
      <c r="I51" s="247">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0.12</v>
      </c>
      <c r="J51" s="247">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0</v>
      </c>
      <c r="K51" s="247">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164323.81</v>
      </c>
      <c r="L51" s="247">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896565.8</v>
      </c>
      <c r="M51" s="247">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1312828.97</v>
      </c>
      <c r="N51" s="247">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0</v>
      </c>
      <c r="O51" s="247">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247">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247">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0</v>
      </c>
      <c r="R51" s="247">
        <f t="shared" ca="1" si="4"/>
        <v>2373718.7000000002</v>
      </c>
      <c r="S51" s="247">
        <f ca="1">+R50+R51</f>
        <v>2373734.96</v>
      </c>
      <c r="T51" s="247">
        <f ca="1">+S51</f>
        <v>2373734.96</v>
      </c>
      <c r="U51" s="246">
        <f t="shared" si="5"/>
        <v>2</v>
      </c>
      <c r="V51" s="347" t="str">
        <f>+VLOOKUP(A51,bd_lista!$A$3:$E$590,5,FALSE)</f>
        <v>Órgano Ejecutivo</v>
      </c>
      <c r="W51" s="454"/>
      <c r="X51" s="244">
        <f t="shared" si="6"/>
        <v>16</v>
      </c>
      <c r="Y51" s="244" t="str">
        <f>+VLOOKUP(X51,bd_lista!$A$3:$C$590,3,FALSE)</f>
        <v>Ministerio de Educación</v>
      </c>
      <c r="Z51" s="302"/>
      <c r="AA51" s="335"/>
    </row>
    <row r="52" spans="1:27" ht="15" customHeight="1">
      <c r="A52" s="254">
        <v>20</v>
      </c>
      <c r="B52" s="449">
        <f>+A52</f>
        <v>20</v>
      </c>
      <c r="C52" s="249" t="str">
        <f>+VLOOKUP(A52,bd_lista!$A$3:$C$590,3,FALSE)</f>
        <v>Ministerio de Defensa</v>
      </c>
      <c r="D52" s="451" t="str">
        <f>+C52</f>
        <v>Ministerio de Defensa</v>
      </c>
      <c r="E52" s="249" t="s">
        <v>1310</v>
      </c>
      <c r="F52" s="245">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0</v>
      </c>
      <c r="G52" s="245">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0</v>
      </c>
      <c r="H52" s="245">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0</v>
      </c>
      <c r="I52" s="245">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0</v>
      </c>
      <c r="J52" s="245">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0</v>
      </c>
      <c r="K52" s="245">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245">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0</v>
      </c>
      <c r="M52" s="245">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8640.0400000000009</v>
      </c>
      <c r="N52" s="245">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0</v>
      </c>
      <c r="O52" s="245">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245">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245">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245">
        <f t="shared" ca="1" si="4"/>
        <v>8640.0400000000009</v>
      </c>
      <c r="S52" s="245"/>
      <c r="T52" s="245">
        <f ca="1">+T53</f>
        <v>157880.29</v>
      </c>
      <c r="U52" s="244">
        <f t="shared" si="5"/>
        <v>1</v>
      </c>
      <c r="V52" s="347" t="str">
        <f>+VLOOKUP(A52,bd_lista!$A$3:$E$590,5,FALSE)</f>
        <v>Órgano Ejecutivo</v>
      </c>
      <c r="W52" s="453" t="str">
        <f>+V52</f>
        <v>Órgano Ejecutivo</v>
      </c>
      <c r="X52" s="244">
        <f t="shared" si="6"/>
        <v>20</v>
      </c>
      <c r="Y52" s="244" t="str">
        <f>+VLOOKUP(X52,bd_lista!$A$3:$C$590,3,FALSE)</f>
        <v>Ministerio de Defensa</v>
      </c>
      <c r="Z52" s="304">
        <f>+X52</f>
        <v>20</v>
      </c>
      <c r="AA52" s="333" t="str">
        <f>+Y52</f>
        <v>Ministerio de Defensa</v>
      </c>
    </row>
    <row r="53" spans="1:27" ht="15" customHeight="1">
      <c r="A53" s="32">
        <v>20</v>
      </c>
      <c r="B53" s="450"/>
      <c r="C53" s="347" t="str">
        <f>+VLOOKUP(A53,bd_lista!$A$3:$C$590,3,FALSE)</f>
        <v>Ministerio de Defensa</v>
      </c>
      <c r="D53" s="452"/>
      <c r="E53" s="347" t="s">
        <v>1311</v>
      </c>
      <c r="F53" s="247">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0</v>
      </c>
      <c r="G53" s="247">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0</v>
      </c>
      <c r="H53" s="247">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0</v>
      </c>
      <c r="I53" s="247">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0</v>
      </c>
      <c r="J53" s="247">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0</v>
      </c>
      <c r="K53" s="247">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7797.69</v>
      </c>
      <c r="L53" s="247">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7465.85</v>
      </c>
      <c r="M53" s="247">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133976.71</v>
      </c>
      <c r="N53" s="247">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0</v>
      </c>
      <c r="O53" s="247">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0</v>
      </c>
      <c r="P53" s="247">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0</v>
      </c>
      <c r="Q53" s="247">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0</v>
      </c>
      <c r="R53" s="247">
        <f t="shared" ca="1" si="4"/>
        <v>149240.25</v>
      </c>
      <c r="S53" s="247">
        <f ca="1">+R52+R53</f>
        <v>157880.29</v>
      </c>
      <c r="T53" s="247">
        <f ca="1">+S53</f>
        <v>157880.29</v>
      </c>
      <c r="U53" s="246">
        <f t="shared" si="5"/>
        <v>2</v>
      </c>
      <c r="V53" s="347" t="str">
        <f>+VLOOKUP(A53,bd_lista!$A$3:$E$590,5,FALSE)</f>
        <v>Órgano Ejecutivo</v>
      </c>
      <c r="W53" s="454"/>
      <c r="X53" s="244">
        <f t="shared" si="6"/>
        <v>20</v>
      </c>
      <c r="Y53" s="244" t="str">
        <f>+VLOOKUP(X53,bd_lista!$A$3:$C$590,3,FALSE)</f>
        <v>Ministerio de Defensa</v>
      </c>
      <c r="Z53" s="302"/>
      <c r="AA53" s="335"/>
    </row>
    <row r="54" spans="1:27" customFormat="1" ht="15" customHeight="1">
      <c r="A54" s="254">
        <v>25</v>
      </c>
      <c r="B54" s="449">
        <f>+A54</f>
        <v>25</v>
      </c>
      <c r="C54" s="249" t="str">
        <f>+VLOOKUP(A54,bd_lista!$A$3:$C$590,3,FALSE)</f>
        <v>Ministerio de la Presidencia</v>
      </c>
      <c r="D54" s="451" t="str">
        <f>+C54</f>
        <v>Ministerio de la Presidencia</v>
      </c>
      <c r="E54" s="249" t="s">
        <v>1310</v>
      </c>
      <c r="F54" s="245">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245">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0</v>
      </c>
      <c r="H54" s="245">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245">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245">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245">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245">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0</v>
      </c>
      <c r="M54" s="245">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245">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245">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245">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245">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0</v>
      </c>
      <c r="R54" s="245">
        <f t="shared" ca="1" si="4"/>
        <v>0</v>
      </c>
      <c r="S54" s="245"/>
      <c r="T54" s="245">
        <f ca="1">+T55</f>
        <v>2087155.8899999994</v>
      </c>
      <c r="U54" s="244">
        <f t="shared" si="5"/>
        <v>1</v>
      </c>
      <c r="V54" s="347" t="str">
        <f>+VLOOKUP(A54,bd_lista!$A$3:$E$590,5,FALSE)</f>
        <v>Órgano Ejecutivo</v>
      </c>
      <c r="W54" s="453" t="str">
        <f>+V54</f>
        <v>Órgano Ejecutivo</v>
      </c>
      <c r="X54" s="244">
        <f t="shared" si="6"/>
        <v>25</v>
      </c>
      <c r="Y54" s="244" t="str">
        <f>+VLOOKUP(X54,bd_lista!$A$3:$C$590,3,FALSE)</f>
        <v>Ministerio de la Presidencia</v>
      </c>
      <c r="Z54" s="304">
        <f>+X54</f>
        <v>25</v>
      </c>
      <c r="AA54" s="333" t="str">
        <f>+Y54</f>
        <v>Ministerio de la Presidencia</v>
      </c>
    </row>
    <row r="55" spans="1:27" customFormat="1" ht="15" customHeight="1">
      <c r="A55" s="32">
        <v>25</v>
      </c>
      <c r="B55" s="450"/>
      <c r="C55" s="347" t="str">
        <f>+VLOOKUP(A55,bd_lista!$A$3:$C$590,3,FALSE)</f>
        <v>Ministerio de la Presidencia</v>
      </c>
      <c r="D55" s="452"/>
      <c r="E55" s="347" t="s">
        <v>1311</v>
      </c>
      <c r="F55" s="247">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0</v>
      </c>
      <c r="G55" s="247">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0</v>
      </c>
      <c r="H55" s="247">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0</v>
      </c>
      <c r="I55" s="247">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0</v>
      </c>
      <c r="J55" s="247">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0</v>
      </c>
      <c r="K55" s="247">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0</v>
      </c>
      <c r="L55" s="247">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51.96</v>
      </c>
      <c r="M55" s="247">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2087103.9299999995</v>
      </c>
      <c r="N55" s="247">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247">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0</v>
      </c>
      <c r="P55" s="247">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0</v>
      </c>
      <c r="Q55" s="247">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0</v>
      </c>
      <c r="R55" s="247">
        <f t="shared" ca="1" si="4"/>
        <v>2087155.8899999994</v>
      </c>
      <c r="S55" s="247">
        <f ca="1">+R54+R55</f>
        <v>2087155.8899999994</v>
      </c>
      <c r="T55" s="247">
        <f ca="1">+S55</f>
        <v>2087155.8899999994</v>
      </c>
      <c r="U55" s="246">
        <f t="shared" si="5"/>
        <v>2</v>
      </c>
      <c r="V55" s="347" t="str">
        <f>+VLOOKUP(A55,bd_lista!$A$3:$E$590,5,FALSE)</f>
        <v>Órgano Ejecutivo</v>
      </c>
      <c r="W55" s="454"/>
      <c r="X55" s="244">
        <f t="shared" si="6"/>
        <v>25</v>
      </c>
      <c r="Y55" s="244" t="str">
        <f>+VLOOKUP(X55,bd_lista!$A$3:$C$590,3,FALSE)</f>
        <v>Ministerio de la Presidencia</v>
      </c>
      <c r="Z55" s="302"/>
      <c r="AA55" s="335"/>
    </row>
    <row r="56" spans="1:27" customFormat="1" ht="15" customHeight="1">
      <c r="A56" s="32">
        <v>30</v>
      </c>
      <c r="B56" s="449">
        <f>+A56</f>
        <v>30</v>
      </c>
      <c r="C56" s="249" t="str">
        <f>+VLOOKUP(A56,bd_lista!$A$3:$C$590,3,FALSE)</f>
        <v>Ministerio de Justicia y Transparencia Institucional</v>
      </c>
      <c r="D56" s="451" t="str">
        <f>+C56</f>
        <v>Ministerio de Justicia y Transparencia Institucional</v>
      </c>
      <c r="E56" s="249" t="s">
        <v>1310</v>
      </c>
      <c r="F56" s="245">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0</v>
      </c>
      <c r="G56" s="245">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245">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245">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245">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0</v>
      </c>
      <c r="K56" s="245">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245">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0</v>
      </c>
      <c r="M56" s="245">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245">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245">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245">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245">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245">
        <f t="shared" ca="1" si="4"/>
        <v>0</v>
      </c>
      <c r="S56" s="245"/>
      <c r="T56" s="245">
        <f ca="1">+T57</f>
        <v>12154.61</v>
      </c>
      <c r="U56" s="244">
        <f t="shared" si="5"/>
        <v>1</v>
      </c>
      <c r="V56" s="347" t="str">
        <f>+VLOOKUP(A56,bd_lista!$A$3:$E$590,5,FALSE)</f>
        <v>Órgano Ejecutivo</v>
      </c>
      <c r="W56" s="453" t="str">
        <f>+V56</f>
        <v>Órgano Ejecutivo</v>
      </c>
      <c r="X56" s="244">
        <f>+VLOOKUP(A56,[2]Sheet1!$A$13:$D$744,4,FALSE)</f>
        <v>0</v>
      </c>
      <c r="Y56" s="244" t="e">
        <f>+VLOOKUP(X56,bd_lista!$A$3:$C$590,3,FALSE)</f>
        <v>#N/A</v>
      </c>
      <c r="Z56" s="304">
        <f>+X56</f>
        <v>0</v>
      </c>
      <c r="AA56" s="333" t="e">
        <f>+Y56</f>
        <v>#N/A</v>
      </c>
    </row>
    <row r="57" spans="1:27" customFormat="1" ht="15" customHeight="1">
      <c r="A57" s="32">
        <v>30</v>
      </c>
      <c r="B57" s="450"/>
      <c r="C57" s="347" t="str">
        <f>+VLOOKUP(A57,bd_lista!$A$3:$C$590,3,FALSE)</f>
        <v>Ministerio de Justicia y Transparencia Institucional</v>
      </c>
      <c r="D57" s="452"/>
      <c r="E57" s="347" t="s">
        <v>1311</v>
      </c>
      <c r="F57" s="247">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0</v>
      </c>
      <c r="G57" s="247">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0</v>
      </c>
      <c r="H57" s="247">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0</v>
      </c>
      <c r="I57" s="247">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0</v>
      </c>
      <c r="J57" s="247">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0</v>
      </c>
      <c r="K57" s="247">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0</v>
      </c>
      <c r="L57" s="247">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12154.61</v>
      </c>
      <c r="M57" s="247">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0</v>
      </c>
      <c r="N57" s="247">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0</v>
      </c>
      <c r="O57" s="247">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247">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247">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0</v>
      </c>
      <c r="R57" s="247">
        <f t="shared" ca="1" si="4"/>
        <v>12154.61</v>
      </c>
      <c r="S57" s="247">
        <f ca="1">+R56+R57</f>
        <v>12154.61</v>
      </c>
      <c r="T57" s="247">
        <f ca="1">+S57</f>
        <v>12154.61</v>
      </c>
      <c r="U57" s="246">
        <f t="shared" si="5"/>
        <v>2</v>
      </c>
      <c r="V57" s="347" t="str">
        <f>+VLOOKUP(A57,bd_lista!$A$3:$E$590,5,FALSE)</f>
        <v>Órgano Ejecutivo</v>
      </c>
      <c r="W57" s="454"/>
      <c r="X57" s="244">
        <f>+VLOOKUP(A57,[2]Sheet1!$A$13:$D$744,4,FALSE)</f>
        <v>0</v>
      </c>
      <c r="Y57" s="244" t="e">
        <f>+VLOOKUP(X57,bd_lista!$A$3:$C$590,3,FALSE)</f>
        <v>#N/A</v>
      </c>
      <c r="Z57" s="302"/>
      <c r="AA57" s="335"/>
    </row>
    <row r="58" spans="1:27" customFormat="1" ht="15" customHeight="1">
      <c r="A58" s="32">
        <v>35</v>
      </c>
      <c r="B58" s="449">
        <f>+A58</f>
        <v>35</v>
      </c>
      <c r="C58" s="249" t="str">
        <f>+VLOOKUP(A58,bd_lista!$A$3:$C$590,3,FALSE)</f>
        <v>Ministerio de Economía y Finanzas Públicas</v>
      </c>
      <c r="D58" s="451" t="str">
        <f>+C58</f>
        <v>Ministerio de Economía y Finanzas Públicas</v>
      </c>
      <c r="E58" s="249" t="s">
        <v>1310</v>
      </c>
      <c r="F58" s="245">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0</v>
      </c>
      <c r="G58" s="245">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0</v>
      </c>
      <c r="H58" s="245">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0</v>
      </c>
      <c r="I58" s="245">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0</v>
      </c>
      <c r="J58" s="245">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245">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245">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50</v>
      </c>
      <c r="M58" s="245">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245">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0</v>
      </c>
      <c r="O58" s="245">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245">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245">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245">
        <f t="shared" ca="1" si="4"/>
        <v>50</v>
      </c>
      <c r="S58" s="245"/>
      <c r="T58" s="245">
        <f ca="1">+T59</f>
        <v>56235.54</v>
      </c>
      <c r="U58" s="244">
        <f t="shared" si="5"/>
        <v>1</v>
      </c>
      <c r="V58" s="347" t="str">
        <f>+VLOOKUP(A58,bd_lista!$A$3:$E$590,5,FALSE)</f>
        <v>Órgano Ejecutivo</v>
      </c>
      <c r="W58" s="453" t="str">
        <f>+V58</f>
        <v>Órgano Ejecutivo</v>
      </c>
      <c r="X58" s="244">
        <f t="shared" ref="X58:X65" si="7">+A58</f>
        <v>35</v>
      </c>
      <c r="Y58" s="244" t="str">
        <f>+VLOOKUP(X58,bd_lista!$A$3:$C$590,3,FALSE)</f>
        <v>Ministerio de Economía y Finanzas Públicas</v>
      </c>
      <c r="Z58" s="304">
        <f>+X58</f>
        <v>35</v>
      </c>
      <c r="AA58" s="333" t="str">
        <f>+Y58</f>
        <v>Ministerio de Economía y Finanzas Públicas</v>
      </c>
    </row>
    <row r="59" spans="1:27" customFormat="1" ht="15" customHeight="1">
      <c r="A59" s="32">
        <v>35</v>
      </c>
      <c r="B59" s="450"/>
      <c r="C59" s="347" t="str">
        <f>+VLOOKUP(A59,bd_lista!$A$3:$C$590,3,FALSE)</f>
        <v>Ministerio de Economía y Finanzas Públicas</v>
      </c>
      <c r="D59" s="452"/>
      <c r="E59" s="347" t="s">
        <v>1311</v>
      </c>
      <c r="F59" s="247">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0</v>
      </c>
      <c r="G59" s="247">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0</v>
      </c>
      <c r="H59" s="247">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0</v>
      </c>
      <c r="I59" s="247">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12349.710000000001</v>
      </c>
      <c r="J59" s="247">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0</v>
      </c>
      <c r="K59" s="247">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39151</v>
      </c>
      <c r="L59" s="247">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0</v>
      </c>
      <c r="M59" s="247">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4684.829999999999</v>
      </c>
      <c r="N59" s="247">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0</v>
      </c>
      <c r="O59" s="247">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247">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0</v>
      </c>
      <c r="Q59" s="247">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0</v>
      </c>
      <c r="R59" s="247">
        <f t="shared" ca="1" si="4"/>
        <v>56185.54</v>
      </c>
      <c r="S59" s="247">
        <f ca="1">+R58+R59</f>
        <v>56235.54</v>
      </c>
      <c r="T59" s="247">
        <f ca="1">+S59</f>
        <v>56235.54</v>
      </c>
      <c r="U59" s="246">
        <f t="shared" si="5"/>
        <v>2</v>
      </c>
      <c r="V59" s="347" t="str">
        <f>+VLOOKUP(A59,bd_lista!$A$3:$E$590,5,FALSE)</f>
        <v>Órgano Ejecutivo</v>
      </c>
      <c r="W59" s="454"/>
      <c r="X59" s="244">
        <f t="shared" si="7"/>
        <v>35</v>
      </c>
      <c r="Y59" s="244" t="str">
        <f>+VLOOKUP(X59,bd_lista!$A$3:$C$590,3,FALSE)</f>
        <v>Ministerio de Economía y Finanzas Públicas</v>
      </c>
      <c r="Z59" s="302"/>
      <c r="AA59" s="335"/>
    </row>
    <row r="60" spans="1:27" ht="15" customHeight="1">
      <c r="A60" s="32">
        <v>41</v>
      </c>
      <c r="B60" s="449">
        <f>+A60</f>
        <v>41</v>
      </c>
      <c r="C60" s="249" t="str">
        <f>+VLOOKUP(A60,bd_lista!$A$3:$C$590,3,FALSE)</f>
        <v>Ministerio de Desarrollo Productivo y Economía Plural</v>
      </c>
      <c r="D60" s="451" t="str">
        <f>+C60</f>
        <v>Ministerio de Desarrollo Productivo y Economía Plural</v>
      </c>
      <c r="E60" s="249" t="s">
        <v>1310</v>
      </c>
      <c r="F60" s="245">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0</v>
      </c>
      <c r="G60" s="245">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0</v>
      </c>
      <c r="H60" s="245">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0</v>
      </c>
      <c r="I60" s="245">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193542.9</v>
      </c>
      <c r="J60" s="245">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245">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245">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0</v>
      </c>
      <c r="M60" s="245">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1752048.0474</v>
      </c>
      <c r="N60" s="245">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245">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245">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245">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245">
        <f t="shared" ca="1" si="4"/>
        <v>1945590.9473999999</v>
      </c>
      <c r="S60" s="245"/>
      <c r="T60" s="245">
        <f ca="1">+T61</f>
        <v>10535701.3474</v>
      </c>
      <c r="U60" s="244">
        <f t="shared" si="5"/>
        <v>1</v>
      </c>
      <c r="V60" s="347" t="str">
        <f>+VLOOKUP(A60,bd_lista!$A$3:$E$590,5,FALSE)</f>
        <v>Órgano Ejecutivo</v>
      </c>
      <c r="W60" s="453" t="str">
        <f>+V60</f>
        <v>Órgano Ejecutivo</v>
      </c>
      <c r="X60" s="244">
        <f t="shared" si="7"/>
        <v>41</v>
      </c>
      <c r="Y60" s="244" t="str">
        <f>+VLOOKUP(X60,bd_lista!$A$3:$C$590,3,FALSE)</f>
        <v>Ministerio de Desarrollo Productivo y Economía Plural</v>
      </c>
      <c r="Z60" s="304">
        <f>+X60</f>
        <v>41</v>
      </c>
      <c r="AA60" s="333" t="str">
        <f>+Y60</f>
        <v>Ministerio de Desarrollo Productivo y Economía Plural</v>
      </c>
    </row>
    <row r="61" spans="1:27" ht="15" customHeight="1">
      <c r="A61" s="32">
        <v>41</v>
      </c>
      <c r="B61" s="450"/>
      <c r="C61" s="347" t="str">
        <f>+VLOOKUP(A61,bd_lista!$A$3:$C$590,3,FALSE)</f>
        <v>Ministerio de Desarrollo Productivo y Economía Plural</v>
      </c>
      <c r="D61" s="452"/>
      <c r="E61" s="347" t="s">
        <v>1311</v>
      </c>
      <c r="F61" s="247">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0</v>
      </c>
      <c r="G61" s="247">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0</v>
      </c>
      <c r="H61" s="247">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0</v>
      </c>
      <c r="I61" s="247">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0</v>
      </c>
      <c r="J61" s="247">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0</v>
      </c>
      <c r="K61" s="247">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0</v>
      </c>
      <c r="L61" s="247">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2500000</v>
      </c>
      <c r="M61" s="247">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6090110.4000000004</v>
      </c>
      <c r="N61" s="247">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0</v>
      </c>
      <c r="O61" s="247">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0</v>
      </c>
      <c r="P61" s="247">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0</v>
      </c>
      <c r="Q61" s="247">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0</v>
      </c>
      <c r="R61" s="247">
        <f t="shared" ca="1" si="4"/>
        <v>8590110.4000000004</v>
      </c>
      <c r="S61" s="247">
        <f ca="1">+R60+R61</f>
        <v>10535701.3474</v>
      </c>
      <c r="T61" s="247">
        <f ca="1">+S61</f>
        <v>10535701.3474</v>
      </c>
      <c r="U61" s="246">
        <f t="shared" si="5"/>
        <v>2</v>
      </c>
      <c r="V61" s="347" t="str">
        <f>+VLOOKUP(A61,bd_lista!$A$3:$E$590,5,FALSE)</f>
        <v>Órgano Ejecutivo</v>
      </c>
      <c r="W61" s="454"/>
      <c r="X61" s="244">
        <f t="shared" si="7"/>
        <v>41</v>
      </c>
      <c r="Y61" s="244" t="str">
        <f>+VLOOKUP(X61,bd_lista!$A$3:$C$590,3,FALSE)</f>
        <v>Ministerio de Desarrollo Productivo y Economía Plural</v>
      </c>
      <c r="Z61" s="302"/>
      <c r="AA61" s="335"/>
    </row>
    <row r="62" spans="1:27" customFormat="1" ht="15" customHeight="1">
      <c r="A62" s="254">
        <v>46</v>
      </c>
      <c r="B62" s="449">
        <f>+A62</f>
        <v>46</v>
      </c>
      <c r="C62" s="249" t="str">
        <f>+VLOOKUP(A62,bd_lista!$A$3:$C$590,3,FALSE)</f>
        <v>Ministerio de Salud y Deportes</v>
      </c>
      <c r="D62" s="451" t="str">
        <f>+C62</f>
        <v>Ministerio de Salud y Deportes</v>
      </c>
      <c r="E62" s="249" t="s">
        <v>1310</v>
      </c>
      <c r="F62" s="245">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0</v>
      </c>
      <c r="G62" s="245">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0</v>
      </c>
      <c r="H62" s="245">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0</v>
      </c>
      <c r="I62" s="245">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0</v>
      </c>
      <c r="J62" s="245">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0</v>
      </c>
      <c r="K62" s="245">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245">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6178835.4699999997</v>
      </c>
      <c r="M62" s="245">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2172142</v>
      </c>
      <c r="N62" s="245">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0</v>
      </c>
      <c r="O62" s="245">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245">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245">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0</v>
      </c>
      <c r="R62" s="245">
        <f t="shared" ca="1" si="4"/>
        <v>8350977.4699999997</v>
      </c>
      <c r="S62" s="245"/>
      <c r="T62" s="245">
        <f ca="1">+T63</f>
        <v>64473864.009999998</v>
      </c>
      <c r="U62" s="244">
        <f t="shared" si="5"/>
        <v>1</v>
      </c>
      <c r="V62" s="347" t="str">
        <f>+VLOOKUP(A62,bd_lista!$A$3:$E$590,5,FALSE)</f>
        <v>Órgano Ejecutivo</v>
      </c>
      <c r="W62" s="453" t="str">
        <f>+V62</f>
        <v>Órgano Ejecutivo</v>
      </c>
      <c r="X62" s="244">
        <f t="shared" si="7"/>
        <v>46</v>
      </c>
      <c r="Y62" s="244" t="str">
        <f>+VLOOKUP(X62,bd_lista!$A$3:$C$590,3,FALSE)</f>
        <v>Ministerio de Salud y Deportes</v>
      </c>
      <c r="Z62" s="304">
        <f>+X62</f>
        <v>46</v>
      </c>
      <c r="AA62" s="333" t="str">
        <f>+Y62</f>
        <v>Ministerio de Salud y Deportes</v>
      </c>
    </row>
    <row r="63" spans="1:27" customFormat="1" ht="15" customHeight="1">
      <c r="A63" s="32">
        <v>46</v>
      </c>
      <c r="B63" s="450"/>
      <c r="C63" s="347" t="str">
        <f>+VLOOKUP(A63,bd_lista!$A$3:$C$590,3,FALSE)</f>
        <v>Ministerio de Salud y Deportes</v>
      </c>
      <c r="D63" s="452"/>
      <c r="E63" s="347" t="s">
        <v>1311</v>
      </c>
      <c r="F63" s="247">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5237.3999999999996</v>
      </c>
      <c r="G63" s="247">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0</v>
      </c>
      <c r="H63" s="247">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37134714.359999999</v>
      </c>
      <c r="I63" s="247">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0</v>
      </c>
      <c r="J63" s="247">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220</v>
      </c>
      <c r="K63" s="247">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85464.8</v>
      </c>
      <c r="L63" s="247">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178346.88</v>
      </c>
      <c r="M63" s="247">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18718903.100000001</v>
      </c>
      <c r="N63" s="247">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0</v>
      </c>
      <c r="O63" s="247">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0</v>
      </c>
      <c r="P63" s="247">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0</v>
      </c>
      <c r="Q63" s="247">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0</v>
      </c>
      <c r="R63" s="247">
        <f t="shared" ca="1" si="4"/>
        <v>56122886.539999999</v>
      </c>
      <c r="S63" s="247">
        <f ca="1">+R62+R63</f>
        <v>64473864.009999998</v>
      </c>
      <c r="T63" s="247">
        <f ca="1">+S63</f>
        <v>64473864.009999998</v>
      </c>
      <c r="U63" s="246">
        <f t="shared" si="5"/>
        <v>2</v>
      </c>
      <c r="V63" s="347" t="str">
        <f>+VLOOKUP(A63,bd_lista!$A$3:$E$590,5,FALSE)</f>
        <v>Órgano Ejecutivo</v>
      </c>
      <c r="W63" s="454"/>
      <c r="X63" s="244">
        <f t="shared" si="7"/>
        <v>46</v>
      </c>
      <c r="Y63" s="244" t="str">
        <f>+VLOOKUP(X63,bd_lista!$A$3:$C$590,3,FALSE)</f>
        <v>Ministerio de Salud y Deportes</v>
      </c>
      <c r="Z63" s="302"/>
      <c r="AA63" s="335"/>
    </row>
    <row r="64" spans="1:27" customFormat="1" ht="15" customHeight="1">
      <c r="A64" s="32">
        <v>47</v>
      </c>
      <c r="B64" s="449">
        <f>+A64</f>
        <v>47</v>
      </c>
      <c r="C64" s="249" t="str">
        <f>+VLOOKUP(A64,bd_lista!$A$3:$C$590,3,FALSE)</f>
        <v>Ministerio de Desarrollo Rural y Tierras</v>
      </c>
      <c r="D64" s="451" t="str">
        <f>+C64</f>
        <v>Ministerio de Desarrollo Rural y Tierras</v>
      </c>
      <c r="E64" s="249" t="s">
        <v>1310</v>
      </c>
      <c r="F64" s="245">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0</v>
      </c>
      <c r="G64" s="245">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245">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245">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0</v>
      </c>
      <c r="J64" s="245">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0</v>
      </c>
      <c r="K64" s="245">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245">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0</v>
      </c>
      <c r="M64" s="245">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245">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245">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245">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0</v>
      </c>
      <c r="Q64" s="245">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0</v>
      </c>
      <c r="R64" s="245">
        <f t="shared" ca="1" si="4"/>
        <v>0</v>
      </c>
      <c r="S64" s="245"/>
      <c r="T64" s="245">
        <f ca="1">+T65</f>
        <v>527687.69999999995</v>
      </c>
      <c r="U64" s="244">
        <f t="shared" si="5"/>
        <v>1</v>
      </c>
      <c r="V64" s="347" t="str">
        <f>+VLOOKUP(A64,bd_lista!$A$3:$E$590,5,FALSE)</f>
        <v>Órgano Ejecutivo</v>
      </c>
      <c r="W64" s="453" t="str">
        <f>+V64</f>
        <v>Órgano Ejecutivo</v>
      </c>
      <c r="X64" s="244">
        <f t="shared" si="7"/>
        <v>47</v>
      </c>
      <c r="Y64" s="244" t="str">
        <f>+VLOOKUP(X64,bd_lista!$A$3:$C$590,3,FALSE)</f>
        <v>Ministerio de Desarrollo Rural y Tierras</v>
      </c>
      <c r="Z64" s="304">
        <f>+X64</f>
        <v>47</v>
      </c>
      <c r="AA64" s="333" t="str">
        <f>+Y64</f>
        <v>Ministerio de Desarrollo Rural y Tierras</v>
      </c>
    </row>
    <row r="65" spans="1:27" customFormat="1" ht="15" customHeight="1">
      <c r="A65" s="32">
        <v>47</v>
      </c>
      <c r="B65" s="450"/>
      <c r="C65" s="347" t="str">
        <f>+VLOOKUP(A65,bd_lista!$A$3:$C$590,3,FALSE)</f>
        <v>Ministerio de Desarrollo Rural y Tierras</v>
      </c>
      <c r="D65" s="452"/>
      <c r="E65" s="347" t="s">
        <v>1311</v>
      </c>
      <c r="F65" s="247">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0</v>
      </c>
      <c r="G65" s="247">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0</v>
      </c>
      <c r="H65" s="247">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0</v>
      </c>
      <c r="I65" s="247">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0</v>
      </c>
      <c r="J65" s="247">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0</v>
      </c>
      <c r="K65" s="247">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0</v>
      </c>
      <c r="L65" s="247">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0</v>
      </c>
      <c r="M65" s="247">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527687.69999999995</v>
      </c>
      <c r="N65" s="247">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0</v>
      </c>
      <c r="O65" s="247">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0</v>
      </c>
      <c r="P65" s="247">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0</v>
      </c>
      <c r="Q65" s="247">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0</v>
      </c>
      <c r="R65" s="247">
        <f t="shared" ca="1" si="4"/>
        <v>527687.69999999995</v>
      </c>
      <c r="S65" s="247">
        <f ca="1">+R64+R65</f>
        <v>527687.69999999995</v>
      </c>
      <c r="T65" s="247">
        <f ca="1">+S65</f>
        <v>527687.69999999995</v>
      </c>
      <c r="U65" s="246">
        <f t="shared" si="5"/>
        <v>2</v>
      </c>
      <c r="V65" s="347" t="str">
        <f>+VLOOKUP(A65,bd_lista!$A$3:$E$590,5,FALSE)</f>
        <v>Órgano Ejecutivo</v>
      </c>
      <c r="W65" s="454"/>
      <c r="X65" s="244">
        <f t="shared" si="7"/>
        <v>47</v>
      </c>
      <c r="Y65" s="244" t="str">
        <f>+VLOOKUP(X65,bd_lista!$A$3:$C$590,3,FALSE)</f>
        <v>Ministerio de Desarrollo Rural y Tierras</v>
      </c>
      <c r="Z65" s="302"/>
      <c r="AA65" s="335"/>
    </row>
    <row r="66" spans="1:27" customFormat="1" ht="15" hidden="1" customHeight="1">
      <c r="A66" s="32">
        <v>512</v>
      </c>
      <c r="B66" s="449">
        <f>+A66</f>
        <v>512</v>
      </c>
      <c r="C66" s="249" t="str">
        <f>+VLOOKUP(A66,bd_lista!$A$3:$C$590,3,FALSE)</f>
        <v>Adm.de Aeropuertos y Servicios Auxiliares a la Naveg. Aérea</v>
      </c>
      <c r="D66" s="451" t="str">
        <f>+C66</f>
        <v>Adm.de Aeropuertos y Servicios Auxiliares a la Naveg. Aérea</v>
      </c>
      <c r="E66" s="249" t="s">
        <v>1310</v>
      </c>
      <c r="F66" s="245">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245">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245">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245">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245">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245">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245">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245">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245">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0</v>
      </c>
      <c r="O66" s="245">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245">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245">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245">
        <f t="shared" ca="1" si="4"/>
        <v>0</v>
      </c>
      <c r="S66" s="268"/>
      <c r="T66" s="245">
        <f ca="1">+T67</f>
        <v>36151.33</v>
      </c>
      <c r="U66" s="244">
        <f t="shared" si="5"/>
        <v>1</v>
      </c>
      <c r="V66" s="347"/>
      <c r="W66" s="453">
        <f>+V66</f>
        <v>0</v>
      </c>
      <c r="X66" s="244">
        <f>+VLOOKUP(A66,[2]Sheet1!$A$13:$D$744,4,FALSE)</f>
        <v>81</v>
      </c>
      <c r="Y66" s="244" t="str">
        <f>+VLOOKUP(X66,bd_lista!$A$3:$C$590,3,FALSE)</f>
        <v>Ministerio de Obras Públicas, Servicios y Vivienda</v>
      </c>
      <c r="Z66" s="304">
        <f>+X66</f>
        <v>81</v>
      </c>
      <c r="AA66" s="333" t="str">
        <f>+Y66</f>
        <v>Ministerio de Obras Públicas, Servicios y Vivienda</v>
      </c>
    </row>
    <row r="67" spans="1:27" customFormat="1" ht="15" hidden="1" customHeight="1">
      <c r="A67" s="32">
        <v>512</v>
      </c>
      <c r="B67" s="450"/>
      <c r="C67" s="347" t="str">
        <f>+VLOOKUP(A67,bd_lista!$A$3:$C$590,3,FALSE)</f>
        <v>Adm.de Aeropuertos y Servicios Auxiliares a la Naveg. Aérea</v>
      </c>
      <c r="D67" s="452"/>
      <c r="E67" s="347" t="s">
        <v>1311</v>
      </c>
      <c r="F67" s="247">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0</v>
      </c>
      <c r="G67" s="247">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36151.33</v>
      </c>
      <c r="H67" s="247">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0</v>
      </c>
      <c r="I67" s="247">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247">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247">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0</v>
      </c>
      <c r="L67" s="247">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0</v>
      </c>
      <c r="M67" s="247">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247">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0</v>
      </c>
      <c r="O67" s="247">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0</v>
      </c>
      <c r="P67" s="247">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247">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247">
        <f t="shared" ca="1" si="4"/>
        <v>36151.33</v>
      </c>
      <c r="S67" s="267">
        <f ca="1">+R66+R67</f>
        <v>36151.33</v>
      </c>
      <c r="T67" s="247">
        <f ca="1">+S67</f>
        <v>36151.33</v>
      </c>
      <c r="U67" s="246">
        <f t="shared" si="5"/>
        <v>2</v>
      </c>
      <c r="V67" s="347"/>
      <c r="W67" s="454"/>
      <c r="X67" s="244">
        <f>+VLOOKUP(A67,[2]Sheet1!$A$13:$D$744,4,FALSE)</f>
        <v>81</v>
      </c>
      <c r="Y67" s="244" t="str">
        <f>+VLOOKUP(X67,bd_lista!$A$3:$C$590,3,FALSE)</f>
        <v>Ministerio de Obras Públicas, Servicios y Vivienda</v>
      </c>
      <c r="Z67" s="302"/>
      <c r="AA67" s="335"/>
    </row>
    <row r="68" spans="1:27" ht="15" customHeight="1">
      <c r="A68" s="32">
        <v>53</v>
      </c>
      <c r="B68" s="449">
        <f>+A68</f>
        <v>53</v>
      </c>
      <c r="C68" s="249" t="str">
        <f>+VLOOKUP(A68,bd_lista!$A$3:$C$590,3,FALSE)</f>
        <v>Ministerio de Culturas, Descolonización y Despatriarcalización</v>
      </c>
      <c r="D68" s="451" t="str">
        <f>+C68</f>
        <v>Ministerio de Culturas, Descolonización y Despatriarcalización</v>
      </c>
      <c r="E68" s="249" t="s">
        <v>1310</v>
      </c>
      <c r="F68" s="245">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245">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0</v>
      </c>
      <c r="H68" s="245">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0</v>
      </c>
      <c r="I68" s="245">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245">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245">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245">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245">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245">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0</v>
      </c>
      <c r="O68" s="245">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245">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245">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245">
        <f t="shared" ca="1" si="4"/>
        <v>0</v>
      </c>
      <c r="S68" s="245"/>
      <c r="T68" s="245">
        <f ca="1">+T69</f>
        <v>31786.5</v>
      </c>
      <c r="U68" s="244">
        <f t="shared" si="5"/>
        <v>1</v>
      </c>
      <c r="V68" s="347" t="str">
        <f>+VLOOKUP(A68,bd_lista!$A$3:$E$590,5,FALSE)</f>
        <v>Órgano Ejecutivo</v>
      </c>
      <c r="W68" s="453" t="str">
        <f>+V68</f>
        <v>Órgano Ejecutivo</v>
      </c>
      <c r="X68" s="244" t="e">
        <f>+VLOOKUP(A68,[2]Sheet1!$A$13:$D$744,4,FALSE)</f>
        <v>#N/A</v>
      </c>
      <c r="Y68" s="244" t="e">
        <f>+VLOOKUP(X68,bd_lista!$A$3:$C$590,3,FALSE)</f>
        <v>#N/A</v>
      </c>
      <c r="Z68" s="304" t="e">
        <f>+X68</f>
        <v>#N/A</v>
      </c>
      <c r="AA68" s="333" t="e">
        <f>+Y68</f>
        <v>#N/A</v>
      </c>
    </row>
    <row r="69" spans="1:27" ht="15" customHeight="1">
      <c r="A69" s="32">
        <v>53</v>
      </c>
      <c r="B69" s="450"/>
      <c r="C69" s="347" t="str">
        <f>+VLOOKUP(A69,bd_lista!$A$3:$C$590,3,FALSE)</f>
        <v>Ministerio de Culturas, Descolonización y Despatriarcalización</v>
      </c>
      <c r="D69" s="452"/>
      <c r="E69" s="347" t="s">
        <v>1311</v>
      </c>
      <c r="F69" s="247">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0</v>
      </c>
      <c r="G69" s="247">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0</v>
      </c>
      <c r="H69" s="247">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0</v>
      </c>
      <c r="I69" s="247">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0</v>
      </c>
      <c r="J69" s="247">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0</v>
      </c>
      <c r="K69" s="247">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247">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0</v>
      </c>
      <c r="M69" s="247">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31786.5</v>
      </c>
      <c r="N69" s="247">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0</v>
      </c>
      <c r="O69" s="247">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247">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247">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0</v>
      </c>
      <c r="R69" s="247">
        <f t="shared" ca="1" si="4"/>
        <v>31786.5</v>
      </c>
      <c r="S69" s="247">
        <f ca="1">+R68+R69</f>
        <v>31786.5</v>
      </c>
      <c r="T69" s="247">
        <f ca="1">+S69</f>
        <v>31786.5</v>
      </c>
      <c r="U69" s="246">
        <f t="shared" si="5"/>
        <v>2</v>
      </c>
      <c r="V69" s="347" t="str">
        <f>+VLOOKUP(A69,bd_lista!$A$3:$E$590,5,FALSE)</f>
        <v>Órgano Ejecutivo</v>
      </c>
      <c r="W69" s="454"/>
      <c r="X69" s="244" t="e">
        <f>+VLOOKUP(A69,[2]Sheet1!$A$13:$D$744,4,FALSE)</f>
        <v>#N/A</v>
      </c>
      <c r="Y69" s="244" t="e">
        <f>+VLOOKUP(X69,bd_lista!$A$3:$C$590,3,FALSE)</f>
        <v>#N/A</v>
      </c>
      <c r="Z69" s="302"/>
      <c r="AA69" s="335"/>
    </row>
    <row r="70" spans="1:27" customFormat="1" ht="15" customHeight="1">
      <c r="A70" s="254">
        <v>66</v>
      </c>
      <c r="B70" s="449">
        <f>+A70</f>
        <v>66</v>
      </c>
      <c r="C70" s="249" t="str">
        <f>+VLOOKUP(A70,bd_lista!$A$3:$C$590,3,FALSE)</f>
        <v>Ministerio de Planificación del Desarrollo</v>
      </c>
      <c r="D70" s="451" t="str">
        <f>+C70</f>
        <v>Ministerio de Planificación del Desarrollo</v>
      </c>
      <c r="E70" s="249" t="s">
        <v>1310</v>
      </c>
      <c r="F70" s="245">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0</v>
      </c>
      <c r="G70" s="245">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0</v>
      </c>
      <c r="H70" s="245">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0</v>
      </c>
      <c r="I70" s="245">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0</v>
      </c>
      <c r="J70" s="245">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0</v>
      </c>
      <c r="K70" s="245">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245">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0</v>
      </c>
      <c r="M70" s="245">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4243465</v>
      </c>
      <c r="N70" s="245">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0</v>
      </c>
      <c r="O70" s="245">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245">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245">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0</v>
      </c>
      <c r="R70" s="245">
        <f t="shared" ca="1" si="4"/>
        <v>4243465</v>
      </c>
      <c r="S70" s="245"/>
      <c r="T70" s="245">
        <f ca="1">+T71</f>
        <v>24588291.299999997</v>
      </c>
      <c r="U70" s="244">
        <f t="shared" si="5"/>
        <v>1</v>
      </c>
      <c r="V70" s="347" t="str">
        <f>+VLOOKUP(A70,bd_lista!$A$3:$E$590,5,FALSE)</f>
        <v>Órgano Ejecutivo</v>
      </c>
      <c r="W70" s="453" t="str">
        <f>+V70</f>
        <v>Órgano Ejecutivo</v>
      </c>
      <c r="X70" s="244">
        <f t="shared" ref="X70:X77" si="8">+A70</f>
        <v>66</v>
      </c>
      <c r="Y70" s="244" t="str">
        <f>+VLOOKUP(X70,bd_lista!$A$3:$C$590,3,FALSE)</f>
        <v>Ministerio de Planificación del Desarrollo</v>
      </c>
      <c r="Z70" s="304">
        <f>+X70</f>
        <v>66</v>
      </c>
      <c r="AA70" s="333" t="str">
        <f>+Y70</f>
        <v>Ministerio de Planificación del Desarrollo</v>
      </c>
    </row>
    <row r="71" spans="1:27" customFormat="1" ht="15" customHeight="1">
      <c r="A71" s="32">
        <v>66</v>
      </c>
      <c r="B71" s="450"/>
      <c r="C71" s="347" t="str">
        <f>+VLOOKUP(A71,bd_lista!$A$3:$C$590,3,FALSE)</f>
        <v>Ministerio de Planificación del Desarrollo</v>
      </c>
      <c r="D71" s="452"/>
      <c r="E71" s="347" t="s">
        <v>1311</v>
      </c>
      <c r="F71" s="247">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0</v>
      </c>
      <c r="G71" s="247">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0</v>
      </c>
      <c r="H71" s="247">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0</v>
      </c>
      <c r="I71" s="247">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0</v>
      </c>
      <c r="J71" s="247">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0</v>
      </c>
      <c r="K71" s="247">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0</v>
      </c>
      <c r="L71" s="247">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0</v>
      </c>
      <c r="M71" s="247">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20344826.299999997</v>
      </c>
      <c r="N71" s="247">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0</v>
      </c>
      <c r="O71" s="247">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247">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0</v>
      </c>
      <c r="Q71" s="247">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0</v>
      </c>
      <c r="R71" s="247">
        <f t="shared" ca="1" si="4"/>
        <v>20344826.299999997</v>
      </c>
      <c r="S71" s="247">
        <f ca="1">+R70+R71</f>
        <v>24588291.299999997</v>
      </c>
      <c r="T71" s="247">
        <f ca="1">+S71</f>
        <v>24588291.299999997</v>
      </c>
      <c r="U71" s="246">
        <f t="shared" si="5"/>
        <v>2</v>
      </c>
      <c r="V71" s="347" t="str">
        <f>+VLOOKUP(A71,bd_lista!$A$3:$E$590,5,FALSE)</f>
        <v>Órgano Ejecutivo</v>
      </c>
      <c r="W71" s="454"/>
      <c r="X71" s="244">
        <f t="shared" si="8"/>
        <v>66</v>
      </c>
      <c r="Y71" s="244" t="str">
        <f>+VLOOKUP(X71,bd_lista!$A$3:$C$590,3,FALSE)</f>
        <v>Ministerio de Planificación del Desarrollo</v>
      </c>
      <c r="Z71" s="302"/>
      <c r="AA71" s="335"/>
    </row>
    <row r="72" spans="1:27" ht="15" customHeight="1">
      <c r="A72" s="32">
        <v>70</v>
      </c>
      <c r="B72" s="449">
        <f>+A72</f>
        <v>70</v>
      </c>
      <c r="C72" s="249" t="str">
        <f>+VLOOKUP(A72,bd_lista!$A$3:$C$590,3,FALSE)</f>
        <v>Ministerio de Trabajo, Empleo y Previsión Social</v>
      </c>
      <c r="D72" s="451" t="str">
        <f>+C72</f>
        <v>Ministerio de Trabajo, Empleo y Previsión Social</v>
      </c>
      <c r="E72" s="249" t="s">
        <v>1310</v>
      </c>
      <c r="F72" s="245">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245">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245">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0</v>
      </c>
      <c r="I72" s="245">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245">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245">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245">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7100100</v>
      </c>
      <c r="M72" s="245">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245">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245">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245">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245">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245">
        <f t="shared" ca="1" si="4"/>
        <v>7100100</v>
      </c>
      <c r="S72" s="245"/>
      <c r="T72" s="245">
        <f ca="1">+T73</f>
        <v>14201975.460000001</v>
      </c>
      <c r="U72" s="244">
        <f t="shared" si="5"/>
        <v>1</v>
      </c>
      <c r="V72" s="347" t="str">
        <f>+VLOOKUP(A72,bd_lista!$A$3:$E$590,5,FALSE)</f>
        <v>Órgano Ejecutivo</v>
      </c>
      <c r="W72" s="453" t="str">
        <f>+V72</f>
        <v>Órgano Ejecutivo</v>
      </c>
      <c r="X72" s="244">
        <f t="shared" si="8"/>
        <v>70</v>
      </c>
      <c r="Y72" s="244" t="str">
        <f>+VLOOKUP(X72,bd_lista!$A$3:$C$590,3,FALSE)</f>
        <v>Ministerio de Trabajo, Empleo y Previsión Social</v>
      </c>
      <c r="Z72" s="304">
        <f>+X72</f>
        <v>70</v>
      </c>
      <c r="AA72" s="333" t="str">
        <f>+Y72</f>
        <v>Ministerio de Trabajo, Empleo y Previsión Social</v>
      </c>
    </row>
    <row r="73" spans="1:27" ht="15" customHeight="1">
      <c r="A73" s="32">
        <v>70</v>
      </c>
      <c r="B73" s="450"/>
      <c r="C73" s="347" t="str">
        <f>+VLOOKUP(A73,bd_lista!$A$3:$C$590,3,FALSE)</f>
        <v>Ministerio de Trabajo, Empleo y Previsión Social</v>
      </c>
      <c r="D73" s="452"/>
      <c r="E73" s="347" t="s">
        <v>1311</v>
      </c>
      <c r="F73" s="247">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0</v>
      </c>
      <c r="G73" s="247">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0</v>
      </c>
      <c r="H73" s="247">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0</v>
      </c>
      <c r="I73" s="247">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0</v>
      </c>
      <c r="J73" s="247">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0</v>
      </c>
      <c r="K73" s="247">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0</v>
      </c>
      <c r="L73" s="247">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7100100</v>
      </c>
      <c r="M73" s="247">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1775.46</v>
      </c>
      <c r="N73" s="247">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0</v>
      </c>
      <c r="O73" s="247">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247">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247">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0</v>
      </c>
      <c r="R73" s="247">
        <f t="shared" ca="1" si="4"/>
        <v>7101875.46</v>
      </c>
      <c r="S73" s="247">
        <f ca="1">+R72+R73</f>
        <v>14201975.460000001</v>
      </c>
      <c r="T73" s="247">
        <f ca="1">+S73</f>
        <v>14201975.460000001</v>
      </c>
      <c r="U73" s="246">
        <f t="shared" si="5"/>
        <v>2</v>
      </c>
      <c r="V73" s="347" t="str">
        <f>+VLOOKUP(A73,bd_lista!$A$3:$E$590,5,FALSE)</f>
        <v>Órgano Ejecutivo</v>
      </c>
      <c r="W73" s="454"/>
      <c r="X73" s="244">
        <f t="shared" si="8"/>
        <v>70</v>
      </c>
      <c r="Y73" s="244" t="str">
        <f>+VLOOKUP(X73,bd_lista!$A$3:$C$590,3,FALSE)</f>
        <v>Ministerio de Trabajo, Empleo y Previsión Social</v>
      </c>
      <c r="Z73" s="302"/>
      <c r="AA73" s="335"/>
    </row>
    <row r="74" spans="1:27" ht="15" hidden="1" customHeight="1">
      <c r="A74" s="254">
        <v>76</v>
      </c>
      <c r="B74" s="449">
        <f>+A74</f>
        <v>76</v>
      </c>
      <c r="C74" s="249" t="str">
        <f>+VLOOKUP(A74,bd_lista!$A$3:$C$590,3,FALSE)</f>
        <v>Ministerio de Minería y Metalurgia</v>
      </c>
      <c r="D74" s="451" t="str">
        <f>+C74</f>
        <v>Ministerio de Minería y Metalurgia</v>
      </c>
      <c r="E74" s="249" t="s">
        <v>1310</v>
      </c>
      <c r="F74" s="245">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245">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0</v>
      </c>
      <c r="H74" s="245">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245">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245">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245">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245">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245">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245">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245">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245">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245">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245">
        <f t="shared" ca="1" si="4"/>
        <v>0</v>
      </c>
      <c r="S74" s="245"/>
      <c r="T74" s="245">
        <f ca="1">+T75</f>
        <v>0</v>
      </c>
      <c r="U74" s="244">
        <f t="shared" si="5"/>
        <v>1</v>
      </c>
      <c r="V74" s="347" t="str">
        <f>+VLOOKUP(A74,bd_lista!$A$3:$E$590,5,FALSE)</f>
        <v>Órgano Ejecutivo</v>
      </c>
      <c r="W74" s="453" t="str">
        <f>+V74</f>
        <v>Órgano Ejecutivo</v>
      </c>
      <c r="X74" s="244">
        <f t="shared" si="8"/>
        <v>76</v>
      </c>
      <c r="Y74" s="244" t="str">
        <f>+VLOOKUP(X74,bd_lista!$A$3:$C$590,3,FALSE)</f>
        <v>Ministerio de Minería y Metalurgia</v>
      </c>
      <c r="Z74" s="304">
        <f>+X74</f>
        <v>76</v>
      </c>
      <c r="AA74" s="333" t="str">
        <f>+Y74</f>
        <v>Ministerio de Minería y Metalurgia</v>
      </c>
    </row>
    <row r="75" spans="1:27" ht="15" hidden="1" customHeight="1">
      <c r="A75" s="32">
        <v>76</v>
      </c>
      <c r="B75" s="450"/>
      <c r="C75" s="347" t="str">
        <f>+VLOOKUP(A75,bd_lista!$A$3:$C$590,3,FALSE)</f>
        <v>Ministerio de Minería y Metalurgia</v>
      </c>
      <c r="D75" s="452"/>
      <c r="E75" s="347" t="s">
        <v>1311</v>
      </c>
      <c r="F75" s="247">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0</v>
      </c>
      <c r="G75" s="247">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0</v>
      </c>
      <c r="H75" s="247">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0</v>
      </c>
      <c r="I75" s="247">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0</v>
      </c>
      <c r="J75" s="247">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0</v>
      </c>
      <c r="K75" s="247">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247">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247">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0</v>
      </c>
      <c r="N75" s="247">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0</v>
      </c>
      <c r="O75" s="247">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247">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247">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247">
        <f t="shared" ca="1" si="4"/>
        <v>0</v>
      </c>
      <c r="S75" s="247">
        <f ca="1">+R74+R75</f>
        <v>0</v>
      </c>
      <c r="T75" s="247">
        <f ca="1">+S75</f>
        <v>0</v>
      </c>
      <c r="U75" s="246">
        <f t="shared" si="5"/>
        <v>2</v>
      </c>
      <c r="V75" s="347" t="str">
        <f>+VLOOKUP(A75,bd_lista!$A$3:$E$590,5,FALSE)</f>
        <v>Órgano Ejecutivo</v>
      </c>
      <c r="W75" s="454"/>
      <c r="X75" s="244">
        <f t="shared" si="8"/>
        <v>76</v>
      </c>
      <c r="Y75" s="244" t="str">
        <f>+VLOOKUP(X75,bd_lista!$A$3:$C$590,3,FALSE)</f>
        <v>Ministerio de Minería y Metalurgia</v>
      </c>
      <c r="Z75" s="302"/>
      <c r="AA75" s="335"/>
    </row>
    <row r="76" spans="1:27" ht="15" customHeight="1">
      <c r="A76" s="254">
        <v>78</v>
      </c>
      <c r="B76" s="449">
        <f>+A76</f>
        <v>78</v>
      </c>
      <c r="C76" s="249" t="str">
        <f>+VLOOKUP(A76,bd_lista!$A$3:$C$590,3,FALSE)</f>
        <v>Ministerio de Hidrocarburos y Energías</v>
      </c>
      <c r="D76" s="451" t="str">
        <f>+C76</f>
        <v>Ministerio de Hidrocarburos y Energías</v>
      </c>
      <c r="E76" s="249" t="s">
        <v>1310</v>
      </c>
      <c r="F76" s="245">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0</v>
      </c>
      <c r="G76" s="245">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0</v>
      </c>
      <c r="H76" s="245">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0</v>
      </c>
      <c r="I76" s="245">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0</v>
      </c>
      <c r="J76" s="245">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0</v>
      </c>
      <c r="K76" s="245">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245">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245">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245">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245">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245">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245">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0</v>
      </c>
      <c r="R76" s="245">
        <f t="shared" ca="1" si="4"/>
        <v>0</v>
      </c>
      <c r="S76" s="245"/>
      <c r="T76" s="245">
        <f ca="1">+T77</f>
        <v>123696.63999999998</v>
      </c>
      <c r="U76" s="244">
        <f t="shared" si="5"/>
        <v>1</v>
      </c>
      <c r="V76" s="347" t="str">
        <f>+VLOOKUP(A76,bd_lista!$A$3:$E$590,5,FALSE)</f>
        <v>Órgano Ejecutivo</v>
      </c>
      <c r="W76" s="453" t="str">
        <f>+V76</f>
        <v>Órgano Ejecutivo</v>
      </c>
      <c r="X76" s="244">
        <f t="shared" si="8"/>
        <v>78</v>
      </c>
      <c r="Y76" s="244" t="str">
        <f>+VLOOKUP(X76,bd_lista!$A$3:$C$590,3,FALSE)</f>
        <v>Ministerio de Hidrocarburos y Energías</v>
      </c>
      <c r="Z76" s="304">
        <f>+X76</f>
        <v>78</v>
      </c>
      <c r="AA76" s="333" t="str">
        <f>+Y76</f>
        <v>Ministerio de Hidrocarburos y Energías</v>
      </c>
    </row>
    <row r="77" spans="1:27" ht="15" customHeight="1">
      <c r="A77" s="32">
        <v>78</v>
      </c>
      <c r="B77" s="450"/>
      <c r="C77" s="347" t="str">
        <f>+VLOOKUP(A77,bd_lista!$A$3:$C$590,3,FALSE)</f>
        <v>Ministerio de Hidrocarburos y Energías</v>
      </c>
      <c r="D77" s="452"/>
      <c r="E77" s="347" t="s">
        <v>1311</v>
      </c>
      <c r="F77" s="247">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0</v>
      </c>
      <c r="G77" s="247">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0</v>
      </c>
      <c r="H77" s="247">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0</v>
      </c>
      <c r="I77" s="247">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0</v>
      </c>
      <c r="J77" s="247">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0</v>
      </c>
      <c r="K77" s="247">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0</v>
      </c>
      <c r="L77" s="247">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28519.119999999999</v>
      </c>
      <c r="M77" s="247">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95177.51999999999</v>
      </c>
      <c r="N77" s="247">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0</v>
      </c>
      <c r="O77" s="247">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247">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0</v>
      </c>
      <c r="Q77" s="247">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0</v>
      </c>
      <c r="R77" s="247">
        <f t="shared" ca="1" si="4"/>
        <v>123696.63999999998</v>
      </c>
      <c r="S77" s="247">
        <f ca="1">+R76+R77</f>
        <v>123696.63999999998</v>
      </c>
      <c r="T77" s="247">
        <f ca="1">+S77</f>
        <v>123696.63999999998</v>
      </c>
      <c r="U77" s="246">
        <f t="shared" si="5"/>
        <v>2</v>
      </c>
      <c r="V77" s="347" t="str">
        <f>+VLOOKUP(A77,bd_lista!$A$3:$E$590,5,FALSE)</f>
        <v>Órgano Ejecutivo</v>
      </c>
      <c r="W77" s="454"/>
      <c r="X77" s="244">
        <f t="shared" si="8"/>
        <v>78</v>
      </c>
      <c r="Y77" s="244" t="str">
        <f>+VLOOKUP(X77,bd_lista!$A$3:$C$590,3,FALSE)</f>
        <v>Ministerio de Hidrocarburos y Energías</v>
      </c>
      <c r="Z77" s="302"/>
      <c r="AA77" s="335"/>
    </row>
    <row r="78" spans="1:27" customFormat="1" ht="15" customHeight="1">
      <c r="A78" s="254">
        <v>81</v>
      </c>
      <c r="B78" s="449">
        <f>+A78</f>
        <v>81</v>
      </c>
      <c r="C78" s="249" t="str">
        <f>+VLOOKUP(A78,bd_lista!$A$3:$C$590,3,FALSE)</f>
        <v>Ministerio de Obras Públicas, Servicios y Vivienda</v>
      </c>
      <c r="D78" s="451" t="str">
        <f>+C78</f>
        <v>Ministerio de Obras Públicas, Servicios y Vivienda</v>
      </c>
      <c r="E78" s="249" t="s">
        <v>1310</v>
      </c>
      <c r="F78" s="245">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245">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245">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245">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245">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0</v>
      </c>
      <c r="K78" s="245">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245">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0</v>
      </c>
      <c r="M78" s="245">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5482561.3600000003</v>
      </c>
      <c r="N78" s="245">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245">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245">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245">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245">
        <f t="shared" ca="1" si="4"/>
        <v>5482561.3600000003</v>
      </c>
      <c r="S78" s="245"/>
      <c r="T78" s="245">
        <f ca="1">+T79</f>
        <v>8062024.2800000003</v>
      </c>
      <c r="U78" s="244">
        <f t="shared" si="5"/>
        <v>1</v>
      </c>
      <c r="V78" s="347" t="str">
        <f>+VLOOKUP(A78,bd_lista!$A$3:$E$590,5,FALSE)</f>
        <v>Órgano Ejecutivo</v>
      </c>
      <c r="W78" s="453" t="str">
        <f>+V78</f>
        <v>Órgano Ejecutivo</v>
      </c>
      <c r="X78" s="244">
        <f>+VLOOKUP(A78,[2]Sheet1!$A$13:$D$744,4,FALSE)</f>
        <v>0</v>
      </c>
      <c r="Y78" s="244" t="e">
        <f>+VLOOKUP(X78,bd_lista!$A$3:$C$590,3,FALSE)</f>
        <v>#N/A</v>
      </c>
      <c r="Z78" s="304">
        <f>+X78</f>
        <v>0</v>
      </c>
      <c r="AA78" s="333" t="e">
        <f>+Y78</f>
        <v>#N/A</v>
      </c>
    </row>
    <row r="79" spans="1:27" customFormat="1" ht="15" customHeight="1">
      <c r="A79" s="32">
        <v>81</v>
      </c>
      <c r="B79" s="450"/>
      <c r="C79" s="347" t="str">
        <f>+VLOOKUP(A79,bd_lista!$A$3:$C$590,3,FALSE)</f>
        <v>Ministerio de Obras Públicas, Servicios y Vivienda</v>
      </c>
      <c r="D79" s="452"/>
      <c r="E79" s="347" t="s">
        <v>1311</v>
      </c>
      <c r="F79" s="247">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0</v>
      </c>
      <c r="G79" s="247">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0</v>
      </c>
      <c r="H79" s="247">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0</v>
      </c>
      <c r="I79" s="247">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0</v>
      </c>
      <c r="J79" s="247">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460628.35</v>
      </c>
      <c r="K79" s="247">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0</v>
      </c>
      <c r="L79" s="247">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696</v>
      </c>
      <c r="M79" s="247">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2118138.5699999998</v>
      </c>
      <c r="N79" s="247">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0</v>
      </c>
      <c r="O79" s="247">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247">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0</v>
      </c>
      <c r="Q79" s="247">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0</v>
      </c>
      <c r="R79" s="247">
        <f t="shared" ca="1" si="4"/>
        <v>2579462.92</v>
      </c>
      <c r="S79" s="247">
        <f ca="1">+R78+R79</f>
        <v>8062024.2800000003</v>
      </c>
      <c r="T79" s="247">
        <f ca="1">+S79</f>
        <v>8062024.2800000003</v>
      </c>
      <c r="U79" s="246">
        <f t="shared" si="5"/>
        <v>2</v>
      </c>
      <c r="V79" s="347" t="str">
        <f>+VLOOKUP(A79,bd_lista!$A$3:$E$590,5,FALSE)</f>
        <v>Órgano Ejecutivo</v>
      </c>
      <c r="W79" s="454"/>
      <c r="X79" s="244">
        <f>+VLOOKUP(A79,[2]Sheet1!$A$13:$D$744,4,FALSE)</f>
        <v>0</v>
      </c>
      <c r="Y79" s="244" t="e">
        <f>+VLOOKUP(X79,bd_lista!$A$3:$C$590,3,FALSE)</f>
        <v>#N/A</v>
      </c>
      <c r="Z79" s="302"/>
      <c r="AA79" s="335"/>
    </row>
    <row r="80" spans="1:27" customFormat="1" ht="15" customHeight="1">
      <c r="A80" s="32">
        <v>86</v>
      </c>
      <c r="B80" s="449">
        <f>+A80</f>
        <v>86</v>
      </c>
      <c r="C80" s="249" t="str">
        <f>+VLOOKUP(A80,bd_lista!$A$3:$C$590,3,FALSE)</f>
        <v>Ministerio de Medio Ambiente y Agua</v>
      </c>
      <c r="D80" s="451" t="str">
        <f>+C80</f>
        <v>Ministerio de Medio Ambiente y Agua</v>
      </c>
      <c r="E80" s="249" t="s">
        <v>1310</v>
      </c>
      <c r="F80" s="245">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0</v>
      </c>
      <c r="G80" s="245">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0</v>
      </c>
      <c r="H80" s="245">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0</v>
      </c>
      <c r="I80" s="245">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2148794.56</v>
      </c>
      <c r="J80" s="245">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0</v>
      </c>
      <c r="K80" s="245">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3745779.01</v>
      </c>
      <c r="L80" s="245">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2407563.6006</v>
      </c>
      <c r="M80" s="245">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36436430.586400002</v>
      </c>
      <c r="N80" s="245">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0</v>
      </c>
      <c r="O80" s="245">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0</v>
      </c>
      <c r="P80" s="245">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0</v>
      </c>
      <c r="Q80" s="245">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0</v>
      </c>
      <c r="R80" s="245">
        <f t="shared" ca="1" si="4"/>
        <v>44738567.756999999</v>
      </c>
      <c r="S80" s="245"/>
      <c r="T80" s="245">
        <f ca="1">+T81</f>
        <v>238046333.17700002</v>
      </c>
      <c r="U80" s="244">
        <f t="shared" si="5"/>
        <v>1</v>
      </c>
      <c r="V80" s="347" t="str">
        <f>+VLOOKUP(A80,bd_lista!$A$3:$E$590,5,FALSE)</f>
        <v>Órgano Ejecutivo</v>
      </c>
      <c r="W80" s="453" t="str">
        <f>+V80</f>
        <v>Órgano Ejecutivo</v>
      </c>
      <c r="X80" s="244">
        <f>+A80</f>
        <v>86</v>
      </c>
      <c r="Y80" s="244" t="str">
        <f>+VLOOKUP(X80,bd_lista!$A$3:$C$590,3,FALSE)</f>
        <v>Ministerio de Medio Ambiente y Agua</v>
      </c>
      <c r="Z80" s="304">
        <f>+X80</f>
        <v>86</v>
      </c>
      <c r="AA80" s="333" t="str">
        <f>+Y80</f>
        <v>Ministerio de Medio Ambiente y Agua</v>
      </c>
    </row>
    <row r="81" spans="1:27" customFormat="1" ht="15" customHeight="1">
      <c r="A81" s="32">
        <v>86</v>
      </c>
      <c r="B81" s="450"/>
      <c r="C81" s="347" t="str">
        <f>+VLOOKUP(A81,bd_lista!$A$3:$C$590,3,FALSE)</f>
        <v>Ministerio de Medio Ambiente y Agua</v>
      </c>
      <c r="D81" s="452"/>
      <c r="E81" s="347" t="s">
        <v>1311</v>
      </c>
      <c r="F81" s="247">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0</v>
      </c>
      <c r="G81" s="247">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0</v>
      </c>
      <c r="H81" s="247">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500</v>
      </c>
      <c r="I81" s="247">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1231382.01</v>
      </c>
      <c r="J81" s="247">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0</v>
      </c>
      <c r="K81" s="247">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10605.029999999999</v>
      </c>
      <c r="L81" s="247">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2471388.7100000004</v>
      </c>
      <c r="M81" s="247">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189593889.67000002</v>
      </c>
      <c r="N81" s="247">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0</v>
      </c>
      <c r="O81" s="247">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0</v>
      </c>
      <c r="P81" s="247">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0</v>
      </c>
      <c r="Q81" s="247">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0</v>
      </c>
      <c r="R81" s="247">
        <f t="shared" ca="1" si="4"/>
        <v>193307765.42000002</v>
      </c>
      <c r="S81" s="247">
        <f ca="1">+R80+R81</f>
        <v>238046333.17700002</v>
      </c>
      <c r="T81" s="247">
        <f ca="1">+S81</f>
        <v>238046333.17700002</v>
      </c>
      <c r="U81" s="246">
        <f t="shared" si="5"/>
        <v>2</v>
      </c>
      <c r="V81" s="347" t="str">
        <f>+VLOOKUP(A81,bd_lista!$A$3:$E$590,5,FALSE)</f>
        <v>Órgano Ejecutivo</v>
      </c>
      <c r="W81" s="454"/>
      <c r="X81" s="244">
        <f>+A81</f>
        <v>86</v>
      </c>
      <c r="Y81" s="244" t="str">
        <f>+VLOOKUP(X81,bd_lista!$A$3:$C$590,3,FALSE)</f>
        <v>Ministerio de Medio Ambiente y Agua</v>
      </c>
      <c r="Z81" s="302"/>
      <c r="AA81" s="335"/>
    </row>
    <row r="82" spans="1:27" customFormat="1" ht="15" customHeight="1">
      <c r="A82" s="32">
        <v>109</v>
      </c>
      <c r="B82" s="449">
        <f>+A82</f>
        <v>109</v>
      </c>
      <c r="C82" s="249" t="str">
        <f>+VLOOKUP(A82,bd_lista!$A$3:$C$590,3,FALSE)</f>
        <v>Conservatorio Plurinacional de Musica</v>
      </c>
      <c r="D82" s="451" t="str">
        <f>+C82</f>
        <v>Conservatorio Plurinacional de Musica</v>
      </c>
      <c r="E82" s="249" t="s">
        <v>1310</v>
      </c>
      <c r="F82" s="245">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245">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245">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245">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245">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245">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245">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245">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245">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245">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245">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245">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245">
        <f t="shared" ca="1" si="4"/>
        <v>0</v>
      </c>
      <c r="S82" s="245"/>
      <c r="T82" s="245">
        <f ca="1">+T83</f>
        <v>100318.8</v>
      </c>
      <c r="U82" s="244">
        <f t="shared" si="5"/>
        <v>1</v>
      </c>
      <c r="V82" s="347" t="str">
        <f>+VLOOKUP(A82,bd_lista!$A$3:$E$590,5,FALSE)</f>
        <v>Instituciones Descentralizadas</v>
      </c>
      <c r="W82" s="453" t="str">
        <f>+V82</f>
        <v>Instituciones Descentralizadas</v>
      </c>
      <c r="X82" s="244">
        <f>+VLOOKUP(A82,[2]Sheet1!$A$13:$D$744,4,FALSE)</f>
        <v>16</v>
      </c>
      <c r="Y82" s="244" t="str">
        <f>+VLOOKUP(X82,bd_lista!$A$3:$C$590,3,FALSE)</f>
        <v>Ministerio de Educación</v>
      </c>
      <c r="Z82" s="304">
        <f>+X82</f>
        <v>16</v>
      </c>
      <c r="AA82" s="333" t="str">
        <f>+Y82</f>
        <v>Ministerio de Educación</v>
      </c>
    </row>
    <row r="83" spans="1:27" customFormat="1" ht="15" customHeight="1">
      <c r="A83" s="32">
        <v>109</v>
      </c>
      <c r="B83" s="450"/>
      <c r="C83" s="347" t="str">
        <f>+VLOOKUP(A83,bd_lista!$A$3:$C$590,3,FALSE)</f>
        <v>Conservatorio Plurinacional de Musica</v>
      </c>
      <c r="D83" s="452"/>
      <c r="E83" s="347" t="s">
        <v>1311</v>
      </c>
      <c r="F83" s="247">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0</v>
      </c>
      <c r="G83" s="247">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0</v>
      </c>
      <c r="H83" s="247">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0</v>
      </c>
      <c r="I83" s="247">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0</v>
      </c>
      <c r="J83" s="247">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0</v>
      </c>
      <c r="K83" s="247">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28.8</v>
      </c>
      <c r="L83" s="247">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0</v>
      </c>
      <c r="M83" s="247">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100290</v>
      </c>
      <c r="N83" s="247">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0</v>
      </c>
      <c r="O83" s="247">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247">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247">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247">
        <f t="shared" ca="1" si="4"/>
        <v>100318.8</v>
      </c>
      <c r="S83" s="247">
        <f ca="1">+R82+R83</f>
        <v>100318.8</v>
      </c>
      <c r="T83" s="247">
        <f ca="1">+S83</f>
        <v>100318.8</v>
      </c>
      <c r="U83" s="246">
        <f t="shared" si="5"/>
        <v>2</v>
      </c>
      <c r="V83" s="347" t="str">
        <f>+VLOOKUP(A83,bd_lista!$A$3:$E$590,5,FALSE)</f>
        <v>Instituciones Descentralizadas</v>
      </c>
      <c r="W83" s="454"/>
      <c r="X83" s="244">
        <f>+VLOOKUP(A83,[2]Sheet1!$A$13:$D$744,4,FALSE)</f>
        <v>16</v>
      </c>
      <c r="Y83" s="244" t="str">
        <f>+VLOOKUP(X83,bd_lista!$A$3:$C$590,3,FALSE)</f>
        <v>Ministerio de Educación</v>
      </c>
      <c r="Z83" s="302"/>
      <c r="AA83" s="335"/>
    </row>
    <row r="84" spans="1:27" customFormat="1" ht="15" customHeight="1">
      <c r="A84" s="253">
        <v>117</v>
      </c>
      <c r="B84" s="449">
        <f>+A84</f>
        <v>117</v>
      </c>
      <c r="C84" s="249" t="str">
        <f>+VLOOKUP(A84,bd_lista!$A$3:$C$590,3,FALSE)</f>
        <v>Dirección General de Aeronáutica Civil</v>
      </c>
      <c r="D84" s="451" t="str">
        <f>+C84</f>
        <v>Dirección General de Aeronáutica Civil</v>
      </c>
      <c r="E84" s="249" t="s">
        <v>1310</v>
      </c>
      <c r="F84" s="245">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0</v>
      </c>
      <c r="G84" s="245">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0</v>
      </c>
      <c r="H84" s="245">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245">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0</v>
      </c>
      <c r="J84" s="245">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0</v>
      </c>
      <c r="K84" s="245">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2603791.64</v>
      </c>
      <c r="L84" s="245">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0</v>
      </c>
      <c r="M84" s="245">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1190751.0959999999</v>
      </c>
      <c r="N84" s="245">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245">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245">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245">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0</v>
      </c>
      <c r="R84" s="245">
        <f t="shared" ca="1" si="4"/>
        <v>3794542.736</v>
      </c>
      <c r="S84" s="245"/>
      <c r="T84" s="245">
        <f ca="1">+T85</f>
        <v>9243911.1060000006</v>
      </c>
      <c r="U84" s="244">
        <f t="shared" si="5"/>
        <v>1</v>
      </c>
      <c r="V84" s="347" t="str">
        <f>+VLOOKUP(A84,bd_lista!$A$3:$E$590,5,FALSE)</f>
        <v>Instituciones Descentralizadas</v>
      </c>
      <c r="W84" s="453" t="str">
        <f>+V84</f>
        <v>Instituciones Descentralizadas</v>
      </c>
      <c r="X84" s="244">
        <f>+VLOOKUP(A84,[2]Sheet1!$A$13:$D$744,4,FALSE)</f>
        <v>81</v>
      </c>
      <c r="Y84" s="244" t="str">
        <f>+VLOOKUP(X84,bd_lista!$A$3:$C$590,3,FALSE)</f>
        <v>Ministerio de Obras Públicas, Servicios y Vivienda</v>
      </c>
      <c r="Z84" s="304">
        <f>+X84</f>
        <v>81</v>
      </c>
      <c r="AA84" s="333" t="str">
        <f>+Y84</f>
        <v>Ministerio de Obras Públicas, Servicios y Vivienda</v>
      </c>
    </row>
    <row r="85" spans="1:27" customFormat="1" ht="15" customHeight="1">
      <c r="A85" s="254">
        <v>117</v>
      </c>
      <c r="B85" s="450"/>
      <c r="C85" s="347" t="str">
        <f>+VLOOKUP(A85,bd_lista!$A$3:$C$590,3,FALSE)</f>
        <v>Dirección General de Aeronáutica Civil</v>
      </c>
      <c r="D85" s="452"/>
      <c r="E85" s="347" t="s">
        <v>1311</v>
      </c>
      <c r="F85" s="247">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0</v>
      </c>
      <c r="G85" s="247">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0</v>
      </c>
      <c r="H85" s="247">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0</v>
      </c>
      <c r="I85" s="247">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0</v>
      </c>
      <c r="J85" s="247">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0</v>
      </c>
      <c r="K85" s="247">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0</v>
      </c>
      <c r="L85" s="247">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0</v>
      </c>
      <c r="M85" s="247">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5449368.3700000001</v>
      </c>
      <c r="N85" s="247">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0</v>
      </c>
      <c r="O85" s="247">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0</v>
      </c>
      <c r="P85" s="247">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247">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0</v>
      </c>
      <c r="R85" s="247">
        <f t="shared" ca="1" si="4"/>
        <v>5449368.3700000001</v>
      </c>
      <c r="S85" s="247">
        <f ca="1">+R84+R85</f>
        <v>9243911.1060000006</v>
      </c>
      <c r="T85" s="247">
        <f ca="1">+S85</f>
        <v>9243911.1060000006</v>
      </c>
      <c r="U85" s="246">
        <f t="shared" si="5"/>
        <v>2</v>
      </c>
      <c r="V85" s="347" t="str">
        <f>+VLOOKUP(A85,bd_lista!$A$3:$E$590,5,FALSE)</f>
        <v>Instituciones Descentralizadas</v>
      </c>
      <c r="W85" s="454"/>
      <c r="X85" s="244">
        <f>+VLOOKUP(A85,[2]Sheet1!$A$13:$D$744,4,FALSE)</f>
        <v>81</v>
      </c>
      <c r="Y85" s="244" t="str">
        <f>+VLOOKUP(X85,bd_lista!$A$3:$C$590,3,FALSE)</f>
        <v>Ministerio de Obras Públicas, Servicios y Vivienda</v>
      </c>
      <c r="Z85" s="302"/>
      <c r="AA85" s="335"/>
    </row>
    <row r="86" spans="1:27" customFormat="1" ht="15" customHeight="1">
      <c r="A86" s="32">
        <v>119</v>
      </c>
      <c r="B86" s="449">
        <f>+A86</f>
        <v>119</v>
      </c>
      <c r="C86" s="249" t="str">
        <f>+VLOOKUP(A86,bd_lista!$A$3:$C$590,3,FALSE)</f>
        <v>Agencia para el Des. de la Soc. de la Información en Bolivia</v>
      </c>
      <c r="D86" s="451" t="str">
        <f>+C86</f>
        <v>Agencia para el Des. de la Soc. de la Información en Bolivia</v>
      </c>
      <c r="E86" s="249" t="s">
        <v>1310</v>
      </c>
      <c r="F86" s="245">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245">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0</v>
      </c>
      <c r="H86" s="245">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245">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245">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0</v>
      </c>
      <c r="K86" s="245">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245">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0</v>
      </c>
      <c r="M86" s="245">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200</v>
      </c>
      <c r="N86" s="245">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0</v>
      </c>
      <c r="O86" s="245">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245">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245">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0</v>
      </c>
      <c r="R86" s="245">
        <f t="shared" ca="1" si="4"/>
        <v>200</v>
      </c>
      <c r="S86" s="245"/>
      <c r="T86" s="245">
        <f ca="1">+T87</f>
        <v>200</v>
      </c>
      <c r="U86" s="244">
        <f t="shared" si="5"/>
        <v>1</v>
      </c>
      <c r="V86" s="347" t="str">
        <f>+VLOOKUP(A86,bd_lista!$A$3:$E$590,5,FALSE)</f>
        <v>Instituciones Descentralizadas</v>
      </c>
      <c r="W86" s="453" t="str">
        <f>+V86</f>
        <v>Instituciones Descentralizadas</v>
      </c>
      <c r="X86" s="244">
        <f>+VLOOKUP(A86,[2]Sheet1!$A$13:$D$744,4,FALSE)</f>
        <v>6</v>
      </c>
      <c r="Y86" s="244" t="str">
        <f>+VLOOKUP(X86,bd_lista!$A$3:$C$590,3,FALSE)</f>
        <v>Vicepresidencia del Estado Plurinacional</v>
      </c>
      <c r="Z86" s="304">
        <f>+X86</f>
        <v>6</v>
      </c>
      <c r="AA86" s="333" t="str">
        <f>+Y86</f>
        <v>Vicepresidencia del Estado Plurinacional</v>
      </c>
    </row>
    <row r="87" spans="1:27" customFormat="1" ht="15" customHeight="1">
      <c r="A87" s="32">
        <v>119</v>
      </c>
      <c r="B87" s="450"/>
      <c r="C87" s="347" t="str">
        <f>+VLOOKUP(A87,bd_lista!$A$3:$C$590,3,FALSE)</f>
        <v>Agencia para el Des. de la Soc. de la Información en Bolivia</v>
      </c>
      <c r="D87" s="452"/>
      <c r="E87" s="347" t="s">
        <v>1311</v>
      </c>
      <c r="F87" s="247">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247">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247">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247">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247">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247">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247">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247">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247">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0</v>
      </c>
      <c r="O87" s="247">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247">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247">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247">
        <f t="shared" ca="1" si="4"/>
        <v>0</v>
      </c>
      <c r="S87" s="247">
        <f ca="1">+R86+R87</f>
        <v>200</v>
      </c>
      <c r="T87" s="247">
        <f ca="1">+S87</f>
        <v>200</v>
      </c>
      <c r="U87" s="246">
        <f t="shared" si="5"/>
        <v>2</v>
      </c>
      <c r="V87" s="347" t="str">
        <f>+VLOOKUP(A87,bd_lista!$A$3:$E$590,5,FALSE)</f>
        <v>Instituciones Descentralizadas</v>
      </c>
      <c r="W87" s="454"/>
      <c r="X87" s="244">
        <f>+VLOOKUP(A87,[2]Sheet1!$A$13:$D$744,4,FALSE)</f>
        <v>6</v>
      </c>
      <c r="Y87" s="244" t="str">
        <f>+VLOOKUP(X87,bd_lista!$A$3:$C$590,3,FALSE)</f>
        <v>Vicepresidencia del Estado Plurinacional</v>
      </c>
      <c r="Z87" s="302"/>
      <c r="AA87" s="335"/>
    </row>
    <row r="88" spans="1:27" customFormat="1" ht="15" hidden="1" customHeight="1">
      <c r="A88" s="32">
        <v>600</v>
      </c>
      <c r="B88" s="449">
        <f>+A88</f>
        <v>600</v>
      </c>
      <c r="C88" s="249" t="str">
        <f>+VLOOKUP(A88,bd_lista!$A$3:$C$590,3,FALSE)</f>
        <v>Empresa Servicios Aéreos Bolivianos</v>
      </c>
      <c r="D88" s="451" t="str">
        <f>+C88</f>
        <v>Empresa Servicios Aéreos Bolivianos</v>
      </c>
      <c r="E88" s="249" t="s">
        <v>1310</v>
      </c>
      <c r="F88" s="245">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245">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245">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245">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245">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245">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245">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245">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245">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245">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245">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245">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245">
        <f t="shared" ca="1" si="4"/>
        <v>0</v>
      </c>
      <c r="S88" s="252"/>
      <c r="T88" s="245">
        <f ca="1">+T89</f>
        <v>0</v>
      </c>
      <c r="U88" s="244">
        <f t="shared" si="5"/>
        <v>1</v>
      </c>
      <c r="V88" s="347" t="str">
        <f>+VLOOKUP(A88,bd_lista!$A$3:$E$590,5,FALSE)</f>
        <v>Empresas Nacionales</v>
      </c>
      <c r="W88" s="453" t="str">
        <f>+V88</f>
        <v>Empresas Nacionales</v>
      </c>
      <c r="X88" s="244">
        <f>+VLOOKUP(A88,[2]Sheet1!$A$13:$D$744,4,FALSE)</f>
        <v>20</v>
      </c>
      <c r="Y88" s="244" t="str">
        <f>+VLOOKUP(X88,bd_lista!$A$3:$C$590,3,FALSE)</f>
        <v>Ministerio de Defensa</v>
      </c>
      <c r="Z88" s="304">
        <f>+X88</f>
        <v>20</v>
      </c>
      <c r="AA88" s="305" t="str">
        <f>+Y88</f>
        <v>Ministerio de Defensa</v>
      </c>
    </row>
    <row r="89" spans="1:27" customFormat="1" ht="15" hidden="1" customHeight="1">
      <c r="A89" s="32">
        <v>600</v>
      </c>
      <c r="B89" s="450"/>
      <c r="C89" s="347" t="str">
        <f>+VLOOKUP(A89,bd_lista!$A$3:$C$590,3,FALSE)</f>
        <v>Empresa Servicios Aéreos Bolivianos</v>
      </c>
      <c r="D89" s="452"/>
      <c r="E89" s="347" t="s">
        <v>1311</v>
      </c>
      <c r="F89" s="247">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247">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247">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247">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247">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247">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247">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247">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247">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0</v>
      </c>
      <c r="O89" s="247">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247">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247">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247">
        <f t="shared" ca="1" si="4"/>
        <v>0</v>
      </c>
      <c r="S89" s="264">
        <f ca="1">+R88+R89</f>
        <v>0</v>
      </c>
      <c r="T89" s="247">
        <f ca="1">+S89</f>
        <v>0</v>
      </c>
      <c r="U89" s="246">
        <f t="shared" si="5"/>
        <v>2</v>
      </c>
      <c r="V89" s="347" t="str">
        <f>+VLOOKUP(A89,bd_lista!$A$3:$E$590,5,FALSE)</f>
        <v>Empresas Nacionales</v>
      </c>
      <c r="W89" s="454"/>
      <c r="X89" s="244">
        <f>+VLOOKUP(A89,[2]Sheet1!$A$13:$D$744,4,FALSE)</f>
        <v>20</v>
      </c>
      <c r="Y89" s="244" t="str">
        <f>+VLOOKUP(X89,bd_lista!$A$3:$C$590,3,FALSE)</f>
        <v>Ministerio de Defensa</v>
      </c>
      <c r="Z89" s="302"/>
      <c r="AA89" s="303"/>
    </row>
    <row r="90" spans="1:27" customFormat="1" ht="15" hidden="1" customHeight="1">
      <c r="A90" s="32">
        <v>129</v>
      </c>
      <c r="B90" s="449">
        <f>+A90</f>
        <v>129</v>
      </c>
      <c r="C90" s="249" t="str">
        <f>+VLOOKUP(A90,bd_lista!$A$3:$C$590,3,FALSE)</f>
        <v>Escuela de Gestión Pública Plurinacional</v>
      </c>
      <c r="D90" s="451" t="str">
        <f>+C90</f>
        <v>Escuela de Gestión Pública Plurinacional</v>
      </c>
      <c r="E90" s="249" t="s">
        <v>1310</v>
      </c>
      <c r="F90" s="245">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245">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245">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245">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245">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245">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245">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245">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245">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245">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245">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245">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245">
        <f t="shared" ca="1" si="4"/>
        <v>0</v>
      </c>
      <c r="S90" s="245"/>
      <c r="T90" s="245">
        <f ca="1">+T91</f>
        <v>0</v>
      </c>
      <c r="U90" s="244">
        <f t="shared" si="5"/>
        <v>1</v>
      </c>
      <c r="V90" s="347" t="str">
        <f>+VLOOKUP(A90,bd_lista!$A$3:$E$590,5,FALSE)</f>
        <v>Instituciones Descentralizadas</v>
      </c>
      <c r="W90" s="453" t="str">
        <f>+V90</f>
        <v>Instituciones Descentralizadas</v>
      </c>
      <c r="X90" s="244">
        <f>+VLOOKUP(A90,[2]Sheet1!$A$13:$D$744,4,FALSE)</f>
        <v>16</v>
      </c>
      <c r="Y90" s="244" t="str">
        <f>+VLOOKUP(X90,bd_lista!$A$3:$C$590,3,FALSE)</f>
        <v>Ministerio de Educación</v>
      </c>
      <c r="Z90" s="304">
        <f>+X90</f>
        <v>16</v>
      </c>
      <c r="AA90" s="333" t="str">
        <f>+Y90</f>
        <v>Ministerio de Educación</v>
      </c>
    </row>
    <row r="91" spans="1:27" customFormat="1" ht="15" hidden="1" customHeight="1">
      <c r="A91" s="32">
        <v>129</v>
      </c>
      <c r="B91" s="450"/>
      <c r="C91" s="347" t="str">
        <f>+VLOOKUP(A91,bd_lista!$A$3:$C$590,3,FALSE)</f>
        <v>Escuela de Gestión Pública Plurinacional</v>
      </c>
      <c r="D91" s="452"/>
      <c r="E91" s="347" t="s">
        <v>1311</v>
      </c>
      <c r="F91" s="247">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247">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0</v>
      </c>
      <c r="H91" s="247">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0</v>
      </c>
      <c r="I91" s="247">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247">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0</v>
      </c>
      <c r="K91" s="247">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247">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v>
      </c>
      <c r="M91" s="247">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0</v>
      </c>
      <c r="N91" s="247">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0</v>
      </c>
      <c r="O91" s="247">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247">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247">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247">
        <f t="shared" ca="1" si="4"/>
        <v>0</v>
      </c>
      <c r="S91" s="247">
        <f ca="1">+R90+R91</f>
        <v>0</v>
      </c>
      <c r="T91" s="247">
        <f ca="1">+S91</f>
        <v>0</v>
      </c>
      <c r="U91" s="246">
        <f t="shared" si="5"/>
        <v>2</v>
      </c>
      <c r="V91" s="347" t="str">
        <f>+VLOOKUP(A91,bd_lista!$A$3:$E$590,5,FALSE)</f>
        <v>Instituciones Descentralizadas</v>
      </c>
      <c r="W91" s="454"/>
      <c r="X91" s="244">
        <f>+VLOOKUP(A91,[2]Sheet1!$A$13:$D$744,4,FALSE)</f>
        <v>16</v>
      </c>
      <c r="Y91" s="244" t="str">
        <f>+VLOOKUP(X91,bd_lista!$A$3:$C$590,3,FALSE)</f>
        <v>Ministerio de Educación</v>
      </c>
      <c r="Z91" s="302"/>
      <c r="AA91" s="335"/>
    </row>
    <row r="92" spans="1:27" customFormat="1" ht="15" hidden="1" customHeight="1">
      <c r="A92" s="32">
        <v>522</v>
      </c>
      <c r="B92" s="449">
        <f>+A92</f>
        <v>522</v>
      </c>
      <c r="C92" s="249" t="str">
        <f>+VLOOKUP(A92,bd_lista!$A$3:$C$590,3,FALSE)</f>
        <v>Empresa Nacional de Ferrocarriles - Residual</v>
      </c>
      <c r="D92" s="451" t="str">
        <f>+C92</f>
        <v>Empresa Nacional de Ferrocarriles - Residual</v>
      </c>
      <c r="E92" s="249" t="s">
        <v>1310</v>
      </c>
      <c r="F92" s="245">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245">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245">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245">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245">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245">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245">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245">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245">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245">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245">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245">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245">
        <f t="shared" ca="1" si="4"/>
        <v>0</v>
      </c>
      <c r="S92" s="268"/>
      <c r="T92" s="245">
        <f ca="1">+T93</f>
        <v>0</v>
      </c>
      <c r="U92" s="244">
        <f t="shared" si="5"/>
        <v>1</v>
      </c>
      <c r="V92" s="347" t="str">
        <f>+VLOOKUP(A92,bd_lista!$A$3:$E$590,5,FALSE)</f>
        <v>Empresas Nacionales</v>
      </c>
      <c r="W92" s="453" t="str">
        <f>+V92</f>
        <v>Empresas Nacionales</v>
      </c>
      <c r="X92" s="244">
        <f>+VLOOKUP(A92,[2]Sheet1!$A$13:$D$744,4,FALSE)</f>
        <v>81</v>
      </c>
      <c r="Y92" s="244" t="str">
        <f>+VLOOKUP(X92,bd_lista!$A$3:$C$590,3,FALSE)</f>
        <v>Ministerio de Obras Públicas, Servicios y Vivienda</v>
      </c>
      <c r="Z92" s="304">
        <f>+X92</f>
        <v>81</v>
      </c>
      <c r="AA92" s="333" t="str">
        <f>+Y92</f>
        <v>Ministerio de Obras Públicas, Servicios y Vivienda</v>
      </c>
    </row>
    <row r="93" spans="1:27" customFormat="1" ht="15" hidden="1" customHeight="1">
      <c r="A93" s="32">
        <v>522</v>
      </c>
      <c r="B93" s="450"/>
      <c r="C93" s="347" t="str">
        <f>+VLOOKUP(A93,bd_lista!$A$3:$C$590,3,FALSE)</f>
        <v>Empresa Nacional de Ferrocarriles - Residual</v>
      </c>
      <c r="D93" s="452"/>
      <c r="E93" s="347" t="s">
        <v>1311</v>
      </c>
      <c r="F93" s="247">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247">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247">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0</v>
      </c>
      <c r="I93" s="247">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247">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247">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247">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247">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247">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247">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247">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247">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247">
        <f t="shared" ca="1" si="4"/>
        <v>0</v>
      </c>
      <c r="S93" s="267">
        <f ca="1">+R92+R93</f>
        <v>0</v>
      </c>
      <c r="T93" s="247">
        <f ca="1">+S93</f>
        <v>0</v>
      </c>
      <c r="U93" s="246">
        <f t="shared" si="5"/>
        <v>2</v>
      </c>
      <c r="V93" s="347" t="str">
        <f>+VLOOKUP(A93,bd_lista!$A$3:$E$590,5,FALSE)</f>
        <v>Empresas Nacionales</v>
      </c>
      <c r="W93" s="454"/>
      <c r="X93" s="244">
        <f>+VLOOKUP(A93,[2]Sheet1!$A$13:$D$744,4,FALSE)</f>
        <v>81</v>
      </c>
      <c r="Y93" s="244" t="str">
        <f>+VLOOKUP(X93,bd_lista!$A$3:$C$590,3,FALSE)</f>
        <v>Ministerio de Obras Públicas, Servicios y Vivienda</v>
      </c>
      <c r="Z93" s="302"/>
      <c r="AA93" s="335"/>
    </row>
    <row r="94" spans="1:27" customFormat="1" ht="15" customHeight="1">
      <c r="A94" s="32">
        <v>130</v>
      </c>
      <c r="B94" s="449">
        <f>+A94</f>
        <v>130</v>
      </c>
      <c r="C94" s="249" t="str">
        <f>+VLOOKUP(A94,bd_lista!$A$3:$C$590,3,FALSE)</f>
        <v>Fondo de Financiamiento para la Minería</v>
      </c>
      <c r="D94" s="451" t="str">
        <f>+C94</f>
        <v>Fondo de Financiamiento para la Minería</v>
      </c>
      <c r="E94" s="249" t="s">
        <v>1310</v>
      </c>
      <c r="F94" s="245">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245">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245">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0</v>
      </c>
      <c r="I94" s="245">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245">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245">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245">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245">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273">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273">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273">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273">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245">
        <f t="shared" ref="R94:R157" ca="1" si="9">+SUM(F94:Q94)</f>
        <v>0</v>
      </c>
      <c r="S94" s="245"/>
      <c r="T94" s="245">
        <f ca="1">+T95</f>
        <v>27927</v>
      </c>
      <c r="U94" s="244">
        <f t="shared" ref="U94:U157" si="10">+IF(E94="Débitos",1,2)</f>
        <v>1</v>
      </c>
      <c r="V94" s="347" t="str">
        <f>+VLOOKUP(A94,bd_lista!$A$3:$E$590,5,FALSE)</f>
        <v>Instituciones Descentralizadas</v>
      </c>
      <c r="W94" s="453" t="str">
        <f>+V94</f>
        <v>Instituciones Descentralizadas</v>
      </c>
      <c r="X94" s="244">
        <f>+VLOOKUP(A94,[2]Sheet1!$A$13:$D$744,4,FALSE)</f>
        <v>76</v>
      </c>
      <c r="Y94" s="244" t="str">
        <f>+VLOOKUP(X94,bd_lista!$A$3:$C$590,3,FALSE)</f>
        <v>Ministerio de Minería y Metalurgia</v>
      </c>
      <c r="Z94" s="304">
        <f>+X94</f>
        <v>76</v>
      </c>
      <c r="AA94" s="333" t="str">
        <f>+Y94</f>
        <v>Ministerio de Minería y Metalurgia</v>
      </c>
    </row>
    <row r="95" spans="1:27" customFormat="1" ht="15" customHeight="1">
      <c r="A95" s="32">
        <v>130</v>
      </c>
      <c r="B95" s="450"/>
      <c r="C95" s="347" t="str">
        <f>+VLOOKUP(A95,bd_lista!$A$3:$C$590,3,FALSE)</f>
        <v>Fondo de Financiamiento para la Minería</v>
      </c>
      <c r="D95" s="452"/>
      <c r="E95" s="347" t="s">
        <v>1311</v>
      </c>
      <c r="F95" s="247">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0</v>
      </c>
      <c r="G95" s="247">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0</v>
      </c>
      <c r="H95" s="247">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27927</v>
      </c>
      <c r="I95" s="247">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0</v>
      </c>
      <c r="J95" s="247">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247">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0</v>
      </c>
      <c r="L95" s="247">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0</v>
      </c>
      <c r="M95" s="247">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0</v>
      </c>
      <c r="N95" s="247">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0</v>
      </c>
      <c r="O95" s="247">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247">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247">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0</v>
      </c>
      <c r="R95" s="247">
        <f t="shared" ca="1" si="9"/>
        <v>27927</v>
      </c>
      <c r="S95" s="247">
        <f ca="1">+R94+R95</f>
        <v>27927</v>
      </c>
      <c r="T95" s="247">
        <f ca="1">+S95</f>
        <v>27927</v>
      </c>
      <c r="U95" s="246">
        <f t="shared" si="10"/>
        <v>2</v>
      </c>
      <c r="V95" s="347" t="str">
        <f>+VLOOKUP(A95,bd_lista!$A$3:$E$590,5,FALSE)</f>
        <v>Instituciones Descentralizadas</v>
      </c>
      <c r="W95" s="454"/>
      <c r="X95" s="244">
        <f>+VLOOKUP(A95,[2]Sheet1!$A$13:$D$744,4,FALSE)</f>
        <v>76</v>
      </c>
      <c r="Y95" s="244" t="str">
        <f>+VLOOKUP(X95,bd_lista!$A$3:$C$590,3,FALSE)</f>
        <v>Ministerio de Minería y Metalurgia</v>
      </c>
      <c r="Z95" s="302"/>
      <c r="AA95" s="335"/>
    </row>
    <row r="96" spans="1:27" customFormat="1" ht="15" customHeight="1">
      <c r="A96" s="32">
        <v>132</v>
      </c>
      <c r="B96" s="449">
        <f>+A96</f>
        <v>132</v>
      </c>
      <c r="C96" s="249" t="str">
        <f>+VLOOKUP(A96,bd_lista!$A$3:$C$590,3,FALSE)</f>
        <v>Servicio de Desarrollo de las Empresas Púb. Productivas</v>
      </c>
      <c r="D96" s="451" t="str">
        <f>+C96</f>
        <v>Servicio de Desarrollo de las Empresas Púb. Productivas</v>
      </c>
      <c r="E96" s="249" t="s">
        <v>1310</v>
      </c>
      <c r="F96" s="245">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0</v>
      </c>
      <c r="G96" s="245">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0</v>
      </c>
      <c r="H96" s="245">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0</v>
      </c>
      <c r="I96" s="245">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0</v>
      </c>
      <c r="J96" s="245">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0</v>
      </c>
      <c r="K96" s="245">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245">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2721082.37</v>
      </c>
      <c r="M96" s="245">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74383.790000000008</v>
      </c>
      <c r="N96" s="245">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0</v>
      </c>
      <c r="O96" s="245">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0</v>
      </c>
      <c r="P96" s="245">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0</v>
      </c>
      <c r="Q96" s="245">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0</v>
      </c>
      <c r="R96" s="245">
        <f t="shared" ca="1" si="9"/>
        <v>2795466.16</v>
      </c>
      <c r="S96" s="273"/>
      <c r="T96" s="245">
        <f ca="1">+T97</f>
        <v>89963524.179999992</v>
      </c>
      <c r="U96" s="244">
        <f t="shared" si="10"/>
        <v>1</v>
      </c>
      <c r="V96" s="347" t="str">
        <f>+VLOOKUP(A96,bd_lista!$A$3:$E$590,5,FALSE)</f>
        <v>Instituciones Descentralizadas</v>
      </c>
      <c r="W96" s="453" t="str">
        <f>+V96</f>
        <v>Instituciones Descentralizadas</v>
      </c>
      <c r="X96" s="244">
        <f>+VLOOKUP(A96,[2]Sheet1!$A$13:$D$744,4,FALSE)</f>
        <v>41</v>
      </c>
      <c r="Y96" s="244" t="str">
        <f>+VLOOKUP(X96,bd_lista!$A$3:$C$590,3,FALSE)</f>
        <v>Ministerio de Desarrollo Productivo y Economía Plural</v>
      </c>
      <c r="Z96" s="304">
        <f>+X96</f>
        <v>41</v>
      </c>
      <c r="AA96" s="305" t="str">
        <f>+Y96</f>
        <v>Ministerio de Desarrollo Productivo y Economía Plural</v>
      </c>
    </row>
    <row r="97" spans="1:27" customFormat="1" ht="15" customHeight="1">
      <c r="A97" s="32">
        <v>132</v>
      </c>
      <c r="B97" s="450"/>
      <c r="C97" s="347" t="str">
        <f>+VLOOKUP(A97,bd_lista!$A$3:$C$590,3,FALSE)</f>
        <v>Servicio de Desarrollo de las Empresas Púb. Productivas</v>
      </c>
      <c r="D97" s="452"/>
      <c r="E97" s="347" t="s">
        <v>1311</v>
      </c>
      <c r="F97" s="247">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0</v>
      </c>
      <c r="G97" s="247">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0</v>
      </c>
      <c r="H97" s="247">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0</v>
      </c>
      <c r="I97" s="247">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376.15</v>
      </c>
      <c r="J97" s="247">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0</v>
      </c>
      <c r="K97" s="247">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0</v>
      </c>
      <c r="L97" s="247">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4316444.2</v>
      </c>
      <c r="M97" s="247">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82851237.670000002</v>
      </c>
      <c r="N97" s="247">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0</v>
      </c>
      <c r="O97" s="247">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247">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0</v>
      </c>
      <c r="Q97" s="247">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0</v>
      </c>
      <c r="R97" s="247">
        <f t="shared" ca="1" si="9"/>
        <v>87168058.019999996</v>
      </c>
      <c r="S97" s="247">
        <f ca="1">+R96+R97</f>
        <v>89963524.179999992</v>
      </c>
      <c r="T97" s="247">
        <f ca="1">+S97</f>
        <v>89963524.179999992</v>
      </c>
      <c r="U97" s="246">
        <f t="shared" si="10"/>
        <v>2</v>
      </c>
      <c r="V97" s="347" t="str">
        <f>+VLOOKUP(A97,bd_lista!$A$3:$E$590,5,FALSE)</f>
        <v>Instituciones Descentralizadas</v>
      </c>
      <c r="W97" s="454"/>
      <c r="X97" s="244">
        <f>+VLOOKUP(A97,[2]Sheet1!$A$13:$D$744,4,FALSE)</f>
        <v>41</v>
      </c>
      <c r="Y97" s="244" t="str">
        <f>+VLOOKUP(X97,bd_lista!$A$3:$C$590,3,FALSE)</f>
        <v>Ministerio de Desarrollo Productivo y Economía Plural</v>
      </c>
      <c r="Z97" s="302"/>
      <c r="AA97" s="303"/>
    </row>
    <row r="98" spans="1:27" customFormat="1" ht="15" hidden="1" customHeight="1">
      <c r="A98" s="32">
        <v>905</v>
      </c>
      <c r="B98" s="449">
        <f>+A98</f>
        <v>905</v>
      </c>
      <c r="C98" s="249" t="str">
        <f>+VLOOKUP(A98,bd_lista!$A$3:$C$590,3,FALSE)</f>
        <v>Gobierno Autónomo Departamental de Potosí</v>
      </c>
      <c r="D98" s="451" t="str">
        <f>+C98</f>
        <v>Gobierno Autónomo Departamental de Potosí</v>
      </c>
      <c r="E98" s="244" t="s">
        <v>1310</v>
      </c>
      <c r="F98" s="245">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245">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245">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245">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245">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245">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245">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245">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245">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245">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245">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245">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245">
        <f t="shared" ca="1" si="9"/>
        <v>0</v>
      </c>
      <c r="S98" s="252"/>
      <c r="T98" s="245">
        <f ca="1">+T99</f>
        <v>215298.26000000004</v>
      </c>
      <c r="U98" s="244">
        <f t="shared" si="10"/>
        <v>1</v>
      </c>
      <c r="V98" s="347" t="str">
        <f>+VLOOKUP(A98,bd_lista!$A$3:$E$590,5,FALSE)</f>
        <v>Gobiernos Autónomos Departamentales</v>
      </c>
      <c r="W98" s="453" t="str">
        <f>+V98</f>
        <v>Gobiernos Autónomos Departamentales</v>
      </c>
      <c r="X98" s="244">
        <f>+VLOOKUP(A98,[2]Sheet1!$A$13:$D$744,4,FALSE)</f>
        <v>0</v>
      </c>
      <c r="Y98" s="244" t="e">
        <f>+VLOOKUP(X98,bd_lista!$A$3:$C$590,3,FALSE)</f>
        <v>#N/A</v>
      </c>
      <c r="Z98" s="304">
        <f>+X98</f>
        <v>0</v>
      </c>
      <c r="AA98" s="305" t="e">
        <f>+Y98</f>
        <v>#N/A</v>
      </c>
    </row>
    <row r="99" spans="1:27" customFormat="1" ht="15" hidden="1" customHeight="1">
      <c r="A99" s="32">
        <v>905</v>
      </c>
      <c r="B99" s="450"/>
      <c r="C99" s="347" t="str">
        <f>+VLOOKUP(A99,bd_lista!$A$3:$C$590,3,FALSE)</f>
        <v>Gobierno Autónomo Departamental de Potosí</v>
      </c>
      <c r="D99" s="452"/>
      <c r="E99" s="246" t="s">
        <v>1311</v>
      </c>
      <c r="F99" s="247">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4068.6</v>
      </c>
      <c r="G99" s="247">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8193.75</v>
      </c>
      <c r="H99" s="247">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203035.91000000003</v>
      </c>
      <c r="I99" s="247">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0</v>
      </c>
      <c r="J99" s="247">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247">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0</v>
      </c>
      <c r="L99" s="247">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247">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247">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0</v>
      </c>
      <c r="O99" s="247">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0</v>
      </c>
      <c r="P99" s="247">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0</v>
      </c>
      <c r="Q99" s="247">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0</v>
      </c>
      <c r="R99" s="247">
        <f t="shared" ca="1" si="9"/>
        <v>215298.26000000004</v>
      </c>
      <c r="S99" s="264">
        <f ca="1">+R98+R99</f>
        <v>215298.26000000004</v>
      </c>
      <c r="T99" s="247">
        <f ca="1">+S99</f>
        <v>215298.26000000004</v>
      </c>
      <c r="U99" s="246">
        <f t="shared" si="10"/>
        <v>2</v>
      </c>
      <c r="V99" s="347" t="str">
        <f>+VLOOKUP(A99,bd_lista!$A$3:$E$590,5,FALSE)</f>
        <v>Gobiernos Autónomos Departamentales</v>
      </c>
      <c r="W99" s="454"/>
      <c r="X99" s="244">
        <f>+VLOOKUP(A99,[2]Sheet1!$A$13:$D$744,4,FALSE)</f>
        <v>0</v>
      </c>
      <c r="Y99" s="244" t="e">
        <f>+VLOOKUP(X99,bd_lista!$A$3:$C$590,3,FALSE)</f>
        <v>#N/A</v>
      </c>
      <c r="Z99" s="302"/>
      <c r="AA99" s="303"/>
    </row>
    <row r="100" spans="1:27" ht="15" hidden="1" customHeight="1">
      <c r="A100" s="32">
        <v>2328</v>
      </c>
      <c r="B100" s="449">
        <f>+A100</f>
        <v>2328</v>
      </c>
      <c r="C100" s="249" t="str">
        <f>+VLOOKUP(A100,bd_lista!$A$3:$C$590,3,FALSE)</f>
        <v>EMPRESA MUNICIPAL DE AGUA POTABLE Y ALCANTARILLADO SANITARIO DE URIONDO</v>
      </c>
      <c r="D100" s="451" t="str">
        <f>+C100</f>
        <v>EMPRESA MUNICIPAL DE AGUA POTABLE Y ALCANTARILLADO SANITARIO DE URIONDO</v>
      </c>
      <c r="E100" s="244" t="s">
        <v>1310</v>
      </c>
      <c r="F100" s="245">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245">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245">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245">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245">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245">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245">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245">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245">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245">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245">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245">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245">
        <f t="shared" ca="1" si="9"/>
        <v>0</v>
      </c>
      <c r="S100" s="252"/>
      <c r="T100" s="245">
        <f ca="1">+T101</f>
        <v>0</v>
      </c>
      <c r="U100" s="244">
        <f t="shared" si="10"/>
        <v>1</v>
      </c>
      <c r="V100" s="347" t="str">
        <f>+VLOOKUP(A100,bd_lista!$A$3:$E$590,5,FALSE)</f>
        <v>Instituciones Descentralizadas Municipales</v>
      </c>
      <c r="W100" s="453" t="str">
        <f>+V100</f>
        <v>Instituciones Descentralizadas Municipales</v>
      </c>
      <c r="X100" s="244">
        <f>+VLOOKUP(A100,[2]Sheet1!$A$13:$D$744,4,FALSE)</f>
        <v>0</v>
      </c>
      <c r="Y100" s="244" t="e">
        <f>+VLOOKUP(X100,bd_lista!$A$3:$C$590,3,FALSE)</f>
        <v>#N/A</v>
      </c>
      <c r="Z100" s="304">
        <f>+X100</f>
        <v>0</v>
      </c>
      <c r="AA100" s="333" t="e">
        <f>+Y100</f>
        <v>#N/A</v>
      </c>
    </row>
    <row r="101" spans="1:27" ht="15" hidden="1" customHeight="1">
      <c r="A101" s="32">
        <v>2328</v>
      </c>
      <c r="B101" s="450"/>
      <c r="C101" s="347" t="str">
        <f>+VLOOKUP(A101,bd_lista!$A$3:$C$590,3,FALSE)</f>
        <v>EMPRESA MUNICIPAL DE AGUA POTABLE Y ALCANTARILLADO SANITARIO DE URIONDO</v>
      </c>
      <c r="D101" s="452"/>
      <c r="E101" s="246" t="s">
        <v>1311</v>
      </c>
      <c r="F101" s="247">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247">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247">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247">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247">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0</v>
      </c>
      <c r="K101" s="247">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247">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247">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247">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247">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247">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247">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247">
        <f t="shared" ca="1" si="9"/>
        <v>0</v>
      </c>
      <c r="S101" s="264">
        <f ca="1">+R100+R101</f>
        <v>0</v>
      </c>
      <c r="T101" s="247">
        <f ca="1">+S101</f>
        <v>0</v>
      </c>
      <c r="U101" s="246">
        <f t="shared" si="10"/>
        <v>2</v>
      </c>
      <c r="V101" s="347" t="str">
        <f>+VLOOKUP(A101,bd_lista!$A$3:$E$590,5,FALSE)</f>
        <v>Instituciones Descentralizadas Municipales</v>
      </c>
      <c r="W101" s="454"/>
      <c r="X101" s="244">
        <f>+VLOOKUP(A101,[2]Sheet1!$A$13:$D$744,4,FALSE)</f>
        <v>0</v>
      </c>
      <c r="Y101" s="244" t="e">
        <f>+VLOOKUP(X101,bd_lista!$A$3:$C$590,3,FALSE)</f>
        <v>#N/A</v>
      </c>
      <c r="Z101" s="302"/>
      <c r="AA101" s="335"/>
    </row>
    <row r="102" spans="1:27" ht="15" hidden="1" customHeight="1">
      <c r="A102" s="254">
        <v>2326</v>
      </c>
      <c r="B102" s="449">
        <f>+A102</f>
        <v>2326</v>
      </c>
      <c r="C102" s="249" t="str">
        <f>+VLOOKUP(A102,bd_lista!$A$3:$C$590,3,FALSE)</f>
        <v>ENTIDAD ORDEN Y SEGURIDAD CIUDADANA MUNICIPAL DE TARIJA</v>
      </c>
      <c r="D102" s="451" t="str">
        <f>+C102</f>
        <v>ENTIDAD ORDEN Y SEGURIDAD CIUDADANA MUNICIPAL DE TARIJA</v>
      </c>
      <c r="E102" s="244" t="s">
        <v>1310</v>
      </c>
      <c r="F102" s="245">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0</v>
      </c>
      <c r="G102" s="245">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245">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245">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245">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245">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245">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245">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245">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245">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245">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245">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245">
        <f t="shared" ca="1" si="9"/>
        <v>0</v>
      </c>
      <c r="S102" s="252"/>
      <c r="T102" s="245">
        <f ca="1">+T103</f>
        <v>0</v>
      </c>
      <c r="U102" s="244">
        <f t="shared" si="10"/>
        <v>1</v>
      </c>
      <c r="V102" s="347" t="str">
        <f>+VLOOKUP(A102,bd_lista!$A$3:$E$590,5,FALSE)</f>
        <v>Instituciones Descentralizadas Municipales</v>
      </c>
      <c r="W102" s="453" t="str">
        <f>+V102</f>
        <v>Instituciones Descentralizadas Municipales</v>
      </c>
      <c r="X102" s="244">
        <f>+VLOOKUP(A102,[2]Sheet1!$A$13:$D$744,4,FALSE)</f>
        <v>0</v>
      </c>
      <c r="Y102" s="244" t="e">
        <f>+VLOOKUP(X102,bd_lista!$A$3:$C$590,3,FALSE)</f>
        <v>#N/A</v>
      </c>
      <c r="Z102" s="304">
        <f>+X102</f>
        <v>0</v>
      </c>
      <c r="AA102" s="333" t="e">
        <f>+Y102</f>
        <v>#N/A</v>
      </c>
    </row>
    <row r="103" spans="1:27" ht="15" hidden="1" customHeight="1">
      <c r="A103" s="32">
        <v>2326</v>
      </c>
      <c r="B103" s="450"/>
      <c r="C103" s="347" t="str">
        <f>+VLOOKUP(A103,bd_lista!$A$3:$C$590,3,FALSE)</f>
        <v>ENTIDAD ORDEN Y SEGURIDAD CIUDADANA MUNICIPAL DE TARIJA</v>
      </c>
      <c r="D103" s="452"/>
      <c r="E103" s="246" t="s">
        <v>1311</v>
      </c>
      <c r="F103" s="247">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0</v>
      </c>
      <c r="G103" s="247">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0</v>
      </c>
      <c r="H103" s="247">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247">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247">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0</v>
      </c>
      <c r="K103" s="247">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247">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247">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247">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247">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247">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247">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247">
        <f t="shared" ca="1" si="9"/>
        <v>0</v>
      </c>
      <c r="S103" s="264">
        <f ca="1">+R102+R103</f>
        <v>0</v>
      </c>
      <c r="T103" s="247">
        <f ca="1">+S103</f>
        <v>0</v>
      </c>
      <c r="U103" s="246">
        <f t="shared" si="10"/>
        <v>2</v>
      </c>
      <c r="V103" s="347" t="str">
        <f>+VLOOKUP(A103,bd_lista!$A$3:$E$590,5,FALSE)</f>
        <v>Instituciones Descentralizadas Municipales</v>
      </c>
      <c r="W103" s="454"/>
      <c r="X103" s="244">
        <f>+VLOOKUP(A103,[2]Sheet1!$A$13:$D$744,4,FALSE)</f>
        <v>0</v>
      </c>
      <c r="Y103" s="244" t="e">
        <f>+VLOOKUP(X103,bd_lista!$A$3:$C$590,3,FALSE)</f>
        <v>#N/A</v>
      </c>
      <c r="Z103" s="302"/>
      <c r="AA103" s="335"/>
    </row>
    <row r="104" spans="1:27" ht="15" hidden="1" customHeight="1">
      <c r="A104" s="254">
        <v>2327</v>
      </c>
      <c r="B104" s="449">
        <f>+A104</f>
        <v>2327</v>
      </c>
      <c r="C104" s="249" t="str">
        <f>+VLOOKUP(A104,bd_lista!$A$3:$C$590,3,FALSE)</f>
        <v>EMPRESA MUNICIPAL AUTONOMA DE AGUA POTABLE Y ALCANTARILLADO  DE YACUIBA</v>
      </c>
      <c r="D104" s="451" t="str">
        <f>+C104</f>
        <v>EMPRESA MUNICIPAL AUTONOMA DE AGUA POTABLE Y ALCANTARILLADO  DE YACUIBA</v>
      </c>
      <c r="E104" s="244" t="s">
        <v>1310</v>
      </c>
      <c r="F104" s="245">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245">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245">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245">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245">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245">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245">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245">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245">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245">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245">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245">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245">
        <f t="shared" ca="1" si="9"/>
        <v>0</v>
      </c>
      <c r="S104" s="252"/>
      <c r="T104" s="245">
        <f ca="1">+T105</f>
        <v>0</v>
      </c>
      <c r="U104" s="244">
        <f t="shared" si="10"/>
        <v>1</v>
      </c>
      <c r="V104" s="347" t="str">
        <f>+VLOOKUP(A104,bd_lista!$A$3:$E$590,5,FALSE)</f>
        <v>Instituciones Descentralizadas Municipales</v>
      </c>
      <c r="W104" s="453" t="str">
        <f>+V104</f>
        <v>Instituciones Descentralizadas Municipales</v>
      </c>
      <c r="X104" s="244">
        <f>+VLOOKUP(A104,[2]Sheet1!$A$13:$D$744,4,FALSE)</f>
        <v>0</v>
      </c>
      <c r="Y104" s="244" t="e">
        <f>+VLOOKUP(X104,bd_lista!$A$3:$C$590,3,FALSE)</f>
        <v>#N/A</v>
      </c>
      <c r="Z104" s="304">
        <f>+X104</f>
        <v>0</v>
      </c>
      <c r="AA104" s="333" t="e">
        <f>+Y104</f>
        <v>#N/A</v>
      </c>
    </row>
    <row r="105" spans="1:27" ht="15" hidden="1" customHeight="1">
      <c r="A105" s="32">
        <v>2327</v>
      </c>
      <c r="B105" s="450"/>
      <c r="C105" s="347" t="str">
        <f>+VLOOKUP(A105,bd_lista!$A$3:$C$590,3,FALSE)</f>
        <v>EMPRESA MUNICIPAL AUTONOMA DE AGUA POTABLE Y ALCANTARILLADO  DE YACUIBA</v>
      </c>
      <c r="D105" s="452"/>
      <c r="E105" s="246" t="s">
        <v>1311</v>
      </c>
      <c r="F105" s="247">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247">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247">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247">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0</v>
      </c>
      <c r="J105" s="247">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0</v>
      </c>
      <c r="K105" s="247">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247">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247">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247">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247">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247">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247">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247">
        <f t="shared" ca="1" si="9"/>
        <v>0</v>
      </c>
      <c r="S105" s="264">
        <f ca="1">+R104+R105</f>
        <v>0</v>
      </c>
      <c r="T105" s="247">
        <f ca="1">+S105</f>
        <v>0</v>
      </c>
      <c r="U105" s="246">
        <f t="shared" si="10"/>
        <v>2</v>
      </c>
      <c r="V105" s="347" t="str">
        <f>+VLOOKUP(A105,bd_lista!$A$3:$E$590,5,FALSE)</f>
        <v>Instituciones Descentralizadas Municipales</v>
      </c>
      <c r="W105" s="454"/>
      <c r="X105" s="244">
        <f>+VLOOKUP(A105,[2]Sheet1!$A$13:$D$744,4,FALSE)</f>
        <v>0</v>
      </c>
      <c r="Y105" s="244" t="e">
        <f>+VLOOKUP(X105,bd_lista!$A$3:$C$590,3,FALSE)</f>
        <v>#N/A</v>
      </c>
      <c r="Z105" s="302"/>
      <c r="AA105" s="335"/>
    </row>
    <row r="106" spans="1:27" ht="15" hidden="1" customHeight="1">
      <c r="A106" s="254">
        <v>2322</v>
      </c>
      <c r="B106" s="449">
        <f>+A106</f>
        <v>2322</v>
      </c>
      <c r="C106" s="249" t="str">
        <f>+VLOOKUP(A106,bd_lista!$A$3:$C$590,3,FALSE)</f>
        <v>ENTIDAD MATADERO FRIGORIFICO MUNICIPAL DE TARIJA</v>
      </c>
      <c r="D106" s="451" t="str">
        <f>+C106</f>
        <v>ENTIDAD MATADERO FRIGORIFICO MUNICIPAL DE TARIJA</v>
      </c>
      <c r="E106" s="244" t="s">
        <v>1310</v>
      </c>
      <c r="F106" s="245">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245">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245">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245">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245">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245">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245">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245">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245">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245">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245">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245">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245">
        <f t="shared" ca="1" si="9"/>
        <v>0</v>
      </c>
      <c r="S106" s="252"/>
      <c r="T106" s="245">
        <f ca="1">+T107</f>
        <v>0</v>
      </c>
      <c r="U106" s="244">
        <f t="shared" si="10"/>
        <v>1</v>
      </c>
      <c r="V106" s="347" t="str">
        <f>+VLOOKUP(A106,bd_lista!$A$3:$E$590,5,FALSE)</f>
        <v>Instituciones Descentralizadas Municipales</v>
      </c>
      <c r="W106" s="453" t="str">
        <f>+V106</f>
        <v>Instituciones Descentralizadas Municipales</v>
      </c>
      <c r="X106" s="244">
        <f>+VLOOKUP(A106,[2]Sheet1!$A$13:$D$744,4,FALSE)</f>
        <v>0</v>
      </c>
      <c r="Y106" s="244" t="e">
        <f>+VLOOKUP(X106,bd_lista!$A$3:$C$590,3,FALSE)</f>
        <v>#N/A</v>
      </c>
      <c r="Z106" s="304">
        <f>+X106</f>
        <v>0</v>
      </c>
      <c r="AA106" s="305" t="e">
        <f>+Y106</f>
        <v>#N/A</v>
      </c>
    </row>
    <row r="107" spans="1:27" ht="15" hidden="1" customHeight="1">
      <c r="A107" s="32">
        <v>2322</v>
      </c>
      <c r="B107" s="450"/>
      <c r="C107" s="347" t="str">
        <f>+VLOOKUP(A107,bd_lista!$A$3:$C$590,3,FALSE)</f>
        <v>ENTIDAD MATADERO FRIGORIFICO MUNICIPAL DE TARIJA</v>
      </c>
      <c r="D107" s="452"/>
      <c r="E107" s="246" t="s">
        <v>1311</v>
      </c>
      <c r="F107" s="247">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247">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0</v>
      </c>
      <c r="H107" s="247">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247">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247">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0</v>
      </c>
      <c r="K107" s="247">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247">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247">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247">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247">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247">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247">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247">
        <f t="shared" ca="1" si="9"/>
        <v>0</v>
      </c>
      <c r="S107" s="264">
        <f ca="1">+R106+R107</f>
        <v>0</v>
      </c>
      <c r="T107" s="247">
        <f ca="1">+S107</f>
        <v>0</v>
      </c>
      <c r="U107" s="246">
        <f t="shared" si="10"/>
        <v>2</v>
      </c>
      <c r="V107" s="347" t="str">
        <f>+VLOOKUP(A107,bd_lista!$A$3:$E$590,5,FALSE)</f>
        <v>Instituciones Descentralizadas Municipales</v>
      </c>
      <c r="W107" s="454"/>
      <c r="X107" s="244">
        <f>+VLOOKUP(A107,[2]Sheet1!$A$13:$D$744,4,FALSE)</f>
        <v>0</v>
      </c>
      <c r="Y107" s="244" t="e">
        <f>+VLOOKUP(X107,bd_lista!$A$3:$C$590,3,FALSE)</f>
        <v>#N/A</v>
      </c>
      <c r="Z107" s="302"/>
      <c r="AA107" s="303"/>
    </row>
    <row r="108" spans="1:27" ht="15" hidden="1" customHeight="1">
      <c r="A108" s="254">
        <v>2323</v>
      </c>
      <c r="B108" s="449">
        <f>+A108</f>
        <v>2323</v>
      </c>
      <c r="C108" s="249" t="str">
        <f>+VLOOKUP(A108,bd_lista!$A$3:$C$590,3,FALSE)</f>
        <v>ENTIDAD ASEO MUNICIPAL DE TARIJA</v>
      </c>
      <c r="D108" s="451" t="str">
        <f>+C108</f>
        <v>ENTIDAD ASEO MUNICIPAL DE TARIJA</v>
      </c>
      <c r="E108" s="244" t="s">
        <v>1310</v>
      </c>
      <c r="F108" s="245">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245">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0</v>
      </c>
      <c r="H108" s="245">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245">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245">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245">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245">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245">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245">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245">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245">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245">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245">
        <f t="shared" ca="1" si="9"/>
        <v>0</v>
      </c>
      <c r="S108" s="252"/>
      <c r="T108" s="245">
        <f ca="1">+T109</f>
        <v>0</v>
      </c>
      <c r="U108" s="244">
        <f t="shared" si="10"/>
        <v>1</v>
      </c>
      <c r="V108" s="347" t="str">
        <f>+VLOOKUP(A108,bd_lista!$A$3:$E$590,5,FALSE)</f>
        <v>Instituciones Descentralizadas Municipales</v>
      </c>
      <c r="W108" s="453" t="str">
        <f>+V108</f>
        <v>Instituciones Descentralizadas Municipales</v>
      </c>
      <c r="X108" s="244">
        <f>+VLOOKUP(A108,[2]Sheet1!$A$13:$D$744,4,FALSE)</f>
        <v>0</v>
      </c>
      <c r="Y108" s="244" t="e">
        <f>+VLOOKUP(X108,bd_lista!$A$3:$C$590,3,FALSE)</f>
        <v>#N/A</v>
      </c>
      <c r="Z108" s="304">
        <f>+X108</f>
        <v>0</v>
      </c>
      <c r="AA108" s="305" t="e">
        <f>+Y108</f>
        <v>#N/A</v>
      </c>
    </row>
    <row r="109" spans="1:27" ht="15" hidden="1" customHeight="1">
      <c r="A109" s="32">
        <v>2323</v>
      </c>
      <c r="B109" s="450"/>
      <c r="C109" s="347" t="str">
        <f>+VLOOKUP(A109,bd_lista!$A$3:$C$590,3,FALSE)</f>
        <v>ENTIDAD ASEO MUNICIPAL DE TARIJA</v>
      </c>
      <c r="D109" s="452"/>
      <c r="E109" s="246" t="s">
        <v>1311</v>
      </c>
      <c r="F109" s="247">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247">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0</v>
      </c>
      <c r="H109" s="247">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0</v>
      </c>
      <c r="I109" s="247">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247">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0</v>
      </c>
      <c r="K109" s="247">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247">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247">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247">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247">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247">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247">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247">
        <f t="shared" ca="1" si="9"/>
        <v>0</v>
      </c>
      <c r="S109" s="264">
        <f ca="1">+R108+R109</f>
        <v>0</v>
      </c>
      <c r="T109" s="247">
        <f ca="1">+S109</f>
        <v>0</v>
      </c>
      <c r="U109" s="246">
        <f t="shared" si="10"/>
        <v>2</v>
      </c>
      <c r="V109" s="347" t="str">
        <f>+VLOOKUP(A109,bd_lista!$A$3:$E$590,5,FALSE)</f>
        <v>Instituciones Descentralizadas Municipales</v>
      </c>
      <c r="W109" s="454"/>
      <c r="X109" s="244">
        <f>+VLOOKUP(A109,[2]Sheet1!$A$13:$D$744,4,FALSE)</f>
        <v>0</v>
      </c>
      <c r="Y109" s="244" t="e">
        <f>+VLOOKUP(X109,bd_lista!$A$3:$C$590,3,FALSE)</f>
        <v>#N/A</v>
      </c>
      <c r="Z109" s="302"/>
      <c r="AA109" s="303"/>
    </row>
    <row r="110" spans="1:27" ht="15" hidden="1" customHeight="1">
      <c r="A110" s="254">
        <v>2324</v>
      </c>
      <c r="B110" s="449">
        <f>+A110</f>
        <v>2324</v>
      </c>
      <c r="C110" s="249" t="str">
        <f>+VLOOKUP(A110,bd_lista!$A$3:$C$590,3,FALSE)</f>
        <v>ENTIDAD OBRAS PUBLICAS MUNICIPALES DE TARIJA</v>
      </c>
      <c r="D110" s="451" t="str">
        <f>+C110</f>
        <v>ENTIDAD OBRAS PUBLICAS MUNICIPALES DE TARIJA</v>
      </c>
      <c r="E110" s="244" t="s">
        <v>1310</v>
      </c>
      <c r="F110" s="245">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245">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0</v>
      </c>
      <c r="H110" s="245">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245">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245">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245">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245">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245">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245">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245">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245">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245">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245">
        <f t="shared" ca="1" si="9"/>
        <v>0</v>
      </c>
      <c r="S110" s="252"/>
      <c r="T110" s="245">
        <f ca="1">+T111</f>
        <v>0</v>
      </c>
      <c r="U110" s="244">
        <f t="shared" si="10"/>
        <v>1</v>
      </c>
      <c r="V110" s="347" t="str">
        <f>+VLOOKUP(A110,bd_lista!$A$3:$E$590,5,FALSE)</f>
        <v>Instituciones Descentralizadas Municipales</v>
      </c>
      <c r="W110" s="453" t="str">
        <f>+V110</f>
        <v>Instituciones Descentralizadas Municipales</v>
      </c>
      <c r="X110" s="244">
        <f>+VLOOKUP(A110,[2]Sheet1!$A$13:$D$744,4,FALSE)</f>
        <v>0</v>
      </c>
      <c r="Y110" s="244" t="e">
        <f>+VLOOKUP(X110,bd_lista!$A$3:$C$590,3,FALSE)</f>
        <v>#N/A</v>
      </c>
      <c r="Z110" s="304">
        <f>+X110</f>
        <v>0</v>
      </c>
      <c r="AA110" s="305" t="e">
        <f>+Y110</f>
        <v>#N/A</v>
      </c>
    </row>
    <row r="111" spans="1:27" ht="15" hidden="1" customHeight="1">
      <c r="A111" s="32">
        <v>2324</v>
      </c>
      <c r="B111" s="450"/>
      <c r="C111" s="347" t="str">
        <f>+VLOOKUP(A111,bd_lista!$A$3:$C$590,3,FALSE)</f>
        <v>ENTIDAD OBRAS PUBLICAS MUNICIPALES DE TARIJA</v>
      </c>
      <c r="D111" s="452"/>
      <c r="E111" s="246" t="s">
        <v>1311</v>
      </c>
      <c r="F111" s="247">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0</v>
      </c>
      <c r="G111" s="247">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0</v>
      </c>
      <c r="H111" s="247">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247">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0</v>
      </c>
      <c r="J111" s="247">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0</v>
      </c>
      <c r="K111" s="247">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247">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247">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247">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247">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247">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247">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247">
        <f t="shared" ca="1" si="9"/>
        <v>0</v>
      </c>
      <c r="S111" s="264">
        <f ca="1">+R110+R111</f>
        <v>0</v>
      </c>
      <c r="T111" s="247">
        <f ca="1">+S111</f>
        <v>0</v>
      </c>
      <c r="U111" s="246">
        <f t="shared" si="10"/>
        <v>2</v>
      </c>
      <c r="V111" s="347" t="str">
        <f>+VLOOKUP(A111,bd_lista!$A$3:$E$590,5,FALSE)</f>
        <v>Instituciones Descentralizadas Municipales</v>
      </c>
      <c r="W111" s="454"/>
      <c r="X111" s="244">
        <f>+VLOOKUP(A111,[2]Sheet1!$A$13:$D$744,4,FALSE)</f>
        <v>0</v>
      </c>
      <c r="Y111" s="244" t="e">
        <f>+VLOOKUP(X111,bd_lista!$A$3:$C$590,3,FALSE)</f>
        <v>#N/A</v>
      </c>
      <c r="Z111" s="302"/>
      <c r="AA111" s="303"/>
    </row>
    <row r="112" spans="1:27" ht="15" hidden="1" customHeight="1">
      <c r="A112" s="254">
        <v>2325</v>
      </c>
      <c r="B112" s="449">
        <f>+A112</f>
        <v>2325</v>
      </c>
      <c r="C112" s="249" t="str">
        <f>+VLOOKUP(A112,bd_lista!$A$3:$C$590,3,FALSE)</f>
        <v>ENTIDAD ORDENAMIENTO TERRITORIAL DE TARIJA</v>
      </c>
      <c r="D112" s="451" t="str">
        <f>+C112</f>
        <v>ENTIDAD ORDENAMIENTO TERRITORIAL DE TARIJA</v>
      </c>
      <c r="E112" s="244" t="s">
        <v>1310</v>
      </c>
      <c r="F112" s="245">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245">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245">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245">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245">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245">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245">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245">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245">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245">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245">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245">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245">
        <f t="shared" ca="1" si="9"/>
        <v>0</v>
      </c>
      <c r="S112" s="252"/>
      <c r="T112" s="245">
        <f ca="1">+T113</f>
        <v>0</v>
      </c>
      <c r="U112" s="244">
        <f t="shared" si="10"/>
        <v>1</v>
      </c>
      <c r="V112" s="347" t="str">
        <f>+VLOOKUP(A112,bd_lista!$A$3:$E$590,5,FALSE)</f>
        <v>Instituciones Descentralizadas Municipales</v>
      </c>
      <c r="W112" s="453" t="str">
        <f>+V112</f>
        <v>Instituciones Descentralizadas Municipales</v>
      </c>
      <c r="X112" s="244">
        <f>+VLOOKUP(A112,[2]Sheet1!$A$13:$D$744,4,FALSE)</f>
        <v>0</v>
      </c>
      <c r="Y112" s="244" t="e">
        <f>+VLOOKUP(X112,bd_lista!$A$3:$C$590,3,FALSE)</f>
        <v>#N/A</v>
      </c>
      <c r="Z112" s="304">
        <f>+X112</f>
        <v>0</v>
      </c>
      <c r="AA112" s="305" t="e">
        <f>+Y112</f>
        <v>#N/A</v>
      </c>
    </row>
    <row r="113" spans="1:27" ht="15" hidden="1" customHeight="1">
      <c r="A113" s="32">
        <v>2325</v>
      </c>
      <c r="B113" s="450"/>
      <c r="C113" s="347" t="str">
        <f>+VLOOKUP(A113,bd_lista!$A$3:$C$590,3,FALSE)</f>
        <v>ENTIDAD ORDENAMIENTO TERRITORIAL DE TARIJA</v>
      </c>
      <c r="D113" s="452"/>
      <c r="E113" s="246" t="s">
        <v>1311</v>
      </c>
      <c r="F113" s="247">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247">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0</v>
      </c>
      <c r="H113" s="247">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0</v>
      </c>
      <c r="I113" s="247">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247">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0</v>
      </c>
      <c r="K113" s="247">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247">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247">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247">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247">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247">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247">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247">
        <f t="shared" ca="1" si="9"/>
        <v>0</v>
      </c>
      <c r="S113" s="264">
        <f ca="1">+R112+R113</f>
        <v>0</v>
      </c>
      <c r="T113" s="247">
        <f ca="1">+S113</f>
        <v>0</v>
      </c>
      <c r="U113" s="246">
        <f t="shared" si="10"/>
        <v>2</v>
      </c>
      <c r="V113" s="347" t="str">
        <f>+VLOOKUP(A113,bd_lista!$A$3:$E$590,5,FALSE)</f>
        <v>Instituciones Descentralizadas Municipales</v>
      </c>
      <c r="W113" s="454"/>
      <c r="X113" s="244">
        <f>+VLOOKUP(A113,[2]Sheet1!$A$13:$D$744,4,FALSE)</f>
        <v>0</v>
      </c>
      <c r="Y113" s="244" t="e">
        <f>+VLOOKUP(X113,bd_lista!$A$3:$C$590,3,FALSE)</f>
        <v>#N/A</v>
      </c>
      <c r="Z113" s="302"/>
      <c r="AA113" s="303"/>
    </row>
    <row r="114" spans="1:27" ht="15" hidden="1" customHeight="1">
      <c r="A114" s="254">
        <v>2330</v>
      </c>
      <c r="B114" s="449">
        <f>+A114</f>
        <v>2330</v>
      </c>
      <c r="C114" s="249" t="str">
        <f>+VLOOKUP(A114,bd_lista!$A$3:$C$590,3,FALSE)</f>
        <v>EMPRESA PÚBLICA DEPARTAMENTAL DE SERVICIOS ELECTRICOS TARIJA - SETAR</v>
      </c>
      <c r="D114" s="451" t="str">
        <f>+C114</f>
        <v>EMPRESA PÚBLICA DEPARTAMENTAL DE SERVICIOS ELECTRICOS TARIJA - SETAR</v>
      </c>
      <c r="E114" s="244" t="s">
        <v>1310</v>
      </c>
      <c r="F114" s="245">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245">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245">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245">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245">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245">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245">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245">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245">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245">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245">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245">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245">
        <f t="shared" ca="1" si="9"/>
        <v>0</v>
      </c>
      <c r="S114" s="252"/>
      <c r="T114" s="245">
        <f ca="1">+T115</f>
        <v>0</v>
      </c>
      <c r="U114" s="244">
        <f t="shared" si="10"/>
        <v>1</v>
      </c>
      <c r="V114" s="347" t="str">
        <f>+VLOOKUP(A114,bd_lista!$A$3:$E$590,5,FALSE)</f>
        <v>Instituciones Descentralizadas Municipales</v>
      </c>
      <c r="W114" s="453" t="str">
        <f>+V114</f>
        <v>Instituciones Descentralizadas Municipales</v>
      </c>
      <c r="X114" s="244">
        <f>+VLOOKUP(A114,[2]Sheet1!$A$13:$D$744,4,FALSE)</f>
        <v>0</v>
      </c>
      <c r="Y114" s="244" t="e">
        <f>+VLOOKUP(X114,bd_lista!$A$3:$C$590,3,FALSE)</f>
        <v>#N/A</v>
      </c>
      <c r="Z114" s="304">
        <f>+X114</f>
        <v>0</v>
      </c>
      <c r="AA114" s="305" t="e">
        <f>+Y114</f>
        <v>#N/A</v>
      </c>
    </row>
    <row r="115" spans="1:27" ht="15" hidden="1" customHeight="1">
      <c r="A115" s="32">
        <v>2330</v>
      </c>
      <c r="B115" s="450"/>
      <c r="C115" s="347" t="str">
        <f>+VLOOKUP(A115,bd_lista!$A$3:$C$590,3,FALSE)</f>
        <v>EMPRESA PÚBLICA DEPARTAMENTAL DE SERVICIOS ELECTRICOS TARIJA - SETAR</v>
      </c>
      <c r="D115" s="452"/>
      <c r="E115" s="246" t="s">
        <v>1311</v>
      </c>
      <c r="F115" s="247">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247">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0</v>
      </c>
      <c r="H115" s="247">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0</v>
      </c>
      <c r="I115" s="247">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247">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247">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247">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247">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247">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247">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247">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247">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247">
        <f t="shared" ca="1" si="9"/>
        <v>0</v>
      </c>
      <c r="S115" s="264">
        <f ca="1">+R114+R115</f>
        <v>0</v>
      </c>
      <c r="T115" s="247">
        <f ca="1">+S115</f>
        <v>0</v>
      </c>
      <c r="U115" s="246">
        <f t="shared" si="10"/>
        <v>2</v>
      </c>
      <c r="V115" s="347" t="str">
        <f>+VLOOKUP(A115,bd_lista!$A$3:$E$590,5,FALSE)</f>
        <v>Instituciones Descentralizadas Municipales</v>
      </c>
      <c r="W115" s="454"/>
      <c r="X115" s="244">
        <f>+VLOOKUP(A115,[2]Sheet1!$A$13:$D$744,4,FALSE)</f>
        <v>0</v>
      </c>
      <c r="Y115" s="244" t="e">
        <f>+VLOOKUP(X115,bd_lista!$A$3:$C$590,3,FALSE)</f>
        <v>#N/A</v>
      </c>
      <c r="Z115" s="302"/>
      <c r="AA115" s="303"/>
    </row>
    <row r="116" spans="1:27" customFormat="1" ht="15" hidden="1" customHeight="1">
      <c r="A116" s="254">
        <v>2331</v>
      </c>
      <c r="B116" s="449">
        <f>+A116</f>
        <v>2331</v>
      </c>
      <c r="C116" s="249" t="str">
        <f>+VLOOKUP(A116,bd_lista!$A$3:$C$590,3,FALSE)</f>
        <v>ENTIDAD DESCENTRALIZADA MUNICIPAL TERMINAL DE BUSES LA PAZ</v>
      </c>
      <c r="D116" s="451" t="str">
        <f>+C116</f>
        <v>ENTIDAD DESCENTRALIZADA MUNICIPAL TERMINAL DE BUSES LA PAZ</v>
      </c>
      <c r="E116" s="244" t="s">
        <v>1310</v>
      </c>
      <c r="F116" s="245">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245">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245">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245">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245">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245">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245">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245">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245">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245">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245">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245">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245">
        <f t="shared" ca="1" si="9"/>
        <v>0</v>
      </c>
      <c r="S116" s="252"/>
      <c r="T116" s="245">
        <f ca="1">+T117</f>
        <v>0</v>
      </c>
      <c r="U116" s="244">
        <f t="shared" si="10"/>
        <v>1</v>
      </c>
      <c r="V116" s="347" t="str">
        <f>+VLOOKUP(A116,bd_lista!$A$3:$E$590,5,FALSE)</f>
        <v>Instituciones Descentralizadas Municipales</v>
      </c>
      <c r="W116" s="453" t="str">
        <f>+V116</f>
        <v>Instituciones Descentralizadas Municipales</v>
      </c>
      <c r="X116" s="244">
        <f>+VLOOKUP(A116,[2]Sheet1!$A$13:$D$744,4,FALSE)</f>
        <v>0</v>
      </c>
      <c r="Y116" s="244" t="e">
        <f>+VLOOKUP(X116,bd_lista!$A$3:$C$590,3,FALSE)</f>
        <v>#N/A</v>
      </c>
      <c r="Z116" s="304">
        <f>+X116</f>
        <v>0</v>
      </c>
      <c r="AA116" s="305" t="e">
        <f>+Y116</f>
        <v>#N/A</v>
      </c>
    </row>
    <row r="117" spans="1:27" customFormat="1" ht="15" hidden="1" customHeight="1">
      <c r="A117" s="32">
        <v>2331</v>
      </c>
      <c r="B117" s="450"/>
      <c r="C117" s="347" t="str">
        <f>+VLOOKUP(A117,bd_lista!$A$3:$C$590,3,FALSE)</f>
        <v>ENTIDAD DESCENTRALIZADA MUNICIPAL TERMINAL DE BUSES LA PAZ</v>
      </c>
      <c r="D117" s="452"/>
      <c r="E117" s="246" t="s">
        <v>1311</v>
      </c>
      <c r="F117" s="247">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0</v>
      </c>
      <c r="G117" s="247">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247">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247">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0</v>
      </c>
      <c r="J117" s="247">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0</v>
      </c>
      <c r="K117" s="247">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247">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247">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247">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247">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247">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247">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247">
        <f t="shared" ca="1" si="9"/>
        <v>0</v>
      </c>
      <c r="S117" s="264">
        <f ca="1">+R116+R117</f>
        <v>0</v>
      </c>
      <c r="T117" s="247">
        <f ca="1">+S117</f>
        <v>0</v>
      </c>
      <c r="U117" s="246">
        <f t="shared" si="10"/>
        <v>2</v>
      </c>
      <c r="V117" s="347" t="str">
        <f>+VLOOKUP(A117,bd_lista!$A$3:$E$590,5,FALSE)</f>
        <v>Instituciones Descentralizadas Municipales</v>
      </c>
      <c r="W117" s="454"/>
      <c r="X117" s="244">
        <f>+VLOOKUP(A117,[2]Sheet1!$A$13:$D$744,4,FALSE)</f>
        <v>0</v>
      </c>
      <c r="Y117" s="244" t="e">
        <f>+VLOOKUP(X117,bd_lista!$A$3:$C$590,3,FALSE)</f>
        <v>#N/A</v>
      </c>
      <c r="Z117" s="302"/>
      <c r="AA117" s="303"/>
    </row>
    <row r="118" spans="1:27" ht="15" hidden="1" customHeight="1">
      <c r="A118" s="32">
        <v>2333</v>
      </c>
      <c r="B118" s="449">
        <f>+A118</f>
        <v>2333</v>
      </c>
      <c r="C118" s="249" t="str">
        <f>+VLOOKUP(A118,bd_lista!$A$3:$C$590,3,FALSE)</f>
        <v>ENTIDAD DIRECCIÓN DE LA TERMINAL DE BUSES DE TARIJA</v>
      </c>
      <c r="D118" s="451" t="str">
        <f>+C118</f>
        <v>ENTIDAD DIRECCIÓN DE LA TERMINAL DE BUSES DE TARIJA</v>
      </c>
      <c r="E118" s="244" t="s">
        <v>1310</v>
      </c>
      <c r="F118" s="245">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245">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245">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245">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245">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245">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245">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245">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245">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245">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245">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245">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245">
        <f t="shared" ca="1" si="9"/>
        <v>0</v>
      </c>
      <c r="S118" s="252"/>
      <c r="T118" s="245">
        <f ca="1">+T119</f>
        <v>0</v>
      </c>
      <c r="U118" s="244">
        <f t="shared" si="10"/>
        <v>1</v>
      </c>
      <c r="V118" s="347" t="str">
        <f>+VLOOKUP(A118,bd_lista!$A$3:$E$590,5,FALSE)</f>
        <v>Instituciones Descentralizadas Municipales</v>
      </c>
      <c r="W118" s="453" t="str">
        <f>+V118</f>
        <v>Instituciones Descentralizadas Municipales</v>
      </c>
      <c r="X118" s="244">
        <f>+VLOOKUP(A118,[2]Sheet1!$A$13:$D$744,4,FALSE)</f>
        <v>0</v>
      </c>
      <c r="Y118" s="244" t="e">
        <f>+VLOOKUP(X118,bd_lista!$A$3:$C$590,3,FALSE)</f>
        <v>#N/A</v>
      </c>
      <c r="Z118" s="304">
        <f>+X118</f>
        <v>0</v>
      </c>
      <c r="AA118" s="305" t="e">
        <f>+Y118</f>
        <v>#N/A</v>
      </c>
    </row>
    <row r="119" spans="1:27" ht="15" hidden="1" customHeight="1">
      <c r="A119" s="32">
        <v>2333</v>
      </c>
      <c r="B119" s="450"/>
      <c r="C119" s="347" t="str">
        <f>+VLOOKUP(A119,bd_lista!$A$3:$C$590,3,FALSE)</f>
        <v>ENTIDAD DIRECCIÓN DE LA TERMINAL DE BUSES DE TARIJA</v>
      </c>
      <c r="D119" s="452"/>
      <c r="E119" s="246" t="s">
        <v>1311</v>
      </c>
      <c r="F119" s="247">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0</v>
      </c>
      <c r="G119" s="247">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0</v>
      </c>
      <c r="H119" s="247">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0</v>
      </c>
      <c r="I119" s="247">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0</v>
      </c>
      <c r="J119" s="247">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0</v>
      </c>
      <c r="K119" s="247">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247">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247">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247">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247">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247">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247">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247">
        <f t="shared" ca="1" si="9"/>
        <v>0</v>
      </c>
      <c r="S119" s="264">
        <f ca="1">+R118+R119</f>
        <v>0</v>
      </c>
      <c r="T119" s="247">
        <f ca="1">+S119</f>
        <v>0</v>
      </c>
      <c r="U119" s="246">
        <f t="shared" si="10"/>
        <v>2</v>
      </c>
      <c r="V119" s="347" t="str">
        <f>+VLOOKUP(A119,bd_lista!$A$3:$E$590,5,FALSE)</f>
        <v>Instituciones Descentralizadas Municipales</v>
      </c>
      <c r="W119" s="454"/>
      <c r="X119" s="244">
        <f>+VLOOKUP(A119,[2]Sheet1!$A$13:$D$744,4,FALSE)</f>
        <v>0</v>
      </c>
      <c r="Y119" s="244" t="e">
        <f>+VLOOKUP(X119,bd_lista!$A$3:$C$590,3,FALSE)</f>
        <v>#N/A</v>
      </c>
      <c r="Z119" s="302"/>
      <c r="AA119" s="303"/>
    </row>
    <row r="120" spans="1:27" ht="15" hidden="1" customHeight="1">
      <c r="A120" s="254">
        <v>2311</v>
      </c>
      <c r="B120" s="449">
        <f>+A120</f>
        <v>2311</v>
      </c>
      <c r="C120" s="249" t="str">
        <f>+VLOOKUP(A120,bd_lista!$A$3:$C$590,3,FALSE)</f>
        <v>SERVICIO DE ENCAUZAMIENTO DE RIOS (SEARPI)</v>
      </c>
      <c r="D120" s="451" t="str">
        <f>+C120</f>
        <v>SERVICIO DE ENCAUZAMIENTO DE RIOS (SEARPI)</v>
      </c>
      <c r="E120" s="244" t="s">
        <v>1310</v>
      </c>
      <c r="F120" s="245">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245">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245">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245">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245">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245">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245">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245">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245">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245">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245">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245">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245">
        <f t="shared" ca="1" si="9"/>
        <v>0</v>
      </c>
      <c r="S120" s="252"/>
      <c r="T120" s="245">
        <f ca="1">+T121</f>
        <v>0</v>
      </c>
      <c r="U120" s="244">
        <f t="shared" si="10"/>
        <v>1</v>
      </c>
      <c r="V120" s="347" t="str">
        <f>+VLOOKUP(A120,bd_lista!$A$3:$E$590,5,FALSE)</f>
        <v>Instituciones Descentralizadas Departamentales</v>
      </c>
      <c r="W120" s="453" t="str">
        <f>+V120</f>
        <v>Instituciones Descentralizadas Departamentales</v>
      </c>
      <c r="X120" s="244">
        <f>+VLOOKUP(A120,[2]Sheet1!$A$13:$D$744,4,FALSE)</f>
        <v>0</v>
      </c>
      <c r="Y120" s="244" t="e">
        <f>+VLOOKUP(X120,bd_lista!$A$3:$C$590,3,FALSE)</f>
        <v>#N/A</v>
      </c>
      <c r="Z120" s="304">
        <f>+X120</f>
        <v>0</v>
      </c>
      <c r="AA120" s="333" t="e">
        <f>+Y120</f>
        <v>#N/A</v>
      </c>
    </row>
    <row r="121" spans="1:27" ht="15" hidden="1" customHeight="1">
      <c r="A121" s="32">
        <v>2311</v>
      </c>
      <c r="B121" s="450"/>
      <c r="C121" s="347" t="str">
        <f>+VLOOKUP(A121,bd_lista!$A$3:$C$590,3,FALSE)</f>
        <v>SERVICIO DE ENCAUZAMIENTO DE RIOS (SEARPI)</v>
      </c>
      <c r="D121" s="452"/>
      <c r="E121" s="246" t="s">
        <v>1311</v>
      </c>
      <c r="F121" s="247">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247">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0</v>
      </c>
      <c r="H121" s="247">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247">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0</v>
      </c>
      <c r="J121" s="247">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0</v>
      </c>
      <c r="K121" s="247">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247">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247">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247">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247">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247">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247">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247">
        <f t="shared" ca="1" si="9"/>
        <v>0</v>
      </c>
      <c r="S121" s="264">
        <f ca="1">+R120+R121</f>
        <v>0</v>
      </c>
      <c r="T121" s="247">
        <f ca="1">+S121</f>
        <v>0</v>
      </c>
      <c r="U121" s="246">
        <f t="shared" si="10"/>
        <v>2</v>
      </c>
      <c r="V121" s="347" t="str">
        <f>+VLOOKUP(A121,bd_lista!$A$3:$E$590,5,FALSE)</f>
        <v>Instituciones Descentralizadas Departamentales</v>
      </c>
      <c r="W121" s="454"/>
      <c r="X121" s="244">
        <f>+VLOOKUP(A121,[2]Sheet1!$A$13:$D$744,4,FALSE)</f>
        <v>0</v>
      </c>
      <c r="Y121" s="244" t="e">
        <f>+VLOOKUP(X121,bd_lista!$A$3:$C$590,3,FALSE)</f>
        <v>#N/A</v>
      </c>
      <c r="Z121" s="302"/>
      <c r="AA121" s="335"/>
    </row>
    <row r="122" spans="1:27" ht="15" hidden="1" customHeight="1">
      <c r="A122" s="254">
        <v>903</v>
      </c>
      <c r="B122" s="449">
        <f>+A122</f>
        <v>903</v>
      </c>
      <c r="C122" s="249" t="str">
        <f>+VLOOKUP(A122,bd_lista!$A$3:$C$590,3,FALSE)</f>
        <v>Gobierno Autónomo Departamental de Cochabamba</v>
      </c>
      <c r="D122" s="451" t="str">
        <f>+C122</f>
        <v>Gobierno Autónomo Departamental de Cochabamba</v>
      </c>
      <c r="E122" s="244" t="s">
        <v>1310</v>
      </c>
      <c r="F122" s="245">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245">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245">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245">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245">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245">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245">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245">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245">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0</v>
      </c>
      <c r="O122" s="245">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245">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245">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245">
        <f t="shared" ca="1" si="9"/>
        <v>0</v>
      </c>
      <c r="S122" s="252"/>
      <c r="T122" s="245">
        <f ca="1">+T123</f>
        <v>318986.52</v>
      </c>
      <c r="U122" s="244">
        <f t="shared" si="10"/>
        <v>1</v>
      </c>
      <c r="V122" s="347" t="str">
        <f>+VLOOKUP(A122,bd_lista!$A$3:$E$590,5,FALSE)</f>
        <v>Gobiernos Autónomos Departamentales</v>
      </c>
      <c r="W122" s="453" t="str">
        <f>+V122</f>
        <v>Gobiernos Autónomos Departamentales</v>
      </c>
      <c r="X122" s="244">
        <f>+VLOOKUP(A122,[2]Sheet1!$A$13:$D$744,4,FALSE)</f>
        <v>0</v>
      </c>
      <c r="Y122" s="244" t="e">
        <f>+VLOOKUP(X122,bd_lista!$A$3:$C$590,3,FALSE)</f>
        <v>#N/A</v>
      </c>
      <c r="Z122" s="304">
        <f>+X122</f>
        <v>0</v>
      </c>
      <c r="AA122" s="305" t="e">
        <f>+Y122</f>
        <v>#N/A</v>
      </c>
    </row>
    <row r="123" spans="1:27" ht="15" hidden="1" customHeight="1">
      <c r="A123" s="32">
        <v>903</v>
      </c>
      <c r="B123" s="450"/>
      <c r="C123" s="347" t="str">
        <f>+VLOOKUP(A123,bd_lista!$A$3:$C$590,3,FALSE)</f>
        <v>Gobierno Autónomo Departamental de Cochabamba</v>
      </c>
      <c r="D123" s="452"/>
      <c r="E123" s="246" t="s">
        <v>1311</v>
      </c>
      <c r="F123" s="247">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4349.6400000000003</v>
      </c>
      <c r="G123" s="247">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0</v>
      </c>
      <c r="H123" s="247">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0</v>
      </c>
      <c r="I123" s="247">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0</v>
      </c>
      <c r="J123" s="247">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0</v>
      </c>
      <c r="K123" s="247">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247">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314636.88</v>
      </c>
      <c r="M123" s="247">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247">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247">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247">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247">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0</v>
      </c>
      <c r="R123" s="247">
        <f t="shared" ca="1" si="9"/>
        <v>318986.52</v>
      </c>
      <c r="S123" s="264">
        <f ca="1">+R122+R123</f>
        <v>318986.52</v>
      </c>
      <c r="T123" s="247">
        <f ca="1">+S123</f>
        <v>318986.52</v>
      </c>
      <c r="U123" s="246">
        <f t="shared" si="10"/>
        <v>2</v>
      </c>
      <c r="V123" s="347" t="str">
        <f>+VLOOKUP(A123,bd_lista!$A$3:$E$590,5,FALSE)</f>
        <v>Gobiernos Autónomos Departamentales</v>
      </c>
      <c r="W123" s="454"/>
      <c r="X123" s="244">
        <f>+VLOOKUP(A123,[2]Sheet1!$A$13:$D$744,4,FALSE)</f>
        <v>0</v>
      </c>
      <c r="Y123" s="244" t="e">
        <f>+VLOOKUP(X123,bd_lista!$A$3:$C$590,3,FALSE)</f>
        <v>#N/A</v>
      </c>
      <c r="Z123" s="302"/>
      <c r="AA123" s="303"/>
    </row>
    <row r="124" spans="1:27" customFormat="1" ht="15" customHeight="1">
      <c r="A124" s="254">
        <v>133</v>
      </c>
      <c r="B124" s="449">
        <f>+A124</f>
        <v>133</v>
      </c>
      <c r="C124" s="249" t="str">
        <f>+VLOOKUP(A124,bd_lista!$A$3:$C$590,3,FALSE)</f>
        <v>Lotería Nacional de Beneficencia y Salubridad</v>
      </c>
      <c r="D124" s="451" t="str">
        <f>+C124</f>
        <v>Lotería Nacional de Beneficencia y Salubridad</v>
      </c>
      <c r="E124" s="249" t="s">
        <v>1310</v>
      </c>
      <c r="F124" s="245">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245">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245">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245">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245">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245">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245">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245">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245">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245">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245">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245">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245">
        <f t="shared" ca="1" si="9"/>
        <v>0</v>
      </c>
      <c r="S124" s="245"/>
      <c r="T124" s="245">
        <f ca="1">+T125</f>
        <v>755848.10000000009</v>
      </c>
      <c r="U124" s="244">
        <f t="shared" si="10"/>
        <v>1</v>
      </c>
      <c r="V124" s="347" t="str">
        <f>+VLOOKUP(A124,bd_lista!$A$3:$E$590,5,FALSE)</f>
        <v>Instituciones Descentralizadas</v>
      </c>
      <c r="W124" s="453" t="str">
        <f>+V124</f>
        <v>Instituciones Descentralizadas</v>
      </c>
      <c r="X124" s="244">
        <f>+VLOOKUP(A124,[2]Sheet1!$A$13:$D$744,4,FALSE)</f>
        <v>46</v>
      </c>
      <c r="Y124" s="244" t="str">
        <f>+VLOOKUP(X124,bd_lista!$A$3:$C$590,3,FALSE)</f>
        <v>Ministerio de Salud y Deportes</v>
      </c>
      <c r="Z124" s="304">
        <f>+X124</f>
        <v>46</v>
      </c>
      <c r="AA124" s="333" t="str">
        <f>+Y124</f>
        <v>Ministerio de Salud y Deportes</v>
      </c>
    </row>
    <row r="125" spans="1:27" customFormat="1" ht="15" customHeight="1">
      <c r="A125" s="32">
        <v>133</v>
      </c>
      <c r="B125" s="450"/>
      <c r="C125" s="347" t="str">
        <f>+VLOOKUP(A125,bd_lista!$A$3:$C$590,3,FALSE)</f>
        <v>Lotería Nacional de Beneficencia y Salubridad</v>
      </c>
      <c r="D125" s="452"/>
      <c r="E125" s="347" t="s">
        <v>1311</v>
      </c>
      <c r="F125" s="247">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247">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247">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247">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247">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0</v>
      </c>
      <c r="K125" s="247">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0</v>
      </c>
      <c r="L125" s="247">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0</v>
      </c>
      <c r="M125" s="247">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755848.10000000009</v>
      </c>
      <c r="N125" s="247">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247">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247">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247">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0</v>
      </c>
      <c r="R125" s="247">
        <f t="shared" ca="1" si="9"/>
        <v>755848.10000000009</v>
      </c>
      <c r="S125" s="247">
        <f ca="1">+R124+R125</f>
        <v>755848.10000000009</v>
      </c>
      <c r="T125" s="247">
        <f ca="1">+S125</f>
        <v>755848.10000000009</v>
      </c>
      <c r="U125" s="246">
        <f t="shared" si="10"/>
        <v>2</v>
      </c>
      <c r="V125" s="347" t="str">
        <f>+VLOOKUP(A125,bd_lista!$A$3:$E$590,5,FALSE)</f>
        <v>Instituciones Descentralizadas</v>
      </c>
      <c r="W125" s="454"/>
      <c r="X125" s="244">
        <f>+VLOOKUP(A125,[2]Sheet1!$A$13:$D$744,4,FALSE)</f>
        <v>46</v>
      </c>
      <c r="Y125" s="244" t="str">
        <f>+VLOOKUP(X125,bd_lista!$A$3:$C$590,3,FALSE)</f>
        <v>Ministerio de Salud y Deportes</v>
      </c>
      <c r="Z125" s="302"/>
      <c r="AA125" s="335"/>
    </row>
    <row r="126" spans="1:27" ht="15" hidden="1" customHeight="1">
      <c r="A126" s="32">
        <v>902</v>
      </c>
      <c r="B126" s="449">
        <f>+A126</f>
        <v>902</v>
      </c>
      <c r="C126" s="249" t="str">
        <f>+VLOOKUP(A126,bd_lista!$A$3:$C$590,3,FALSE)</f>
        <v>Gobierno Autónomo Departamental de La Paz</v>
      </c>
      <c r="D126" s="451" t="str">
        <f>+C126</f>
        <v>Gobierno Autónomo Departamental de La Paz</v>
      </c>
      <c r="E126" s="244" t="s">
        <v>1310</v>
      </c>
      <c r="F126" s="245">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245">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245">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245">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245">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245">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245">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245">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245">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0</v>
      </c>
      <c r="O126" s="245">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245">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245">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245">
        <f t="shared" ca="1" si="9"/>
        <v>0</v>
      </c>
      <c r="S126" s="252"/>
      <c r="T126" s="245">
        <f ca="1">+T127</f>
        <v>3205.35</v>
      </c>
      <c r="U126" s="244">
        <f t="shared" si="10"/>
        <v>1</v>
      </c>
      <c r="V126" s="347" t="str">
        <f>+VLOOKUP(A126,bd_lista!$A$3:$E$590,5,FALSE)</f>
        <v>Gobiernos Autónomos Departamentales</v>
      </c>
      <c r="W126" s="453" t="str">
        <f>+V126</f>
        <v>Gobiernos Autónomos Departamentales</v>
      </c>
      <c r="X126" s="244">
        <f>+VLOOKUP(A126,[2]Sheet1!$A$13:$D$744,4,FALSE)</f>
        <v>0</v>
      </c>
      <c r="Y126" s="244" t="e">
        <f>+VLOOKUP(X126,bd_lista!$A$3:$C$590,3,FALSE)</f>
        <v>#N/A</v>
      </c>
      <c r="Z126" s="304">
        <f>+X126</f>
        <v>0</v>
      </c>
      <c r="AA126" s="305" t="e">
        <f>+Y126</f>
        <v>#N/A</v>
      </c>
    </row>
    <row r="127" spans="1:27" ht="15" hidden="1" customHeight="1">
      <c r="A127" s="32">
        <v>902</v>
      </c>
      <c r="B127" s="450"/>
      <c r="C127" s="347" t="str">
        <f>+VLOOKUP(A127,bd_lista!$A$3:$C$590,3,FALSE)</f>
        <v>Gobierno Autónomo Departamental de La Paz</v>
      </c>
      <c r="D127" s="452"/>
      <c r="E127" s="246" t="s">
        <v>1311</v>
      </c>
      <c r="F127" s="247">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0</v>
      </c>
      <c r="G127" s="247">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0</v>
      </c>
      <c r="H127" s="247">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3205.35</v>
      </c>
      <c r="I127" s="247">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0</v>
      </c>
      <c r="J127" s="247">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0</v>
      </c>
      <c r="K127" s="247">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247">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247">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247">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247">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247">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247">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247">
        <f t="shared" ca="1" si="9"/>
        <v>3205.35</v>
      </c>
      <c r="S127" s="264">
        <f ca="1">+R126+R127</f>
        <v>3205.35</v>
      </c>
      <c r="T127" s="247">
        <f ca="1">+S127</f>
        <v>3205.35</v>
      </c>
      <c r="U127" s="246">
        <f t="shared" si="10"/>
        <v>2</v>
      </c>
      <c r="V127" s="347" t="str">
        <f>+VLOOKUP(A127,bd_lista!$A$3:$E$590,5,FALSE)</f>
        <v>Gobiernos Autónomos Departamentales</v>
      </c>
      <c r="W127" s="454"/>
      <c r="X127" s="244">
        <f>+VLOOKUP(A127,[2]Sheet1!$A$13:$D$744,4,FALSE)</f>
        <v>0</v>
      </c>
      <c r="Y127" s="244" t="e">
        <f>+VLOOKUP(X127,bd_lista!$A$3:$C$590,3,FALSE)</f>
        <v>#N/A</v>
      </c>
      <c r="Z127" s="302"/>
      <c r="AA127" s="303"/>
    </row>
    <row r="128" spans="1:27" ht="15" hidden="1" customHeight="1">
      <c r="A128" s="254">
        <v>584</v>
      </c>
      <c r="B128" s="449">
        <f>+A128</f>
        <v>584</v>
      </c>
      <c r="C128" s="249" t="str">
        <f>+VLOOKUP(A128,bd_lista!$A$3:$C$590,3,FALSE)</f>
        <v>Empresa Boliviana de Industrializacion de Hidrocarburos</v>
      </c>
      <c r="D128" s="451" t="str">
        <f>+C128</f>
        <v>Empresa Boliviana de Industrializacion de Hidrocarburos</v>
      </c>
      <c r="E128" s="249" t="s">
        <v>1310</v>
      </c>
      <c r="F128" s="245">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245">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245">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245">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245">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245">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245">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245">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245">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245">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245">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245">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245">
        <f t="shared" ca="1" si="9"/>
        <v>0</v>
      </c>
      <c r="S128" s="268"/>
      <c r="T128" s="245">
        <f ca="1">+T129</f>
        <v>0</v>
      </c>
      <c r="U128" s="244">
        <f t="shared" si="10"/>
        <v>1</v>
      </c>
      <c r="V128" s="347" t="str">
        <f>+VLOOKUP(A128,bd_lista!$A$3:$E$590,5,FALSE)</f>
        <v>Empresas Nacionales</v>
      </c>
      <c r="W128" s="453" t="str">
        <f>+V128</f>
        <v>Empresas Nacionales</v>
      </c>
      <c r="X128" s="244">
        <v>78</v>
      </c>
      <c r="Y128" s="244" t="str">
        <f>+VLOOKUP(X128,bd_lista!$A$3:$C$590,3,FALSE)</f>
        <v>Ministerio de Hidrocarburos y Energías</v>
      </c>
      <c r="Z128" s="304">
        <f>+X128</f>
        <v>78</v>
      </c>
      <c r="AA128" s="333" t="str">
        <f>+Y128</f>
        <v>Ministerio de Hidrocarburos y Energías</v>
      </c>
    </row>
    <row r="129" spans="1:27" ht="15" hidden="1" customHeight="1">
      <c r="A129" s="32">
        <v>584</v>
      </c>
      <c r="B129" s="450"/>
      <c r="C129" s="347" t="str">
        <f>+VLOOKUP(A129,bd_lista!$A$3:$C$590,3,FALSE)</f>
        <v>Empresa Boliviana de Industrializacion de Hidrocarburos</v>
      </c>
      <c r="D129" s="452"/>
      <c r="E129" s="347" t="s">
        <v>1311</v>
      </c>
      <c r="F129" s="247">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0</v>
      </c>
      <c r="G129" s="247">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0</v>
      </c>
      <c r="H129" s="247">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0</v>
      </c>
      <c r="I129" s="247">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0</v>
      </c>
      <c r="J129" s="247">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0</v>
      </c>
      <c r="K129" s="247">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247">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0</v>
      </c>
      <c r="M129" s="247">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0</v>
      </c>
      <c r="N129" s="247">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0</v>
      </c>
      <c r="O129" s="247">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247">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247">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247">
        <f t="shared" ca="1" si="9"/>
        <v>0</v>
      </c>
      <c r="S129" s="267">
        <f ca="1">+R128+R129</f>
        <v>0</v>
      </c>
      <c r="T129" s="247">
        <f ca="1">+S129</f>
        <v>0</v>
      </c>
      <c r="U129" s="246">
        <f t="shared" si="10"/>
        <v>2</v>
      </c>
      <c r="V129" s="347" t="str">
        <f>+VLOOKUP(A129,bd_lista!$A$3:$E$590,5,FALSE)</f>
        <v>Empresas Nacionales</v>
      </c>
      <c r="W129" s="454"/>
      <c r="X129" s="244">
        <v>78</v>
      </c>
      <c r="Y129" s="244" t="str">
        <f>+VLOOKUP(X129,bd_lista!$A$3:$C$590,3,FALSE)</f>
        <v>Ministerio de Hidrocarburos y Energías</v>
      </c>
      <c r="Z129" s="302"/>
      <c r="AA129" s="335"/>
    </row>
    <row r="130" spans="1:27" ht="15" hidden="1" customHeight="1">
      <c r="A130" s="254">
        <v>1339</v>
      </c>
      <c r="B130" s="449">
        <f>+A130</f>
        <v>1339</v>
      </c>
      <c r="C130" s="249" t="str">
        <f>+VLOOKUP(A130,bd_lista!$A$3:$C$590,3,FALSE)</f>
        <v>Gobierno Autónomo Municipal de Tacopaya</v>
      </c>
      <c r="D130" s="451" t="str">
        <f>+C130</f>
        <v>Gobierno Autónomo Municipal de Tacopaya</v>
      </c>
      <c r="E130" s="244" t="s">
        <v>1310</v>
      </c>
      <c r="F130" s="245">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245">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245">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245">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245">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245">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245">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245">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245">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245">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245">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245">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245">
        <f t="shared" ca="1" si="9"/>
        <v>0</v>
      </c>
      <c r="S130" s="252"/>
      <c r="T130" s="245">
        <f ca="1">+T131</f>
        <v>6438.66</v>
      </c>
      <c r="U130" s="244">
        <f t="shared" si="10"/>
        <v>1</v>
      </c>
      <c r="V130" s="347" t="str">
        <f>+VLOOKUP(A130,bd_lista!$A$3:$E$590,5,FALSE)</f>
        <v>Gobiernos Autonomos Municipales</v>
      </c>
      <c r="W130" s="453" t="str">
        <f>+V130</f>
        <v>Gobiernos Autonomos Municipales</v>
      </c>
      <c r="X130" s="244">
        <f>+VLOOKUP(A130,[2]Sheet1!$A$13:$D$744,4,FALSE)</f>
        <v>0</v>
      </c>
      <c r="Y130" s="244" t="e">
        <f>+VLOOKUP(X130,bd_lista!$A$3:$C$590,3,FALSE)</f>
        <v>#N/A</v>
      </c>
      <c r="Z130" s="304">
        <f>+X130</f>
        <v>0</v>
      </c>
      <c r="AA130" s="305" t="e">
        <f>+Y130</f>
        <v>#N/A</v>
      </c>
    </row>
    <row r="131" spans="1:27" ht="15" hidden="1" customHeight="1">
      <c r="A131" s="32">
        <v>1339</v>
      </c>
      <c r="B131" s="450"/>
      <c r="C131" s="347" t="str">
        <f>+VLOOKUP(A131,bd_lista!$A$3:$C$590,3,FALSE)</f>
        <v>Gobierno Autónomo Municipal de Tacopaya</v>
      </c>
      <c r="D131" s="452"/>
      <c r="E131" s="246" t="s">
        <v>1311</v>
      </c>
      <c r="F131" s="247">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0</v>
      </c>
      <c r="G131" s="247">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0</v>
      </c>
      <c r="H131" s="247">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6438.66</v>
      </c>
      <c r="I131" s="247">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247">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0</v>
      </c>
      <c r="K131" s="247">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0</v>
      </c>
      <c r="L131" s="247">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247">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0</v>
      </c>
      <c r="N131" s="247">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0</v>
      </c>
      <c r="O131" s="247">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247">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247">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247">
        <f t="shared" ca="1" si="9"/>
        <v>6438.66</v>
      </c>
      <c r="S131" s="264">
        <f ca="1">+R130+R131</f>
        <v>6438.66</v>
      </c>
      <c r="T131" s="247">
        <f ca="1">+S131</f>
        <v>6438.66</v>
      </c>
      <c r="U131" s="246">
        <f t="shared" si="10"/>
        <v>2</v>
      </c>
      <c r="V131" s="347" t="str">
        <f>+VLOOKUP(A131,bd_lista!$A$3:$E$590,5,FALSE)</f>
        <v>Gobiernos Autonomos Municipales</v>
      </c>
      <c r="W131" s="454"/>
      <c r="X131" s="244">
        <f>+VLOOKUP(A131,[2]Sheet1!$A$13:$D$744,4,FALSE)</f>
        <v>0</v>
      </c>
      <c r="Y131" s="244" t="e">
        <f>+VLOOKUP(X131,bd_lista!$A$3:$C$590,3,FALSE)</f>
        <v>#N/A</v>
      </c>
      <c r="Z131" s="302"/>
      <c r="AA131" s="303"/>
    </row>
    <row r="132" spans="1:27" ht="15" hidden="1" customHeight="1">
      <c r="A132" s="254">
        <v>1201</v>
      </c>
      <c r="B132" s="449">
        <f>+A132</f>
        <v>1201</v>
      </c>
      <c r="C132" s="249" t="str">
        <f>+VLOOKUP(A132,bd_lista!$A$3:$C$590,3,FALSE)</f>
        <v>Gobierno Autónomo Municipal de La Paz</v>
      </c>
      <c r="D132" s="451" t="str">
        <f>+C132</f>
        <v>Gobierno Autónomo Municipal de La Paz</v>
      </c>
      <c r="E132" s="244" t="s">
        <v>1310</v>
      </c>
      <c r="F132" s="245">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245">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245">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245">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245">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245">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245">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245">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245">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245">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245">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245">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245">
        <f t="shared" ca="1" si="9"/>
        <v>0</v>
      </c>
      <c r="S132" s="252"/>
      <c r="T132" s="245">
        <f ca="1">+T133</f>
        <v>8042.25</v>
      </c>
      <c r="U132" s="244">
        <f t="shared" si="10"/>
        <v>1</v>
      </c>
      <c r="V132" s="347" t="str">
        <f>+VLOOKUP(A132,bd_lista!$A$3:$E$590,5,FALSE)</f>
        <v>Gobiernos Autonomos Municipales</v>
      </c>
      <c r="W132" s="453" t="str">
        <f>+V132</f>
        <v>Gobiernos Autonomos Municipales</v>
      </c>
      <c r="X132" s="244">
        <f>+VLOOKUP(A132,[2]Sheet1!$A$13:$D$744,4,FALSE)</f>
        <v>0</v>
      </c>
      <c r="Y132" s="244" t="e">
        <f>+VLOOKUP(X132,bd_lista!$A$3:$C$590,3,FALSE)</f>
        <v>#N/A</v>
      </c>
      <c r="Z132" s="304">
        <f>+X132</f>
        <v>0</v>
      </c>
      <c r="AA132" s="305" t="e">
        <f>+Y132</f>
        <v>#N/A</v>
      </c>
    </row>
    <row r="133" spans="1:27" ht="15" hidden="1" customHeight="1">
      <c r="A133" s="32">
        <v>1201</v>
      </c>
      <c r="B133" s="450"/>
      <c r="C133" s="347" t="str">
        <f>+VLOOKUP(A133,bd_lista!$A$3:$C$590,3,FALSE)</f>
        <v>Gobierno Autónomo Municipal de La Paz</v>
      </c>
      <c r="D133" s="452"/>
      <c r="E133" s="246" t="s">
        <v>1311</v>
      </c>
      <c r="F133" s="247">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0</v>
      </c>
      <c r="G133" s="247">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3503.66</v>
      </c>
      <c r="H133" s="247">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0</v>
      </c>
      <c r="I133" s="247">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2538.5899999999997</v>
      </c>
      <c r="J133" s="247">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0</v>
      </c>
      <c r="K133" s="247">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2000</v>
      </c>
      <c r="L133" s="247">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0</v>
      </c>
      <c r="M133" s="247">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247">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247">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247">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247">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0</v>
      </c>
      <c r="R133" s="247">
        <f t="shared" ca="1" si="9"/>
        <v>8042.25</v>
      </c>
      <c r="S133" s="264">
        <f ca="1">+R132+R133</f>
        <v>8042.25</v>
      </c>
      <c r="T133" s="247">
        <f ca="1">+S133</f>
        <v>8042.25</v>
      </c>
      <c r="U133" s="246">
        <f t="shared" si="10"/>
        <v>2</v>
      </c>
      <c r="V133" s="347" t="str">
        <f>+VLOOKUP(A133,bd_lista!$A$3:$E$590,5,FALSE)</f>
        <v>Gobiernos Autonomos Municipales</v>
      </c>
      <c r="W133" s="454"/>
      <c r="X133" s="244">
        <f>+VLOOKUP(A133,[2]Sheet1!$A$13:$D$744,4,FALSE)</f>
        <v>0</v>
      </c>
      <c r="Y133" s="244" t="e">
        <f>+VLOOKUP(X133,bd_lista!$A$3:$C$590,3,FALSE)</f>
        <v>#N/A</v>
      </c>
      <c r="Z133" s="302"/>
      <c r="AA133" s="303"/>
    </row>
    <row r="134" spans="1:27" ht="15" hidden="1" customHeight="1">
      <c r="A134" s="254">
        <v>411</v>
      </c>
      <c r="B134" s="449">
        <f>+A134</f>
        <v>411</v>
      </c>
      <c r="C134" s="249" t="str">
        <f>+VLOOKUP(A134,bd_lista!$A$3:$C$590,3,FALSE)</f>
        <v>Corporación del Seguro Social Militar</v>
      </c>
      <c r="D134" s="451" t="str">
        <f>+C134</f>
        <v>Corporación del Seguro Social Militar</v>
      </c>
      <c r="E134" s="249" t="s">
        <v>1310</v>
      </c>
      <c r="F134" s="245">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245">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245">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245">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245">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245">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245">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0</v>
      </c>
      <c r="M134" s="245">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0</v>
      </c>
      <c r="N134" s="245">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0</v>
      </c>
      <c r="O134" s="245">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245">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245">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245">
        <f t="shared" ca="1" si="9"/>
        <v>0</v>
      </c>
      <c r="S134" s="252"/>
      <c r="T134" s="245">
        <f ca="1">+T135</f>
        <v>0</v>
      </c>
      <c r="U134" s="244">
        <f t="shared" si="10"/>
        <v>1</v>
      </c>
      <c r="V134" s="347" t="str">
        <f>+VLOOKUP(A134,bd_lista!$A$3:$E$590,5,FALSE)</f>
        <v>Instituciones de Seguridad Social</v>
      </c>
      <c r="W134" s="453" t="str">
        <f>+V134</f>
        <v>Instituciones de Seguridad Social</v>
      </c>
      <c r="X134" s="244">
        <f>+VLOOKUP(A134,[2]Sheet1!$A$13:$D$744,4,FALSE)</f>
        <v>20</v>
      </c>
      <c r="Y134" s="244" t="str">
        <f>+VLOOKUP(X134,bd_lista!$A$3:$C$590,3,FALSE)</f>
        <v>Ministerio de Defensa</v>
      </c>
      <c r="Z134" s="304">
        <f>+X134</f>
        <v>20</v>
      </c>
      <c r="AA134" s="305" t="str">
        <f>+Y134</f>
        <v>Ministerio de Defensa</v>
      </c>
    </row>
    <row r="135" spans="1:27" ht="15" hidden="1" customHeight="1">
      <c r="A135" s="32">
        <v>411</v>
      </c>
      <c r="B135" s="450"/>
      <c r="C135" s="347" t="str">
        <f>+VLOOKUP(A135,bd_lista!$A$3:$C$590,3,FALSE)</f>
        <v>Corporación del Seguro Social Militar</v>
      </c>
      <c r="D135" s="452"/>
      <c r="E135" s="347" t="s">
        <v>1311</v>
      </c>
      <c r="F135" s="247">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247">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0</v>
      </c>
      <c r="H135" s="247">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247">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247">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0</v>
      </c>
      <c r="K135" s="247">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247">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247">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0</v>
      </c>
      <c r="N135" s="247">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0</v>
      </c>
      <c r="O135" s="247">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0</v>
      </c>
      <c r="P135" s="247">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247">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247">
        <f t="shared" ca="1" si="9"/>
        <v>0</v>
      </c>
      <c r="S135" s="264">
        <f ca="1">+R134+R135</f>
        <v>0</v>
      </c>
      <c r="T135" s="247">
        <f ca="1">+S135</f>
        <v>0</v>
      </c>
      <c r="U135" s="246">
        <f t="shared" si="10"/>
        <v>2</v>
      </c>
      <c r="V135" s="347" t="str">
        <f>+VLOOKUP(A135,bd_lista!$A$3:$E$590,5,FALSE)</f>
        <v>Instituciones de Seguridad Social</v>
      </c>
      <c r="W135" s="454"/>
      <c r="X135" s="244">
        <f>+VLOOKUP(A135,[2]Sheet1!$A$13:$D$744,4,FALSE)</f>
        <v>20</v>
      </c>
      <c r="Y135" s="244" t="str">
        <f>+VLOOKUP(X135,bd_lista!$A$3:$C$590,3,FALSE)</f>
        <v>Ministerio de Defensa</v>
      </c>
      <c r="Z135" s="302"/>
      <c r="AA135" s="303"/>
    </row>
    <row r="136" spans="1:27" ht="15" hidden="1" customHeight="1">
      <c r="A136" s="254">
        <v>1430</v>
      </c>
      <c r="B136" s="449">
        <f>+A136</f>
        <v>1430</v>
      </c>
      <c r="C136" s="249" t="str">
        <f>+VLOOKUP(A136,bd_lista!$A$3:$C$590,3,FALSE)</f>
        <v>Gobierno Autónomo Municipal de Carangas</v>
      </c>
      <c r="D136" s="451" t="str">
        <f>+C136</f>
        <v>Gobierno Autónomo Municipal de Carangas</v>
      </c>
      <c r="E136" s="244" t="s">
        <v>1310</v>
      </c>
      <c r="F136" s="245">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245">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0</v>
      </c>
      <c r="H136" s="245">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245">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0</v>
      </c>
      <c r="J136" s="245">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0</v>
      </c>
      <c r="K136" s="245">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245">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245">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0</v>
      </c>
      <c r="N136" s="245">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0</v>
      </c>
      <c r="O136" s="245">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245">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245">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245">
        <f t="shared" ca="1" si="9"/>
        <v>0</v>
      </c>
      <c r="S136" s="252"/>
      <c r="T136" s="245">
        <f ca="1">+T137</f>
        <v>0</v>
      </c>
      <c r="U136" s="244">
        <f t="shared" si="10"/>
        <v>1</v>
      </c>
      <c r="V136" s="347" t="str">
        <f>+VLOOKUP(A136,bd_lista!$A$3:$E$590,5,FALSE)</f>
        <v>Gobiernos Autonomos Municipales</v>
      </c>
      <c r="W136" s="453" t="str">
        <f>+V136</f>
        <v>Gobiernos Autonomos Municipales</v>
      </c>
      <c r="X136" s="244">
        <f>+VLOOKUP(A136,[2]Sheet1!$A$13:$D$744,4,FALSE)</f>
        <v>0</v>
      </c>
      <c r="Y136" s="244" t="e">
        <f>+VLOOKUP(X136,bd_lista!$A$3:$C$590,3,FALSE)</f>
        <v>#N/A</v>
      </c>
      <c r="Z136" s="304">
        <f>+X136</f>
        <v>0</v>
      </c>
      <c r="AA136" s="305" t="e">
        <f>+Y136</f>
        <v>#N/A</v>
      </c>
    </row>
    <row r="137" spans="1:27" ht="15" hidden="1" customHeight="1">
      <c r="A137" s="32">
        <v>1430</v>
      </c>
      <c r="B137" s="450"/>
      <c r="C137" s="347" t="str">
        <f>+VLOOKUP(A137,bd_lista!$A$3:$C$590,3,FALSE)</f>
        <v>Gobierno Autónomo Municipal de Carangas</v>
      </c>
      <c r="D137" s="452"/>
      <c r="E137" s="246" t="s">
        <v>1311</v>
      </c>
      <c r="F137" s="247">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0</v>
      </c>
      <c r="G137" s="247">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0</v>
      </c>
      <c r="H137" s="247">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0</v>
      </c>
      <c r="I137" s="247">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0</v>
      </c>
      <c r="J137" s="247">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247">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247">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0</v>
      </c>
      <c r="M137" s="247">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247">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0</v>
      </c>
      <c r="O137" s="247">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247">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247">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247">
        <f t="shared" ca="1" si="9"/>
        <v>0</v>
      </c>
      <c r="S137" s="264">
        <f ca="1">+R136+R137</f>
        <v>0</v>
      </c>
      <c r="T137" s="247">
        <f ca="1">+S137</f>
        <v>0</v>
      </c>
      <c r="U137" s="246">
        <f t="shared" si="10"/>
        <v>2</v>
      </c>
      <c r="V137" s="347" t="str">
        <f>+VLOOKUP(A137,bd_lista!$A$3:$E$590,5,FALSE)</f>
        <v>Gobiernos Autonomos Municipales</v>
      </c>
      <c r="W137" s="454"/>
      <c r="X137" s="244">
        <f>+VLOOKUP(A137,[2]Sheet1!$A$13:$D$744,4,FALSE)</f>
        <v>0</v>
      </c>
      <c r="Y137" s="244" t="e">
        <f>+VLOOKUP(X137,bd_lista!$A$3:$C$590,3,FALSE)</f>
        <v>#N/A</v>
      </c>
      <c r="Z137" s="302"/>
      <c r="AA137" s="303"/>
    </row>
    <row r="138" spans="1:27" ht="15" customHeight="1">
      <c r="A138" s="254">
        <v>134</v>
      </c>
      <c r="B138" s="449">
        <f>+A138</f>
        <v>134</v>
      </c>
      <c r="C138" s="249" t="str">
        <f>+VLOOKUP(A138,bd_lista!$A$3:$C$590,3,FALSE)</f>
        <v>Consejo Nacional de Vivienda Policial</v>
      </c>
      <c r="D138" s="451" t="str">
        <f>+C138</f>
        <v>Consejo Nacional de Vivienda Policial</v>
      </c>
      <c r="E138" s="249" t="s">
        <v>1310</v>
      </c>
      <c r="F138" s="245">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0</v>
      </c>
      <c r="G138" s="245">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0</v>
      </c>
      <c r="H138" s="245">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0</v>
      </c>
      <c r="I138" s="245">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0</v>
      </c>
      <c r="J138" s="245">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0</v>
      </c>
      <c r="K138" s="245">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0</v>
      </c>
      <c r="L138" s="245">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245">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0</v>
      </c>
      <c r="N138" s="245">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0</v>
      </c>
      <c r="O138" s="245">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245">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245">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245">
        <f t="shared" ca="1" si="9"/>
        <v>0</v>
      </c>
      <c r="S138" s="245"/>
      <c r="T138" s="245">
        <f ca="1">+T139</f>
        <v>13992484.860000001</v>
      </c>
      <c r="U138" s="244">
        <f t="shared" si="10"/>
        <v>1</v>
      </c>
      <c r="V138" s="347" t="str">
        <f>+VLOOKUP(A138,bd_lista!$A$3:$E$590,5,FALSE)</f>
        <v>Instituciones Descentralizadas</v>
      </c>
      <c r="W138" s="453" t="str">
        <f>+V138</f>
        <v>Instituciones Descentralizadas</v>
      </c>
      <c r="X138" s="244">
        <f>+VLOOKUP(A138,[2]Sheet1!$A$13:$D$744,4,FALSE)</f>
        <v>81</v>
      </c>
      <c r="Y138" s="244" t="str">
        <f>+VLOOKUP(X138,bd_lista!$A$3:$C$590,3,FALSE)</f>
        <v>Ministerio de Obras Públicas, Servicios y Vivienda</v>
      </c>
      <c r="Z138" s="304">
        <f>+X138</f>
        <v>81</v>
      </c>
      <c r="AA138" s="333" t="str">
        <f>+Y138</f>
        <v>Ministerio de Obras Públicas, Servicios y Vivienda</v>
      </c>
    </row>
    <row r="139" spans="1:27" ht="15" customHeight="1">
      <c r="A139" s="32">
        <v>134</v>
      </c>
      <c r="B139" s="450"/>
      <c r="C139" s="347" t="str">
        <f>+VLOOKUP(A139,bd_lista!$A$3:$C$590,3,FALSE)</f>
        <v>Consejo Nacional de Vivienda Policial</v>
      </c>
      <c r="D139" s="452"/>
      <c r="E139" s="347" t="s">
        <v>1311</v>
      </c>
      <c r="F139" s="247">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0</v>
      </c>
      <c r="G139" s="247">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0</v>
      </c>
      <c r="H139" s="247">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0</v>
      </c>
      <c r="I139" s="247">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0</v>
      </c>
      <c r="J139" s="247">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0</v>
      </c>
      <c r="K139" s="247">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0</v>
      </c>
      <c r="L139" s="247">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0</v>
      </c>
      <c r="M139" s="247">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13992484.860000001</v>
      </c>
      <c r="N139" s="247">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0</v>
      </c>
      <c r="O139" s="247">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0</v>
      </c>
      <c r="P139" s="247">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247">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0</v>
      </c>
      <c r="R139" s="247">
        <f t="shared" ca="1" si="9"/>
        <v>13992484.860000001</v>
      </c>
      <c r="S139" s="247">
        <f ca="1">+R138+R139</f>
        <v>13992484.860000001</v>
      </c>
      <c r="T139" s="247">
        <f ca="1">+S139</f>
        <v>13992484.860000001</v>
      </c>
      <c r="U139" s="246">
        <f t="shared" si="10"/>
        <v>2</v>
      </c>
      <c r="V139" s="347" t="str">
        <f>+VLOOKUP(A139,bd_lista!$A$3:$E$590,5,FALSE)</f>
        <v>Instituciones Descentralizadas</v>
      </c>
      <c r="W139" s="454"/>
      <c r="X139" s="244">
        <f>+VLOOKUP(A139,[2]Sheet1!$A$13:$D$744,4,FALSE)</f>
        <v>81</v>
      </c>
      <c r="Y139" s="244" t="str">
        <f>+VLOOKUP(X139,bd_lista!$A$3:$C$590,3,FALSE)</f>
        <v>Ministerio de Obras Públicas, Servicios y Vivienda</v>
      </c>
      <c r="Z139" s="302"/>
      <c r="AA139" s="335"/>
    </row>
    <row r="140" spans="1:27" ht="15" customHeight="1">
      <c r="A140" s="254">
        <v>150</v>
      </c>
      <c r="B140" s="449">
        <f>+A140</f>
        <v>150</v>
      </c>
      <c r="C140" s="249" t="str">
        <f>+VLOOKUP(A140,bd_lista!$A$3:$C$590,3,FALSE)</f>
        <v>Proyecto Sucre Ciudad Universitaria</v>
      </c>
      <c r="D140" s="451" t="str">
        <f>+C140</f>
        <v>Proyecto Sucre Ciudad Universitaria</v>
      </c>
      <c r="E140" s="249" t="s">
        <v>1310</v>
      </c>
      <c r="F140" s="245">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0</v>
      </c>
      <c r="G140" s="245">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0</v>
      </c>
      <c r="H140" s="245">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245">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245">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245">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245">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245">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245">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0</v>
      </c>
      <c r="O140" s="245">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245">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245">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245">
        <f t="shared" ca="1" si="9"/>
        <v>0</v>
      </c>
      <c r="S140" s="245"/>
      <c r="T140" s="245">
        <f ca="1">+T141</f>
        <v>582868.4</v>
      </c>
      <c r="U140" s="244">
        <f t="shared" si="10"/>
        <v>1</v>
      </c>
      <c r="V140" s="347" t="str">
        <f>+VLOOKUP(A140,bd_lista!$A$3:$E$590,5,FALSE)</f>
        <v>Instituciones Descentralizadas</v>
      </c>
      <c r="W140" s="453" t="str">
        <f>+V140</f>
        <v>Instituciones Descentralizadas</v>
      </c>
      <c r="X140" s="244">
        <f>+VLOOKUP(A140,[2]Sheet1!$A$13:$D$744,4,FALSE)</f>
        <v>16</v>
      </c>
      <c r="Y140" s="244" t="str">
        <f>+VLOOKUP(X140,bd_lista!$A$3:$C$590,3,FALSE)</f>
        <v>Ministerio de Educación</v>
      </c>
      <c r="Z140" s="304">
        <f>+X140</f>
        <v>16</v>
      </c>
      <c r="AA140" s="305" t="str">
        <f>+Y140</f>
        <v>Ministerio de Educación</v>
      </c>
    </row>
    <row r="141" spans="1:27" ht="15" customHeight="1">
      <c r="A141" s="32">
        <v>150</v>
      </c>
      <c r="B141" s="450"/>
      <c r="C141" s="347" t="str">
        <f>+VLOOKUP(A141,bd_lista!$A$3:$C$590,3,FALSE)</f>
        <v>Proyecto Sucre Ciudad Universitaria</v>
      </c>
      <c r="D141" s="452"/>
      <c r="E141" s="347" t="s">
        <v>1311</v>
      </c>
      <c r="F141" s="247">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0</v>
      </c>
      <c r="G141" s="247">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0</v>
      </c>
      <c r="H141" s="247">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0</v>
      </c>
      <c r="I141" s="247">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0</v>
      </c>
      <c r="J141" s="247">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0</v>
      </c>
      <c r="K141" s="247">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247">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247">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582868.4</v>
      </c>
      <c r="N141" s="247">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0</v>
      </c>
      <c r="O141" s="247">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247">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247">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0</v>
      </c>
      <c r="R141" s="247">
        <f t="shared" ca="1" si="9"/>
        <v>582868.4</v>
      </c>
      <c r="S141" s="247">
        <f ca="1">+R140+R141</f>
        <v>582868.4</v>
      </c>
      <c r="T141" s="247">
        <f ca="1">+S141</f>
        <v>582868.4</v>
      </c>
      <c r="U141" s="246">
        <f t="shared" si="10"/>
        <v>2</v>
      </c>
      <c r="V141" s="347" t="str">
        <f>+VLOOKUP(A141,bd_lista!$A$3:$E$590,5,FALSE)</f>
        <v>Instituciones Descentralizadas</v>
      </c>
      <c r="W141" s="454"/>
      <c r="X141" s="244">
        <f>+VLOOKUP(A141,[2]Sheet1!$A$13:$D$744,4,FALSE)</f>
        <v>16</v>
      </c>
      <c r="Y141" s="244" t="str">
        <f>+VLOOKUP(X141,bd_lista!$A$3:$C$590,3,FALSE)</f>
        <v>Ministerio de Educación</v>
      </c>
      <c r="Z141" s="302"/>
      <c r="AA141" s="303"/>
    </row>
    <row r="142" spans="1:27" ht="15" customHeight="1">
      <c r="A142" s="254">
        <v>152</v>
      </c>
      <c r="B142" s="449">
        <f>+A142</f>
        <v>152</v>
      </c>
      <c r="C142" s="249" t="str">
        <f>+VLOOKUP(A142,bd_lista!$A$3:$C$590,3,FALSE)</f>
        <v>Servicio Plurinacional de Defensa Pública</v>
      </c>
      <c r="D142" s="451" t="str">
        <f>+C142</f>
        <v>Servicio Plurinacional de Defensa Pública</v>
      </c>
      <c r="E142" s="249" t="s">
        <v>1310</v>
      </c>
      <c r="F142" s="245">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0</v>
      </c>
      <c r="G142" s="245">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0</v>
      </c>
      <c r="H142" s="245">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0</v>
      </c>
      <c r="I142" s="245">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245">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245">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245">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245">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245">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245">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245">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245">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245">
        <f t="shared" ca="1" si="9"/>
        <v>0</v>
      </c>
      <c r="S142" s="245"/>
      <c r="T142" s="245">
        <f ca="1">+T143</f>
        <v>15419.94</v>
      </c>
      <c r="U142" s="244">
        <f t="shared" si="10"/>
        <v>1</v>
      </c>
      <c r="V142" s="347" t="str">
        <f>+VLOOKUP(A142,bd_lista!$A$3:$E$590,5,FALSE)</f>
        <v>Instituciones Descentralizadas</v>
      </c>
      <c r="W142" s="453" t="str">
        <f>+V142</f>
        <v>Instituciones Descentralizadas</v>
      </c>
      <c r="X142" s="244">
        <f>+VLOOKUP(A142,[2]Sheet1!$A$13:$D$744,4,FALSE)</f>
        <v>30</v>
      </c>
      <c r="Y142" s="244" t="str">
        <f>+VLOOKUP(X142,bd_lista!$A$3:$C$590,3,FALSE)</f>
        <v>Ministerio de Justicia y Transparencia Institucional</v>
      </c>
      <c r="Z142" s="304">
        <f>+X142</f>
        <v>30</v>
      </c>
      <c r="AA142" s="333" t="str">
        <f>+Y142</f>
        <v>Ministerio de Justicia y Transparencia Institucional</v>
      </c>
    </row>
    <row r="143" spans="1:27" ht="15" customHeight="1">
      <c r="A143" s="32">
        <v>152</v>
      </c>
      <c r="B143" s="450"/>
      <c r="C143" s="347" t="str">
        <f>+VLOOKUP(A143,bd_lista!$A$3:$C$590,3,FALSE)</f>
        <v>Servicio Plurinacional de Defensa Pública</v>
      </c>
      <c r="D143" s="452"/>
      <c r="E143" s="347" t="s">
        <v>1311</v>
      </c>
      <c r="F143" s="247">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0</v>
      </c>
      <c r="G143" s="247">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0</v>
      </c>
      <c r="H143" s="247">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0</v>
      </c>
      <c r="I143" s="247">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0</v>
      </c>
      <c r="J143" s="247">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0</v>
      </c>
      <c r="K143" s="247">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15314.94</v>
      </c>
      <c r="L143" s="247">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247">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105</v>
      </c>
      <c r="N143" s="247">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0</v>
      </c>
      <c r="O143" s="247">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247">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247">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247">
        <f t="shared" ca="1" si="9"/>
        <v>15419.94</v>
      </c>
      <c r="S143" s="247">
        <f ca="1">+R142+R143</f>
        <v>15419.94</v>
      </c>
      <c r="T143" s="247">
        <f ca="1">+S143</f>
        <v>15419.94</v>
      </c>
      <c r="U143" s="246">
        <f t="shared" si="10"/>
        <v>2</v>
      </c>
      <c r="V143" s="347" t="str">
        <f>+VLOOKUP(A143,bd_lista!$A$3:$E$590,5,FALSE)</f>
        <v>Instituciones Descentralizadas</v>
      </c>
      <c r="W143" s="454"/>
      <c r="X143" s="244">
        <f>+VLOOKUP(A143,[2]Sheet1!$A$13:$D$744,4,FALSE)</f>
        <v>30</v>
      </c>
      <c r="Y143" s="244" t="str">
        <f>+VLOOKUP(X143,bd_lista!$A$3:$C$590,3,FALSE)</f>
        <v>Ministerio de Justicia y Transparencia Institucional</v>
      </c>
      <c r="Z143" s="302"/>
      <c r="AA143" s="335"/>
    </row>
    <row r="144" spans="1:27" ht="15" customHeight="1">
      <c r="A144" s="254">
        <v>154</v>
      </c>
      <c r="B144" s="449">
        <f>+A144</f>
        <v>154</v>
      </c>
      <c r="C144" s="249" t="str">
        <f>+VLOOKUP(A144,bd_lista!$A$3:$C$590,3,FALSE)</f>
        <v>Museo Nacional de Historia Natural</v>
      </c>
      <c r="D144" s="451" t="str">
        <f>+C144</f>
        <v>Museo Nacional de Historia Natural</v>
      </c>
      <c r="E144" s="249" t="s">
        <v>1310</v>
      </c>
      <c r="F144" s="245">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0</v>
      </c>
      <c r="G144" s="245">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0</v>
      </c>
      <c r="H144" s="245">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245">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245">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245">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245">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245">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245">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245">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245">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245">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245">
        <f t="shared" ca="1" si="9"/>
        <v>0</v>
      </c>
      <c r="S144" s="245"/>
      <c r="T144" s="245">
        <f ca="1">+T145</f>
        <v>98</v>
      </c>
      <c r="U144" s="244">
        <f t="shared" si="10"/>
        <v>1</v>
      </c>
      <c r="V144" s="347" t="str">
        <f>+VLOOKUP(A144,bd_lista!$A$3:$E$590,5,FALSE)</f>
        <v>Instituciones Descentralizadas</v>
      </c>
      <c r="W144" s="453" t="str">
        <f>+V144</f>
        <v>Instituciones Descentralizadas</v>
      </c>
      <c r="X144" s="244">
        <f>+VLOOKUP(A144,[2]Sheet1!$A$13:$D$744,4,FALSE)</f>
        <v>86</v>
      </c>
      <c r="Y144" s="244" t="str">
        <f>+VLOOKUP(X144,bd_lista!$A$3:$C$590,3,FALSE)</f>
        <v>Ministerio de Medio Ambiente y Agua</v>
      </c>
      <c r="Z144" s="304">
        <f>+X144</f>
        <v>86</v>
      </c>
      <c r="AA144" s="305" t="str">
        <f>+Y144</f>
        <v>Ministerio de Medio Ambiente y Agua</v>
      </c>
    </row>
    <row r="145" spans="1:27" ht="15" customHeight="1">
      <c r="A145" s="32">
        <v>154</v>
      </c>
      <c r="B145" s="450"/>
      <c r="C145" s="347" t="str">
        <f>+VLOOKUP(A145,bd_lista!$A$3:$C$590,3,FALSE)</f>
        <v>Museo Nacional de Historia Natural</v>
      </c>
      <c r="D145" s="452"/>
      <c r="E145" s="347" t="s">
        <v>1311</v>
      </c>
      <c r="F145" s="247">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0</v>
      </c>
      <c r="G145" s="247">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0</v>
      </c>
      <c r="H145" s="247">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0</v>
      </c>
      <c r="I145" s="247">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247">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0</v>
      </c>
      <c r="K145" s="247">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247">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247">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98</v>
      </c>
      <c r="N145" s="247">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0</v>
      </c>
      <c r="O145" s="247">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0</v>
      </c>
      <c r="P145" s="247">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247">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247">
        <f t="shared" ca="1" si="9"/>
        <v>98</v>
      </c>
      <c r="S145" s="247">
        <f ca="1">+R144+R145</f>
        <v>98</v>
      </c>
      <c r="T145" s="247">
        <f ca="1">+S145</f>
        <v>98</v>
      </c>
      <c r="U145" s="246">
        <f t="shared" si="10"/>
        <v>2</v>
      </c>
      <c r="V145" s="347" t="str">
        <f>+VLOOKUP(A145,bd_lista!$A$3:$E$590,5,FALSE)</f>
        <v>Instituciones Descentralizadas</v>
      </c>
      <c r="W145" s="454"/>
      <c r="X145" s="244">
        <f>+VLOOKUP(A145,[2]Sheet1!$A$13:$D$744,4,FALSE)</f>
        <v>86</v>
      </c>
      <c r="Y145" s="244" t="str">
        <f>+VLOOKUP(X145,bd_lista!$A$3:$C$590,3,FALSE)</f>
        <v>Ministerio de Medio Ambiente y Agua</v>
      </c>
      <c r="Z145" s="302"/>
      <c r="AA145" s="303"/>
    </row>
    <row r="146" spans="1:27" ht="15" customHeight="1">
      <c r="A146" s="254">
        <v>153</v>
      </c>
      <c r="B146" s="449">
        <f>+A146</f>
        <v>153</v>
      </c>
      <c r="C146" s="249" t="str">
        <f>+VLOOKUP(A146,bd_lista!$A$3:$C$590,3,FALSE)</f>
        <v>Observatorio Plurinacional de la Calidad  Educativa</v>
      </c>
      <c r="D146" s="451" t="str">
        <f>+C146</f>
        <v>Observatorio Plurinacional de la Calidad  Educativa</v>
      </c>
      <c r="E146" s="249" t="s">
        <v>1310</v>
      </c>
      <c r="F146" s="245">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0</v>
      </c>
      <c r="G146" s="245">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0</v>
      </c>
      <c r="H146" s="245">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245">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245">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245">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245">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245">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245">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245">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245">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245">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245">
        <f t="shared" ca="1" si="9"/>
        <v>0</v>
      </c>
      <c r="S146" s="245"/>
      <c r="T146" s="245">
        <f ca="1">+T147</f>
        <v>481231.76</v>
      </c>
      <c r="U146" s="244">
        <f t="shared" si="10"/>
        <v>1</v>
      </c>
      <c r="V146" s="347" t="str">
        <f>+VLOOKUP(A146,bd_lista!$A$3:$E$590,5,FALSE)</f>
        <v>Instituciones Descentralizadas</v>
      </c>
      <c r="W146" s="453" t="str">
        <f>+V146</f>
        <v>Instituciones Descentralizadas</v>
      </c>
      <c r="X146" s="244">
        <f>+VLOOKUP(A146,[2]Sheet1!$A$13:$D$744,4,FALSE)</f>
        <v>16</v>
      </c>
      <c r="Y146" s="244" t="str">
        <f>+VLOOKUP(X146,bd_lista!$A$3:$C$590,3,FALSE)</f>
        <v>Ministerio de Educación</v>
      </c>
      <c r="Z146" s="304">
        <f>+X146</f>
        <v>16</v>
      </c>
      <c r="AA146" s="333" t="str">
        <f>+Y146</f>
        <v>Ministerio de Educación</v>
      </c>
    </row>
    <row r="147" spans="1:27" ht="15" customHeight="1">
      <c r="A147" s="32">
        <v>153</v>
      </c>
      <c r="B147" s="450"/>
      <c r="C147" s="347" t="str">
        <f>+VLOOKUP(A147,bd_lista!$A$3:$C$590,3,FALSE)</f>
        <v>Observatorio Plurinacional de la Calidad  Educativa</v>
      </c>
      <c r="D147" s="452"/>
      <c r="E147" s="347" t="s">
        <v>1311</v>
      </c>
      <c r="F147" s="247">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0</v>
      </c>
      <c r="G147" s="247">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2058.56</v>
      </c>
      <c r="H147" s="247">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0</v>
      </c>
      <c r="I147" s="247">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0</v>
      </c>
      <c r="J147" s="247">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0</v>
      </c>
      <c r="K147" s="247">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247">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0</v>
      </c>
      <c r="M147" s="247">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479173.2</v>
      </c>
      <c r="N147" s="247">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247">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247">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247">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247">
        <f t="shared" ca="1" si="9"/>
        <v>481231.76</v>
      </c>
      <c r="S147" s="247">
        <f ca="1">+R146+R147</f>
        <v>481231.76</v>
      </c>
      <c r="T147" s="247">
        <f ca="1">+S147</f>
        <v>481231.76</v>
      </c>
      <c r="U147" s="246">
        <f t="shared" si="10"/>
        <v>2</v>
      </c>
      <c r="V147" s="347" t="str">
        <f>+VLOOKUP(A147,bd_lista!$A$3:$E$590,5,FALSE)</f>
        <v>Instituciones Descentralizadas</v>
      </c>
      <c r="W147" s="454"/>
      <c r="X147" s="244">
        <f>+VLOOKUP(A147,[2]Sheet1!$A$13:$D$744,4,FALSE)</f>
        <v>16</v>
      </c>
      <c r="Y147" s="244" t="str">
        <f>+VLOOKUP(X147,bd_lista!$A$3:$C$590,3,FALSE)</f>
        <v>Ministerio de Educación</v>
      </c>
      <c r="Z147" s="302"/>
      <c r="AA147" s="335"/>
    </row>
    <row r="148" spans="1:27" ht="15" customHeight="1">
      <c r="A148" s="254">
        <v>156</v>
      </c>
      <c r="B148" s="449">
        <f>+A148</f>
        <v>156</v>
      </c>
      <c r="C148" s="249" t="str">
        <f>+VLOOKUP(A148,bd_lista!$A$3:$C$590,3,FALSE)</f>
        <v>Servicio Plurinacional de Asistencia a la Víctima</v>
      </c>
      <c r="D148" s="451" t="str">
        <f>+C148</f>
        <v>Servicio Plurinacional de Asistencia a la Víctima</v>
      </c>
      <c r="E148" s="249" t="s">
        <v>1310</v>
      </c>
      <c r="F148" s="245">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0</v>
      </c>
      <c r="G148" s="245">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0</v>
      </c>
      <c r="H148" s="245">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0</v>
      </c>
      <c r="I148" s="245">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0</v>
      </c>
      <c r="J148" s="245">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245">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245">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245">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245">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245">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245">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245">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245">
        <f t="shared" ca="1" si="9"/>
        <v>0</v>
      </c>
      <c r="S148" s="245"/>
      <c r="T148" s="245">
        <f ca="1">+T149</f>
        <v>450.91</v>
      </c>
      <c r="U148" s="244">
        <f t="shared" si="10"/>
        <v>1</v>
      </c>
      <c r="V148" s="347" t="str">
        <f>+VLOOKUP(A148,bd_lista!$A$3:$E$590,5,FALSE)</f>
        <v>Instituciones Descentralizadas</v>
      </c>
      <c r="W148" s="453" t="str">
        <f>+V148</f>
        <v>Instituciones Descentralizadas</v>
      </c>
      <c r="X148" s="244">
        <f>+VLOOKUP(A148,[2]Sheet1!$A$13:$D$744,4,FALSE)</f>
        <v>30</v>
      </c>
      <c r="Y148" s="244" t="str">
        <f>+VLOOKUP(X148,bd_lista!$A$3:$C$590,3,FALSE)</f>
        <v>Ministerio de Justicia y Transparencia Institucional</v>
      </c>
      <c r="Z148" s="304">
        <f>+X148</f>
        <v>30</v>
      </c>
      <c r="AA148" s="333" t="str">
        <f>+Y148</f>
        <v>Ministerio de Justicia y Transparencia Institucional</v>
      </c>
    </row>
    <row r="149" spans="1:27" ht="15" customHeight="1">
      <c r="A149" s="32">
        <v>156</v>
      </c>
      <c r="B149" s="450"/>
      <c r="C149" s="347" t="str">
        <f>+VLOOKUP(A149,bd_lista!$A$3:$C$590,3,FALSE)</f>
        <v>Servicio Plurinacional de Asistencia a la Víctima</v>
      </c>
      <c r="D149" s="452"/>
      <c r="E149" s="347" t="s">
        <v>1311</v>
      </c>
      <c r="F149" s="247">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0</v>
      </c>
      <c r="G149" s="247">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0</v>
      </c>
      <c r="H149" s="247">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0</v>
      </c>
      <c r="I149" s="247">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0</v>
      </c>
      <c r="J149" s="247">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247">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247">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247">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450.91</v>
      </c>
      <c r="N149" s="247">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0</v>
      </c>
      <c r="O149" s="247">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247">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247">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247">
        <f t="shared" ca="1" si="9"/>
        <v>450.91</v>
      </c>
      <c r="S149" s="247">
        <f ca="1">+R148+R149</f>
        <v>450.91</v>
      </c>
      <c r="T149" s="247">
        <f ca="1">+S149</f>
        <v>450.91</v>
      </c>
      <c r="U149" s="246">
        <f t="shared" si="10"/>
        <v>2</v>
      </c>
      <c r="V149" s="347" t="str">
        <f>+VLOOKUP(A149,bd_lista!$A$3:$E$590,5,FALSE)</f>
        <v>Instituciones Descentralizadas</v>
      </c>
      <c r="W149" s="454"/>
      <c r="X149" s="244">
        <f>+VLOOKUP(A149,[2]Sheet1!$A$13:$D$744,4,FALSE)</f>
        <v>30</v>
      </c>
      <c r="Y149" s="244" t="str">
        <f>+VLOOKUP(X149,bd_lista!$A$3:$C$590,3,FALSE)</f>
        <v>Ministerio de Justicia y Transparencia Institucional</v>
      </c>
      <c r="Z149" s="302"/>
      <c r="AA149" s="335"/>
    </row>
    <row r="150" spans="1:27" ht="15" customHeight="1">
      <c r="A150" s="254">
        <v>155</v>
      </c>
      <c r="B150" s="449">
        <f>+A150</f>
        <v>155</v>
      </c>
      <c r="C150" s="249" t="str">
        <f>+VLOOKUP(A150,bd_lista!$A$3:$C$590,3,FALSE)</f>
        <v>Dirección del Notariado Plurinacional</v>
      </c>
      <c r="D150" s="451" t="str">
        <f>+C150</f>
        <v>Dirección del Notariado Plurinacional</v>
      </c>
      <c r="E150" s="249" t="s">
        <v>1310</v>
      </c>
      <c r="F150" s="245">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245">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245">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0</v>
      </c>
      <c r="I150" s="245">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0</v>
      </c>
      <c r="J150" s="245">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245">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245">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0</v>
      </c>
      <c r="M150" s="245">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0</v>
      </c>
      <c r="N150" s="245">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0</v>
      </c>
      <c r="O150" s="245">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245">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245">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245">
        <f t="shared" ca="1" si="9"/>
        <v>0</v>
      </c>
      <c r="S150" s="245"/>
      <c r="T150" s="245">
        <f ca="1">+T151</f>
        <v>21824.239999999998</v>
      </c>
      <c r="U150" s="244">
        <f t="shared" si="10"/>
        <v>1</v>
      </c>
      <c r="V150" s="347" t="str">
        <f>+VLOOKUP(A150,bd_lista!$A$3:$E$590,5,FALSE)</f>
        <v>Instituciones Descentralizadas</v>
      </c>
      <c r="W150" s="453" t="str">
        <f>+V150</f>
        <v>Instituciones Descentralizadas</v>
      </c>
      <c r="X150" s="244">
        <f>+VLOOKUP(A150,[2]Sheet1!$A$13:$D$744,4,FALSE)</f>
        <v>30</v>
      </c>
      <c r="Y150" s="244" t="str">
        <f>+VLOOKUP(X150,bd_lista!$A$3:$C$590,3,FALSE)</f>
        <v>Ministerio de Justicia y Transparencia Institucional</v>
      </c>
      <c r="Z150" s="304">
        <f>+X150</f>
        <v>30</v>
      </c>
      <c r="AA150" s="333" t="str">
        <f>+Y150</f>
        <v>Ministerio de Justicia y Transparencia Institucional</v>
      </c>
    </row>
    <row r="151" spans="1:27" ht="15" customHeight="1">
      <c r="A151" s="32">
        <v>155</v>
      </c>
      <c r="B151" s="450"/>
      <c r="C151" s="347" t="str">
        <f>+VLOOKUP(A151,bd_lista!$A$3:$C$590,3,FALSE)</f>
        <v>Dirección del Notariado Plurinacional</v>
      </c>
      <c r="D151" s="452"/>
      <c r="E151" s="347" t="s">
        <v>1311</v>
      </c>
      <c r="F151" s="247">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0</v>
      </c>
      <c r="G151" s="247">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0</v>
      </c>
      <c r="H151" s="247">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0</v>
      </c>
      <c r="I151" s="247">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0</v>
      </c>
      <c r="J151" s="247">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0</v>
      </c>
      <c r="K151" s="247">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0</v>
      </c>
      <c r="L151" s="247">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0</v>
      </c>
      <c r="M151" s="247">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21824.239999999998</v>
      </c>
      <c r="N151" s="247">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0</v>
      </c>
      <c r="O151" s="247">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0</v>
      </c>
      <c r="P151" s="247">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0</v>
      </c>
      <c r="Q151" s="247">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0</v>
      </c>
      <c r="R151" s="247">
        <f t="shared" ca="1" si="9"/>
        <v>21824.239999999998</v>
      </c>
      <c r="S151" s="247">
        <f ca="1">+R150+R151</f>
        <v>21824.239999999998</v>
      </c>
      <c r="T151" s="247">
        <f ca="1">+S151</f>
        <v>21824.239999999998</v>
      </c>
      <c r="U151" s="246">
        <f t="shared" si="10"/>
        <v>2</v>
      </c>
      <c r="V151" s="347" t="str">
        <f>+VLOOKUP(A151,bd_lista!$A$3:$E$590,5,FALSE)</f>
        <v>Instituciones Descentralizadas</v>
      </c>
      <c r="W151" s="454"/>
      <c r="X151" s="244">
        <f>+VLOOKUP(A151,[2]Sheet1!$A$13:$D$744,4,FALSE)</f>
        <v>30</v>
      </c>
      <c r="Y151" s="244" t="str">
        <f>+VLOOKUP(X151,bd_lista!$A$3:$C$590,3,FALSE)</f>
        <v>Ministerio de Justicia y Transparencia Institucional</v>
      </c>
      <c r="Z151" s="302"/>
      <c r="AA151" s="335"/>
    </row>
    <row r="152" spans="1:27" ht="15" customHeight="1">
      <c r="A152" s="254">
        <v>163</v>
      </c>
      <c r="B152" s="449">
        <f>+A152</f>
        <v>163</v>
      </c>
      <c r="C152" s="249" t="str">
        <f>+VLOOKUP(A152,bd_lista!$A$3:$C$590,3,FALSE)</f>
        <v>Agencia Nacional de Hidrocarburos</v>
      </c>
      <c r="D152" s="451" t="str">
        <f>+C152</f>
        <v>Agencia Nacional de Hidrocarburos</v>
      </c>
      <c r="E152" s="249" t="s">
        <v>1310</v>
      </c>
      <c r="F152" s="245">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245">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0</v>
      </c>
      <c r="H152" s="245">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0</v>
      </c>
      <c r="I152" s="245">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245">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245">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95.35</v>
      </c>
      <c r="L152" s="245">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245">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245">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245">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0</v>
      </c>
      <c r="P152" s="245">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245">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0</v>
      </c>
      <c r="R152" s="245">
        <f t="shared" ca="1" si="9"/>
        <v>95.35</v>
      </c>
      <c r="S152" s="245"/>
      <c r="T152" s="245">
        <f ca="1">+T153</f>
        <v>4241149.879999999</v>
      </c>
      <c r="U152" s="244">
        <f t="shared" si="10"/>
        <v>1</v>
      </c>
      <c r="V152" s="347" t="str">
        <f>+VLOOKUP(A152,bd_lista!$A$3:$E$590,5,FALSE)</f>
        <v>Instituciones Descentralizadas</v>
      </c>
      <c r="W152" s="453" t="str">
        <f>+V152</f>
        <v>Instituciones Descentralizadas</v>
      </c>
      <c r="X152" s="244">
        <f>+VLOOKUP(A152,[2]Sheet1!$A$13:$D$744,4,FALSE)</f>
        <v>78</v>
      </c>
      <c r="Y152" s="244" t="str">
        <f>+VLOOKUP(X152,bd_lista!$A$3:$C$590,3,FALSE)</f>
        <v>Ministerio de Hidrocarburos y Energías</v>
      </c>
      <c r="Z152" s="304">
        <f>+X152</f>
        <v>78</v>
      </c>
      <c r="AA152" s="333" t="str">
        <f>+Y152</f>
        <v>Ministerio de Hidrocarburos y Energías</v>
      </c>
    </row>
    <row r="153" spans="1:27" ht="15" customHeight="1">
      <c r="A153" s="32">
        <v>163</v>
      </c>
      <c r="B153" s="450"/>
      <c r="C153" s="347" t="str">
        <f>+VLOOKUP(A153,bd_lista!$A$3:$C$590,3,FALSE)</f>
        <v>Agencia Nacional de Hidrocarburos</v>
      </c>
      <c r="D153" s="452"/>
      <c r="E153" s="347" t="s">
        <v>1311</v>
      </c>
      <c r="F153" s="247">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0</v>
      </c>
      <c r="G153" s="247">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0</v>
      </c>
      <c r="H153" s="247">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0</v>
      </c>
      <c r="I153" s="247">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0</v>
      </c>
      <c r="J153" s="247">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247">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247">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0</v>
      </c>
      <c r="M153" s="247">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4241054.5299999993</v>
      </c>
      <c r="N153" s="247">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247">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247">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247">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0</v>
      </c>
      <c r="R153" s="247">
        <f t="shared" ca="1" si="9"/>
        <v>4241054.5299999993</v>
      </c>
      <c r="S153" s="247">
        <f ca="1">+R152+R153</f>
        <v>4241149.879999999</v>
      </c>
      <c r="T153" s="247">
        <f ca="1">+S153</f>
        <v>4241149.879999999</v>
      </c>
      <c r="U153" s="246">
        <f t="shared" si="10"/>
        <v>2</v>
      </c>
      <c r="V153" s="347" t="str">
        <f>+VLOOKUP(A153,bd_lista!$A$3:$E$590,5,FALSE)</f>
        <v>Instituciones Descentralizadas</v>
      </c>
      <c r="W153" s="454"/>
      <c r="X153" s="244">
        <f>+VLOOKUP(A153,[2]Sheet1!$A$13:$D$744,4,FALSE)</f>
        <v>78</v>
      </c>
      <c r="Y153" s="244" t="str">
        <f>+VLOOKUP(X153,bd_lista!$A$3:$C$590,3,FALSE)</f>
        <v>Ministerio de Hidrocarburos y Energías</v>
      </c>
      <c r="Z153" s="302"/>
      <c r="AA153" s="335"/>
    </row>
    <row r="154" spans="1:27" ht="15" hidden="1" customHeight="1">
      <c r="A154" s="254">
        <v>169</v>
      </c>
      <c r="B154" s="449">
        <f>+A154</f>
        <v>169</v>
      </c>
      <c r="C154" s="249" t="str">
        <f>+VLOOKUP(A154,bd_lista!$A$3:$C$590,3,FALSE)</f>
        <v>Autoridad General de Impugnación Tributaria</v>
      </c>
      <c r="D154" s="451" t="str">
        <f>+C154</f>
        <v>Autoridad General de Impugnación Tributaria</v>
      </c>
      <c r="E154" s="249" t="s">
        <v>1310</v>
      </c>
      <c r="F154" s="245">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245">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245">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245">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0</v>
      </c>
      <c r="J154" s="245">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245">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245">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0</v>
      </c>
      <c r="M154" s="245">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0</v>
      </c>
      <c r="N154" s="245">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0</v>
      </c>
      <c r="O154" s="245">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245">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245">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245">
        <f t="shared" ca="1" si="9"/>
        <v>0</v>
      </c>
      <c r="S154" s="245"/>
      <c r="T154" s="245">
        <f ca="1">+T155</f>
        <v>0</v>
      </c>
      <c r="U154" s="244">
        <f t="shared" si="10"/>
        <v>1</v>
      </c>
      <c r="V154" s="347" t="str">
        <f>+VLOOKUP(A154,bd_lista!$A$3:$E$590,5,FALSE)</f>
        <v>Instituciones Descentralizadas</v>
      </c>
      <c r="W154" s="453" t="str">
        <f>+V154</f>
        <v>Instituciones Descentralizadas</v>
      </c>
      <c r="X154" s="244">
        <f>+VLOOKUP(A154,[2]Sheet1!$A$13:$D$744,4,FALSE)</f>
        <v>35</v>
      </c>
      <c r="Y154" s="244" t="str">
        <f>+VLOOKUP(X154,bd_lista!$A$3:$C$590,3,FALSE)</f>
        <v>Ministerio de Economía y Finanzas Públicas</v>
      </c>
      <c r="Z154" s="304">
        <f>+X154</f>
        <v>35</v>
      </c>
      <c r="AA154" s="333" t="str">
        <f>+Y154</f>
        <v>Ministerio de Economía y Finanzas Públicas</v>
      </c>
    </row>
    <row r="155" spans="1:27" ht="15" hidden="1" customHeight="1">
      <c r="A155" s="32">
        <v>169</v>
      </c>
      <c r="B155" s="450"/>
      <c r="C155" s="347" t="str">
        <f>+VLOOKUP(A155,bd_lista!$A$3:$C$590,3,FALSE)</f>
        <v>Autoridad General de Impugnación Tributaria</v>
      </c>
      <c r="D155" s="452"/>
      <c r="E155" s="347" t="s">
        <v>1311</v>
      </c>
      <c r="F155" s="247">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0</v>
      </c>
      <c r="G155" s="247">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0</v>
      </c>
      <c r="H155" s="247">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0</v>
      </c>
      <c r="I155" s="247">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0</v>
      </c>
      <c r="J155" s="247">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0</v>
      </c>
      <c r="K155" s="247">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247">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247">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247">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0</v>
      </c>
      <c r="O155" s="247">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0</v>
      </c>
      <c r="P155" s="247">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0</v>
      </c>
      <c r="Q155" s="247">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0</v>
      </c>
      <c r="R155" s="247">
        <f t="shared" ca="1" si="9"/>
        <v>0</v>
      </c>
      <c r="S155" s="247">
        <f ca="1">+R154+R155</f>
        <v>0</v>
      </c>
      <c r="T155" s="247">
        <f ca="1">+S155</f>
        <v>0</v>
      </c>
      <c r="U155" s="246">
        <f t="shared" si="10"/>
        <v>2</v>
      </c>
      <c r="V155" s="347" t="str">
        <f>+VLOOKUP(A155,bd_lista!$A$3:$E$590,5,FALSE)</f>
        <v>Instituciones Descentralizadas</v>
      </c>
      <c r="W155" s="454"/>
      <c r="X155" s="244">
        <f>+VLOOKUP(A155,[2]Sheet1!$A$13:$D$744,4,FALSE)</f>
        <v>35</v>
      </c>
      <c r="Y155" s="244" t="str">
        <f>+VLOOKUP(X155,bd_lista!$A$3:$C$590,3,FALSE)</f>
        <v>Ministerio de Economía y Finanzas Públicas</v>
      </c>
      <c r="Z155" s="302"/>
      <c r="AA155" s="335"/>
    </row>
    <row r="156" spans="1:27" ht="15" customHeight="1">
      <c r="A156" s="254">
        <v>190</v>
      </c>
      <c r="B156" s="449">
        <f>+A156</f>
        <v>190</v>
      </c>
      <c r="C156" s="249" t="str">
        <f>+VLOOKUP(A156,bd_lista!$A$3:$C$590,3,FALSE)</f>
        <v>Autoridad Jurisdiccional Administrativa Minera</v>
      </c>
      <c r="D156" s="451" t="str">
        <f>+C156</f>
        <v>Autoridad Jurisdiccional Administrativa Minera</v>
      </c>
      <c r="E156" s="249" t="s">
        <v>1310</v>
      </c>
      <c r="F156" s="245">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0</v>
      </c>
      <c r="G156" s="245">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0</v>
      </c>
      <c r="H156" s="245">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0</v>
      </c>
      <c r="I156" s="245">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245">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245">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245">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245">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245">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245">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245">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245">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245">
        <f t="shared" ca="1" si="9"/>
        <v>0</v>
      </c>
      <c r="S156" s="245"/>
      <c r="T156" s="245">
        <f ca="1">+T157</f>
        <v>6499.1999999999989</v>
      </c>
      <c r="U156" s="244">
        <f t="shared" si="10"/>
        <v>1</v>
      </c>
      <c r="V156" s="347" t="str">
        <f>+VLOOKUP(A156,bd_lista!$A$3:$E$590,5,FALSE)</f>
        <v>Instituciones Descentralizadas</v>
      </c>
      <c r="W156" s="453" t="str">
        <f>+V156</f>
        <v>Instituciones Descentralizadas</v>
      </c>
      <c r="X156" s="244">
        <f>+VLOOKUP(A156,[2]Sheet1!$A$13:$D$744,4,FALSE)</f>
        <v>76</v>
      </c>
      <c r="Y156" s="244" t="str">
        <f>+VLOOKUP(X156,bd_lista!$A$3:$C$590,3,FALSE)</f>
        <v>Ministerio de Minería y Metalurgia</v>
      </c>
      <c r="Z156" s="304">
        <f>+X156</f>
        <v>76</v>
      </c>
      <c r="AA156" s="333" t="str">
        <f>+Y156</f>
        <v>Ministerio de Minería y Metalurgia</v>
      </c>
    </row>
    <row r="157" spans="1:27" ht="15" customHeight="1">
      <c r="A157" s="32">
        <v>190</v>
      </c>
      <c r="B157" s="450"/>
      <c r="C157" s="347" t="str">
        <f>+VLOOKUP(A157,bd_lista!$A$3:$C$590,3,FALSE)</f>
        <v>Autoridad Jurisdiccional Administrativa Minera</v>
      </c>
      <c r="D157" s="452"/>
      <c r="E157" s="347" t="s">
        <v>1311</v>
      </c>
      <c r="F157" s="247">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0</v>
      </c>
      <c r="G157" s="247">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0</v>
      </c>
      <c r="H157" s="247">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0</v>
      </c>
      <c r="I157" s="247">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0</v>
      </c>
      <c r="J157" s="247">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0</v>
      </c>
      <c r="K157" s="247">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0</v>
      </c>
      <c r="L157" s="247">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0</v>
      </c>
      <c r="M157" s="247">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6499.1999999999989</v>
      </c>
      <c r="N157" s="247">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0</v>
      </c>
      <c r="O157" s="247">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0</v>
      </c>
      <c r="P157" s="247">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247">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0</v>
      </c>
      <c r="R157" s="247">
        <f t="shared" ca="1" si="9"/>
        <v>6499.1999999999989</v>
      </c>
      <c r="S157" s="247">
        <f ca="1">+R156+R157</f>
        <v>6499.1999999999989</v>
      </c>
      <c r="T157" s="247">
        <f ca="1">+S157</f>
        <v>6499.1999999999989</v>
      </c>
      <c r="U157" s="246">
        <f t="shared" si="10"/>
        <v>2</v>
      </c>
      <c r="V157" s="347" t="str">
        <f>+VLOOKUP(A157,bd_lista!$A$3:$E$590,5,FALSE)</f>
        <v>Instituciones Descentralizadas</v>
      </c>
      <c r="W157" s="454"/>
      <c r="X157" s="244">
        <f>+VLOOKUP(A157,[2]Sheet1!$A$13:$D$744,4,FALSE)</f>
        <v>76</v>
      </c>
      <c r="Y157" s="244" t="str">
        <f>+VLOOKUP(X157,bd_lista!$A$3:$C$590,3,FALSE)</f>
        <v>Ministerio de Minería y Metalurgia</v>
      </c>
      <c r="Z157" s="302"/>
      <c r="AA157" s="335"/>
    </row>
    <row r="158" spans="1:27" ht="15" customHeight="1">
      <c r="A158" s="254">
        <v>192</v>
      </c>
      <c r="B158" s="449">
        <f>+A158</f>
        <v>192</v>
      </c>
      <c r="C158" s="249" t="str">
        <f>+VLOOKUP(A158,bd_lista!$A$3:$C$590,3,FALSE)</f>
        <v>Servicio al Mejoramiento de la Navegación Amazónica</v>
      </c>
      <c r="D158" s="451" t="str">
        <f>+C158</f>
        <v>Servicio al Mejoramiento de la Navegación Amazónica</v>
      </c>
      <c r="E158" s="249" t="s">
        <v>1310</v>
      </c>
      <c r="F158" s="245">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245">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0</v>
      </c>
      <c r="H158" s="245">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245">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245">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245">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245">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245">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245">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0</v>
      </c>
      <c r="O158" s="245">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245">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0</v>
      </c>
      <c r="Q158" s="245">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0</v>
      </c>
      <c r="R158" s="245">
        <f t="shared" ref="R158:R221" ca="1" si="11">+SUM(F158:Q158)</f>
        <v>0</v>
      </c>
      <c r="S158" s="245"/>
      <c r="T158" s="245">
        <f ca="1">+T159</f>
        <v>134</v>
      </c>
      <c r="U158" s="244">
        <f t="shared" ref="U158:U221" si="12">+IF(E158="Débitos",1,2)</f>
        <v>1</v>
      </c>
      <c r="V158" s="347" t="str">
        <f>+VLOOKUP(A158,bd_lista!$A$3:$E$590,5,FALSE)</f>
        <v>Instituciones Descentralizadas</v>
      </c>
      <c r="W158" s="453" t="str">
        <f>+V158</f>
        <v>Instituciones Descentralizadas</v>
      </c>
      <c r="X158" s="244">
        <f>+VLOOKUP(A158,[2]Sheet1!$A$13:$D$744,4,FALSE)</f>
        <v>81</v>
      </c>
      <c r="Y158" s="244" t="str">
        <f>+VLOOKUP(X158,bd_lista!$A$3:$C$590,3,FALSE)</f>
        <v>Ministerio de Obras Públicas, Servicios y Vivienda</v>
      </c>
      <c r="Z158" s="304">
        <f>+X158</f>
        <v>81</v>
      </c>
      <c r="AA158" s="333" t="str">
        <f>+Y158</f>
        <v>Ministerio de Obras Públicas, Servicios y Vivienda</v>
      </c>
    </row>
    <row r="159" spans="1:27" ht="15" customHeight="1">
      <c r="A159" s="32">
        <v>192</v>
      </c>
      <c r="B159" s="450"/>
      <c r="C159" s="347" t="str">
        <f>+VLOOKUP(A159,bd_lista!$A$3:$C$590,3,FALSE)</f>
        <v>Servicio al Mejoramiento de la Navegación Amazónica</v>
      </c>
      <c r="D159" s="452"/>
      <c r="E159" s="347" t="s">
        <v>1311</v>
      </c>
      <c r="F159" s="247">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0</v>
      </c>
      <c r="G159" s="247">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50</v>
      </c>
      <c r="H159" s="247">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0</v>
      </c>
      <c r="I159" s="247">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0</v>
      </c>
      <c r="J159" s="247">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0</v>
      </c>
      <c r="K159" s="247">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247">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247">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84</v>
      </c>
      <c r="N159" s="247">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0</v>
      </c>
      <c r="O159" s="247">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0</v>
      </c>
      <c r="P159" s="247">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0</v>
      </c>
      <c r="Q159" s="247">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0</v>
      </c>
      <c r="R159" s="247">
        <f t="shared" ca="1" si="11"/>
        <v>134</v>
      </c>
      <c r="S159" s="247">
        <f ca="1">+R158+R159</f>
        <v>134</v>
      </c>
      <c r="T159" s="247">
        <f ca="1">+S159</f>
        <v>134</v>
      </c>
      <c r="U159" s="246">
        <f t="shared" si="12"/>
        <v>2</v>
      </c>
      <c r="V159" s="347" t="str">
        <f>+VLOOKUP(A159,bd_lista!$A$3:$E$590,5,FALSE)</f>
        <v>Instituciones Descentralizadas</v>
      </c>
      <c r="W159" s="454"/>
      <c r="X159" s="244">
        <f>+VLOOKUP(A159,[2]Sheet1!$A$13:$D$744,4,FALSE)</f>
        <v>81</v>
      </c>
      <c r="Y159" s="244" t="str">
        <f>+VLOOKUP(X159,bd_lista!$A$3:$C$590,3,FALSE)</f>
        <v>Ministerio de Obras Públicas, Servicios y Vivienda</v>
      </c>
      <c r="Z159" s="302"/>
      <c r="AA159" s="335"/>
    </row>
    <row r="160" spans="1:27" customFormat="1" ht="15" hidden="1" customHeight="1">
      <c r="A160" s="254">
        <v>197</v>
      </c>
      <c r="B160" s="449">
        <f>+A160</f>
        <v>197</v>
      </c>
      <c r="C160" s="249" t="str">
        <f>+VLOOKUP(A160,bd_lista!$A$3:$C$590,3,FALSE)</f>
        <v>DIRECCIÓN ESTRATÉGICA DE REIVINDICACION MARÍTIMA, SILALA Y RECURSOS HÍDRICOS INTERNACIONALES</v>
      </c>
      <c r="D160" s="451" t="str">
        <f>+C160</f>
        <v>DIRECCIÓN ESTRATÉGICA DE REIVINDICACION MARÍTIMA, SILALA Y RECURSOS HÍDRICOS INTERNACIONALES</v>
      </c>
      <c r="E160" s="249" t="s">
        <v>1310</v>
      </c>
      <c r="F160" s="245">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245">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245">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245">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245">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0</v>
      </c>
      <c r="K160" s="245">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245">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245">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245">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0</v>
      </c>
      <c r="O160" s="245">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245">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245">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245">
        <f t="shared" ca="1" si="11"/>
        <v>0</v>
      </c>
      <c r="S160" s="245"/>
      <c r="T160" s="245">
        <f ca="1">+T161</f>
        <v>0</v>
      </c>
      <c r="U160" s="244">
        <f t="shared" si="12"/>
        <v>1</v>
      </c>
      <c r="V160" s="347" t="str">
        <f>+VLOOKUP(A160,bd_lista!$A$3:$E$590,5,FALSE)</f>
        <v>Instituciones Descentralizadas</v>
      </c>
      <c r="W160" s="453" t="str">
        <f>+V160</f>
        <v>Instituciones Descentralizadas</v>
      </c>
      <c r="X160" s="244">
        <f>+VLOOKUP(A160,[2]Sheet1!$A$13:$D$744,4,FALSE)</f>
        <v>10</v>
      </c>
      <c r="Y160" s="244" t="str">
        <f>+VLOOKUP(X160,bd_lista!$A$3:$C$590,3,FALSE)</f>
        <v>Ministerio de Relaciones Exteriores</v>
      </c>
      <c r="Z160" s="304">
        <f>+X160</f>
        <v>10</v>
      </c>
      <c r="AA160" s="333" t="str">
        <f>+Y160</f>
        <v>Ministerio de Relaciones Exteriores</v>
      </c>
    </row>
    <row r="161" spans="1:27" customFormat="1" ht="15" hidden="1" customHeight="1">
      <c r="A161" s="32">
        <v>197</v>
      </c>
      <c r="B161" s="450"/>
      <c r="C161" s="347" t="str">
        <f>+VLOOKUP(A161,bd_lista!$A$3:$C$590,3,FALSE)</f>
        <v>DIRECCIÓN ESTRATÉGICA DE REIVINDICACION MARÍTIMA, SILALA Y RECURSOS HÍDRICOS INTERNACIONALES</v>
      </c>
      <c r="D161" s="452"/>
      <c r="E161" s="347" t="s">
        <v>1311</v>
      </c>
      <c r="F161" s="247">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0</v>
      </c>
      <c r="G161" s="247">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0</v>
      </c>
      <c r="H161" s="247">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0</v>
      </c>
      <c r="I161" s="247">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0</v>
      </c>
      <c r="J161" s="247">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0</v>
      </c>
      <c r="K161" s="247">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247">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0</v>
      </c>
      <c r="M161" s="247">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247">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0</v>
      </c>
      <c r="O161" s="247">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245">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245">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0</v>
      </c>
      <c r="R161" s="247">
        <f t="shared" ca="1" si="11"/>
        <v>0</v>
      </c>
      <c r="S161" s="247">
        <f ca="1">+R160+R161</f>
        <v>0</v>
      </c>
      <c r="T161" s="247">
        <f ca="1">+S161</f>
        <v>0</v>
      </c>
      <c r="U161" s="246">
        <f t="shared" si="12"/>
        <v>2</v>
      </c>
      <c r="V161" s="347" t="str">
        <f>+VLOOKUP(A161,bd_lista!$A$3:$E$590,5,FALSE)</f>
        <v>Instituciones Descentralizadas</v>
      </c>
      <c r="W161" s="454"/>
      <c r="X161" s="244">
        <f>+VLOOKUP(A161,[2]Sheet1!$A$13:$D$744,4,FALSE)</f>
        <v>10</v>
      </c>
      <c r="Y161" s="244" t="str">
        <f>+VLOOKUP(X161,bd_lista!$A$3:$C$590,3,FALSE)</f>
        <v>Ministerio de Relaciones Exteriores</v>
      </c>
      <c r="Z161" s="302"/>
      <c r="AA161" s="335"/>
    </row>
    <row r="162" spans="1:27" ht="15" hidden="1" customHeight="1">
      <c r="A162" s="32">
        <v>200</v>
      </c>
      <c r="B162" s="449">
        <f>+A162</f>
        <v>200</v>
      </c>
      <c r="C162" s="249" t="str">
        <f>+VLOOKUP(A162,bd_lista!$A$3:$C$590,3,FALSE)</f>
        <v>Registro Único para la Administración Tributaria Municipal</v>
      </c>
      <c r="D162" s="451" t="str">
        <f>+C162</f>
        <v>Registro Único para la Administración Tributaria Municipal</v>
      </c>
      <c r="E162" s="249" t="s">
        <v>1310</v>
      </c>
      <c r="F162" s="245">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0</v>
      </c>
      <c r="G162" s="245">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0</v>
      </c>
      <c r="H162" s="245">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245">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0</v>
      </c>
      <c r="J162" s="245">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245">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245">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245">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245">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245">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245">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245">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245">
        <f t="shared" ca="1" si="11"/>
        <v>0</v>
      </c>
      <c r="S162" s="245"/>
      <c r="T162" s="245">
        <f ca="1">+T163</f>
        <v>0</v>
      </c>
      <c r="U162" s="244">
        <f t="shared" si="12"/>
        <v>1</v>
      </c>
      <c r="V162" s="347" t="str">
        <f>+VLOOKUP(A162,bd_lista!$A$3:$E$590,5,FALSE)</f>
        <v>Instituciones Descentralizadas</v>
      </c>
      <c r="W162" s="453" t="str">
        <f>+V162</f>
        <v>Instituciones Descentralizadas</v>
      </c>
      <c r="X162" s="244">
        <f>+VLOOKUP(A162,[2]Sheet1!$A$13:$D$744,4,FALSE)</f>
        <v>35</v>
      </c>
      <c r="Y162" s="244" t="str">
        <f>+VLOOKUP(X162,bd_lista!$A$3:$C$590,3,FALSE)</f>
        <v>Ministerio de Economía y Finanzas Públicas</v>
      </c>
      <c r="Z162" s="304">
        <f>+X162</f>
        <v>35</v>
      </c>
      <c r="AA162" s="333" t="str">
        <f>+Y162</f>
        <v>Ministerio de Economía y Finanzas Públicas</v>
      </c>
    </row>
    <row r="163" spans="1:27" ht="15" hidden="1" customHeight="1">
      <c r="A163" s="32">
        <v>200</v>
      </c>
      <c r="B163" s="450"/>
      <c r="C163" s="347" t="str">
        <f>+VLOOKUP(A163,bd_lista!$A$3:$C$590,3,FALSE)</f>
        <v>Registro Único para la Administración Tributaria Municipal</v>
      </c>
      <c r="D163" s="452"/>
      <c r="E163" s="347" t="s">
        <v>1311</v>
      </c>
      <c r="F163" s="247">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0</v>
      </c>
      <c r="G163" s="247">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0</v>
      </c>
      <c r="H163" s="247">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0</v>
      </c>
      <c r="I163" s="247">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0</v>
      </c>
      <c r="J163" s="247">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0</v>
      </c>
      <c r="K163" s="247">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0</v>
      </c>
      <c r="L163" s="247">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247">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247">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247">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247">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247">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247">
        <f t="shared" ca="1" si="11"/>
        <v>0</v>
      </c>
      <c r="S163" s="247">
        <f ca="1">+R162+R163</f>
        <v>0</v>
      </c>
      <c r="T163" s="247">
        <f ca="1">+S163</f>
        <v>0</v>
      </c>
      <c r="U163" s="246">
        <f t="shared" si="12"/>
        <v>2</v>
      </c>
      <c r="V163" s="347" t="str">
        <f>+VLOOKUP(A163,bd_lista!$A$3:$E$590,5,FALSE)</f>
        <v>Instituciones Descentralizadas</v>
      </c>
      <c r="W163" s="454"/>
      <c r="X163" s="244">
        <f>+VLOOKUP(A163,[2]Sheet1!$A$13:$D$744,4,FALSE)</f>
        <v>35</v>
      </c>
      <c r="Y163" s="244" t="str">
        <f>+VLOOKUP(X163,bd_lista!$A$3:$C$590,3,FALSE)</f>
        <v>Ministerio de Economía y Finanzas Públicas</v>
      </c>
      <c r="Z163" s="302"/>
      <c r="AA163" s="335"/>
    </row>
    <row r="164" spans="1:27" ht="15" customHeight="1">
      <c r="A164" s="254">
        <v>201</v>
      </c>
      <c r="B164" s="449">
        <f>+A164</f>
        <v>201</v>
      </c>
      <c r="C164" s="249" t="str">
        <f>+VLOOKUP(A164,bd_lista!$A$3:$C$590,3,FALSE)</f>
        <v>Agencia para el Des. de las Macroreg. y Zonas Fronterizas</v>
      </c>
      <c r="D164" s="451" t="str">
        <f>+C164</f>
        <v>Agencia para el Des. de las Macroreg. y Zonas Fronterizas</v>
      </c>
      <c r="E164" s="249" t="s">
        <v>1310</v>
      </c>
      <c r="F164" s="245">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245">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245">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0</v>
      </c>
      <c r="I164" s="245">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0</v>
      </c>
      <c r="J164" s="245">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245">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245">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245">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245">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0</v>
      </c>
      <c r="O164" s="245">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245">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245">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245">
        <f t="shared" ca="1" si="11"/>
        <v>0</v>
      </c>
      <c r="S164" s="245"/>
      <c r="T164" s="245">
        <f ca="1">+T165</f>
        <v>129.96</v>
      </c>
      <c r="U164" s="244">
        <f t="shared" si="12"/>
        <v>1</v>
      </c>
      <c r="V164" s="347" t="str">
        <f>+VLOOKUP(A164,bd_lista!$A$3:$E$590,5,FALSE)</f>
        <v>Instituciones Descentralizadas</v>
      </c>
      <c r="W164" s="453" t="str">
        <f>+V164</f>
        <v>Instituciones Descentralizadas</v>
      </c>
      <c r="X164" s="244">
        <f>+VLOOKUP(A164,[2]Sheet1!$A$13:$D$744,4,FALSE)</f>
        <v>66</v>
      </c>
      <c r="Y164" s="244" t="str">
        <f>+VLOOKUP(X164,bd_lista!$A$3:$C$590,3,FALSE)</f>
        <v>Ministerio de Planificación del Desarrollo</v>
      </c>
      <c r="Z164" s="304">
        <f>+X164</f>
        <v>66</v>
      </c>
      <c r="AA164" s="333" t="str">
        <f>+Y164</f>
        <v>Ministerio de Planificación del Desarrollo</v>
      </c>
    </row>
    <row r="165" spans="1:27" ht="15" customHeight="1">
      <c r="A165" s="32">
        <v>201</v>
      </c>
      <c r="B165" s="450"/>
      <c r="C165" s="347" t="str">
        <f>+VLOOKUP(A165,bd_lista!$A$3:$C$590,3,FALSE)</f>
        <v>Agencia para el Des. de las Macroreg. y Zonas Fronterizas</v>
      </c>
      <c r="D165" s="452"/>
      <c r="E165" s="347" t="s">
        <v>1311</v>
      </c>
      <c r="F165" s="247">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0</v>
      </c>
      <c r="G165" s="247">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0</v>
      </c>
      <c r="H165" s="247">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0</v>
      </c>
      <c r="I165" s="247">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0</v>
      </c>
      <c r="J165" s="247">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0</v>
      </c>
      <c r="K165" s="247">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247">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129.96</v>
      </c>
      <c r="M165" s="247">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0</v>
      </c>
      <c r="N165" s="247">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0</v>
      </c>
      <c r="O165" s="247">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0</v>
      </c>
      <c r="P165" s="247">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247">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0</v>
      </c>
      <c r="R165" s="247">
        <f t="shared" ca="1" si="11"/>
        <v>129.96</v>
      </c>
      <c r="S165" s="247">
        <f ca="1">+R164+R165</f>
        <v>129.96</v>
      </c>
      <c r="T165" s="247">
        <f ca="1">+S165</f>
        <v>129.96</v>
      </c>
      <c r="U165" s="246">
        <f t="shared" si="12"/>
        <v>2</v>
      </c>
      <c r="V165" s="347" t="str">
        <f>+VLOOKUP(A165,bd_lista!$A$3:$E$590,5,FALSE)</f>
        <v>Instituciones Descentralizadas</v>
      </c>
      <c r="W165" s="454"/>
      <c r="X165" s="244">
        <f>+VLOOKUP(A165,[2]Sheet1!$A$13:$D$744,4,FALSE)</f>
        <v>66</v>
      </c>
      <c r="Y165" s="244" t="str">
        <f>+VLOOKUP(X165,bd_lista!$A$3:$C$590,3,FALSE)</f>
        <v>Ministerio de Planificación del Desarrollo</v>
      </c>
      <c r="Z165" s="302"/>
      <c r="AA165" s="335"/>
    </row>
    <row r="166" spans="1:27" ht="15" customHeight="1">
      <c r="A166" s="254">
        <v>203</v>
      </c>
      <c r="B166" s="449">
        <f>+A166</f>
        <v>203</v>
      </c>
      <c r="C166" s="249" t="str">
        <f>+VLOOKUP(A166,bd_lista!$A$3:$C$590,3,FALSE)</f>
        <v>Autoridad de Supervisión del Sistema Financiero</v>
      </c>
      <c r="D166" s="451" t="str">
        <f>+C166</f>
        <v>Autoridad de Supervisión del Sistema Financiero</v>
      </c>
      <c r="E166" s="249" t="s">
        <v>1310</v>
      </c>
      <c r="F166" s="245">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245">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0</v>
      </c>
      <c r="H166" s="245">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245">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1503.3</v>
      </c>
      <c r="J166" s="245">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245">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245">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245">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245">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245">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245">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245">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245">
        <f t="shared" ca="1" si="11"/>
        <v>1503.3</v>
      </c>
      <c r="S166" s="245"/>
      <c r="T166" s="245">
        <f ca="1">+T167</f>
        <v>95287.840000000011</v>
      </c>
      <c r="U166" s="244">
        <f t="shared" si="12"/>
        <v>1</v>
      </c>
      <c r="V166" s="347" t="str">
        <f>+VLOOKUP(A166,bd_lista!$A$3:$E$590,5,FALSE)</f>
        <v>Instituciones Descentralizadas</v>
      </c>
      <c r="W166" s="453" t="str">
        <f>+V166</f>
        <v>Instituciones Descentralizadas</v>
      </c>
      <c r="X166" s="244">
        <f>+VLOOKUP(A166,[2]Sheet1!$A$13:$D$744,4,FALSE)</f>
        <v>35</v>
      </c>
      <c r="Y166" s="244" t="str">
        <f>+VLOOKUP(X166,bd_lista!$A$3:$C$590,3,FALSE)</f>
        <v>Ministerio de Economía y Finanzas Públicas</v>
      </c>
      <c r="Z166" s="304">
        <f>+X166</f>
        <v>35</v>
      </c>
      <c r="AA166" s="333" t="str">
        <f>+Y166</f>
        <v>Ministerio de Economía y Finanzas Públicas</v>
      </c>
    </row>
    <row r="167" spans="1:27" ht="15" customHeight="1">
      <c r="A167" s="32">
        <v>203</v>
      </c>
      <c r="B167" s="450"/>
      <c r="C167" s="347" t="str">
        <f>+VLOOKUP(A167,bd_lista!$A$3:$C$590,3,FALSE)</f>
        <v>Autoridad de Supervisión del Sistema Financiero</v>
      </c>
      <c r="D167" s="452"/>
      <c r="E167" s="347" t="s">
        <v>1311</v>
      </c>
      <c r="F167" s="247">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0</v>
      </c>
      <c r="G167" s="247">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0</v>
      </c>
      <c r="H167" s="247">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0.03</v>
      </c>
      <c r="I167" s="247">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0</v>
      </c>
      <c r="J167" s="247">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0</v>
      </c>
      <c r="K167" s="247">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35898.050000000003</v>
      </c>
      <c r="L167" s="247">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45</v>
      </c>
      <c r="M167" s="247">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57841.46</v>
      </c>
      <c r="N167" s="247">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0</v>
      </c>
      <c r="O167" s="247">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0</v>
      </c>
      <c r="P167" s="247">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247">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247">
        <f t="shared" ca="1" si="11"/>
        <v>93784.540000000008</v>
      </c>
      <c r="S167" s="247">
        <f ca="1">+R166+R167</f>
        <v>95287.840000000011</v>
      </c>
      <c r="T167" s="247">
        <f ca="1">+S167</f>
        <v>95287.840000000011</v>
      </c>
      <c r="U167" s="246">
        <f t="shared" si="12"/>
        <v>2</v>
      </c>
      <c r="V167" s="347" t="str">
        <f>+VLOOKUP(A167,bd_lista!$A$3:$E$590,5,FALSE)</f>
        <v>Instituciones Descentralizadas</v>
      </c>
      <c r="W167" s="454"/>
      <c r="X167" s="244">
        <f>+VLOOKUP(A167,[2]Sheet1!$A$13:$D$744,4,FALSE)</f>
        <v>35</v>
      </c>
      <c r="Y167" s="244" t="str">
        <f>+VLOOKUP(X167,bd_lista!$A$3:$C$590,3,FALSE)</f>
        <v>Ministerio de Economía y Finanzas Públicas</v>
      </c>
      <c r="Z167" s="302"/>
      <c r="AA167" s="335"/>
    </row>
    <row r="168" spans="1:27" ht="15" customHeight="1">
      <c r="A168" s="254">
        <v>206</v>
      </c>
      <c r="B168" s="449">
        <f>+A168</f>
        <v>206</v>
      </c>
      <c r="C168" s="249" t="str">
        <f>+VLOOKUP(A168,bd_lista!$A$3:$C$590,3,FALSE)</f>
        <v>Instituto Nacional de Estadística</v>
      </c>
      <c r="D168" s="451" t="str">
        <f>+C168</f>
        <v>Instituto Nacional de Estadística</v>
      </c>
      <c r="E168" s="249" t="s">
        <v>1310</v>
      </c>
      <c r="F168" s="245">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245">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245">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245">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245">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245">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245">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245">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281673.59000000003</v>
      </c>
      <c r="N168" s="245">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245">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0</v>
      </c>
      <c r="P168" s="245">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245">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245">
        <f t="shared" ca="1" si="11"/>
        <v>281673.59000000003</v>
      </c>
      <c r="S168" s="245"/>
      <c r="T168" s="245">
        <f ca="1">+T169</f>
        <v>39864672.580000006</v>
      </c>
      <c r="U168" s="244">
        <f t="shared" si="12"/>
        <v>1</v>
      </c>
      <c r="V168" s="347" t="str">
        <f>+VLOOKUP(A168,bd_lista!$A$3:$E$590,5,FALSE)</f>
        <v>Instituciones Descentralizadas</v>
      </c>
      <c r="W168" s="453" t="str">
        <f>+V168</f>
        <v>Instituciones Descentralizadas</v>
      </c>
      <c r="X168" s="244">
        <f>+VLOOKUP(A168,[2]Sheet1!$A$13:$D$744,4,FALSE)</f>
        <v>66</v>
      </c>
      <c r="Y168" s="244" t="str">
        <f>+VLOOKUP(X168,bd_lista!$A$3:$C$590,3,FALSE)</f>
        <v>Ministerio de Planificación del Desarrollo</v>
      </c>
      <c r="Z168" s="304">
        <f>+X168</f>
        <v>66</v>
      </c>
      <c r="AA168" s="333" t="str">
        <f>+Y168</f>
        <v>Ministerio de Planificación del Desarrollo</v>
      </c>
    </row>
    <row r="169" spans="1:27" ht="15" customHeight="1">
      <c r="A169" s="32">
        <v>206</v>
      </c>
      <c r="B169" s="450"/>
      <c r="C169" s="347" t="str">
        <f>+VLOOKUP(A169,bd_lista!$A$3:$C$590,3,FALSE)</f>
        <v>Instituto Nacional de Estadística</v>
      </c>
      <c r="D169" s="452"/>
      <c r="E169" s="347" t="s">
        <v>1311</v>
      </c>
      <c r="F169" s="247">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0</v>
      </c>
      <c r="G169" s="247">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247">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0</v>
      </c>
      <c r="I169" s="247">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0</v>
      </c>
      <c r="J169" s="247">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0</v>
      </c>
      <c r="K169" s="247">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0</v>
      </c>
      <c r="L169" s="247">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2830.5</v>
      </c>
      <c r="M169" s="247">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39580168.490000002</v>
      </c>
      <c r="N169" s="247">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0</v>
      </c>
      <c r="O169" s="247">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247">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247">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247">
        <f t="shared" ca="1" si="11"/>
        <v>39582998.990000002</v>
      </c>
      <c r="S169" s="247">
        <f ca="1">+R168+R169</f>
        <v>39864672.580000006</v>
      </c>
      <c r="T169" s="247">
        <f ca="1">+S169</f>
        <v>39864672.580000006</v>
      </c>
      <c r="U169" s="246">
        <f t="shared" si="12"/>
        <v>2</v>
      </c>
      <c r="V169" s="347" t="str">
        <f>+VLOOKUP(A169,bd_lista!$A$3:$E$590,5,FALSE)</f>
        <v>Instituciones Descentralizadas</v>
      </c>
      <c r="W169" s="454"/>
      <c r="X169" s="244">
        <f>+VLOOKUP(A169,[2]Sheet1!$A$13:$D$744,4,FALSE)</f>
        <v>66</v>
      </c>
      <c r="Y169" s="244" t="str">
        <f>+VLOOKUP(X169,bd_lista!$A$3:$C$590,3,FALSE)</f>
        <v>Ministerio de Planificación del Desarrollo</v>
      </c>
      <c r="Z169" s="302"/>
      <c r="AA169" s="335"/>
    </row>
    <row r="170" spans="1:27" ht="15" customHeight="1">
      <c r="A170" s="254">
        <v>212</v>
      </c>
      <c r="B170" s="449">
        <f>+A170</f>
        <v>212</v>
      </c>
      <c r="C170" s="249" t="str">
        <f>+VLOOKUP(A170,bd_lista!$A$3:$C$590,3,FALSE)</f>
        <v>Instituto Nacional de Reforma Agraria</v>
      </c>
      <c r="D170" s="451" t="str">
        <f>+C170</f>
        <v>Instituto Nacional de Reforma Agraria</v>
      </c>
      <c r="E170" s="249" t="s">
        <v>1310</v>
      </c>
      <c r="F170" s="245">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245">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245">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245">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13329007.440000001</v>
      </c>
      <c r="J170" s="245">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245">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19199905.199999999</v>
      </c>
      <c r="L170" s="245">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245">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50.01</v>
      </c>
      <c r="N170" s="245">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245">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245">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245">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245">
        <f t="shared" ca="1" si="11"/>
        <v>32528962.650000002</v>
      </c>
      <c r="S170" s="245"/>
      <c r="T170" s="245">
        <f ca="1">+T171</f>
        <v>89461161.859999999</v>
      </c>
      <c r="U170" s="244">
        <f t="shared" si="12"/>
        <v>1</v>
      </c>
      <c r="V170" s="347" t="str">
        <f>+VLOOKUP(A170,bd_lista!$A$3:$E$590,5,FALSE)</f>
        <v>Instituciones Descentralizadas</v>
      </c>
      <c r="W170" s="453" t="str">
        <f>+V170</f>
        <v>Instituciones Descentralizadas</v>
      </c>
      <c r="X170" s="244">
        <f>+VLOOKUP(A170,[2]Sheet1!$A$13:$D$744,4,FALSE)</f>
        <v>47</v>
      </c>
      <c r="Y170" s="244" t="str">
        <f>+VLOOKUP(X170,bd_lista!$A$3:$C$590,3,FALSE)</f>
        <v>Ministerio de Desarrollo Rural y Tierras</v>
      </c>
      <c r="Z170" s="304">
        <f>+X170</f>
        <v>47</v>
      </c>
      <c r="AA170" s="305" t="str">
        <f>+Y170</f>
        <v>Ministerio de Desarrollo Rural y Tierras</v>
      </c>
    </row>
    <row r="171" spans="1:27" ht="15" customHeight="1">
      <c r="A171" s="32">
        <v>212</v>
      </c>
      <c r="B171" s="450"/>
      <c r="C171" s="347" t="str">
        <f>+VLOOKUP(A171,bd_lista!$A$3:$C$590,3,FALSE)</f>
        <v>Instituto Nacional de Reforma Agraria</v>
      </c>
      <c r="D171" s="452"/>
      <c r="E171" s="347" t="s">
        <v>1311</v>
      </c>
      <c r="F171" s="247">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247">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0</v>
      </c>
      <c r="H171" s="247">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0</v>
      </c>
      <c r="I171" s="247">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13329253.439999999</v>
      </c>
      <c r="J171" s="247">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0</v>
      </c>
      <c r="K171" s="247">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19199905.199999999</v>
      </c>
      <c r="L171" s="247">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0</v>
      </c>
      <c r="M171" s="247">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24403040.57</v>
      </c>
      <c r="N171" s="247">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247">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247">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247">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0</v>
      </c>
      <c r="R171" s="247">
        <f t="shared" ca="1" si="11"/>
        <v>56932199.210000001</v>
      </c>
      <c r="S171" s="247">
        <f ca="1">+R170+R171</f>
        <v>89461161.859999999</v>
      </c>
      <c r="T171" s="247">
        <f ca="1">+S171</f>
        <v>89461161.859999999</v>
      </c>
      <c r="U171" s="246">
        <f t="shared" si="12"/>
        <v>2</v>
      </c>
      <c r="V171" s="347" t="str">
        <f>+VLOOKUP(A171,bd_lista!$A$3:$E$590,5,FALSE)</f>
        <v>Instituciones Descentralizadas</v>
      </c>
      <c r="W171" s="454"/>
      <c r="X171" s="244">
        <f>+VLOOKUP(A171,[2]Sheet1!$A$13:$D$744,4,FALSE)</f>
        <v>47</v>
      </c>
      <c r="Y171" s="244" t="str">
        <f>+VLOOKUP(X171,bd_lista!$A$3:$C$590,3,FALSE)</f>
        <v>Ministerio de Desarrollo Rural y Tierras</v>
      </c>
      <c r="Z171" s="302"/>
      <c r="AA171" s="303"/>
    </row>
    <row r="172" spans="1:27" customFormat="1" ht="15" hidden="1" customHeight="1">
      <c r="A172" s="254">
        <v>268</v>
      </c>
      <c r="B172" s="449">
        <f>+A172</f>
        <v>268</v>
      </c>
      <c r="C172" s="249" t="str">
        <f>+VLOOKUP(A172,bd_lista!$A$3:$C$590,3,FALSE)</f>
        <v>Direc. Dptal. de Educación Oruro</v>
      </c>
      <c r="D172" s="451" t="str">
        <f>+C172</f>
        <v>Direc. Dptal. de Educación Oruro</v>
      </c>
      <c r="E172" s="249" t="s">
        <v>1310</v>
      </c>
      <c r="F172" s="245">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245">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0</v>
      </c>
      <c r="H172" s="245">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0</v>
      </c>
      <c r="I172" s="245">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0</v>
      </c>
      <c r="J172" s="245">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245">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245">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245">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245">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0</v>
      </c>
      <c r="O172" s="245">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245">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245">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245">
        <f t="shared" ca="1" si="11"/>
        <v>0</v>
      </c>
      <c r="S172" s="245"/>
      <c r="T172" s="245">
        <f ca="1">+T173</f>
        <v>0</v>
      </c>
      <c r="U172" s="244">
        <f t="shared" si="12"/>
        <v>1</v>
      </c>
      <c r="V172" s="347" t="str">
        <f>+VLOOKUP(A172,bd_lista!$A$3:$E$590,5,FALSE)</f>
        <v>Instituciones Descentralizadas</v>
      </c>
      <c r="W172" s="453" t="str">
        <f>+V172</f>
        <v>Instituciones Descentralizadas</v>
      </c>
      <c r="X172" s="244">
        <f>+VLOOKUP(A172,[2]Sheet1!$A$13:$D$744,4,FALSE)</f>
        <v>16</v>
      </c>
      <c r="Y172" s="244" t="str">
        <f>+VLOOKUP(X172,bd_lista!$A$3:$C$590,3,FALSE)</f>
        <v>Ministerio de Educación</v>
      </c>
      <c r="Z172" s="304">
        <f>+X172</f>
        <v>16</v>
      </c>
      <c r="AA172" s="333" t="str">
        <f>+Y172</f>
        <v>Ministerio de Educación</v>
      </c>
    </row>
    <row r="173" spans="1:27" customFormat="1" ht="15" hidden="1" customHeight="1">
      <c r="A173" s="32">
        <v>268</v>
      </c>
      <c r="B173" s="450"/>
      <c r="C173" s="347" t="str">
        <f>+VLOOKUP(A173,bd_lista!$A$3:$C$590,3,FALSE)</f>
        <v>Direc. Dptal. de Educación Oruro</v>
      </c>
      <c r="D173" s="452"/>
      <c r="E173" s="347" t="s">
        <v>1311</v>
      </c>
      <c r="F173" s="247">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0</v>
      </c>
      <c r="G173" s="247">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0</v>
      </c>
      <c r="H173" s="247">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0</v>
      </c>
      <c r="I173" s="247">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0</v>
      </c>
      <c r="J173" s="247">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247">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247">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247">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0</v>
      </c>
      <c r="N173" s="247">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0</v>
      </c>
      <c r="O173" s="247">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0</v>
      </c>
      <c r="P173" s="247">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247">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247">
        <f t="shared" ca="1" si="11"/>
        <v>0</v>
      </c>
      <c r="S173" s="247">
        <f ca="1">+R172+R173</f>
        <v>0</v>
      </c>
      <c r="T173" s="247">
        <f ca="1">+S173</f>
        <v>0</v>
      </c>
      <c r="U173" s="246">
        <f t="shared" si="12"/>
        <v>2</v>
      </c>
      <c r="V173" s="347" t="str">
        <f>+VLOOKUP(A173,bd_lista!$A$3:$E$590,5,FALSE)</f>
        <v>Instituciones Descentralizadas</v>
      </c>
      <c r="W173" s="454"/>
      <c r="X173" s="244">
        <f>+VLOOKUP(A173,[2]Sheet1!$A$13:$D$744,4,FALSE)</f>
        <v>16</v>
      </c>
      <c r="Y173" s="244" t="str">
        <f>+VLOOKUP(X173,bd_lista!$A$3:$C$590,3,FALSE)</f>
        <v>Ministerio de Educación</v>
      </c>
      <c r="Z173" s="302"/>
      <c r="AA173" s="335"/>
    </row>
    <row r="174" spans="1:27" ht="15" customHeight="1">
      <c r="A174" s="32">
        <v>213</v>
      </c>
      <c r="B174" s="449">
        <f>+A174</f>
        <v>213</v>
      </c>
      <c r="C174" s="249" t="str">
        <f>+VLOOKUP(A174,bd_lista!$A$3:$C$590,3,FALSE)</f>
        <v>Servicio Nacional de Meteorología e Hidrología</v>
      </c>
      <c r="D174" s="451" t="str">
        <f>+C174</f>
        <v>Servicio Nacional de Meteorología e Hidrología</v>
      </c>
      <c r="E174" s="249" t="s">
        <v>1310</v>
      </c>
      <c r="F174" s="245">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0</v>
      </c>
      <c r="G174" s="245">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0</v>
      </c>
      <c r="H174" s="245">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245">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245">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245">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245">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245">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245">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245">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245">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245">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245">
        <f t="shared" ca="1" si="11"/>
        <v>0</v>
      </c>
      <c r="S174" s="245"/>
      <c r="T174" s="245">
        <f ca="1">+T175</f>
        <v>58370.89</v>
      </c>
      <c r="U174" s="244">
        <f t="shared" si="12"/>
        <v>1</v>
      </c>
      <c r="V174" s="347" t="str">
        <f>+VLOOKUP(A174,bd_lista!$A$3:$E$590,5,FALSE)</f>
        <v>Instituciones Descentralizadas</v>
      </c>
      <c r="W174" s="453" t="str">
        <f>+V174</f>
        <v>Instituciones Descentralizadas</v>
      </c>
      <c r="X174" s="244">
        <f>+VLOOKUP(A174,[2]Sheet1!$A$13:$D$744,4,FALSE)</f>
        <v>86</v>
      </c>
      <c r="Y174" s="244" t="str">
        <f>+VLOOKUP(X174,bd_lista!$A$3:$C$590,3,FALSE)</f>
        <v>Ministerio de Medio Ambiente y Agua</v>
      </c>
      <c r="Z174" s="304">
        <f>+X174</f>
        <v>86</v>
      </c>
      <c r="AA174" s="333" t="str">
        <f>+Y174</f>
        <v>Ministerio de Medio Ambiente y Agua</v>
      </c>
    </row>
    <row r="175" spans="1:27" ht="15" customHeight="1">
      <c r="A175" s="32">
        <v>213</v>
      </c>
      <c r="B175" s="450"/>
      <c r="C175" s="347" t="str">
        <f>+VLOOKUP(A175,bd_lista!$A$3:$C$590,3,FALSE)</f>
        <v>Servicio Nacional de Meteorología e Hidrología</v>
      </c>
      <c r="D175" s="452"/>
      <c r="E175" s="347" t="s">
        <v>1311</v>
      </c>
      <c r="F175" s="247">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0</v>
      </c>
      <c r="G175" s="247">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0</v>
      </c>
      <c r="H175" s="247">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0</v>
      </c>
      <c r="I175" s="247">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0</v>
      </c>
      <c r="J175" s="247">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0</v>
      </c>
      <c r="K175" s="247">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0</v>
      </c>
      <c r="L175" s="247">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7.5</v>
      </c>
      <c r="M175" s="247">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58363.39</v>
      </c>
      <c r="N175" s="247">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0</v>
      </c>
      <c r="O175" s="247">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247">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247">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0</v>
      </c>
      <c r="R175" s="247">
        <f t="shared" ca="1" si="11"/>
        <v>58370.89</v>
      </c>
      <c r="S175" s="247">
        <f ca="1">+R174+R175</f>
        <v>58370.89</v>
      </c>
      <c r="T175" s="247">
        <f ca="1">+S175</f>
        <v>58370.89</v>
      </c>
      <c r="U175" s="246">
        <f t="shared" si="12"/>
        <v>2</v>
      </c>
      <c r="V175" s="347" t="str">
        <f>+VLOOKUP(A175,bd_lista!$A$3:$E$590,5,FALSE)</f>
        <v>Instituciones Descentralizadas</v>
      </c>
      <c r="W175" s="454"/>
      <c r="X175" s="244">
        <f>+VLOOKUP(A175,[2]Sheet1!$A$13:$D$744,4,FALSE)</f>
        <v>86</v>
      </c>
      <c r="Y175" s="244" t="str">
        <f>+VLOOKUP(X175,bd_lista!$A$3:$C$590,3,FALSE)</f>
        <v>Ministerio de Medio Ambiente y Agua</v>
      </c>
      <c r="Z175" s="302"/>
      <c r="AA175" s="335"/>
    </row>
    <row r="176" spans="1:27" ht="15" customHeight="1">
      <c r="A176" s="254">
        <v>222</v>
      </c>
      <c r="B176" s="449">
        <f>+A176</f>
        <v>222</v>
      </c>
      <c r="C176" s="249" t="str">
        <f>+VLOOKUP(A176,bd_lista!$A$3:$C$590,3,FALSE)</f>
        <v>Instituto Nacional de Innovación Agropecuaria y Forestal</v>
      </c>
      <c r="D176" s="451" t="str">
        <f>+C176</f>
        <v>Instituto Nacional de Innovación Agropecuaria y Forestal</v>
      </c>
      <c r="E176" s="249" t="s">
        <v>1310</v>
      </c>
      <c r="F176" s="245">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245">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0</v>
      </c>
      <c r="H176" s="245">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0</v>
      </c>
      <c r="I176" s="245">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245">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245">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245">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245">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245">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245">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245">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245">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0</v>
      </c>
      <c r="R176" s="245">
        <f t="shared" ca="1" si="11"/>
        <v>0</v>
      </c>
      <c r="S176" s="245"/>
      <c r="T176" s="245">
        <f ca="1">+T177</f>
        <v>1637069.4600000002</v>
      </c>
      <c r="U176" s="244">
        <f t="shared" si="12"/>
        <v>1</v>
      </c>
      <c r="V176" s="347" t="str">
        <f>+VLOOKUP(A176,bd_lista!$A$3:$E$590,5,FALSE)</f>
        <v>Instituciones Descentralizadas</v>
      </c>
      <c r="W176" s="453" t="str">
        <f>+V176</f>
        <v>Instituciones Descentralizadas</v>
      </c>
      <c r="X176" s="244">
        <f>+VLOOKUP(A176,[2]Sheet1!$A$13:$D$744,4,FALSE)</f>
        <v>47</v>
      </c>
      <c r="Y176" s="244" t="str">
        <f>+VLOOKUP(X176,bd_lista!$A$3:$C$590,3,FALSE)</f>
        <v>Ministerio de Desarrollo Rural y Tierras</v>
      </c>
      <c r="Z176" s="304">
        <f>+X176</f>
        <v>47</v>
      </c>
      <c r="AA176" s="333" t="str">
        <f>+Y176</f>
        <v>Ministerio de Desarrollo Rural y Tierras</v>
      </c>
    </row>
    <row r="177" spans="1:27" ht="15" customHeight="1">
      <c r="A177" s="32">
        <v>222</v>
      </c>
      <c r="B177" s="450"/>
      <c r="C177" s="347" t="str">
        <f>+VLOOKUP(A177,bd_lista!$A$3:$C$590,3,FALSE)</f>
        <v>Instituto Nacional de Innovación Agropecuaria y Forestal</v>
      </c>
      <c r="D177" s="452"/>
      <c r="E177" s="347" t="s">
        <v>1311</v>
      </c>
      <c r="F177" s="247">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0</v>
      </c>
      <c r="G177" s="247">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0</v>
      </c>
      <c r="H177" s="247">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0</v>
      </c>
      <c r="I177" s="247">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0</v>
      </c>
      <c r="J177" s="247">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0</v>
      </c>
      <c r="K177" s="247">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0</v>
      </c>
      <c r="L177" s="247">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0</v>
      </c>
      <c r="M177" s="247">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1637069.4600000002</v>
      </c>
      <c r="N177" s="247">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0</v>
      </c>
      <c r="O177" s="247">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247">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247">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0</v>
      </c>
      <c r="R177" s="247">
        <f t="shared" ca="1" si="11"/>
        <v>1637069.4600000002</v>
      </c>
      <c r="S177" s="247">
        <f ca="1">+R176+R177</f>
        <v>1637069.4600000002</v>
      </c>
      <c r="T177" s="247">
        <f ca="1">+S177</f>
        <v>1637069.4600000002</v>
      </c>
      <c r="U177" s="246">
        <f t="shared" si="12"/>
        <v>2</v>
      </c>
      <c r="V177" s="347" t="str">
        <f>+VLOOKUP(A177,bd_lista!$A$3:$E$590,5,FALSE)</f>
        <v>Instituciones Descentralizadas</v>
      </c>
      <c r="W177" s="454"/>
      <c r="X177" s="244">
        <f>+VLOOKUP(A177,[2]Sheet1!$A$13:$D$744,4,FALSE)</f>
        <v>47</v>
      </c>
      <c r="Y177" s="244" t="str">
        <f>+VLOOKUP(X177,bd_lista!$A$3:$C$590,3,FALSE)</f>
        <v>Ministerio de Desarrollo Rural y Tierras</v>
      </c>
      <c r="Z177" s="302"/>
      <c r="AA177" s="335"/>
    </row>
    <row r="178" spans="1:27" ht="15" customHeight="1">
      <c r="A178" s="254">
        <v>223</v>
      </c>
      <c r="B178" s="449">
        <f>+A178</f>
        <v>223</v>
      </c>
      <c r="C178" s="249" t="str">
        <f>+VLOOKUP(A178,bd_lista!$A$3:$C$590,3,FALSE)</f>
        <v>Fondo Nacional de Desarrollo Forestal</v>
      </c>
      <c r="D178" s="451" t="str">
        <f>+C178</f>
        <v>Fondo Nacional de Desarrollo Forestal</v>
      </c>
      <c r="E178" s="249" t="s">
        <v>1310</v>
      </c>
      <c r="F178" s="245">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0</v>
      </c>
      <c r="G178" s="245">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245">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245">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245">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245">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245">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245">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245">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245">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245">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245">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245">
        <f t="shared" ca="1" si="11"/>
        <v>0</v>
      </c>
      <c r="S178" s="245"/>
      <c r="T178" s="245">
        <f ca="1">+T179</f>
        <v>3161224.74</v>
      </c>
      <c r="U178" s="244">
        <f t="shared" si="12"/>
        <v>1</v>
      </c>
      <c r="V178" s="347" t="str">
        <f>+VLOOKUP(A178,bd_lista!$A$3:$E$590,5,FALSE)</f>
        <v>Instituciones Descentralizadas</v>
      </c>
      <c r="W178" s="453" t="str">
        <f>+V178</f>
        <v>Instituciones Descentralizadas</v>
      </c>
      <c r="X178" s="244">
        <f>+VLOOKUP(A178,[2]Sheet1!$A$13:$D$744,4,FALSE)</f>
        <v>86</v>
      </c>
      <c r="Y178" s="244" t="str">
        <f>+VLOOKUP(X178,bd_lista!$A$3:$C$590,3,FALSE)</f>
        <v>Ministerio de Medio Ambiente y Agua</v>
      </c>
      <c r="Z178" s="304">
        <f>+X178</f>
        <v>86</v>
      </c>
      <c r="AA178" s="305" t="str">
        <f>+Y178</f>
        <v>Ministerio de Medio Ambiente y Agua</v>
      </c>
    </row>
    <row r="179" spans="1:27" ht="15" customHeight="1">
      <c r="A179" s="32">
        <v>223</v>
      </c>
      <c r="B179" s="450"/>
      <c r="C179" s="347" t="str">
        <f>+VLOOKUP(A179,bd_lista!$A$3:$C$590,3,FALSE)</f>
        <v>Fondo Nacional de Desarrollo Forestal</v>
      </c>
      <c r="D179" s="452"/>
      <c r="E179" s="347" t="s">
        <v>1311</v>
      </c>
      <c r="F179" s="247">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0</v>
      </c>
      <c r="G179" s="247">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0</v>
      </c>
      <c r="H179" s="247">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0</v>
      </c>
      <c r="I179" s="247">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0</v>
      </c>
      <c r="J179" s="247">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0</v>
      </c>
      <c r="K179" s="247">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247">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0</v>
      </c>
      <c r="M179" s="247">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3161224.74</v>
      </c>
      <c r="N179" s="247">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0</v>
      </c>
      <c r="O179" s="247">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247">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247">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0</v>
      </c>
      <c r="R179" s="247">
        <f t="shared" ca="1" si="11"/>
        <v>3161224.74</v>
      </c>
      <c r="S179" s="247">
        <f ca="1">+R178+R179</f>
        <v>3161224.74</v>
      </c>
      <c r="T179" s="247">
        <f ca="1">+S179</f>
        <v>3161224.74</v>
      </c>
      <c r="U179" s="246">
        <f t="shared" si="12"/>
        <v>2</v>
      </c>
      <c r="V179" s="347" t="str">
        <f>+VLOOKUP(A179,bd_lista!$A$3:$E$590,5,FALSE)</f>
        <v>Instituciones Descentralizadas</v>
      </c>
      <c r="W179" s="454"/>
      <c r="X179" s="244">
        <f>+VLOOKUP(A179,[2]Sheet1!$A$13:$D$744,4,FALSE)</f>
        <v>86</v>
      </c>
      <c r="Y179" s="244" t="str">
        <f>+VLOOKUP(X179,bd_lista!$A$3:$C$590,3,FALSE)</f>
        <v>Ministerio de Medio Ambiente y Agua</v>
      </c>
      <c r="Z179" s="302"/>
      <c r="AA179" s="303"/>
    </row>
    <row r="180" spans="1:27" ht="15" hidden="1" customHeight="1">
      <c r="A180" s="254">
        <v>224</v>
      </c>
      <c r="B180" s="449">
        <f>+A180</f>
        <v>224</v>
      </c>
      <c r="C180" s="249" t="str">
        <f>+VLOOKUP(A180,bd_lista!$A$3:$C$590,3,FALSE)</f>
        <v>Insumos Bolivia</v>
      </c>
      <c r="D180" s="451" t="str">
        <f>+C180</f>
        <v>Insumos Bolivia</v>
      </c>
      <c r="E180" s="249" t="s">
        <v>1310</v>
      </c>
      <c r="F180" s="245">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245">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245">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245">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245">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245">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245">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245">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245">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245">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245">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245">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245">
        <f t="shared" ca="1" si="11"/>
        <v>0</v>
      </c>
      <c r="S180" s="245"/>
      <c r="T180" s="245">
        <f ca="1">+T181</f>
        <v>0</v>
      </c>
      <c r="U180" s="244">
        <f t="shared" si="12"/>
        <v>1</v>
      </c>
      <c r="V180" s="347" t="str">
        <f>+VLOOKUP(A180,bd_lista!$A$3:$E$590,5,FALSE)</f>
        <v>Instituciones Descentralizadas</v>
      </c>
      <c r="W180" s="453" t="str">
        <f>+V180</f>
        <v>Instituciones Descentralizadas</v>
      </c>
      <c r="X180" s="244">
        <f>+VLOOKUP(A180,[2]Sheet1!$A$13:$D$744,4,FALSE)</f>
        <v>41</v>
      </c>
      <c r="Y180" s="244" t="str">
        <f>+VLOOKUP(X180,bd_lista!$A$3:$C$590,3,FALSE)</f>
        <v>Ministerio de Desarrollo Productivo y Economía Plural</v>
      </c>
      <c r="Z180" s="304">
        <f>+X180</f>
        <v>41</v>
      </c>
      <c r="AA180" s="333" t="str">
        <f>+Y180</f>
        <v>Ministerio de Desarrollo Productivo y Economía Plural</v>
      </c>
    </row>
    <row r="181" spans="1:27" ht="15" hidden="1" customHeight="1">
      <c r="A181" s="32">
        <v>224</v>
      </c>
      <c r="B181" s="450"/>
      <c r="C181" s="347" t="str">
        <f>+VLOOKUP(A181,bd_lista!$A$3:$C$590,3,FALSE)</f>
        <v>Insumos Bolivia</v>
      </c>
      <c r="D181" s="452"/>
      <c r="E181" s="347" t="s">
        <v>1311</v>
      </c>
      <c r="F181" s="247">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0</v>
      </c>
      <c r="G181" s="247">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0</v>
      </c>
      <c r="H181" s="247">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0</v>
      </c>
      <c r="I181" s="247">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0</v>
      </c>
      <c r="J181" s="247">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247">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247">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0</v>
      </c>
      <c r="M181" s="247">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0</v>
      </c>
      <c r="N181" s="247">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0</v>
      </c>
      <c r="O181" s="247">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247">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247">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247">
        <f t="shared" ca="1" si="11"/>
        <v>0</v>
      </c>
      <c r="S181" s="247">
        <f ca="1">+R180+R181</f>
        <v>0</v>
      </c>
      <c r="T181" s="247">
        <f ca="1">+S181</f>
        <v>0</v>
      </c>
      <c r="U181" s="246">
        <f t="shared" si="12"/>
        <v>2</v>
      </c>
      <c r="V181" s="347" t="str">
        <f>+VLOOKUP(A181,bd_lista!$A$3:$E$590,5,FALSE)</f>
        <v>Instituciones Descentralizadas</v>
      </c>
      <c r="W181" s="454"/>
      <c r="X181" s="244">
        <f>+VLOOKUP(A181,[2]Sheet1!$A$13:$D$744,4,FALSE)</f>
        <v>41</v>
      </c>
      <c r="Y181" s="244" t="str">
        <f>+VLOOKUP(X181,bd_lista!$A$3:$C$590,3,FALSE)</f>
        <v>Ministerio de Desarrollo Productivo y Economía Plural</v>
      </c>
      <c r="Z181" s="302"/>
      <c r="AA181" s="335"/>
    </row>
    <row r="182" spans="1:27" ht="15" customHeight="1">
      <c r="A182" s="254">
        <v>225</v>
      </c>
      <c r="B182" s="449">
        <f>+A182</f>
        <v>225</v>
      </c>
      <c r="C182" s="249" t="str">
        <f>+VLOOKUP(A182,bd_lista!$A$3:$C$590,3,FALSE)</f>
        <v>Serv. Nal. para la Sostenibilidad en Saneamiento Básico</v>
      </c>
      <c r="D182" s="451" t="str">
        <f>+C182</f>
        <v>Serv. Nal. para la Sostenibilidad en Saneamiento Básico</v>
      </c>
      <c r="E182" s="249" t="s">
        <v>1310</v>
      </c>
      <c r="F182" s="245">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245">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0</v>
      </c>
      <c r="H182" s="245">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245">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0</v>
      </c>
      <c r="J182" s="245">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245">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0</v>
      </c>
      <c r="L182" s="245">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0</v>
      </c>
      <c r="M182" s="245">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209023.96</v>
      </c>
      <c r="N182" s="245">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245">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245">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245">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0</v>
      </c>
      <c r="R182" s="245">
        <f t="shared" ca="1" si="11"/>
        <v>209023.96</v>
      </c>
      <c r="S182" s="245"/>
      <c r="T182" s="245">
        <f ca="1">+T183</f>
        <v>1809050.96</v>
      </c>
      <c r="U182" s="244">
        <f t="shared" si="12"/>
        <v>1</v>
      </c>
      <c r="V182" s="347" t="str">
        <f>+VLOOKUP(A182,bd_lista!$A$3:$E$590,5,FALSE)</f>
        <v>Instituciones Descentralizadas</v>
      </c>
      <c r="W182" s="453" t="str">
        <f>+V182</f>
        <v>Instituciones Descentralizadas</v>
      </c>
      <c r="X182" s="244">
        <f>+VLOOKUP(A182,[2]Sheet1!$A$13:$D$744,4,FALSE)</f>
        <v>86</v>
      </c>
      <c r="Y182" s="244" t="str">
        <f>+VLOOKUP(X182,bd_lista!$A$3:$C$590,3,FALSE)</f>
        <v>Ministerio de Medio Ambiente y Agua</v>
      </c>
      <c r="Z182" s="304">
        <f>+X182</f>
        <v>86</v>
      </c>
      <c r="AA182" s="333" t="str">
        <f>+Y182</f>
        <v>Ministerio de Medio Ambiente y Agua</v>
      </c>
    </row>
    <row r="183" spans="1:27" ht="15" customHeight="1">
      <c r="A183" s="32">
        <v>225</v>
      </c>
      <c r="B183" s="450"/>
      <c r="C183" s="347" t="str">
        <f>+VLOOKUP(A183,bd_lista!$A$3:$C$590,3,FALSE)</f>
        <v>Serv. Nal. para la Sostenibilidad en Saneamiento Básico</v>
      </c>
      <c r="D183" s="452"/>
      <c r="E183" s="347" t="s">
        <v>1311</v>
      </c>
      <c r="F183" s="247">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0</v>
      </c>
      <c r="G183" s="247">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247">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0</v>
      </c>
      <c r="I183" s="247">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0</v>
      </c>
      <c r="J183" s="247">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0</v>
      </c>
      <c r="K183" s="247">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27</v>
      </c>
      <c r="L183" s="247">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0</v>
      </c>
      <c r="M183" s="247">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1600000</v>
      </c>
      <c r="N183" s="247">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247">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247">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247">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0</v>
      </c>
      <c r="R183" s="247">
        <f t="shared" ca="1" si="11"/>
        <v>1600027</v>
      </c>
      <c r="S183" s="247">
        <f ca="1">+R182+R183</f>
        <v>1809050.96</v>
      </c>
      <c r="T183" s="247">
        <f ca="1">+S183</f>
        <v>1809050.96</v>
      </c>
      <c r="U183" s="246">
        <f t="shared" si="12"/>
        <v>2</v>
      </c>
      <c r="V183" s="347" t="str">
        <f>+VLOOKUP(A183,bd_lista!$A$3:$E$590,5,FALSE)</f>
        <v>Instituciones Descentralizadas</v>
      </c>
      <c r="W183" s="454"/>
      <c r="X183" s="244">
        <f>+VLOOKUP(A183,[2]Sheet1!$A$13:$D$744,4,FALSE)</f>
        <v>86</v>
      </c>
      <c r="Y183" s="244" t="str">
        <f>+VLOOKUP(X183,bd_lista!$A$3:$C$590,3,FALSE)</f>
        <v>Ministerio de Medio Ambiente y Agua</v>
      </c>
      <c r="Z183" s="302"/>
      <c r="AA183" s="335"/>
    </row>
    <row r="184" spans="1:27" ht="15" hidden="1" customHeight="1">
      <c r="A184" s="254">
        <v>300</v>
      </c>
      <c r="B184" s="449">
        <f>+A184</f>
        <v>300</v>
      </c>
      <c r="C184" s="249" t="str">
        <f>+VLOOKUP(A184,bd_lista!$A$3:$C$590,3,FALSE)</f>
        <v>Servicio Departamental de Riego - Cochabamba</v>
      </c>
      <c r="D184" s="451" t="str">
        <f>+C184</f>
        <v>Servicio Departamental de Riego - Cochabamba</v>
      </c>
      <c r="E184" s="249" t="s">
        <v>1310</v>
      </c>
      <c r="F184" s="245">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245">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245">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245">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245">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245">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245">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245">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245">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245">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245">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245">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245">
        <f t="shared" ca="1" si="11"/>
        <v>0</v>
      </c>
      <c r="S184" s="245"/>
      <c r="T184" s="245">
        <f ca="1">+T185</f>
        <v>0</v>
      </c>
      <c r="U184" s="244">
        <f t="shared" si="12"/>
        <v>1</v>
      </c>
      <c r="V184" s="347" t="str">
        <f>+VLOOKUP(A184,bd_lista!$A$3:$E$590,5,FALSE)</f>
        <v>Instituciones Descentralizadas</v>
      </c>
      <c r="W184" s="453" t="str">
        <f>+V184</f>
        <v>Instituciones Descentralizadas</v>
      </c>
      <c r="X184" s="244">
        <f>+VLOOKUP(A184,[2]Sheet1!$A$13:$D$744,4,FALSE)</f>
        <v>86</v>
      </c>
      <c r="Y184" s="244" t="str">
        <f>+VLOOKUP(X184,bd_lista!$A$3:$C$590,3,FALSE)</f>
        <v>Ministerio de Medio Ambiente y Agua</v>
      </c>
      <c r="Z184" s="304">
        <f>+X184</f>
        <v>86</v>
      </c>
      <c r="AA184" s="305" t="str">
        <f>+Y184</f>
        <v>Ministerio de Medio Ambiente y Agua</v>
      </c>
    </row>
    <row r="185" spans="1:27" ht="15" hidden="1" customHeight="1">
      <c r="A185" s="32">
        <v>300</v>
      </c>
      <c r="B185" s="450"/>
      <c r="C185" s="347" t="str">
        <f>+VLOOKUP(A185,bd_lista!$A$3:$C$590,3,FALSE)</f>
        <v>Servicio Departamental de Riego - Cochabamba</v>
      </c>
      <c r="D185" s="452"/>
      <c r="E185" s="347" t="s">
        <v>1311</v>
      </c>
      <c r="F185" s="247">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0</v>
      </c>
      <c r="G185" s="247">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0</v>
      </c>
      <c r="H185" s="247">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0</v>
      </c>
      <c r="I185" s="247">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0</v>
      </c>
      <c r="J185" s="247">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247">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247">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247">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247">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247">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247">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247">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247">
        <f t="shared" ca="1" si="11"/>
        <v>0</v>
      </c>
      <c r="S185" s="247">
        <f ca="1">+R184+R185</f>
        <v>0</v>
      </c>
      <c r="T185" s="247">
        <f ca="1">+S185</f>
        <v>0</v>
      </c>
      <c r="U185" s="246">
        <f t="shared" si="12"/>
        <v>2</v>
      </c>
      <c r="V185" s="347" t="str">
        <f>+VLOOKUP(A185,bd_lista!$A$3:$E$590,5,FALSE)</f>
        <v>Instituciones Descentralizadas</v>
      </c>
      <c r="W185" s="454"/>
      <c r="X185" s="244">
        <f>+VLOOKUP(A185,[2]Sheet1!$A$13:$D$744,4,FALSE)</f>
        <v>86</v>
      </c>
      <c r="Y185" s="244" t="str">
        <f>+VLOOKUP(X185,bd_lista!$A$3:$C$590,3,FALSE)</f>
        <v>Ministerio de Medio Ambiente y Agua</v>
      </c>
      <c r="Z185" s="302"/>
      <c r="AA185" s="303"/>
    </row>
    <row r="186" spans="1:27" customFormat="1" ht="15" customHeight="1">
      <c r="A186" s="254">
        <v>227</v>
      </c>
      <c r="B186" s="449">
        <f>+A186</f>
        <v>227</v>
      </c>
      <c r="C186" s="249" t="str">
        <f>+VLOOKUP(A186,bd_lista!$A$3:$C$590,3,FALSE)</f>
        <v>Zona Franca Comercial e Industrial de Cobija</v>
      </c>
      <c r="D186" s="451" t="str">
        <f>+C186</f>
        <v>Zona Franca Comercial e Industrial de Cobija</v>
      </c>
      <c r="E186" s="249" t="s">
        <v>1310</v>
      </c>
      <c r="F186" s="245">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245">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245">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245">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245">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245">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245">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245">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245">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245">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245">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245">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245">
        <f t="shared" ca="1" si="11"/>
        <v>0</v>
      </c>
      <c r="S186" s="245"/>
      <c r="T186" s="245">
        <f ca="1">+T187</f>
        <v>65111.24</v>
      </c>
      <c r="U186" s="244">
        <f t="shared" si="12"/>
        <v>1</v>
      </c>
      <c r="V186" s="347" t="str">
        <f>+VLOOKUP(A186,bd_lista!$A$3:$E$590,5,FALSE)</f>
        <v>Instituciones Descentralizadas</v>
      </c>
      <c r="W186" s="453" t="str">
        <f>+V186</f>
        <v>Instituciones Descentralizadas</v>
      </c>
      <c r="X186" s="244">
        <f>+VLOOKUP(A186,[2]Sheet1!$A$13:$D$744,4,FALSE)</f>
        <v>41</v>
      </c>
      <c r="Y186" s="244" t="str">
        <f>+VLOOKUP(X186,bd_lista!$A$3:$C$590,3,FALSE)</f>
        <v>Ministerio de Desarrollo Productivo y Economía Plural</v>
      </c>
      <c r="Z186" s="304">
        <f>+X186</f>
        <v>41</v>
      </c>
      <c r="AA186" s="333" t="str">
        <f>+Y186</f>
        <v>Ministerio de Desarrollo Productivo y Economía Plural</v>
      </c>
    </row>
    <row r="187" spans="1:27" customFormat="1" ht="15" customHeight="1">
      <c r="A187" s="32">
        <v>227</v>
      </c>
      <c r="B187" s="450"/>
      <c r="C187" s="347" t="str">
        <f>+VLOOKUP(A187,bd_lista!$A$3:$C$590,3,FALSE)</f>
        <v>Zona Franca Comercial e Industrial de Cobija</v>
      </c>
      <c r="D187" s="452"/>
      <c r="E187" s="347" t="s">
        <v>1311</v>
      </c>
      <c r="F187" s="247">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0</v>
      </c>
      <c r="G187" s="247">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0</v>
      </c>
      <c r="H187" s="247">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0</v>
      </c>
      <c r="I187" s="247">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0</v>
      </c>
      <c r="J187" s="247">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0</v>
      </c>
      <c r="K187" s="247">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0</v>
      </c>
      <c r="L187" s="247">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0</v>
      </c>
      <c r="M187" s="247">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65111.24</v>
      </c>
      <c r="N187" s="247">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0</v>
      </c>
      <c r="O187" s="247">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0</v>
      </c>
      <c r="P187" s="247">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0</v>
      </c>
      <c r="Q187" s="247">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247">
        <f t="shared" ca="1" si="11"/>
        <v>65111.24</v>
      </c>
      <c r="S187" s="247">
        <f ca="1">+R186+R187</f>
        <v>65111.24</v>
      </c>
      <c r="T187" s="247">
        <f ca="1">+S187</f>
        <v>65111.24</v>
      </c>
      <c r="U187" s="246">
        <f t="shared" si="12"/>
        <v>2</v>
      </c>
      <c r="V187" s="347" t="str">
        <f>+VLOOKUP(A187,bd_lista!$A$3:$E$590,5,FALSE)</f>
        <v>Instituciones Descentralizadas</v>
      </c>
      <c r="W187" s="454"/>
      <c r="X187" s="244">
        <f>+VLOOKUP(A187,[2]Sheet1!$A$13:$D$744,4,FALSE)</f>
        <v>41</v>
      </c>
      <c r="Y187" s="244" t="str">
        <f>+VLOOKUP(X187,bd_lista!$A$3:$C$590,3,FALSE)</f>
        <v>Ministerio de Desarrollo Productivo y Economía Plural</v>
      </c>
      <c r="Z187" s="302"/>
      <c r="AA187" s="335"/>
    </row>
    <row r="188" spans="1:27" customFormat="1" ht="15" customHeight="1">
      <c r="A188" s="32">
        <v>226</v>
      </c>
      <c r="B188" s="449">
        <f>+A188</f>
        <v>226</v>
      </c>
      <c r="C188" s="249" t="str">
        <f>+VLOOKUP(A188,bd_lista!$A$3:$C$590,3,FALSE)</f>
        <v>Servicio Estatal de Autonomías</v>
      </c>
      <c r="D188" s="451" t="str">
        <f>+C188</f>
        <v>Servicio Estatal de Autonomías</v>
      </c>
      <c r="E188" s="249" t="s">
        <v>1310</v>
      </c>
      <c r="F188" s="245">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245">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245">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0</v>
      </c>
      <c r="I188" s="245">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245">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245">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245">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245">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245">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245">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245">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245">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245">
        <f t="shared" ca="1" si="11"/>
        <v>0</v>
      </c>
      <c r="S188" s="245"/>
      <c r="T188" s="245">
        <f ca="1">+T189</f>
        <v>1613.15</v>
      </c>
      <c r="U188" s="244">
        <f t="shared" si="12"/>
        <v>1</v>
      </c>
      <c r="V188" s="347" t="str">
        <f>+VLOOKUP(A188,bd_lista!$A$3:$E$590,5,FALSE)</f>
        <v>Instituciones Descentralizadas</v>
      </c>
      <c r="W188" s="453" t="str">
        <f>+V188</f>
        <v>Instituciones Descentralizadas</v>
      </c>
      <c r="X188" s="244">
        <f>+VLOOKUP(A188,[2]Sheet1!$A$13:$D$744,4,FALSE)</f>
        <v>25</v>
      </c>
      <c r="Y188" s="244" t="str">
        <f>+VLOOKUP(X188,bd_lista!$A$3:$C$590,3,FALSE)</f>
        <v>Ministerio de la Presidencia</v>
      </c>
      <c r="Z188" s="304">
        <f>+X188</f>
        <v>25</v>
      </c>
      <c r="AA188" s="333" t="str">
        <f>+Y188</f>
        <v>Ministerio de la Presidencia</v>
      </c>
    </row>
    <row r="189" spans="1:27" customFormat="1" ht="15" customHeight="1">
      <c r="A189" s="32">
        <v>226</v>
      </c>
      <c r="B189" s="450"/>
      <c r="C189" s="347" t="str">
        <f>+VLOOKUP(A189,bd_lista!$A$3:$C$590,3,FALSE)</f>
        <v>Servicio Estatal de Autonomías</v>
      </c>
      <c r="D189" s="452"/>
      <c r="E189" s="347" t="s">
        <v>1311</v>
      </c>
      <c r="F189" s="247">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0</v>
      </c>
      <c r="G189" s="247">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0</v>
      </c>
      <c r="H189" s="247">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0</v>
      </c>
      <c r="I189" s="247">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0</v>
      </c>
      <c r="J189" s="247">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0</v>
      </c>
      <c r="K189" s="247">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1613.15</v>
      </c>
      <c r="L189" s="247">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0</v>
      </c>
      <c r="M189" s="247">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0</v>
      </c>
      <c r="N189" s="247">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0</v>
      </c>
      <c r="O189" s="247">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0</v>
      </c>
      <c r="P189" s="247">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0</v>
      </c>
      <c r="Q189" s="247">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247">
        <f t="shared" ca="1" si="11"/>
        <v>1613.15</v>
      </c>
      <c r="S189" s="247">
        <f ca="1">+R188+R189</f>
        <v>1613.15</v>
      </c>
      <c r="T189" s="247">
        <f ca="1">+S189</f>
        <v>1613.15</v>
      </c>
      <c r="U189" s="246">
        <f t="shared" si="12"/>
        <v>2</v>
      </c>
      <c r="V189" s="347" t="str">
        <f>+VLOOKUP(A189,bd_lista!$A$3:$E$590,5,FALSE)</f>
        <v>Instituciones Descentralizadas</v>
      </c>
      <c r="W189" s="454"/>
      <c r="X189" s="244">
        <f>+VLOOKUP(A189,[2]Sheet1!$A$13:$D$744,4,FALSE)</f>
        <v>25</v>
      </c>
      <c r="Y189" s="244" t="str">
        <f>+VLOOKUP(X189,bd_lista!$A$3:$C$590,3,FALSE)</f>
        <v>Ministerio de la Presidencia</v>
      </c>
      <c r="Z189" s="302"/>
      <c r="AA189" s="335"/>
    </row>
    <row r="190" spans="1:27" customFormat="1" ht="15" hidden="1" customHeight="1">
      <c r="A190" s="32">
        <v>273</v>
      </c>
      <c r="B190" s="449">
        <f>+A190</f>
        <v>273</v>
      </c>
      <c r="C190" s="249" t="str">
        <f>+VLOOKUP(A190,bd_lista!$A$3:$C$590,3,FALSE)</f>
        <v>Direc. Dptal. de Educación Pando</v>
      </c>
      <c r="D190" s="451" t="str">
        <f>+C190</f>
        <v>Direc. Dptal. de Educación Pando</v>
      </c>
      <c r="E190" s="249" t="s">
        <v>1310</v>
      </c>
      <c r="F190" s="245">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245">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245">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245">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245">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245">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245">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245">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245">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245">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245">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273">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245">
        <f t="shared" ca="1" si="11"/>
        <v>0</v>
      </c>
      <c r="S190" s="245"/>
      <c r="T190" s="245">
        <f ca="1">+T191</f>
        <v>0</v>
      </c>
      <c r="U190" s="244">
        <f t="shared" si="12"/>
        <v>1</v>
      </c>
      <c r="V190" s="347" t="str">
        <f>+VLOOKUP(A190,bd_lista!$A$3:$E$590,5,FALSE)</f>
        <v>Instituciones Descentralizadas</v>
      </c>
      <c r="W190" s="453" t="str">
        <f>+V190</f>
        <v>Instituciones Descentralizadas</v>
      </c>
      <c r="X190" s="244">
        <f>+VLOOKUP(A190,[2]Sheet1!$A$13:$D$744,4,FALSE)</f>
        <v>16</v>
      </c>
      <c r="Y190" s="244" t="str">
        <f>+VLOOKUP(X190,bd_lista!$A$3:$C$590,3,FALSE)</f>
        <v>Ministerio de Educación</v>
      </c>
      <c r="Z190" s="304">
        <f>+X190</f>
        <v>16</v>
      </c>
      <c r="AA190" s="333" t="str">
        <f>+Y190</f>
        <v>Ministerio de Educación</v>
      </c>
    </row>
    <row r="191" spans="1:27" customFormat="1" ht="15" hidden="1" customHeight="1">
      <c r="A191" s="32">
        <v>273</v>
      </c>
      <c r="B191" s="450"/>
      <c r="C191" s="347" t="str">
        <f>+VLOOKUP(A191,bd_lista!$A$3:$C$590,3,FALSE)</f>
        <v>Direc. Dptal. de Educación Pando</v>
      </c>
      <c r="D191" s="452"/>
      <c r="E191" s="347" t="s">
        <v>1311</v>
      </c>
      <c r="F191" s="247">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0</v>
      </c>
      <c r="G191" s="247">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0</v>
      </c>
      <c r="H191" s="247">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247">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247">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247">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247">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0</v>
      </c>
      <c r="M191" s="247">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247">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0</v>
      </c>
      <c r="O191" s="247">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247">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247">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247">
        <f t="shared" ca="1" si="11"/>
        <v>0</v>
      </c>
      <c r="S191" s="247">
        <f ca="1">+R190+R191</f>
        <v>0</v>
      </c>
      <c r="T191" s="247">
        <f ca="1">+S191</f>
        <v>0</v>
      </c>
      <c r="U191" s="246">
        <f t="shared" si="12"/>
        <v>2</v>
      </c>
      <c r="V191" s="347" t="str">
        <f>+VLOOKUP(A191,bd_lista!$A$3:$E$590,5,FALSE)</f>
        <v>Instituciones Descentralizadas</v>
      </c>
      <c r="W191" s="454"/>
      <c r="X191" s="244">
        <f>+VLOOKUP(A191,[2]Sheet1!$A$13:$D$744,4,FALSE)</f>
        <v>16</v>
      </c>
      <c r="Y191" s="244" t="str">
        <f>+VLOOKUP(X191,bd_lista!$A$3:$C$590,3,FALSE)</f>
        <v>Ministerio de Educación</v>
      </c>
      <c r="Z191" s="302"/>
      <c r="AA191" s="335"/>
    </row>
    <row r="192" spans="1:27" ht="15" customHeight="1">
      <c r="A192" s="32">
        <v>234</v>
      </c>
      <c r="B192" s="449">
        <f>+A192</f>
        <v>234</v>
      </c>
      <c r="C192" s="249" t="str">
        <f>+VLOOKUP(A192,bd_lista!$A$3:$C$590,3,FALSE)</f>
        <v xml:space="preserve">Servicio Geológico Minero </v>
      </c>
      <c r="D192" s="451" t="str">
        <f>+C192</f>
        <v xml:space="preserve">Servicio Geológico Minero </v>
      </c>
      <c r="E192" s="249" t="s">
        <v>1310</v>
      </c>
      <c r="F192" s="245">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245">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245">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245">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245">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245">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245">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245">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245">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245">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245">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273">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245">
        <f t="shared" ca="1" si="11"/>
        <v>0</v>
      </c>
      <c r="S192" s="245"/>
      <c r="T192" s="245">
        <f ca="1">+T193</f>
        <v>873020.9</v>
      </c>
      <c r="U192" s="244">
        <f t="shared" si="12"/>
        <v>1</v>
      </c>
      <c r="V192" s="347" t="str">
        <f>+VLOOKUP(A192,bd_lista!$A$3:$E$590,5,FALSE)</f>
        <v>Instituciones Descentralizadas</v>
      </c>
      <c r="W192" s="453" t="str">
        <f>+V192</f>
        <v>Instituciones Descentralizadas</v>
      </c>
      <c r="X192" s="244">
        <f>+VLOOKUP(A192,[2]Sheet1!$A$13:$D$744,4,FALSE)</f>
        <v>76</v>
      </c>
      <c r="Y192" s="244" t="str">
        <f>+VLOOKUP(X192,bd_lista!$A$3:$C$590,3,FALSE)</f>
        <v>Ministerio de Minería y Metalurgia</v>
      </c>
      <c r="Z192" s="304">
        <f>+X192</f>
        <v>76</v>
      </c>
      <c r="AA192" s="333" t="str">
        <f>+Y192</f>
        <v>Ministerio de Minería y Metalurgia</v>
      </c>
    </row>
    <row r="193" spans="1:27" ht="15" customHeight="1">
      <c r="A193" s="32">
        <v>234</v>
      </c>
      <c r="B193" s="450"/>
      <c r="C193" s="347" t="str">
        <f>+VLOOKUP(A193,bd_lista!$A$3:$C$590,3,FALSE)</f>
        <v xml:space="preserve">Servicio Geológico Minero </v>
      </c>
      <c r="D193" s="452"/>
      <c r="E193" s="347" t="s">
        <v>1311</v>
      </c>
      <c r="F193" s="247">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247">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0</v>
      </c>
      <c r="H193" s="247">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0</v>
      </c>
      <c r="I193" s="247">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0</v>
      </c>
      <c r="J193" s="247">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247">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247">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0</v>
      </c>
      <c r="M193" s="247">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873020.9</v>
      </c>
      <c r="N193" s="247">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247">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247">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247">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247">
        <f t="shared" ca="1" si="11"/>
        <v>873020.9</v>
      </c>
      <c r="S193" s="247">
        <f ca="1">+R192+R193</f>
        <v>873020.9</v>
      </c>
      <c r="T193" s="247">
        <f ca="1">+S193</f>
        <v>873020.9</v>
      </c>
      <c r="U193" s="246">
        <f t="shared" si="12"/>
        <v>2</v>
      </c>
      <c r="V193" s="347" t="str">
        <f>+VLOOKUP(A193,bd_lista!$A$3:$E$590,5,FALSE)</f>
        <v>Instituciones Descentralizadas</v>
      </c>
      <c r="W193" s="454"/>
      <c r="X193" s="244">
        <f>+VLOOKUP(A193,[2]Sheet1!$A$13:$D$744,4,FALSE)</f>
        <v>76</v>
      </c>
      <c r="Y193" s="244" t="str">
        <f>+VLOOKUP(X193,bd_lista!$A$3:$C$590,3,FALSE)</f>
        <v>Ministerio de Minería y Metalurgia</v>
      </c>
      <c r="Z193" s="302"/>
      <c r="AA193" s="335"/>
    </row>
    <row r="194" spans="1:27" ht="15" hidden="1" customHeight="1">
      <c r="A194" s="254">
        <v>244</v>
      </c>
      <c r="B194" s="449">
        <f>+A194</f>
        <v>244</v>
      </c>
      <c r="C194" s="249" t="str">
        <f>+VLOOKUP(A194,bd_lista!$A$3:$C$590,3,FALSE)</f>
        <v>Servicio Nacional de Aerofotogrametría</v>
      </c>
      <c r="D194" s="451" t="str">
        <f>+C194</f>
        <v>Servicio Nacional de Aerofotogrametría</v>
      </c>
      <c r="E194" s="249" t="s">
        <v>1310</v>
      </c>
      <c r="F194" s="245">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0</v>
      </c>
      <c r="G194" s="245">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245">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245">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245">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245">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245">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245">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245">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245">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245">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245">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245">
        <f t="shared" ca="1" si="11"/>
        <v>0</v>
      </c>
      <c r="S194" s="245"/>
      <c r="T194" s="245">
        <f ca="1">+T195</f>
        <v>0</v>
      </c>
      <c r="U194" s="244">
        <f t="shared" si="12"/>
        <v>1</v>
      </c>
      <c r="V194" s="347" t="str">
        <f>+VLOOKUP(A194,bd_lista!$A$3:$E$590,5,FALSE)</f>
        <v>Instituciones Descentralizadas</v>
      </c>
      <c r="W194" s="453" t="str">
        <f>+V194</f>
        <v>Instituciones Descentralizadas</v>
      </c>
      <c r="X194" s="244">
        <f>+VLOOKUP(A194,[2]Sheet1!$A$13:$D$744,4,FALSE)</f>
        <v>20</v>
      </c>
      <c r="Y194" s="244" t="str">
        <f>+VLOOKUP(X194,bd_lista!$A$3:$C$590,3,FALSE)</f>
        <v>Ministerio de Defensa</v>
      </c>
      <c r="Z194" s="304">
        <f>+X194</f>
        <v>20</v>
      </c>
      <c r="AA194" s="333" t="str">
        <f>+Y194</f>
        <v>Ministerio de Defensa</v>
      </c>
    </row>
    <row r="195" spans="1:27" ht="15" hidden="1" customHeight="1">
      <c r="A195" s="32">
        <v>244</v>
      </c>
      <c r="B195" s="450"/>
      <c r="C195" s="347" t="str">
        <f>+VLOOKUP(A195,bd_lista!$A$3:$C$590,3,FALSE)</f>
        <v>Servicio Nacional de Aerofotogrametría</v>
      </c>
      <c r="D195" s="452"/>
      <c r="E195" s="347" t="s">
        <v>1311</v>
      </c>
      <c r="F195" s="247">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0</v>
      </c>
      <c r="G195" s="247">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0</v>
      </c>
      <c r="H195" s="247">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0</v>
      </c>
      <c r="I195" s="247">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247">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0</v>
      </c>
      <c r="K195" s="247">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0</v>
      </c>
      <c r="L195" s="247">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247">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0</v>
      </c>
      <c r="N195" s="247">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0</v>
      </c>
      <c r="O195" s="247">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247">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247">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247">
        <f t="shared" ca="1" si="11"/>
        <v>0</v>
      </c>
      <c r="S195" s="247">
        <f ca="1">+R194+R195</f>
        <v>0</v>
      </c>
      <c r="T195" s="247">
        <f ca="1">+S195</f>
        <v>0</v>
      </c>
      <c r="U195" s="246">
        <f t="shared" si="12"/>
        <v>2</v>
      </c>
      <c r="V195" s="347" t="str">
        <f>+VLOOKUP(A195,bd_lista!$A$3:$E$590,5,FALSE)</f>
        <v>Instituciones Descentralizadas</v>
      </c>
      <c r="W195" s="454"/>
      <c r="X195" s="244">
        <f>+VLOOKUP(A195,[2]Sheet1!$A$13:$D$744,4,FALSE)</f>
        <v>20</v>
      </c>
      <c r="Y195" s="244" t="str">
        <f>+VLOOKUP(X195,bd_lista!$A$3:$C$590,3,FALSE)</f>
        <v>Ministerio de Defensa</v>
      </c>
      <c r="Z195" s="302"/>
      <c r="AA195" s="335"/>
    </row>
    <row r="196" spans="1:27" ht="15" customHeight="1">
      <c r="A196" s="254">
        <v>249</v>
      </c>
      <c r="B196" s="449">
        <f>+A196</f>
        <v>249</v>
      </c>
      <c r="C196" s="249" t="str">
        <f>+VLOOKUP(A196,bd_lista!$A$3:$C$590,3,FALSE)</f>
        <v>Central de Abastecimiento y Suministros de Salud</v>
      </c>
      <c r="D196" s="451" t="str">
        <f>+C196</f>
        <v>Central de Abastecimiento y Suministros de Salud</v>
      </c>
      <c r="E196" s="249" t="s">
        <v>1310</v>
      </c>
      <c r="F196" s="245">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645.96</v>
      </c>
      <c r="G196" s="245">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0</v>
      </c>
      <c r="H196" s="245">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0</v>
      </c>
      <c r="I196" s="245">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0</v>
      </c>
      <c r="J196" s="245">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245">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68870</v>
      </c>
      <c r="L196" s="245">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245">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150</v>
      </c>
      <c r="N196" s="245">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245">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245">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245">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245">
        <f t="shared" ca="1" si="11"/>
        <v>69665.960000000006</v>
      </c>
      <c r="S196" s="245"/>
      <c r="T196" s="245">
        <f ca="1">+T197</f>
        <v>2004330.28</v>
      </c>
      <c r="U196" s="244">
        <f t="shared" si="12"/>
        <v>1</v>
      </c>
      <c r="V196" s="347" t="str">
        <f>+VLOOKUP(A196,bd_lista!$A$3:$E$590,5,FALSE)</f>
        <v>Instituciones Descentralizadas</v>
      </c>
      <c r="W196" s="453" t="str">
        <f>+V196</f>
        <v>Instituciones Descentralizadas</v>
      </c>
      <c r="X196" s="244">
        <f>+VLOOKUP(A196,[2]Sheet1!$A$13:$D$744,4,FALSE)</f>
        <v>46</v>
      </c>
      <c r="Y196" s="244" t="str">
        <f>+VLOOKUP(X196,bd_lista!$A$3:$C$590,3,FALSE)</f>
        <v>Ministerio de Salud y Deportes</v>
      </c>
      <c r="Z196" s="304">
        <f>+X196</f>
        <v>46</v>
      </c>
      <c r="AA196" s="305" t="str">
        <f>+Y196</f>
        <v>Ministerio de Salud y Deportes</v>
      </c>
    </row>
    <row r="197" spans="1:27" ht="15" customHeight="1">
      <c r="A197" s="32">
        <v>249</v>
      </c>
      <c r="B197" s="450"/>
      <c r="C197" s="347" t="str">
        <f>+VLOOKUP(A197,bd_lista!$A$3:$C$590,3,FALSE)</f>
        <v>Central de Abastecimiento y Suministros de Salud</v>
      </c>
      <c r="D197" s="452"/>
      <c r="E197" s="347" t="s">
        <v>1311</v>
      </c>
      <c r="F197" s="247">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0</v>
      </c>
      <c r="G197" s="247">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0</v>
      </c>
      <c r="H197" s="247">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0</v>
      </c>
      <c r="I197" s="247">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0</v>
      </c>
      <c r="J197" s="247">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0</v>
      </c>
      <c r="K197" s="247">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0</v>
      </c>
      <c r="L197" s="247">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0</v>
      </c>
      <c r="M197" s="247">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1934664.32</v>
      </c>
      <c r="N197" s="247">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0</v>
      </c>
      <c r="O197" s="247">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247">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247">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247">
        <f t="shared" ca="1" si="11"/>
        <v>1934664.32</v>
      </c>
      <c r="S197" s="247">
        <f ca="1">+R196+R197</f>
        <v>2004330.28</v>
      </c>
      <c r="T197" s="247">
        <f ca="1">+S197</f>
        <v>2004330.28</v>
      </c>
      <c r="U197" s="246">
        <f t="shared" si="12"/>
        <v>2</v>
      </c>
      <c r="V197" s="347" t="str">
        <f>+VLOOKUP(A197,bd_lista!$A$3:$E$590,5,FALSE)</f>
        <v>Instituciones Descentralizadas</v>
      </c>
      <c r="W197" s="454"/>
      <c r="X197" s="244">
        <f>+VLOOKUP(A197,[2]Sheet1!$A$13:$D$744,4,FALSE)</f>
        <v>46</v>
      </c>
      <c r="Y197" s="244" t="str">
        <f>+VLOOKUP(X197,bd_lista!$A$3:$C$590,3,FALSE)</f>
        <v>Ministerio de Salud y Deportes</v>
      </c>
      <c r="Z197" s="302"/>
      <c r="AA197" s="303"/>
    </row>
    <row r="198" spans="1:27" ht="15" customHeight="1">
      <c r="A198" s="254">
        <v>251</v>
      </c>
      <c r="B198" s="449">
        <f>+A198</f>
        <v>251</v>
      </c>
      <c r="C198" s="249" t="str">
        <f>+VLOOKUP(A198,bd_lista!$A$3:$C$590,3,FALSE)</f>
        <v>Instituto Nacional de Salud Ocupacional</v>
      </c>
      <c r="D198" s="451" t="str">
        <f>+C198</f>
        <v>Instituto Nacional de Salud Ocupacional</v>
      </c>
      <c r="E198" s="249" t="s">
        <v>1310</v>
      </c>
      <c r="F198" s="245">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0</v>
      </c>
      <c r="G198" s="245">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245">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0</v>
      </c>
      <c r="I198" s="245">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245">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245">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245">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245">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0</v>
      </c>
      <c r="N198" s="245">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245">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245">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245">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245">
        <f t="shared" ca="1" si="11"/>
        <v>0</v>
      </c>
      <c r="S198" s="245"/>
      <c r="T198" s="245">
        <f ca="1">+T199</f>
        <v>371.07</v>
      </c>
      <c r="U198" s="244">
        <f t="shared" si="12"/>
        <v>1</v>
      </c>
      <c r="V198" s="347" t="str">
        <f>+VLOOKUP(A198,bd_lista!$A$3:$E$590,5,FALSE)</f>
        <v>Instituciones Descentralizadas</v>
      </c>
      <c r="W198" s="453" t="str">
        <f>+V198</f>
        <v>Instituciones Descentralizadas</v>
      </c>
      <c r="X198" s="244">
        <f>+VLOOKUP(A198,[2]Sheet1!$A$13:$D$744,4,FALSE)</f>
        <v>46</v>
      </c>
      <c r="Y198" s="244" t="str">
        <f>+VLOOKUP(X198,bd_lista!$A$3:$C$590,3,FALSE)</f>
        <v>Ministerio de Salud y Deportes</v>
      </c>
      <c r="Z198" s="304">
        <f>+X198</f>
        <v>46</v>
      </c>
      <c r="AA198" s="333" t="str">
        <f>+Y198</f>
        <v>Ministerio de Salud y Deportes</v>
      </c>
    </row>
    <row r="199" spans="1:27" ht="15" customHeight="1">
      <c r="A199" s="32">
        <v>251</v>
      </c>
      <c r="B199" s="450"/>
      <c r="C199" s="347" t="str">
        <f>+VLOOKUP(A199,bd_lista!$A$3:$C$590,3,FALSE)</f>
        <v>Instituto Nacional de Salud Ocupacional</v>
      </c>
      <c r="D199" s="452"/>
      <c r="E199" s="347" t="s">
        <v>1311</v>
      </c>
      <c r="F199" s="247">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0</v>
      </c>
      <c r="G199" s="247">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0</v>
      </c>
      <c r="H199" s="247">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0</v>
      </c>
      <c r="I199" s="247">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0</v>
      </c>
      <c r="J199" s="247">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247">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247">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247">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371.07</v>
      </c>
      <c r="N199" s="247">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0</v>
      </c>
      <c r="O199" s="247">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0</v>
      </c>
      <c r="P199" s="247">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247">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247">
        <f t="shared" ca="1" si="11"/>
        <v>371.07</v>
      </c>
      <c r="S199" s="247">
        <f ca="1">+R198+R199</f>
        <v>371.07</v>
      </c>
      <c r="T199" s="247">
        <f ca="1">+S199</f>
        <v>371.07</v>
      </c>
      <c r="U199" s="246">
        <f t="shared" si="12"/>
        <v>2</v>
      </c>
      <c r="V199" s="347" t="str">
        <f>+VLOOKUP(A199,bd_lista!$A$3:$E$590,5,FALSE)</f>
        <v>Instituciones Descentralizadas</v>
      </c>
      <c r="W199" s="454"/>
      <c r="X199" s="244">
        <f>+VLOOKUP(A199,[2]Sheet1!$A$13:$D$744,4,FALSE)</f>
        <v>46</v>
      </c>
      <c r="Y199" s="244" t="str">
        <f>+VLOOKUP(X199,bd_lista!$A$3:$C$590,3,FALSE)</f>
        <v>Ministerio de Salud y Deportes</v>
      </c>
      <c r="Z199" s="302"/>
      <c r="AA199" s="335"/>
    </row>
    <row r="200" spans="1:27" customFormat="1" ht="15" customHeight="1">
      <c r="A200" s="254">
        <v>221</v>
      </c>
      <c r="B200" s="449">
        <f>+A200</f>
        <v>221</v>
      </c>
      <c r="C200" s="249" t="str">
        <f>+VLOOKUP(A200,bd_lista!$A$3:$C$590,3,FALSE)</f>
        <v>Serv. Nal. de Reg. y Control de la Comer. de Minerales y Metales</v>
      </c>
      <c r="D200" s="451" t="str">
        <f>+C200</f>
        <v>Serv. Nal. de Reg. y Control de la Comer. de Minerales y Metales</v>
      </c>
      <c r="E200" s="249" t="s">
        <v>1310</v>
      </c>
      <c r="F200" s="245">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245">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245">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245">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245">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245">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245">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245">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245">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245">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245">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245">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245">
        <f t="shared" ca="1" si="11"/>
        <v>0</v>
      </c>
      <c r="S200" s="245"/>
      <c r="T200" s="245">
        <f ca="1">+T201</f>
        <v>284.12</v>
      </c>
      <c r="U200" s="244">
        <f t="shared" si="12"/>
        <v>1</v>
      </c>
      <c r="V200" s="347" t="str">
        <f>+VLOOKUP(A200,bd_lista!$A$3:$E$590,5,FALSE)</f>
        <v>Instituciones Descentralizadas</v>
      </c>
      <c r="W200" s="453" t="str">
        <f>+V200</f>
        <v>Instituciones Descentralizadas</v>
      </c>
      <c r="X200" s="244">
        <f>+VLOOKUP(A200,[2]Sheet1!$A$13:$D$744,4,FALSE)</f>
        <v>76</v>
      </c>
      <c r="Y200" s="244" t="str">
        <f>+VLOOKUP(X200,bd_lista!$A$3:$C$590,3,FALSE)</f>
        <v>Ministerio de Minería y Metalurgia</v>
      </c>
      <c r="Z200" s="304">
        <f>+X200</f>
        <v>76</v>
      </c>
      <c r="AA200" s="333" t="str">
        <f>+Y200</f>
        <v>Ministerio de Minería y Metalurgia</v>
      </c>
    </row>
    <row r="201" spans="1:27" customFormat="1" ht="15" customHeight="1">
      <c r="A201" s="32">
        <v>221</v>
      </c>
      <c r="B201" s="450"/>
      <c r="C201" s="347" t="str">
        <f>+VLOOKUP(A201,bd_lista!$A$3:$C$590,3,FALSE)</f>
        <v>Serv. Nal. de Reg. y Control de la Comer. de Minerales y Metales</v>
      </c>
      <c r="D201" s="452"/>
      <c r="E201" s="347" t="s">
        <v>1311</v>
      </c>
      <c r="F201" s="247">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247">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247">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247">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0</v>
      </c>
      <c r="J201" s="247">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247">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247">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247">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284.12</v>
      </c>
      <c r="N201" s="247">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247">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247">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247">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0</v>
      </c>
      <c r="R201" s="247">
        <f t="shared" ca="1" si="11"/>
        <v>284.12</v>
      </c>
      <c r="S201" s="247">
        <f ca="1">+R200+R201</f>
        <v>284.12</v>
      </c>
      <c r="T201" s="247">
        <f ca="1">+S201</f>
        <v>284.12</v>
      </c>
      <c r="U201" s="246">
        <f t="shared" si="12"/>
        <v>2</v>
      </c>
      <c r="V201" s="347" t="str">
        <f>+VLOOKUP(A201,bd_lista!$A$3:$E$590,5,FALSE)</f>
        <v>Instituciones Descentralizadas</v>
      </c>
      <c r="W201" s="454"/>
      <c r="X201" s="244">
        <f>+VLOOKUP(A201,[2]Sheet1!$A$13:$D$744,4,FALSE)</f>
        <v>76</v>
      </c>
      <c r="Y201" s="244" t="str">
        <f>+VLOOKUP(X201,bd_lista!$A$3:$C$590,3,FALSE)</f>
        <v>Ministerio de Minería y Metalurgia</v>
      </c>
      <c r="Z201" s="302"/>
      <c r="AA201" s="335"/>
    </row>
    <row r="202" spans="1:27" ht="15" customHeight="1">
      <c r="A202" s="32">
        <v>253</v>
      </c>
      <c r="B202" s="449">
        <f>+A202</f>
        <v>253</v>
      </c>
      <c r="C202" s="249" t="str">
        <f>+VLOOKUP(A202,bd_lista!$A$3:$C$590,3,FALSE)</f>
        <v>Entidad Ejecutora de Medio Ambiente y Agua</v>
      </c>
      <c r="D202" s="451" t="str">
        <f>+C202</f>
        <v>Entidad Ejecutora de Medio Ambiente y Agua</v>
      </c>
      <c r="E202" s="249" t="s">
        <v>1310</v>
      </c>
      <c r="F202" s="245">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245">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245">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245">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2024071.8199999998</v>
      </c>
      <c r="J202" s="245">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245">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7964847.1784000006</v>
      </c>
      <c r="L202" s="245">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7030099.8700000001</v>
      </c>
      <c r="M202" s="245">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10290000</v>
      </c>
      <c r="N202" s="245">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245">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245">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245">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245">
        <f t="shared" ca="1" si="11"/>
        <v>27309018.8684</v>
      </c>
      <c r="S202" s="245"/>
      <c r="T202" s="245">
        <f ca="1">+T203</f>
        <v>160498141.70839998</v>
      </c>
      <c r="U202" s="244">
        <f t="shared" si="12"/>
        <v>1</v>
      </c>
      <c r="V202" s="347" t="str">
        <f>+VLOOKUP(A202,bd_lista!$A$3:$E$590,5,FALSE)</f>
        <v>Instituciones Descentralizadas</v>
      </c>
      <c r="W202" s="453" t="str">
        <f>+V202</f>
        <v>Instituciones Descentralizadas</v>
      </c>
      <c r="X202" s="244">
        <f>+VLOOKUP(A202,[2]Sheet1!$A$13:$D$744,4,FALSE)</f>
        <v>86</v>
      </c>
      <c r="Y202" s="244" t="str">
        <f>+VLOOKUP(X202,bd_lista!$A$3:$C$590,3,FALSE)</f>
        <v>Ministerio de Medio Ambiente y Agua</v>
      </c>
      <c r="Z202" s="304">
        <f>+X202</f>
        <v>86</v>
      </c>
      <c r="AA202" s="305" t="str">
        <f>+Y202</f>
        <v>Ministerio de Medio Ambiente y Agua</v>
      </c>
    </row>
    <row r="203" spans="1:27" ht="15" customHeight="1">
      <c r="A203" s="32">
        <v>253</v>
      </c>
      <c r="B203" s="450"/>
      <c r="C203" s="347" t="str">
        <f>+VLOOKUP(A203,bd_lista!$A$3:$C$590,3,FALSE)</f>
        <v>Entidad Ejecutora de Medio Ambiente y Agua</v>
      </c>
      <c r="D203" s="452"/>
      <c r="E203" s="347" t="s">
        <v>1311</v>
      </c>
      <c r="F203" s="247">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0</v>
      </c>
      <c r="G203" s="247">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0</v>
      </c>
      <c r="H203" s="247">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0</v>
      </c>
      <c r="I203" s="247">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1303650</v>
      </c>
      <c r="J203" s="247">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0</v>
      </c>
      <c r="K203" s="247">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7965598.1799999997</v>
      </c>
      <c r="L203" s="247">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69761256.890000001</v>
      </c>
      <c r="M203" s="247">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54158617.769999996</v>
      </c>
      <c r="N203" s="247">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0</v>
      </c>
      <c r="O203" s="247">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247">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247">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247">
        <f t="shared" ca="1" si="11"/>
        <v>133189122.83999999</v>
      </c>
      <c r="S203" s="247">
        <f ca="1">+R202+R203</f>
        <v>160498141.70839998</v>
      </c>
      <c r="T203" s="247">
        <f ca="1">+S203</f>
        <v>160498141.70839998</v>
      </c>
      <c r="U203" s="246">
        <f t="shared" si="12"/>
        <v>2</v>
      </c>
      <c r="V203" s="347" t="str">
        <f>+VLOOKUP(A203,bd_lista!$A$3:$E$590,5,FALSE)</f>
        <v>Instituciones Descentralizadas</v>
      </c>
      <c r="W203" s="454"/>
      <c r="X203" s="244">
        <f>+VLOOKUP(A203,[2]Sheet1!$A$13:$D$744,4,FALSE)</f>
        <v>86</v>
      </c>
      <c r="Y203" s="244" t="str">
        <f>+VLOOKUP(X203,bd_lista!$A$3:$C$590,3,FALSE)</f>
        <v>Ministerio de Medio Ambiente y Agua</v>
      </c>
      <c r="Z203" s="302"/>
      <c r="AA203" s="303"/>
    </row>
    <row r="204" spans="1:27" ht="15" hidden="1" customHeight="1">
      <c r="A204" s="254">
        <v>265</v>
      </c>
      <c r="B204" s="449">
        <f>+A204</f>
        <v>265</v>
      </c>
      <c r="C204" s="249" t="str">
        <f>+VLOOKUP(A204,bd_lista!$A$3:$C$590,3,FALSE)</f>
        <v>Direc. Dptal. de Educación  Chuquisaca</v>
      </c>
      <c r="D204" s="451" t="str">
        <f>+C204</f>
        <v>Direc. Dptal. de Educación  Chuquisaca</v>
      </c>
      <c r="E204" s="249" t="s">
        <v>1310</v>
      </c>
      <c r="F204" s="245">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0</v>
      </c>
      <c r="G204" s="245">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0</v>
      </c>
      <c r="H204" s="245">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0</v>
      </c>
      <c r="I204" s="245">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0</v>
      </c>
      <c r="J204" s="245">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245">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245">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245">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245">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245">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245">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245">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245">
        <f t="shared" ca="1" si="11"/>
        <v>0</v>
      </c>
      <c r="S204" s="245"/>
      <c r="T204" s="245">
        <f ca="1">+T205</f>
        <v>0</v>
      </c>
      <c r="U204" s="244">
        <f t="shared" si="12"/>
        <v>1</v>
      </c>
      <c r="V204" s="347" t="str">
        <f>+VLOOKUP(A204,bd_lista!$A$3:$E$590,5,FALSE)</f>
        <v>Instituciones Descentralizadas</v>
      </c>
      <c r="W204" s="453" t="str">
        <f>+V204</f>
        <v>Instituciones Descentralizadas</v>
      </c>
      <c r="X204" s="244">
        <f>+VLOOKUP(A204,[2]Sheet1!$A$13:$D$744,4,FALSE)</f>
        <v>16</v>
      </c>
      <c r="Y204" s="244" t="str">
        <f>+VLOOKUP(X204,bd_lista!$A$3:$C$590,3,FALSE)</f>
        <v>Ministerio de Educación</v>
      </c>
      <c r="Z204" s="304">
        <f>+X204</f>
        <v>16</v>
      </c>
      <c r="AA204" s="333" t="str">
        <f>+Y204</f>
        <v>Ministerio de Educación</v>
      </c>
    </row>
    <row r="205" spans="1:27" ht="15" hidden="1" customHeight="1">
      <c r="A205" s="32">
        <v>265</v>
      </c>
      <c r="B205" s="450"/>
      <c r="C205" s="347" t="str">
        <f>+VLOOKUP(A205,bd_lista!$A$3:$C$590,3,FALSE)</f>
        <v>Direc. Dptal. de Educación  Chuquisaca</v>
      </c>
      <c r="D205" s="452"/>
      <c r="E205" s="347" t="s">
        <v>1311</v>
      </c>
      <c r="F205" s="247">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0</v>
      </c>
      <c r="G205" s="247">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0</v>
      </c>
      <c r="H205" s="247">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0</v>
      </c>
      <c r="I205" s="247">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0</v>
      </c>
      <c r="J205" s="247">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247">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247">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247">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247">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0</v>
      </c>
      <c r="O205" s="247">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0</v>
      </c>
      <c r="P205" s="247">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247">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247">
        <f t="shared" ca="1" si="11"/>
        <v>0</v>
      </c>
      <c r="S205" s="247">
        <f ca="1">+R204+R205</f>
        <v>0</v>
      </c>
      <c r="T205" s="247">
        <f ca="1">+S205</f>
        <v>0</v>
      </c>
      <c r="U205" s="246">
        <f t="shared" si="12"/>
        <v>2</v>
      </c>
      <c r="V205" s="347" t="str">
        <f>+VLOOKUP(A205,bd_lista!$A$3:$E$590,5,FALSE)</f>
        <v>Instituciones Descentralizadas</v>
      </c>
      <c r="W205" s="454"/>
      <c r="X205" s="244">
        <f>+VLOOKUP(A205,[2]Sheet1!$A$13:$D$744,4,FALSE)</f>
        <v>16</v>
      </c>
      <c r="Y205" s="244" t="str">
        <f>+VLOOKUP(X205,bd_lista!$A$3:$C$590,3,FALSE)</f>
        <v>Ministerio de Educación</v>
      </c>
      <c r="Z205" s="302"/>
      <c r="AA205" s="335"/>
    </row>
    <row r="206" spans="1:27" ht="15" customHeight="1">
      <c r="A206" s="254">
        <v>254</v>
      </c>
      <c r="B206" s="449">
        <f>+A206</f>
        <v>254</v>
      </c>
      <c r="C206" s="249" t="str">
        <f>+VLOOKUP(A206,bd_lista!$A$3:$C$590,3,FALSE)</f>
        <v>Instituto del Seguro Agrario</v>
      </c>
      <c r="D206" s="451" t="str">
        <f>+C206</f>
        <v>Instituto del Seguro Agrario</v>
      </c>
      <c r="E206" s="249" t="s">
        <v>1310</v>
      </c>
      <c r="F206" s="245">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245">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0</v>
      </c>
      <c r="H206" s="245">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0</v>
      </c>
      <c r="I206" s="245">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245">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245">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245">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245">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245">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245">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245">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245">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245">
        <f t="shared" ca="1" si="11"/>
        <v>0</v>
      </c>
      <c r="S206" s="245"/>
      <c r="T206" s="245">
        <f ca="1">+T207</f>
        <v>590</v>
      </c>
      <c r="U206" s="244">
        <f t="shared" si="12"/>
        <v>1</v>
      </c>
      <c r="V206" s="347" t="str">
        <f>+VLOOKUP(A206,bd_lista!$A$3:$E$590,5,FALSE)</f>
        <v>Instituciones Descentralizadas</v>
      </c>
      <c r="W206" s="453" t="str">
        <f>+V206</f>
        <v>Instituciones Descentralizadas</v>
      </c>
      <c r="X206" s="244">
        <f>+VLOOKUP(A206,[2]Sheet1!$A$13:$D$744,4,FALSE)</f>
        <v>47</v>
      </c>
      <c r="Y206" s="244" t="str">
        <f>+VLOOKUP(X206,bd_lista!$A$3:$C$590,3,FALSE)</f>
        <v>Ministerio de Desarrollo Rural y Tierras</v>
      </c>
      <c r="Z206" s="304">
        <f>+X206</f>
        <v>47</v>
      </c>
      <c r="AA206" s="333" t="str">
        <f>+Y206</f>
        <v>Ministerio de Desarrollo Rural y Tierras</v>
      </c>
    </row>
    <row r="207" spans="1:27" ht="15" customHeight="1">
      <c r="A207" s="32">
        <v>254</v>
      </c>
      <c r="B207" s="450"/>
      <c r="C207" s="347" t="str">
        <f>+VLOOKUP(A207,bd_lista!$A$3:$C$590,3,FALSE)</f>
        <v>Instituto del Seguro Agrario</v>
      </c>
      <c r="D207" s="452"/>
      <c r="E207" s="347" t="s">
        <v>1311</v>
      </c>
      <c r="F207" s="247">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0</v>
      </c>
      <c r="G207" s="247">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0</v>
      </c>
      <c r="H207" s="247">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0</v>
      </c>
      <c r="I207" s="247">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0</v>
      </c>
      <c r="J207" s="247">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0</v>
      </c>
      <c r="K207" s="247">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247">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247">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590</v>
      </c>
      <c r="N207" s="247">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247">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0</v>
      </c>
      <c r="P207" s="247">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247">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247">
        <f t="shared" ca="1" si="11"/>
        <v>590</v>
      </c>
      <c r="S207" s="247">
        <f ca="1">+R206+R207</f>
        <v>590</v>
      </c>
      <c r="T207" s="247">
        <f ca="1">+S207</f>
        <v>590</v>
      </c>
      <c r="U207" s="246">
        <f t="shared" si="12"/>
        <v>2</v>
      </c>
      <c r="V207" s="347" t="str">
        <f>+VLOOKUP(A207,bd_lista!$A$3:$E$590,5,FALSE)</f>
        <v>Instituciones Descentralizadas</v>
      </c>
      <c r="W207" s="454"/>
      <c r="X207" s="244">
        <f>+VLOOKUP(A207,[2]Sheet1!$A$13:$D$744,4,FALSE)</f>
        <v>47</v>
      </c>
      <c r="Y207" s="244" t="str">
        <f>+VLOOKUP(X207,bd_lista!$A$3:$C$590,3,FALSE)</f>
        <v>Ministerio de Desarrollo Rural y Tierras</v>
      </c>
      <c r="Z207" s="302"/>
      <c r="AA207" s="335"/>
    </row>
    <row r="208" spans="1:27" ht="15" customHeight="1">
      <c r="A208" s="254">
        <v>266</v>
      </c>
      <c r="B208" s="449">
        <f>+A208</f>
        <v>266</v>
      </c>
      <c r="C208" s="249" t="str">
        <f>+VLOOKUP(A208,bd_lista!$A$3:$C$590,3,FALSE)</f>
        <v>Direc. Dptal. de Educación La Paz</v>
      </c>
      <c r="D208" s="451" t="str">
        <f>+C208</f>
        <v>Direc. Dptal. de Educación La Paz</v>
      </c>
      <c r="E208" s="249" t="s">
        <v>1310</v>
      </c>
      <c r="F208" s="245">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245">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245">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245">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245">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245">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245">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245">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245">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245">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245">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245">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245">
        <f t="shared" ca="1" si="11"/>
        <v>0</v>
      </c>
      <c r="S208" s="245"/>
      <c r="T208" s="245">
        <f ca="1">+T209</f>
        <v>912455.16</v>
      </c>
      <c r="U208" s="244">
        <f t="shared" si="12"/>
        <v>1</v>
      </c>
      <c r="V208" s="347" t="str">
        <f>+VLOOKUP(A208,bd_lista!$A$3:$E$590,5,FALSE)</f>
        <v>Instituciones Descentralizadas</v>
      </c>
      <c r="W208" s="453" t="str">
        <f>+V208</f>
        <v>Instituciones Descentralizadas</v>
      </c>
      <c r="X208" s="244">
        <f>+VLOOKUP(A208,[2]Sheet1!$A$13:$D$744,4,FALSE)</f>
        <v>16</v>
      </c>
      <c r="Y208" s="244" t="str">
        <f>+VLOOKUP(X208,bd_lista!$A$3:$C$590,3,FALSE)</f>
        <v>Ministerio de Educación</v>
      </c>
      <c r="Z208" s="304">
        <f>+X208</f>
        <v>16</v>
      </c>
      <c r="AA208" s="333" t="str">
        <f>+Y208</f>
        <v>Ministerio de Educación</v>
      </c>
    </row>
    <row r="209" spans="1:27" ht="15" customHeight="1">
      <c r="A209" s="32">
        <v>266</v>
      </c>
      <c r="B209" s="450"/>
      <c r="C209" s="347" t="str">
        <f>+VLOOKUP(A209,bd_lista!$A$3:$C$590,3,FALSE)</f>
        <v>Direc. Dptal. de Educación La Paz</v>
      </c>
      <c r="D209" s="452"/>
      <c r="E209" s="347" t="s">
        <v>1311</v>
      </c>
      <c r="F209" s="247">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0</v>
      </c>
      <c r="G209" s="247">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0</v>
      </c>
      <c r="H209" s="247">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0</v>
      </c>
      <c r="I209" s="247">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4757</v>
      </c>
      <c r="J209" s="247">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8343.9700000000012</v>
      </c>
      <c r="K209" s="247">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4257.5600000000004</v>
      </c>
      <c r="L209" s="247">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895096.63</v>
      </c>
      <c r="M209" s="247">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247">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0</v>
      </c>
      <c r="O209" s="247">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0</v>
      </c>
      <c r="P209" s="247">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379">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247">
        <f t="shared" ca="1" si="11"/>
        <v>912455.16</v>
      </c>
      <c r="S209" s="247">
        <f ca="1">+R208+R209</f>
        <v>912455.16</v>
      </c>
      <c r="T209" s="247">
        <f ca="1">+S209</f>
        <v>912455.16</v>
      </c>
      <c r="U209" s="246">
        <f t="shared" si="12"/>
        <v>2</v>
      </c>
      <c r="V209" s="347" t="str">
        <f>+VLOOKUP(A209,bd_lista!$A$3:$E$590,5,FALSE)</f>
        <v>Instituciones Descentralizadas</v>
      </c>
      <c r="W209" s="454"/>
      <c r="X209" s="244">
        <f>+VLOOKUP(A209,[2]Sheet1!$A$13:$D$744,4,FALSE)</f>
        <v>16</v>
      </c>
      <c r="Y209" s="244" t="str">
        <f>+VLOOKUP(X209,bd_lista!$A$3:$C$590,3,FALSE)</f>
        <v>Ministerio de Educación</v>
      </c>
      <c r="Z209" s="302"/>
      <c r="AA209" s="335"/>
    </row>
    <row r="210" spans="1:27" customFormat="1" ht="15" hidden="1" customHeight="1">
      <c r="A210" s="254">
        <v>271</v>
      </c>
      <c r="B210" s="449">
        <f>+A210</f>
        <v>271</v>
      </c>
      <c r="C210" s="249" t="str">
        <f>+VLOOKUP(A210,bd_lista!$A$3:$C$590,3,FALSE)</f>
        <v>Direc. Dptal. de Educación Santa Cruz</v>
      </c>
      <c r="D210" s="451" t="str">
        <f>+C210</f>
        <v>Direc. Dptal. de Educación Santa Cruz</v>
      </c>
      <c r="E210" s="249" t="s">
        <v>1310</v>
      </c>
      <c r="F210" s="245">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245">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0</v>
      </c>
      <c r="H210" s="245">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245">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245">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245">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245">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245">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245">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245">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245">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245">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245">
        <f t="shared" ca="1" si="11"/>
        <v>0</v>
      </c>
      <c r="S210" s="273"/>
      <c r="T210" s="245">
        <f ca="1">+T211</f>
        <v>0</v>
      </c>
      <c r="U210" s="244">
        <f t="shared" si="12"/>
        <v>1</v>
      </c>
      <c r="V210" s="347" t="str">
        <f>+VLOOKUP(A210,bd_lista!$A$3:$E$590,5,FALSE)</f>
        <v>Instituciones Descentralizadas</v>
      </c>
      <c r="W210" s="453" t="str">
        <f>+V210</f>
        <v>Instituciones Descentralizadas</v>
      </c>
      <c r="X210" s="244">
        <f>+VLOOKUP(A210,[2]Sheet1!$A$13:$D$744,4,FALSE)</f>
        <v>16</v>
      </c>
      <c r="Y210" s="244" t="str">
        <f>+VLOOKUP(X210,bd_lista!$A$3:$C$590,3,FALSE)</f>
        <v>Ministerio de Educación</v>
      </c>
      <c r="Z210" s="304">
        <f>+X210</f>
        <v>16</v>
      </c>
      <c r="AA210" s="333" t="str">
        <f>+Y210</f>
        <v>Ministerio de Educación</v>
      </c>
    </row>
    <row r="211" spans="1:27" customFormat="1" ht="15" hidden="1" customHeight="1">
      <c r="A211" s="32">
        <v>271</v>
      </c>
      <c r="B211" s="450"/>
      <c r="C211" s="347" t="str">
        <f>+VLOOKUP(A211,bd_lista!$A$3:$C$590,3,FALSE)</f>
        <v>Direc. Dptal. de Educación Santa Cruz</v>
      </c>
      <c r="D211" s="452"/>
      <c r="E211" s="347" t="s">
        <v>1311</v>
      </c>
      <c r="F211" s="247">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0</v>
      </c>
      <c r="G211" s="247">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0</v>
      </c>
      <c r="H211" s="247">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0</v>
      </c>
      <c r="I211" s="247">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0</v>
      </c>
      <c r="J211" s="247">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247">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247">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247">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0</v>
      </c>
      <c r="N211" s="247">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0</v>
      </c>
      <c r="O211" s="247">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0</v>
      </c>
      <c r="P211" s="247">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0</v>
      </c>
      <c r="Q211" s="247">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0</v>
      </c>
      <c r="R211" s="247">
        <f t="shared" ca="1" si="11"/>
        <v>0</v>
      </c>
      <c r="S211" s="247">
        <f ca="1">+R210+R211</f>
        <v>0</v>
      </c>
      <c r="T211" s="245">
        <f ca="1">+S211</f>
        <v>0</v>
      </c>
      <c r="U211" s="244">
        <f t="shared" si="12"/>
        <v>2</v>
      </c>
      <c r="V211" s="347" t="str">
        <f>+VLOOKUP(A211,bd_lista!$A$3:$E$590,5,FALSE)</f>
        <v>Instituciones Descentralizadas</v>
      </c>
      <c r="W211" s="454"/>
      <c r="X211" s="244">
        <f>+VLOOKUP(A211,[2]Sheet1!$A$13:$D$744,4,FALSE)</f>
        <v>16</v>
      </c>
      <c r="Y211" s="244" t="str">
        <f>+VLOOKUP(X211,bd_lista!$A$3:$C$590,3,FALSE)</f>
        <v>Ministerio de Educación</v>
      </c>
      <c r="Z211" s="302"/>
      <c r="AA211" s="335"/>
    </row>
    <row r="212" spans="1:27" customFormat="1" ht="15" customHeight="1">
      <c r="A212" s="32">
        <v>267</v>
      </c>
      <c r="B212" s="449">
        <f>+A212</f>
        <v>267</v>
      </c>
      <c r="C212" s="249" t="str">
        <f>+VLOOKUP(A212,bd_lista!$A$3:$C$590,3,FALSE)</f>
        <v>Direc. Dptal. de Educación Cochabamba</v>
      </c>
      <c r="D212" s="451" t="str">
        <f>+C212</f>
        <v>Direc. Dptal. de Educación Cochabamba</v>
      </c>
      <c r="E212" s="249" t="s">
        <v>1310</v>
      </c>
      <c r="F212" s="245">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245">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245">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245">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245">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245">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245">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245">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245">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0</v>
      </c>
      <c r="O212" s="245">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245">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245">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0</v>
      </c>
      <c r="R212" s="245">
        <f t="shared" ca="1" si="11"/>
        <v>0</v>
      </c>
      <c r="S212" s="245"/>
      <c r="T212" s="245">
        <f ca="1">+T213</f>
        <v>1953.59</v>
      </c>
      <c r="U212" s="244">
        <f t="shared" si="12"/>
        <v>1</v>
      </c>
      <c r="V212" s="347" t="str">
        <f>+VLOOKUP(A212,bd_lista!$A$3:$E$590,5,FALSE)</f>
        <v>Instituciones Descentralizadas</v>
      </c>
      <c r="W212" s="453" t="str">
        <f>+V212</f>
        <v>Instituciones Descentralizadas</v>
      </c>
      <c r="X212" s="244">
        <f>+VLOOKUP(A212,[2]Sheet1!$A$13:$D$744,4,FALSE)</f>
        <v>16</v>
      </c>
      <c r="Y212" s="244" t="str">
        <f>+VLOOKUP(X212,bd_lista!$A$3:$C$590,3,FALSE)</f>
        <v>Ministerio de Educación</v>
      </c>
      <c r="Z212" s="304">
        <f>+X212</f>
        <v>16</v>
      </c>
      <c r="AA212" s="305" t="str">
        <f>+Y212</f>
        <v>Ministerio de Educación</v>
      </c>
    </row>
    <row r="213" spans="1:27" customFormat="1" ht="15" customHeight="1">
      <c r="A213" s="32">
        <v>267</v>
      </c>
      <c r="B213" s="450"/>
      <c r="C213" s="347" t="str">
        <f>+VLOOKUP(A213,bd_lista!$A$3:$C$590,3,FALSE)</f>
        <v>Direc. Dptal. de Educación Cochabamba</v>
      </c>
      <c r="D213" s="452"/>
      <c r="E213" s="347" t="s">
        <v>1311</v>
      </c>
      <c r="F213" s="247">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0</v>
      </c>
      <c r="G213" s="247">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0</v>
      </c>
      <c r="H213" s="247">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0</v>
      </c>
      <c r="I213" s="245">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0</v>
      </c>
      <c r="J213" s="245">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1422.07</v>
      </c>
      <c r="K213" s="245">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0</v>
      </c>
      <c r="L213" s="245">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0</v>
      </c>
      <c r="M213" s="245">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531.52</v>
      </c>
      <c r="N213" s="245">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0</v>
      </c>
      <c r="O213" s="245">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245">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245">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0</v>
      </c>
      <c r="R213" s="247">
        <f t="shared" ca="1" si="11"/>
        <v>1953.59</v>
      </c>
      <c r="S213" s="247">
        <f ca="1">+R212+R213</f>
        <v>1953.59</v>
      </c>
      <c r="T213" s="245">
        <f ca="1">+S213</f>
        <v>1953.59</v>
      </c>
      <c r="U213" s="244">
        <f t="shared" si="12"/>
        <v>2</v>
      </c>
      <c r="V213" s="347" t="str">
        <f>+VLOOKUP(A213,bd_lista!$A$3:$E$590,5,FALSE)</f>
        <v>Instituciones Descentralizadas</v>
      </c>
      <c r="W213" s="454"/>
      <c r="X213" s="244">
        <f>+VLOOKUP(A213,[2]Sheet1!$A$13:$D$744,4,FALSE)</f>
        <v>16</v>
      </c>
      <c r="Y213" s="244" t="str">
        <f>+VLOOKUP(X213,bd_lista!$A$3:$C$590,3,FALSE)</f>
        <v>Ministerio de Educación</v>
      </c>
      <c r="Z213" s="302"/>
      <c r="AA213" s="303"/>
    </row>
    <row r="214" spans="1:27" customFormat="1" ht="15" customHeight="1">
      <c r="A214" s="32">
        <v>269</v>
      </c>
      <c r="B214" s="449">
        <f>+A214</f>
        <v>269</v>
      </c>
      <c r="C214" s="249" t="str">
        <f>+VLOOKUP(A214,bd_lista!$A$3:$C$590,3,FALSE)</f>
        <v>Direc. Dptal. de Educación Potosí</v>
      </c>
      <c r="D214" s="451" t="str">
        <f>+C214</f>
        <v>Direc. Dptal. de Educación Potosí</v>
      </c>
      <c r="E214" s="249" t="s">
        <v>1310</v>
      </c>
      <c r="F214" s="245">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0</v>
      </c>
      <c r="G214" s="245">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0</v>
      </c>
      <c r="H214" s="245">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0</v>
      </c>
      <c r="I214" s="245">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0</v>
      </c>
      <c r="J214" s="245">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0</v>
      </c>
      <c r="K214" s="245">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0</v>
      </c>
      <c r="L214" s="245">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0</v>
      </c>
      <c r="M214" s="245">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0</v>
      </c>
      <c r="N214" s="245">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245">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0</v>
      </c>
      <c r="P214" s="245">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0</v>
      </c>
      <c r="Q214" s="245">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0</v>
      </c>
      <c r="R214" s="245">
        <f t="shared" ca="1" si="11"/>
        <v>0</v>
      </c>
      <c r="S214" s="247"/>
      <c r="T214" s="245">
        <f ca="1">+T215</f>
        <v>54813</v>
      </c>
      <c r="U214" s="244">
        <f t="shared" si="12"/>
        <v>1</v>
      </c>
      <c r="V214" s="347" t="str">
        <f>+VLOOKUP(A214,bd_lista!$A$3:$E$590,5,FALSE)</f>
        <v>Instituciones Descentralizadas</v>
      </c>
      <c r="W214" s="453" t="str">
        <f>+V214</f>
        <v>Instituciones Descentralizadas</v>
      </c>
      <c r="X214" s="244">
        <f>+VLOOKUP(A214,[2]Sheet1!$A$13:$D$744,4,FALSE)</f>
        <v>16</v>
      </c>
      <c r="Y214" s="244" t="str">
        <f>+VLOOKUP(X214,bd_lista!$A$3:$C$590,3,FALSE)</f>
        <v>Ministerio de Educación</v>
      </c>
      <c r="Z214" s="304">
        <f>+X214</f>
        <v>16</v>
      </c>
      <c r="AA214" s="333" t="str">
        <f>+Y214</f>
        <v>Ministerio de Educación</v>
      </c>
    </row>
    <row r="215" spans="1:27" customFormat="1" ht="15" customHeight="1">
      <c r="A215" s="32">
        <v>269</v>
      </c>
      <c r="B215" s="450"/>
      <c r="C215" s="347" t="str">
        <f>+VLOOKUP(A215,bd_lista!$A$3:$C$590,3,FALSE)</f>
        <v>Direc. Dptal. de Educación Potosí</v>
      </c>
      <c r="D215" s="452"/>
      <c r="E215" s="249" t="s">
        <v>1311</v>
      </c>
      <c r="F215" s="245">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0</v>
      </c>
      <c r="G215" s="245">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0</v>
      </c>
      <c r="H215" s="245">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0</v>
      </c>
      <c r="I215" s="245">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0</v>
      </c>
      <c r="J215" s="245">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0</v>
      </c>
      <c r="K215" s="245">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0</v>
      </c>
      <c r="L215" s="245">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0</v>
      </c>
      <c r="M215" s="245">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54813</v>
      </c>
      <c r="N215" s="245">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245">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0</v>
      </c>
      <c r="P215" s="245">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0</v>
      </c>
      <c r="Q215" s="245">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0</v>
      </c>
      <c r="R215" s="245">
        <f t="shared" ca="1" si="11"/>
        <v>54813</v>
      </c>
      <c r="S215" s="247">
        <f ca="1">+R214+R215</f>
        <v>54813</v>
      </c>
      <c r="T215" s="245">
        <f ca="1">+S215</f>
        <v>54813</v>
      </c>
      <c r="U215" s="244">
        <f t="shared" si="12"/>
        <v>2</v>
      </c>
      <c r="V215" s="347" t="str">
        <f>+VLOOKUP(A215,bd_lista!$A$3:$E$590,5,FALSE)</f>
        <v>Instituciones Descentralizadas</v>
      </c>
      <c r="W215" s="454"/>
      <c r="X215" s="244">
        <f>+VLOOKUP(A215,[2]Sheet1!$A$13:$D$744,4,FALSE)</f>
        <v>16</v>
      </c>
      <c r="Y215" s="244" t="str">
        <f>+VLOOKUP(X215,bd_lista!$A$3:$C$590,3,FALSE)</f>
        <v>Ministerio de Educación</v>
      </c>
      <c r="Z215" s="302"/>
      <c r="AA215" s="335"/>
    </row>
    <row r="216" spans="1:27" ht="15" customHeight="1">
      <c r="A216" s="32">
        <v>281</v>
      </c>
      <c r="B216" s="449">
        <f>+A216</f>
        <v>281</v>
      </c>
      <c r="C216" s="249" t="str">
        <f>+VLOOKUP(A216,bd_lista!$A$3:$C$590,3,FALSE)</f>
        <v>Oficina Técnica Nacional de los Ríos Pilcomayo y Bermejo</v>
      </c>
      <c r="D216" s="451" t="str">
        <f>+C216</f>
        <v>Oficina Técnica Nacional de los Ríos Pilcomayo y Bermejo</v>
      </c>
      <c r="E216" s="249" t="s">
        <v>1310</v>
      </c>
      <c r="F216" s="245">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245">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0</v>
      </c>
      <c r="H216" s="245">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245">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245">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245">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245">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245">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245">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0</v>
      </c>
      <c r="O216" s="245">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245">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245">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245">
        <f t="shared" ca="1" si="11"/>
        <v>0</v>
      </c>
      <c r="S216" s="245"/>
      <c r="T216" s="245">
        <f ca="1">+T217</f>
        <v>2392283.62</v>
      </c>
      <c r="U216" s="244">
        <f t="shared" si="12"/>
        <v>1</v>
      </c>
      <c r="V216" s="347" t="str">
        <f>+VLOOKUP(A216,bd_lista!$A$3:$E$590,5,FALSE)</f>
        <v>Instituciones Descentralizadas</v>
      </c>
      <c r="W216" s="453" t="str">
        <f>+V216</f>
        <v>Instituciones Descentralizadas</v>
      </c>
      <c r="X216" s="244">
        <f>+VLOOKUP(A216,[2]Sheet1!$A$13:$D$744,4,FALSE)</f>
        <v>86</v>
      </c>
      <c r="Y216" s="244" t="str">
        <f>+VLOOKUP(X216,bd_lista!$A$3:$C$590,3,FALSE)</f>
        <v>Ministerio de Medio Ambiente y Agua</v>
      </c>
      <c r="Z216" s="304">
        <f>+X216</f>
        <v>86</v>
      </c>
      <c r="AA216" s="333" t="str">
        <f>+Y216</f>
        <v>Ministerio de Medio Ambiente y Agua</v>
      </c>
    </row>
    <row r="217" spans="1:27" ht="15" customHeight="1">
      <c r="A217" s="32">
        <v>281</v>
      </c>
      <c r="B217" s="450"/>
      <c r="C217" s="347" t="str">
        <f>+VLOOKUP(A217,bd_lista!$A$3:$C$590,3,FALSE)</f>
        <v>Oficina Técnica Nacional de los Ríos Pilcomayo y Bermejo</v>
      </c>
      <c r="D217" s="452"/>
      <c r="E217" s="347" t="s">
        <v>1311</v>
      </c>
      <c r="F217" s="247">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0</v>
      </c>
      <c r="G217" s="247">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0</v>
      </c>
      <c r="H217" s="247">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0</v>
      </c>
      <c r="I217" s="247">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0</v>
      </c>
      <c r="J217" s="247">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0</v>
      </c>
      <c r="K217" s="247">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247">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476.62</v>
      </c>
      <c r="M217" s="247">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2391807</v>
      </c>
      <c r="N217" s="247">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0</v>
      </c>
      <c r="O217" s="247">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0</v>
      </c>
      <c r="P217" s="247">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247">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0</v>
      </c>
      <c r="R217" s="247">
        <f t="shared" ca="1" si="11"/>
        <v>2392283.62</v>
      </c>
      <c r="S217" s="247">
        <f ca="1">+R216+R217</f>
        <v>2392283.62</v>
      </c>
      <c r="T217" s="247">
        <f ca="1">+S217</f>
        <v>2392283.62</v>
      </c>
      <c r="U217" s="246">
        <f t="shared" si="12"/>
        <v>2</v>
      </c>
      <c r="V217" s="347" t="str">
        <f>+VLOOKUP(A217,bd_lista!$A$3:$E$590,5,FALSE)</f>
        <v>Instituciones Descentralizadas</v>
      </c>
      <c r="W217" s="454"/>
      <c r="X217" s="244">
        <f>+VLOOKUP(A217,[2]Sheet1!$A$13:$D$744,4,FALSE)</f>
        <v>86</v>
      </c>
      <c r="Y217" s="244" t="str">
        <f>+VLOOKUP(X217,bd_lista!$A$3:$C$590,3,FALSE)</f>
        <v>Ministerio de Medio Ambiente y Agua</v>
      </c>
      <c r="Z217" s="302"/>
      <c r="AA217" s="335"/>
    </row>
    <row r="218" spans="1:27" ht="15" hidden="1" customHeight="1">
      <c r="A218" s="254">
        <v>371</v>
      </c>
      <c r="B218" s="449">
        <f>+A218</f>
        <v>371</v>
      </c>
      <c r="C218" s="249" t="str">
        <f>+VLOOKUP(A218,bd_lista!$A$3:$C$590,3,FALSE)</f>
        <v>Centro Internacional de la Quinua</v>
      </c>
      <c r="D218" s="451" t="str">
        <f>+C218</f>
        <v>Centro Internacional de la Quinua</v>
      </c>
      <c r="E218" s="249" t="s">
        <v>1310</v>
      </c>
      <c r="F218" s="245">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245">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245">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245">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245">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245">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245">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245">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245">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245">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245">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245">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245">
        <f t="shared" ca="1" si="11"/>
        <v>0</v>
      </c>
      <c r="S218" s="245"/>
      <c r="T218" s="245">
        <f ca="1">+T219</f>
        <v>0</v>
      </c>
      <c r="U218" s="244">
        <f t="shared" si="12"/>
        <v>1</v>
      </c>
      <c r="V218" s="347" t="str">
        <f>+VLOOKUP(A218,bd_lista!$A$3:$E$590,5,FALSE)</f>
        <v>Instituciones Descentralizadas</v>
      </c>
      <c r="W218" s="453" t="str">
        <f>+V218</f>
        <v>Instituciones Descentralizadas</v>
      </c>
      <c r="X218" s="244">
        <f>+VLOOKUP(A218,[2]Sheet1!$A$13:$D$744,4,FALSE)</f>
        <v>47</v>
      </c>
      <c r="Y218" s="244" t="str">
        <f>+VLOOKUP(X218,bd_lista!$A$3:$C$590,3,FALSE)</f>
        <v>Ministerio de Desarrollo Rural y Tierras</v>
      </c>
      <c r="Z218" s="304">
        <f>+X218</f>
        <v>47</v>
      </c>
      <c r="AA218" s="305" t="str">
        <f>+Y218</f>
        <v>Ministerio de Desarrollo Rural y Tierras</v>
      </c>
    </row>
    <row r="219" spans="1:27" ht="15" hidden="1" customHeight="1">
      <c r="A219" s="32">
        <v>371</v>
      </c>
      <c r="B219" s="450"/>
      <c r="C219" s="347" t="str">
        <f>+VLOOKUP(A219,bd_lista!$A$3:$C$590,3,FALSE)</f>
        <v>Centro Internacional de la Quinua</v>
      </c>
      <c r="D219" s="452"/>
      <c r="E219" s="347" t="s">
        <v>1311</v>
      </c>
      <c r="F219" s="247">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247">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0</v>
      </c>
      <c r="H219" s="247">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247">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247">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247">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247">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247">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247">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0</v>
      </c>
      <c r="O219" s="247">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0</v>
      </c>
      <c r="P219" s="247">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247">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247">
        <f t="shared" ca="1" si="11"/>
        <v>0</v>
      </c>
      <c r="S219" s="247">
        <f ca="1">+R218+R219</f>
        <v>0</v>
      </c>
      <c r="T219" s="247">
        <f ca="1">+S219</f>
        <v>0</v>
      </c>
      <c r="U219" s="246">
        <f t="shared" si="12"/>
        <v>2</v>
      </c>
      <c r="V219" s="347" t="str">
        <f>+VLOOKUP(A219,bd_lista!$A$3:$E$590,5,FALSE)</f>
        <v>Instituciones Descentralizadas</v>
      </c>
      <c r="W219" s="454"/>
      <c r="X219" s="244">
        <f>+VLOOKUP(A219,[2]Sheet1!$A$13:$D$744,4,FALSE)</f>
        <v>47</v>
      </c>
      <c r="Y219" s="244" t="str">
        <f>+VLOOKUP(X219,bd_lista!$A$3:$C$590,3,FALSE)</f>
        <v>Ministerio de Desarrollo Rural y Tierras</v>
      </c>
      <c r="Z219" s="302"/>
      <c r="AA219" s="303"/>
    </row>
    <row r="220" spans="1:27" ht="15" customHeight="1">
      <c r="A220" s="254">
        <v>283</v>
      </c>
      <c r="B220" s="449">
        <f>+A220</f>
        <v>283</v>
      </c>
      <c r="C220" s="249" t="str">
        <f>+VLOOKUP(A220,bd_lista!$A$3:$C$590,3,FALSE)</f>
        <v>Aduana Nacional</v>
      </c>
      <c r="D220" s="451" t="str">
        <f>+C220</f>
        <v>Aduana Nacional</v>
      </c>
      <c r="E220" s="249" t="s">
        <v>1310</v>
      </c>
      <c r="F220" s="245">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245">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245">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0</v>
      </c>
      <c r="I220" s="245">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245">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245">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245">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245">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2255.9499999999998</v>
      </c>
      <c r="N220" s="245">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245">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245">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245">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245">
        <f t="shared" ca="1" si="11"/>
        <v>2255.9499999999998</v>
      </c>
      <c r="S220" s="245"/>
      <c r="T220" s="245">
        <f ca="1">+T221</f>
        <v>5532349.9299999997</v>
      </c>
      <c r="U220" s="244">
        <f t="shared" si="12"/>
        <v>1</v>
      </c>
      <c r="V220" s="347" t="str">
        <f>+VLOOKUP(A220,bd_lista!$A$3:$E$590,5,FALSE)</f>
        <v>Instituciones Descentralizadas</v>
      </c>
      <c r="W220" s="453" t="str">
        <f>+V220</f>
        <v>Instituciones Descentralizadas</v>
      </c>
      <c r="X220" s="244">
        <f>+VLOOKUP(A220,[2]Sheet1!$A$13:$D$744,4,FALSE)</f>
        <v>35</v>
      </c>
      <c r="Y220" s="244" t="str">
        <f>+VLOOKUP(X220,bd_lista!$A$3:$C$590,3,FALSE)</f>
        <v>Ministerio de Economía y Finanzas Públicas</v>
      </c>
      <c r="Z220" s="304">
        <f>+X220</f>
        <v>35</v>
      </c>
      <c r="AA220" s="333" t="str">
        <f>+Y220</f>
        <v>Ministerio de Economía y Finanzas Públicas</v>
      </c>
    </row>
    <row r="221" spans="1:27" ht="15" customHeight="1">
      <c r="A221" s="32">
        <v>283</v>
      </c>
      <c r="B221" s="450"/>
      <c r="C221" s="347" t="str">
        <f>+VLOOKUP(A221,bd_lista!$A$3:$C$590,3,FALSE)</f>
        <v>Aduana Nacional</v>
      </c>
      <c r="D221" s="452"/>
      <c r="E221" s="347" t="s">
        <v>1311</v>
      </c>
      <c r="F221" s="247">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0</v>
      </c>
      <c r="G221" s="247">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0</v>
      </c>
      <c r="H221" s="247">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0</v>
      </c>
      <c r="I221" s="247">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0</v>
      </c>
      <c r="J221" s="247">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0</v>
      </c>
      <c r="K221" s="247">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0</v>
      </c>
      <c r="L221" s="247">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66017.89</v>
      </c>
      <c r="M221" s="247">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5464076.0899999999</v>
      </c>
      <c r="N221" s="247">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247">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247">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247">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247">
        <f t="shared" ca="1" si="11"/>
        <v>5530093.9799999995</v>
      </c>
      <c r="S221" s="247">
        <f ca="1">+R220+R221</f>
        <v>5532349.9299999997</v>
      </c>
      <c r="T221" s="247">
        <f ca="1">+S221</f>
        <v>5532349.9299999997</v>
      </c>
      <c r="U221" s="246">
        <f t="shared" si="12"/>
        <v>2</v>
      </c>
      <c r="V221" s="347" t="str">
        <f>+VLOOKUP(A221,bd_lista!$A$3:$E$590,5,FALSE)</f>
        <v>Instituciones Descentralizadas</v>
      </c>
      <c r="W221" s="454"/>
      <c r="X221" s="244">
        <f>+VLOOKUP(A221,[2]Sheet1!$A$13:$D$744,4,FALSE)</f>
        <v>35</v>
      </c>
      <c r="Y221" s="244" t="str">
        <f>+VLOOKUP(X221,bd_lista!$A$3:$C$590,3,FALSE)</f>
        <v>Ministerio de Economía y Finanzas Públicas</v>
      </c>
      <c r="Z221" s="302"/>
      <c r="AA221" s="335"/>
    </row>
    <row r="222" spans="1:27" ht="15" customHeight="1">
      <c r="A222" s="254">
        <v>287</v>
      </c>
      <c r="B222" s="449">
        <f>+A222</f>
        <v>287</v>
      </c>
      <c r="C222" s="249" t="str">
        <f>+VLOOKUP(A222,bd_lista!$A$3:$C$590,3,FALSE)</f>
        <v>Fondo Nacional de Inversión Productiva y Social</v>
      </c>
      <c r="D222" s="451" t="str">
        <f>+C222</f>
        <v>Fondo Nacional de Inversión Productiva y Social</v>
      </c>
      <c r="E222" s="249" t="s">
        <v>1310</v>
      </c>
      <c r="F222" s="245">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245">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245">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0</v>
      </c>
      <c r="I222" s="245">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0</v>
      </c>
      <c r="J222" s="245">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0</v>
      </c>
      <c r="K222" s="245">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245">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20580000</v>
      </c>
      <c r="M222" s="245">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87122050</v>
      </c>
      <c r="N222" s="245">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245">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245">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245">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245">
        <f t="shared" ref="R222:R285" ca="1" si="13">+SUM(F222:Q222)</f>
        <v>107702050</v>
      </c>
      <c r="S222" s="245"/>
      <c r="T222" s="245">
        <f ca="1">+T223</f>
        <v>215423643.82999998</v>
      </c>
      <c r="U222" s="244">
        <f t="shared" ref="U222:U285" si="14">+IF(E222="Débitos",1,2)</f>
        <v>1</v>
      </c>
      <c r="V222" s="347" t="str">
        <f>+VLOOKUP(A222,bd_lista!$A$3:$E$590,5,FALSE)</f>
        <v>Instituciones Descentralizadas</v>
      </c>
      <c r="W222" s="453" t="str">
        <f>+V222</f>
        <v>Instituciones Descentralizadas</v>
      </c>
      <c r="X222" s="244">
        <f>+VLOOKUP(A222,[2]Sheet1!$A$13:$D$744,4,FALSE)</f>
        <v>66</v>
      </c>
      <c r="Y222" s="244" t="str">
        <f>+VLOOKUP(X222,bd_lista!$A$3:$C$590,3,FALSE)</f>
        <v>Ministerio de Planificación del Desarrollo</v>
      </c>
      <c r="Z222" s="304">
        <f>+X222</f>
        <v>66</v>
      </c>
      <c r="AA222" s="333" t="str">
        <f>+Y222</f>
        <v>Ministerio de Planificación del Desarrollo</v>
      </c>
    </row>
    <row r="223" spans="1:27" ht="15" customHeight="1">
      <c r="A223" s="32">
        <v>287</v>
      </c>
      <c r="B223" s="450"/>
      <c r="C223" s="347" t="str">
        <f>+VLOOKUP(A223,bd_lista!$A$3:$C$590,3,FALSE)</f>
        <v>Fondo Nacional de Inversión Productiva y Social</v>
      </c>
      <c r="D223" s="452"/>
      <c r="E223" s="347" t="s">
        <v>1311</v>
      </c>
      <c r="F223" s="247">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0</v>
      </c>
      <c r="G223" s="247">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0</v>
      </c>
      <c r="H223" s="247">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0</v>
      </c>
      <c r="I223" s="247">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0</v>
      </c>
      <c r="J223" s="247">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0</v>
      </c>
      <c r="K223" s="247">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0</v>
      </c>
      <c r="L223" s="247">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20580000</v>
      </c>
      <c r="M223" s="247">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87141593.829999998</v>
      </c>
      <c r="N223" s="247">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0</v>
      </c>
      <c r="O223" s="247">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0</v>
      </c>
      <c r="P223" s="247">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247">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0</v>
      </c>
      <c r="R223" s="247">
        <f t="shared" ca="1" si="13"/>
        <v>107721593.83</v>
      </c>
      <c r="S223" s="247">
        <f ca="1">+R222+R223</f>
        <v>215423643.82999998</v>
      </c>
      <c r="T223" s="247">
        <f ca="1">+S223</f>
        <v>215423643.82999998</v>
      </c>
      <c r="U223" s="246">
        <f t="shared" si="14"/>
        <v>2</v>
      </c>
      <c r="V223" s="347" t="str">
        <f>+VLOOKUP(A223,bd_lista!$A$3:$E$590,5,FALSE)</f>
        <v>Instituciones Descentralizadas</v>
      </c>
      <c r="W223" s="454"/>
      <c r="X223" s="244">
        <f>+VLOOKUP(A223,[2]Sheet1!$A$13:$D$744,4,FALSE)</f>
        <v>66</v>
      </c>
      <c r="Y223" s="244" t="str">
        <f>+VLOOKUP(X223,bd_lista!$A$3:$C$590,3,FALSE)</f>
        <v>Ministerio de Planificación del Desarrollo</v>
      </c>
      <c r="Z223" s="302"/>
      <c r="AA223" s="335"/>
    </row>
    <row r="224" spans="1:27" ht="15" customHeight="1">
      <c r="A224" s="254">
        <v>292</v>
      </c>
      <c r="B224" s="449">
        <f>+A224</f>
        <v>292</v>
      </c>
      <c r="C224" s="249" t="str">
        <f>+VLOOKUP(A224,bd_lista!$A$3:$C$590,3,FALSE)</f>
        <v>Vías Bolivia</v>
      </c>
      <c r="D224" s="451" t="str">
        <f>+C224</f>
        <v>Vías Bolivia</v>
      </c>
      <c r="E224" s="249" t="s">
        <v>1310</v>
      </c>
      <c r="F224" s="245">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245">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0</v>
      </c>
      <c r="H224" s="245">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245">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245">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245">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245">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245">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245">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245">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245">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245">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245">
        <f t="shared" ca="1" si="13"/>
        <v>0</v>
      </c>
      <c r="S224" s="245"/>
      <c r="T224" s="245">
        <f ca="1">+T225</f>
        <v>8205.619999999999</v>
      </c>
      <c r="U224" s="244">
        <f t="shared" si="14"/>
        <v>1</v>
      </c>
      <c r="V224" s="347" t="str">
        <f>+VLOOKUP(A224,bd_lista!$A$3:$E$590,5,FALSE)</f>
        <v>Instituciones Descentralizadas</v>
      </c>
      <c r="W224" s="453" t="str">
        <f>+V224</f>
        <v>Instituciones Descentralizadas</v>
      </c>
      <c r="X224" s="244">
        <f>+VLOOKUP(A224,[2]Sheet1!$A$13:$D$744,4,FALSE)</f>
        <v>81</v>
      </c>
      <c r="Y224" s="244" t="str">
        <f>+VLOOKUP(X224,bd_lista!$A$3:$C$590,3,FALSE)</f>
        <v>Ministerio de Obras Públicas, Servicios y Vivienda</v>
      </c>
      <c r="Z224" s="304">
        <f>+X224</f>
        <v>81</v>
      </c>
      <c r="AA224" s="305" t="str">
        <f>+Y224</f>
        <v>Ministerio de Obras Públicas, Servicios y Vivienda</v>
      </c>
    </row>
    <row r="225" spans="1:27" ht="15" customHeight="1">
      <c r="A225" s="32">
        <v>292</v>
      </c>
      <c r="B225" s="450"/>
      <c r="C225" s="347" t="str">
        <f>+VLOOKUP(A225,bd_lista!$A$3:$C$590,3,FALSE)</f>
        <v>Vías Bolivia</v>
      </c>
      <c r="D225" s="452"/>
      <c r="E225" s="347" t="s">
        <v>1311</v>
      </c>
      <c r="F225" s="247">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0</v>
      </c>
      <c r="G225" s="247">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0</v>
      </c>
      <c r="H225" s="247">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0</v>
      </c>
      <c r="I225" s="247">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0</v>
      </c>
      <c r="J225" s="247">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0</v>
      </c>
      <c r="K225" s="247">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247">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0</v>
      </c>
      <c r="M225" s="247">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8205.619999999999</v>
      </c>
      <c r="N225" s="247">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0</v>
      </c>
      <c r="O225" s="247">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247">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247">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0</v>
      </c>
      <c r="R225" s="247">
        <f t="shared" ca="1" si="13"/>
        <v>8205.619999999999</v>
      </c>
      <c r="S225" s="247">
        <f ca="1">+R224+R225</f>
        <v>8205.619999999999</v>
      </c>
      <c r="T225" s="247">
        <f ca="1">+S225</f>
        <v>8205.619999999999</v>
      </c>
      <c r="U225" s="246">
        <f t="shared" si="14"/>
        <v>2</v>
      </c>
      <c r="V225" s="347" t="str">
        <f>+VLOOKUP(A225,bd_lista!$A$3:$E$590,5,FALSE)</f>
        <v>Instituciones Descentralizadas</v>
      </c>
      <c r="W225" s="454"/>
      <c r="X225" s="244">
        <f>+VLOOKUP(A225,[2]Sheet1!$A$13:$D$744,4,FALSE)</f>
        <v>81</v>
      </c>
      <c r="Y225" s="244" t="str">
        <f>+VLOOKUP(X225,bd_lista!$A$3:$C$590,3,FALSE)</f>
        <v>Ministerio de Obras Públicas, Servicios y Vivienda</v>
      </c>
      <c r="Z225" s="302"/>
      <c r="AA225" s="303"/>
    </row>
    <row r="226" spans="1:27" ht="15" customHeight="1">
      <c r="A226" s="254">
        <v>288</v>
      </c>
      <c r="B226" s="449">
        <f>+A226</f>
        <v>288</v>
      </c>
      <c r="C226" s="249" t="str">
        <f>+VLOOKUP(A226,bd_lista!$A$3:$C$590,3,FALSE)</f>
        <v>Servicio Nacional de Riego</v>
      </c>
      <c r="D226" s="451" t="str">
        <f>+C226</f>
        <v>Servicio Nacional de Riego</v>
      </c>
      <c r="E226" s="249" t="s">
        <v>1310</v>
      </c>
      <c r="F226" s="245">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245">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245">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245">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245">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245">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245">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245">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245">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245">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245">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245">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245">
        <f t="shared" ca="1" si="13"/>
        <v>0</v>
      </c>
      <c r="S226" s="245"/>
      <c r="T226" s="245">
        <f ca="1">+T227</f>
        <v>58877.52</v>
      </c>
      <c r="U226" s="244">
        <f t="shared" si="14"/>
        <v>1</v>
      </c>
      <c r="V226" s="347" t="str">
        <f>+VLOOKUP(A226,bd_lista!$A$3:$E$590,5,FALSE)</f>
        <v>Instituciones Descentralizadas</v>
      </c>
      <c r="W226" s="453" t="str">
        <f>+V226</f>
        <v>Instituciones Descentralizadas</v>
      </c>
      <c r="X226" s="244">
        <f>+VLOOKUP(A226,[2]Sheet1!$A$13:$D$744,4,FALSE)</f>
        <v>86</v>
      </c>
      <c r="Y226" s="244" t="str">
        <f>+VLOOKUP(X226,bd_lista!$A$3:$C$590,3,FALSE)</f>
        <v>Ministerio de Medio Ambiente y Agua</v>
      </c>
      <c r="Z226" s="304">
        <f>+X226</f>
        <v>86</v>
      </c>
      <c r="AA226" s="333" t="str">
        <f>+Y226</f>
        <v>Ministerio de Medio Ambiente y Agua</v>
      </c>
    </row>
    <row r="227" spans="1:27" ht="15" customHeight="1">
      <c r="A227" s="32">
        <v>288</v>
      </c>
      <c r="B227" s="450"/>
      <c r="C227" s="347" t="str">
        <f>+VLOOKUP(A227,bd_lista!$A$3:$C$590,3,FALSE)</f>
        <v>Servicio Nacional de Riego</v>
      </c>
      <c r="D227" s="452"/>
      <c r="E227" s="347" t="s">
        <v>1311</v>
      </c>
      <c r="F227" s="247">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0</v>
      </c>
      <c r="G227" s="247">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0</v>
      </c>
      <c r="H227" s="247">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361</v>
      </c>
      <c r="I227" s="247">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247">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18</v>
      </c>
      <c r="K227" s="247">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0</v>
      </c>
      <c r="L227" s="247">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57575</v>
      </c>
      <c r="M227" s="247">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923.52</v>
      </c>
      <c r="N227" s="247">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0</v>
      </c>
      <c r="O227" s="247">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247">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247">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247">
        <f t="shared" ca="1" si="13"/>
        <v>58877.52</v>
      </c>
      <c r="S227" s="247">
        <f ca="1">+R226+R227</f>
        <v>58877.52</v>
      </c>
      <c r="T227" s="247">
        <f ca="1">+S227</f>
        <v>58877.52</v>
      </c>
      <c r="U227" s="246">
        <f t="shared" si="14"/>
        <v>2</v>
      </c>
      <c r="V227" s="347" t="str">
        <f>+VLOOKUP(A227,bd_lista!$A$3:$E$590,5,FALSE)</f>
        <v>Instituciones Descentralizadas</v>
      </c>
      <c r="W227" s="454"/>
      <c r="X227" s="244">
        <f>+VLOOKUP(A227,[2]Sheet1!$A$13:$D$744,4,FALSE)</f>
        <v>86</v>
      </c>
      <c r="Y227" s="244" t="str">
        <f>+VLOOKUP(X227,bd_lista!$A$3:$C$590,3,FALSE)</f>
        <v>Ministerio de Medio Ambiente y Agua</v>
      </c>
      <c r="Z227" s="302"/>
      <c r="AA227" s="335"/>
    </row>
    <row r="228" spans="1:27" ht="15" customHeight="1">
      <c r="A228" s="254">
        <v>290</v>
      </c>
      <c r="B228" s="449">
        <f>+A228</f>
        <v>290</v>
      </c>
      <c r="C228" s="249" t="str">
        <f>+VLOOKUP(A228,bd_lista!$A$3:$C$590,3,FALSE)</f>
        <v>Servicio de Impuestos Nacionales</v>
      </c>
      <c r="D228" s="451" t="str">
        <f>+C228</f>
        <v>Servicio de Impuestos Nacionales</v>
      </c>
      <c r="E228" s="249" t="s">
        <v>1310</v>
      </c>
      <c r="F228" s="245">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245">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245">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245">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245">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245">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245">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245">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245">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245">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245">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245">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245">
        <f t="shared" ca="1" si="13"/>
        <v>0</v>
      </c>
      <c r="S228" s="245"/>
      <c r="T228" s="245">
        <f ca="1">+T229</f>
        <v>16999967.09</v>
      </c>
      <c r="U228" s="244">
        <f t="shared" si="14"/>
        <v>1</v>
      </c>
      <c r="V228" s="347" t="str">
        <f>+VLOOKUP(A228,bd_lista!$A$3:$E$590,5,FALSE)</f>
        <v>Instituciones Descentralizadas</v>
      </c>
      <c r="W228" s="453" t="str">
        <f>+V228</f>
        <v>Instituciones Descentralizadas</v>
      </c>
      <c r="X228" s="244">
        <f>+VLOOKUP(A228,[2]Sheet1!$A$13:$D$744,4,FALSE)</f>
        <v>35</v>
      </c>
      <c r="Y228" s="244" t="str">
        <f>+VLOOKUP(X228,bd_lista!$A$3:$C$590,3,FALSE)</f>
        <v>Ministerio de Economía y Finanzas Públicas</v>
      </c>
      <c r="Z228" s="304">
        <f>+X228</f>
        <v>35</v>
      </c>
      <c r="AA228" s="332" t="str">
        <f>+Y228</f>
        <v>Ministerio de Economía y Finanzas Públicas</v>
      </c>
    </row>
    <row r="229" spans="1:27" ht="15" customHeight="1">
      <c r="A229" s="32">
        <v>290</v>
      </c>
      <c r="B229" s="450"/>
      <c r="C229" s="347" t="str">
        <f>+VLOOKUP(A229,bd_lista!$A$3:$C$590,3,FALSE)</f>
        <v>Servicio de Impuestos Nacionales</v>
      </c>
      <c r="D229" s="452"/>
      <c r="E229" s="347" t="s">
        <v>1311</v>
      </c>
      <c r="F229" s="247">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0</v>
      </c>
      <c r="G229" s="247">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0</v>
      </c>
      <c r="H229" s="247">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247">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0</v>
      </c>
      <c r="J229" s="247">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0</v>
      </c>
      <c r="K229" s="247">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0</v>
      </c>
      <c r="L229" s="247">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0</v>
      </c>
      <c r="M229" s="247">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16999967.09</v>
      </c>
      <c r="N229" s="247">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0</v>
      </c>
      <c r="O229" s="247">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247">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247">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0</v>
      </c>
      <c r="R229" s="247">
        <f t="shared" ca="1" si="13"/>
        <v>16999967.09</v>
      </c>
      <c r="S229" s="247">
        <f ca="1">+R228+R229</f>
        <v>16999967.09</v>
      </c>
      <c r="T229" s="247">
        <f ca="1">+S229</f>
        <v>16999967.09</v>
      </c>
      <c r="U229" s="246">
        <f t="shared" si="14"/>
        <v>2</v>
      </c>
      <c r="V229" s="347" t="str">
        <f>+VLOOKUP(A229,bd_lista!$A$3:$E$590,5,FALSE)</f>
        <v>Instituciones Descentralizadas</v>
      </c>
      <c r="W229" s="454"/>
      <c r="X229" s="244">
        <f>+VLOOKUP(A229,[2]Sheet1!$A$13:$D$744,4,FALSE)</f>
        <v>35</v>
      </c>
      <c r="Y229" s="244" t="str">
        <f>+VLOOKUP(X229,bd_lista!$A$3:$C$590,3,FALSE)</f>
        <v>Ministerio de Economía y Finanzas Públicas</v>
      </c>
      <c r="Z229" s="302"/>
      <c r="AA229" s="334"/>
    </row>
    <row r="230" spans="1:27" ht="15" customHeight="1">
      <c r="A230" s="254">
        <v>291</v>
      </c>
      <c r="B230" s="449">
        <f>+A230</f>
        <v>291</v>
      </c>
      <c r="C230" s="249" t="str">
        <f>+VLOOKUP(A230,bd_lista!$A$3:$C$590,3,FALSE)</f>
        <v>Administradora Boliviana de Carreteras</v>
      </c>
      <c r="D230" s="451" t="str">
        <f>+C230</f>
        <v>Administradora Boliviana de Carreteras</v>
      </c>
      <c r="E230" s="249" t="s">
        <v>1310</v>
      </c>
      <c r="F230" s="245">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245">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245">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0</v>
      </c>
      <c r="I230" s="245">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15256011.76</v>
      </c>
      <c r="J230" s="245">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245">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419101.96</v>
      </c>
      <c r="L230" s="245">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157242420.4492</v>
      </c>
      <c r="M230" s="245">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134908281.4314</v>
      </c>
      <c r="N230" s="245">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245">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245">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245">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245">
        <f t="shared" ca="1" si="13"/>
        <v>307825815.6006</v>
      </c>
      <c r="S230" s="245"/>
      <c r="T230" s="245">
        <f ca="1">+T231</f>
        <v>921202323.45860004</v>
      </c>
      <c r="U230" s="244">
        <f t="shared" si="14"/>
        <v>1</v>
      </c>
      <c r="V230" s="347" t="str">
        <f>+VLOOKUP(A230,bd_lista!$A$3:$E$590,5,FALSE)</f>
        <v>Instituciones Descentralizadas</v>
      </c>
      <c r="W230" s="453" t="str">
        <f>+V230</f>
        <v>Instituciones Descentralizadas</v>
      </c>
      <c r="X230" s="244">
        <f>+VLOOKUP(A230,[2]Sheet1!$A$13:$D$744,4,FALSE)</f>
        <v>81</v>
      </c>
      <c r="Y230" s="244" t="str">
        <f>+VLOOKUP(X230,bd_lista!$A$3:$C$590,3,FALSE)</f>
        <v>Ministerio de Obras Públicas, Servicios y Vivienda</v>
      </c>
      <c r="Z230" s="304">
        <f>+X230</f>
        <v>81</v>
      </c>
      <c r="AA230" s="333" t="str">
        <f>+Y230</f>
        <v>Ministerio de Obras Públicas, Servicios y Vivienda</v>
      </c>
    </row>
    <row r="231" spans="1:27" ht="15" customHeight="1">
      <c r="A231" s="32">
        <v>291</v>
      </c>
      <c r="B231" s="450"/>
      <c r="C231" s="347" t="str">
        <f>+VLOOKUP(A231,bd_lista!$A$3:$C$590,3,FALSE)</f>
        <v>Administradora Boliviana de Carreteras</v>
      </c>
      <c r="D231" s="452"/>
      <c r="E231" s="347" t="s">
        <v>1311</v>
      </c>
      <c r="F231" s="247">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0</v>
      </c>
      <c r="G231" s="247">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0</v>
      </c>
      <c r="H231" s="247">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0</v>
      </c>
      <c r="I231" s="247">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0</v>
      </c>
      <c r="J231" s="247">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247">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247">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375233870.29800004</v>
      </c>
      <c r="M231" s="247">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238142637.56</v>
      </c>
      <c r="N231" s="247">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0</v>
      </c>
      <c r="O231" s="247">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0</v>
      </c>
      <c r="P231" s="247">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247">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247">
        <f t="shared" ca="1" si="13"/>
        <v>613376507.85800004</v>
      </c>
      <c r="S231" s="247">
        <f ca="1">+R230+R231</f>
        <v>921202323.45860004</v>
      </c>
      <c r="T231" s="247">
        <f ca="1">+S231</f>
        <v>921202323.45860004</v>
      </c>
      <c r="U231" s="246">
        <f t="shared" si="14"/>
        <v>2</v>
      </c>
      <c r="V231" s="347" t="str">
        <f>+VLOOKUP(A231,bd_lista!$A$3:$E$590,5,FALSE)</f>
        <v>Instituciones Descentralizadas</v>
      </c>
      <c r="W231" s="454"/>
      <c r="X231" s="244">
        <f>+VLOOKUP(A231,[2]Sheet1!$A$13:$D$744,4,FALSE)</f>
        <v>81</v>
      </c>
      <c r="Y231" s="244" t="str">
        <f>+VLOOKUP(X231,bd_lista!$A$3:$C$590,3,FALSE)</f>
        <v>Ministerio de Obras Públicas, Servicios y Vivienda</v>
      </c>
      <c r="Z231" s="302"/>
      <c r="AA231" s="335"/>
    </row>
    <row r="232" spans="1:27" customFormat="1" ht="15" customHeight="1">
      <c r="A232" s="254">
        <v>293</v>
      </c>
      <c r="B232" s="449">
        <f>+A232</f>
        <v>293</v>
      </c>
      <c r="C232" s="249" t="str">
        <f>+VLOOKUP(A232,bd_lista!$A$3:$C$590,3,FALSE)</f>
        <v>Fundación Cultural del Banco Central de Bolivia</v>
      </c>
      <c r="D232" s="451" t="str">
        <f>+C232</f>
        <v>Fundación Cultural del Banco Central de Bolivia</v>
      </c>
      <c r="E232" s="249" t="s">
        <v>1310</v>
      </c>
      <c r="F232" s="245">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245">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245">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245">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0</v>
      </c>
      <c r="J232" s="245">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245">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245">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245">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245">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245">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245">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245">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245">
        <f t="shared" ca="1" si="13"/>
        <v>0</v>
      </c>
      <c r="S232" s="245"/>
      <c r="T232" s="245">
        <f ca="1">+T233</f>
        <v>657345.65</v>
      </c>
      <c r="U232" s="244">
        <f t="shared" si="14"/>
        <v>1</v>
      </c>
      <c r="V232" s="347" t="str">
        <f>+VLOOKUP(A232,bd_lista!$A$3:$E$590,5,FALSE)</f>
        <v>Instituciones Descentralizadas</v>
      </c>
      <c r="W232" s="453" t="str">
        <f>+V232</f>
        <v>Instituciones Descentralizadas</v>
      </c>
      <c r="X232" s="244">
        <f>+VLOOKUP(A232,[2]Sheet1!$A$13:$D$744,4,FALSE)</f>
        <v>951</v>
      </c>
      <c r="Y232" s="244" t="str">
        <f>+VLOOKUP(X232,bd_lista!$A$3:$C$590,3,FALSE)</f>
        <v>Banco Central de Bolivia</v>
      </c>
      <c r="Z232" s="304">
        <f>+X232</f>
        <v>951</v>
      </c>
      <c r="AA232" s="333" t="str">
        <f>+Y232</f>
        <v>Banco Central de Bolivia</v>
      </c>
    </row>
    <row r="233" spans="1:27" customFormat="1" ht="15" customHeight="1">
      <c r="A233" s="32">
        <v>293</v>
      </c>
      <c r="B233" s="450"/>
      <c r="C233" s="347" t="str">
        <f>+VLOOKUP(A233,bd_lista!$A$3:$C$590,3,FALSE)</f>
        <v>Fundación Cultural del Banco Central de Bolivia</v>
      </c>
      <c r="D233" s="452"/>
      <c r="E233" s="347" t="s">
        <v>1311</v>
      </c>
      <c r="F233" s="247">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0</v>
      </c>
      <c r="G233" s="247">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0</v>
      </c>
      <c r="H233" s="247">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0</v>
      </c>
      <c r="I233" s="247">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0</v>
      </c>
      <c r="J233" s="247">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0</v>
      </c>
      <c r="K233" s="247">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0</v>
      </c>
      <c r="L233" s="247">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0</v>
      </c>
      <c r="M233" s="247">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657345.65</v>
      </c>
      <c r="N233" s="247">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247">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247">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247">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247">
        <f t="shared" ca="1" si="13"/>
        <v>657345.65</v>
      </c>
      <c r="S233" s="247">
        <f ca="1">+R232+R233</f>
        <v>657345.65</v>
      </c>
      <c r="T233" s="247">
        <f ca="1">+S233</f>
        <v>657345.65</v>
      </c>
      <c r="U233" s="246">
        <f t="shared" si="14"/>
        <v>2</v>
      </c>
      <c r="V233" s="347" t="str">
        <f>+VLOOKUP(A233,bd_lista!$A$3:$E$590,5,FALSE)</f>
        <v>Instituciones Descentralizadas</v>
      </c>
      <c r="W233" s="454"/>
      <c r="X233" s="244">
        <f>+VLOOKUP(A233,[2]Sheet1!$A$13:$D$744,4,FALSE)</f>
        <v>951</v>
      </c>
      <c r="Y233" s="244" t="str">
        <f>+VLOOKUP(X233,bd_lista!$A$3:$C$590,3,FALSE)</f>
        <v>Banco Central de Bolivia</v>
      </c>
      <c r="Z233" s="302"/>
      <c r="AA233" s="335"/>
    </row>
    <row r="234" spans="1:27" ht="16.5" hidden="1" customHeight="1">
      <c r="A234" s="32">
        <v>245</v>
      </c>
      <c r="B234" s="449">
        <f>+A234</f>
        <v>245</v>
      </c>
      <c r="C234" s="249" t="str">
        <f>+VLOOKUP(A234,bd_lista!$A$3:$C$590,3,FALSE)</f>
        <v>Servicio Geodésico de Mapas</v>
      </c>
      <c r="D234" s="451" t="str">
        <f>+C234</f>
        <v>Servicio Geodésico de Mapas</v>
      </c>
      <c r="E234" s="249" t="s">
        <v>1310</v>
      </c>
      <c r="F234" s="245">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245">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245">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245">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245">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245">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245">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245">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245">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245">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245">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245">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245">
        <f t="shared" ca="1" si="13"/>
        <v>0</v>
      </c>
      <c r="S234" s="245"/>
      <c r="T234" s="245">
        <f ca="1">+T235</f>
        <v>0</v>
      </c>
      <c r="U234" s="244">
        <f t="shared" si="14"/>
        <v>1</v>
      </c>
      <c r="V234" s="347" t="str">
        <f>+VLOOKUP(A234,bd_lista!$A$3:$E$590,5,FALSE)</f>
        <v>Instituciones Descentralizadas</v>
      </c>
      <c r="W234" s="453" t="str">
        <f>+V234</f>
        <v>Instituciones Descentralizadas</v>
      </c>
      <c r="X234" s="244">
        <f>+VLOOKUP(A234,[2]Sheet1!$A$13:$D$744,4,FALSE)</f>
        <v>20</v>
      </c>
      <c r="Y234" s="244" t="str">
        <f>+VLOOKUP(X234,bd_lista!$A$3:$C$590,3,FALSE)</f>
        <v>Ministerio de Defensa</v>
      </c>
      <c r="Z234" s="304">
        <f>+X234</f>
        <v>20</v>
      </c>
      <c r="AA234" s="305" t="str">
        <f>+Y234</f>
        <v>Ministerio de Defensa</v>
      </c>
    </row>
    <row r="235" spans="1:27" ht="15" hidden="1" customHeight="1">
      <c r="A235" s="32">
        <v>245</v>
      </c>
      <c r="B235" s="450"/>
      <c r="C235" s="347" t="str">
        <f>+VLOOKUP(A235,bd_lista!$A$3:$C$590,3,FALSE)</f>
        <v>Servicio Geodésico de Mapas</v>
      </c>
      <c r="D235" s="452"/>
      <c r="E235" s="347" t="s">
        <v>1311</v>
      </c>
      <c r="F235" s="247">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0</v>
      </c>
      <c r="G235" s="247">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0</v>
      </c>
      <c r="H235" s="247">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0</v>
      </c>
      <c r="I235" s="247">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0</v>
      </c>
      <c r="J235" s="247">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247">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247">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247">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247">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247">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247">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247">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247">
        <f t="shared" ca="1" si="13"/>
        <v>0</v>
      </c>
      <c r="S235" s="247">
        <f ca="1">+R234+R235</f>
        <v>0</v>
      </c>
      <c r="T235" s="247">
        <f ca="1">+S235</f>
        <v>0</v>
      </c>
      <c r="U235" s="246">
        <f t="shared" si="14"/>
        <v>2</v>
      </c>
      <c r="V235" s="347" t="str">
        <f>+VLOOKUP(A235,bd_lista!$A$3:$E$590,5,FALSE)</f>
        <v>Instituciones Descentralizadas</v>
      </c>
      <c r="W235" s="454"/>
      <c r="X235" s="244">
        <f>+VLOOKUP(A235,[2]Sheet1!$A$13:$D$744,4,FALSE)</f>
        <v>20</v>
      </c>
      <c r="Y235" s="244" t="str">
        <f>+VLOOKUP(X235,bd_lista!$A$3:$C$590,3,FALSE)</f>
        <v>Ministerio de Defensa</v>
      </c>
      <c r="Z235" s="302"/>
      <c r="AA235" s="303"/>
    </row>
    <row r="236" spans="1:27" ht="15" customHeight="1">
      <c r="A236" s="254">
        <v>296</v>
      </c>
      <c r="B236" s="449">
        <f>+A236</f>
        <v>296</v>
      </c>
      <c r="C236" s="249" t="str">
        <f>+VLOOKUP(A236,bd_lista!$A$3:$C$590,3,FALSE)</f>
        <v>Univ. Indígena Bol. Comun. Intercult Prod. Apiaguaiki Tupa</v>
      </c>
      <c r="D236" s="451" t="str">
        <f>+C236</f>
        <v>Univ. Indígena Bol. Comun. Intercult Prod. Apiaguaiki Tupa</v>
      </c>
      <c r="E236" s="249" t="s">
        <v>1310</v>
      </c>
      <c r="F236" s="245">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245">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245">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0</v>
      </c>
      <c r="I236" s="245">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245">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245">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245">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245">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245">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245">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245">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245">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245">
        <f t="shared" ca="1" si="13"/>
        <v>0</v>
      </c>
      <c r="S236" s="245"/>
      <c r="T236" s="245">
        <f ca="1">+T237</f>
        <v>200</v>
      </c>
      <c r="U236" s="244">
        <f t="shared" si="14"/>
        <v>1</v>
      </c>
      <c r="V236" s="347" t="str">
        <f>+VLOOKUP(A236,bd_lista!$A$3:$E$590,5,FALSE)</f>
        <v>Instituciones Descentralizadas</v>
      </c>
      <c r="W236" s="453" t="str">
        <f>+V236</f>
        <v>Instituciones Descentralizadas</v>
      </c>
      <c r="X236" s="244">
        <f>+VLOOKUP(A236,[2]Sheet1!$A$13:$D$744,4,FALSE)</f>
        <v>16</v>
      </c>
      <c r="Y236" s="244" t="str">
        <f>+VLOOKUP(X236,bd_lista!$A$3:$C$590,3,FALSE)</f>
        <v>Ministerio de Educación</v>
      </c>
      <c r="Z236" s="304">
        <f>+X236</f>
        <v>16</v>
      </c>
      <c r="AA236" s="332" t="str">
        <f>+Y236</f>
        <v>Ministerio de Educación</v>
      </c>
    </row>
    <row r="237" spans="1:27" ht="15" customHeight="1">
      <c r="A237" s="32">
        <v>296</v>
      </c>
      <c r="B237" s="450"/>
      <c r="C237" s="347" t="str">
        <f>+VLOOKUP(A237,bd_lista!$A$3:$C$590,3,FALSE)</f>
        <v>Univ. Indígena Bol. Comun. Intercult Prod. Apiaguaiki Tupa</v>
      </c>
      <c r="D237" s="452"/>
      <c r="E237" s="347" t="s">
        <v>1311</v>
      </c>
      <c r="F237" s="247">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247">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0</v>
      </c>
      <c r="H237" s="247">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0</v>
      </c>
      <c r="I237" s="247">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0</v>
      </c>
      <c r="J237" s="247">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0</v>
      </c>
      <c r="K237" s="247">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0</v>
      </c>
      <c r="L237" s="247">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0</v>
      </c>
      <c r="M237" s="247">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200</v>
      </c>
      <c r="N237" s="247">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0</v>
      </c>
      <c r="O237" s="247">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247">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247">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247">
        <f t="shared" ca="1" si="13"/>
        <v>200</v>
      </c>
      <c r="S237" s="247">
        <f ca="1">+R236+R237</f>
        <v>200</v>
      </c>
      <c r="T237" s="247">
        <f ca="1">+S237</f>
        <v>200</v>
      </c>
      <c r="U237" s="246">
        <f t="shared" si="14"/>
        <v>2</v>
      </c>
      <c r="V237" s="347" t="str">
        <f>+VLOOKUP(A237,bd_lista!$A$3:$E$590,5,FALSE)</f>
        <v>Instituciones Descentralizadas</v>
      </c>
      <c r="W237" s="454"/>
      <c r="X237" s="244">
        <f>+VLOOKUP(A237,[2]Sheet1!$A$13:$D$744,4,FALSE)</f>
        <v>16</v>
      </c>
      <c r="Y237" s="244" t="str">
        <f>+VLOOKUP(X237,bd_lista!$A$3:$C$590,3,FALSE)</f>
        <v>Ministerio de Educación</v>
      </c>
      <c r="Z237" s="302"/>
      <c r="AA237" s="334"/>
    </row>
    <row r="238" spans="1:27" ht="15" customHeight="1">
      <c r="A238" s="254">
        <v>299</v>
      </c>
      <c r="B238" s="449">
        <f>+A238</f>
        <v>299</v>
      </c>
      <c r="C238" s="249" t="str">
        <f>+VLOOKUP(A238,bd_lista!$A$3:$C$590,3,FALSE)</f>
        <v>Servicio Departamental de Riego - La Paz</v>
      </c>
      <c r="D238" s="451" t="str">
        <f>+C238</f>
        <v>Servicio Departamental de Riego - La Paz</v>
      </c>
      <c r="E238" s="249" t="s">
        <v>1310</v>
      </c>
      <c r="F238" s="245">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245">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245">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245">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245">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245">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245">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245">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245">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245">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245">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245">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245">
        <f t="shared" ca="1" si="13"/>
        <v>0</v>
      </c>
      <c r="S238" s="245"/>
      <c r="T238" s="245">
        <f ca="1">+T239</f>
        <v>415.94</v>
      </c>
      <c r="U238" s="244">
        <f t="shared" si="14"/>
        <v>1</v>
      </c>
      <c r="V238" s="347" t="str">
        <f>+VLOOKUP(A238,bd_lista!$A$3:$E$590,5,FALSE)</f>
        <v>Instituciones Descentralizadas</v>
      </c>
      <c r="W238" s="453" t="str">
        <f>+V238</f>
        <v>Instituciones Descentralizadas</v>
      </c>
      <c r="X238" s="244">
        <f>+VLOOKUP(A238,[2]Sheet1!$A$13:$D$744,4,FALSE)</f>
        <v>86</v>
      </c>
      <c r="Y238" s="244" t="str">
        <f>+VLOOKUP(X238,bd_lista!$A$3:$C$590,3,FALSE)</f>
        <v>Ministerio de Medio Ambiente y Agua</v>
      </c>
      <c r="Z238" s="304">
        <f>+X238</f>
        <v>86</v>
      </c>
      <c r="AA238" s="305" t="str">
        <f>+Y238</f>
        <v>Ministerio de Medio Ambiente y Agua</v>
      </c>
    </row>
    <row r="239" spans="1:27" ht="15" customHeight="1">
      <c r="A239" s="32">
        <v>299</v>
      </c>
      <c r="B239" s="450"/>
      <c r="C239" s="347" t="str">
        <f>+VLOOKUP(A239,bd_lista!$A$3:$C$590,3,FALSE)</f>
        <v>Servicio Departamental de Riego - La Paz</v>
      </c>
      <c r="D239" s="452"/>
      <c r="E239" s="347" t="s">
        <v>1311</v>
      </c>
      <c r="F239" s="247">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0</v>
      </c>
      <c r="G239" s="247">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0</v>
      </c>
      <c r="H239" s="247">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0</v>
      </c>
      <c r="I239" s="247">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0</v>
      </c>
      <c r="J239" s="247">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247">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247">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415.94</v>
      </c>
      <c r="M239" s="247">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0</v>
      </c>
      <c r="N239" s="247">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0</v>
      </c>
      <c r="O239" s="247">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0</v>
      </c>
      <c r="P239" s="247">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247">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0</v>
      </c>
      <c r="R239" s="247">
        <f t="shared" ca="1" si="13"/>
        <v>415.94</v>
      </c>
      <c r="S239" s="247">
        <f ca="1">+R238+R239</f>
        <v>415.94</v>
      </c>
      <c r="T239" s="247">
        <f ca="1">+S239</f>
        <v>415.94</v>
      </c>
      <c r="U239" s="246">
        <f t="shared" si="14"/>
        <v>2</v>
      </c>
      <c r="V239" s="347" t="str">
        <f>+VLOOKUP(A239,bd_lista!$A$3:$E$590,5,FALSE)</f>
        <v>Instituciones Descentralizadas</v>
      </c>
      <c r="W239" s="454"/>
      <c r="X239" s="244">
        <f>+VLOOKUP(A239,[2]Sheet1!$A$13:$D$744,4,FALSE)</f>
        <v>86</v>
      </c>
      <c r="Y239" s="244" t="str">
        <f>+VLOOKUP(X239,bd_lista!$A$3:$C$590,3,FALSE)</f>
        <v>Ministerio de Medio Ambiente y Agua</v>
      </c>
      <c r="Z239" s="302"/>
      <c r="AA239" s="303"/>
    </row>
    <row r="240" spans="1:27" customFormat="1" ht="15" hidden="1" customHeight="1">
      <c r="A240" s="254">
        <v>346</v>
      </c>
      <c r="B240" s="449">
        <f>+A240</f>
        <v>346</v>
      </c>
      <c r="C240" s="249" t="str">
        <f>+VLOOKUP(A240,bd_lista!$A$3:$C$590,3,FALSE)</f>
        <v>Unidad de Investigaciones Financieras</v>
      </c>
      <c r="D240" s="451" t="str">
        <f>+C240</f>
        <v>Unidad de Investigaciones Financieras</v>
      </c>
      <c r="E240" s="249" t="s">
        <v>1310</v>
      </c>
      <c r="F240" s="245">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245">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245">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245">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245">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245">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245">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245">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245">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245">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245">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245">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245">
        <f t="shared" ca="1" si="13"/>
        <v>0</v>
      </c>
      <c r="S240" s="245"/>
      <c r="T240" s="245">
        <f ca="1">+T241</f>
        <v>0</v>
      </c>
      <c r="U240" s="244">
        <f t="shared" si="14"/>
        <v>1</v>
      </c>
      <c r="V240" s="347" t="str">
        <f>+VLOOKUP(A240,bd_lista!$A$3:$E$590,5,FALSE)</f>
        <v>Instituciones Descentralizadas</v>
      </c>
      <c r="W240" s="453" t="str">
        <f>+V240</f>
        <v>Instituciones Descentralizadas</v>
      </c>
      <c r="X240" s="244">
        <f>+VLOOKUP(A240,[2]Sheet1!$A$13:$D$744,4,FALSE)</f>
        <v>35</v>
      </c>
      <c r="Y240" s="244" t="str">
        <f>+VLOOKUP(X240,bd_lista!$A$3:$C$590,3,FALSE)</f>
        <v>Ministerio de Economía y Finanzas Públicas</v>
      </c>
      <c r="Z240" s="304">
        <f>+X240</f>
        <v>35</v>
      </c>
      <c r="AA240" s="333" t="str">
        <f>+Y240</f>
        <v>Ministerio de Economía y Finanzas Públicas</v>
      </c>
    </row>
    <row r="241" spans="1:27" customFormat="1" ht="15" hidden="1" customHeight="1">
      <c r="A241" s="32">
        <v>346</v>
      </c>
      <c r="B241" s="450"/>
      <c r="C241" s="347" t="str">
        <f>+VLOOKUP(A241,bd_lista!$A$3:$C$590,3,FALSE)</f>
        <v>Unidad de Investigaciones Financieras</v>
      </c>
      <c r="D241" s="452"/>
      <c r="E241" s="347" t="s">
        <v>1311</v>
      </c>
      <c r="F241" s="247">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247">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0</v>
      </c>
      <c r="H241" s="247">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0</v>
      </c>
      <c r="I241" s="247">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247">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0</v>
      </c>
      <c r="K241" s="247">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247">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v>
      </c>
      <c r="M241" s="247">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247">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0</v>
      </c>
      <c r="O241" s="247">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247">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247">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247">
        <f t="shared" ca="1" si="13"/>
        <v>0</v>
      </c>
      <c r="S241" s="247">
        <f ca="1">+R240+R241</f>
        <v>0</v>
      </c>
      <c r="T241" s="247">
        <f ca="1">+S241</f>
        <v>0</v>
      </c>
      <c r="U241" s="246">
        <f t="shared" si="14"/>
        <v>2</v>
      </c>
      <c r="V241" s="347" t="str">
        <f>+VLOOKUP(A241,bd_lista!$A$3:$E$590,5,FALSE)</f>
        <v>Instituciones Descentralizadas</v>
      </c>
      <c r="W241" s="454"/>
      <c r="X241" s="244">
        <f>+VLOOKUP(A241,[2]Sheet1!$A$13:$D$744,4,FALSE)</f>
        <v>35</v>
      </c>
      <c r="Y241" s="244" t="str">
        <f>+VLOOKUP(X241,bd_lista!$A$3:$C$590,3,FALSE)</f>
        <v>Ministerio de Economía y Finanzas Públicas</v>
      </c>
      <c r="Z241" s="302"/>
      <c r="AA241" s="335"/>
    </row>
    <row r="242" spans="1:27" ht="15" customHeight="1">
      <c r="A242" s="32">
        <v>294</v>
      </c>
      <c r="B242" s="449">
        <f>+A242</f>
        <v>294</v>
      </c>
      <c r="C242" s="249" t="str">
        <f>+VLOOKUP(A242,bd_lista!$A$3:$C$590,3,FALSE)</f>
        <v>Univ. Indígena Bol. Comun. Intercultl Prod. Tupak Katari</v>
      </c>
      <c r="D242" s="451" t="str">
        <f>+C242</f>
        <v>Univ. Indígena Bol. Comun. Intercultl Prod. Tupak Katari</v>
      </c>
      <c r="E242" s="249" t="s">
        <v>1310</v>
      </c>
      <c r="F242" s="245">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245">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245">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245">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245">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245">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245">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245">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245">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245">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245">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245">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245">
        <f t="shared" ca="1" si="13"/>
        <v>0</v>
      </c>
      <c r="S242" s="245"/>
      <c r="T242" s="245">
        <f ca="1">+T243</f>
        <v>110747.6</v>
      </c>
      <c r="U242" s="244">
        <f t="shared" si="14"/>
        <v>1</v>
      </c>
      <c r="V242" s="347" t="str">
        <f>+VLOOKUP(A242,bd_lista!$A$3:$E$590,5,FALSE)</f>
        <v>Instituciones Descentralizadas</v>
      </c>
      <c r="W242" s="453" t="str">
        <f>+V242</f>
        <v>Instituciones Descentralizadas</v>
      </c>
      <c r="X242" s="244">
        <f>+VLOOKUP(A242,[2]Sheet1!$A$13:$D$744,4,FALSE)</f>
        <v>16</v>
      </c>
      <c r="Y242" s="244" t="str">
        <f>+VLOOKUP(X242,bd_lista!$A$3:$C$590,3,FALSE)</f>
        <v>Ministerio de Educación</v>
      </c>
      <c r="Z242" s="304">
        <f>+X242</f>
        <v>16</v>
      </c>
      <c r="AA242" s="333" t="str">
        <f>+Y242</f>
        <v>Ministerio de Educación</v>
      </c>
    </row>
    <row r="243" spans="1:27" ht="15" customHeight="1">
      <c r="A243" s="32">
        <v>294</v>
      </c>
      <c r="B243" s="450"/>
      <c r="C243" s="347" t="str">
        <f>+VLOOKUP(A243,bd_lista!$A$3:$C$590,3,FALSE)</f>
        <v>Univ. Indígena Bol. Comun. Intercultl Prod. Tupak Katari</v>
      </c>
      <c r="D243" s="452"/>
      <c r="E243" s="347" t="s">
        <v>1311</v>
      </c>
      <c r="F243" s="247">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0</v>
      </c>
      <c r="G243" s="247">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0</v>
      </c>
      <c r="H243" s="247">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0</v>
      </c>
      <c r="I243" s="247">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0</v>
      </c>
      <c r="J243" s="247">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247">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247">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0</v>
      </c>
      <c r="M243" s="247">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110747.6</v>
      </c>
      <c r="N243" s="247">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0</v>
      </c>
      <c r="O243" s="247">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247">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0</v>
      </c>
      <c r="Q243" s="247">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0</v>
      </c>
      <c r="R243" s="247">
        <f t="shared" ca="1" si="13"/>
        <v>110747.6</v>
      </c>
      <c r="S243" s="247">
        <f ca="1">+R242+R243</f>
        <v>110747.6</v>
      </c>
      <c r="T243" s="247">
        <f ca="1">+S243</f>
        <v>110747.6</v>
      </c>
      <c r="U243" s="246">
        <f t="shared" si="14"/>
        <v>2</v>
      </c>
      <c r="V243" s="347" t="str">
        <f>+VLOOKUP(A243,bd_lista!$A$3:$E$590,5,FALSE)</f>
        <v>Instituciones Descentralizadas</v>
      </c>
      <c r="W243" s="454"/>
      <c r="X243" s="244">
        <f>+VLOOKUP(A243,[2]Sheet1!$A$13:$D$744,4,FALSE)</f>
        <v>16</v>
      </c>
      <c r="Y243" s="244" t="str">
        <f>+VLOOKUP(X243,bd_lista!$A$3:$C$590,3,FALSE)</f>
        <v>Ministerio de Educación</v>
      </c>
      <c r="Z243" s="302"/>
      <c r="AA243" s="335"/>
    </row>
    <row r="244" spans="1:27" ht="15" customHeight="1">
      <c r="A244" s="254">
        <v>295</v>
      </c>
      <c r="B244" s="449">
        <f>+A244</f>
        <v>295</v>
      </c>
      <c r="C244" s="249" t="str">
        <f>+VLOOKUP(A244,bd_lista!$A$3:$C$590,3,FALSE)</f>
        <v>Univ. Indígena Bol. Comun. Intercult Prod. Casimiro Huanca</v>
      </c>
      <c r="D244" s="451" t="str">
        <f>+C244</f>
        <v>Univ. Indígena Bol. Comun. Intercult Prod. Casimiro Huanca</v>
      </c>
      <c r="E244" s="249" t="s">
        <v>1310</v>
      </c>
      <c r="F244" s="245">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0</v>
      </c>
      <c r="G244" s="245">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0</v>
      </c>
      <c r="H244" s="245">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245">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0</v>
      </c>
      <c r="J244" s="245">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245">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245">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245">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245">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245">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245">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273">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245">
        <f t="shared" ca="1" si="13"/>
        <v>0</v>
      </c>
      <c r="S244" s="245"/>
      <c r="T244" s="245">
        <f ca="1">+T245</f>
        <v>36285.550000000003</v>
      </c>
      <c r="U244" s="244">
        <f t="shared" si="14"/>
        <v>1</v>
      </c>
      <c r="V244" s="347" t="str">
        <f>+VLOOKUP(A244,bd_lista!$A$3:$E$590,5,FALSE)</f>
        <v>Instituciones Descentralizadas</v>
      </c>
      <c r="W244" s="453" t="str">
        <f>+V244</f>
        <v>Instituciones Descentralizadas</v>
      </c>
      <c r="X244" s="244">
        <f>+VLOOKUP(A244,[2]Sheet1!$A$13:$D$744,4,FALSE)</f>
        <v>16</v>
      </c>
      <c r="Y244" s="244" t="str">
        <f>+VLOOKUP(X244,bd_lista!$A$3:$C$590,3,FALSE)</f>
        <v>Ministerio de Educación</v>
      </c>
      <c r="Z244" s="304">
        <f>+X244</f>
        <v>16</v>
      </c>
      <c r="AA244" s="333" t="str">
        <f>+Y244</f>
        <v>Ministerio de Educación</v>
      </c>
    </row>
    <row r="245" spans="1:27" ht="15" customHeight="1">
      <c r="A245" s="32">
        <v>295</v>
      </c>
      <c r="B245" s="450"/>
      <c r="C245" s="347" t="str">
        <f>+VLOOKUP(A245,bd_lista!$A$3:$C$590,3,FALSE)</f>
        <v>Univ. Indígena Bol. Comun. Intercult Prod. Casimiro Huanca</v>
      </c>
      <c r="D245" s="452"/>
      <c r="E245" s="347" t="s">
        <v>1311</v>
      </c>
      <c r="F245" s="247">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0</v>
      </c>
      <c r="G245" s="247">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0</v>
      </c>
      <c r="H245" s="247">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0</v>
      </c>
      <c r="I245" s="247">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0</v>
      </c>
      <c r="J245" s="247">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0</v>
      </c>
      <c r="K245" s="247">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247">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0</v>
      </c>
      <c r="M245" s="247">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36285.550000000003</v>
      </c>
      <c r="N245" s="247">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0</v>
      </c>
      <c r="O245" s="247">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247">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247">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0</v>
      </c>
      <c r="R245" s="247">
        <f t="shared" ca="1" si="13"/>
        <v>36285.550000000003</v>
      </c>
      <c r="S245" s="247">
        <f ca="1">+R244+R245</f>
        <v>36285.550000000003</v>
      </c>
      <c r="T245" s="247">
        <f ca="1">+S245</f>
        <v>36285.550000000003</v>
      </c>
      <c r="U245" s="246">
        <f t="shared" si="14"/>
        <v>2</v>
      </c>
      <c r="V245" s="347" t="str">
        <f>+VLOOKUP(A245,bd_lista!$A$3:$E$590,5,FALSE)</f>
        <v>Instituciones Descentralizadas</v>
      </c>
      <c r="W245" s="454"/>
      <c r="X245" s="244">
        <f>+VLOOKUP(A245,[2]Sheet1!$A$13:$D$744,4,FALSE)</f>
        <v>16</v>
      </c>
      <c r="Y245" s="244" t="str">
        <f>+VLOOKUP(X245,bd_lista!$A$3:$C$590,3,FALSE)</f>
        <v>Ministerio de Educación</v>
      </c>
      <c r="Z245" s="302"/>
      <c r="AA245" s="335"/>
    </row>
    <row r="246" spans="1:27" customFormat="1" ht="15" customHeight="1">
      <c r="A246" s="254">
        <v>301</v>
      </c>
      <c r="B246" s="449">
        <f>+A246</f>
        <v>301</v>
      </c>
      <c r="C246" s="249" t="str">
        <f>+VLOOKUP(A246,bd_lista!$A$3:$C$590,3,FALSE)</f>
        <v>Servicio Departamental de Riego - Oruro</v>
      </c>
      <c r="D246" s="451" t="str">
        <f>+C246</f>
        <v>Servicio Departamental de Riego - Oruro</v>
      </c>
      <c r="E246" s="249" t="s">
        <v>1310</v>
      </c>
      <c r="F246" s="245">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245">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245">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245">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245">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245">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245">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245">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245">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245">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245">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245">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245">
        <f t="shared" ca="1" si="13"/>
        <v>0</v>
      </c>
      <c r="S246" s="245"/>
      <c r="T246" s="245">
        <f ca="1">+T247</f>
        <v>1798500</v>
      </c>
      <c r="U246" s="244">
        <f t="shared" si="14"/>
        <v>1</v>
      </c>
      <c r="V246" s="347" t="str">
        <f>+VLOOKUP(A246,bd_lista!$A$3:$E$590,5,FALSE)</f>
        <v>Instituciones Descentralizadas</v>
      </c>
      <c r="W246" s="453" t="str">
        <f>+V246</f>
        <v>Instituciones Descentralizadas</v>
      </c>
      <c r="X246" s="244">
        <f>+VLOOKUP(A246,[2]Sheet1!$A$13:$D$744,4,FALSE)</f>
        <v>86</v>
      </c>
      <c r="Y246" s="244" t="str">
        <f>+VLOOKUP(X246,bd_lista!$A$3:$C$590,3,FALSE)</f>
        <v>Ministerio de Medio Ambiente y Agua</v>
      </c>
      <c r="Z246" s="304">
        <f>+X246</f>
        <v>86</v>
      </c>
      <c r="AA246" s="333" t="str">
        <f>+Y246</f>
        <v>Ministerio de Medio Ambiente y Agua</v>
      </c>
    </row>
    <row r="247" spans="1:27" customFormat="1" ht="15" customHeight="1">
      <c r="A247" s="32">
        <v>301</v>
      </c>
      <c r="B247" s="450"/>
      <c r="C247" s="347" t="str">
        <f>+VLOOKUP(A247,bd_lista!$A$3:$C$590,3,FALSE)</f>
        <v>Servicio Departamental de Riego - Oruro</v>
      </c>
      <c r="D247" s="452"/>
      <c r="E247" s="347" t="s">
        <v>1311</v>
      </c>
      <c r="F247" s="247">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0</v>
      </c>
      <c r="G247" s="247">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0</v>
      </c>
      <c r="H247" s="247">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0</v>
      </c>
      <c r="I247" s="247">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298500</v>
      </c>
      <c r="J247" s="247">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0</v>
      </c>
      <c r="K247" s="247">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1500000</v>
      </c>
      <c r="L247" s="247">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247">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0</v>
      </c>
      <c r="N247" s="247">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0</v>
      </c>
      <c r="O247" s="247">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247">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247">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0</v>
      </c>
      <c r="R247" s="247">
        <f t="shared" ca="1" si="13"/>
        <v>1798500</v>
      </c>
      <c r="S247" s="247">
        <f ca="1">+R246+R247</f>
        <v>1798500</v>
      </c>
      <c r="T247" s="247">
        <f ca="1">+S247</f>
        <v>1798500</v>
      </c>
      <c r="U247" s="246">
        <f t="shared" si="14"/>
        <v>2</v>
      </c>
      <c r="V247" s="347" t="str">
        <f>+VLOOKUP(A247,bd_lista!$A$3:$E$590,5,FALSE)</f>
        <v>Instituciones Descentralizadas</v>
      </c>
      <c r="W247" s="454"/>
      <c r="X247" s="244">
        <f>+VLOOKUP(A247,[2]Sheet1!$A$13:$D$744,4,FALSE)</f>
        <v>86</v>
      </c>
      <c r="Y247" s="244" t="str">
        <f>+VLOOKUP(X247,bd_lista!$A$3:$C$590,3,FALSE)</f>
        <v>Ministerio de Medio Ambiente y Agua</v>
      </c>
      <c r="Z247" s="302"/>
      <c r="AA247" s="335"/>
    </row>
    <row r="248" spans="1:27" ht="15" customHeight="1">
      <c r="A248" s="32">
        <v>272</v>
      </c>
      <c r="B248" s="449">
        <f>+A248</f>
        <v>272</v>
      </c>
      <c r="C248" s="249" t="str">
        <f>+VLOOKUP(A248,bd_lista!$A$3:$C$590,3,FALSE)</f>
        <v>Direc. Dptal. de Educación Beni</v>
      </c>
      <c r="D248" s="451" t="str">
        <f>+C248</f>
        <v>Direc. Dptal. de Educación Beni</v>
      </c>
      <c r="E248" s="249" t="s">
        <v>1310</v>
      </c>
      <c r="F248" s="245">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245">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245">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245">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245">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245">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0</v>
      </c>
      <c r="L248" s="245">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245">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245">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245">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245">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245">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245">
        <f t="shared" ca="1" si="13"/>
        <v>0</v>
      </c>
      <c r="S248" s="245"/>
      <c r="T248" s="245">
        <f ca="1">+T249</f>
        <v>49659.67</v>
      </c>
      <c r="U248" s="244">
        <f t="shared" si="14"/>
        <v>1</v>
      </c>
      <c r="V248" s="347" t="str">
        <f>+VLOOKUP(A248,bd_lista!$A$3:$E$590,5,FALSE)</f>
        <v>Instituciones Descentralizadas</v>
      </c>
      <c r="W248" s="453" t="str">
        <f>+V248</f>
        <v>Instituciones Descentralizadas</v>
      </c>
      <c r="X248" s="244">
        <f>+VLOOKUP(A248,[2]Sheet1!$A$13:$D$744,4,FALSE)</f>
        <v>16</v>
      </c>
      <c r="Y248" s="244" t="str">
        <f>+VLOOKUP(X248,bd_lista!$A$3:$C$590,3,FALSE)</f>
        <v>Ministerio de Educación</v>
      </c>
      <c r="Z248" s="304">
        <f>+X248</f>
        <v>16</v>
      </c>
      <c r="AA248" s="333" t="str">
        <f>+Y248</f>
        <v>Ministerio de Educación</v>
      </c>
    </row>
    <row r="249" spans="1:27" ht="15" customHeight="1">
      <c r="A249" s="32">
        <v>272</v>
      </c>
      <c r="B249" s="450"/>
      <c r="C249" s="347" t="str">
        <f>+VLOOKUP(A249,bd_lista!$A$3:$C$590,3,FALSE)</f>
        <v>Direc. Dptal. de Educación Beni</v>
      </c>
      <c r="D249" s="452"/>
      <c r="E249" s="347" t="s">
        <v>1311</v>
      </c>
      <c r="F249" s="247">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0</v>
      </c>
      <c r="G249" s="247">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0</v>
      </c>
      <c r="H249" s="247">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0</v>
      </c>
      <c r="I249" s="247">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0</v>
      </c>
      <c r="J249" s="247">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247">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247">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49659.67</v>
      </c>
      <c r="M249" s="247">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247">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0</v>
      </c>
      <c r="O249" s="247">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247">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247">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0</v>
      </c>
      <c r="R249" s="247">
        <f t="shared" ca="1" si="13"/>
        <v>49659.67</v>
      </c>
      <c r="S249" s="247">
        <f ca="1">+R248+R249</f>
        <v>49659.67</v>
      </c>
      <c r="T249" s="247">
        <f ca="1">+S249</f>
        <v>49659.67</v>
      </c>
      <c r="U249" s="246">
        <f t="shared" si="14"/>
        <v>2</v>
      </c>
      <c r="V249" s="347" t="str">
        <f>+VLOOKUP(A249,bd_lista!$A$3:$E$590,5,FALSE)</f>
        <v>Instituciones Descentralizadas</v>
      </c>
      <c r="W249" s="454"/>
      <c r="X249" s="244">
        <f>+VLOOKUP(A249,[2]Sheet1!$A$13:$D$744,4,FALSE)</f>
        <v>16</v>
      </c>
      <c r="Y249" s="244" t="str">
        <f>+VLOOKUP(X249,bd_lista!$A$3:$C$590,3,FALSE)</f>
        <v>Ministerio de Educación</v>
      </c>
      <c r="Z249" s="302"/>
      <c r="AA249" s="335"/>
    </row>
    <row r="250" spans="1:27" ht="15" customHeight="1">
      <c r="A250" s="254">
        <v>302</v>
      </c>
      <c r="B250" s="449">
        <f>+A250</f>
        <v>302</v>
      </c>
      <c r="C250" s="249" t="str">
        <f>+VLOOKUP(A250,bd_lista!$A$3:$C$590,3,FALSE)</f>
        <v>Servicio Departamental de Riego - Potosí</v>
      </c>
      <c r="D250" s="451" t="str">
        <f>+C250</f>
        <v>Servicio Departamental de Riego - Potosí</v>
      </c>
      <c r="E250" s="249" t="s">
        <v>1310</v>
      </c>
      <c r="F250" s="245">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245">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0</v>
      </c>
      <c r="H250" s="245">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245">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245">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245">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245">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245">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245">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245">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245">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245">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245">
        <f t="shared" ca="1" si="13"/>
        <v>0</v>
      </c>
      <c r="S250" s="245"/>
      <c r="T250" s="245">
        <f ca="1">+T251</f>
        <v>1068715</v>
      </c>
      <c r="U250" s="244">
        <f t="shared" si="14"/>
        <v>1</v>
      </c>
      <c r="V250" s="347" t="str">
        <f>+VLOOKUP(A250,bd_lista!$A$3:$E$590,5,FALSE)</f>
        <v>Instituciones Descentralizadas</v>
      </c>
      <c r="W250" s="453" t="str">
        <f>+V250</f>
        <v>Instituciones Descentralizadas</v>
      </c>
      <c r="X250" s="244">
        <f>+VLOOKUP(A250,[2]Sheet1!$A$13:$D$744,4,FALSE)</f>
        <v>86</v>
      </c>
      <c r="Y250" s="244" t="str">
        <f>+VLOOKUP(X250,bd_lista!$A$3:$C$590,3,FALSE)</f>
        <v>Ministerio de Medio Ambiente y Agua</v>
      </c>
      <c r="Z250" s="304">
        <f>+X250</f>
        <v>86</v>
      </c>
      <c r="AA250" s="305" t="str">
        <f>+Y250</f>
        <v>Ministerio de Medio Ambiente y Agua</v>
      </c>
    </row>
    <row r="251" spans="1:27" ht="15" customHeight="1">
      <c r="A251" s="32">
        <v>302</v>
      </c>
      <c r="B251" s="450"/>
      <c r="C251" s="347" t="str">
        <f>+VLOOKUP(A251,bd_lista!$A$3:$C$590,3,FALSE)</f>
        <v>Servicio Departamental de Riego - Potosí</v>
      </c>
      <c r="D251" s="452"/>
      <c r="E251" s="347" t="s">
        <v>1311</v>
      </c>
      <c r="F251" s="247">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0</v>
      </c>
      <c r="G251" s="247">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247">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0</v>
      </c>
      <c r="I251" s="247">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0</v>
      </c>
      <c r="J251" s="247">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1435</v>
      </c>
      <c r="K251" s="247">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1067280</v>
      </c>
      <c r="L251" s="247">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0</v>
      </c>
      <c r="M251" s="247">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0</v>
      </c>
      <c r="N251" s="247">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0</v>
      </c>
      <c r="O251" s="247">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247">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247">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0</v>
      </c>
      <c r="R251" s="247">
        <f t="shared" ca="1" si="13"/>
        <v>1068715</v>
      </c>
      <c r="S251" s="247">
        <f ca="1">+R250+R251</f>
        <v>1068715</v>
      </c>
      <c r="T251" s="247">
        <f ca="1">+S251</f>
        <v>1068715</v>
      </c>
      <c r="U251" s="246">
        <f t="shared" si="14"/>
        <v>2</v>
      </c>
      <c r="V251" s="347" t="str">
        <f>+VLOOKUP(A251,bd_lista!$A$3:$E$590,5,FALSE)</f>
        <v>Instituciones Descentralizadas</v>
      </c>
      <c r="W251" s="454"/>
      <c r="X251" s="244">
        <f>+VLOOKUP(A251,[2]Sheet1!$A$13:$D$744,4,FALSE)</f>
        <v>86</v>
      </c>
      <c r="Y251" s="244" t="str">
        <f>+VLOOKUP(X251,bd_lista!$A$3:$C$590,3,FALSE)</f>
        <v>Ministerio de Medio Ambiente y Agua</v>
      </c>
      <c r="Z251" s="302"/>
      <c r="AA251" s="303"/>
    </row>
    <row r="252" spans="1:27" customFormat="1" ht="15" hidden="1" customHeight="1">
      <c r="A252" s="254">
        <v>303</v>
      </c>
      <c r="B252" s="449">
        <f>+A252</f>
        <v>303</v>
      </c>
      <c r="C252" s="249" t="str">
        <f>+VLOOKUP(A252,bd_lista!$A$3:$C$590,3,FALSE)</f>
        <v>Servicio Departamental de Riego - Tarija</v>
      </c>
      <c r="D252" s="451" t="str">
        <f>+C252</f>
        <v>Servicio Departamental de Riego - Tarija</v>
      </c>
      <c r="E252" s="249" t="s">
        <v>1310</v>
      </c>
      <c r="F252" s="245">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245">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245">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245">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245">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0</v>
      </c>
      <c r="K252" s="245">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245">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245">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245">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245">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245">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245">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245">
        <f t="shared" ca="1" si="13"/>
        <v>0</v>
      </c>
      <c r="S252" s="245"/>
      <c r="T252" s="245">
        <f ca="1">+T253</f>
        <v>0</v>
      </c>
      <c r="U252" s="244">
        <f t="shared" si="14"/>
        <v>1</v>
      </c>
      <c r="V252" s="347" t="str">
        <f>+VLOOKUP(A252,bd_lista!$A$3:$E$590,5,FALSE)</f>
        <v>Instituciones Descentralizadas</v>
      </c>
      <c r="W252" s="453" t="str">
        <f>+V252</f>
        <v>Instituciones Descentralizadas</v>
      </c>
      <c r="X252" s="244">
        <f>+VLOOKUP(A252,[2]Sheet1!$A$13:$D$744,4,FALSE)</f>
        <v>86</v>
      </c>
      <c r="Y252" s="244" t="str">
        <f>+VLOOKUP(X252,bd_lista!$A$3:$C$590,3,FALSE)</f>
        <v>Ministerio de Medio Ambiente y Agua</v>
      </c>
      <c r="Z252" s="304">
        <f>+X252</f>
        <v>86</v>
      </c>
      <c r="AA252" s="333" t="str">
        <f>+Y252</f>
        <v>Ministerio de Medio Ambiente y Agua</v>
      </c>
    </row>
    <row r="253" spans="1:27" customFormat="1" ht="15" hidden="1" customHeight="1">
      <c r="A253" s="32">
        <v>303</v>
      </c>
      <c r="B253" s="450"/>
      <c r="C253" s="347" t="str">
        <f>+VLOOKUP(A253,bd_lista!$A$3:$C$590,3,FALSE)</f>
        <v>Servicio Departamental de Riego - Tarija</v>
      </c>
      <c r="D253" s="452"/>
      <c r="E253" s="347" t="s">
        <v>1311</v>
      </c>
      <c r="F253" s="247">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0</v>
      </c>
      <c r="G253" s="247">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0</v>
      </c>
      <c r="H253" s="247">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0</v>
      </c>
      <c r="I253" s="247">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0</v>
      </c>
      <c r="J253" s="247">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0</v>
      </c>
      <c r="K253" s="247">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0</v>
      </c>
      <c r="L253" s="247">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0</v>
      </c>
      <c r="M253" s="247">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0</v>
      </c>
      <c r="N253" s="247">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0</v>
      </c>
      <c r="O253" s="247">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0</v>
      </c>
      <c r="P253" s="247">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247">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247">
        <f t="shared" ca="1" si="13"/>
        <v>0</v>
      </c>
      <c r="S253" s="247">
        <f ca="1">+R252+R253</f>
        <v>0</v>
      </c>
      <c r="T253" s="247">
        <f ca="1">+S253</f>
        <v>0</v>
      </c>
      <c r="U253" s="246">
        <f t="shared" si="14"/>
        <v>2</v>
      </c>
      <c r="V253" s="347" t="str">
        <f>+VLOOKUP(A253,bd_lista!$A$3:$E$590,5,FALSE)</f>
        <v>Instituciones Descentralizadas</v>
      </c>
      <c r="W253" s="454"/>
      <c r="X253" s="244">
        <f>+VLOOKUP(A253,[2]Sheet1!$A$13:$D$744,4,FALSE)</f>
        <v>86</v>
      </c>
      <c r="Y253" s="244" t="str">
        <f>+VLOOKUP(X253,bd_lista!$A$3:$C$590,3,FALSE)</f>
        <v>Ministerio de Medio Ambiente y Agua</v>
      </c>
      <c r="Z253" s="302"/>
      <c r="AA253" s="335"/>
    </row>
    <row r="254" spans="1:27" ht="15" customHeight="1">
      <c r="A254" s="32">
        <v>310</v>
      </c>
      <c r="B254" s="449">
        <f>+A254</f>
        <v>310</v>
      </c>
      <c r="C254" s="249" t="str">
        <f>+VLOOKUP(A254,bd_lista!$A$3:$C$590,3,FALSE)</f>
        <v>Autoridad de Regulación y Fiscalización de Telecomunicaciones y Transportes</v>
      </c>
      <c r="D254" s="451" t="str">
        <f>+C254</f>
        <v>Autoridad de Regulación y Fiscalización de Telecomunicaciones y Transportes</v>
      </c>
      <c r="E254" s="249" t="s">
        <v>1310</v>
      </c>
      <c r="F254" s="245">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245">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245">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245">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245">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18038.990000000002</v>
      </c>
      <c r="K254" s="245">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245">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245">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245">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245">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245">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245">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0</v>
      </c>
      <c r="R254" s="245">
        <f t="shared" ca="1" si="13"/>
        <v>18038.990000000002</v>
      </c>
      <c r="S254" s="245"/>
      <c r="T254" s="245">
        <f ca="1">+T255</f>
        <v>30119.18</v>
      </c>
      <c r="U254" s="244">
        <f t="shared" si="14"/>
        <v>1</v>
      </c>
      <c r="V254" s="347" t="str">
        <f>+VLOOKUP(A254,bd_lista!$A$3:$E$590,5,FALSE)</f>
        <v>Instituciones Descentralizadas</v>
      </c>
      <c r="W254" s="453" t="str">
        <f>+V254</f>
        <v>Instituciones Descentralizadas</v>
      </c>
      <c r="X254" s="244">
        <f>+VLOOKUP(A254,[2]Sheet1!$A$13:$D$744,4,FALSE)</f>
        <v>81</v>
      </c>
      <c r="Y254" s="244" t="str">
        <f>+VLOOKUP(X254,bd_lista!$A$3:$C$590,3,FALSE)</f>
        <v>Ministerio de Obras Públicas, Servicios y Vivienda</v>
      </c>
      <c r="Z254" s="304">
        <f>+X254</f>
        <v>81</v>
      </c>
      <c r="AA254" s="305" t="str">
        <f>+Y254</f>
        <v>Ministerio de Obras Públicas, Servicios y Vivienda</v>
      </c>
    </row>
    <row r="255" spans="1:27" ht="15" customHeight="1">
      <c r="A255" s="32">
        <v>310</v>
      </c>
      <c r="B255" s="450"/>
      <c r="C255" s="347" t="str">
        <f>+VLOOKUP(A255,bd_lista!$A$3:$C$590,3,FALSE)</f>
        <v>Autoridad de Regulación y Fiscalización de Telecomunicaciones y Transportes</v>
      </c>
      <c r="D255" s="452"/>
      <c r="E255" s="347" t="s">
        <v>1311</v>
      </c>
      <c r="F255" s="247">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0</v>
      </c>
      <c r="G255" s="247">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247">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0</v>
      </c>
      <c r="I255" s="247">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0</v>
      </c>
      <c r="J255" s="247">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247">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247">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0</v>
      </c>
      <c r="M255" s="247">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12080.19</v>
      </c>
      <c r="N255" s="247">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0</v>
      </c>
      <c r="O255" s="247">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0</v>
      </c>
      <c r="P255" s="247">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247">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0</v>
      </c>
      <c r="R255" s="247">
        <f t="shared" ca="1" si="13"/>
        <v>12080.19</v>
      </c>
      <c r="S255" s="247">
        <f ca="1">+R254+R255</f>
        <v>30119.18</v>
      </c>
      <c r="T255" s="247">
        <f ca="1">+S255</f>
        <v>30119.18</v>
      </c>
      <c r="U255" s="246">
        <f t="shared" si="14"/>
        <v>2</v>
      </c>
      <c r="V255" s="347" t="str">
        <f>+VLOOKUP(A255,bd_lista!$A$3:$E$590,5,FALSE)</f>
        <v>Instituciones Descentralizadas</v>
      </c>
      <c r="W255" s="454"/>
      <c r="X255" s="244">
        <f>+VLOOKUP(A255,[2]Sheet1!$A$13:$D$744,4,FALSE)</f>
        <v>81</v>
      </c>
      <c r="Y255" s="244" t="str">
        <f>+VLOOKUP(X255,bd_lista!$A$3:$C$590,3,FALSE)</f>
        <v>Ministerio de Obras Públicas, Servicios y Vivienda</v>
      </c>
      <c r="Z255" s="302"/>
      <c r="AA255" s="303"/>
    </row>
    <row r="256" spans="1:27" ht="15" customHeight="1">
      <c r="A256" s="254">
        <v>311</v>
      </c>
      <c r="B256" s="449">
        <f>+A256</f>
        <v>311</v>
      </c>
      <c r="C256" s="249" t="str">
        <f>+VLOOKUP(A256,bd_lista!$A$3:$C$590,3,FALSE)</f>
        <v>Autoridad de Fisc y Ctrol Soc de Agua Potable Saneam.Básico</v>
      </c>
      <c r="D256" s="451" t="str">
        <f>+C256</f>
        <v>Autoridad de Fisc y Ctrol Soc de Agua Potable Saneam.Básico</v>
      </c>
      <c r="E256" s="249" t="s">
        <v>1310</v>
      </c>
      <c r="F256" s="245">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245">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245">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245">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245">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245">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245">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245">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245">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245">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245">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245">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245">
        <f t="shared" ca="1" si="13"/>
        <v>0</v>
      </c>
      <c r="S256" s="245"/>
      <c r="T256" s="245">
        <f ca="1">+T257</f>
        <v>220</v>
      </c>
      <c r="U256" s="244">
        <f t="shared" si="14"/>
        <v>1</v>
      </c>
      <c r="V256" s="347" t="str">
        <f>+VLOOKUP(A256,bd_lista!$A$3:$E$590,5,FALSE)</f>
        <v>Instituciones Descentralizadas</v>
      </c>
      <c r="W256" s="453" t="str">
        <f>+V256</f>
        <v>Instituciones Descentralizadas</v>
      </c>
      <c r="X256" s="244">
        <f>+VLOOKUP(A256,[2]Sheet1!$A$13:$D$744,4,FALSE)</f>
        <v>86</v>
      </c>
      <c r="Y256" s="244" t="str">
        <f>+VLOOKUP(X256,bd_lista!$A$3:$C$590,3,FALSE)</f>
        <v>Ministerio de Medio Ambiente y Agua</v>
      </c>
      <c r="Z256" s="304">
        <f>+X256</f>
        <v>86</v>
      </c>
      <c r="AA256" s="305" t="str">
        <f>+Y256</f>
        <v>Ministerio de Medio Ambiente y Agua</v>
      </c>
    </row>
    <row r="257" spans="1:27" ht="15" customHeight="1">
      <c r="A257" s="32">
        <v>311</v>
      </c>
      <c r="B257" s="450"/>
      <c r="C257" s="347" t="str">
        <f>+VLOOKUP(A257,bd_lista!$A$3:$C$590,3,FALSE)</f>
        <v>Autoridad de Fisc y Ctrol Soc de Agua Potable Saneam.Básico</v>
      </c>
      <c r="D257" s="452"/>
      <c r="E257" s="347" t="s">
        <v>1311</v>
      </c>
      <c r="F257" s="247">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0</v>
      </c>
      <c r="G257" s="247">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0</v>
      </c>
      <c r="H257" s="247">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0</v>
      </c>
      <c r="I257" s="247">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0</v>
      </c>
      <c r="J257" s="247">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0</v>
      </c>
      <c r="K257" s="247">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0</v>
      </c>
      <c r="L257" s="247">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0</v>
      </c>
      <c r="M257" s="247">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220</v>
      </c>
      <c r="N257" s="247">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0</v>
      </c>
      <c r="O257" s="247">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247">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247">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0</v>
      </c>
      <c r="R257" s="247">
        <f t="shared" ca="1" si="13"/>
        <v>220</v>
      </c>
      <c r="S257" s="247">
        <f ca="1">+R256+R257</f>
        <v>220</v>
      </c>
      <c r="T257" s="247">
        <f ca="1">+S257</f>
        <v>220</v>
      </c>
      <c r="U257" s="246">
        <f t="shared" si="14"/>
        <v>2</v>
      </c>
      <c r="V257" s="347" t="str">
        <f>+VLOOKUP(A257,bd_lista!$A$3:$E$590,5,FALSE)</f>
        <v>Instituciones Descentralizadas</v>
      </c>
      <c r="W257" s="454"/>
      <c r="X257" s="244">
        <f>+VLOOKUP(A257,[2]Sheet1!$A$13:$D$744,4,FALSE)</f>
        <v>86</v>
      </c>
      <c r="Y257" s="244" t="str">
        <f>+VLOOKUP(X257,bd_lista!$A$3:$C$590,3,FALSE)</f>
        <v>Ministerio de Medio Ambiente y Agua</v>
      </c>
      <c r="Z257" s="302"/>
      <c r="AA257" s="303"/>
    </row>
    <row r="258" spans="1:27" ht="15" hidden="1" customHeight="1">
      <c r="A258" s="254">
        <v>313</v>
      </c>
      <c r="B258" s="449">
        <f>+A258</f>
        <v>313</v>
      </c>
      <c r="C258" s="249" t="str">
        <f>+VLOOKUP(A258,bd_lista!$A$3:$C$590,3,FALSE)</f>
        <v>Autoridad de Fiscalización y Control de Pensiones y Seguros - APS</v>
      </c>
      <c r="D258" s="451" t="str">
        <f>+C258</f>
        <v>Autoridad de Fiscalización y Control de Pensiones y Seguros - APS</v>
      </c>
      <c r="E258" s="249" t="s">
        <v>1310</v>
      </c>
      <c r="F258" s="245">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0</v>
      </c>
      <c r="G258" s="245">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245">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245">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245">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245">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245">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245">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245">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245">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245">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245">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245">
        <f t="shared" ca="1" si="13"/>
        <v>0</v>
      </c>
      <c r="S258" s="245"/>
      <c r="T258" s="245">
        <f ca="1">+T259</f>
        <v>0</v>
      </c>
      <c r="U258" s="244">
        <f t="shared" si="14"/>
        <v>1</v>
      </c>
      <c r="V258" s="347" t="str">
        <f>+VLOOKUP(A258,bd_lista!$A$3:$E$590,5,FALSE)</f>
        <v>Instituciones Descentralizadas</v>
      </c>
      <c r="W258" s="453" t="str">
        <f>+V258</f>
        <v>Instituciones Descentralizadas</v>
      </c>
      <c r="X258" s="244">
        <f>+VLOOKUP(A258,[2]Sheet1!$A$13:$D$744,4,FALSE)</f>
        <v>35</v>
      </c>
      <c r="Y258" s="244" t="str">
        <f>+VLOOKUP(X258,bd_lista!$A$3:$C$590,3,FALSE)</f>
        <v>Ministerio de Economía y Finanzas Públicas</v>
      </c>
      <c r="Z258" s="304">
        <f>+X258</f>
        <v>35</v>
      </c>
      <c r="AA258" s="305" t="str">
        <f>+Y258</f>
        <v>Ministerio de Economía y Finanzas Públicas</v>
      </c>
    </row>
    <row r="259" spans="1:27" ht="15" hidden="1" customHeight="1">
      <c r="A259" s="32">
        <v>313</v>
      </c>
      <c r="B259" s="450"/>
      <c r="C259" s="347" t="str">
        <f>+VLOOKUP(A259,bd_lista!$A$3:$C$590,3,FALSE)</f>
        <v>Autoridad de Fiscalización y Control de Pensiones y Seguros - APS</v>
      </c>
      <c r="D259" s="452"/>
      <c r="E259" s="347" t="s">
        <v>1311</v>
      </c>
      <c r="F259" s="247">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0</v>
      </c>
      <c r="G259" s="247">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247">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0</v>
      </c>
      <c r="I259" s="247">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247">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0</v>
      </c>
      <c r="K259" s="247">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247">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247">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247">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247">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247">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247">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0</v>
      </c>
      <c r="R259" s="247">
        <f t="shared" ca="1" si="13"/>
        <v>0</v>
      </c>
      <c r="S259" s="247">
        <f ca="1">+R258+R259</f>
        <v>0</v>
      </c>
      <c r="T259" s="247">
        <f ca="1">+S259</f>
        <v>0</v>
      </c>
      <c r="U259" s="246">
        <f t="shared" si="14"/>
        <v>2</v>
      </c>
      <c r="V259" s="347" t="str">
        <f>+VLOOKUP(A259,bd_lista!$A$3:$E$590,5,FALSE)</f>
        <v>Instituciones Descentralizadas</v>
      </c>
      <c r="W259" s="454"/>
      <c r="X259" s="244">
        <f>+VLOOKUP(A259,[2]Sheet1!$A$13:$D$744,4,FALSE)</f>
        <v>35</v>
      </c>
      <c r="Y259" s="244" t="str">
        <f>+VLOOKUP(X259,bd_lista!$A$3:$C$590,3,FALSE)</f>
        <v>Ministerio de Economía y Finanzas Públicas</v>
      </c>
      <c r="Z259" s="302"/>
      <c r="AA259" s="303"/>
    </row>
    <row r="260" spans="1:27" ht="15" customHeight="1">
      <c r="A260" s="254">
        <v>312</v>
      </c>
      <c r="B260" s="449">
        <f>+A260</f>
        <v>312</v>
      </c>
      <c r="C260" s="249" t="str">
        <f>+VLOOKUP(A260,bd_lista!$A$3:$C$590,3,FALSE)</f>
        <v>Autoridad de Fiscalizac. y Control Soc de Bosques y Tierras</v>
      </c>
      <c r="D260" s="451" t="str">
        <f>+C260</f>
        <v>Autoridad de Fiscalizac. y Control Soc de Bosques y Tierras</v>
      </c>
      <c r="E260" s="249" t="s">
        <v>1310</v>
      </c>
      <c r="F260" s="245">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245">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245">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245">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245">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245">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35898.050000000003</v>
      </c>
      <c r="L260" s="245">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245">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245">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245">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245">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245">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245">
        <f t="shared" ca="1" si="13"/>
        <v>35898.050000000003</v>
      </c>
      <c r="S260" s="245"/>
      <c r="T260" s="245">
        <f ca="1">+T261</f>
        <v>11783861.099999994</v>
      </c>
      <c r="U260" s="244">
        <f t="shared" si="14"/>
        <v>1</v>
      </c>
      <c r="V260" s="347" t="str">
        <f>+VLOOKUP(A260,bd_lista!$A$3:$E$590,5,FALSE)</f>
        <v>Instituciones Descentralizadas</v>
      </c>
      <c r="W260" s="453" t="str">
        <f>+V260</f>
        <v>Instituciones Descentralizadas</v>
      </c>
      <c r="X260" s="244">
        <f>+VLOOKUP(A260,[2]Sheet1!$A$13:$D$744,4,FALSE)</f>
        <v>86</v>
      </c>
      <c r="Y260" s="244" t="str">
        <f>+VLOOKUP(X260,bd_lista!$A$3:$C$590,3,FALSE)</f>
        <v>Ministerio de Medio Ambiente y Agua</v>
      </c>
      <c r="Z260" s="304">
        <f>+X260</f>
        <v>86</v>
      </c>
      <c r="AA260" s="333" t="str">
        <f>+Y260</f>
        <v>Ministerio de Medio Ambiente y Agua</v>
      </c>
    </row>
    <row r="261" spans="1:27" ht="15" customHeight="1">
      <c r="A261" s="32">
        <v>312</v>
      </c>
      <c r="B261" s="450"/>
      <c r="C261" s="347" t="str">
        <f>+VLOOKUP(A261,bd_lista!$A$3:$C$590,3,FALSE)</f>
        <v>Autoridad de Fiscalizac. y Control Soc de Bosques y Tierras</v>
      </c>
      <c r="D261" s="452"/>
      <c r="E261" s="347" t="s">
        <v>1311</v>
      </c>
      <c r="F261" s="247">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0</v>
      </c>
      <c r="G261" s="247">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0</v>
      </c>
      <c r="H261" s="247">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0</v>
      </c>
      <c r="I261" s="247">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0</v>
      </c>
      <c r="J261" s="247">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0</v>
      </c>
      <c r="K261" s="247">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0</v>
      </c>
      <c r="L261" s="247">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2931.98</v>
      </c>
      <c r="M261" s="247">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11745031.069999993</v>
      </c>
      <c r="N261" s="247">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0</v>
      </c>
      <c r="O261" s="247">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247">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247">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247">
        <f t="shared" ca="1" si="13"/>
        <v>11747963.049999993</v>
      </c>
      <c r="S261" s="247">
        <f ca="1">+R260+R261</f>
        <v>11783861.099999994</v>
      </c>
      <c r="T261" s="247">
        <f ca="1">+S261</f>
        <v>11783861.099999994</v>
      </c>
      <c r="U261" s="246">
        <f t="shared" si="14"/>
        <v>2</v>
      </c>
      <c r="V261" s="347" t="str">
        <f>+VLOOKUP(A261,bd_lista!$A$3:$E$590,5,FALSE)</f>
        <v>Instituciones Descentralizadas</v>
      </c>
      <c r="W261" s="454"/>
      <c r="X261" s="244">
        <f>+VLOOKUP(A261,[2]Sheet1!$A$13:$D$744,4,FALSE)</f>
        <v>86</v>
      </c>
      <c r="Y261" s="244" t="str">
        <f>+VLOOKUP(X261,bd_lista!$A$3:$C$590,3,FALSE)</f>
        <v>Ministerio de Medio Ambiente y Agua</v>
      </c>
      <c r="Z261" s="302"/>
      <c r="AA261" s="335"/>
    </row>
    <row r="262" spans="1:27" ht="15" customHeight="1">
      <c r="A262" s="254">
        <v>314</v>
      </c>
      <c r="B262" s="449">
        <f>+A262</f>
        <v>314</v>
      </c>
      <c r="C262" s="249" t="str">
        <f>+VLOOKUP(A262,bd_lista!$A$3:$C$590,3,FALSE)</f>
        <v>Autoridad de Fiscalización de Electricidad y Tecnología Nuclear</v>
      </c>
      <c r="D262" s="451" t="str">
        <f>+C262</f>
        <v>Autoridad de Fiscalización de Electricidad y Tecnología Nuclear</v>
      </c>
      <c r="E262" s="249" t="s">
        <v>1310</v>
      </c>
      <c r="F262" s="245">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245">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245">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245">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245">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245">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245">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245">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245">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245">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245">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245">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245">
        <f t="shared" ca="1" si="13"/>
        <v>0</v>
      </c>
      <c r="S262" s="245"/>
      <c r="T262" s="245">
        <f ca="1">+T263</f>
        <v>652.30999999999995</v>
      </c>
      <c r="U262" s="244">
        <f t="shared" si="14"/>
        <v>1</v>
      </c>
      <c r="V262" s="347" t="str">
        <f>+VLOOKUP(A262,bd_lista!$A$3:$E$590,5,FALSE)</f>
        <v>Instituciones Descentralizadas</v>
      </c>
      <c r="W262" s="453" t="str">
        <f>+V262</f>
        <v>Instituciones Descentralizadas</v>
      </c>
      <c r="X262" s="244">
        <v>78</v>
      </c>
      <c r="Y262" s="244" t="str">
        <f>+VLOOKUP(X262,bd_lista!$A$3:$C$590,3,FALSE)</f>
        <v>Ministerio de Hidrocarburos y Energías</v>
      </c>
      <c r="Z262" s="304">
        <f>+X262</f>
        <v>78</v>
      </c>
      <c r="AA262" s="305" t="str">
        <f>+Y262</f>
        <v>Ministerio de Hidrocarburos y Energías</v>
      </c>
    </row>
    <row r="263" spans="1:27" ht="15" customHeight="1">
      <c r="A263" s="32">
        <v>314</v>
      </c>
      <c r="B263" s="450"/>
      <c r="C263" s="347" t="str">
        <f>+VLOOKUP(A263,bd_lista!$A$3:$C$590,3,FALSE)</f>
        <v>Autoridad de Fiscalización de Electricidad y Tecnología Nuclear</v>
      </c>
      <c r="D263" s="452"/>
      <c r="E263" s="347" t="s">
        <v>1311</v>
      </c>
      <c r="F263" s="247">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247">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247">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247">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247">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0</v>
      </c>
      <c r="K263" s="247">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0</v>
      </c>
      <c r="L263" s="247">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0</v>
      </c>
      <c r="M263" s="247">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652.30999999999995</v>
      </c>
      <c r="N263" s="247">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0</v>
      </c>
      <c r="O263" s="247">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247">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247">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0</v>
      </c>
      <c r="R263" s="247">
        <f t="shared" ca="1" si="13"/>
        <v>652.30999999999995</v>
      </c>
      <c r="S263" s="247">
        <f ca="1">+R262+R263</f>
        <v>652.30999999999995</v>
      </c>
      <c r="T263" s="247">
        <f ca="1">+S263</f>
        <v>652.30999999999995</v>
      </c>
      <c r="U263" s="246">
        <f t="shared" si="14"/>
        <v>2</v>
      </c>
      <c r="V263" s="347" t="str">
        <f>+VLOOKUP(A263,bd_lista!$A$3:$E$590,5,FALSE)</f>
        <v>Instituciones Descentralizadas</v>
      </c>
      <c r="W263" s="454"/>
      <c r="X263" s="244">
        <v>78</v>
      </c>
      <c r="Y263" s="244" t="str">
        <f>+VLOOKUP(X263,bd_lista!$A$3:$C$590,3,FALSE)</f>
        <v>Ministerio de Hidrocarburos y Energías</v>
      </c>
      <c r="Z263" s="302"/>
      <c r="AA263" s="303"/>
    </row>
    <row r="264" spans="1:27" customFormat="1" ht="15" hidden="1" customHeight="1">
      <c r="A264" s="254">
        <v>315</v>
      </c>
      <c r="B264" s="449">
        <f>+A264</f>
        <v>315</v>
      </c>
      <c r="C264" s="249" t="str">
        <f>+VLOOKUP(A264,bd_lista!$A$3:$C$590,3,FALSE)</f>
        <v>Autoridad de Fiscalización de Empresas</v>
      </c>
      <c r="D264" s="451" t="str">
        <f>+C264</f>
        <v>Autoridad de Fiscalización de Empresas</v>
      </c>
      <c r="E264" s="249" t="s">
        <v>1310</v>
      </c>
      <c r="F264" s="245">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245">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245">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245">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245">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0</v>
      </c>
      <c r="K264" s="245">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245">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0</v>
      </c>
      <c r="M264" s="245">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245">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245">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245">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245">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245">
        <f t="shared" ca="1" si="13"/>
        <v>0</v>
      </c>
      <c r="S264" s="245"/>
      <c r="T264" s="245">
        <f ca="1">+T265</f>
        <v>0</v>
      </c>
      <c r="U264" s="244">
        <f t="shared" si="14"/>
        <v>1</v>
      </c>
      <c r="V264" s="347" t="str">
        <f>+VLOOKUP(A264,bd_lista!$A$3:$E$590,5,FALSE)</f>
        <v>Instituciones Descentralizadas</v>
      </c>
      <c r="W264" s="453" t="str">
        <f>+V264</f>
        <v>Instituciones Descentralizadas</v>
      </c>
      <c r="X264" s="244">
        <f>+VLOOKUP(A264,[2]Sheet1!$A$13:$D$744,4,FALSE)</f>
        <v>41</v>
      </c>
      <c r="Y264" s="244" t="str">
        <f>+VLOOKUP(X264,bd_lista!$A$3:$C$590,3,FALSE)</f>
        <v>Ministerio de Desarrollo Productivo y Economía Plural</v>
      </c>
      <c r="Z264" s="304">
        <f>+X264</f>
        <v>41</v>
      </c>
      <c r="AA264" s="305" t="str">
        <f>+Y264</f>
        <v>Ministerio de Desarrollo Productivo y Economía Plural</v>
      </c>
    </row>
    <row r="265" spans="1:27" customFormat="1" ht="15" hidden="1" customHeight="1">
      <c r="A265" s="32">
        <v>315</v>
      </c>
      <c r="B265" s="450"/>
      <c r="C265" s="347" t="str">
        <f>+VLOOKUP(A265,bd_lista!$A$3:$C$590,3,FALSE)</f>
        <v>Autoridad de Fiscalización de Empresas</v>
      </c>
      <c r="D265" s="452"/>
      <c r="E265" s="347" t="s">
        <v>1311</v>
      </c>
      <c r="F265" s="247">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0</v>
      </c>
      <c r="G265" s="247">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0</v>
      </c>
      <c r="H265" s="247">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0</v>
      </c>
      <c r="I265" s="247">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0</v>
      </c>
      <c r="J265" s="247">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0</v>
      </c>
      <c r="K265" s="247">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0</v>
      </c>
      <c r="L265" s="247">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247">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247">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0</v>
      </c>
      <c r="O265" s="247">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247">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0</v>
      </c>
      <c r="Q265" s="247">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0</v>
      </c>
      <c r="R265" s="247">
        <f t="shared" ca="1" si="13"/>
        <v>0</v>
      </c>
      <c r="S265" s="247">
        <f ca="1">+R264+R265</f>
        <v>0</v>
      </c>
      <c r="T265" s="247">
        <f ca="1">+S265</f>
        <v>0</v>
      </c>
      <c r="U265" s="246">
        <f t="shared" si="14"/>
        <v>2</v>
      </c>
      <c r="V265" s="347" t="str">
        <f>+VLOOKUP(A265,bd_lista!$A$3:$E$590,5,FALSE)</f>
        <v>Instituciones Descentralizadas</v>
      </c>
      <c r="W265" s="454"/>
      <c r="X265" s="244">
        <f>+VLOOKUP(A265,[2]Sheet1!$A$13:$D$744,4,FALSE)</f>
        <v>41</v>
      </c>
      <c r="Y265" s="244" t="str">
        <f>+VLOOKUP(X265,bd_lista!$A$3:$C$590,3,FALSE)</f>
        <v>Ministerio de Desarrollo Productivo y Economía Plural</v>
      </c>
      <c r="Z265" s="302"/>
      <c r="AA265" s="303"/>
    </row>
    <row r="266" spans="1:27" ht="15" hidden="1" customHeight="1">
      <c r="A266" s="32">
        <v>345</v>
      </c>
      <c r="B266" s="449">
        <f>+A266</f>
        <v>345</v>
      </c>
      <c r="C266" s="249" t="str">
        <f>+VLOOKUP(A266,bd_lista!$A$3:$C$590,3,FALSE)</f>
        <v>Mutual de Servicios al Policía</v>
      </c>
      <c r="D266" s="451" t="str">
        <f>+C266</f>
        <v>Mutual de Servicios al Policía</v>
      </c>
      <c r="E266" s="249" t="s">
        <v>1310</v>
      </c>
      <c r="F266" s="245">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245">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245">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245">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245">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245">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245">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245">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245">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245">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245">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245">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245">
        <f t="shared" ca="1" si="13"/>
        <v>0</v>
      </c>
      <c r="S266" s="245"/>
      <c r="T266" s="245">
        <f ca="1">+T267</f>
        <v>0</v>
      </c>
      <c r="U266" s="244">
        <f t="shared" si="14"/>
        <v>1</v>
      </c>
      <c r="V266" s="347" t="str">
        <f>+VLOOKUP(A266,bd_lista!$A$3:$E$590,5,FALSE)</f>
        <v>Instituciones Descentralizadas</v>
      </c>
      <c r="W266" s="453" t="str">
        <f>+V266</f>
        <v>Instituciones Descentralizadas</v>
      </c>
      <c r="X266" s="244">
        <f>+VLOOKUP(A266,[2]Sheet1!$A$13:$D$744,4,FALSE)</f>
        <v>15</v>
      </c>
      <c r="Y266" s="244" t="str">
        <f>+VLOOKUP(X266,bd_lista!$A$3:$C$590,3,FALSE)</f>
        <v>Ministerio de Gobierno</v>
      </c>
      <c r="Z266" s="304">
        <f>+X266</f>
        <v>15</v>
      </c>
      <c r="AA266" s="333" t="str">
        <f>+Y266</f>
        <v>Ministerio de Gobierno</v>
      </c>
    </row>
    <row r="267" spans="1:27" ht="15" hidden="1" customHeight="1">
      <c r="A267" s="32">
        <v>345</v>
      </c>
      <c r="B267" s="450"/>
      <c r="C267" s="347" t="str">
        <f>+VLOOKUP(A267,bd_lista!$A$3:$C$590,3,FALSE)</f>
        <v>Mutual de Servicios al Policía</v>
      </c>
      <c r="D267" s="452"/>
      <c r="E267" s="347" t="s">
        <v>1311</v>
      </c>
      <c r="F267" s="247">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247">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0</v>
      </c>
      <c r="H267" s="247">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0</v>
      </c>
      <c r="I267" s="247">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0</v>
      </c>
      <c r="J267" s="247">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247">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247">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0</v>
      </c>
      <c r="M267" s="247">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247">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0</v>
      </c>
      <c r="O267" s="247">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247">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247">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247">
        <f t="shared" ca="1" si="13"/>
        <v>0</v>
      </c>
      <c r="S267" s="247">
        <f ca="1">+R266+R267</f>
        <v>0</v>
      </c>
      <c r="T267" s="247">
        <f ca="1">+S267</f>
        <v>0</v>
      </c>
      <c r="U267" s="246">
        <f t="shared" si="14"/>
        <v>2</v>
      </c>
      <c r="V267" s="347" t="str">
        <f>+VLOOKUP(A267,bd_lista!$A$3:$E$590,5,FALSE)</f>
        <v>Instituciones Descentralizadas</v>
      </c>
      <c r="W267" s="454"/>
      <c r="X267" s="244">
        <f>+VLOOKUP(A267,[2]Sheet1!$A$13:$D$744,4,FALSE)</f>
        <v>15</v>
      </c>
      <c r="Y267" s="244" t="str">
        <f>+VLOOKUP(X267,bd_lista!$A$3:$C$590,3,FALSE)</f>
        <v>Ministerio de Gobierno</v>
      </c>
      <c r="Z267" s="302"/>
      <c r="AA267" s="335"/>
    </row>
    <row r="268" spans="1:27" customFormat="1" ht="15" hidden="1" customHeight="1">
      <c r="A268" s="254">
        <v>379</v>
      </c>
      <c r="B268" s="449">
        <f>+A268</f>
        <v>379</v>
      </c>
      <c r="C268" s="249" t="str">
        <f>+VLOOKUP(A268,bd_lista!$A$3:$C$590,3,FALSE)</f>
        <v xml:space="preserve">Escuela Boliviana Intercultural de Danza </v>
      </c>
      <c r="D268" s="451" t="str">
        <f>+C268</f>
        <v xml:space="preserve">Escuela Boliviana Intercultural de Danza </v>
      </c>
      <c r="E268" s="249" t="s">
        <v>1310</v>
      </c>
      <c r="F268" s="245">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245">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245">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245">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245">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245">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245">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245">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245">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245">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245">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245">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245">
        <f t="shared" ca="1" si="13"/>
        <v>0</v>
      </c>
      <c r="S268" s="268"/>
      <c r="T268" s="245">
        <f ca="1">+T269</f>
        <v>0</v>
      </c>
      <c r="U268" s="244">
        <f t="shared" si="14"/>
        <v>1</v>
      </c>
      <c r="V268" s="347" t="str">
        <f>+VLOOKUP(A268,bd_lista!$A$3:$E$590,5,FALSE)</f>
        <v>Instituciones Descentralizadas</v>
      </c>
      <c r="W268" s="453" t="str">
        <f>+V268</f>
        <v>Instituciones Descentralizadas</v>
      </c>
      <c r="X268" s="244">
        <f>+VLOOKUP(A268,[2]Sheet1!$A$13:$D$744,4,FALSE)</f>
        <v>16</v>
      </c>
      <c r="Y268" s="244" t="str">
        <f>+VLOOKUP(X268,bd_lista!$A$3:$C$590,3,FALSE)</f>
        <v>Ministerio de Educación</v>
      </c>
      <c r="Z268" s="304">
        <f>+X268</f>
        <v>16</v>
      </c>
      <c r="AA268" s="305" t="str">
        <f>+Y268</f>
        <v>Ministerio de Educación</v>
      </c>
    </row>
    <row r="269" spans="1:27" customFormat="1" ht="15" hidden="1" customHeight="1">
      <c r="A269" s="32">
        <v>379</v>
      </c>
      <c r="B269" s="450"/>
      <c r="C269" s="347" t="str">
        <f>+VLOOKUP(A269,bd_lista!$A$3:$C$590,3,FALSE)</f>
        <v xml:space="preserve">Escuela Boliviana Intercultural de Danza </v>
      </c>
      <c r="D269" s="452"/>
      <c r="E269" s="347" t="s">
        <v>1311</v>
      </c>
      <c r="F269" s="247">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0</v>
      </c>
      <c r="G269" s="247">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247">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247">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0</v>
      </c>
      <c r="J269" s="247">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247">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247">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247">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247">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247">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247">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247">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247">
        <f t="shared" ca="1" si="13"/>
        <v>0</v>
      </c>
      <c r="S269" s="267">
        <f ca="1">+R268+R269</f>
        <v>0</v>
      </c>
      <c r="T269" s="247">
        <f ca="1">+S269</f>
        <v>0</v>
      </c>
      <c r="U269" s="246">
        <f t="shared" si="14"/>
        <v>2</v>
      </c>
      <c r="V269" s="347" t="str">
        <f>+VLOOKUP(A269,bd_lista!$A$3:$E$590,5,FALSE)</f>
        <v>Instituciones Descentralizadas</v>
      </c>
      <c r="W269" s="454"/>
      <c r="X269" s="244">
        <f>+VLOOKUP(A269,[2]Sheet1!$A$13:$D$744,4,FALSE)</f>
        <v>16</v>
      </c>
      <c r="Y269" s="244" t="str">
        <f>+VLOOKUP(X269,bd_lista!$A$3:$C$590,3,FALSE)</f>
        <v>Ministerio de Educación</v>
      </c>
      <c r="Z269" s="302"/>
      <c r="AA269" s="303"/>
    </row>
    <row r="270" spans="1:27" customFormat="1" ht="15" customHeight="1">
      <c r="A270" s="32">
        <v>324</v>
      </c>
      <c r="B270" s="449">
        <f>+A270</f>
        <v>324</v>
      </c>
      <c r="C270" s="249" t="str">
        <f>+VLOOKUP(A270,bd_lista!$A$3:$C$590,3,FALSE)</f>
        <v>Escuela Boliviana Intercultural de Música</v>
      </c>
      <c r="D270" s="451" t="str">
        <f>+C270</f>
        <v>Escuela Boliviana Intercultural de Música</v>
      </c>
      <c r="E270" s="249" t="s">
        <v>1310</v>
      </c>
      <c r="F270" s="245">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245">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245">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245">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245">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245">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245">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245">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245">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245">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245">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245">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245">
        <f t="shared" ca="1" si="13"/>
        <v>0</v>
      </c>
      <c r="S270" s="245"/>
      <c r="T270" s="245">
        <f ca="1">+T271</f>
        <v>2943.2</v>
      </c>
      <c r="U270" s="244">
        <f t="shared" si="14"/>
        <v>1</v>
      </c>
      <c r="V270" s="347" t="str">
        <f>+VLOOKUP(A270,bd_lista!$A$3:$E$590,5,FALSE)</f>
        <v>Instituciones Descentralizadas</v>
      </c>
      <c r="W270" s="453" t="str">
        <f>+V270</f>
        <v>Instituciones Descentralizadas</v>
      </c>
      <c r="X270" s="244">
        <f>+VLOOKUP(A270,[2]Sheet1!$A$13:$D$744,4,FALSE)</f>
        <v>16</v>
      </c>
      <c r="Y270" s="244" t="str">
        <f>+VLOOKUP(X270,bd_lista!$A$3:$C$590,3,FALSE)</f>
        <v>Ministerio de Educación</v>
      </c>
      <c r="Z270" s="304">
        <f>+X270</f>
        <v>16</v>
      </c>
      <c r="AA270" s="305" t="str">
        <f>+Y270</f>
        <v>Ministerio de Educación</v>
      </c>
    </row>
    <row r="271" spans="1:27" customFormat="1" ht="15" customHeight="1">
      <c r="A271" s="32">
        <v>324</v>
      </c>
      <c r="B271" s="450"/>
      <c r="C271" s="347" t="str">
        <f>+VLOOKUP(A271,bd_lista!$A$3:$C$590,3,FALSE)</f>
        <v>Escuela Boliviana Intercultural de Música</v>
      </c>
      <c r="D271" s="452"/>
      <c r="E271" s="347" t="s">
        <v>1311</v>
      </c>
      <c r="F271" s="247">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0</v>
      </c>
      <c r="G271" s="247">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0</v>
      </c>
      <c r="H271" s="247">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0</v>
      </c>
      <c r="I271" s="247">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0</v>
      </c>
      <c r="J271" s="247">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0</v>
      </c>
      <c r="K271" s="247">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247">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0</v>
      </c>
      <c r="M271" s="247">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2943.2</v>
      </c>
      <c r="N271" s="247">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247">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247">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247">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247">
        <f t="shared" ca="1" si="13"/>
        <v>2943.2</v>
      </c>
      <c r="S271" s="247">
        <f ca="1">+R270+R271</f>
        <v>2943.2</v>
      </c>
      <c r="T271" s="245">
        <f ca="1">+S271</f>
        <v>2943.2</v>
      </c>
      <c r="U271" s="244">
        <f t="shared" si="14"/>
        <v>2</v>
      </c>
      <c r="V271" s="347" t="str">
        <f>+VLOOKUP(A271,bd_lista!$A$3:$E$590,5,FALSE)</f>
        <v>Instituciones Descentralizadas</v>
      </c>
      <c r="W271" s="454"/>
      <c r="X271" s="244">
        <f>+VLOOKUP(A271,[2]Sheet1!$A$13:$D$744,4,FALSE)</f>
        <v>16</v>
      </c>
      <c r="Y271" s="244" t="str">
        <f>+VLOOKUP(X271,bd_lista!$A$3:$C$590,3,FALSE)</f>
        <v>Ministerio de Educación</v>
      </c>
      <c r="Z271" s="302"/>
      <c r="AA271" s="303"/>
    </row>
    <row r="272" spans="1:27" customFormat="1" ht="15" hidden="1" customHeight="1">
      <c r="A272" s="32">
        <v>270</v>
      </c>
      <c r="B272" s="449">
        <f>+A272</f>
        <v>270</v>
      </c>
      <c r="C272" s="249" t="str">
        <f>+VLOOKUP(A272,bd_lista!$A$3:$C$590,3,FALSE)</f>
        <v>Direc. Dptal. de Educación Tarija</v>
      </c>
      <c r="D272" s="451" t="str">
        <f>+C272</f>
        <v>Direc. Dptal. de Educación Tarija</v>
      </c>
      <c r="E272" s="249" t="s">
        <v>1310</v>
      </c>
      <c r="F272" s="245">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245">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245">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245">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245">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245">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245">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245">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245">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245">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245">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245">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245">
        <f t="shared" ca="1" si="13"/>
        <v>0</v>
      </c>
      <c r="S272" s="245"/>
      <c r="T272" s="245">
        <f ca="1">+T273</f>
        <v>0</v>
      </c>
      <c r="U272" s="244">
        <f t="shared" si="14"/>
        <v>1</v>
      </c>
      <c r="V272" s="347" t="str">
        <f>+VLOOKUP(A272,bd_lista!$A$3:$E$590,5,FALSE)</f>
        <v>Instituciones Descentralizadas</v>
      </c>
      <c r="W272" s="453" t="str">
        <f>+V272</f>
        <v>Instituciones Descentralizadas</v>
      </c>
      <c r="X272" s="244">
        <f>+VLOOKUP(A272,[2]Sheet1!$A$13:$D$744,4,FALSE)</f>
        <v>16</v>
      </c>
      <c r="Y272" s="244" t="str">
        <f>+VLOOKUP(X272,bd_lista!$A$3:$C$590,3,FALSE)</f>
        <v>Ministerio de Educación</v>
      </c>
      <c r="Z272" s="304">
        <f>+X272</f>
        <v>16</v>
      </c>
      <c r="AA272" s="333" t="str">
        <f>+Y272</f>
        <v>Ministerio de Educación</v>
      </c>
    </row>
    <row r="273" spans="1:27" customFormat="1" ht="15" hidden="1" customHeight="1">
      <c r="A273" s="32">
        <v>270</v>
      </c>
      <c r="B273" s="450"/>
      <c r="C273" s="347" t="str">
        <f>+VLOOKUP(A273,bd_lista!$A$3:$C$590,3,FALSE)</f>
        <v>Direc. Dptal. de Educación Tarija</v>
      </c>
      <c r="D273" s="452"/>
      <c r="E273" s="347" t="s">
        <v>1311</v>
      </c>
      <c r="F273" s="247">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247">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247">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0</v>
      </c>
      <c r="I273" s="247">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247">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247">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247">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0</v>
      </c>
      <c r="M273" s="247">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247">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247">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247">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0</v>
      </c>
      <c r="Q273" s="247">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247">
        <f t="shared" ca="1" si="13"/>
        <v>0</v>
      </c>
      <c r="S273" s="247">
        <f ca="1">+R272+R273</f>
        <v>0</v>
      </c>
      <c r="T273" s="245">
        <f ca="1">+S273</f>
        <v>0</v>
      </c>
      <c r="U273" s="244">
        <f t="shared" si="14"/>
        <v>2</v>
      </c>
      <c r="V273" s="347" t="str">
        <f>+VLOOKUP(A273,bd_lista!$A$3:$E$590,5,FALSE)</f>
        <v>Instituciones Descentralizadas</v>
      </c>
      <c r="W273" s="454"/>
      <c r="X273" s="244">
        <f>+VLOOKUP(A273,[2]Sheet1!$A$13:$D$744,4,FALSE)</f>
        <v>16</v>
      </c>
      <c r="Y273" s="244" t="str">
        <f>+VLOOKUP(X273,bd_lista!$A$3:$C$590,3,FALSE)</f>
        <v>Ministerio de Educación</v>
      </c>
      <c r="Z273" s="302"/>
      <c r="AA273" s="335"/>
    </row>
    <row r="274" spans="1:27" ht="15" customHeight="1">
      <c r="A274" s="32">
        <v>340</v>
      </c>
      <c r="B274" s="449">
        <f>+A274</f>
        <v>340</v>
      </c>
      <c r="C274" s="249" t="str">
        <f>+VLOOKUP(A274,bd_lista!$A$3:$C$590,3,FALSE)</f>
        <v>Servicio General de Identificación Personal</v>
      </c>
      <c r="D274" s="451" t="str">
        <f>+C274</f>
        <v>Servicio General de Identificación Personal</v>
      </c>
      <c r="E274" s="249" t="s">
        <v>1310</v>
      </c>
      <c r="F274" s="245">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245">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245">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0</v>
      </c>
      <c r="I274" s="245">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0</v>
      </c>
      <c r="J274" s="245">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245">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116945.70999999999</v>
      </c>
      <c r="L274" s="245">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0</v>
      </c>
      <c r="M274" s="245">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117295.70999999999</v>
      </c>
      <c r="N274" s="245">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245">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245">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245">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0</v>
      </c>
      <c r="R274" s="245">
        <f t="shared" ca="1" si="13"/>
        <v>234241.41999999998</v>
      </c>
      <c r="S274" s="245"/>
      <c r="T274" s="245">
        <f ca="1">+T275</f>
        <v>720736.32000000007</v>
      </c>
      <c r="U274" s="244">
        <f t="shared" si="14"/>
        <v>1</v>
      </c>
      <c r="V274" s="347" t="str">
        <f>+VLOOKUP(A274,bd_lista!$A$3:$E$590,5,FALSE)</f>
        <v>Instituciones Descentralizadas</v>
      </c>
      <c r="W274" s="453" t="str">
        <f>+V274</f>
        <v>Instituciones Descentralizadas</v>
      </c>
      <c r="X274" s="244">
        <f>+VLOOKUP(A274,[2]Sheet1!$A$13:$D$744,4,FALSE)</f>
        <v>15</v>
      </c>
      <c r="Y274" s="244" t="str">
        <f>+VLOOKUP(X274,bd_lista!$A$3:$C$590,3,FALSE)</f>
        <v>Ministerio de Gobierno</v>
      </c>
      <c r="Z274" s="304">
        <f>+X274</f>
        <v>15</v>
      </c>
      <c r="AA274" s="333" t="str">
        <f>+Y274</f>
        <v>Ministerio de Gobierno</v>
      </c>
    </row>
    <row r="275" spans="1:27" ht="15" customHeight="1">
      <c r="A275" s="32">
        <v>340</v>
      </c>
      <c r="B275" s="450"/>
      <c r="C275" s="347" t="str">
        <f>+VLOOKUP(A275,bd_lista!$A$3:$C$590,3,FALSE)</f>
        <v>Servicio General de Identificación Personal</v>
      </c>
      <c r="D275" s="452"/>
      <c r="E275" s="347" t="s">
        <v>1311</v>
      </c>
      <c r="F275" s="247">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0</v>
      </c>
      <c r="G275" s="247">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0</v>
      </c>
      <c r="H275" s="247">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0</v>
      </c>
      <c r="I275" s="247">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0</v>
      </c>
      <c r="J275" s="247">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0</v>
      </c>
      <c r="K275" s="247">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0</v>
      </c>
      <c r="L275" s="247">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0</v>
      </c>
      <c r="M275" s="247">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486494.9</v>
      </c>
      <c r="N275" s="247">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0</v>
      </c>
      <c r="O275" s="247">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247">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247">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0</v>
      </c>
      <c r="R275" s="247">
        <f t="shared" ca="1" si="13"/>
        <v>486494.9</v>
      </c>
      <c r="S275" s="247">
        <f ca="1">+R274+R275</f>
        <v>720736.32000000007</v>
      </c>
      <c r="T275" s="247">
        <f ca="1">+S275</f>
        <v>720736.32000000007</v>
      </c>
      <c r="U275" s="246">
        <f t="shared" si="14"/>
        <v>2</v>
      </c>
      <c r="V275" s="347" t="str">
        <f>+VLOOKUP(A275,bd_lista!$A$3:$E$590,5,FALSE)</f>
        <v>Instituciones Descentralizadas</v>
      </c>
      <c r="W275" s="454"/>
      <c r="X275" s="244">
        <f>+VLOOKUP(A275,[2]Sheet1!$A$13:$D$744,4,FALSE)</f>
        <v>15</v>
      </c>
      <c r="Y275" s="244" t="str">
        <f>+VLOOKUP(X275,bd_lista!$A$3:$C$590,3,FALSE)</f>
        <v>Ministerio de Gobierno</v>
      </c>
      <c r="Z275" s="302"/>
      <c r="AA275" s="335"/>
    </row>
    <row r="276" spans="1:27" customFormat="1" ht="15" customHeight="1">
      <c r="A276" s="254">
        <v>342</v>
      </c>
      <c r="B276" s="449">
        <f>+A276</f>
        <v>342</v>
      </c>
      <c r="C276" s="249" t="str">
        <f>+VLOOKUP(A276,bd_lista!$A$3:$C$590,3,FALSE)</f>
        <v>Agencia Estatal de Vivienda</v>
      </c>
      <c r="D276" s="451" t="str">
        <f>+C276</f>
        <v>Agencia Estatal de Vivienda</v>
      </c>
      <c r="E276" s="249" t="s">
        <v>1310</v>
      </c>
      <c r="F276" s="245">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0</v>
      </c>
      <c r="G276" s="245">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0</v>
      </c>
      <c r="H276" s="245">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245">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0</v>
      </c>
      <c r="J276" s="245">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245">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245">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245">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245">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245">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245">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245">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245">
        <f t="shared" ca="1" si="13"/>
        <v>0</v>
      </c>
      <c r="S276" s="245"/>
      <c r="T276" s="245">
        <f ca="1">+T277</f>
        <v>88110.31</v>
      </c>
      <c r="U276" s="244">
        <f t="shared" si="14"/>
        <v>1</v>
      </c>
      <c r="V276" s="347" t="str">
        <f>+VLOOKUP(A276,bd_lista!$A$3:$E$590,5,FALSE)</f>
        <v>Instituciones Descentralizadas</v>
      </c>
      <c r="W276" s="453" t="str">
        <f>+V276</f>
        <v>Instituciones Descentralizadas</v>
      </c>
      <c r="X276" s="244">
        <f>+VLOOKUP(A276,[2]Sheet1!$A$13:$D$744,4,FALSE)</f>
        <v>81</v>
      </c>
      <c r="Y276" s="244" t="str">
        <f>+VLOOKUP(X276,bd_lista!$A$3:$C$590,3,FALSE)</f>
        <v>Ministerio de Obras Públicas, Servicios y Vivienda</v>
      </c>
      <c r="Z276" s="304">
        <f>+X276</f>
        <v>81</v>
      </c>
      <c r="AA276" s="305" t="str">
        <f>+Y276</f>
        <v>Ministerio de Obras Públicas, Servicios y Vivienda</v>
      </c>
    </row>
    <row r="277" spans="1:27" customFormat="1" ht="15" customHeight="1">
      <c r="A277" s="32">
        <v>342</v>
      </c>
      <c r="B277" s="450"/>
      <c r="C277" s="347" t="str">
        <f>+VLOOKUP(A277,bd_lista!$A$3:$C$590,3,FALSE)</f>
        <v>Agencia Estatal de Vivienda</v>
      </c>
      <c r="D277" s="452"/>
      <c r="E277" s="347" t="s">
        <v>1311</v>
      </c>
      <c r="F277" s="247">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0</v>
      </c>
      <c r="G277" s="247">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0</v>
      </c>
      <c r="H277" s="247">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0</v>
      </c>
      <c r="I277" s="247">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0</v>
      </c>
      <c r="J277" s="247">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0</v>
      </c>
      <c r="K277" s="247">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0</v>
      </c>
      <c r="L277" s="247">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0</v>
      </c>
      <c r="M277" s="247">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88110.31</v>
      </c>
      <c r="N277" s="247">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247">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247">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247">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0</v>
      </c>
      <c r="R277" s="247">
        <f t="shared" ca="1" si="13"/>
        <v>88110.31</v>
      </c>
      <c r="S277" s="247">
        <f ca="1">+R276+R277</f>
        <v>88110.31</v>
      </c>
      <c r="T277" s="245">
        <f ca="1">+S277</f>
        <v>88110.31</v>
      </c>
      <c r="U277" s="244">
        <f t="shared" si="14"/>
        <v>2</v>
      </c>
      <c r="V277" s="347" t="str">
        <f>+VLOOKUP(A277,bd_lista!$A$3:$E$590,5,FALSE)</f>
        <v>Instituciones Descentralizadas</v>
      </c>
      <c r="W277" s="454"/>
      <c r="X277" s="244">
        <f>+VLOOKUP(A277,[2]Sheet1!$A$13:$D$744,4,FALSE)</f>
        <v>81</v>
      </c>
      <c r="Y277" s="244" t="str">
        <f>+VLOOKUP(X277,bd_lista!$A$3:$C$590,3,FALSE)</f>
        <v>Ministerio de Obras Públicas, Servicios y Vivienda</v>
      </c>
      <c r="Z277" s="302"/>
      <c r="AA277" s="303"/>
    </row>
    <row r="278" spans="1:27" customFormat="1" ht="15" customHeight="1">
      <c r="A278" s="32">
        <v>343</v>
      </c>
      <c r="B278" s="449">
        <f>+A278</f>
        <v>343</v>
      </c>
      <c r="C278" s="249" t="str">
        <f>+VLOOKUP(A278,bd_lista!$A$3:$C$590,3,FALSE)</f>
        <v>Escuela de Jueces del Estado</v>
      </c>
      <c r="D278" s="451" t="str">
        <f>+C278</f>
        <v>Escuela de Jueces del Estado</v>
      </c>
      <c r="E278" s="249" t="s">
        <v>1310</v>
      </c>
      <c r="F278" s="245">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245">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245">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0</v>
      </c>
      <c r="I278" s="245">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245">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245">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245">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245">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245">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245">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245">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245">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245">
        <f t="shared" ca="1" si="13"/>
        <v>0</v>
      </c>
      <c r="S278" s="245"/>
      <c r="T278" s="245">
        <f ca="1">+T279</f>
        <v>4779407.38</v>
      </c>
      <c r="U278" s="244">
        <f t="shared" si="14"/>
        <v>1</v>
      </c>
      <c r="V278" s="347" t="str">
        <f>+VLOOKUP(A278,bd_lista!$A$3:$E$590,5,FALSE)</f>
        <v>Instituciones Descentralizadas</v>
      </c>
      <c r="W278" s="453" t="str">
        <f>+V278</f>
        <v>Instituciones Descentralizadas</v>
      </c>
      <c r="X278" s="244">
        <f>+VLOOKUP(A278,[2]Sheet1!$A$13:$D$744,4,FALSE)</f>
        <v>660</v>
      </c>
      <c r="Y278" s="244" t="str">
        <f>+VLOOKUP(X278,bd_lista!$A$3:$C$590,3,FALSE)</f>
        <v>Órgano Judicial</v>
      </c>
      <c r="Z278" s="304">
        <f>+X278</f>
        <v>660</v>
      </c>
      <c r="AA278" s="333" t="str">
        <f>+Y278</f>
        <v>Órgano Judicial</v>
      </c>
    </row>
    <row r="279" spans="1:27" customFormat="1" ht="15" customHeight="1">
      <c r="A279" s="32">
        <v>343</v>
      </c>
      <c r="B279" s="450"/>
      <c r="C279" s="347" t="str">
        <f>+VLOOKUP(A279,bd_lista!$A$3:$C$590,3,FALSE)</f>
        <v>Escuela de Jueces del Estado</v>
      </c>
      <c r="D279" s="452"/>
      <c r="E279" s="347" t="s">
        <v>1311</v>
      </c>
      <c r="F279" s="247">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0</v>
      </c>
      <c r="G279" s="247">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0</v>
      </c>
      <c r="H279" s="247">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0</v>
      </c>
      <c r="I279" s="247">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0</v>
      </c>
      <c r="J279" s="247">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0</v>
      </c>
      <c r="K279" s="247">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9815.3799999999992</v>
      </c>
      <c r="L279" s="247">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0</v>
      </c>
      <c r="M279" s="247">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4769592</v>
      </c>
      <c r="N279" s="247">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0</v>
      </c>
      <c r="O279" s="247">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0</v>
      </c>
      <c r="P279" s="247">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0</v>
      </c>
      <c r="Q279" s="247">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0</v>
      </c>
      <c r="R279" s="247">
        <f t="shared" ca="1" si="13"/>
        <v>4779407.38</v>
      </c>
      <c r="S279" s="247">
        <f ca="1">+R278+R279</f>
        <v>4779407.38</v>
      </c>
      <c r="T279" s="245">
        <f ca="1">+S279</f>
        <v>4779407.38</v>
      </c>
      <c r="U279" s="244">
        <f t="shared" si="14"/>
        <v>2</v>
      </c>
      <c r="V279" s="347" t="str">
        <f>+VLOOKUP(A279,bd_lista!$A$3:$E$590,5,FALSE)</f>
        <v>Instituciones Descentralizadas</v>
      </c>
      <c r="W279" s="454"/>
      <c r="X279" s="244">
        <f>+VLOOKUP(A279,[2]Sheet1!$A$13:$D$744,4,FALSE)</f>
        <v>660</v>
      </c>
      <c r="Y279" s="244" t="str">
        <f>+VLOOKUP(X279,bd_lista!$A$3:$C$590,3,FALSE)</f>
        <v>Órgano Judicial</v>
      </c>
      <c r="Z279" s="302"/>
      <c r="AA279" s="335"/>
    </row>
    <row r="280" spans="1:27" customFormat="1" ht="15" customHeight="1">
      <c r="A280" s="32">
        <v>344</v>
      </c>
      <c r="B280" s="449">
        <f>+A280</f>
        <v>344</v>
      </c>
      <c r="C280" s="249" t="str">
        <f>+VLOOKUP(A280,bd_lista!$A$3:$C$590,3,FALSE)</f>
        <v>Instituto Plurinacional de Estudio de Lenguas y Culturas</v>
      </c>
      <c r="D280" s="451" t="str">
        <f>+C280</f>
        <v>Instituto Plurinacional de Estudio de Lenguas y Culturas</v>
      </c>
      <c r="E280" s="249" t="s">
        <v>1310</v>
      </c>
      <c r="F280" s="245">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245">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245">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245">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245">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245">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245">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245">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245">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245">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245">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245">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0</v>
      </c>
      <c r="R280" s="245">
        <f t="shared" ca="1" si="13"/>
        <v>0</v>
      </c>
      <c r="S280" s="245"/>
      <c r="T280" s="245">
        <f ca="1">+T281</f>
        <v>2503882.7199999997</v>
      </c>
      <c r="U280" s="244">
        <f t="shared" si="14"/>
        <v>1</v>
      </c>
      <c r="V280" s="347" t="str">
        <f>+VLOOKUP(A280,bd_lista!$A$3:$E$590,5,FALSE)</f>
        <v>Instituciones Descentralizadas</v>
      </c>
      <c r="W280" s="453" t="str">
        <f>+V280</f>
        <v>Instituciones Descentralizadas</v>
      </c>
      <c r="X280" s="244">
        <v>78</v>
      </c>
      <c r="Y280" s="244" t="str">
        <f>+VLOOKUP(X280,bd_lista!$A$3:$C$590,3,FALSE)</f>
        <v>Ministerio de Hidrocarburos y Energías</v>
      </c>
      <c r="Z280" s="304">
        <f>+X280</f>
        <v>78</v>
      </c>
      <c r="AA280" s="333" t="str">
        <f>+Y280</f>
        <v>Ministerio de Hidrocarburos y Energías</v>
      </c>
    </row>
    <row r="281" spans="1:27" customFormat="1" ht="15" customHeight="1">
      <c r="A281" s="32">
        <v>344</v>
      </c>
      <c r="B281" s="450"/>
      <c r="C281" s="347" t="str">
        <f>+VLOOKUP(A281,bd_lista!$A$3:$C$590,3,FALSE)</f>
        <v>Instituto Plurinacional de Estudio de Lenguas y Culturas</v>
      </c>
      <c r="D281" s="452"/>
      <c r="E281" s="249" t="s">
        <v>1311</v>
      </c>
      <c r="F281" s="245">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990.68</v>
      </c>
      <c r="G281" s="245">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245">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2232.04</v>
      </c>
      <c r="I281" s="245">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0</v>
      </c>
      <c r="J281" s="245">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245">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387240</v>
      </c>
      <c r="L281" s="245">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143100</v>
      </c>
      <c r="M281" s="245">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1970320</v>
      </c>
      <c r="N281" s="245">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245">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0</v>
      </c>
      <c r="P281" s="245">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0</v>
      </c>
      <c r="Q281" s="245">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0</v>
      </c>
      <c r="R281" s="245">
        <f t="shared" ca="1" si="13"/>
        <v>2503882.7199999997</v>
      </c>
      <c r="S281" s="245">
        <f ca="1">+R280+R281</f>
        <v>2503882.7199999997</v>
      </c>
      <c r="T281" s="245">
        <f ca="1">+S281</f>
        <v>2503882.7199999997</v>
      </c>
      <c r="U281" s="244">
        <f t="shared" si="14"/>
        <v>2</v>
      </c>
      <c r="V281" s="347" t="str">
        <f>+VLOOKUP(A281,bd_lista!$A$3:$E$590,5,FALSE)</f>
        <v>Instituciones Descentralizadas</v>
      </c>
      <c r="W281" s="454"/>
      <c r="X281" s="244">
        <v>78</v>
      </c>
      <c r="Y281" s="244" t="str">
        <f>+VLOOKUP(X281,bd_lista!$A$3:$C$590,3,FALSE)</f>
        <v>Ministerio de Hidrocarburos y Energías</v>
      </c>
      <c r="Z281" s="302"/>
      <c r="AA281" s="335"/>
    </row>
    <row r="282" spans="1:27" customFormat="1" ht="15" customHeight="1">
      <c r="A282" s="32">
        <v>347</v>
      </c>
      <c r="B282" s="449">
        <f>+A282</f>
        <v>347</v>
      </c>
      <c r="C282" s="249" t="str">
        <f>+VLOOKUP(A282,bd_lista!$A$3:$C$590,3,FALSE)</f>
        <v>Autoridad de Fiscalización y Control de Cooperativas</v>
      </c>
      <c r="D282" s="451" t="str">
        <f>+C282</f>
        <v>Autoridad de Fiscalización y Control de Cooperativas</v>
      </c>
      <c r="E282" s="249" t="s">
        <v>1310</v>
      </c>
      <c r="F282" s="245">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245">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245">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245">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245">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245">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245">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245">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245">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245">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245">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245">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245">
        <f t="shared" ca="1" si="13"/>
        <v>0</v>
      </c>
      <c r="S282" s="245"/>
      <c r="T282" s="245">
        <f ca="1">+T283</f>
        <v>710361.36</v>
      </c>
      <c r="U282" s="244">
        <f t="shared" si="14"/>
        <v>1</v>
      </c>
      <c r="V282" s="347" t="str">
        <f>+VLOOKUP(A282,bd_lista!$A$3:$E$590,5,FALSE)</f>
        <v>Instituciones Descentralizadas</v>
      </c>
      <c r="W282" s="453" t="str">
        <f>+V282</f>
        <v>Instituciones Descentralizadas</v>
      </c>
      <c r="X282" s="244">
        <f>+VLOOKUP(A282,[2]Sheet1!$A$13:$D$744,4,FALSE)</f>
        <v>70</v>
      </c>
      <c r="Y282" s="244" t="str">
        <f>+VLOOKUP(X282,bd_lista!$A$3:$C$590,3,FALSE)</f>
        <v>Ministerio de Trabajo, Empleo y Previsión Social</v>
      </c>
      <c r="Z282" s="304">
        <f>+X282</f>
        <v>70</v>
      </c>
      <c r="AA282" s="305" t="str">
        <f>+Y282</f>
        <v>Ministerio de Trabajo, Empleo y Previsión Social</v>
      </c>
    </row>
    <row r="283" spans="1:27" customFormat="1" ht="15" customHeight="1">
      <c r="A283" s="32">
        <v>347</v>
      </c>
      <c r="B283" s="450"/>
      <c r="C283" s="347" t="str">
        <f>+VLOOKUP(A283,bd_lista!$A$3:$C$590,3,FALSE)</f>
        <v>Autoridad de Fiscalización y Control de Cooperativas</v>
      </c>
      <c r="D283" s="452"/>
      <c r="E283" s="347" t="s">
        <v>1311</v>
      </c>
      <c r="F283" s="247">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247">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0</v>
      </c>
      <c r="H283" s="247">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0</v>
      </c>
      <c r="I283" s="247">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0</v>
      </c>
      <c r="J283" s="247">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0</v>
      </c>
      <c r="K283" s="247">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247">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0</v>
      </c>
      <c r="M283" s="247">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710361.36</v>
      </c>
      <c r="N283" s="247">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247">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0</v>
      </c>
      <c r="P283" s="247">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247">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0</v>
      </c>
      <c r="R283" s="247">
        <f t="shared" ca="1" si="13"/>
        <v>710361.36</v>
      </c>
      <c r="S283" s="247">
        <f ca="1">+R282+R283</f>
        <v>710361.36</v>
      </c>
      <c r="T283" s="247">
        <f ca="1">+S283</f>
        <v>710361.36</v>
      </c>
      <c r="U283" s="246">
        <f t="shared" si="14"/>
        <v>2</v>
      </c>
      <c r="V283" s="347" t="str">
        <f>+VLOOKUP(A283,bd_lista!$A$3:$E$590,5,FALSE)</f>
        <v>Instituciones Descentralizadas</v>
      </c>
      <c r="W283" s="454"/>
      <c r="X283" s="244">
        <f>+VLOOKUP(A283,[2]Sheet1!$A$13:$D$744,4,FALSE)</f>
        <v>70</v>
      </c>
      <c r="Y283" s="244" t="str">
        <f>+VLOOKUP(X283,bd_lista!$A$3:$C$590,3,FALSE)</f>
        <v>Ministerio de Trabajo, Empleo y Previsión Social</v>
      </c>
      <c r="Z283" s="302"/>
      <c r="AA283" s="303"/>
    </row>
    <row r="284" spans="1:27" customFormat="1" ht="15" hidden="1" customHeight="1">
      <c r="A284" s="32">
        <v>108</v>
      </c>
      <c r="B284" s="449">
        <f>+A284</f>
        <v>108</v>
      </c>
      <c r="C284" s="249" t="str">
        <f>+VLOOKUP(A284,bd_lista!$A$3:$C$590,3,FALSE)</f>
        <v>Orquesta Sinfónica Nacional</v>
      </c>
      <c r="D284" s="451" t="str">
        <f>+C284</f>
        <v>Orquesta Sinfónica Nacional</v>
      </c>
      <c r="E284" s="249" t="s">
        <v>1310</v>
      </c>
      <c r="F284" s="245">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245">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245">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245">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245">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245">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245">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245">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245">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245">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245">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245">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245">
        <f t="shared" ca="1" si="13"/>
        <v>0</v>
      </c>
      <c r="S284" s="245"/>
      <c r="T284" s="245">
        <f ca="1">+T285</f>
        <v>0</v>
      </c>
      <c r="U284" s="244">
        <f t="shared" si="14"/>
        <v>1</v>
      </c>
      <c r="V284" s="347" t="str">
        <f>+VLOOKUP(A284,bd_lista!$A$3:$E$590,5,FALSE)</f>
        <v>Instituciones Descentralizadas</v>
      </c>
      <c r="W284" s="453" t="str">
        <f>+V284</f>
        <v>Instituciones Descentralizadas</v>
      </c>
      <c r="X284" s="244">
        <v>53</v>
      </c>
      <c r="Y284" s="244" t="str">
        <f>+VLOOKUP(X284,bd_lista!$A$3:$C$590,3,FALSE)</f>
        <v>Ministerio de Culturas, Descolonización y Despatriarcalización</v>
      </c>
      <c r="Z284" s="304">
        <f>+X284</f>
        <v>53</v>
      </c>
      <c r="AA284" s="333" t="str">
        <f>+Y284</f>
        <v>Ministerio de Culturas, Descolonización y Despatriarcalización</v>
      </c>
    </row>
    <row r="285" spans="1:27" customFormat="1" ht="15" hidden="1" customHeight="1">
      <c r="A285" s="32">
        <v>108</v>
      </c>
      <c r="B285" s="450"/>
      <c r="C285" s="347" t="str">
        <f>+VLOOKUP(A285,bd_lista!$A$3:$C$590,3,FALSE)</f>
        <v>Orquesta Sinfónica Nacional</v>
      </c>
      <c r="D285" s="452"/>
      <c r="E285" s="249" t="s">
        <v>1311</v>
      </c>
      <c r="F285" s="245">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0</v>
      </c>
      <c r="G285" s="245">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0</v>
      </c>
      <c r="H285" s="245">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0</v>
      </c>
      <c r="I285" s="245">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0</v>
      </c>
      <c r="J285" s="245">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245">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245">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245">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245">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245">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245">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245">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245">
        <f t="shared" ca="1" si="13"/>
        <v>0</v>
      </c>
      <c r="S285" s="245">
        <f ca="1">+R284+R285</f>
        <v>0</v>
      </c>
      <c r="T285" s="245">
        <f ca="1">+S285</f>
        <v>0</v>
      </c>
      <c r="U285" s="244">
        <f t="shared" si="14"/>
        <v>2</v>
      </c>
      <c r="V285" s="347" t="str">
        <f>+VLOOKUP(A285,bd_lista!$A$3:$E$590,5,FALSE)</f>
        <v>Instituciones Descentralizadas</v>
      </c>
      <c r="W285" s="454"/>
      <c r="X285" s="244">
        <v>53</v>
      </c>
      <c r="Y285" s="244" t="str">
        <f>+VLOOKUP(X285,bd_lista!$A$3:$C$590,3,FALSE)</f>
        <v>Ministerio de Culturas, Descolonización y Despatriarcalización</v>
      </c>
      <c r="Z285" s="302"/>
      <c r="AA285" s="335"/>
    </row>
    <row r="286" spans="1:27" customFormat="1" ht="15" customHeight="1">
      <c r="A286" s="32">
        <v>348</v>
      </c>
      <c r="B286" s="449">
        <f>+A286</f>
        <v>348</v>
      </c>
      <c r="C286" s="249" t="str">
        <f>+VLOOKUP(A286,bd_lista!$A$3:$C$590,3,FALSE)</f>
        <v>Autoridad Plurinacional de la Madre Tierra</v>
      </c>
      <c r="D286" s="451" t="str">
        <f>+C286</f>
        <v>Autoridad Plurinacional de la Madre Tierra</v>
      </c>
      <c r="E286" s="249" t="s">
        <v>1310</v>
      </c>
      <c r="F286" s="245">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0</v>
      </c>
      <c r="G286" s="245">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245">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0</v>
      </c>
      <c r="I286" s="245">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0</v>
      </c>
      <c r="J286" s="245">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245">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245">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245">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245">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245">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245">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245">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245">
        <f t="shared" ref="R286:R349" ca="1" si="15">+SUM(F286:Q286)</f>
        <v>0</v>
      </c>
      <c r="S286" s="245"/>
      <c r="T286" s="245">
        <f ca="1">+T287</f>
        <v>21696.870000000003</v>
      </c>
      <c r="U286" s="244">
        <f t="shared" ref="U286:U349" si="16">+IF(E286="Débitos",1,2)</f>
        <v>1</v>
      </c>
      <c r="V286" s="347" t="str">
        <f>+VLOOKUP(A286,bd_lista!$A$3:$E$590,5,FALSE)</f>
        <v>Instituciones Descentralizadas</v>
      </c>
      <c r="W286" s="453" t="str">
        <f>+V286</f>
        <v>Instituciones Descentralizadas</v>
      </c>
      <c r="X286" s="244">
        <f>+VLOOKUP(A286,[2]Sheet1!$A$13:$D$744,4,FALSE)</f>
        <v>86</v>
      </c>
      <c r="Y286" s="244" t="str">
        <f>+VLOOKUP(X286,bd_lista!$A$3:$C$590,3,FALSE)</f>
        <v>Ministerio de Medio Ambiente y Agua</v>
      </c>
      <c r="Z286" s="304">
        <f>+X286</f>
        <v>86</v>
      </c>
      <c r="AA286" s="333" t="str">
        <f>+Y286</f>
        <v>Ministerio de Medio Ambiente y Agua</v>
      </c>
    </row>
    <row r="287" spans="1:27" customFormat="1" ht="15" customHeight="1">
      <c r="A287" s="32">
        <v>348</v>
      </c>
      <c r="B287" s="450"/>
      <c r="C287" s="347" t="str">
        <f>+VLOOKUP(A287,bd_lista!$A$3:$C$590,3,FALSE)</f>
        <v>Autoridad Plurinacional de la Madre Tierra</v>
      </c>
      <c r="D287" s="452"/>
      <c r="E287" s="347" t="s">
        <v>1311</v>
      </c>
      <c r="F287" s="247">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0</v>
      </c>
      <c r="G287" s="247">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0</v>
      </c>
      <c r="H287" s="247">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0</v>
      </c>
      <c r="I287" s="247">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0</v>
      </c>
      <c r="J287" s="247">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0</v>
      </c>
      <c r="K287" s="247">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21696.870000000003</v>
      </c>
      <c r="L287" s="247">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0</v>
      </c>
      <c r="M287" s="247">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0</v>
      </c>
      <c r="N287" s="247">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247">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247">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247">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247">
        <f t="shared" ca="1" si="15"/>
        <v>21696.870000000003</v>
      </c>
      <c r="S287" s="247">
        <f ca="1">+R286+R287</f>
        <v>21696.870000000003</v>
      </c>
      <c r="T287" s="245">
        <f ca="1">+S287</f>
        <v>21696.870000000003</v>
      </c>
      <c r="U287" s="244">
        <f t="shared" si="16"/>
        <v>2</v>
      </c>
      <c r="V287" s="347" t="str">
        <f>+VLOOKUP(A287,bd_lista!$A$3:$E$590,5,FALSE)</f>
        <v>Instituciones Descentralizadas</v>
      </c>
      <c r="W287" s="454"/>
      <c r="X287" s="244">
        <f>+VLOOKUP(A287,[2]Sheet1!$A$13:$D$744,4,FALSE)</f>
        <v>86</v>
      </c>
      <c r="Y287" s="244" t="str">
        <f>+VLOOKUP(X287,bd_lista!$A$3:$C$590,3,FALSE)</f>
        <v>Ministerio de Medio Ambiente y Agua</v>
      </c>
      <c r="Z287" s="302"/>
      <c r="AA287" s="335"/>
    </row>
    <row r="288" spans="1:27" customFormat="1" ht="15" customHeight="1">
      <c r="A288" s="32">
        <v>373</v>
      </c>
      <c r="B288" s="449">
        <f>+A288</f>
        <v>373</v>
      </c>
      <c r="C288" s="249" t="str">
        <f>+VLOOKUP(A288,bd_lista!$A$3:$C$590,3,FALSE)</f>
        <v>Fondo de Desarrollo Indigena</v>
      </c>
      <c r="D288" s="451" t="str">
        <f>+C288</f>
        <v>Fondo de Desarrollo Indigena</v>
      </c>
      <c r="E288" s="249" t="s">
        <v>1310</v>
      </c>
      <c r="F288" s="245">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245">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245">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245">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245">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245">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245">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245">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245">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245">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245">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245">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245">
        <f t="shared" ca="1" si="15"/>
        <v>0</v>
      </c>
      <c r="S288" s="245"/>
      <c r="T288" s="245">
        <f ca="1">+T289</f>
        <v>24419997.300000001</v>
      </c>
      <c r="U288" s="244">
        <f t="shared" si="16"/>
        <v>1</v>
      </c>
      <c r="V288" s="347" t="str">
        <f>+VLOOKUP(A288,bd_lista!$A$3:$E$590,5,FALSE)</f>
        <v>Instituciones Descentralizadas</v>
      </c>
      <c r="W288" s="453" t="str">
        <f>+V288</f>
        <v>Instituciones Descentralizadas</v>
      </c>
      <c r="X288" s="244">
        <f>+VLOOKUP(A288,[2]Sheet1!$A$13:$D$744,4,FALSE)</f>
        <v>47</v>
      </c>
      <c r="Y288" s="244" t="str">
        <f>+VLOOKUP(X288,bd_lista!$A$3:$C$590,3,FALSE)</f>
        <v>Ministerio de Desarrollo Rural y Tierras</v>
      </c>
      <c r="Z288" s="304">
        <f>+X288</f>
        <v>47</v>
      </c>
      <c r="AA288" s="333" t="str">
        <f>+Y288</f>
        <v>Ministerio de Desarrollo Rural y Tierras</v>
      </c>
    </row>
    <row r="289" spans="1:27" customFormat="1" ht="15" customHeight="1">
      <c r="A289" s="32">
        <v>373</v>
      </c>
      <c r="B289" s="450"/>
      <c r="C289" s="347" t="str">
        <f>+VLOOKUP(A289,bd_lista!$A$3:$C$590,3,FALSE)</f>
        <v>Fondo de Desarrollo Indigena</v>
      </c>
      <c r="D289" s="452"/>
      <c r="E289" s="347" t="s">
        <v>1311</v>
      </c>
      <c r="F289" s="247">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247">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0</v>
      </c>
      <c r="H289" s="247">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0</v>
      </c>
      <c r="I289" s="247">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0</v>
      </c>
      <c r="J289" s="247">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247">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247">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0</v>
      </c>
      <c r="M289" s="247">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24419997.300000001</v>
      </c>
      <c r="N289" s="247">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247">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247">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247">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0</v>
      </c>
      <c r="R289" s="247">
        <f t="shared" ca="1" si="15"/>
        <v>24419997.300000001</v>
      </c>
      <c r="S289" s="247">
        <f ca="1">+R288+R289</f>
        <v>24419997.300000001</v>
      </c>
      <c r="T289" s="245">
        <f ca="1">+S289</f>
        <v>24419997.300000001</v>
      </c>
      <c r="U289" s="244">
        <f t="shared" si="16"/>
        <v>2</v>
      </c>
      <c r="V289" s="347" t="str">
        <f>+VLOOKUP(A289,bd_lista!$A$3:$E$590,5,FALSE)</f>
        <v>Instituciones Descentralizadas</v>
      </c>
      <c r="W289" s="454"/>
      <c r="X289" s="244">
        <f>+VLOOKUP(A289,[2]Sheet1!$A$13:$D$744,4,FALSE)</f>
        <v>47</v>
      </c>
      <c r="Y289" s="244" t="str">
        <f>+VLOOKUP(X289,bd_lista!$A$3:$C$590,3,FALSE)</f>
        <v>Ministerio de Desarrollo Rural y Tierras</v>
      </c>
      <c r="Z289" s="302"/>
      <c r="AA289" s="335"/>
    </row>
    <row r="290" spans="1:27" customFormat="1" ht="15" hidden="1" customHeight="1">
      <c r="A290" s="32">
        <v>159</v>
      </c>
      <c r="B290" s="449">
        <f>+A290</f>
        <v>159</v>
      </c>
      <c r="C290" s="249" t="str">
        <f>+VLOOKUP(A290,bd_lista!$A$3:$C$590,3,FALSE)</f>
        <v>OficinaTécnica para el Fortalecimiento de la Empresa Pública</v>
      </c>
      <c r="D290" s="451" t="str">
        <f>+C290</f>
        <v>OficinaTécnica para el Fortalecimiento de la Empresa Pública</v>
      </c>
      <c r="E290" s="249" t="s">
        <v>1310</v>
      </c>
      <c r="F290" s="245">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245">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245">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245">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245">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245">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245">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245">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245">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245">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245">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245">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245">
        <f t="shared" ca="1" si="15"/>
        <v>0</v>
      </c>
      <c r="S290" s="245"/>
      <c r="T290" s="245">
        <f ca="1">+T291</f>
        <v>0</v>
      </c>
      <c r="U290" s="244">
        <f t="shared" si="16"/>
        <v>1</v>
      </c>
      <c r="V290" s="347" t="str">
        <f>+VLOOKUP(A290,bd_lista!$A$3:$E$590,5,FALSE)</f>
        <v>Instituciones Descentralizadas</v>
      </c>
      <c r="W290" s="453" t="str">
        <f>+V290</f>
        <v>Instituciones Descentralizadas</v>
      </c>
      <c r="X290" s="244">
        <f>+VLOOKUP(A290,[2]Sheet1!$A$13:$D$744,4,FALSE)</f>
        <v>25</v>
      </c>
      <c r="Y290" s="244" t="str">
        <f>+VLOOKUP(X290,bd_lista!$A$3:$C$590,3,FALSE)</f>
        <v>Ministerio de la Presidencia</v>
      </c>
      <c r="Z290" s="304">
        <f>+X290</f>
        <v>25</v>
      </c>
      <c r="AA290" s="305" t="str">
        <f>+Y290</f>
        <v>Ministerio de la Presidencia</v>
      </c>
    </row>
    <row r="291" spans="1:27" customFormat="1" ht="15" hidden="1" customHeight="1">
      <c r="A291" s="32">
        <v>159</v>
      </c>
      <c r="B291" s="450"/>
      <c r="C291" s="347" t="str">
        <f>+VLOOKUP(A291,bd_lista!$A$3:$C$590,3,FALSE)</f>
        <v>OficinaTécnica para el Fortalecimiento de la Empresa Pública</v>
      </c>
      <c r="D291" s="452"/>
      <c r="E291" s="249" t="s">
        <v>1311</v>
      </c>
      <c r="F291" s="245">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245">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245">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245">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0</v>
      </c>
      <c r="J291" s="245">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245">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245">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245">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245">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245">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0</v>
      </c>
      <c r="P291" s="245">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245">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245">
        <f t="shared" ca="1" si="15"/>
        <v>0</v>
      </c>
      <c r="S291" s="245">
        <f ca="1">+R290+R291</f>
        <v>0</v>
      </c>
      <c r="T291" s="245">
        <f ca="1">+S291</f>
        <v>0</v>
      </c>
      <c r="U291" s="244">
        <f t="shared" si="16"/>
        <v>2</v>
      </c>
      <c r="V291" s="347" t="str">
        <f>+VLOOKUP(A291,bd_lista!$A$3:$E$590,5,FALSE)</f>
        <v>Instituciones Descentralizadas</v>
      </c>
      <c r="W291" s="454"/>
      <c r="X291" s="244">
        <f>+VLOOKUP(A291,[2]Sheet1!$A$13:$D$744,4,FALSE)</f>
        <v>25</v>
      </c>
      <c r="Y291" s="244" t="str">
        <f>+VLOOKUP(X291,bd_lista!$A$3:$C$590,3,FALSE)</f>
        <v>Ministerio de la Presidencia</v>
      </c>
      <c r="Z291" s="302"/>
      <c r="AA291" s="303"/>
    </row>
    <row r="292" spans="1:27" customFormat="1" ht="15" customHeight="1">
      <c r="A292" s="32">
        <v>374</v>
      </c>
      <c r="B292" s="449">
        <f>+A292</f>
        <v>374</v>
      </c>
      <c r="C292" s="249" t="str">
        <f>+VLOOKUP(A292,bd_lista!$A$3:$C$590,3,FALSE)</f>
        <v>Agencia de Gobierno Electrónico y Tecnologías de Información y Comunicación</v>
      </c>
      <c r="D292" s="451" t="str">
        <f>+C292</f>
        <v>Agencia de Gobierno Electrónico y Tecnologías de Información y Comunicación</v>
      </c>
      <c r="E292" s="249" t="s">
        <v>1310</v>
      </c>
      <c r="F292" s="245">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245">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245">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0</v>
      </c>
      <c r="I292" s="245">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245">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0</v>
      </c>
      <c r="K292" s="245">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245">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245">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245">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245">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245">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245">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245">
        <f t="shared" ca="1" si="15"/>
        <v>0</v>
      </c>
      <c r="S292" s="244"/>
      <c r="T292" s="245">
        <f ca="1">+T293</f>
        <v>8196.5499999999993</v>
      </c>
      <c r="U292" s="244">
        <f t="shared" si="16"/>
        <v>1</v>
      </c>
      <c r="V292" s="347" t="str">
        <f>+VLOOKUP(A292,bd_lista!$A$3:$E$590,5,FALSE)</f>
        <v>Instituciones Descentralizadas</v>
      </c>
      <c r="W292" s="453" t="str">
        <f>+V292</f>
        <v>Instituciones Descentralizadas</v>
      </c>
      <c r="X292" s="244">
        <f>+VLOOKUP(A292,[2]Sheet1!$A$13:$D$744,4,FALSE)</f>
        <v>25</v>
      </c>
      <c r="Y292" s="244" t="str">
        <f>+VLOOKUP(X292,bd_lista!$A$3:$C$590,3,FALSE)</f>
        <v>Ministerio de la Presidencia</v>
      </c>
      <c r="Z292" s="304">
        <f>+X292</f>
        <v>25</v>
      </c>
      <c r="AA292" s="333" t="str">
        <f>+Y292</f>
        <v>Ministerio de la Presidencia</v>
      </c>
    </row>
    <row r="293" spans="1:27" customFormat="1" ht="15" customHeight="1">
      <c r="A293" s="32">
        <v>374</v>
      </c>
      <c r="B293" s="450"/>
      <c r="C293" s="347" t="str">
        <f>+VLOOKUP(A293,bd_lista!$A$3:$C$590,3,FALSE)</f>
        <v>Agencia de Gobierno Electrónico y Tecnologías de Información y Comunicación</v>
      </c>
      <c r="D293" s="452"/>
      <c r="E293" s="347" t="s">
        <v>1311</v>
      </c>
      <c r="F293" s="247">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247">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0</v>
      </c>
      <c r="H293" s="247">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0</v>
      </c>
      <c r="I293" s="245">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0</v>
      </c>
      <c r="J293" s="245">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0</v>
      </c>
      <c r="K293" s="245">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6120.3</v>
      </c>
      <c r="L293" s="245">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116.25</v>
      </c>
      <c r="M293" s="245">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1960</v>
      </c>
      <c r="N293" s="245">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245">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245">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245">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247">
        <f t="shared" ca="1" si="15"/>
        <v>8196.5499999999993</v>
      </c>
      <c r="S293" s="267">
        <f ca="1">+R292+R293</f>
        <v>8196.5499999999993</v>
      </c>
      <c r="T293" s="245">
        <f ca="1">+S293</f>
        <v>8196.5499999999993</v>
      </c>
      <c r="U293" s="244">
        <f t="shared" si="16"/>
        <v>2</v>
      </c>
      <c r="V293" s="347" t="str">
        <f>+VLOOKUP(A293,bd_lista!$A$3:$E$590,5,FALSE)</f>
        <v>Instituciones Descentralizadas</v>
      </c>
      <c r="W293" s="454"/>
      <c r="X293" s="244">
        <f>+VLOOKUP(A293,[2]Sheet1!$A$13:$D$744,4,FALSE)</f>
        <v>25</v>
      </c>
      <c r="Y293" s="244" t="str">
        <f>+VLOOKUP(X293,bd_lista!$A$3:$C$590,3,FALSE)</f>
        <v>Ministerio de la Presidencia</v>
      </c>
      <c r="Z293" s="302"/>
      <c r="AA293" s="335"/>
    </row>
    <row r="294" spans="1:27" customFormat="1" ht="27" hidden="1" customHeight="1">
      <c r="A294" s="32">
        <v>243</v>
      </c>
      <c r="B294" s="449">
        <f>+A294</f>
        <v>243</v>
      </c>
      <c r="C294" s="249" t="str">
        <f>+VLOOKUP(A294,bd_lista!$A$3:$C$590,3,FALSE)</f>
        <v>Servicio Nacional de Hidrografía Naval</v>
      </c>
      <c r="D294" s="451" t="str">
        <f>+C294</f>
        <v>Servicio Nacional de Hidrografía Naval</v>
      </c>
      <c r="E294" s="249" t="s">
        <v>1310</v>
      </c>
      <c r="F294" s="245">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245">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245">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245">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245">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245">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245">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245">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245">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245">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245">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245">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245">
        <f t="shared" ca="1" si="15"/>
        <v>0</v>
      </c>
      <c r="S294" s="245"/>
      <c r="T294" s="245">
        <f ca="1">+T295</f>
        <v>0</v>
      </c>
      <c r="U294" s="244">
        <f t="shared" si="16"/>
        <v>1</v>
      </c>
      <c r="V294" s="347" t="str">
        <f>+VLOOKUP(A294,bd_lista!$A$3:$E$590,5,FALSE)</f>
        <v>Instituciones Descentralizadas</v>
      </c>
      <c r="W294" s="453" t="str">
        <f>+V294</f>
        <v>Instituciones Descentralizadas</v>
      </c>
      <c r="X294" s="244">
        <f>+VLOOKUP(A294,[2]Sheet1!$A$13:$D$744,4,FALSE)</f>
        <v>20</v>
      </c>
      <c r="Y294" s="244" t="str">
        <f>+VLOOKUP(X294,bd_lista!$A$3:$C$590,3,FALSE)</f>
        <v>Ministerio de Defensa</v>
      </c>
      <c r="Z294" s="304">
        <f>+X294</f>
        <v>20</v>
      </c>
      <c r="AA294" s="305" t="str">
        <f>+Y294</f>
        <v>Ministerio de Defensa</v>
      </c>
    </row>
    <row r="295" spans="1:27" customFormat="1" ht="15" hidden="1" customHeight="1">
      <c r="A295" s="32">
        <v>243</v>
      </c>
      <c r="B295" s="450"/>
      <c r="C295" s="347" t="str">
        <f>+VLOOKUP(A295,bd_lista!$A$3:$C$590,3,FALSE)</f>
        <v>Servicio Nacional de Hidrografía Naval</v>
      </c>
      <c r="D295" s="452"/>
      <c r="E295" s="249" t="s">
        <v>1311</v>
      </c>
      <c r="F295" s="245">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245">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245">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245">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245">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245">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245">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245">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245">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245">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245">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245">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245">
        <f t="shared" ca="1" si="15"/>
        <v>0</v>
      </c>
      <c r="S295" s="245">
        <f ca="1">+R294+R295</f>
        <v>0</v>
      </c>
      <c r="T295" s="245">
        <f ca="1">+S295</f>
        <v>0</v>
      </c>
      <c r="U295" s="244">
        <f t="shared" si="16"/>
        <v>2</v>
      </c>
      <c r="V295" s="347" t="str">
        <f>+VLOOKUP(A295,bd_lista!$A$3:$E$590,5,FALSE)</f>
        <v>Instituciones Descentralizadas</v>
      </c>
      <c r="W295" s="454"/>
      <c r="X295" s="244">
        <f>+VLOOKUP(A295,[2]Sheet1!$A$13:$D$744,4,FALSE)</f>
        <v>20</v>
      </c>
      <c r="Y295" s="244" t="str">
        <f>+VLOOKUP(X295,bd_lista!$A$3:$C$590,3,FALSE)</f>
        <v>Ministerio de Defensa</v>
      </c>
      <c r="Z295" s="302"/>
      <c r="AA295" s="303"/>
    </row>
    <row r="296" spans="1:27" customFormat="1" ht="15" hidden="1" customHeight="1">
      <c r="A296" s="32">
        <v>157</v>
      </c>
      <c r="B296" s="449">
        <f>+A296</f>
        <v>157</v>
      </c>
      <c r="C296" s="249" t="str">
        <f>+VLOOKUP(A296,bd_lista!$A$3:$C$590,3,FALSE)</f>
        <v>Servicio para la Prevención de la Tortura</v>
      </c>
      <c r="D296" s="451" t="str">
        <f>+C296</f>
        <v>Servicio para la Prevención de la Tortura</v>
      </c>
      <c r="E296" s="249" t="s">
        <v>1310</v>
      </c>
      <c r="F296" s="245">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245">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245">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245">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245">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245">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245">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245">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245">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245">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245">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245">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245">
        <f t="shared" ca="1" si="15"/>
        <v>0</v>
      </c>
      <c r="S296" s="245"/>
      <c r="T296" s="245">
        <f ca="1">+T297</f>
        <v>0</v>
      </c>
      <c r="U296" s="244">
        <f t="shared" si="16"/>
        <v>1</v>
      </c>
      <c r="V296" s="347" t="str">
        <f>+VLOOKUP(A296,bd_lista!$A$3:$E$590,5,FALSE)</f>
        <v>Instituciones Descentralizadas</v>
      </c>
      <c r="W296" s="453" t="str">
        <f>+V296</f>
        <v>Instituciones Descentralizadas</v>
      </c>
      <c r="X296" s="244">
        <f>+VLOOKUP(A296,[2]Sheet1!$A$13:$D$744,4,FALSE)</f>
        <v>30</v>
      </c>
      <c r="Y296" s="244" t="str">
        <f>+VLOOKUP(X296,bd_lista!$A$3:$C$590,3,FALSE)</f>
        <v>Ministerio de Justicia y Transparencia Institucional</v>
      </c>
      <c r="Z296" s="304">
        <f>+X296</f>
        <v>30</v>
      </c>
      <c r="AA296" s="305" t="str">
        <f>+Y296</f>
        <v>Ministerio de Justicia y Transparencia Institucional</v>
      </c>
    </row>
    <row r="297" spans="1:27" customFormat="1" ht="15" hidden="1" customHeight="1">
      <c r="A297" s="32">
        <v>157</v>
      </c>
      <c r="B297" s="450"/>
      <c r="C297" s="347" t="str">
        <f>+VLOOKUP(A297,bd_lista!$A$3:$C$590,3,FALSE)</f>
        <v>Servicio para la Prevención de la Tortura</v>
      </c>
      <c r="D297" s="452"/>
      <c r="E297" s="249" t="s">
        <v>1311</v>
      </c>
      <c r="F297" s="245">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0</v>
      </c>
      <c r="G297" s="245">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0</v>
      </c>
      <c r="H297" s="245">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0</v>
      </c>
      <c r="I297" s="245">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0</v>
      </c>
      <c r="J297" s="245">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245">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245">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245">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245">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245">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245">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245">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245">
        <f t="shared" ca="1" si="15"/>
        <v>0</v>
      </c>
      <c r="S297" s="245">
        <f ca="1">+R296+R297</f>
        <v>0</v>
      </c>
      <c r="T297" s="245">
        <f ca="1">+S297</f>
        <v>0</v>
      </c>
      <c r="U297" s="244">
        <f t="shared" si="16"/>
        <v>2</v>
      </c>
      <c r="V297" s="347" t="str">
        <f>+VLOOKUP(A297,bd_lista!$A$3:$E$590,5,FALSE)</f>
        <v>Instituciones Descentralizadas</v>
      </c>
      <c r="W297" s="454"/>
      <c r="X297" s="244">
        <f>+VLOOKUP(A297,[2]Sheet1!$A$13:$D$744,4,FALSE)</f>
        <v>30</v>
      </c>
      <c r="Y297" s="244" t="str">
        <f>+VLOOKUP(X297,bd_lista!$A$3:$C$590,3,FALSE)</f>
        <v>Ministerio de Justicia y Transparencia Institucional</v>
      </c>
      <c r="Z297" s="302"/>
      <c r="AA297" s="303"/>
    </row>
    <row r="298" spans="1:27" customFormat="1" ht="15" hidden="1" customHeight="1">
      <c r="A298" s="32">
        <v>376</v>
      </c>
      <c r="B298" s="449">
        <f>+A298</f>
        <v>376</v>
      </c>
      <c r="C298" s="249" t="str">
        <f>+VLOOKUP(A298,bd_lista!$A$3:$C$590,3,FALSE)</f>
        <v>Agencia Boliviana de Energía Nuclear</v>
      </c>
      <c r="D298" s="451" t="str">
        <f>+C298</f>
        <v>Agencia Boliviana de Energía Nuclear</v>
      </c>
      <c r="E298" s="249" t="s">
        <v>1310</v>
      </c>
      <c r="F298" s="245">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245">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245">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245">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245">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245">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245">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245">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245">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245">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245">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245">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245">
        <f t="shared" ca="1" si="15"/>
        <v>0</v>
      </c>
      <c r="S298" s="268"/>
      <c r="T298" s="245">
        <f ca="1">+T299</f>
        <v>0</v>
      </c>
      <c r="U298" s="244">
        <f t="shared" si="16"/>
        <v>1</v>
      </c>
      <c r="V298" s="347" t="str">
        <f>+VLOOKUP(A298,bd_lista!$A$3:$E$590,5,FALSE)</f>
        <v>Instituciones Descentralizadas</v>
      </c>
      <c r="W298" s="453" t="str">
        <f>+V298</f>
        <v>Instituciones Descentralizadas</v>
      </c>
      <c r="X298" s="244">
        <f>+VLOOKUP(A298,[2]Sheet1!$A$13:$D$744,4,FALSE)</f>
        <v>85</v>
      </c>
      <c r="Y298" s="244" t="e">
        <f>+VLOOKUP(X298,bd_lista!$A$3:$C$590,3,FALSE)</f>
        <v>#N/A</v>
      </c>
      <c r="Z298" s="304">
        <f>+X298</f>
        <v>85</v>
      </c>
      <c r="AA298" s="333" t="e">
        <f>+Y298</f>
        <v>#N/A</v>
      </c>
    </row>
    <row r="299" spans="1:27" customFormat="1" ht="15" hidden="1" customHeight="1">
      <c r="A299" s="32">
        <v>376</v>
      </c>
      <c r="B299" s="450"/>
      <c r="C299" s="347" t="str">
        <f>+VLOOKUP(A299,bd_lista!$A$3:$C$590,3,FALSE)</f>
        <v>Agencia Boliviana de Energía Nuclear</v>
      </c>
      <c r="D299" s="452"/>
      <c r="E299" s="347" t="s">
        <v>1311</v>
      </c>
      <c r="F299" s="247">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0</v>
      </c>
      <c r="G299" s="247">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0</v>
      </c>
      <c r="H299" s="247">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0</v>
      </c>
      <c r="I299" s="247">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0</v>
      </c>
      <c r="J299" s="247">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0</v>
      </c>
      <c r="K299" s="247">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247">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0</v>
      </c>
      <c r="M299" s="247">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247">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0</v>
      </c>
      <c r="O299" s="247">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247">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247">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0</v>
      </c>
      <c r="R299" s="247">
        <f t="shared" ca="1" si="15"/>
        <v>0</v>
      </c>
      <c r="S299" s="267">
        <f ca="1">+R298+R299</f>
        <v>0</v>
      </c>
      <c r="T299" s="245">
        <f ca="1">+S299</f>
        <v>0</v>
      </c>
      <c r="U299" s="244">
        <f t="shared" si="16"/>
        <v>2</v>
      </c>
      <c r="V299" s="347" t="str">
        <f>+VLOOKUP(A299,bd_lista!$A$3:$E$590,5,FALSE)</f>
        <v>Instituciones Descentralizadas</v>
      </c>
      <c r="W299" s="454"/>
      <c r="X299" s="244">
        <f>+VLOOKUP(A299,[2]Sheet1!$A$13:$D$744,4,FALSE)</f>
        <v>85</v>
      </c>
      <c r="Y299" s="244" t="e">
        <f>+VLOOKUP(X299,bd_lista!$A$3:$C$590,3,FALSE)</f>
        <v>#N/A</v>
      </c>
      <c r="Z299" s="302"/>
      <c r="AA299" s="335"/>
    </row>
    <row r="300" spans="1:27" customFormat="1" ht="15" customHeight="1">
      <c r="A300" s="32">
        <v>378</v>
      </c>
      <c r="B300" s="449">
        <f>+A300</f>
        <v>378</v>
      </c>
      <c r="C300" s="249" t="str">
        <f>+VLOOKUP(A300,bd_lista!$A$3:$C$590,3,FALSE)</f>
        <v>Servicio Nacional Textil</v>
      </c>
      <c r="D300" s="451" t="str">
        <f>+C300</f>
        <v>Servicio Nacional Textil</v>
      </c>
      <c r="E300" s="249" t="s">
        <v>1310</v>
      </c>
      <c r="F300" s="245">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245">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245">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0</v>
      </c>
      <c r="I300" s="245">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0</v>
      </c>
      <c r="J300" s="245">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0</v>
      </c>
      <c r="K300" s="245">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245">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245">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245">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245">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245">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245">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245">
        <f t="shared" ca="1" si="15"/>
        <v>0</v>
      </c>
      <c r="S300" s="268"/>
      <c r="T300" s="245">
        <f ca="1">+T301</f>
        <v>127006.04</v>
      </c>
      <c r="U300" s="244">
        <f t="shared" si="16"/>
        <v>1</v>
      </c>
      <c r="V300" s="347" t="str">
        <f>+VLOOKUP(A300,bd_lista!$A$3:$E$590,5,FALSE)</f>
        <v>Instituciones Descentralizadas</v>
      </c>
      <c r="W300" s="453" t="str">
        <f>+V300</f>
        <v>Instituciones Descentralizadas</v>
      </c>
      <c r="X300" s="244">
        <v>53</v>
      </c>
      <c r="Y300" s="244" t="str">
        <f>+VLOOKUP(X300,bd_lista!$A$3:$C$590,3,FALSE)</f>
        <v>Ministerio de Culturas, Descolonización y Despatriarcalización</v>
      </c>
      <c r="Z300" s="304">
        <f>+X300</f>
        <v>53</v>
      </c>
      <c r="AA300" s="305" t="str">
        <f>+Y300</f>
        <v>Ministerio de Culturas, Descolonización y Despatriarcalización</v>
      </c>
    </row>
    <row r="301" spans="1:27" customFormat="1" ht="15" customHeight="1">
      <c r="A301" s="32">
        <v>378</v>
      </c>
      <c r="B301" s="450"/>
      <c r="C301" s="347" t="str">
        <f>+VLOOKUP(A301,bd_lista!$A$3:$C$590,3,FALSE)</f>
        <v>Servicio Nacional Textil</v>
      </c>
      <c r="D301" s="452"/>
      <c r="E301" s="249" t="s">
        <v>1311</v>
      </c>
      <c r="F301" s="245">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245">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245">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0</v>
      </c>
      <c r="I301" s="245">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0</v>
      </c>
      <c r="J301" s="245">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0</v>
      </c>
      <c r="K301" s="245">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0</v>
      </c>
      <c r="L301" s="245">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0</v>
      </c>
      <c r="M301" s="245">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127006.04</v>
      </c>
      <c r="N301" s="245">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245">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245">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0</v>
      </c>
      <c r="Q301" s="245">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245">
        <f t="shared" ca="1" si="15"/>
        <v>127006.04</v>
      </c>
      <c r="S301" s="268">
        <f ca="1">+R300+R301</f>
        <v>127006.04</v>
      </c>
      <c r="T301" s="245">
        <f ca="1">+S301</f>
        <v>127006.04</v>
      </c>
      <c r="U301" s="244">
        <f t="shared" si="16"/>
        <v>2</v>
      </c>
      <c r="V301" s="347" t="str">
        <f>+VLOOKUP(A301,bd_lista!$A$3:$E$590,5,FALSE)</f>
        <v>Instituciones Descentralizadas</v>
      </c>
      <c r="W301" s="454"/>
      <c r="X301" s="244">
        <v>53</v>
      </c>
      <c r="Y301" s="244" t="str">
        <f>+VLOOKUP(X301,bd_lista!$A$3:$C$590,3,FALSE)</f>
        <v>Ministerio de Culturas, Descolonización y Despatriarcalización</v>
      </c>
      <c r="Z301" s="302"/>
      <c r="AA301" s="303"/>
    </row>
    <row r="302" spans="1:27" customFormat="1" ht="15" customHeight="1">
      <c r="A302" s="32">
        <v>382</v>
      </c>
      <c r="B302" s="449">
        <f>+A302</f>
        <v>382</v>
      </c>
      <c r="C302" s="249" t="str">
        <f>+VLOOKUP(A302,bd_lista!$A$3:$C$590,3,FALSE)</f>
        <v>Agencia de Infraestructura en Salud y Equipamiento Médico</v>
      </c>
      <c r="D302" s="451" t="str">
        <f>+C302</f>
        <v>Agencia de Infraestructura en Salud y Equipamiento Médico</v>
      </c>
      <c r="E302" s="249" t="s">
        <v>1310</v>
      </c>
      <c r="F302" s="245">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245">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245">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245">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0</v>
      </c>
      <c r="J302" s="245">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0</v>
      </c>
      <c r="K302" s="245">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245">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245">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43535194.6008</v>
      </c>
      <c r="N302" s="245">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245">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245">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245">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0</v>
      </c>
      <c r="R302" s="245">
        <f t="shared" ca="1" si="15"/>
        <v>43535194.6008</v>
      </c>
      <c r="S302" s="268"/>
      <c r="T302" s="245">
        <f ca="1">+T303</f>
        <v>87074195.390799999</v>
      </c>
      <c r="U302" s="244">
        <f t="shared" si="16"/>
        <v>1</v>
      </c>
      <c r="V302" s="347" t="str">
        <f>+VLOOKUP(A302,bd_lista!$A$3:$E$590,5,FALSE)</f>
        <v>Instituciones Descentralizadas</v>
      </c>
      <c r="W302" s="453" t="str">
        <f>+V302</f>
        <v>Instituciones Descentralizadas</v>
      </c>
      <c r="X302" s="244">
        <f>+VLOOKUP(A302,[2]Sheet1!$A$13:$D$744,4,FALSE)</f>
        <v>46</v>
      </c>
      <c r="Y302" s="244" t="str">
        <f>+VLOOKUP(X302,bd_lista!$A$3:$C$590,3,FALSE)</f>
        <v>Ministerio de Salud y Deportes</v>
      </c>
      <c r="Z302" s="304">
        <f>+X302</f>
        <v>46</v>
      </c>
      <c r="AA302" s="332" t="str">
        <f>+Y302</f>
        <v>Ministerio de Salud y Deportes</v>
      </c>
    </row>
    <row r="303" spans="1:27" customFormat="1" ht="15" customHeight="1">
      <c r="A303" s="32">
        <v>382</v>
      </c>
      <c r="B303" s="450"/>
      <c r="C303" s="347" t="str">
        <f>+VLOOKUP(A303,bd_lista!$A$3:$C$590,3,FALSE)</f>
        <v>Agencia de Infraestructura en Salud y Equipamiento Médico</v>
      </c>
      <c r="D303" s="452"/>
      <c r="E303" s="347" t="s">
        <v>1311</v>
      </c>
      <c r="F303" s="247">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0</v>
      </c>
      <c r="G303" s="247">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0</v>
      </c>
      <c r="H303" s="247">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587.64</v>
      </c>
      <c r="I303" s="247">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0</v>
      </c>
      <c r="J303" s="247">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400</v>
      </c>
      <c r="K303" s="247">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2818.55</v>
      </c>
      <c r="L303" s="247">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0</v>
      </c>
      <c r="M303" s="247">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43535194.600000001</v>
      </c>
      <c r="N303" s="247">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247">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247">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0</v>
      </c>
      <c r="Q303" s="247">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0</v>
      </c>
      <c r="R303" s="247">
        <f t="shared" ca="1" si="15"/>
        <v>43539000.789999999</v>
      </c>
      <c r="S303" s="267">
        <f ca="1">+R302+R303</f>
        <v>87074195.390799999</v>
      </c>
      <c r="T303" s="245">
        <f ca="1">+S303</f>
        <v>87074195.390799999</v>
      </c>
      <c r="U303" s="244">
        <f t="shared" si="16"/>
        <v>2</v>
      </c>
      <c r="V303" s="347" t="str">
        <f>+VLOOKUP(A303,bd_lista!$A$3:$E$590,5,FALSE)</f>
        <v>Instituciones Descentralizadas</v>
      </c>
      <c r="W303" s="454"/>
      <c r="X303" s="244">
        <f>+VLOOKUP(A303,[2]Sheet1!$A$13:$D$744,4,FALSE)</f>
        <v>46</v>
      </c>
      <c r="Y303" s="244" t="str">
        <f>+VLOOKUP(X303,bd_lista!$A$3:$C$590,3,FALSE)</f>
        <v>Ministerio de Salud y Deportes</v>
      </c>
      <c r="Z303" s="302"/>
      <c r="AA303" s="334"/>
    </row>
    <row r="304" spans="1:27" customFormat="1" ht="15" customHeight="1">
      <c r="A304" s="32">
        <v>383</v>
      </c>
      <c r="B304" s="449">
        <f>+A304</f>
        <v>383</v>
      </c>
      <c r="C304" s="249" t="str">
        <f>+VLOOKUP(A304,bd_lista!$A$3:$C$590,3,FALSE)</f>
        <v>Agencia Boliviana de Correos "Correos de Bolivia"</v>
      </c>
      <c r="D304" s="451" t="str">
        <f>+C304</f>
        <v>Agencia Boliviana de Correos "Correos de Bolivia"</v>
      </c>
      <c r="E304" s="249" t="s">
        <v>1310</v>
      </c>
      <c r="F304" s="245">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245">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245">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207582.1594</v>
      </c>
      <c r="I304" s="245">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1383238.6694</v>
      </c>
      <c r="J304" s="245">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389705.21240000002</v>
      </c>
      <c r="K304" s="245">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50</v>
      </c>
      <c r="L304" s="245">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75170.685599999997</v>
      </c>
      <c r="M304" s="245">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863071.87900000007</v>
      </c>
      <c r="N304" s="245">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245">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245">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245">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245">
        <f t="shared" ca="1" si="15"/>
        <v>2918818.6058</v>
      </c>
      <c r="S304" s="268"/>
      <c r="T304" s="245">
        <f ca="1">+T305</f>
        <v>5837337.2057999996</v>
      </c>
      <c r="U304" s="244">
        <f t="shared" si="16"/>
        <v>1</v>
      </c>
      <c r="V304" s="347" t="str">
        <f>+VLOOKUP(A304,bd_lista!$A$3:$E$590,5,FALSE)</f>
        <v>Instituciones Descentralizadas</v>
      </c>
      <c r="W304" s="453" t="str">
        <f>+V304</f>
        <v>Instituciones Descentralizadas</v>
      </c>
      <c r="X304" s="244">
        <f>+VLOOKUP(A304,[2]Sheet1!$A$13:$D$744,4,FALSE)</f>
        <v>81</v>
      </c>
      <c r="Y304" s="244" t="str">
        <f>+VLOOKUP(X304,bd_lista!$A$3:$C$590,3,FALSE)</f>
        <v>Ministerio de Obras Públicas, Servicios y Vivienda</v>
      </c>
      <c r="Z304" s="304">
        <f>+X304</f>
        <v>81</v>
      </c>
      <c r="AA304" s="305" t="str">
        <f>+Y304</f>
        <v>Ministerio de Obras Públicas, Servicios y Vivienda</v>
      </c>
    </row>
    <row r="305" spans="1:27" customFormat="1" ht="15" customHeight="1">
      <c r="A305" s="32">
        <v>383</v>
      </c>
      <c r="B305" s="450"/>
      <c r="C305" s="347" t="str">
        <f>+VLOOKUP(A305,bd_lista!$A$3:$C$590,3,FALSE)</f>
        <v>Agencia Boliviana de Correos "Correos de Bolivia"</v>
      </c>
      <c r="D305" s="452"/>
      <c r="E305" s="347" t="s">
        <v>1311</v>
      </c>
      <c r="F305" s="247">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0</v>
      </c>
      <c r="G305" s="247">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0</v>
      </c>
      <c r="H305" s="247">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207582.16</v>
      </c>
      <c r="I305" s="245">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1383238.67</v>
      </c>
      <c r="J305" s="245">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389705.21</v>
      </c>
      <c r="K305" s="245">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0</v>
      </c>
      <c r="L305" s="245">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75020.679999999993</v>
      </c>
      <c r="M305" s="245">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862971.87999999989</v>
      </c>
      <c r="N305" s="245">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245">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245">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245">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247">
        <f t="shared" ca="1" si="15"/>
        <v>2918518.5999999996</v>
      </c>
      <c r="S305" s="267">
        <f ca="1">+R304+R305</f>
        <v>5837337.2057999996</v>
      </c>
      <c r="T305" s="245">
        <f ca="1">+S305</f>
        <v>5837337.2057999996</v>
      </c>
      <c r="U305" s="244">
        <f t="shared" si="16"/>
        <v>2</v>
      </c>
      <c r="V305" s="347" t="str">
        <f>+VLOOKUP(A305,bd_lista!$A$3:$E$590,5,FALSE)</f>
        <v>Instituciones Descentralizadas</v>
      </c>
      <c r="W305" s="454"/>
      <c r="X305" s="244">
        <f>+VLOOKUP(A305,[2]Sheet1!$A$13:$D$744,4,FALSE)</f>
        <v>81</v>
      </c>
      <c r="Y305" s="244" t="str">
        <f>+VLOOKUP(X305,bd_lista!$A$3:$C$590,3,FALSE)</f>
        <v>Ministerio de Obras Públicas, Servicios y Vivienda</v>
      </c>
      <c r="Z305" s="302"/>
      <c r="AA305" s="303"/>
    </row>
    <row r="306" spans="1:27" customFormat="1" ht="15" hidden="1" customHeight="1">
      <c r="A306" s="32">
        <v>112</v>
      </c>
      <c r="B306" s="449">
        <f>+A306</f>
        <v>112</v>
      </c>
      <c r="C306" s="249" t="str">
        <f>+VLOOKUP(A306,bd_lista!$A$3:$C$590,3,FALSE)</f>
        <v>Comité Nacional de la Persona con Discapacidad</v>
      </c>
      <c r="D306" s="451" t="str">
        <f>+C306</f>
        <v>Comité Nacional de la Persona con Discapacidad</v>
      </c>
      <c r="E306" s="249" t="s">
        <v>1310</v>
      </c>
      <c r="F306" s="245">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245">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245">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245">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245">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245">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245">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245">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245">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245">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245">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245">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245">
        <f t="shared" ca="1" si="15"/>
        <v>0</v>
      </c>
      <c r="S306" s="245"/>
      <c r="T306" s="245">
        <f ca="1">+T307</f>
        <v>0</v>
      </c>
      <c r="U306" s="244">
        <f t="shared" si="16"/>
        <v>1</v>
      </c>
      <c r="V306" s="347" t="str">
        <f>+VLOOKUP(A306,bd_lista!$A$3:$E$590,5,FALSE)</f>
        <v>Instituciones Descentralizadas</v>
      </c>
      <c r="W306" s="453" t="str">
        <f>+V306</f>
        <v>Instituciones Descentralizadas</v>
      </c>
      <c r="X306" s="244">
        <f>+VLOOKUP(A306,[2]Sheet1!$A$13:$D$744,4,FALSE)</f>
        <v>30</v>
      </c>
      <c r="Y306" s="244" t="str">
        <f>+VLOOKUP(X306,bd_lista!$A$3:$C$590,3,FALSE)</f>
        <v>Ministerio de Justicia y Transparencia Institucional</v>
      </c>
      <c r="Z306" s="304">
        <f>+X306</f>
        <v>30</v>
      </c>
      <c r="AA306" s="305" t="str">
        <f>+Y306</f>
        <v>Ministerio de Justicia y Transparencia Institucional</v>
      </c>
    </row>
    <row r="307" spans="1:27" customFormat="1" ht="15" hidden="1" customHeight="1">
      <c r="A307" s="32">
        <v>112</v>
      </c>
      <c r="B307" s="450"/>
      <c r="C307" s="347" t="str">
        <f>+VLOOKUP(A307,bd_lista!$A$3:$C$590,3,FALSE)</f>
        <v>Comité Nacional de la Persona con Discapacidad</v>
      </c>
      <c r="D307" s="452"/>
      <c r="E307" s="249" t="s">
        <v>1311</v>
      </c>
      <c r="F307" s="245">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245">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245">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245">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245">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245">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245">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245">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245">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245">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245">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245">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245">
        <f t="shared" ca="1" si="15"/>
        <v>0</v>
      </c>
      <c r="S307" s="245">
        <f ca="1">+R306+R307</f>
        <v>0</v>
      </c>
      <c r="T307" s="245">
        <f ca="1">+S307</f>
        <v>0</v>
      </c>
      <c r="U307" s="244">
        <f t="shared" si="16"/>
        <v>2</v>
      </c>
      <c r="V307" s="347" t="str">
        <f>+VLOOKUP(A307,bd_lista!$A$3:$E$590,5,FALSE)</f>
        <v>Instituciones Descentralizadas</v>
      </c>
      <c r="W307" s="454"/>
      <c r="X307" s="244">
        <f>+VLOOKUP(A307,[2]Sheet1!$A$13:$D$744,4,FALSE)</f>
        <v>30</v>
      </c>
      <c r="Y307" s="244" t="str">
        <f>+VLOOKUP(X307,bd_lista!$A$3:$C$590,3,FALSE)</f>
        <v>Ministerio de Justicia y Transparencia Institucional</v>
      </c>
      <c r="Z307" s="302"/>
      <c r="AA307" s="303"/>
    </row>
    <row r="308" spans="1:27" customFormat="1" ht="15" hidden="1" customHeight="1">
      <c r="A308" s="32">
        <v>111</v>
      </c>
      <c r="B308" s="449">
        <f>+A308</f>
        <v>111</v>
      </c>
      <c r="C308" s="249" t="str">
        <f>+VLOOKUP(A308,bd_lista!$A$3:$C$590,3,FALSE)</f>
        <v>Instituto Boliviano de la Ceguera</v>
      </c>
      <c r="D308" s="451" t="str">
        <f>+C308</f>
        <v>Instituto Boliviano de la Ceguera</v>
      </c>
      <c r="E308" s="249" t="s">
        <v>1310</v>
      </c>
      <c r="F308" s="245">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245">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245">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245">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245">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245">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245">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245">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245">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245">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245">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245">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245">
        <f t="shared" ca="1" si="15"/>
        <v>0</v>
      </c>
      <c r="S308" s="245"/>
      <c r="T308" s="245">
        <f ca="1">+T309</f>
        <v>0</v>
      </c>
      <c r="U308" s="244">
        <f t="shared" si="16"/>
        <v>1</v>
      </c>
      <c r="V308" s="347" t="str">
        <f>+VLOOKUP(A308,bd_lista!$A$3:$E$590,5,FALSE)</f>
        <v>Instituciones Descentralizadas</v>
      </c>
      <c r="W308" s="453" t="str">
        <f>+V308</f>
        <v>Instituciones Descentralizadas</v>
      </c>
      <c r="X308" s="244">
        <f>+VLOOKUP(A308,[2]Sheet1!$A$13:$D$744,4,FALSE)</f>
        <v>46</v>
      </c>
      <c r="Y308" s="244" t="str">
        <f>+VLOOKUP(X308,bd_lista!$A$3:$C$590,3,FALSE)</f>
        <v>Ministerio de Salud y Deportes</v>
      </c>
      <c r="Z308" s="304">
        <f>+X308</f>
        <v>46</v>
      </c>
      <c r="AA308" s="305" t="str">
        <f>+Y308</f>
        <v>Ministerio de Salud y Deportes</v>
      </c>
    </row>
    <row r="309" spans="1:27" customFormat="1" ht="15" hidden="1" customHeight="1">
      <c r="A309" s="32">
        <v>111</v>
      </c>
      <c r="B309" s="450"/>
      <c r="C309" s="347" t="str">
        <f>+VLOOKUP(A309,bd_lista!$A$3:$C$590,3,FALSE)</f>
        <v>Instituto Boliviano de la Ceguera</v>
      </c>
      <c r="D309" s="452"/>
      <c r="E309" s="249" t="s">
        <v>1311</v>
      </c>
      <c r="F309" s="245">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245">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245">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245">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245">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245">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245">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245">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245">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245">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245">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245">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245">
        <f t="shared" ca="1" si="15"/>
        <v>0</v>
      </c>
      <c r="S309" s="245">
        <f ca="1">+R308+R309</f>
        <v>0</v>
      </c>
      <c r="T309" s="245">
        <f ca="1">+S309</f>
        <v>0</v>
      </c>
      <c r="U309" s="244">
        <f t="shared" si="16"/>
        <v>2</v>
      </c>
      <c r="V309" s="347" t="str">
        <f>+VLOOKUP(A309,bd_lista!$A$3:$E$590,5,FALSE)</f>
        <v>Instituciones Descentralizadas</v>
      </c>
      <c r="W309" s="454"/>
      <c r="X309" s="244">
        <f>+VLOOKUP(A309,[2]Sheet1!$A$13:$D$744,4,FALSE)</f>
        <v>46</v>
      </c>
      <c r="Y309" s="244" t="str">
        <f>+VLOOKUP(X309,bd_lista!$A$3:$C$590,3,FALSE)</f>
        <v>Ministerio de Salud y Deportes</v>
      </c>
      <c r="Z309" s="302"/>
      <c r="AA309" s="303"/>
    </row>
    <row r="310" spans="1:27" customFormat="1" ht="15" hidden="1" customHeight="1">
      <c r="A310" s="32">
        <v>385</v>
      </c>
      <c r="B310" s="449">
        <f>+A310</f>
        <v>385</v>
      </c>
      <c r="C310" s="249" t="str">
        <f>+VLOOKUP(A310,bd_lista!$A$3:$C$590,3,FALSE)</f>
        <v>Autoridad de Supervisión de la Seguridad Social de Corto Plazo</v>
      </c>
      <c r="D310" s="451" t="str">
        <f>+C310</f>
        <v>Autoridad de Supervisión de la Seguridad Social de Corto Plazo</v>
      </c>
      <c r="E310" s="249" t="s">
        <v>1310</v>
      </c>
      <c r="F310" s="245">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245">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245">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245">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245">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245">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245">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245">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245">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245">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245">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245">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245">
        <f t="shared" ca="1" si="15"/>
        <v>0</v>
      </c>
      <c r="S310" s="268"/>
      <c r="T310" s="245">
        <f ca="1">+T311</f>
        <v>0</v>
      </c>
      <c r="U310" s="244">
        <f t="shared" si="16"/>
        <v>1</v>
      </c>
      <c r="V310" s="347" t="str">
        <f>+VLOOKUP(A310,bd_lista!$A$3:$E$590,5,FALSE)</f>
        <v>Instituciones Descentralizadas</v>
      </c>
      <c r="W310" s="453" t="str">
        <f>+V310</f>
        <v>Instituciones Descentralizadas</v>
      </c>
      <c r="X310" s="244">
        <f>+VLOOKUP(A310,[2]Sheet1!$A$13:$D$744,4,FALSE)</f>
        <v>46</v>
      </c>
      <c r="Y310" s="244" t="str">
        <f>+VLOOKUP(X310,bd_lista!$A$3:$C$590,3,FALSE)</f>
        <v>Ministerio de Salud y Deportes</v>
      </c>
      <c r="Z310" s="304">
        <f>+X310</f>
        <v>46</v>
      </c>
      <c r="AA310" s="305" t="str">
        <f>+Y310</f>
        <v>Ministerio de Salud y Deportes</v>
      </c>
    </row>
    <row r="311" spans="1:27" customFormat="1" ht="15" hidden="1" customHeight="1">
      <c r="A311" s="32">
        <v>385</v>
      </c>
      <c r="B311" s="450"/>
      <c r="C311" s="347" t="str">
        <f>+VLOOKUP(A311,bd_lista!$A$3:$C$590,3,FALSE)</f>
        <v>Autoridad de Supervisión de la Seguridad Social de Corto Plazo</v>
      </c>
      <c r="D311" s="452"/>
      <c r="E311" s="249" t="s">
        <v>1311</v>
      </c>
      <c r="F311" s="245">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245">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0</v>
      </c>
      <c r="H311" s="245">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0</v>
      </c>
      <c r="I311" s="245">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0</v>
      </c>
      <c r="J311" s="245">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0</v>
      </c>
      <c r="K311" s="245">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0</v>
      </c>
      <c r="L311" s="245">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245">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245">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245">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245">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245">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0</v>
      </c>
      <c r="R311" s="245">
        <f t="shared" ca="1" si="15"/>
        <v>0</v>
      </c>
      <c r="S311" s="268">
        <f ca="1">+R310+R311</f>
        <v>0</v>
      </c>
      <c r="T311" s="245">
        <f ca="1">+S311</f>
        <v>0</v>
      </c>
      <c r="U311" s="244">
        <f t="shared" si="16"/>
        <v>2</v>
      </c>
      <c r="V311" s="347" t="str">
        <f>+VLOOKUP(A311,bd_lista!$A$3:$E$590,5,FALSE)</f>
        <v>Instituciones Descentralizadas</v>
      </c>
      <c r="W311" s="454"/>
      <c r="X311" s="244">
        <f>+VLOOKUP(A311,[2]Sheet1!$A$13:$D$744,4,FALSE)</f>
        <v>46</v>
      </c>
      <c r="Y311" s="244" t="str">
        <f>+VLOOKUP(X311,bd_lista!$A$3:$C$590,3,FALSE)</f>
        <v>Ministerio de Salud y Deportes</v>
      </c>
      <c r="Z311" s="302"/>
      <c r="AA311" s="303"/>
    </row>
    <row r="312" spans="1:27" customFormat="1" ht="15" customHeight="1">
      <c r="A312" s="32">
        <v>387</v>
      </c>
      <c r="B312" s="449">
        <f>+A312</f>
        <v>387</v>
      </c>
      <c r="C312" s="249" t="str">
        <f>+VLOOKUP(A312,bd_lista!$A$3:$C$590,3,FALSE)</f>
        <v>Agencia del Desarrollo del Cine y Audiovisual Bolivianos</v>
      </c>
      <c r="D312" s="451" t="str">
        <f>+C312</f>
        <v>Agencia del Desarrollo del Cine y Audiovisual Bolivianos</v>
      </c>
      <c r="E312" s="249" t="s">
        <v>1310</v>
      </c>
      <c r="F312" s="245">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245">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245">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245">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0</v>
      </c>
      <c r="J312" s="245">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0</v>
      </c>
      <c r="K312" s="245">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245">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245">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245">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245">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245">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245">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245">
        <f t="shared" ca="1" si="15"/>
        <v>0</v>
      </c>
      <c r="S312" s="268"/>
      <c r="T312" s="245">
        <f ca="1">+T313</f>
        <v>48521</v>
      </c>
      <c r="U312" s="244">
        <f t="shared" si="16"/>
        <v>1</v>
      </c>
      <c r="V312" s="347" t="str">
        <f>+VLOOKUP(A312,bd_lista!$A$3:$E$590,5,FALSE)</f>
        <v>Instituciones Descentralizadas</v>
      </c>
      <c r="W312" s="453" t="str">
        <f>+V312</f>
        <v>Instituciones Descentralizadas</v>
      </c>
      <c r="X312" s="244">
        <f>+VLOOKUP(A312,[2]Sheet1!$A$13:$D$744,4,FALSE)</f>
        <v>52</v>
      </c>
      <c r="Y312" s="244" t="e">
        <f>+VLOOKUP(X312,bd_lista!$A$3:$C$590,3,FALSE)</f>
        <v>#N/A</v>
      </c>
      <c r="Z312" s="304">
        <f>+X312</f>
        <v>52</v>
      </c>
      <c r="AA312" s="305" t="e">
        <f>+Y312</f>
        <v>#N/A</v>
      </c>
    </row>
    <row r="313" spans="1:27" customFormat="1" ht="15" customHeight="1">
      <c r="A313" s="32">
        <v>387</v>
      </c>
      <c r="B313" s="450"/>
      <c r="C313" s="347" t="str">
        <f>+VLOOKUP(A313,bd_lista!$A$3:$C$590,3,FALSE)</f>
        <v>Agencia del Desarrollo del Cine y Audiovisual Bolivianos</v>
      </c>
      <c r="D313" s="452"/>
      <c r="E313" s="347" t="s">
        <v>1311</v>
      </c>
      <c r="F313" s="247">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247">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0</v>
      </c>
      <c r="H313" s="247">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0</v>
      </c>
      <c r="I313" s="245">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0</v>
      </c>
      <c r="J313" s="245">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0</v>
      </c>
      <c r="K313" s="245">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0</v>
      </c>
      <c r="L313" s="245">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0</v>
      </c>
      <c r="M313" s="245">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48521</v>
      </c>
      <c r="N313" s="245">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245">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245">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245">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247">
        <f t="shared" ca="1" si="15"/>
        <v>48521</v>
      </c>
      <c r="S313" s="267">
        <f ca="1">+R312+R313</f>
        <v>48521</v>
      </c>
      <c r="T313" s="245">
        <f ca="1">+S313</f>
        <v>48521</v>
      </c>
      <c r="U313" s="244">
        <f t="shared" si="16"/>
        <v>2</v>
      </c>
      <c r="V313" s="347" t="str">
        <f>+VLOOKUP(A313,bd_lista!$A$3:$E$590,5,FALSE)</f>
        <v>Instituciones Descentralizadas</v>
      </c>
      <c r="W313" s="454"/>
      <c r="X313" s="244">
        <f>+VLOOKUP(A313,[2]Sheet1!$A$13:$D$744,4,FALSE)</f>
        <v>52</v>
      </c>
      <c r="Y313" s="244" t="e">
        <f>+VLOOKUP(X313,bd_lista!$A$3:$C$590,3,FALSE)</f>
        <v>#N/A</v>
      </c>
      <c r="Z313" s="302"/>
      <c r="AA313" s="303"/>
    </row>
    <row r="314" spans="1:27" customFormat="1" ht="15" hidden="1" customHeight="1">
      <c r="A314" s="32">
        <v>124</v>
      </c>
      <c r="B314" s="449">
        <f>+A314</f>
        <v>124</v>
      </c>
      <c r="C314" s="249" t="str">
        <f>+VLOOKUP(A314,bd_lista!$A$3:$C$590,3,FALSE)</f>
        <v>Academia Nacional de Ciencias</v>
      </c>
      <c r="D314" s="451" t="str">
        <f>+C314</f>
        <v>Academia Nacional de Ciencias</v>
      </c>
      <c r="E314" s="249" t="s">
        <v>1310</v>
      </c>
      <c r="F314" s="245">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245">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245">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245">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245">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245">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245">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245">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245">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245">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245">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245">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245">
        <f t="shared" ca="1" si="15"/>
        <v>0</v>
      </c>
      <c r="S314" s="245"/>
      <c r="T314" s="245">
        <f ca="1">+T315</f>
        <v>0</v>
      </c>
      <c r="U314" s="244">
        <f t="shared" si="16"/>
        <v>1</v>
      </c>
      <c r="V314" s="347" t="str">
        <f>+VLOOKUP(A314,bd_lista!$A$3:$E$590,5,FALSE)</f>
        <v>Instituciones Descentralizadas</v>
      </c>
      <c r="W314" s="453" t="str">
        <f>+V314</f>
        <v>Instituciones Descentralizadas</v>
      </c>
      <c r="X314" s="244">
        <f>+VLOOKUP(A314,[2]Sheet1!$A$13:$D$744,4,FALSE)</f>
        <v>16</v>
      </c>
      <c r="Y314" s="244" t="str">
        <f>+VLOOKUP(X314,bd_lista!$A$3:$C$590,3,FALSE)</f>
        <v>Ministerio de Educación</v>
      </c>
      <c r="Z314" s="304">
        <f>+X314</f>
        <v>16</v>
      </c>
      <c r="AA314" s="305" t="str">
        <f>+Y314</f>
        <v>Ministerio de Educación</v>
      </c>
    </row>
    <row r="315" spans="1:27" customFormat="1" ht="15" hidden="1" customHeight="1">
      <c r="A315" s="32">
        <v>124</v>
      </c>
      <c r="B315" s="450"/>
      <c r="C315" s="347" t="str">
        <f>+VLOOKUP(A315,bd_lista!$A$3:$C$590,3,FALSE)</f>
        <v>Academia Nacional de Ciencias</v>
      </c>
      <c r="D315" s="452"/>
      <c r="E315" s="249" t="s">
        <v>1311</v>
      </c>
      <c r="F315" s="245">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245">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245">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245">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245">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245">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245">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245">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245">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245">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245">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245">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245">
        <f t="shared" ca="1" si="15"/>
        <v>0</v>
      </c>
      <c r="S315" s="245">
        <f ca="1">+R314+R315</f>
        <v>0</v>
      </c>
      <c r="T315" s="245">
        <f ca="1">+S315</f>
        <v>0</v>
      </c>
      <c r="U315" s="244">
        <f t="shared" si="16"/>
        <v>2</v>
      </c>
      <c r="V315" s="347" t="str">
        <f>+VLOOKUP(A315,bd_lista!$A$3:$E$590,5,FALSE)</f>
        <v>Instituciones Descentralizadas</v>
      </c>
      <c r="W315" s="454"/>
      <c r="X315" s="244">
        <f>+VLOOKUP(A315,[2]Sheet1!$A$13:$D$744,4,FALSE)</f>
        <v>16</v>
      </c>
      <c r="Y315" s="244" t="str">
        <f>+VLOOKUP(X315,bd_lista!$A$3:$C$590,3,FALSE)</f>
        <v>Ministerio de Educación</v>
      </c>
      <c r="Z315" s="302"/>
      <c r="AA315" s="303"/>
    </row>
    <row r="316" spans="1:27" customFormat="1" ht="27" customHeight="1">
      <c r="A316" s="32">
        <v>389</v>
      </c>
      <c r="B316" s="449">
        <f>+A316</f>
        <v>389</v>
      </c>
      <c r="C316" s="249" t="str">
        <f>+VLOOKUP(A316,bd_lista!$A$3:$C$590,3,FALSE)</f>
        <v>Navegación Aérea y Aeropuertos Bolivianos</v>
      </c>
      <c r="D316" s="451" t="str">
        <f>+C316</f>
        <v>Navegación Aérea y Aeropuertos Bolivianos</v>
      </c>
      <c r="E316" s="249" t="s">
        <v>1310</v>
      </c>
      <c r="F316" s="245">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245">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245">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245">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2098281.7141999998</v>
      </c>
      <c r="J316" s="245">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8753360</v>
      </c>
      <c r="K316" s="245">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10390575.5338</v>
      </c>
      <c r="L316" s="245">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0</v>
      </c>
      <c r="M316" s="245">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7432662.5061999997</v>
      </c>
      <c r="N316" s="245">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245">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245">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245">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245">
        <f t="shared" ca="1" si="15"/>
        <v>28674879.7542</v>
      </c>
      <c r="S316" s="245"/>
      <c r="T316" s="245">
        <f ca="1">+T317</f>
        <v>57381703.364199996</v>
      </c>
      <c r="U316" s="244">
        <f t="shared" si="16"/>
        <v>1</v>
      </c>
      <c r="V316" s="347" t="str">
        <f>+VLOOKUP(A316,bd_lista!$A$3:$E$590,5,FALSE)</f>
        <v>Instituciones Descentralizadas</v>
      </c>
      <c r="W316" s="453" t="str">
        <f>+V316</f>
        <v>Instituciones Descentralizadas</v>
      </c>
      <c r="X316" s="244" t="e">
        <f>+VLOOKUP(A316,[2]Sheet1!$A$13:$D$744,4,FALSE)</f>
        <v>#N/A</v>
      </c>
      <c r="Y316" s="244" t="e">
        <f>+VLOOKUP(X316,bd_lista!$A$3:$C$590,3,FALSE)</f>
        <v>#N/A</v>
      </c>
      <c r="Z316" s="304" t="e">
        <f>+X316</f>
        <v>#N/A</v>
      </c>
      <c r="AA316" s="305" t="e">
        <f>+Y316</f>
        <v>#N/A</v>
      </c>
    </row>
    <row r="317" spans="1:27" customFormat="1" ht="15" customHeight="1">
      <c r="A317" s="32">
        <v>389</v>
      </c>
      <c r="B317" s="450"/>
      <c r="C317" s="347" t="str">
        <f>+VLOOKUP(A317,bd_lista!$A$3:$C$590,3,FALSE)</f>
        <v>Navegación Aérea y Aeropuertos Bolivianos</v>
      </c>
      <c r="D317" s="452"/>
      <c r="E317" s="249" t="s">
        <v>1311</v>
      </c>
      <c r="F317" s="245">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0</v>
      </c>
      <c r="G317" s="245">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0</v>
      </c>
      <c r="H317" s="245">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0</v>
      </c>
      <c r="I317" s="245">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2098281.71</v>
      </c>
      <c r="J317" s="245">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8753360</v>
      </c>
      <c r="K317" s="245">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7011724.8799999999</v>
      </c>
      <c r="L317" s="245">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0</v>
      </c>
      <c r="M317" s="245">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10843457.02</v>
      </c>
      <c r="N317" s="245">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245">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245">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245">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0</v>
      </c>
      <c r="R317" s="245">
        <f t="shared" ca="1" si="15"/>
        <v>28706823.609999999</v>
      </c>
      <c r="S317" s="245">
        <f ca="1">+R316+R317</f>
        <v>57381703.364199996</v>
      </c>
      <c r="T317" s="245">
        <f ca="1">+S317</f>
        <v>57381703.364199996</v>
      </c>
      <c r="U317" s="244">
        <f t="shared" si="16"/>
        <v>2</v>
      </c>
      <c r="V317" s="347" t="str">
        <f>+VLOOKUP(A317,bd_lista!$A$3:$E$590,5,FALSE)</f>
        <v>Instituciones Descentralizadas</v>
      </c>
      <c r="W317" s="454"/>
      <c r="X317" s="244" t="e">
        <f>+VLOOKUP(A317,[2]Sheet1!$A$13:$D$744,4,FALSE)</f>
        <v>#N/A</v>
      </c>
      <c r="Y317" s="244" t="e">
        <f>+VLOOKUP(X317,bd_lista!$A$3:$C$590,3,FALSE)</f>
        <v>#N/A</v>
      </c>
      <c r="Z317" s="302"/>
      <c r="AA317" s="303"/>
    </row>
    <row r="318" spans="1:27" customFormat="1" ht="15" hidden="1" customHeight="1">
      <c r="A318" s="32">
        <v>170</v>
      </c>
      <c r="B318" s="449">
        <f>+A318</f>
        <v>170</v>
      </c>
      <c r="C318" s="249" t="str">
        <f>+VLOOKUP(A318,bd_lista!$A$3:$C$590,3,FALSE)</f>
        <v>Escuela Militar de Ingeniería</v>
      </c>
      <c r="D318" s="451" t="str">
        <f>+C318</f>
        <v>Escuela Militar de Ingeniería</v>
      </c>
      <c r="E318" s="249" t="s">
        <v>1310</v>
      </c>
      <c r="F318" s="245">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245">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245">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245">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245">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245">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245">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245">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245">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245">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245">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245">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245">
        <f t="shared" ca="1" si="15"/>
        <v>0</v>
      </c>
      <c r="S318" s="245"/>
      <c r="T318" s="245">
        <f ca="1">+T319</f>
        <v>0</v>
      </c>
      <c r="U318" s="244">
        <f t="shared" si="16"/>
        <v>1</v>
      </c>
      <c r="V318" s="347" t="str">
        <f>+VLOOKUP(A318,bd_lista!$A$3:$E$590,5,FALSE)</f>
        <v>Instituciones Descentralizadas</v>
      </c>
      <c r="W318" s="453" t="str">
        <f>+V318</f>
        <v>Instituciones Descentralizadas</v>
      </c>
      <c r="X318" s="244">
        <f>+VLOOKUP(A318,[2]Sheet1!$A$13:$D$744,4,FALSE)</f>
        <v>20</v>
      </c>
      <c r="Y318" s="244" t="str">
        <f>+VLOOKUP(X318,bd_lista!$A$3:$C$590,3,FALSE)</f>
        <v>Ministerio de Defensa</v>
      </c>
      <c r="Z318" s="304">
        <f>+X318</f>
        <v>20</v>
      </c>
      <c r="AA318" s="305" t="str">
        <f>+Y318</f>
        <v>Ministerio de Defensa</v>
      </c>
    </row>
    <row r="319" spans="1:27" customFormat="1" ht="15" hidden="1" customHeight="1">
      <c r="A319" s="32">
        <v>170</v>
      </c>
      <c r="B319" s="450"/>
      <c r="C319" s="347" t="str">
        <f>+VLOOKUP(A319,bd_lista!$A$3:$C$590,3,FALSE)</f>
        <v>Escuela Militar de Ingeniería</v>
      </c>
      <c r="D319" s="452"/>
      <c r="E319" s="249" t="s">
        <v>1311</v>
      </c>
      <c r="F319" s="245">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245">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245">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245">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0</v>
      </c>
      <c r="J319" s="245">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245">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245">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245">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245">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245">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245">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245">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245">
        <f t="shared" ca="1" si="15"/>
        <v>0</v>
      </c>
      <c r="S319" s="245">
        <f ca="1">+R318+R319</f>
        <v>0</v>
      </c>
      <c r="T319" s="245">
        <f ca="1">+S319</f>
        <v>0</v>
      </c>
      <c r="U319" s="244">
        <f t="shared" si="16"/>
        <v>2</v>
      </c>
      <c r="V319" s="347" t="str">
        <f>+VLOOKUP(A319,bd_lista!$A$3:$E$590,5,FALSE)</f>
        <v>Instituciones Descentralizadas</v>
      </c>
      <c r="W319" s="454"/>
      <c r="X319" s="244">
        <f>+VLOOKUP(A319,[2]Sheet1!$A$13:$D$744,4,FALSE)</f>
        <v>20</v>
      </c>
      <c r="Y319" s="244" t="str">
        <f>+VLOOKUP(X319,bd_lista!$A$3:$C$590,3,FALSE)</f>
        <v>Ministerio de Defensa</v>
      </c>
      <c r="Z319" s="302"/>
      <c r="AA319" s="303"/>
    </row>
    <row r="320" spans="1:27" ht="15" customHeight="1">
      <c r="A320" s="32">
        <v>417</v>
      </c>
      <c r="B320" s="449">
        <f>+A320</f>
        <v>417</v>
      </c>
      <c r="C320" s="249" t="str">
        <f>+VLOOKUP(A320,bd_lista!$A$3:$C$590,3,FALSE)</f>
        <v>Caja Nacional de Salud</v>
      </c>
      <c r="D320" s="451" t="str">
        <f>+C320</f>
        <v>Caja Nacional de Salud</v>
      </c>
      <c r="E320" s="346" t="s">
        <v>1310</v>
      </c>
      <c r="F320" s="273">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0</v>
      </c>
      <c r="G320" s="273">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0</v>
      </c>
      <c r="H320" s="273">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0</v>
      </c>
      <c r="I320" s="273">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0</v>
      </c>
      <c r="J320" s="273">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273">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273">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273">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273">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273">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273">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273">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273">
        <f t="shared" ca="1" si="15"/>
        <v>0</v>
      </c>
      <c r="S320" s="275"/>
      <c r="T320" s="245">
        <f ca="1">+T321</f>
        <v>246866.8</v>
      </c>
      <c r="U320" s="244">
        <f t="shared" si="16"/>
        <v>1</v>
      </c>
      <c r="V320" s="347" t="str">
        <f>+VLOOKUP(A320,bd_lista!$A$3:$E$590,5,FALSE)</f>
        <v>Instituciones de Seguridad Social</v>
      </c>
      <c r="W320" s="453" t="str">
        <f>+V320</f>
        <v>Instituciones de Seguridad Social</v>
      </c>
      <c r="X320" s="244">
        <f>+VLOOKUP(A320,[2]Sheet1!$A$13:$D$744,4,FALSE)</f>
        <v>46</v>
      </c>
      <c r="Y320" s="244" t="str">
        <f>+VLOOKUP(X320,bd_lista!$A$3:$C$590,3,FALSE)</f>
        <v>Ministerio de Salud y Deportes</v>
      </c>
      <c r="Z320" s="304">
        <f>+X320</f>
        <v>46</v>
      </c>
      <c r="AA320" s="333" t="str">
        <f>+Y320</f>
        <v>Ministerio de Salud y Deportes</v>
      </c>
    </row>
    <row r="321" spans="1:27" ht="15" customHeight="1">
      <c r="A321" s="32">
        <v>417</v>
      </c>
      <c r="B321" s="450"/>
      <c r="C321" s="347" t="str">
        <f>+VLOOKUP(A321,bd_lista!$A$3:$C$590,3,FALSE)</f>
        <v>Caja Nacional de Salud</v>
      </c>
      <c r="D321" s="452"/>
      <c r="E321" s="347" t="s">
        <v>1311</v>
      </c>
      <c r="F321" s="247">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61876.08</v>
      </c>
      <c r="G321" s="247">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13270.75</v>
      </c>
      <c r="H321" s="247">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31074.760000000002</v>
      </c>
      <c r="I321" s="247">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63.98</v>
      </c>
      <c r="J321" s="247">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12790.75</v>
      </c>
      <c r="K321" s="247">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43461.53</v>
      </c>
      <c r="L321" s="247">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84328.95</v>
      </c>
      <c r="M321" s="247">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0</v>
      </c>
      <c r="N321" s="247">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0</v>
      </c>
      <c r="O321" s="247">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247">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247">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0</v>
      </c>
      <c r="R321" s="247">
        <f t="shared" ca="1" si="15"/>
        <v>246866.8</v>
      </c>
      <c r="S321" s="264">
        <f ca="1">+R320+R321</f>
        <v>246866.8</v>
      </c>
      <c r="T321" s="247">
        <f ca="1">+S321</f>
        <v>246866.8</v>
      </c>
      <c r="U321" s="246">
        <f t="shared" si="16"/>
        <v>2</v>
      </c>
      <c r="V321" s="347" t="str">
        <f>+VLOOKUP(A321,bd_lista!$A$3:$E$590,5,FALSE)</f>
        <v>Instituciones de Seguridad Social</v>
      </c>
      <c r="W321" s="454"/>
      <c r="X321" s="244">
        <f>+VLOOKUP(A321,[2]Sheet1!$A$13:$D$744,4,FALSE)</f>
        <v>46</v>
      </c>
      <c r="Y321" s="244" t="str">
        <f>+VLOOKUP(X321,bd_lista!$A$3:$C$590,3,FALSE)</f>
        <v>Ministerio de Salud y Deportes</v>
      </c>
      <c r="Z321" s="302"/>
      <c r="AA321" s="335"/>
    </row>
    <row r="322" spans="1:27" customFormat="1" ht="15" customHeight="1">
      <c r="A322" s="254">
        <v>418</v>
      </c>
      <c r="B322" s="449">
        <f>+A322</f>
        <v>418</v>
      </c>
      <c r="C322" s="249" t="str">
        <f>+VLOOKUP(A322,bd_lista!$A$3:$C$590,3,FALSE)</f>
        <v>Caja Petrolera de Salud</v>
      </c>
      <c r="D322" s="451" t="str">
        <f>+C322</f>
        <v>Caja Petrolera de Salud</v>
      </c>
      <c r="E322" s="249" t="s">
        <v>1310</v>
      </c>
      <c r="F322" s="245">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0</v>
      </c>
      <c r="G322" s="245">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245">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0</v>
      </c>
      <c r="I322" s="245">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0</v>
      </c>
      <c r="J322" s="245">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245">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0</v>
      </c>
      <c r="L322" s="245">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0</v>
      </c>
      <c r="M322" s="245">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0</v>
      </c>
      <c r="N322" s="245">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0</v>
      </c>
      <c r="O322" s="245">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245">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0</v>
      </c>
      <c r="Q322" s="245">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0</v>
      </c>
      <c r="R322" s="245">
        <f t="shared" ca="1" si="15"/>
        <v>0</v>
      </c>
      <c r="S322" s="252"/>
      <c r="T322" s="245">
        <f ca="1">+T323</f>
        <v>400</v>
      </c>
      <c r="U322" s="244">
        <f t="shared" si="16"/>
        <v>1</v>
      </c>
      <c r="V322" s="347" t="str">
        <f>+VLOOKUP(A322,bd_lista!$A$3:$E$590,5,FALSE)</f>
        <v>Instituciones de Seguridad Social</v>
      </c>
      <c r="W322" s="453" t="str">
        <f>+V322</f>
        <v>Instituciones de Seguridad Social</v>
      </c>
      <c r="X322" s="244">
        <f>+VLOOKUP(A322,[2]Sheet1!$A$13:$D$744,4,FALSE)</f>
        <v>46</v>
      </c>
      <c r="Y322" s="244" t="str">
        <f>+VLOOKUP(X322,bd_lista!$A$3:$C$590,3,FALSE)</f>
        <v>Ministerio de Salud y Deportes</v>
      </c>
      <c r="Z322" s="304">
        <f>+X322</f>
        <v>46</v>
      </c>
      <c r="AA322" s="333" t="str">
        <f>+Y322</f>
        <v>Ministerio de Salud y Deportes</v>
      </c>
    </row>
    <row r="323" spans="1:27" customFormat="1" ht="15" customHeight="1">
      <c r="A323" s="32">
        <v>418</v>
      </c>
      <c r="B323" s="450"/>
      <c r="C323" s="347" t="str">
        <f>+VLOOKUP(A323,bd_lista!$A$3:$C$590,3,FALSE)</f>
        <v>Caja Petrolera de Salud</v>
      </c>
      <c r="D323" s="452"/>
      <c r="E323" s="249" t="s">
        <v>1311</v>
      </c>
      <c r="F323" s="245">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0</v>
      </c>
      <c r="G323" s="245">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0</v>
      </c>
      <c r="H323" s="245">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400</v>
      </c>
      <c r="I323" s="245">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0</v>
      </c>
      <c r="J323" s="245">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0</v>
      </c>
      <c r="K323" s="245">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0</v>
      </c>
      <c r="L323" s="245">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0</v>
      </c>
      <c r="M323" s="245">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0</v>
      </c>
      <c r="N323" s="245">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0</v>
      </c>
      <c r="O323" s="245">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245">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0</v>
      </c>
      <c r="Q323" s="245">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0</v>
      </c>
      <c r="R323" s="245">
        <f t="shared" ca="1" si="15"/>
        <v>400</v>
      </c>
      <c r="S323" s="252">
        <f ca="1">+R322+R323</f>
        <v>400</v>
      </c>
      <c r="T323" s="245">
        <f ca="1">+S323</f>
        <v>400</v>
      </c>
      <c r="U323" s="244">
        <f t="shared" si="16"/>
        <v>2</v>
      </c>
      <c r="V323" s="347" t="str">
        <f>+VLOOKUP(A323,bd_lista!$A$3:$E$590,5,FALSE)</f>
        <v>Instituciones de Seguridad Social</v>
      </c>
      <c r="W323" s="454"/>
      <c r="X323" s="244">
        <f>+VLOOKUP(A323,[2]Sheet1!$A$13:$D$744,4,FALSE)</f>
        <v>46</v>
      </c>
      <c r="Y323" s="244" t="str">
        <f>+VLOOKUP(X323,bd_lista!$A$3:$C$590,3,FALSE)</f>
        <v>Ministerio de Salud y Deportes</v>
      </c>
      <c r="Z323" s="302"/>
      <c r="AA323" s="335"/>
    </row>
    <row r="324" spans="1:27" ht="15" hidden="1" customHeight="1">
      <c r="A324" s="32">
        <v>298</v>
      </c>
      <c r="B324" s="449">
        <f>+A324</f>
        <v>298</v>
      </c>
      <c r="C324" s="249" t="str">
        <f>+VLOOKUP(A324,bd_lista!$A$3:$C$590,3,FALSE)</f>
        <v>Servicio Departamental de Riego - Chuquisaca</v>
      </c>
      <c r="D324" s="451" t="str">
        <f>+C324</f>
        <v>Servicio Departamental de Riego - Chuquisaca</v>
      </c>
      <c r="E324" s="249" t="s">
        <v>1310</v>
      </c>
      <c r="F324" s="245">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245">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245">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245">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245">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245">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245">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245">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245">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245">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245">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245">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245">
        <f t="shared" ca="1" si="15"/>
        <v>0</v>
      </c>
      <c r="S324" s="245"/>
      <c r="T324" s="245">
        <f ca="1">+T325</f>
        <v>0</v>
      </c>
      <c r="U324" s="244">
        <f t="shared" si="16"/>
        <v>1</v>
      </c>
      <c r="V324" s="347" t="str">
        <f>+VLOOKUP(A324,bd_lista!$A$3:$E$590,5,FALSE)</f>
        <v>Instituciones Descentralizadas</v>
      </c>
      <c r="W324" s="453" t="str">
        <f>+V324</f>
        <v>Instituciones Descentralizadas</v>
      </c>
      <c r="X324" s="244">
        <f>+VLOOKUP(A324,[2]Sheet1!$A$13:$D$744,4,FALSE)</f>
        <v>86</v>
      </c>
      <c r="Y324" s="244" t="str">
        <f>+VLOOKUP(X324,bd_lista!$A$3:$C$590,3,FALSE)</f>
        <v>Ministerio de Medio Ambiente y Agua</v>
      </c>
      <c r="Z324" s="304">
        <f>+X324</f>
        <v>86</v>
      </c>
      <c r="AA324" s="305" t="str">
        <f>+Y324</f>
        <v>Ministerio de Medio Ambiente y Agua</v>
      </c>
    </row>
    <row r="325" spans="1:27" ht="15" hidden="1" customHeight="1">
      <c r="A325" s="32">
        <v>298</v>
      </c>
      <c r="B325" s="450"/>
      <c r="C325" s="347" t="str">
        <f>+VLOOKUP(A325,bd_lista!$A$3:$C$590,3,FALSE)</f>
        <v>Servicio Departamental de Riego - Chuquisaca</v>
      </c>
      <c r="D325" s="452"/>
      <c r="E325" s="347" t="s">
        <v>1311</v>
      </c>
      <c r="F325" s="247">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247">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247">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247">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247">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247">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247">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247">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247">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247">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247">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247">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247">
        <f t="shared" ca="1" si="15"/>
        <v>0</v>
      </c>
      <c r="S325" s="247">
        <f ca="1">+R324+R325</f>
        <v>0</v>
      </c>
      <c r="T325" s="247">
        <f ca="1">+S325</f>
        <v>0</v>
      </c>
      <c r="U325" s="246">
        <f t="shared" si="16"/>
        <v>2</v>
      </c>
      <c r="V325" s="347" t="str">
        <f>+VLOOKUP(A325,bd_lista!$A$3:$E$590,5,FALSE)</f>
        <v>Instituciones Descentralizadas</v>
      </c>
      <c r="W325" s="454"/>
      <c r="X325" s="244">
        <f>+VLOOKUP(A325,[2]Sheet1!$A$13:$D$744,4,FALSE)</f>
        <v>86</v>
      </c>
      <c r="Y325" s="244" t="str">
        <f>+VLOOKUP(X325,bd_lista!$A$3:$C$590,3,FALSE)</f>
        <v>Ministerio de Medio Ambiente y Agua</v>
      </c>
      <c r="Z325" s="302"/>
      <c r="AA325" s="303"/>
    </row>
    <row r="326" spans="1:27" customFormat="1" ht="15" hidden="1" customHeight="1">
      <c r="A326" s="254">
        <v>422</v>
      </c>
      <c r="B326" s="449">
        <f>+A326</f>
        <v>422</v>
      </c>
      <c r="C326" s="249" t="str">
        <f>+VLOOKUP(A326,bd_lista!$A$3:$C$590,3,FALSE)</f>
        <v>Caja Bancaria Estatal de Salud</v>
      </c>
      <c r="D326" s="451" t="str">
        <f>+C326</f>
        <v>Caja Bancaria Estatal de Salud</v>
      </c>
      <c r="E326" s="249" t="s">
        <v>1310</v>
      </c>
      <c r="F326" s="245">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0</v>
      </c>
      <c r="G326" s="245">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0</v>
      </c>
      <c r="H326" s="245">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0</v>
      </c>
      <c r="I326" s="245">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245">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0</v>
      </c>
      <c r="K326" s="245">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245">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245">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245">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245">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245">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245">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245">
        <f t="shared" ca="1" si="15"/>
        <v>0</v>
      </c>
      <c r="S326" s="252"/>
      <c r="T326" s="245">
        <f ca="1">+T327</f>
        <v>0</v>
      </c>
      <c r="U326" s="244">
        <f t="shared" si="16"/>
        <v>1</v>
      </c>
      <c r="V326" s="347" t="str">
        <f>+VLOOKUP(A326,bd_lista!$A$3:$E$590,5,FALSE)</f>
        <v>Instituciones de Seguridad Social</v>
      </c>
      <c r="W326" s="453" t="str">
        <f>+V326</f>
        <v>Instituciones de Seguridad Social</v>
      </c>
      <c r="X326" s="244">
        <v>78</v>
      </c>
      <c r="Y326" s="244" t="str">
        <f>+VLOOKUP(X326,bd_lista!$A$3:$C$590,3,FALSE)</f>
        <v>Ministerio de Hidrocarburos y Energías</v>
      </c>
      <c r="Z326" s="304">
        <f>+X326</f>
        <v>78</v>
      </c>
      <c r="AA326" s="333" t="str">
        <f>+Y326</f>
        <v>Ministerio de Hidrocarburos y Energías</v>
      </c>
    </row>
    <row r="327" spans="1:27" customFormat="1" ht="15" hidden="1" customHeight="1">
      <c r="A327" s="32">
        <v>422</v>
      </c>
      <c r="B327" s="450"/>
      <c r="C327" s="347" t="str">
        <f>+VLOOKUP(A327,bd_lista!$A$3:$C$590,3,FALSE)</f>
        <v>Caja Bancaria Estatal de Salud</v>
      </c>
      <c r="D327" s="452"/>
      <c r="E327" s="347" t="s">
        <v>1311</v>
      </c>
      <c r="F327" s="247">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0</v>
      </c>
      <c r="G327" s="247">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0</v>
      </c>
      <c r="H327" s="247">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0</v>
      </c>
      <c r="I327" s="247">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247">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247">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247">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247">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247">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0</v>
      </c>
      <c r="O327" s="247">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247">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247">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247">
        <f t="shared" ca="1" si="15"/>
        <v>0</v>
      </c>
      <c r="S327" s="264">
        <f ca="1">+R326+R327</f>
        <v>0</v>
      </c>
      <c r="T327" s="245">
        <f ca="1">+S327</f>
        <v>0</v>
      </c>
      <c r="U327" s="244">
        <f t="shared" si="16"/>
        <v>2</v>
      </c>
      <c r="V327" s="347" t="str">
        <f>+VLOOKUP(A327,bd_lista!$A$3:$E$590,5,FALSE)</f>
        <v>Instituciones de Seguridad Social</v>
      </c>
      <c r="W327" s="454"/>
      <c r="X327" s="244">
        <v>78</v>
      </c>
      <c r="Y327" s="244" t="str">
        <f>+VLOOKUP(X327,bd_lista!$A$3:$C$590,3,FALSE)</f>
        <v>Ministerio de Hidrocarburos y Energías</v>
      </c>
      <c r="Z327" s="302"/>
      <c r="AA327" s="335"/>
    </row>
    <row r="328" spans="1:27" ht="15" hidden="1" customHeight="1">
      <c r="A328" s="32">
        <v>349</v>
      </c>
      <c r="B328" s="449">
        <f>+A328</f>
        <v>349</v>
      </c>
      <c r="C328" s="249" t="str">
        <f>+VLOOKUP(A328,bd_lista!$A$3:$C$590,3,FALSE)</f>
        <v>Centro de Inv.Arqueológicas,Antropológicas y Adm.de Tiwanaku</v>
      </c>
      <c r="D328" s="451" t="str">
        <f>+C328</f>
        <v>Centro de Inv.Arqueológicas,Antropológicas y Adm.de Tiwanaku</v>
      </c>
      <c r="E328" s="249" t="s">
        <v>1310</v>
      </c>
      <c r="F328" s="245">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245">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245">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245">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245">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245">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245">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245">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245">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245">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245">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245">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245">
        <f t="shared" ca="1" si="15"/>
        <v>0</v>
      </c>
      <c r="S328" s="245"/>
      <c r="T328" s="245">
        <f ca="1">+T329</f>
        <v>0</v>
      </c>
      <c r="U328" s="244">
        <f t="shared" si="16"/>
        <v>1</v>
      </c>
      <c r="V328" s="347" t="str">
        <f>+VLOOKUP(A328,bd_lista!$A$3:$E$590,5,FALSE)</f>
        <v>Instituciones Descentralizadas</v>
      </c>
      <c r="W328" s="453" t="str">
        <f>+V328</f>
        <v>Instituciones Descentralizadas</v>
      </c>
      <c r="X328" s="244">
        <f>+VLOOKUP(A328,[2]Sheet1!$A$13:$D$744,4,FALSE)</f>
        <v>52</v>
      </c>
      <c r="Y328" s="244" t="e">
        <f>+VLOOKUP(X328,bd_lista!$A$3:$C$590,3,FALSE)</f>
        <v>#N/A</v>
      </c>
      <c r="Z328" s="304">
        <f>+X328</f>
        <v>52</v>
      </c>
      <c r="AA328" s="305" t="e">
        <f>+Y328</f>
        <v>#N/A</v>
      </c>
    </row>
    <row r="329" spans="1:27" ht="15" hidden="1" customHeight="1">
      <c r="A329" s="32">
        <v>349</v>
      </c>
      <c r="B329" s="450"/>
      <c r="C329" s="347" t="str">
        <f>+VLOOKUP(A329,bd_lista!$A$3:$C$590,3,FALSE)</f>
        <v>Centro de Inv.Arqueológicas,Antropológicas y Adm.de Tiwanaku</v>
      </c>
      <c r="D329" s="452"/>
      <c r="E329" s="347" t="s">
        <v>1311</v>
      </c>
      <c r="F329" s="247">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0</v>
      </c>
      <c r="G329" s="247">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0</v>
      </c>
      <c r="H329" s="247">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247">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0</v>
      </c>
      <c r="J329" s="247">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247">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247">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247">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247">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247">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247">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247">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247">
        <f t="shared" ca="1" si="15"/>
        <v>0</v>
      </c>
      <c r="S329" s="247">
        <f ca="1">+R328+R329</f>
        <v>0</v>
      </c>
      <c r="T329" s="247">
        <f ca="1">+S329</f>
        <v>0</v>
      </c>
      <c r="U329" s="246">
        <f t="shared" si="16"/>
        <v>2</v>
      </c>
      <c r="V329" s="347" t="str">
        <f>+VLOOKUP(A329,bd_lista!$A$3:$E$590,5,FALSE)</f>
        <v>Instituciones Descentralizadas</v>
      </c>
      <c r="W329" s="454"/>
      <c r="X329" s="244">
        <f>+VLOOKUP(A329,[2]Sheet1!$A$13:$D$744,4,FALSE)</f>
        <v>52</v>
      </c>
      <c r="Y329" s="244" t="e">
        <f>+VLOOKUP(X329,bd_lista!$A$3:$C$590,3,FALSE)</f>
        <v>#N/A</v>
      </c>
      <c r="Z329" s="302"/>
      <c r="AA329" s="303"/>
    </row>
    <row r="330" spans="1:27" ht="15" hidden="1" customHeight="1">
      <c r="A330" s="254">
        <v>171</v>
      </c>
      <c r="B330" s="449">
        <f>+A330</f>
        <v>171</v>
      </c>
      <c r="C330" s="249" t="str">
        <f>+VLOOKUP(A330,bd_lista!$A$3:$C$590,3,FALSE)</f>
        <v>Centro de Investigación Agrícola Tropical</v>
      </c>
      <c r="D330" s="451" t="str">
        <f>+C330</f>
        <v>Centro de Investigación Agrícola Tropical</v>
      </c>
      <c r="E330" s="249" t="s">
        <v>1310</v>
      </c>
      <c r="F330" s="273">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245">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245">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245">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245">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245">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245">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245">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245">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245">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245">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245">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245">
        <f t="shared" ca="1" si="15"/>
        <v>0</v>
      </c>
      <c r="S330" s="245"/>
      <c r="T330" s="273">
        <f ca="1">+T331</f>
        <v>0</v>
      </c>
      <c r="U330" s="280">
        <f t="shared" si="16"/>
        <v>1</v>
      </c>
      <c r="V330" s="347" t="str">
        <f>+VLOOKUP(A330,bd_lista!$A$3:$E$590,5,FALSE)</f>
        <v>Instituciones Descentralizadas</v>
      </c>
      <c r="W330" s="453" t="str">
        <f>+V330</f>
        <v>Instituciones Descentralizadas</v>
      </c>
      <c r="X330" s="244">
        <f>+VLOOKUP(A330,[2]Sheet1!$A$13:$D$744,4,FALSE)</f>
        <v>0</v>
      </c>
      <c r="Y330" s="244" t="e">
        <f>+VLOOKUP(X330,bd_lista!$A$3:$C$590,3,FALSE)</f>
        <v>#N/A</v>
      </c>
      <c r="Z330" s="304">
        <f>+X330</f>
        <v>0</v>
      </c>
      <c r="AA330" s="305" t="e">
        <f>+Y330</f>
        <v>#N/A</v>
      </c>
    </row>
    <row r="331" spans="1:27" ht="15" hidden="1" customHeight="1">
      <c r="A331" s="32">
        <v>171</v>
      </c>
      <c r="B331" s="450"/>
      <c r="C331" s="347" t="str">
        <f>+VLOOKUP(A331,bd_lista!$A$3:$C$590,3,FALSE)</f>
        <v>Centro de Investigación Agrícola Tropical</v>
      </c>
      <c r="D331" s="452"/>
      <c r="E331" s="347" t="s">
        <v>1311</v>
      </c>
      <c r="F331" s="247">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247">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0</v>
      </c>
      <c r="H331" s="247">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0</v>
      </c>
      <c r="I331" s="247">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0</v>
      </c>
      <c r="J331" s="247">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0</v>
      </c>
      <c r="K331" s="247">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247">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247">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247">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247">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247">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247">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247">
        <f t="shared" ca="1" si="15"/>
        <v>0</v>
      </c>
      <c r="S331" s="247">
        <f ca="1">+R330+R331</f>
        <v>0</v>
      </c>
      <c r="T331" s="247">
        <f ca="1">+S331</f>
        <v>0</v>
      </c>
      <c r="U331" s="246">
        <f t="shared" si="16"/>
        <v>2</v>
      </c>
      <c r="V331" s="347" t="str">
        <f>+VLOOKUP(A331,bd_lista!$A$3:$E$590,5,FALSE)</f>
        <v>Instituciones Descentralizadas</v>
      </c>
      <c r="W331" s="454"/>
      <c r="X331" s="244">
        <f>+VLOOKUP(A331,[2]Sheet1!$A$13:$D$744,4,FALSE)</f>
        <v>0</v>
      </c>
      <c r="Y331" s="244" t="e">
        <f>+VLOOKUP(X331,bd_lista!$A$3:$C$590,3,FALSE)</f>
        <v>#N/A</v>
      </c>
      <c r="Z331" s="302"/>
      <c r="AA331" s="303"/>
    </row>
    <row r="332" spans="1:27" ht="27" customHeight="1">
      <c r="A332" s="254">
        <v>423</v>
      </c>
      <c r="B332" s="449">
        <f>+A332</f>
        <v>423</v>
      </c>
      <c r="C332" s="249" t="str">
        <f>+VLOOKUP(A332,bd_lista!$A$3:$C$590,3,FALSE)</f>
        <v>Caja de Salud del Servicio Nal. de Caminos y Ramas Anexas</v>
      </c>
      <c r="D332" s="451" t="str">
        <f>+C332</f>
        <v>Caja de Salud del Servicio Nal. de Caminos y Ramas Anexas</v>
      </c>
      <c r="E332" s="249" t="s">
        <v>1310</v>
      </c>
      <c r="F332" s="245">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0</v>
      </c>
      <c r="G332" s="245">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245">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0</v>
      </c>
      <c r="I332" s="245">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0</v>
      </c>
      <c r="J332" s="245">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0</v>
      </c>
      <c r="K332" s="245">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245">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245">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245">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245">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245">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245">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245">
        <f t="shared" ca="1" si="15"/>
        <v>0</v>
      </c>
      <c r="S332" s="252"/>
      <c r="T332" s="245">
        <f ca="1">+T333</f>
        <v>10831.71</v>
      </c>
      <c r="U332" s="244">
        <f t="shared" si="16"/>
        <v>1</v>
      </c>
      <c r="V332" s="347" t="str">
        <f>+VLOOKUP(A332,bd_lista!$A$3:$E$590,5,FALSE)</f>
        <v>Instituciones de Seguridad Social</v>
      </c>
      <c r="W332" s="453" t="str">
        <f>+V332</f>
        <v>Instituciones de Seguridad Social</v>
      </c>
      <c r="X332" s="244">
        <f>+VLOOKUP(A332,[2]Sheet1!$A$13:$D$744,4,FALSE)</f>
        <v>46</v>
      </c>
      <c r="Y332" s="244" t="str">
        <f>+VLOOKUP(X332,bd_lista!$A$3:$C$590,3,FALSE)</f>
        <v>Ministerio de Salud y Deportes</v>
      </c>
      <c r="Z332" s="304">
        <f>+X332</f>
        <v>46</v>
      </c>
      <c r="AA332" s="333" t="str">
        <f>+Y332</f>
        <v>Ministerio de Salud y Deportes</v>
      </c>
    </row>
    <row r="333" spans="1:27" ht="15" customHeight="1">
      <c r="A333" s="32">
        <v>423</v>
      </c>
      <c r="B333" s="450"/>
      <c r="C333" s="347" t="str">
        <f>+VLOOKUP(A333,bd_lista!$A$3:$C$590,3,FALSE)</f>
        <v>Caja de Salud del Servicio Nal. de Caminos y Ramas Anexas</v>
      </c>
      <c r="D333" s="452"/>
      <c r="E333" s="347" t="s">
        <v>1311</v>
      </c>
      <c r="F333" s="247">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0</v>
      </c>
      <c r="G333" s="247">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0.99</v>
      </c>
      <c r="H333" s="247">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1</v>
      </c>
      <c r="I333" s="247">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3584.58</v>
      </c>
      <c r="J333" s="247">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3549.77</v>
      </c>
      <c r="K333" s="247">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3514.97</v>
      </c>
      <c r="L333" s="247">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155.4</v>
      </c>
      <c r="M333" s="247">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25</v>
      </c>
      <c r="N333" s="247">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247">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247">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247">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247">
        <f t="shared" ca="1" si="15"/>
        <v>10831.71</v>
      </c>
      <c r="S333" s="264">
        <f ca="1">+R332+R333</f>
        <v>10831.71</v>
      </c>
      <c r="T333" s="247">
        <f ca="1">+S333</f>
        <v>10831.71</v>
      </c>
      <c r="U333" s="246">
        <f t="shared" si="16"/>
        <v>2</v>
      </c>
      <c r="V333" s="347" t="str">
        <f>+VLOOKUP(A333,bd_lista!$A$3:$E$590,5,FALSE)</f>
        <v>Instituciones de Seguridad Social</v>
      </c>
      <c r="W333" s="454"/>
      <c r="X333" s="244">
        <f>+VLOOKUP(A333,[2]Sheet1!$A$13:$D$744,4,FALSE)</f>
        <v>46</v>
      </c>
      <c r="Y333" s="244" t="str">
        <f>+VLOOKUP(X333,bd_lista!$A$3:$C$590,3,FALSE)</f>
        <v>Ministerio de Salud y Deportes</v>
      </c>
      <c r="Z333" s="302"/>
      <c r="AA333" s="335"/>
    </row>
    <row r="334" spans="1:27" customFormat="1" ht="15" customHeight="1">
      <c r="A334" s="254">
        <v>513</v>
      </c>
      <c r="B334" s="449">
        <f>+A334</f>
        <v>513</v>
      </c>
      <c r="C334" s="249" t="str">
        <f>+VLOOKUP(A334,bd_lista!$A$3:$C$590,3,FALSE)</f>
        <v>Yacimientos Petrolíferos Fiscales Bolivianos</v>
      </c>
      <c r="D334" s="451" t="str">
        <f>+C334</f>
        <v>Yacimientos Petrolíferos Fiscales Bolivianos</v>
      </c>
      <c r="E334" s="249" t="s">
        <v>1310</v>
      </c>
      <c r="F334" s="245">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0</v>
      </c>
      <c r="G334" s="245">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245">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0</v>
      </c>
      <c r="I334" s="245">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245">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0</v>
      </c>
      <c r="K334" s="245">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250</v>
      </c>
      <c r="L334" s="245">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436606962.16000003</v>
      </c>
      <c r="M334" s="245">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407731634.26999998</v>
      </c>
      <c r="N334" s="245">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245">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245">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245">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245">
        <f t="shared" ca="1" si="15"/>
        <v>844338846.43000007</v>
      </c>
      <c r="S334" s="268"/>
      <c r="T334" s="245">
        <f ca="1">+T335</f>
        <v>1988519433.7</v>
      </c>
      <c r="U334" s="244">
        <f t="shared" si="16"/>
        <v>1</v>
      </c>
      <c r="V334" s="347" t="str">
        <f>+VLOOKUP(A334,bd_lista!$A$3:$E$590,5,FALSE)</f>
        <v>Empresas Nacionales</v>
      </c>
      <c r="W334" s="453" t="str">
        <f>+V334</f>
        <v>Empresas Nacionales</v>
      </c>
      <c r="X334" s="244">
        <v>78</v>
      </c>
      <c r="Y334" s="244" t="str">
        <f>+VLOOKUP(X334,bd_lista!$A$3:$C$590,3,FALSE)</f>
        <v>Ministerio de Hidrocarburos y Energías</v>
      </c>
      <c r="Z334" s="304">
        <f>+X334</f>
        <v>78</v>
      </c>
      <c r="AA334" s="333" t="str">
        <f>+Y334</f>
        <v>Ministerio de Hidrocarburos y Energías</v>
      </c>
    </row>
    <row r="335" spans="1:27" customFormat="1" ht="15" customHeight="1">
      <c r="A335" s="32">
        <v>513</v>
      </c>
      <c r="B335" s="450"/>
      <c r="C335" s="347" t="str">
        <f>+VLOOKUP(A335,bd_lista!$A$3:$C$590,3,FALSE)</f>
        <v>Yacimientos Petrolíferos Fiscales Bolivianos</v>
      </c>
      <c r="D335" s="452"/>
      <c r="E335" s="347" t="s">
        <v>1311</v>
      </c>
      <c r="F335" s="247">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0</v>
      </c>
      <c r="G335" s="247">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0</v>
      </c>
      <c r="H335" s="247">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430128</v>
      </c>
      <c r="I335" s="247">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42790679.390000001</v>
      </c>
      <c r="J335" s="247">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21638.36</v>
      </c>
      <c r="K335" s="247">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39115.15</v>
      </c>
      <c r="L335" s="247">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430346571.73000002</v>
      </c>
      <c r="M335" s="247">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670552454.63999999</v>
      </c>
      <c r="N335" s="247">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0</v>
      </c>
      <c r="O335" s="247">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247">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247">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0</v>
      </c>
      <c r="R335" s="247">
        <f t="shared" ca="1" si="15"/>
        <v>1144180587.27</v>
      </c>
      <c r="S335" s="267">
        <f ca="1">+R334+R335</f>
        <v>1988519433.7</v>
      </c>
      <c r="T335" s="245">
        <f ca="1">+S335</f>
        <v>1988519433.7</v>
      </c>
      <c r="U335" s="244">
        <f t="shared" si="16"/>
        <v>2</v>
      </c>
      <c r="V335" s="347" t="str">
        <f>+VLOOKUP(A335,bd_lista!$A$3:$E$590,5,FALSE)</f>
        <v>Empresas Nacionales</v>
      </c>
      <c r="W335" s="454"/>
      <c r="X335" s="244">
        <v>78</v>
      </c>
      <c r="Y335" s="244" t="str">
        <f>+VLOOKUP(X335,bd_lista!$A$3:$C$590,3,FALSE)</f>
        <v>Ministerio de Hidrocarburos y Energías</v>
      </c>
      <c r="Z335" s="302"/>
      <c r="AA335" s="335"/>
    </row>
    <row r="336" spans="1:27" customFormat="1" ht="15" customHeight="1">
      <c r="A336" s="32">
        <v>517</v>
      </c>
      <c r="B336" s="449">
        <f>+A336</f>
        <v>517</v>
      </c>
      <c r="C336" s="249" t="str">
        <f>+VLOOKUP(A336,bd_lista!$A$3:$C$590,3,FALSE)</f>
        <v>Corporación Minera de Bolivia</v>
      </c>
      <c r="D336" s="451" t="str">
        <f>+C336</f>
        <v>Corporación Minera de Bolivia</v>
      </c>
      <c r="E336" s="249" t="s">
        <v>1310</v>
      </c>
      <c r="F336" s="245">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245">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245">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245">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245">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245">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245">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245">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245">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245">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245">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245">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245">
        <f t="shared" ca="1" si="15"/>
        <v>0</v>
      </c>
      <c r="S336" s="252"/>
      <c r="T336" s="245">
        <f ca="1">+T337</f>
        <v>1000</v>
      </c>
      <c r="U336" s="244">
        <f t="shared" si="16"/>
        <v>1</v>
      </c>
      <c r="V336" s="347" t="str">
        <f>+VLOOKUP(A336,bd_lista!$A$3:$E$590,5,FALSE)</f>
        <v>Empresas Nacionales</v>
      </c>
      <c r="W336" s="453" t="str">
        <f>+V336</f>
        <v>Empresas Nacionales</v>
      </c>
      <c r="X336" s="244">
        <f>+VLOOKUP(A336,[2]Sheet1!$A$13:$D$744,4,FALSE)</f>
        <v>76</v>
      </c>
      <c r="Y336" s="244" t="str">
        <f>+VLOOKUP(X336,bd_lista!$A$3:$C$590,3,FALSE)</f>
        <v>Ministerio de Minería y Metalurgia</v>
      </c>
      <c r="Z336" s="304">
        <f>+X336</f>
        <v>76</v>
      </c>
      <c r="AA336" s="333" t="str">
        <f>+Y336</f>
        <v>Ministerio de Minería y Metalurgia</v>
      </c>
    </row>
    <row r="337" spans="1:27" customFormat="1" ht="15" customHeight="1">
      <c r="A337" s="32">
        <v>517</v>
      </c>
      <c r="B337" s="450"/>
      <c r="C337" s="347" t="str">
        <f>+VLOOKUP(A337,bd_lista!$A$3:$C$590,3,FALSE)</f>
        <v>Corporación Minera de Bolivia</v>
      </c>
      <c r="D337" s="452"/>
      <c r="E337" s="347" t="s">
        <v>1311</v>
      </c>
      <c r="F337" s="247">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247">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0</v>
      </c>
      <c r="H337" s="247">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247">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0</v>
      </c>
      <c r="J337" s="247">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0</v>
      </c>
      <c r="K337" s="247">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247">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0</v>
      </c>
      <c r="M337" s="247">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1000</v>
      </c>
      <c r="N337" s="247">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0</v>
      </c>
      <c r="O337" s="247">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247">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247">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247">
        <f t="shared" ca="1" si="15"/>
        <v>1000</v>
      </c>
      <c r="S337" s="264">
        <f ca="1">+R336+R337</f>
        <v>1000</v>
      </c>
      <c r="T337" s="245">
        <f ca="1">+S337</f>
        <v>1000</v>
      </c>
      <c r="U337" s="244">
        <f t="shared" si="16"/>
        <v>2</v>
      </c>
      <c r="V337" s="347" t="str">
        <f>+VLOOKUP(A337,bd_lista!$A$3:$E$590,5,FALSE)</f>
        <v>Empresas Nacionales</v>
      </c>
      <c r="W337" s="454"/>
      <c r="X337" s="244">
        <f>+VLOOKUP(A337,[2]Sheet1!$A$13:$D$744,4,FALSE)</f>
        <v>76</v>
      </c>
      <c r="Y337" s="244" t="str">
        <f>+VLOOKUP(X337,bd_lista!$A$3:$C$590,3,FALSE)</f>
        <v>Ministerio de Minería y Metalurgia</v>
      </c>
      <c r="Z337" s="302"/>
      <c r="AA337" s="335"/>
    </row>
    <row r="338" spans="1:27" customFormat="1" ht="15" hidden="1" customHeight="1">
      <c r="A338" s="32">
        <v>309</v>
      </c>
      <c r="B338" s="449">
        <f>+A338</f>
        <v>309</v>
      </c>
      <c r="C338" s="249" t="str">
        <f>+VLOOKUP(A338,bd_lista!$A$3:$C$590,3,FALSE)</f>
        <v>Autoridad de Fiscalización del Juego</v>
      </c>
      <c r="D338" s="451" t="str">
        <f>+C338</f>
        <v>Autoridad de Fiscalización del Juego</v>
      </c>
      <c r="E338" s="249" t="s">
        <v>1310</v>
      </c>
      <c r="F338" s="245">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245">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0</v>
      </c>
      <c r="H338" s="245">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0</v>
      </c>
      <c r="I338" s="245">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245">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245">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245">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245">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245">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245">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245">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245">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0</v>
      </c>
      <c r="R338" s="245">
        <f t="shared" ca="1" si="15"/>
        <v>0</v>
      </c>
      <c r="S338" s="245"/>
      <c r="T338" s="245">
        <f ca="1">+T339</f>
        <v>0</v>
      </c>
      <c r="U338" s="244">
        <f t="shared" si="16"/>
        <v>1</v>
      </c>
      <c r="V338" s="347" t="str">
        <f>+VLOOKUP(A338,bd_lista!$A$3:$E$590,5,FALSE)</f>
        <v>Instituciones Descentralizadas</v>
      </c>
      <c r="W338" s="453" t="str">
        <f>+V338</f>
        <v>Instituciones Descentralizadas</v>
      </c>
      <c r="X338" s="244">
        <f>+VLOOKUP(A338,[2]Sheet1!$A$13:$D$744,4,FALSE)</f>
        <v>35</v>
      </c>
      <c r="Y338" s="244" t="str">
        <f>+VLOOKUP(X338,bd_lista!$A$3:$C$590,3,FALSE)</f>
        <v>Ministerio de Economía y Finanzas Públicas</v>
      </c>
      <c r="Z338" s="304">
        <f>+X338</f>
        <v>35</v>
      </c>
      <c r="AA338" s="333" t="str">
        <f>+Y338</f>
        <v>Ministerio de Economía y Finanzas Públicas</v>
      </c>
    </row>
    <row r="339" spans="1:27" customFormat="1" ht="15" hidden="1" customHeight="1">
      <c r="A339" s="32">
        <v>309</v>
      </c>
      <c r="B339" s="450"/>
      <c r="C339" s="347" t="str">
        <f>+VLOOKUP(A339,bd_lista!$A$3:$C$590,3,FALSE)</f>
        <v>Autoridad de Fiscalización del Juego</v>
      </c>
      <c r="D339" s="452"/>
      <c r="E339" s="347" t="s">
        <v>1311</v>
      </c>
      <c r="F339" s="247">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0</v>
      </c>
      <c r="G339" s="247">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0</v>
      </c>
      <c r="H339" s="247">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0</v>
      </c>
      <c r="I339" s="247">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0</v>
      </c>
      <c r="J339" s="247">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0</v>
      </c>
      <c r="K339" s="247">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247">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0</v>
      </c>
      <c r="M339" s="247">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0</v>
      </c>
      <c r="N339" s="247">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0</v>
      </c>
      <c r="O339" s="247">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247">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0</v>
      </c>
      <c r="Q339" s="247">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0</v>
      </c>
      <c r="R339" s="247">
        <f t="shared" ca="1" si="15"/>
        <v>0</v>
      </c>
      <c r="S339" s="247">
        <f ca="1">+R338+R339</f>
        <v>0</v>
      </c>
      <c r="T339" s="245">
        <f ca="1">+S339</f>
        <v>0</v>
      </c>
      <c r="U339" s="244">
        <f t="shared" si="16"/>
        <v>2</v>
      </c>
      <c r="V339" s="347" t="str">
        <f>+VLOOKUP(A339,bd_lista!$A$3:$E$590,5,FALSE)</f>
        <v>Instituciones Descentralizadas</v>
      </c>
      <c r="W339" s="454"/>
      <c r="X339" s="244">
        <f>+VLOOKUP(A339,[2]Sheet1!$A$13:$D$744,4,FALSE)</f>
        <v>35</v>
      </c>
      <c r="Y339" s="244" t="str">
        <f>+VLOOKUP(X339,bd_lista!$A$3:$C$590,3,FALSE)</f>
        <v>Ministerio de Economía y Finanzas Públicas</v>
      </c>
      <c r="Z339" s="302"/>
      <c r="AA339" s="335"/>
    </row>
    <row r="340" spans="1:27" customFormat="1" ht="15" customHeight="1">
      <c r="A340" s="32">
        <v>514</v>
      </c>
      <c r="B340" s="449">
        <f>+A340</f>
        <v>514</v>
      </c>
      <c r="C340" s="249" t="str">
        <f>+VLOOKUP(A340,bd_lista!$A$3:$C$590,3,FALSE)</f>
        <v>Empresa Nacional de Electricidad</v>
      </c>
      <c r="D340" s="451" t="str">
        <f>+C340</f>
        <v>Empresa Nacional de Electricidad</v>
      </c>
      <c r="E340" s="244" t="s">
        <v>1310</v>
      </c>
      <c r="F340" s="245">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245">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245">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245">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0</v>
      </c>
      <c r="J340" s="245">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245">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245">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0</v>
      </c>
      <c r="M340" s="245">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50.009399999999999</v>
      </c>
      <c r="N340" s="245">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245">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245">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245">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0</v>
      </c>
      <c r="R340" s="245">
        <f t="shared" ca="1" si="15"/>
        <v>50.009399999999999</v>
      </c>
      <c r="S340" s="268"/>
      <c r="T340" s="245">
        <f ca="1">+T341</f>
        <v>27531512.189399999</v>
      </c>
      <c r="U340" s="244">
        <f t="shared" si="16"/>
        <v>1</v>
      </c>
      <c r="V340" s="347" t="str">
        <f>+VLOOKUP(A340,bd_lista!$A$3:$E$590,5,FALSE)</f>
        <v>Empresas Nacionales</v>
      </c>
      <c r="W340" s="453" t="str">
        <f>+V340</f>
        <v>Empresas Nacionales</v>
      </c>
      <c r="X340" s="244">
        <f>+VLOOKUP(A340,[2]Sheet1!$A$13:$D$744,4,FALSE)</f>
        <v>85</v>
      </c>
      <c r="Y340" s="244" t="e">
        <f>+VLOOKUP(X340,bd_lista!$A$3:$C$590,3,FALSE)</f>
        <v>#N/A</v>
      </c>
      <c r="Z340" s="304">
        <f>+X340</f>
        <v>85</v>
      </c>
      <c r="AA340" s="305" t="e">
        <f>+Y340</f>
        <v>#N/A</v>
      </c>
    </row>
    <row r="341" spans="1:27" customFormat="1" ht="15" customHeight="1">
      <c r="A341" s="32">
        <v>514</v>
      </c>
      <c r="B341" s="450"/>
      <c r="C341" s="347" t="str">
        <f>+VLOOKUP(A341,bd_lista!$A$3:$C$590,3,FALSE)</f>
        <v>Empresa Nacional de Electricidad</v>
      </c>
      <c r="D341" s="452"/>
      <c r="E341" s="246" t="s">
        <v>1311</v>
      </c>
      <c r="F341" s="247">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0</v>
      </c>
      <c r="G341" s="247">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0</v>
      </c>
      <c r="H341" s="247">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0</v>
      </c>
      <c r="I341" s="247">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0</v>
      </c>
      <c r="J341" s="247">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247">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247">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0</v>
      </c>
      <c r="M341" s="247">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27531462.18</v>
      </c>
      <c r="N341" s="247">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247">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247">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247">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0</v>
      </c>
      <c r="R341" s="247">
        <f t="shared" ca="1" si="15"/>
        <v>27531462.18</v>
      </c>
      <c r="S341" s="267">
        <f ca="1">+R340+R341</f>
        <v>27531512.189399999</v>
      </c>
      <c r="T341" s="247">
        <f ca="1">+S341</f>
        <v>27531512.189399999</v>
      </c>
      <c r="U341" s="244">
        <f t="shared" si="16"/>
        <v>2</v>
      </c>
      <c r="V341" s="347" t="str">
        <f>+VLOOKUP(A341,bd_lista!$A$3:$E$590,5,FALSE)</f>
        <v>Empresas Nacionales</v>
      </c>
      <c r="W341" s="454"/>
      <c r="X341" s="244">
        <f>+VLOOKUP(A341,[2]Sheet1!$A$13:$D$744,4,FALSE)</f>
        <v>85</v>
      </c>
      <c r="Y341" s="244" t="e">
        <f>+VLOOKUP(X341,bd_lista!$A$3:$C$590,3,FALSE)</f>
        <v>#N/A</v>
      </c>
      <c r="Z341" s="302"/>
      <c r="AA341" s="303"/>
    </row>
    <row r="342" spans="1:27" customFormat="1" ht="15" customHeight="1">
      <c r="A342" s="32">
        <v>520</v>
      </c>
      <c r="B342" s="449">
        <f>+A342</f>
        <v>520</v>
      </c>
      <c r="C342" s="249" t="str">
        <f>+VLOOKUP(A342,bd_lista!$A$3:$C$590,3,FALSE)</f>
        <v>Empresa Metalúrgica VINTO - Nacionalizada</v>
      </c>
      <c r="D342" s="451" t="str">
        <f>+C342</f>
        <v>Empresa Metalúrgica VINTO - Nacionalizada</v>
      </c>
      <c r="E342" s="249" t="s">
        <v>1310</v>
      </c>
      <c r="F342" s="245">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0</v>
      </c>
      <c r="G342" s="245">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0</v>
      </c>
      <c r="H342" s="245">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245">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245">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245">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245">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245">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245">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245">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245">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245">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245">
        <f t="shared" ca="1" si="15"/>
        <v>0</v>
      </c>
      <c r="S342" s="252"/>
      <c r="T342" s="245">
        <f ca="1">+T343</f>
        <v>100</v>
      </c>
      <c r="U342" s="280">
        <f t="shared" si="16"/>
        <v>1</v>
      </c>
      <c r="V342" s="347" t="str">
        <f>+VLOOKUP(A342,bd_lista!$A$3:$E$590,5,FALSE)</f>
        <v>Empresas Nacionales</v>
      </c>
      <c r="W342" s="453" t="str">
        <f>+V342</f>
        <v>Empresas Nacionales</v>
      </c>
      <c r="X342" s="244">
        <f>+VLOOKUP(A342,[2]Sheet1!$A$13:$D$744,4,FALSE)</f>
        <v>76</v>
      </c>
      <c r="Y342" s="244" t="str">
        <f>+VLOOKUP(X342,bd_lista!$A$3:$C$590,3,FALSE)</f>
        <v>Ministerio de Minería y Metalurgia</v>
      </c>
      <c r="Z342" s="304">
        <f>+X342</f>
        <v>76</v>
      </c>
      <c r="AA342" s="305" t="str">
        <f>+Y342</f>
        <v>Ministerio de Minería y Metalurgia</v>
      </c>
    </row>
    <row r="343" spans="1:27" customFormat="1" ht="15" customHeight="1">
      <c r="A343" s="32">
        <v>520</v>
      </c>
      <c r="B343" s="450"/>
      <c r="C343" s="347" t="str">
        <f>+VLOOKUP(A343,bd_lista!$A$3:$C$590,3,FALSE)</f>
        <v>Empresa Metalúrgica VINTO - Nacionalizada</v>
      </c>
      <c r="D343" s="452"/>
      <c r="E343" s="249" t="s">
        <v>1311</v>
      </c>
      <c r="F343" s="247">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0</v>
      </c>
      <c r="G343" s="245">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100</v>
      </c>
      <c r="H343" s="247">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0</v>
      </c>
      <c r="I343" s="247">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247">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0</v>
      </c>
      <c r="K343" s="247">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247">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247">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247">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247">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247">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247">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247">
        <f t="shared" ca="1" si="15"/>
        <v>100</v>
      </c>
      <c r="S343" s="245">
        <f ca="1">+R342+R343</f>
        <v>100</v>
      </c>
      <c r="T343" s="247">
        <f ca="1">+S343</f>
        <v>100</v>
      </c>
      <c r="U343" s="246">
        <f t="shared" si="16"/>
        <v>2</v>
      </c>
      <c r="V343" s="347" t="str">
        <f>+VLOOKUP(A343,bd_lista!$A$3:$E$590,5,FALSE)</f>
        <v>Empresas Nacionales</v>
      </c>
      <c r="W343" s="454"/>
      <c r="X343" s="244">
        <f>+VLOOKUP(A343,[2]Sheet1!$A$13:$D$744,4,FALSE)</f>
        <v>76</v>
      </c>
      <c r="Y343" s="244" t="str">
        <f>+VLOOKUP(X343,bd_lista!$A$3:$C$590,3,FALSE)</f>
        <v>Ministerio de Minería y Metalurgia</v>
      </c>
      <c r="Z343" s="302"/>
      <c r="AA343" s="303"/>
    </row>
    <row r="344" spans="1:27" customFormat="1" ht="15" hidden="1" customHeight="1">
      <c r="A344" s="32">
        <v>386</v>
      </c>
      <c r="B344" s="449">
        <f>+A344</f>
        <v>386</v>
      </c>
      <c r="C344" s="249" t="str">
        <f>+VLOOKUP(A344,bd_lista!$A$3:$C$590,3,FALSE)</f>
        <v>Servicio Plurinacional de la Mujer y de la Despatriarcalización Ana María Romero</v>
      </c>
      <c r="D344" s="451" t="str">
        <f>+C344</f>
        <v>Servicio Plurinacional de la Mujer y de la Despatriarcalización Ana María Romero</v>
      </c>
      <c r="E344" s="249" t="s">
        <v>1310</v>
      </c>
      <c r="F344" s="245">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245">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0</v>
      </c>
      <c r="H344" s="245">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245">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245">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245">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245">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245">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245">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245">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245">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245">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0</v>
      </c>
      <c r="R344" s="245">
        <f t="shared" ca="1" si="15"/>
        <v>0</v>
      </c>
      <c r="S344" s="268"/>
      <c r="T344" s="245">
        <f ca="1">+T345</f>
        <v>0</v>
      </c>
      <c r="U344" s="244">
        <f t="shared" si="16"/>
        <v>1</v>
      </c>
      <c r="V344" s="347" t="str">
        <f>+VLOOKUP(A344,bd_lista!$A$3:$E$590,5,FALSE)</f>
        <v>Instituciones Descentralizadas</v>
      </c>
      <c r="W344" s="453" t="str">
        <f>+V344</f>
        <v>Instituciones Descentralizadas</v>
      </c>
      <c r="X344" s="244">
        <f>+VLOOKUP(A344,[2]Sheet1!$A$13:$D$744,4,FALSE)</f>
        <v>30</v>
      </c>
      <c r="Y344" s="244" t="str">
        <f>+VLOOKUP(X344,bd_lista!$A$3:$C$590,3,FALSE)</f>
        <v>Ministerio de Justicia y Transparencia Institucional</v>
      </c>
      <c r="Z344" s="304">
        <f>+X344</f>
        <v>30</v>
      </c>
      <c r="AA344" s="333" t="str">
        <f>+Y344</f>
        <v>Ministerio de Justicia y Transparencia Institucional</v>
      </c>
    </row>
    <row r="345" spans="1:27" customFormat="1" ht="15" hidden="1" customHeight="1">
      <c r="A345" s="32">
        <v>386</v>
      </c>
      <c r="B345" s="450"/>
      <c r="C345" s="347" t="str">
        <f>+VLOOKUP(A345,bd_lista!$A$3:$C$590,3,FALSE)</f>
        <v>Servicio Plurinacional de la Mujer y de la Despatriarcalización Ana María Romero</v>
      </c>
      <c r="D345" s="452"/>
      <c r="E345" s="249" t="s">
        <v>1311</v>
      </c>
      <c r="F345" s="247">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0</v>
      </c>
      <c r="G345" s="247">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0</v>
      </c>
      <c r="H345" s="247">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247">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0</v>
      </c>
      <c r="J345" s="247">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247">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247">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0</v>
      </c>
      <c r="M345" s="247">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0</v>
      </c>
      <c r="N345" s="247">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v>
      </c>
      <c r="O345" s="247">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247">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0</v>
      </c>
      <c r="Q345" s="247">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0</v>
      </c>
      <c r="R345" s="247">
        <f t="shared" ca="1" si="15"/>
        <v>0</v>
      </c>
      <c r="S345" s="268">
        <f ca="1">+R344+R345</f>
        <v>0</v>
      </c>
      <c r="T345" s="245">
        <f ca="1">+S345</f>
        <v>0</v>
      </c>
      <c r="U345" s="244">
        <f t="shared" si="16"/>
        <v>2</v>
      </c>
      <c r="V345" s="347" t="str">
        <f>+VLOOKUP(A345,bd_lista!$A$3:$E$590,5,FALSE)</f>
        <v>Instituciones Descentralizadas</v>
      </c>
      <c r="W345" s="454"/>
      <c r="X345" s="244">
        <f>+VLOOKUP(A345,[2]Sheet1!$A$13:$D$744,4,FALSE)</f>
        <v>30</v>
      </c>
      <c r="Y345" s="244" t="str">
        <f>+VLOOKUP(X345,bd_lista!$A$3:$C$590,3,FALSE)</f>
        <v>Ministerio de Justicia y Transparencia Institucional</v>
      </c>
      <c r="Z345" s="302"/>
      <c r="AA345" s="335"/>
    </row>
    <row r="346" spans="1:27" customFormat="1" ht="27" hidden="1" customHeight="1">
      <c r="A346" s="32">
        <v>137</v>
      </c>
      <c r="B346" s="449">
        <f>+A346</f>
        <v>137</v>
      </c>
      <c r="C346" s="249" t="str">
        <f>+VLOOKUP(A346,bd_lista!$A$3:$C$590,3,FALSE)</f>
        <v>Comité Ejecutivo de la Universidad Boliviana</v>
      </c>
      <c r="D346" s="451" t="str">
        <f>+C346</f>
        <v>Comité Ejecutivo de la Universidad Boliviana</v>
      </c>
      <c r="E346" s="249" t="s">
        <v>1310</v>
      </c>
      <c r="F346" s="245">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245">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245">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245">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245">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245">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245">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245">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245">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245">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245">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245">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245">
        <f t="shared" ca="1" si="15"/>
        <v>0</v>
      </c>
      <c r="S346" s="245"/>
      <c r="T346" s="245">
        <f ca="1">+T347</f>
        <v>0</v>
      </c>
      <c r="U346" s="244">
        <f t="shared" si="16"/>
        <v>1</v>
      </c>
      <c r="V346" s="347" t="str">
        <f>+VLOOKUP(A346,bd_lista!$A$3:$E$590,5,FALSE)</f>
        <v>Instituciones Descentralizadas</v>
      </c>
      <c r="W346" s="453" t="str">
        <f>+V346</f>
        <v>Instituciones Descentralizadas</v>
      </c>
      <c r="X346" s="244">
        <f>+VLOOKUP(A346,[2]Sheet1!$A$13:$D$744,4,FALSE)</f>
        <v>0</v>
      </c>
      <c r="Y346" s="244" t="e">
        <f>+VLOOKUP(X346,bd_lista!$A$3:$C$590,3,FALSE)</f>
        <v>#N/A</v>
      </c>
      <c r="Z346" s="304">
        <f>+X346</f>
        <v>0</v>
      </c>
      <c r="AA346" s="305" t="e">
        <f>+Y346</f>
        <v>#N/A</v>
      </c>
    </row>
    <row r="347" spans="1:27" customFormat="1" ht="15" hidden="1" customHeight="1">
      <c r="A347" s="32">
        <v>137</v>
      </c>
      <c r="B347" s="450"/>
      <c r="C347" s="347" t="str">
        <f>+VLOOKUP(A347,bd_lista!$A$3:$C$590,3,FALSE)</f>
        <v>Comité Ejecutivo de la Universidad Boliviana</v>
      </c>
      <c r="D347" s="452"/>
      <c r="E347" s="347" t="s">
        <v>1311</v>
      </c>
      <c r="F347" s="247">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0</v>
      </c>
      <c r="G347" s="247">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0</v>
      </c>
      <c r="H347" s="247">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247">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0</v>
      </c>
      <c r="J347" s="247">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247">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247">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0</v>
      </c>
      <c r="M347" s="247">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247">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247">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247">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247">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247">
        <f t="shared" ca="1" si="15"/>
        <v>0</v>
      </c>
      <c r="S347" s="247">
        <f ca="1">+R346+R347</f>
        <v>0</v>
      </c>
      <c r="T347" s="245">
        <f ca="1">+S347</f>
        <v>0</v>
      </c>
      <c r="U347" s="244">
        <f t="shared" si="16"/>
        <v>2</v>
      </c>
      <c r="V347" s="347" t="str">
        <f>+VLOOKUP(A347,bd_lista!$A$3:$E$590,5,FALSE)</f>
        <v>Instituciones Descentralizadas</v>
      </c>
      <c r="W347" s="454"/>
      <c r="X347" s="244">
        <f>+VLOOKUP(A347,[2]Sheet1!$A$13:$D$744,4,FALSE)</f>
        <v>0</v>
      </c>
      <c r="Y347" s="244" t="e">
        <f>+VLOOKUP(X347,bd_lista!$A$3:$C$590,3,FALSE)</f>
        <v>#N/A</v>
      </c>
      <c r="Z347" s="302"/>
      <c r="AA347" s="303"/>
    </row>
    <row r="348" spans="1:27" ht="15" hidden="1" customHeight="1">
      <c r="A348" s="32">
        <v>210</v>
      </c>
      <c r="B348" s="449">
        <f>+A348</f>
        <v>210</v>
      </c>
      <c r="C348" s="249" t="str">
        <f>+VLOOKUP(A348,bd_lista!$A$3:$C$590,3,FALSE)</f>
        <v>Unidad de Análisis de Políticas Sociales y Económicas</v>
      </c>
      <c r="D348" s="451" t="str">
        <f>+C348</f>
        <v>Unidad de Análisis de Políticas Sociales y Económicas</v>
      </c>
      <c r="E348" s="249" t="s">
        <v>1310</v>
      </c>
      <c r="F348" s="245">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245">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0</v>
      </c>
      <c r="H348" s="245">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245">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245">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245">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245">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245">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245">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245">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245">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245">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245">
        <f t="shared" ca="1" si="15"/>
        <v>0</v>
      </c>
      <c r="S348" s="245"/>
      <c r="T348" s="245">
        <f ca="1">+T349</f>
        <v>0</v>
      </c>
      <c r="U348" s="244">
        <f t="shared" si="16"/>
        <v>1</v>
      </c>
      <c r="V348" s="347" t="str">
        <f>+VLOOKUP(A348,bd_lista!$A$3:$E$590,5,FALSE)</f>
        <v>Instituciones Descentralizadas</v>
      </c>
      <c r="W348" s="453" t="str">
        <f>+V348</f>
        <v>Instituciones Descentralizadas</v>
      </c>
      <c r="X348" s="244">
        <f>+VLOOKUP(A348,[2]Sheet1!$A$13:$D$744,4,FALSE)</f>
        <v>66</v>
      </c>
      <c r="Y348" s="244" t="str">
        <f>+VLOOKUP(X348,bd_lista!$A$3:$C$590,3,FALSE)</f>
        <v>Ministerio de Planificación del Desarrollo</v>
      </c>
      <c r="Z348" s="304">
        <f>+X348</f>
        <v>66</v>
      </c>
      <c r="AA348" s="333" t="str">
        <f>+Y348</f>
        <v>Ministerio de Planificación del Desarrollo</v>
      </c>
    </row>
    <row r="349" spans="1:27" ht="15" hidden="1" customHeight="1">
      <c r="A349" s="32">
        <v>210</v>
      </c>
      <c r="B349" s="450"/>
      <c r="C349" s="347" t="str">
        <f>+VLOOKUP(A349,bd_lista!$A$3:$C$590,3,FALSE)</f>
        <v>Unidad de Análisis de Políticas Sociales y Económicas</v>
      </c>
      <c r="D349" s="452"/>
      <c r="E349" s="347" t="s">
        <v>1311</v>
      </c>
      <c r="F349" s="247">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247">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0</v>
      </c>
      <c r="H349" s="247">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0</v>
      </c>
      <c r="I349" s="247">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247">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247">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247">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247">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0</v>
      </c>
      <c r="N349" s="247">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0</v>
      </c>
      <c r="O349" s="247">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247">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247">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247">
        <f t="shared" ca="1" si="15"/>
        <v>0</v>
      </c>
      <c r="S349" s="247">
        <f ca="1">+R348+R349</f>
        <v>0</v>
      </c>
      <c r="T349" s="247">
        <f ca="1">+S349</f>
        <v>0</v>
      </c>
      <c r="U349" s="246">
        <f t="shared" si="16"/>
        <v>2</v>
      </c>
      <c r="V349" s="347" t="str">
        <f>+VLOOKUP(A349,bd_lista!$A$3:$E$590,5,FALSE)</f>
        <v>Instituciones Descentralizadas</v>
      </c>
      <c r="W349" s="454"/>
      <c r="X349" s="244">
        <f>+VLOOKUP(A349,[2]Sheet1!$A$13:$D$744,4,FALSE)</f>
        <v>66</v>
      </c>
      <c r="Y349" s="244" t="str">
        <f>+VLOOKUP(X349,bd_lista!$A$3:$C$590,3,FALSE)</f>
        <v>Ministerio de Planificación del Desarrollo</v>
      </c>
      <c r="Z349" s="302"/>
      <c r="AA349" s="335"/>
    </row>
    <row r="350" spans="1:27" customFormat="1" ht="15" customHeight="1">
      <c r="A350" s="254">
        <v>525</v>
      </c>
      <c r="B350" s="449">
        <f>+A350</f>
        <v>525</v>
      </c>
      <c r="C350" s="249" t="str">
        <f>+VLOOKUP(A350,bd_lista!$A$3:$C$590,3,FALSE)</f>
        <v>Transportes Aéreos Bolivianos</v>
      </c>
      <c r="D350" s="451" t="str">
        <f>+C350</f>
        <v>Transportes Aéreos Bolivianos</v>
      </c>
      <c r="E350" s="249" t="s">
        <v>1310</v>
      </c>
      <c r="F350" s="245">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245">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0</v>
      </c>
      <c r="H350" s="245">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245">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245">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245">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245">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245">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245">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245">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245">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245">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0</v>
      </c>
      <c r="R350" s="245">
        <f t="shared" ref="R350:R413" ca="1" si="17">+SUM(F350:Q350)</f>
        <v>0</v>
      </c>
      <c r="S350" s="268"/>
      <c r="T350" s="245">
        <f ca="1">+T351</f>
        <v>660177.42000000004</v>
      </c>
      <c r="U350" s="244">
        <f t="shared" ref="U350:U413" si="18">+IF(E350="Débitos",1,2)</f>
        <v>1</v>
      </c>
      <c r="V350" s="347" t="str">
        <f>+VLOOKUP(A350,bd_lista!$A$3:$E$590,5,FALSE)</f>
        <v>Empresas Nacionales</v>
      </c>
      <c r="W350" s="453" t="str">
        <f>+V350</f>
        <v>Empresas Nacionales</v>
      </c>
      <c r="X350" s="244">
        <f>+VLOOKUP(A350,[2]Sheet1!$A$13:$D$744,4,FALSE)</f>
        <v>20</v>
      </c>
      <c r="Y350" s="244" t="str">
        <f>+VLOOKUP(X350,bd_lista!$A$3:$C$590,3,FALSE)</f>
        <v>Ministerio de Defensa</v>
      </c>
      <c r="Z350" s="304">
        <f>+X350</f>
        <v>20</v>
      </c>
      <c r="AA350" s="333" t="str">
        <f>+Y350</f>
        <v>Ministerio de Defensa</v>
      </c>
    </row>
    <row r="351" spans="1:27" customFormat="1" ht="15" customHeight="1">
      <c r="A351" s="32">
        <v>525</v>
      </c>
      <c r="B351" s="450"/>
      <c r="C351" s="347" t="str">
        <f>+VLOOKUP(A351,bd_lista!$A$3:$C$590,3,FALSE)</f>
        <v>Transportes Aéreos Bolivianos</v>
      </c>
      <c r="D351" s="452"/>
      <c r="E351" s="347" t="s">
        <v>1311</v>
      </c>
      <c r="F351" s="247">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0</v>
      </c>
      <c r="G351" s="247">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0</v>
      </c>
      <c r="H351" s="247">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0</v>
      </c>
      <c r="I351" s="247">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0</v>
      </c>
      <c r="J351" s="247">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0</v>
      </c>
      <c r="K351" s="247">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198641.18</v>
      </c>
      <c r="L351" s="247">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18563.16</v>
      </c>
      <c r="M351" s="247">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442973.08</v>
      </c>
      <c r="N351" s="247">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0</v>
      </c>
      <c r="O351" s="247">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247">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247">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0</v>
      </c>
      <c r="R351" s="247">
        <f t="shared" ca="1" si="17"/>
        <v>660177.42000000004</v>
      </c>
      <c r="S351" s="267">
        <f ca="1">+R350+R351</f>
        <v>660177.42000000004</v>
      </c>
      <c r="T351" s="245">
        <f ca="1">+S351</f>
        <v>660177.42000000004</v>
      </c>
      <c r="U351" s="244">
        <f t="shared" si="18"/>
        <v>2</v>
      </c>
      <c r="V351" s="347" t="str">
        <f>+VLOOKUP(A351,bd_lista!$A$3:$E$590,5,FALSE)</f>
        <v>Empresas Nacionales</v>
      </c>
      <c r="W351" s="454"/>
      <c r="X351" s="244">
        <f>+VLOOKUP(A351,[2]Sheet1!$A$13:$D$744,4,FALSE)</f>
        <v>20</v>
      </c>
      <c r="Y351" s="244" t="str">
        <f>+VLOOKUP(X351,bd_lista!$A$3:$C$590,3,FALSE)</f>
        <v>Ministerio de Defensa</v>
      </c>
      <c r="Z351" s="302"/>
      <c r="AA351" s="335"/>
    </row>
    <row r="352" spans="1:27" customFormat="1" ht="27" customHeight="1">
      <c r="A352" s="32">
        <v>526</v>
      </c>
      <c r="B352" s="449">
        <f>+A352</f>
        <v>526</v>
      </c>
      <c r="C352" s="249" t="str">
        <f>+VLOOKUP(A352,bd_lista!$A$3:$C$590,3,FALSE)</f>
        <v>Bolivia TV</v>
      </c>
      <c r="D352" s="451" t="str">
        <f>+C352</f>
        <v>Bolivia TV</v>
      </c>
      <c r="E352" s="249" t="s">
        <v>1310</v>
      </c>
      <c r="F352" s="245">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245">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0</v>
      </c>
      <c r="H352" s="245">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245">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245">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245">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245">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245">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245">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245">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245">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245">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0</v>
      </c>
      <c r="R352" s="245">
        <f t="shared" ca="1" si="17"/>
        <v>0</v>
      </c>
      <c r="S352" s="268"/>
      <c r="T352" s="245">
        <f ca="1">+T353</f>
        <v>1081097.25</v>
      </c>
      <c r="U352" s="244">
        <f t="shared" si="18"/>
        <v>1</v>
      </c>
      <c r="V352" s="347" t="str">
        <f>+VLOOKUP(A352,bd_lista!$A$3:$E$590,5,FALSE)</f>
        <v>Empresas Nacionales</v>
      </c>
      <c r="W352" s="453" t="str">
        <f>+V352</f>
        <v>Empresas Nacionales</v>
      </c>
      <c r="X352" s="244">
        <v>25</v>
      </c>
      <c r="Y352" s="244" t="str">
        <f>+VLOOKUP(X352,bd_lista!$A$3:$C$590,3,FALSE)</f>
        <v>Ministerio de la Presidencia</v>
      </c>
      <c r="Z352" s="304">
        <f>+X352</f>
        <v>25</v>
      </c>
      <c r="AA352" s="333" t="str">
        <f>+Y352</f>
        <v>Ministerio de la Presidencia</v>
      </c>
    </row>
    <row r="353" spans="1:27" customFormat="1" ht="15" customHeight="1">
      <c r="A353" s="32">
        <v>526</v>
      </c>
      <c r="B353" s="450"/>
      <c r="C353" s="347" t="str">
        <f>+VLOOKUP(A353,bd_lista!$A$3:$C$590,3,FALSE)</f>
        <v>Bolivia TV</v>
      </c>
      <c r="D353" s="452"/>
      <c r="E353" s="249" t="s">
        <v>1311</v>
      </c>
      <c r="F353" s="245">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0</v>
      </c>
      <c r="G353" s="245">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0</v>
      </c>
      <c r="H353" s="245">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0</v>
      </c>
      <c r="I353" s="245">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0</v>
      </c>
      <c r="J353" s="245">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0</v>
      </c>
      <c r="K353" s="245">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0</v>
      </c>
      <c r="L353" s="245">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0</v>
      </c>
      <c r="M353" s="245">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1081097.25</v>
      </c>
      <c r="N353" s="245">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245">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245">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245">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0</v>
      </c>
      <c r="R353" s="245">
        <f t="shared" ca="1" si="17"/>
        <v>1081097.25</v>
      </c>
      <c r="S353" s="268">
        <f ca="1">+R352+R353</f>
        <v>1081097.25</v>
      </c>
      <c r="T353" s="245">
        <f ca="1">+S353</f>
        <v>1081097.25</v>
      </c>
      <c r="U353" s="244">
        <f t="shared" si="18"/>
        <v>2</v>
      </c>
      <c r="V353" s="347" t="str">
        <f>+VLOOKUP(A353,bd_lista!$A$3:$E$590,5,FALSE)</f>
        <v>Empresas Nacionales</v>
      </c>
      <c r="W353" s="454"/>
      <c r="X353" s="244">
        <v>25</v>
      </c>
      <c r="Y353" s="244" t="str">
        <f>+VLOOKUP(X353,bd_lista!$A$3:$C$590,3,FALSE)</f>
        <v>Ministerio de la Presidencia</v>
      </c>
      <c r="Z353" s="302"/>
      <c r="AA353" s="335"/>
    </row>
    <row r="354" spans="1:27" customFormat="1" ht="15" customHeight="1">
      <c r="A354" s="32">
        <v>548</v>
      </c>
      <c r="B354" s="449">
        <f>+A354</f>
        <v>548</v>
      </c>
      <c r="C354" s="249" t="str">
        <f>+VLOOKUP(A354,bd_lista!$A$3:$C$590,3,FALSE)</f>
        <v>Corporación de las Fuerzas Armadas p/ el Des. Nacional</v>
      </c>
      <c r="D354" s="451" t="str">
        <f>+C354</f>
        <v>Corporación de las Fuerzas Armadas p/ el Des. Nacional</v>
      </c>
      <c r="E354" s="249" t="s">
        <v>1310</v>
      </c>
      <c r="F354" s="245">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0</v>
      </c>
      <c r="G354" s="245">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0</v>
      </c>
      <c r="H354" s="245">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245">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245">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245">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245">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245">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245">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245">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245">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245">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245">
        <f t="shared" ca="1" si="17"/>
        <v>0</v>
      </c>
      <c r="S354" s="268"/>
      <c r="T354" s="245">
        <f ca="1">+T355</f>
        <v>1486797.2500000002</v>
      </c>
      <c r="U354" s="244">
        <f t="shared" si="18"/>
        <v>1</v>
      </c>
      <c r="V354" s="347" t="str">
        <f>+VLOOKUP(A354,bd_lista!$A$3:$E$590,5,FALSE)</f>
        <v>Empresas Nacionales</v>
      </c>
      <c r="W354" s="453" t="str">
        <f>+V354</f>
        <v>Empresas Nacionales</v>
      </c>
      <c r="X354" s="244">
        <f>+VLOOKUP(A354,[2]Sheet1!$A$13:$D$744,4,FALSE)</f>
        <v>20</v>
      </c>
      <c r="Y354" s="244" t="str">
        <f>+VLOOKUP(X354,bd_lista!$A$3:$C$590,3,FALSE)</f>
        <v>Ministerio de Defensa</v>
      </c>
      <c r="Z354" s="304">
        <f>+X354</f>
        <v>20</v>
      </c>
      <c r="AA354" s="333" t="str">
        <f>+Y354</f>
        <v>Ministerio de Defensa</v>
      </c>
    </row>
    <row r="355" spans="1:27" customFormat="1" ht="15" customHeight="1">
      <c r="A355" s="32">
        <v>548</v>
      </c>
      <c r="B355" s="450"/>
      <c r="C355" s="347" t="str">
        <f>+VLOOKUP(A355,bd_lista!$A$3:$C$590,3,FALSE)</f>
        <v>Corporación de las Fuerzas Armadas p/ el Des. Nacional</v>
      </c>
      <c r="D355" s="452"/>
      <c r="E355" s="347" t="s">
        <v>1311</v>
      </c>
      <c r="F355" s="247">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0</v>
      </c>
      <c r="G355" s="247">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0</v>
      </c>
      <c r="H355" s="247">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28</v>
      </c>
      <c r="I355" s="247">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1398</v>
      </c>
      <c r="J355" s="247">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13473.98</v>
      </c>
      <c r="K355" s="247">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241</v>
      </c>
      <c r="L355" s="247">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48.3</v>
      </c>
      <c r="M355" s="247">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1471607.9700000002</v>
      </c>
      <c r="N355" s="247">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247">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0</v>
      </c>
      <c r="P355" s="247">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0</v>
      </c>
      <c r="Q355" s="245">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0</v>
      </c>
      <c r="R355" s="247">
        <f t="shared" ca="1" si="17"/>
        <v>1486797.2500000002</v>
      </c>
      <c r="S355" s="267">
        <f ca="1">+R354+R355</f>
        <v>1486797.2500000002</v>
      </c>
      <c r="T355" s="247">
        <f ca="1">+S355</f>
        <v>1486797.2500000002</v>
      </c>
      <c r="U355" s="246">
        <f t="shared" si="18"/>
        <v>2</v>
      </c>
      <c r="V355" s="347" t="str">
        <f>+VLOOKUP(A355,bd_lista!$A$3:$E$590,5,FALSE)</f>
        <v>Empresas Nacionales</v>
      </c>
      <c r="W355" s="454"/>
      <c r="X355" s="244">
        <f>+VLOOKUP(A355,[2]Sheet1!$A$13:$D$744,4,FALSE)</f>
        <v>20</v>
      </c>
      <c r="Y355" s="244" t="str">
        <f>+VLOOKUP(X355,bd_lista!$A$3:$C$590,3,FALSE)</f>
        <v>Ministerio de Defensa</v>
      </c>
      <c r="Z355" s="302"/>
      <c r="AA355" s="335"/>
    </row>
    <row r="356" spans="1:27" ht="15" hidden="1" customHeight="1">
      <c r="A356" s="32">
        <v>551</v>
      </c>
      <c r="B356" s="449">
        <f>+A356</f>
        <v>551</v>
      </c>
      <c r="C356" s="249" t="str">
        <f>+VLOOKUP(A356,bd_lista!$A$3:$C$590,3,FALSE)</f>
        <v>Empresa Naviera Boliviana</v>
      </c>
      <c r="D356" s="451" t="str">
        <f>+C356</f>
        <v>Empresa Naviera Boliviana</v>
      </c>
      <c r="E356" s="249" t="s">
        <v>1310</v>
      </c>
      <c r="F356" s="245">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0</v>
      </c>
      <c r="G356" s="245">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245">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245">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245">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245">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245">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245">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245">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0</v>
      </c>
      <c r="O356" s="245">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245">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273">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0</v>
      </c>
      <c r="R356" s="245">
        <f t="shared" ca="1" si="17"/>
        <v>0</v>
      </c>
      <c r="S356" s="268"/>
      <c r="T356" s="245">
        <f ca="1">+T357</f>
        <v>0</v>
      </c>
      <c r="U356" s="244">
        <f t="shared" si="18"/>
        <v>1</v>
      </c>
      <c r="V356" s="347" t="str">
        <f>+VLOOKUP(A356,bd_lista!$A$3:$E$590,5,FALSE)</f>
        <v>Empresas Nacionales</v>
      </c>
      <c r="W356" s="453" t="str">
        <f>+V356</f>
        <v>Empresas Nacionales</v>
      </c>
      <c r="X356" s="244">
        <f>+VLOOKUP(A356,[2]Sheet1!$A$13:$D$744,4,FALSE)</f>
        <v>20</v>
      </c>
      <c r="Y356" s="244" t="str">
        <f>+VLOOKUP(X356,bd_lista!$A$3:$C$590,3,FALSE)</f>
        <v>Ministerio de Defensa</v>
      </c>
      <c r="Z356" s="304">
        <f>+X356</f>
        <v>20</v>
      </c>
      <c r="AA356" s="333" t="str">
        <f>+Y356</f>
        <v>Ministerio de Defensa</v>
      </c>
    </row>
    <row r="357" spans="1:27" ht="15" hidden="1" customHeight="1">
      <c r="A357" s="32">
        <v>551</v>
      </c>
      <c r="B357" s="450"/>
      <c r="C357" s="347" t="str">
        <f>+VLOOKUP(A357,bd_lista!$A$3:$C$590,3,FALSE)</f>
        <v>Empresa Naviera Boliviana</v>
      </c>
      <c r="D357" s="452"/>
      <c r="E357" s="347" t="s">
        <v>1311</v>
      </c>
      <c r="F357" s="247">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0</v>
      </c>
      <c r="G357" s="247">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0</v>
      </c>
      <c r="H357" s="247">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0</v>
      </c>
      <c r="I357" s="247">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0</v>
      </c>
      <c r="J357" s="247">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0</v>
      </c>
      <c r="K357" s="247">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247">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247">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247">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0</v>
      </c>
      <c r="O357" s="247">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247">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247">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0</v>
      </c>
      <c r="R357" s="247">
        <f t="shared" ca="1" si="17"/>
        <v>0</v>
      </c>
      <c r="S357" s="267">
        <f ca="1">+R356+R357</f>
        <v>0</v>
      </c>
      <c r="T357" s="247">
        <f ca="1">+S357</f>
        <v>0</v>
      </c>
      <c r="U357" s="246">
        <f t="shared" si="18"/>
        <v>2</v>
      </c>
      <c r="V357" s="347" t="str">
        <f>+VLOOKUP(A357,bd_lista!$A$3:$E$590,5,FALSE)</f>
        <v>Empresas Nacionales</v>
      </c>
      <c r="W357" s="454"/>
      <c r="X357" s="244">
        <f>+VLOOKUP(A357,[2]Sheet1!$A$13:$D$744,4,FALSE)</f>
        <v>20</v>
      </c>
      <c r="Y357" s="244" t="str">
        <f>+VLOOKUP(X357,bd_lista!$A$3:$C$590,3,FALSE)</f>
        <v>Ministerio de Defensa</v>
      </c>
      <c r="Z357" s="302"/>
      <c r="AA357" s="335"/>
    </row>
    <row r="358" spans="1:27" ht="15" hidden="1" customHeight="1">
      <c r="A358" s="254">
        <v>424</v>
      </c>
      <c r="B358" s="449">
        <f>+A358</f>
        <v>424</v>
      </c>
      <c r="C358" s="249" t="str">
        <f>+VLOOKUP(A358,bd_lista!$A$3:$C$590,3,FALSE)</f>
        <v>Caja de Salud CORDES</v>
      </c>
      <c r="D358" s="451" t="str">
        <f>+C358</f>
        <v>Caja de Salud CORDES</v>
      </c>
      <c r="E358" s="249" t="s">
        <v>1310</v>
      </c>
      <c r="F358" s="245">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245">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245">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245">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245">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245">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245">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245">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245">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245">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245">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245">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245">
        <f t="shared" ca="1" si="17"/>
        <v>0</v>
      </c>
      <c r="S358" s="252"/>
      <c r="T358" s="245">
        <f ca="1">+T359</f>
        <v>0</v>
      </c>
      <c r="U358" s="244">
        <f t="shared" si="18"/>
        <v>1</v>
      </c>
      <c r="V358" s="347" t="str">
        <f>+VLOOKUP(A358,bd_lista!$A$3:$E$590,5,FALSE)</f>
        <v>Instituciones de Seguridad Social</v>
      </c>
      <c r="W358" s="453" t="str">
        <f>+V358</f>
        <v>Instituciones de Seguridad Social</v>
      </c>
      <c r="X358" s="244">
        <f>+VLOOKUP(A358,[2]Sheet1!$A$13:$D$744,4,FALSE)</f>
        <v>46</v>
      </c>
      <c r="Y358" s="244" t="str">
        <f>+VLOOKUP(X358,bd_lista!$A$3:$C$590,3,FALSE)</f>
        <v>Ministerio de Salud y Deportes</v>
      </c>
      <c r="Z358" s="304">
        <f>+X358</f>
        <v>46</v>
      </c>
      <c r="AA358" s="305" t="str">
        <f>+Y358</f>
        <v>Ministerio de Salud y Deportes</v>
      </c>
    </row>
    <row r="359" spans="1:27" ht="15" hidden="1" customHeight="1">
      <c r="A359" s="32">
        <v>424</v>
      </c>
      <c r="B359" s="450"/>
      <c r="C359" s="347" t="str">
        <f>+VLOOKUP(A359,bd_lista!$A$3:$C$590,3,FALSE)</f>
        <v>Caja de Salud CORDES</v>
      </c>
      <c r="D359" s="452"/>
      <c r="E359" s="347" t="s">
        <v>1311</v>
      </c>
      <c r="F359" s="247">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0</v>
      </c>
      <c r="G359" s="247">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0</v>
      </c>
      <c r="H359" s="247">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0</v>
      </c>
      <c r="I359" s="247">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0</v>
      </c>
      <c r="J359" s="247">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0</v>
      </c>
      <c r="K359" s="247">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247">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247">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247">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247">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247">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247">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247">
        <f t="shared" ca="1" si="17"/>
        <v>0</v>
      </c>
      <c r="S359" s="264">
        <f ca="1">+R358+R359</f>
        <v>0</v>
      </c>
      <c r="T359" s="247">
        <f ca="1">+S359</f>
        <v>0</v>
      </c>
      <c r="U359" s="246">
        <f t="shared" si="18"/>
        <v>2</v>
      </c>
      <c r="V359" s="347" t="str">
        <f>+VLOOKUP(A359,bd_lista!$A$3:$E$590,5,FALSE)</f>
        <v>Instituciones de Seguridad Social</v>
      </c>
      <c r="W359" s="454"/>
      <c r="X359" s="244">
        <f>+VLOOKUP(A359,[2]Sheet1!$A$13:$D$744,4,FALSE)</f>
        <v>46</v>
      </c>
      <c r="Y359" s="244" t="str">
        <f>+VLOOKUP(X359,bd_lista!$A$3:$C$590,3,FALSE)</f>
        <v>Ministerio de Salud y Deportes</v>
      </c>
      <c r="Z359" s="302"/>
      <c r="AA359" s="303"/>
    </row>
    <row r="360" spans="1:27" ht="15" hidden="1" customHeight="1">
      <c r="A360" s="254">
        <v>425</v>
      </c>
      <c r="B360" s="449">
        <f>+A360</f>
        <v>425</v>
      </c>
      <c r="C360" s="249" t="str">
        <f>+VLOOKUP(A360,bd_lista!$A$3:$C$590,3,FALSE)</f>
        <v>Seguro Social Universitario de Cochabamba</v>
      </c>
      <c r="D360" s="451" t="str">
        <f>+C360</f>
        <v>Seguro Social Universitario de Cochabamba</v>
      </c>
      <c r="E360" s="249" t="s">
        <v>1310</v>
      </c>
      <c r="F360" s="245">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0</v>
      </c>
      <c r="G360" s="245">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0</v>
      </c>
      <c r="H360" s="245">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245">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245">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245">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245">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245">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245">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245">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245">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245">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245">
        <f t="shared" ca="1" si="17"/>
        <v>0</v>
      </c>
      <c r="S360" s="252"/>
      <c r="T360" s="245">
        <f ca="1">+T361</f>
        <v>0</v>
      </c>
      <c r="U360" s="244">
        <f t="shared" si="18"/>
        <v>1</v>
      </c>
      <c r="V360" s="347" t="str">
        <f>+VLOOKUP(A360,bd_lista!$A$3:$E$590,5,FALSE)</f>
        <v>Instituciones de Seguridad Social</v>
      </c>
      <c r="W360" s="453" t="str">
        <f>+V360</f>
        <v>Instituciones de Seguridad Social</v>
      </c>
      <c r="X360" s="244">
        <f>+VLOOKUP(A360,[2]Sheet1!$A$13:$D$744,4,FALSE)</f>
        <v>46</v>
      </c>
      <c r="Y360" s="244" t="str">
        <f>+VLOOKUP(X360,bd_lista!$A$3:$C$590,3,FALSE)</f>
        <v>Ministerio de Salud y Deportes</v>
      </c>
      <c r="Z360" s="304">
        <f>+X360</f>
        <v>46</v>
      </c>
      <c r="AA360" s="305" t="str">
        <f>+Y360</f>
        <v>Ministerio de Salud y Deportes</v>
      </c>
    </row>
    <row r="361" spans="1:27" ht="15" hidden="1" customHeight="1">
      <c r="A361" s="32">
        <v>425</v>
      </c>
      <c r="B361" s="450"/>
      <c r="C361" s="347" t="str">
        <f>+VLOOKUP(A361,bd_lista!$A$3:$C$590,3,FALSE)</f>
        <v>Seguro Social Universitario de Cochabamba</v>
      </c>
      <c r="D361" s="452"/>
      <c r="E361" s="347" t="s">
        <v>1311</v>
      </c>
      <c r="F361" s="247">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0</v>
      </c>
      <c r="G361" s="247">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0</v>
      </c>
      <c r="H361" s="247">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247">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247">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247">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247">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247">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247">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247">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247">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247">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247">
        <f t="shared" ca="1" si="17"/>
        <v>0</v>
      </c>
      <c r="S361" s="264">
        <f ca="1">+R360+R361</f>
        <v>0</v>
      </c>
      <c r="T361" s="247">
        <f ca="1">+S361</f>
        <v>0</v>
      </c>
      <c r="U361" s="246">
        <f t="shared" si="18"/>
        <v>2</v>
      </c>
      <c r="V361" s="347" t="str">
        <f>+VLOOKUP(A361,bd_lista!$A$3:$E$590,5,FALSE)</f>
        <v>Instituciones de Seguridad Social</v>
      </c>
      <c r="W361" s="454"/>
      <c r="X361" s="244">
        <f>+VLOOKUP(A361,[2]Sheet1!$A$13:$D$744,4,FALSE)</f>
        <v>46</v>
      </c>
      <c r="Y361" s="244" t="str">
        <f>+VLOOKUP(X361,bd_lista!$A$3:$C$590,3,FALSE)</f>
        <v>Ministerio de Salud y Deportes</v>
      </c>
      <c r="Z361" s="302"/>
      <c r="AA361" s="303"/>
    </row>
    <row r="362" spans="1:27" ht="15" hidden="1" customHeight="1">
      <c r="A362" s="254">
        <v>426</v>
      </c>
      <c r="B362" s="449">
        <f>+A362</f>
        <v>426</v>
      </c>
      <c r="C362" s="249" t="str">
        <f>+VLOOKUP(A362,bd_lista!$A$3:$C$590,3,FALSE)</f>
        <v>Seguro Social Universitario de Oruro</v>
      </c>
      <c r="D362" s="451" t="str">
        <f>+C362</f>
        <v>Seguro Social Universitario de Oruro</v>
      </c>
      <c r="E362" s="249" t="s">
        <v>1310</v>
      </c>
      <c r="F362" s="245">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0</v>
      </c>
      <c r="G362" s="245">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0</v>
      </c>
      <c r="H362" s="245">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245">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245">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245">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245">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245">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245">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245">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245">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245">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245">
        <f t="shared" ca="1" si="17"/>
        <v>0</v>
      </c>
      <c r="S362" s="252"/>
      <c r="T362" s="245">
        <f ca="1">+T363</f>
        <v>0</v>
      </c>
      <c r="U362" s="244">
        <f t="shared" si="18"/>
        <v>1</v>
      </c>
      <c r="V362" s="347" t="str">
        <f>+VLOOKUP(A362,bd_lista!$A$3:$E$590,5,FALSE)</f>
        <v>Instituciones de Seguridad Social</v>
      </c>
      <c r="W362" s="453" t="str">
        <f>+V362</f>
        <v>Instituciones de Seguridad Social</v>
      </c>
      <c r="X362" s="244">
        <f>+VLOOKUP(A362,[2]Sheet1!$A$13:$D$744,4,FALSE)</f>
        <v>46</v>
      </c>
      <c r="Y362" s="244" t="str">
        <f>+VLOOKUP(X362,bd_lista!$A$3:$C$590,3,FALSE)</f>
        <v>Ministerio de Salud y Deportes</v>
      </c>
      <c r="Z362" s="304">
        <f>+X362</f>
        <v>46</v>
      </c>
      <c r="AA362" s="305" t="str">
        <f>+Y362</f>
        <v>Ministerio de Salud y Deportes</v>
      </c>
    </row>
    <row r="363" spans="1:27" ht="15" hidden="1" customHeight="1">
      <c r="A363" s="32">
        <v>426</v>
      </c>
      <c r="B363" s="450"/>
      <c r="C363" s="347" t="str">
        <f>+VLOOKUP(A363,bd_lista!$A$3:$C$590,3,FALSE)</f>
        <v>Seguro Social Universitario de Oruro</v>
      </c>
      <c r="D363" s="452"/>
      <c r="E363" s="347" t="s">
        <v>1311</v>
      </c>
      <c r="F363" s="247">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0</v>
      </c>
      <c r="G363" s="247">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0</v>
      </c>
      <c r="H363" s="247">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247">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247">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0</v>
      </c>
      <c r="K363" s="247">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247">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247">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247">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247">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247">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247">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247">
        <f t="shared" ca="1" si="17"/>
        <v>0</v>
      </c>
      <c r="S363" s="264">
        <f ca="1">+R362+R363</f>
        <v>0</v>
      </c>
      <c r="T363" s="247">
        <f ca="1">+S363</f>
        <v>0</v>
      </c>
      <c r="U363" s="246">
        <f t="shared" si="18"/>
        <v>2</v>
      </c>
      <c r="V363" s="347" t="str">
        <f>+VLOOKUP(A363,bd_lista!$A$3:$E$590,5,FALSE)</f>
        <v>Instituciones de Seguridad Social</v>
      </c>
      <c r="W363" s="454"/>
      <c r="X363" s="244">
        <f>+VLOOKUP(A363,[2]Sheet1!$A$13:$D$744,4,FALSE)</f>
        <v>46</v>
      </c>
      <c r="Y363" s="244" t="str">
        <f>+VLOOKUP(X363,bd_lista!$A$3:$C$590,3,FALSE)</f>
        <v>Ministerio de Salud y Deportes</v>
      </c>
      <c r="Z363" s="302"/>
      <c r="AA363" s="303"/>
    </row>
    <row r="364" spans="1:27" ht="15" hidden="1" customHeight="1">
      <c r="A364" s="254">
        <v>427</v>
      </c>
      <c r="B364" s="449">
        <f>+A364</f>
        <v>427</v>
      </c>
      <c r="C364" s="249" t="str">
        <f>+VLOOKUP(A364,bd_lista!$A$3:$C$590,3,FALSE)</f>
        <v>Seguro Social Universitario de Santa Cruz</v>
      </c>
      <c r="D364" s="451" t="str">
        <f>+C364</f>
        <v>Seguro Social Universitario de Santa Cruz</v>
      </c>
      <c r="E364" s="249" t="s">
        <v>1310</v>
      </c>
      <c r="F364" s="245">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0</v>
      </c>
      <c r="G364" s="245">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v>
      </c>
      <c r="H364" s="245">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245">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245">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245">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245">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245">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245">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245">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245">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245">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245">
        <f t="shared" ca="1" si="17"/>
        <v>0</v>
      </c>
      <c r="S364" s="252"/>
      <c r="T364" s="245">
        <f ca="1">+T365</f>
        <v>0</v>
      </c>
      <c r="U364" s="244">
        <f t="shared" si="18"/>
        <v>1</v>
      </c>
      <c r="V364" s="347" t="str">
        <f>+VLOOKUP(A364,bd_lista!$A$3:$E$590,5,FALSE)</f>
        <v>Instituciones de Seguridad Social</v>
      </c>
      <c r="W364" s="453" t="str">
        <f>+V364</f>
        <v>Instituciones de Seguridad Social</v>
      </c>
      <c r="X364" s="244">
        <f>+VLOOKUP(A364,[2]Sheet1!$A$13:$D$744,4,FALSE)</f>
        <v>46</v>
      </c>
      <c r="Y364" s="244" t="str">
        <f>+VLOOKUP(X364,bd_lista!$A$3:$C$590,3,FALSE)</f>
        <v>Ministerio de Salud y Deportes</v>
      </c>
      <c r="Z364" s="304">
        <f>+X364</f>
        <v>46</v>
      </c>
      <c r="AA364" s="305" t="str">
        <f>+Y364</f>
        <v>Ministerio de Salud y Deportes</v>
      </c>
    </row>
    <row r="365" spans="1:27" ht="15" hidden="1" customHeight="1">
      <c r="A365" s="32">
        <v>427</v>
      </c>
      <c r="B365" s="450"/>
      <c r="C365" s="347" t="str">
        <f>+VLOOKUP(A365,bd_lista!$A$3:$C$590,3,FALSE)</f>
        <v>Seguro Social Universitario de Santa Cruz</v>
      </c>
      <c r="D365" s="452"/>
      <c r="E365" s="347" t="s">
        <v>1311</v>
      </c>
      <c r="F365" s="247">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0</v>
      </c>
      <c r="G365" s="247">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0</v>
      </c>
      <c r="H365" s="247">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0</v>
      </c>
      <c r="I365" s="247">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0</v>
      </c>
      <c r="J365" s="247">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0</v>
      </c>
      <c r="K365" s="247">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247">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247">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247">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247">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247">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247">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247">
        <f t="shared" ca="1" si="17"/>
        <v>0</v>
      </c>
      <c r="S365" s="264">
        <f ca="1">+R364+R365</f>
        <v>0</v>
      </c>
      <c r="T365" s="247">
        <f ca="1">+S365</f>
        <v>0</v>
      </c>
      <c r="U365" s="246">
        <f t="shared" si="18"/>
        <v>2</v>
      </c>
      <c r="V365" s="347" t="str">
        <f>+VLOOKUP(A365,bd_lista!$A$3:$E$590,5,FALSE)</f>
        <v>Instituciones de Seguridad Social</v>
      </c>
      <c r="W365" s="454"/>
      <c r="X365" s="244">
        <f>+VLOOKUP(A365,[2]Sheet1!$A$13:$D$744,4,FALSE)</f>
        <v>46</v>
      </c>
      <c r="Y365" s="244" t="str">
        <f>+VLOOKUP(X365,bd_lista!$A$3:$C$590,3,FALSE)</f>
        <v>Ministerio de Salud y Deportes</v>
      </c>
      <c r="Z365" s="302"/>
      <c r="AA365" s="303"/>
    </row>
    <row r="366" spans="1:27" ht="15" hidden="1" customHeight="1">
      <c r="A366" s="254">
        <v>428</v>
      </c>
      <c r="B366" s="449">
        <f>+A366</f>
        <v>428</v>
      </c>
      <c r="C366" s="249" t="str">
        <f>+VLOOKUP(A366,bd_lista!$A$3:$C$590,3,FALSE)</f>
        <v>Seguro Social Universitario de Sucre</v>
      </c>
      <c r="D366" s="451" t="str">
        <f>+C366</f>
        <v>Seguro Social Universitario de Sucre</v>
      </c>
      <c r="E366" s="249" t="s">
        <v>1310</v>
      </c>
      <c r="F366" s="245">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0</v>
      </c>
      <c r="G366" s="245">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245">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245">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245">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245">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245">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245">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245">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245">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245">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245">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245">
        <f t="shared" ca="1" si="17"/>
        <v>0</v>
      </c>
      <c r="S366" s="252"/>
      <c r="T366" s="245">
        <f ca="1">+T367</f>
        <v>0</v>
      </c>
      <c r="U366" s="244">
        <f t="shared" si="18"/>
        <v>1</v>
      </c>
      <c r="V366" s="347" t="str">
        <f>+VLOOKUP(A366,bd_lista!$A$3:$E$590,5,FALSE)</f>
        <v>Instituciones de Seguridad Social</v>
      </c>
      <c r="W366" s="453" t="str">
        <f>+V366</f>
        <v>Instituciones de Seguridad Social</v>
      </c>
      <c r="X366" s="244">
        <f>+VLOOKUP(A366,[2]Sheet1!$A$13:$D$744,4,FALSE)</f>
        <v>46</v>
      </c>
      <c r="Y366" s="244" t="str">
        <f>+VLOOKUP(X366,bd_lista!$A$3:$C$590,3,FALSE)</f>
        <v>Ministerio de Salud y Deportes</v>
      </c>
      <c r="Z366" s="304">
        <f>+X366</f>
        <v>46</v>
      </c>
      <c r="AA366" s="305" t="str">
        <f>+Y366</f>
        <v>Ministerio de Salud y Deportes</v>
      </c>
    </row>
    <row r="367" spans="1:27" ht="15" hidden="1" customHeight="1">
      <c r="A367" s="32">
        <v>428</v>
      </c>
      <c r="B367" s="450"/>
      <c r="C367" s="347" t="str">
        <f>+VLOOKUP(A367,bd_lista!$A$3:$C$590,3,FALSE)</f>
        <v>Seguro Social Universitario de Sucre</v>
      </c>
      <c r="D367" s="452"/>
      <c r="E367" s="347" t="s">
        <v>1311</v>
      </c>
      <c r="F367" s="247">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0</v>
      </c>
      <c r="G367" s="247">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0</v>
      </c>
      <c r="H367" s="247">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247">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0</v>
      </c>
      <c r="J367" s="247">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247">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247">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247">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247">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247">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247">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247">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247">
        <f t="shared" ca="1" si="17"/>
        <v>0</v>
      </c>
      <c r="S367" s="264">
        <f ca="1">+R366+R367</f>
        <v>0</v>
      </c>
      <c r="T367" s="247">
        <f ca="1">+S367</f>
        <v>0</v>
      </c>
      <c r="U367" s="246">
        <f t="shared" si="18"/>
        <v>2</v>
      </c>
      <c r="V367" s="347" t="str">
        <f>+VLOOKUP(A367,bd_lista!$A$3:$E$590,5,FALSE)</f>
        <v>Instituciones de Seguridad Social</v>
      </c>
      <c r="W367" s="454"/>
      <c r="X367" s="244">
        <f>+VLOOKUP(A367,[2]Sheet1!$A$13:$D$744,4,FALSE)</f>
        <v>46</v>
      </c>
      <c r="Y367" s="244" t="str">
        <f>+VLOOKUP(X367,bd_lista!$A$3:$C$590,3,FALSE)</f>
        <v>Ministerio de Salud y Deportes</v>
      </c>
      <c r="Z367" s="302"/>
      <c r="AA367" s="303"/>
    </row>
    <row r="368" spans="1:27" ht="15" hidden="1" customHeight="1">
      <c r="A368" s="254">
        <v>429</v>
      </c>
      <c r="B368" s="449">
        <f>+A368</f>
        <v>429</v>
      </c>
      <c r="C368" s="249" t="str">
        <f>+VLOOKUP(A368,bd_lista!$A$3:$C$590,3,FALSE)</f>
        <v>Seguro Social Universitario de La Paz</v>
      </c>
      <c r="D368" s="451" t="str">
        <f>+C368</f>
        <v>Seguro Social Universitario de La Paz</v>
      </c>
      <c r="E368" s="249" t="s">
        <v>1310</v>
      </c>
      <c r="F368" s="245">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0</v>
      </c>
      <c r="G368" s="245">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0</v>
      </c>
      <c r="H368" s="245">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245">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245">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245">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245">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245">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245">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245">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245">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245">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245">
        <f t="shared" ca="1" si="17"/>
        <v>0</v>
      </c>
      <c r="S368" s="252"/>
      <c r="T368" s="245">
        <f ca="1">+T369</f>
        <v>0</v>
      </c>
      <c r="U368" s="244">
        <f t="shared" si="18"/>
        <v>1</v>
      </c>
      <c r="V368" s="347" t="str">
        <f>+VLOOKUP(A368,bd_lista!$A$3:$E$590,5,FALSE)</f>
        <v>Instituciones de Seguridad Social</v>
      </c>
      <c r="W368" s="453" t="str">
        <f>+V368</f>
        <v>Instituciones de Seguridad Social</v>
      </c>
      <c r="X368" s="244">
        <f>+VLOOKUP(A368,[2]Sheet1!$A$13:$D$744,4,FALSE)</f>
        <v>46</v>
      </c>
      <c r="Y368" s="244" t="str">
        <f>+VLOOKUP(X368,bd_lista!$A$3:$C$590,3,FALSE)</f>
        <v>Ministerio de Salud y Deportes</v>
      </c>
      <c r="Z368" s="304">
        <f>+X368</f>
        <v>46</v>
      </c>
      <c r="AA368" s="305" t="str">
        <f>+Y368</f>
        <v>Ministerio de Salud y Deportes</v>
      </c>
    </row>
    <row r="369" spans="1:27" ht="15" hidden="1" customHeight="1">
      <c r="A369" s="32">
        <v>429</v>
      </c>
      <c r="B369" s="450"/>
      <c r="C369" s="347" t="str">
        <f>+VLOOKUP(A369,bd_lista!$A$3:$C$590,3,FALSE)</f>
        <v>Seguro Social Universitario de La Paz</v>
      </c>
      <c r="D369" s="452"/>
      <c r="E369" s="347" t="s">
        <v>1311</v>
      </c>
      <c r="F369" s="247">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0</v>
      </c>
      <c r="G369" s="247">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0</v>
      </c>
      <c r="H369" s="247">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247">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0</v>
      </c>
      <c r="J369" s="247">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247">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247">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247">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247">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247">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247">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247">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247">
        <f t="shared" ca="1" si="17"/>
        <v>0</v>
      </c>
      <c r="S369" s="264">
        <f ca="1">+R368+R369</f>
        <v>0</v>
      </c>
      <c r="T369" s="247">
        <f ca="1">+S369</f>
        <v>0</v>
      </c>
      <c r="U369" s="246">
        <f t="shared" si="18"/>
        <v>2</v>
      </c>
      <c r="V369" s="347" t="str">
        <f>+VLOOKUP(A369,bd_lista!$A$3:$E$590,5,FALSE)</f>
        <v>Instituciones de Seguridad Social</v>
      </c>
      <c r="W369" s="454"/>
      <c r="X369" s="244">
        <f>+VLOOKUP(A369,[2]Sheet1!$A$13:$D$744,4,FALSE)</f>
        <v>46</v>
      </c>
      <c r="Y369" s="244" t="str">
        <f>+VLOOKUP(X369,bd_lista!$A$3:$C$590,3,FALSE)</f>
        <v>Ministerio de Salud y Deportes</v>
      </c>
      <c r="Z369" s="302"/>
      <c r="AA369" s="303"/>
    </row>
    <row r="370" spans="1:27" ht="15" hidden="1" customHeight="1">
      <c r="A370" s="254">
        <v>432</v>
      </c>
      <c r="B370" s="449">
        <f>+A370</f>
        <v>432</v>
      </c>
      <c r="C370" s="249" t="str">
        <f>+VLOOKUP(A370,bd_lista!$A$3:$C$590,3,FALSE)</f>
        <v>Seguro Social Universitario de Tarija</v>
      </c>
      <c r="D370" s="451" t="str">
        <f>+C370</f>
        <v>Seguro Social Universitario de Tarija</v>
      </c>
      <c r="E370" s="249" t="s">
        <v>1310</v>
      </c>
      <c r="F370" s="245">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0</v>
      </c>
      <c r="G370" s="245">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0</v>
      </c>
      <c r="H370" s="245">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245">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0</v>
      </c>
      <c r="J370" s="245">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245">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245">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245">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245">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245">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245">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245">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245">
        <f t="shared" ca="1" si="17"/>
        <v>0</v>
      </c>
      <c r="S370" s="252"/>
      <c r="T370" s="245">
        <f ca="1">+T371</f>
        <v>0</v>
      </c>
      <c r="U370" s="244">
        <f t="shared" si="18"/>
        <v>1</v>
      </c>
      <c r="V370" s="347" t="str">
        <f>+VLOOKUP(A370,bd_lista!$A$3:$E$590,5,FALSE)</f>
        <v>Instituciones de Seguridad Social</v>
      </c>
      <c r="W370" s="453" t="str">
        <f>+V370</f>
        <v>Instituciones de Seguridad Social</v>
      </c>
      <c r="X370" s="244">
        <f>+VLOOKUP(A370,[2]Sheet1!$A$13:$D$744,4,FALSE)</f>
        <v>46</v>
      </c>
      <c r="Y370" s="244" t="str">
        <f>+VLOOKUP(X370,bd_lista!$A$3:$C$590,3,FALSE)</f>
        <v>Ministerio de Salud y Deportes</v>
      </c>
      <c r="Z370" s="304">
        <f>+X370</f>
        <v>46</v>
      </c>
      <c r="AA370" s="305" t="str">
        <f>+Y370</f>
        <v>Ministerio de Salud y Deportes</v>
      </c>
    </row>
    <row r="371" spans="1:27" ht="15" hidden="1" customHeight="1">
      <c r="A371" s="32">
        <v>432</v>
      </c>
      <c r="B371" s="450"/>
      <c r="C371" s="347" t="str">
        <f>+VLOOKUP(A371,bd_lista!$A$3:$C$590,3,FALSE)</f>
        <v>Seguro Social Universitario de Tarija</v>
      </c>
      <c r="D371" s="452"/>
      <c r="E371" s="347" t="s">
        <v>1311</v>
      </c>
      <c r="F371" s="247">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0</v>
      </c>
      <c r="G371" s="247">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0</v>
      </c>
      <c r="H371" s="247">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0</v>
      </c>
      <c r="I371" s="247">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0</v>
      </c>
      <c r="J371" s="247">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247">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247">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247">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247">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247">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247">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247">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247">
        <f t="shared" ca="1" si="17"/>
        <v>0</v>
      </c>
      <c r="S371" s="264">
        <f ca="1">+R370+R371</f>
        <v>0</v>
      </c>
      <c r="T371" s="247">
        <f ca="1">+S371</f>
        <v>0</v>
      </c>
      <c r="U371" s="246">
        <f t="shared" si="18"/>
        <v>2</v>
      </c>
      <c r="V371" s="347" t="str">
        <f>+VLOOKUP(A371,bd_lista!$A$3:$E$590,5,FALSE)</f>
        <v>Instituciones de Seguridad Social</v>
      </c>
      <c r="W371" s="454"/>
      <c r="X371" s="244">
        <f>+VLOOKUP(A371,[2]Sheet1!$A$13:$D$744,4,FALSE)</f>
        <v>46</v>
      </c>
      <c r="Y371" s="244" t="str">
        <f>+VLOOKUP(X371,bd_lista!$A$3:$C$590,3,FALSE)</f>
        <v>Ministerio de Salud y Deportes</v>
      </c>
      <c r="Z371" s="302"/>
      <c r="AA371" s="303"/>
    </row>
    <row r="372" spans="1:27" ht="15" hidden="1" customHeight="1">
      <c r="A372" s="254">
        <v>433</v>
      </c>
      <c r="B372" s="449">
        <f>+A372</f>
        <v>433</v>
      </c>
      <c r="C372" s="249" t="str">
        <f>+VLOOKUP(A372,bd_lista!$A$3:$C$590,3,FALSE)</f>
        <v>Seguro Social Universitario de Potosí</v>
      </c>
      <c r="D372" s="451" t="str">
        <f>+C372</f>
        <v>Seguro Social Universitario de Potosí</v>
      </c>
      <c r="E372" s="249" t="s">
        <v>1310</v>
      </c>
      <c r="F372" s="245">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245">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0</v>
      </c>
      <c r="H372" s="245">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245">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245">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245">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245">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245">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245">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245">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245">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245">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245">
        <f t="shared" ca="1" si="17"/>
        <v>0</v>
      </c>
      <c r="S372" s="252"/>
      <c r="T372" s="245">
        <f ca="1">+T373</f>
        <v>0</v>
      </c>
      <c r="U372" s="244">
        <f t="shared" si="18"/>
        <v>1</v>
      </c>
      <c r="V372" s="347" t="str">
        <f>+VLOOKUP(A372,bd_lista!$A$3:$E$590,5,FALSE)</f>
        <v>Instituciones de Seguridad Social</v>
      </c>
      <c r="W372" s="453" t="str">
        <f>+V372</f>
        <v>Instituciones de Seguridad Social</v>
      </c>
      <c r="X372" s="244">
        <f>+VLOOKUP(A372,[2]Sheet1!$A$13:$D$744,4,FALSE)</f>
        <v>46</v>
      </c>
      <c r="Y372" s="244" t="str">
        <f>+VLOOKUP(X372,bd_lista!$A$3:$C$590,3,FALSE)</f>
        <v>Ministerio de Salud y Deportes</v>
      </c>
      <c r="Z372" s="304">
        <f>+X372</f>
        <v>46</v>
      </c>
      <c r="AA372" s="305" t="str">
        <f>+Y372</f>
        <v>Ministerio de Salud y Deportes</v>
      </c>
    </row>
    <row r="373" spans="1:27" ht="15" hidden="1" customHeight="1">
      <c r="A373" s="32">
        <v>433</v>
      </c>
      <c r="B373" s="450"/>
      <c r="C373" s="347" t="str">
        <f>+VLOOKUP(A373,bd_lista!$A$3:$C$590,3,FALSE)</f>
        <v>Seguro Social Universitario de Potosí</v>
      </c>
      <c r="D373" s="452"/>
      <c r="E373" s="347" t="s">
        <v>1311</v>
      </c>
      <c r="F373" s="247">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0</v>
      </c>
      <c r="G373" s="247">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0</v>
      </c>
      <c r="H373" s="247">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0</v>
      </c>
      <c r="I373" s="247">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0</v>
      </c>
      <c r="J373" s="247">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247">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247">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247">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247">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247">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247">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247">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247">
        <f t="shared" ca="1" si="17"/>
        <v>0</v>
      </c>
      <c r="S373" s="264">
        <f ca="1">+R372+R373</f>
        <v>0</v>
      </c>
      <c r="T373" s="247">
        <f ca="1">+S373</f>
        <v>0</v>
      </c>
      <c r="U373" s="246">
        <f t="shared" si="18"/>
        <v>2</v>
      </c>
      <c r="V373" s="347" t="str">
        <f>+VLOOKUP(A373,bd_lista!$A$3:$E$590,5,FALSE)</f>
        <v>Instituciones de Seguridad Social</v>
      </c>
      <c r="W373" s="454"/>
      <c r="X373" s="244">
        <f>+VLOOKUP(A373,[2]Sheet1!$A$13:$D$744,4,FALSE)</f>
        <v>46</v>
      </c>
      <c r="Y373" s="244" t="str">
        <f>+VLOOKUP(X373,bd_lista!$A$3:$C$590,3,FALSE)</f>
        <v>Ministerio de Salud y Deportes</v>
      </c>
      <c r="Z373" s="302"/>
      <c r="AA373" s="303"/>
    </row>
    <row r="374" spans="1:27" ht="15" hidden="1" customHeight="1">
      <c r="A374" s="254">
        <v>434</v>
      </c>
      <c r="B374" s="449">
        <f>+A374</f>
        <v>434</v>
      </c>
      <c r="C374" s="249" t="str">
        <f>+VLOOKUP(A374,bd_lista!$A$3:$C$590,3,FALSE)</f>
        <v>Seguro Social Universitario de Beni</v>
      </c>
      <c r="D374" s="451" t="str">
        <f>+C374</f>
        <v>Seguro Social Universitario de Beni</v>
      </c>
      <c r="E374" s="249" t="s">
        <v>1310</v>
      </c>
      <c r="F374" s="245">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0</v>
      </c>
      <c r="G374" s="245">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245">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245">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245">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245">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245">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245">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245">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245">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245">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245">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245">
        <f t="shared" ca="1" si="17"/>
        <v>0</v>
      </c>
      <c r="S374" s="252"/>
      <c r="T374" s="245">
        <f ca="1">+T375</f>
        <v>0</v>
      </c>
      <c r="U374" s="244">
        <f t="shared" si="18"/>
        <v>1</v>
      </c>
      <c r="V374" s="347" t="str">
        <f>+VLOOKUP(A374,bd_lista!$A$3:$E$590,5,FALSE)</f>
        <v>Instituciones de Seguridad Social</v>
      </c>
      <c r="W374" s="453" t="str">
        <f>+V374</f>
        <v>Instituciones de Seguridad Social</v>
      </c>
      <c r="X374" s="244">
        <f>+VLOOKUP(A374,[2]Sheet1!$A$13:$D$744,4,FALSE)</f>
        <v>46</v>
      </c>
      <c r="Y374" s="244" t="str">
        <f>+VLOOKUP(X374,bd_lista!$A$3:$C$590,3,FALSE)</f>
        <v>Ministerio de Salud y Deportes</v>
      </c>
      <c r="Z374" s="304">
        <f>+X374</f>
        <v>46</v>
      </c>
      <c r="AA374" s="305" t="str">
        <f>+Y374</f>
        <v>Ministerio de Salud y Deportes</v>
      </c>
    </row>
    <row r="375" spans="1:27" ht="15" hidden="1" customHeight="1">
      <c r="A375" s="32">
        <v>434</v>
      </c>
      <c r="B375" s="450"/>
      <c r="C375" s="347" t="str">
        <f>+VLOOKUP(A375,bd_lista!$A$3:$C$590,3,FALSE)</f>
        <v>Seguro Social Universitario de Beni</v>
      </c>
      <c r="D375" s="452"/>
      <c r="E375" s="347" t="s">
        <v>1311</v>
      </c>
      <c r="F375" s="247">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0</v>
      </c>
      <c r="G375" s="247">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0</v>
      </c>
      <c r="H375" s="247">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0</v>
      </c>
      <c r="I375" s="247">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0</v>
      </c>
      <c r="J375" s="247">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0</v>
      </c>
      <c r="K375" s="247">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247">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247">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247">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247">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247">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247">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247">
        <f t="shared" ca="1" si="17"/>
        <v>0</v>
      </c>
      <c r="S375" s="264">
        <f ca="1">+R374+R375</f>
        <v>0</v>
      </c>
      <c r="T375" s="247">
        <f ca="1">+S375</f>
        <v>0</v>
      </c>
      <c r="U375" s="246">
        <f t="shared" si="18"/>
        <v>2</v>
      </c>
      <c r="V375" s="347" t="str">
        <f>+VLOOKUP(A375,bd_lista!$A$3:$E$590,5,FALSE)</f>
        <v>Instituciones de Seguridad Social</v>
      </c>
      <c r="W375" s="454"/>
      <c r="X375" s="244">
        <f>+VLOOKUP(A375,[2]Sheet1!$A$13:$D$744,4,FALSE)</f>
        <v>46</v>
      </c>
      <c r="Y375" s="244" t="str">
        <f>+VLOOKUP(X375,bd_lista!$A$3:$C$590,3,FALSE)</f>
        <v>Ministerio de Salud y Deportes</v>
      </c>
      <c r="Z375" s="302"/>
      <c r="AA375" s="303"/>
    </row>
    <row r="376" spans="1:27" ht="15" hidden="1" customHeight="1">
      <c r="A376" s="254">
        <v>435</v>
      </c>
      <c r="B376" s="449">
        <f>+A376</f>
        <v>435</v>
      </c>
      <c r="C376" s="249" t="str">
        <f>+VLOOKUP(A376,bd_lista!$A$3:$C$590,3,FALSE)</f>
        <v>Seguro Integral de Salud</v>
      </c>
      <c r="D376" s="451" t="str">
        <f>+C376</f>
        <v>Seguro Integral de Salud</v>
      </c>
      <c r="E376" s="249" t="s">
        <v>1310</v>
      </c>
      <c r="F376" s="245">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245">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245">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245">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245">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245">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245">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245">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245">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245">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245">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245">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245">
        <f t="shared" ca="1" si="17"/>
        <v>0</v>
      </c>
      <c r="S376" s="252"/>
      <c r="T376" s="245">
        <f ca="1">+T377</f>
        <v>0</v>
      </c>
      <c r="U376" s="244">
        <f t="shared" si="18"/>
        <v>1</v>
      </c>
      <c r="V376" s="347" t="str">
        <f>+VLOOKUP(A376,bd_lista!$A$3:$E$590,5,FALSE)</f>
        <v>Instituciones de Seguridad Social</v>
      </c>
      <c r="W376" s="453" t="str">
        <f>+V376</f>
        <v>Instituciones de Seguridad Social</v>
      </c>
      <c r="X376" s="244">
        <f>+VLOOKUP(A376,[2]Sheet1!$A$13:$D$744,4,FALSE)</f>
        <v>46</v>
      </c>
      <c r="Y376" s="244" t="str">
        <f>+VLOOKUP(X376,bd_lista!$A$3:$C$590,3,FALSE)</f>
        <v>Ministerio de Salud y Deportes</v>
      </c>
      <c r="Z376" s="304">
        <f>+X376</f>
        <v>46</v>
      </c>
      <c r="AA376" s="305" t="str">
        <f>+Y376</f>
        <v>Ministerio de Salud y Deportes</v>
      </c>
    </row>
    <row r="377" spans="1:27" ht="15" hidden="1" customHeight="1">
      <c r="A377" s="32">
        <v>435</v>
      </c>
      <c r="B377" s="450"/>
      <c r="C377" s="347" t="str">
        <f>+VLOOKUP(A377,bd_lista!$A$3:$C$590,3,FALSE)</f>
        <v>Seguro Integral de Salud</v>
      </c>
      <c r="D377" s="452"/>
      <c r="E377" s="347" t="s">
        <v>1311</v>
      </c>
      <c r="F377" s="247">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0</v>
      </c>
      <c r="G377" s="247">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0</v>
      </c>
      <c r="H377" s="247">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247">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247">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247">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247">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247">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247">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247">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247">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247">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247">
        <f t="shared" ca="1" si="17"/>
        <v>0</v>
      </c>
      <c r="S377" s="264">
        <f ca="1">+R376+R377</f>
        <v>0</v>
      </c>
      <c r="T377" s="247">
        <f ca="1">+S377</f>
        <v>0</v>
      </c>
      <c r="U377" s="246">
        <f t="shared" si="18"/>
        <v>2</v>
      </c>
      <c r="V377" s="347" t="str">
        <f>+VLOOKUP(A377,bd_lista!$A$3:$E$590,5,FALSE)</f>
        <v>Instituciones de Seguridad Social</v>
      </c>
      <c r="W377" s="454"/>
      <c r="X377" s="244">
        <f>+VLOOKUP(A377,[2]Sheet1!$A$13:$D$744,4,FALSE)</f>
        <v>46</v>
      </c>
      <c r="Y377" s="244" t="str">
        <f>+VLOOKUP(X377,bd_lista!$A$3:$C$590,3,FALSE)</f>
        <v>Ministerio de Salud y Deportes</v>
      </c>
      <c r="Z377" s="302"/>
      <c r="AA377" s="303"/>
    </row>
    <row r="378" spans="1:27" customFormat="1" ht="27" hidden="1" customHeight="1">
      <c r="A378" s="254">
        <v>4601</v>
      </c>
      <c r="B378" s="449">
        <f>+A378</f>
        <v>4601</v>
      </c>
      <c r="C378" s="249" t="str">
        <f>+VLOOKUP(A378,bd_lista!$A$3:$C$590,3,FALSE)</f>
        <v>Gobierno Autónomo Regional del Gran Chaco</v>
      </c>
      <c r="D378" s="451" t="str">
        <f>+C378</f>
        <v>Gobierno Autónomo Regional del Gran Chaco</v>
      </c>
      <c r="E378" s="244" t="s">
        <v>1310</v>
      </c>
      <c r="F378" s="245">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245">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245">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245">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245">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245">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245">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245">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245">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245">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245">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245">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245">
        <f t="shared" ca="1" si="17"/>
        <v>0</v>
      </c>
      <c r="S378" s="252"/>
      <c r="T378" s="245">
        <f ca="1">+T379</f>
        <v>0</v>
      </c>
      <c r="U378" s="244">
        <f t="shared" si="18"/>
        <v>1</v>
      </c>
      <c r="V378" s="347" t="str">
        <f>+VLOOKUP(A378,bd_lista!$A$3:$E$590,5,FALSE)</f>
        <v>Gobiernos Autónomos Regionales</v>
      </c>
      <c r="W378" s="453" t="str">
        <f>+V378</f>
        <v>Gobiernos Autónomos Regionales</v>
      </c>
      <c r="X378" s="244">
        <f>+VLOOKUP(A378,[2]Sheet1!$A$13:$D$744,4,FALSE)</f>
        <v>0</v>
      </c>
      <c r="Y378" s="244" t="e">
        <f>+VLOOKUP(X378,bd_lista!$A$3:$C$590,3,FALSE)</f>
        <v>#N/A</v>
      </c>
      <c r="Z378" s="304">
        <f>+X378</f>
        <v>0</v>
      </c>
      <c r="AA378" s="305" t="e">
        <f>+Y378</f>
        <v>#N/A</v>
      </c>
    </row>
    <row r="379" spans="1:27" customFormat="1" ht="15" hidden="1" customHeight="1">
      <c r="A379" s="32">
        <v>4601</v>
      </c>
      <c r="B379" s="450"/>
      <c r="C379" s="347" t="str">
        <f>+VLOOKUP(A379,bd_lista!$A$3:$C$590,3,FALSE)</f>
        <v>Gobierno Autónomo Regional del Gran Chaco</v>
      </c>
      <c r="D379" s="452"/>
      <c r="E379" s="244" t="s">
        <v>1311</v>
      </c>
      <c r="F379" s="245">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0</v>
      </c>
      <c r="G379" s="245">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0</v>
      </c>
      <c r="H379" s="245">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0</v>
      </c>
      <c r="I379" s="245">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0</v>
      </c>
      <c r="J379" s="245">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245">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245">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245">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245">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245">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245">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245">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245">
        <f t="shared" ca="1" si="17"/>
        <v>0</v>
      </c>
      <c r="S379" s="252">
        <f ca="1">+R378+R379</f>
        <v>0</v>
      </c>
      <c r="T379" s="245">
        <f ca="1">+S379</f>
        <v>0</v>
      </c>
      <c r="U379" s="244">
        <f t="shared" si="18"/>
        <v>2</v>
      </c>
      <c r="V379" s="347" t="str">
        <f>+VLOOKUP(A379,bd_lista!$A$3:$E$590,5,FALSE)</f>
        <v>Gobiernos Autónomos Regionales</v>
      </c>
      <c r="W379" s="454"/>
      <c r="X379" s="244">
        <f>+VLOOKUP(A379,[2]Sheet1!$A$13:$D$744,4,FALSE)</f>
        <v>0</v>
      </c>
      <c r="Y379" s="244" t="e">
        <f>+VLOOKUP(X379,bd_lista!$A$3:$C$590,3,FALSE)</f>
        <v>#N/A</v>
      </c>
      <c r="Z379" s="302"/>
      <c r="AA379" s="303"/>
    </row>
    <row r="380" spans="1:27" ht="15" hidden="1" customHeight="1">
      <c r="A380" s="32">
        <v>1519</v>
      </c>
      <c r="B380" s="449">
        <f>+A380</f>
        <v>1519</v>
      </c>
      <c r="C380" s="249" t="str">
        <f>+VLOOKUP(A380,bd_lista!$A$3:$C$590,3,FALSE)</f>
        <v>Gobierno Autónomo Municipal de Tupiza</v>
      </c>
      <c r="D380" s="451" t="str">
        <f>+C380</f>
        <v>Gobierno Autónomo Municipal de Tupiza</v>
      </c>
      <c r="E380" s="244" t="s">
        <v>1310</v>
      </c>
      <c r="F380" s="245">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245">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245">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245">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245">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245">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245">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245">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245">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245">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245">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245">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245">
        <f t="shared" ca="1" si="17"/>
        <v>0</v>
      </c>
      <c r="S380" s="252"/>
      <c r="T380" s="245">
        <f ca="1">+T381</f>
        <v>0</v>
      </c>
      <c r="U380" s="244">
        <f t="shared" si="18"/>
        <v>1</v>
      </c>
      <c r="V380" s="347" t="str">
        <f>+VLOOKUP(A380,bd_lista!$A$3:$E$590,5,FALSE)</f>
        <v>Gobiernos Autonomos Municipales</v>
      </c>
      <c r="W380" s="453" t="str">
        <f>+V380</f>
        <v>Gobiernos Autonomos Municipales</v>
      </c>
      <c r="X380" s="244">
        <f>+VLOOKUP(A380,[2]Sheet1!$A$13:$D$744,4,FALSE)</f>
        <v>0</v>
      </c>
      <c r="Y380" s="244" t="e">
        <f>+VLOOKUP(X380,bd_lista!$A$3:$C$590,3,FALSE)</f>
        <v>#N/A</v>
      </c>
      <c r="Z380" s="304">
        <f>+X380</f>
        <v>0</v>
      </c>
      <c r="AA380" s="305" t="e">
        <f>+Y380</f>
        <v>#N/A</v>
      </c>
    </row>
    <row r="381" spans="1:27" ht="15" hidden="1" customHeight="1">
      <c r="A381" s="32">
        <v>1519</v>
      </c>
      <c r="B381" s="450"/>
      <c r="C381" s="347" t="str">
        <f>+VLOOKUP(A381,bd_lista!$A$3:$C$590,3,FALSE)</f>
        <v>Gobierno Autónomo Municipal de Tupiza</v>
      </c>
      <c r="D381" s="452"/>
      <c r="E381" s="246" t="s">
        <v>1311</v>
      </c>
      <c r="F381" s="247">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0</v>
      </c>
      <c r="G381" s="247">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0</v>
      </c>
      <c r="H381" s="247">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247">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247">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247">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247">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247">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247">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247">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247">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247">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247">
        <f t="shared" ca="1" si="17"/>
        <v>0</v>
      </c>
      <c r="S381" s="264">
        <f ca="1">+R380+R381</f>
        <v>0</v>
      </c>
      <c r="T381" s="247">
        <f ca="1">+S381</f>
        <v>0</v>
      </c>
      <c r="U381" s="246">
        <f t="shared" si="18"/>
        <v>2</v>
      </c>
      <c r="V381" s="347" t="str">
        <f>+VLOOKUP(A381,bd_lista!$A$3:$E$590,5,FALSE)</f>
        <v>Gobiernos Autonomos Municipales</v>
      </c>
      <c r="W381" s="454"/>
      <c r="X381" s="244">
        <f>+VLOOKUP(A381,[2]Sheet1!$A$13:$D$744,4,FALSE)</f>
        <v>0</v>
      </c>
      <c r="Y381" s="244" t="e">
        <f>+VLOOKUP(X381,bd_lista!$A$3:$C$590,3,FALSE)</f>
        <v>#N/A</v>
      </c>
      <c r="Z381" s="302"/>
      <c r="AA381" s="303"/>
    </row>
    <row r="382" spans="1:27" ht="15" hidden="1" customHeight="1">
      <c r="A382" s="254">
        <v>1236</v>
      </c>
      <c r="B382" s="449">
        <f>+A382</f>
        <v>1236</v>
      </c>
      <c r="C382" s="249" t="str">
        <f>+VLOOKUP(A382,bd_lista!$A$3:$C$590,3,FALSE)</f>
        <v>Gobierno Autónomo Municipal de Ayata</v>
      </c>
      <c r="D382" s="451" t="str">
        <f>+C382</f>
        <v>Gobierno Autónomo Municipal de Ayata</v>
      </c>
      <c r="E382" s="244" t="s">
        <v>1310</v>
      </c>
      <c r="F382" s="245">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245">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245">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245">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245">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245">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245">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245">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245">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245">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245">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245">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245">
        <f t="shared" ca="1" si="17"/>
        <v>0</v>
      </c>
      <c r="S382" s="252"/>
      <c r="T382" s="245">
        <f ca="1">+T383</f>
        <v>0</v>
      </c>
      <c r="U382" s="244">
        <f t="shared" si="18"/>
        <v>1</v>
      </c>
      <c r="V382" s="347" t="str">
        <f>+VLOOKUP(A382,bd_lista!$A$3:$E$590,5,FALSE)</f>
        <v>Gobiernos Autonomos Municipales</v>
      </c>
      <c r="W382" s="453" t="str">
        <f>+V382</f>
        <v>Gobiernos Autonomos Municipales</v>
      </c>
      <c r="X382" s="244">
        <f>+VLOOKUP(A382,[2]Sheet1!$A$13:$D$744,4,FALSE)</f>
        <v>0</v>
      </c>
      <c r="Y382" s="244" t="e">
        <f>+VLOOKUP(X382,bd_lista!$A$3:$C$590,3,FALSE)</f>
        <v>#N/A</v>
      </c>
      <c r="Z382" s="304">
        <f>+X382</f>
        <v>0</v>
      </c>
      <c r="AA382" s="305" t="e">
        <f>+Y382</f>
        <v>#N/A</v>
      </c>
    </row>
    <row r="383" spans="1:27" ht="15" hidden="1" customHeight="1">
      <c r="A383" s="32">
        <v>1236</v>
      </c>
      <c r="B383" s="450"/>
      <c r="C383" s="347" t="str">
        <f>+VLOOKUP(A383,bd_lista!$A$3:$C$590,3,FALSE)</f>
        <v>Gobierno Autónomo Municipal de Ayata</v>
      </c>
      <c r="D383" s="452"/>
      <c r="E383" s="246" t="s">
        <v>1311</v>
      </c>
      <c r="F383" s="247">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0</v>
      </c>
      <c r="G383" s="247">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0</v>
      </c>
      <c r="H383" s="247">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0</v>
      </c>
      <c r="I383" s="247">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0</v>
      </c>
      <c r="J383" s="247">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0</v>
      </c>
      <c r="K383" s="247">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247">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247">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247">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247">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247">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247">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247">
        <f t="shared" ca="1" si="17"/>
        <v>0</v>
      </c>
      <c r="S383" s="264">
        <f ca="1">+R382+R383</f>
        <v>0</v>
      </c>
      <c r="T383" s="247">
        <f ca="1">+S383</f>
        <v>0</v>
      </c>
      <c r="U383" s="246">
        <f t="shared" si="18"/>
        <v>2</v>
      </c>
      <c r="V383" s="347" t="str">
        <f>+VLOOKUP(A383,bd_lista!$A$3:$E$590,5,FALSE)</f>
        <v>Gobiernos Autonomos Municipales</v>
      </c>
      <c r="W383" s="454"/>
      <c r="X383" s="244">
        <f>+VLOOKUP(A383,[2]Sheet1!$A$13:$D$744,4,FALSE)</f>
        <v>0</v>
      </c>
      <c r="Y383" s="244" t="e">
        <f>+VLOOKUP(X383,bd_lista!$A$3:$C$590,3,FALSE)</f>
        <v>#N/A</v>
      </c>
      <c r="Z383" s="302"/>
      <c r="AA383" s="303"/>
    </row>
    <row r="384" spans="1:27" ht="15" hidden="1" customHeight="1">
      <c r="A384" s="254">
        <v>1250</v>
      </c>
      <c r="B384" s="449">
        <f>+A384</f>
        <v>1250</v>
      </c>
      <c r="C384" s="249" t="str">
        <f>+VLOOKUP(A384,bd_lista!$A$3:$C$590,3,FALSE)</f>
        <v>Gobierno Autónomo Municipal de Pelechuco</v>
      </c>
      <c r="D384" s="451" t="str">
        <f>+C384</f>
        <v>Gobierno Autónomo Municipal de Pelechuco</v>
      </c>
      <c r="E384" s="244" t="s">
        <v>1310</v>
      </c>
      <c r="F384" s="245">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245">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245">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245">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245">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245">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245">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245">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245">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245">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245">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245">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245">
        <f t="shared" ca="1" si="17"/>
        <v>0</v>
      </c>
      <c r="S384" s="252"/>
      <c r="T384" s="245">
        <f ca="1">+T385</f>
        <v>0</v>
      </c>
      <c r="U384" s="244">
        <f t="shared" si="18"/>
        <v>1</v>
      </c>
      <c r="V384" s="347" t="str">
        <f>+VLOOKUP(A384,bd_lista!$A$3:$E$590,5,FALSE)</f>
        <v>Gobiernos Autonomos Municipales</v>
      </c>
      <c r="W384" s="453" t="str">
        <f>+V384</f>
        <v>Gobiernos Autonomos Municipales</v>
      </c>
      <c r="X384" s="244">
        <f>+VLOOKUP(A384,[2]Sheet1!$A$13:$D$744,4,FALSE)</f>
        <v>0</v>
      </c>
      <c r="Y384" s="244" t="e">
        <f>+VLOOKUP(X384,bd_lista!$A$3:$C$590,3,FALSE)</f>
        <v>#N/A</v>
      </c>
      <c r="Z384" s="304">
        <f>+X384</f>
        <v>0</v>
      </c>
      <c r="AA384" s="305" t="e">
        <f>+Y384</f>
        <v>#N/A</v>
      </c>
    </row>
    <row r="385" spans="1:27" ht="15" hidden="1" customHeight="1">
      <c r="A385" s="32">
        <v>1250</v>
      </c>
      <c r="B385" s="450"/>
      <c r="C385" s="347" t="str">
        <f>+VLOOKUP(A385,bd_lista!$A$3:$C$590,3,FALSE)</f>
        <v>Gobierno Autónomo Municipal de Pelechuco</v>
      </c>
      <c r="D385" s="452"/>
      <c r="E385" s="246" t="s">
        <v>1311</v>
      </c>
      <c r="F385" s="247">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0</v>
      </c>
      <c r="G385" s="247">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0</v>
      </c>
      <c r="H385" s="247">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0</v>
      </c>
      <c r="I385" s="247">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0</v>
      </c>
      <c r="J385" s="247">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0</v>
      </c>
      <c r="K385" s="247">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247">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247">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247">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247">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247">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247">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247">
        <f t="shared" ca="1" si="17"/>
        <v>0</v>
      </c>
      <c r="S385" s="264">
        <f ca="1">+R384+R385</f>
        <v>0</v>
      </c>
      <c r="T385" s="247">
        <f ca="1">+S385</f>
        <v>0</v>
      </c>
      <c r="U385" s="246">
        <f t="shared" si="18"/>
        <v>2</v>
      </c>
      <c r="V385" s="347" t="str">
        <f>+VLOOKUP(A385,bd_lista!$A$3:$E$590,5,FALSE)</f>
        <v>Gobiernos Autonomos Municipales</v>
      </c>
      <c r="W385" s="454"/>
      <c r="X385" s="244">
        <f>+VLOOKUP(A385,[2]Sheet1!$A$13:$D$744,4,FALSE)</f>
        <v>0</v>
      </c>
      <c r="Y385" s="244" t="e">
        <f>+VLOOKUP(X385,bd_lista!$A$3:$C$590,3,FALSE)</f>
        <v>#N/A</v>
      </c>
      <c r="Z385" s="302"/>
      <c r="AA385" s="303"/>
    </row>
    <row r="386" spans="1:27" ht="15" hidden="1" customHeight="1">
      <c r="A386" s="254">
        <v>1513</v>
      </c>
      <c r="B386" s="449">
        <f>+A386</f>
        <v>1513</v>
      </c>
      <c r="C386" s="249" t="str">
        <f>+VLOOKUP(A386,bd_lista!$A$3:$C$590,3,FALSE)</f>
        <v>Gobierno Autónomo Municipal de Pocoata</v>
      </c>
      <c r="D386" s="451" t="str">
        <f>+C386</f>
        <v>Gobierno Autónomo Municipal de Pocoata</v>
      </c>
      <c r="E386" s="244" t="s">
        <v>1310</v>
      </c>
      <c r="F386" s="245">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245">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245">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0</v>
      </c>
      <c r="I386" s="245">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245">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245">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0</v>
      </c>
      <c r="L386" s="245">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245">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245">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0</v>
      </c>
      <c r="O386" s="245">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245">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245">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245">
        <f t="shared" ca="1" si="17"/>
        <v>0</v>
      </c>
      <c r="S386" s="252"/>
      <c r="T386" s="245">
        <f ca="1">+T387</f>
        <v>1</v>
      </c>
      <c r="U386" s="244">
        <f t="shared" si="18"/>
        <v>1</v>
      </c>
      <c r="V386" s="347" t="str">
        <f>+VLOOKUP(A386,bd_lista!$A$3:$E$590,5,FALSE)</f>
        <v>Gobiernos Autonomos Municipales</v>
      </c>
      <c r="W386" s="453" t="str">
        <f>+V386</f>
        <v>Gobiernos Autonomos Municipales</v>
      </c>
      <c r="X386" s="244">
        <f>+VLOOKUP(A386,[2]Sheet1!$A$13:$D$744,4,FALSE)</f>
        <v>0</v>
      </c>
      <c r="Y386" s="244" t="e">
        <f>+VLOOKUP(X386,bd_lista!$A$3:$C$590,3,FALSE)</f>
        <v>#N/A</v>
      </c>
      <c r="Z386" s="304">
        <f>+X386</f>
        <v>0</v>
      </c>
      <c r="AA386" s="305" t="e">
        <f>+Y386</f>
        <v>#N/A</v>
      </c>
    </row>
    <row r="387" spans="1:27" ht="15" hidden="1" customHeight="1">
      <c r="A387" s="32">
        <v>1513</v>
      </c>
      <c r="B387" s="450"/>
      <c r="C387" s="347" t="str">
        <f>+VLOOKUP(A387,bd_lista!$A$3:$C$590,3,FALSE)</f>
        <v>Gobierno Autónomo Municipal de Pocoata</v>
      </c>
      <c r="D387" s="452"/>
      <c r="E387" s="246" t="s">
        <v>1311</v>
      </c>
      <c r="F387" s="247">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0</v>
      </c>
      <c r="G387" s="247">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0</v>
      </c>
      <c r="H387" s="247">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0</v>
      </c>
      <c r="I387" s="247">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0</v>
      </c>
      <c r="J387" s="247">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1</v>
      </c>
      <c r="K387" s="247">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247">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247">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247">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247">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247">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247">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247">
        <f t="shared" ca="1" si="17"/>
        <v>1</v>
      </c>
      <c r="S387" s="264">
        <f ca="1">+R386+R387</f>
        <v>1</v>
      </c>
      <c r="T387" s="247">
        <f ca="1">+S387</f>
        <v>1</v>
      </c>
      <c r="U387" s="246">
        <f t="shared" si="18"/>
        <v>2</v>
      </c>
      <c r="V387" s="347" t="str">
        <f>+VLOOKUP(A387,bd_lista!$A$3:$E$590,5,FALSE)</f>
        <v>Gobiernos Autonomos Municipales</v>
      </c>
      <c r="W387" s="454"/>
      <c r="X387" s="244">
        <f>+VLOOKUP(A387,[2]Sheet1!$A$13:$D$744,4,FALSE)</f>
        <v>0</v>
      </c>
      <c r="Y387" s="244" t="e">
        <f>+VLOOKUP(X387,bd_lista!$A$3:$C$590,3,FALSE)</f>
        <v>#N/A</v>
      </c>
      <c r="Z387" s="302"/>
      <c r="AA387" s="303"/>
    </row>
    <row r="388" spans="1:27" ht="15" customHeight="1">
      <c r="A388" s="254">
        <v>572</v>
      </c>
      <c r="B388" s="449">
        <f>+A388</f>
        <v>572</v>
      </c>
      <c r="C388" s="249" t="str">
        <f>+VLOOKUP(A388,bd_lista!$A$3:$C$590,3,FALSE)</f>
        <v>Empresa de Apoyo a la Producción de Alimentos</v>
      </c>
      <c r="D388" s="451" t="str">
        <f>+C388</f>
        <v>Empresa de Apoyo a la Producción de Alimentos</v>
      </c>
      <c r="E388" s="249" t="s">
        <v>1310</v>
      </c>
      <c r="F388" s="245">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245">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245">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0</v>
      </c>
      <c r="I388" s="245">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245">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245">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245">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245">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245">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245">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245">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245">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245">
        <f t="shared" ca="1" si="17"/>
        <v>0</v>
      </c>
      <c r="S388" s="268"/>
      <c r="T388" s="245">
        <f ca="1">+T389</f>
        <v>63282147.010000005</v>
      </c>
      <c r="U388" s="244">
        <f t="shared" si="18"/>
        <v>1</v>
      </c>
      <c r="V388" s="347" t="str">
        <f>+VLOOKUP(A388,bd_lista!$A$3:$E$590,5,FALSE)</f>
        <v>Empresas Nacionales</v>
      </c>
      <c r="W388" s="453" t="str">
        <f>+V388</f>
        <v>Empresas Nacionales</v>
      </c>
      <c r="X388" s="244">
        <f>+VLOOKUP(A388,[2]Sheet1!$A$13:$D$744,4,FALSE)</f>
        <v>41</v>
      </c>
      <c r="Y388" s="244" t="str">
        <f>+VLOOKUP(X388,bd_lista!$A$3:$C$590,3,FALSE)</f>
        <v>Ministerio de Desarrollo Productivo y Economía Plural</v>
      </c>
      <c r="Z388" s="304">
        <f>+X388</f>
        <v>41</v>
      </c>
      <c r="AA388" s="333" t="str">
        <f>+Y388</f>
        <v>Ministerio de Desarrollo Productivo y Economía Plural</v>
      </c>
    </row>
    <row r="389" spans="1:27" ht="15" customHeight="1">
      <c r="A389" s="32">
        <v>572</v>
      </c>
      <c r="B389" s="450"/>
      <c r="C389" s="347" t="str">
        <f>+VLOOKUP(A389,bd_lista!$A$3:$C$590,3,FALSE)</f>
        <v>Empresa de Apoyo a la Producción de Alimentos</v>
      </c>
      <c r="D389" s="452"/>
      <c r="E389" s="347" t="s">
        <v>1311</v>
      </c>
      <c r="F389" s="247">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0</v>
      </c>
      <c r="G389" s="247">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0</v>
      </c>
      <c r="H389" s="247">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0</v>
      </c>
      <c r="I389" s="247">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0</v>
      </c>
      <c r="J389" s="247">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0</v>
      </c>
      <c r="K389" s="247">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0</v>
      </c>
      <c r="L389" s="247">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0</v>
      </c>
      <c r="M389" s="247">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63282147.010000005</v>
      </c>
      <c r="N389" s="247">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0</v>
      </c>
      <c r="O389" s="247">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247">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247">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0</v>
      </c>
      <c r="R389" s="247">
        <f t="shared" ca="1" si="17"/>
        <v>63282147.010000005</v>
      </c>
      <c r="S389" s="267">
        <f ca="1">+R388+R389</f>
        <v>63282147.010000005</v>
      </c>
      <c r="T389" s="247">
        <f ca="1">+S389</f>
        <v>63282147.010000005</v>
      </c>
      <c r="U389" s="246">
        <f t="shared" si="18"/>
        <v>2</v>
      </c>
      <c r="V389" s="347" t="str">
        <f>+VLOOKUP(A389,bd_lista!$A$3:$E$590,5,FALSE)</f>
        <v>Empresas Nacionales</v>
      </c>
      <c r="W389" s="454"/>
      <c r="X389" s="244">
        <f>+VLOOKUP(A389,[2]Sheet1!$A$13:$D$744,4,FALSE)</f>
        <v>41</v>
      </c>
      <c r="Y389" s="244" t="str">
        <f>+VLOOKUP(X389,bd_lista!$A$3:$C$590,3,FALSE)</f>
        <v>Ministerio de Desarrollo Productivo y Economía Plural</v>
      </c>
      <c r="Z389" s="302"/>
      <c r="AA389" s="335"/>
    </row>
    <row r="390" spans="1:27" ht="15" hidden="1" customHeight="1">
      <c r="A390" s="254">
        <v>1302</v>
      </c>
      <c r="B390" s="449">
        <f>+A390</f>
        <v>1302</v>
      </c>
      <c r="C390" s="249" t="str">
        <f>+VLOOKUP(A390,bd_lista!$A$3:$C$590,3,FALSE)</f>
        <v>Gobierno Autónomo Municipal de Quillacollo</v>
      </c>
      <c r="D390" s="451" t="str">
        <f>+C390</f>
        <v>Gobierno Autónomo Municipal de Quillacollo</v>
      </c>
      <c r="E390" s="244" t="s">
        <v>1310</v>
      </c>
      <c r="F390" s="245">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245">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245">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245">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245">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245">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245">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245">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245">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245">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245">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245">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245">
        <f t="shared" ca="1" si="17"/>
        <v>0</v>
      </c>
      <c r="S390" s="252"/>
      <c r="T390" s="245">
        <f ca="1">+T391</f>
        <v>0</v>
      </c>
      <c r="U390" s="244">
        <f t="shared" si="18"/>
        <v>1</v>
      </c>
      <c r="V390" s="347" t="str">
        <f>+VLOOKUP(A390,bd_lista!$A$3:$E$590,5,FALSE)</f>
        <v>Gobiernos Autonomos Municipales</v>
      </c>
      <c r="W390" s="453" t="str">
        <f>+V390</f>
        <v>Gobiernos Autonomos Municipales</v>
      </c>
      <c r="X390" s="244">
        <f>+VLOOKUP(A390,[2]Sheet1!$A$13:$D$744,4,FALSE)</f>
        <v>0</v>
      </c>
      <c r="Y390" s="244" t="e">
        <f>+VLOOKUP(X390,bd_lista!$A$3:$C$590,3,FALSE)</f>
        <v>#N/A</v>
      </c>
      <c r="Z390" s="304">
        <f>+X390</f>
        <v>0</v>
      </c>
      <c r="AA390" s="305" t="e">
        <f>+Y390</f>
        <v>#N/A</v>
      </c>
    </row>
    <row r="391" spans="1:27" ht="15" hidden="1" customHeight="1">
      <c r="A391" s="32">
        <v>1302</v>
      </c>
      <c r="B391" s="450"/>
      <c r="C391" s="347" t="str">
        <f>+VLOOKUP(A391,bd_lista!$A$3:$C$590,3,FALSE)</f>
        <v>Gobierno Autónomo Municipal de Quillacollo</v>
      </c>
      <c r="D391" s="452"/>
      <c r="E391" s="246" t="s">
        <v>1311</v>
      </c>
      <c r="F391" s="247">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0</v>
      </c>
      <c r="G391" s="247">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0</v>
      </c>
      <c r="H391" s="247">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247">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0</v>
      </c>
      <c r="J391" s="247">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0</v>
      </c>
      <c r="K391" s="247">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247">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247">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247">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247">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247">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247">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247">
        <f t="shared" ca="1" si="17"/>
        <v>0</v>
      </c>
      <c r="S391" s="264">
        <f ca="1">+R390+R391</f>
        <v>0</v>
      </c>
      <c r="T391" s="247">
        <f ca="1">+S391</f>
        <v>0</v>
      </c>
      <c r="U391" s="246">
        <f t="shared" si="18"/>
        <v>2</v>
      </c>
      <c r="V391" s="347" t="str">
        <f>+VLOOKUP(A391,bd_lista!$A$3:$E$590,5,FALSE)</f>
        <v>Gobiernos Autonomos Municipales</v>
      </c>
      <c r="W391" s="454"/>
      <c r="X391" s="244">
        <f>+VLOOKUP(A391,[2]Sheet1!$A$13:$D$744,4,FALSE)</f>
        <v>0</v>
      </c>
      <c r="Y391" s="244" t="e">
        <f>+VLOOKUP(X391,bd_lista!$A$3:$C$590,3,FALSE)</f>
        <v>#N/A</v>
      </c>
      <c r="Z391" s="302"/>
      <c r="AA391" s="303"/>
    </row>
    <row r="392" spans="1:27" ht="15" hidden="1" customHeight="1">
      <c r="A392" s="254">
        <v>1301</v>
      </c>
      <c r="B392" s="449">
        <f>+A392</f>
        <v>1301</v>
      </c>
      <c r="C392" s="249" t="str">
        <f>+VLOOKUP(A392,bd_lista!$A$3:$C$590,3,FALSE)</f>
        <v>Gobierno Autónomo Municipal de Cochabamba</v>
      </c>
      <c r="D392" s="451" t="str">
        <f>+C392</f>
        <v>Gobierno Autónomo Municipal de Cochabamba</v>
      </c>
      <c r="E392" s="244" t="s">
        <v>1310</v>
      </c>
      <c r="F392" s="245">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245">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245">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245">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245">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245">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245">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245">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245">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245">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245">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245">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245">
        <f t="shared" ca="1" si="17"/>
        <v>0</v>
      </c>
      <c r="S392" s="252"/>
      <c r="T392" s="245">
        <f ca="1">+T393</f>
        <v>0</v>
      </c>
      <c r="U392" s="244">
        <f t="shared" si="18"/>
        <v>1</v>
      </c>
      <c r="V392" s="347" t="str">
        <f>+VLOOKUP(A392,bd_lista!$A$3:$E$590,5,FALSE)</f>
        <v>Gobiernos Autonomos Municipales</v>
      </c>
      <c r="W392" s="453" t="str">
        <f>+V392</f>
        <v>Gobiernos Autonomos Municipales</v>
      </c>
      <c r="X392" s="244">
        <f>+VLOOKUP(A392,[2]Sheet1!$A$13:$D$744,4,FALSE)</f>
        <v>0</v>
      </c>
      <c r="Y392" s="244" t="e">
        <f>+VLOOKUP(X392,bd_lista!$A$3:$C$590,3,FALSE)</f>
        <v>#N/A</v>
      </c>
      <c r="Z392" s="304">
        <f>+X392</f>
        <v>0</v>
      </c>
      <c r="AA392" s="305" t="e">
        <f>+Y392</f>
        <v>#N/A</v>
      </c>
    </row>
    <row r="393" spans="1:27" ht="15" hidden="1" customHeight="1">
      <c r="A393" s="32">
        <v>1301</v>
      </c>
      <c r="B393" s="450"/>
      <c r="C393" s="347" t="str">
        <f>+VLOOKUP(A393,bd_lista!$A$3:$C$590,3,FALSE)</f>
        <v>Gobierno Autónomo Municipal de Cochabamba</v>
      </c>
      <c r="D393" s="452"/>
      <c r="E393" s="246" t="s">
        <v>1311</v>
      </c>
      <c r="F393" s="247">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0</v>
      </c>
      <c r="G393" s="247">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0</v>
      </c>
      <c r="H393" s="247">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0</v>
      </c>
      <c r="I393" s="247">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0</v>
      </c>
      <c r="J393" s="247">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0</v>
      </c>
      <c r="K393" s="247">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247">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247">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247">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247">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247">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247">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247">
        <f t="shared" ca="1" si="17"/>
        <v>0</v>
      </c>
      <c r="S393" s="264">
        <f ca="1">+R392+R393</f>
        <v>0</v>
      </c>
      <c r="T393" s="247">
        <f ca="1">+S393</f>
        <v>0</v>
      </c>
      <c r="U393" s="246">
        <f t="shared" si="18"/>
        <v>2</v>
      </c>
      <c r="V393" s="347" t="str">
        <f>+VLOOKUP(A393,bd_lista!$A$3:$E$590,5,FALSE)</f>
        <v>Gobiernos Autonomos Municipales</v>
      </c>
      <c r="W393" s="454"/>
      <c r="X393" s="244">
        <f>+VLOOKUP(A393,[2]Sheet1!$A$13:$D$744,4,FALSE)</f>
        <v>0</v>
      </c>
      <c r="Y393" s="244" t="e">
        <f>+VLOOKUP(X393,bd_lista!$A$3:$C$590,3,FALSE)</f>
        <v>#N/A</v>
      </c>
      <c r="Z393" s="302"/>
      <c r="AA393" s="303"/>
    </row>
    <row r="394" spans="1:27" ht="15" hidden="1" customHeight="1">
      <c r="A394" s="254">
        <v>1915</v>
      </c>
      <c r="B394" s="449">
        <f>+A394</f>
        <v>1915</v>
      </c>
      <c r="C394" s="249" t="str">
        <f>+VLOOKUP(A394,bd_lista!$A$3:$C$590,3,FALSE)</f>
        <v>Gobierno Autónomo Municipal de Santos Mercado</v>
      </c>
      <c r="D394" s="451" t="str">
        <f>+C394</f>
        <v>Gobierno Autónomo Municipal de Santos Mercado</v>
      </c>
      <c r="E394" s="244" t="s">
        <v>1310</v>
      </c>
      <c r="F394" s="245">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245">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245">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245">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245">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245">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245">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245">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245">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245">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245">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245">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245">
        <f t="shared" ca="1" si="17"/>
        <v>0</v>
      </c>
      <c r="S394" s="252"/>
      <c r="T394" s="245">
        <f ca="1">+T395</f>
        <v>0</v>
      </c>
      <c r="U394" s="244">
        <f t="shared" si="18"/>
        <v>1</v>
      </c>
      <c r="V394" s="347" t="str">
        <f>+VLOOKUP(A394,bd_lista!$A$3:$E$590,5,FALSE)</f>
        <v>Gobiernos Autonomos Municipales</v>
      </c>
      <c r="W394" s="453" t="str">
        <f>+V394</f>
        <v>Gobiernos Autonomos Municipales</v>
      </c>
      <c r="X394" s="244">
        <f>+VLOOKUP(A394,[2]Sheet1!$A$13:$D$744,4,FALSE)</f>
        <v>0</v>
      </c>
      <c r="Y394" s="244" t="e">
        <f>+VLOOKUP(X394,bd_lista!$A$3:$C$590,3,FALSE)</f>
        <v>#N/A</v>
      </c>
      <c r="Z394" s="304">
        <f>+X394</f>
        <v>0</v>
      </c>
      <c r="AA394" s="333" t="e">
        <f>+Y394</f>
        <v>#N/A</v>
      </c>
    </row>
    <row r="395" spans="1:27" ht="15" hidden="1" customHeight="1">
      <c r="A395" s="32">
        <v>1915</v>
      </c>
      <c r="B395" s="450"/>
      <c r="C395" s="347" t="str">
        <f>+VLOOKUP(A395,bd_lista!$A$3:$C$590,3,FALSE)</f>
        <v>Gobierno Autónomo Municipal de Santos Mercado</v>
      </c>
      <c r="D395" s="452"/>
      <c r="E395" s="246" t="s">
        <v>1311</v>
      </c>
      <c r="F395" s="247">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0</v>
      </c>
      <c r="G395" s="247">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0</v>
      </c>
      <c r="H395" s="247">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247">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0</v>
      </c>
      <c r="J395" s="247">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247">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247">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247">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247">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247">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247">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247">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247">
        <f t="shared" ca="1" si="17"/>
        <v>0</v>
      </c>
      <c r="S395" s="264">
        <f ca="1">+R394+R395</f>
        <v>0</v>
      </c>
      <c r="T395" s="247">
        <f ca="1">+S395</f>
        <v>0</v>
      </c>
      <c r="U395" s="246">
        <f t="shared" si="18"/>
        <v>2</v>
      </c>
      <c r="V395" s="347" t="str">
        <f>+VLOOKUP(A395,bd_lista!$A$3:$E$590,5,FALSE)</f>
        <v>Gobiernos Autonomos Municipales</v>
      </c>
      <c r="W395" s="454"/>
      <c r="X395" s="244">
        <f>+VLOOKUP(A395,[2]Sheet1!$A$13:$D$744,4,FALSE)</f>
        <v>0</v>
      </c>
      <c r="Y395" s="244" t="e">
        <f>+VLOOKUP(X395,bd_lista!$A$3:$C$590,3,FALSE)</f>
        <v>#N/A</v>
      </c>
      <c r="Z395" s="302"/>
      <c r="AA395" s="335"/>
    </row>
    <row r="396" spans="1:27" ht="15" hidden="1" customHeight="1">
      <c r="A396" s="254">
        <v>1101</v>
      </c>
      <c r="B396" s="449">
        <f>+A396</f>
        <v>1101</v>
      </c>
      <c r="C396" s="249" t="str">
        <f>+VLOOKUP(A396,bd_lista!$A$3:$C$590,3,FALSE)</f>
        <v>Gobierno Autónomo Municipal de Sucre</v>
      </c>
      <c r="D396" s="451" t="str">
        <f>+C396</f>
        <v>Gobierno Autónomo Municipal de Sucre</v>
      </c>
      <c r="E396" s="244" t="s">
        <v>1310</v>
      </c>
      <c r="F396" s="245">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245">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245">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245">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245">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245">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245">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245">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245">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245">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245">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245">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245">
        <f t="shared" ca="1" si="17"/>
        <v>0</v>
      </c>
      <c r="S396" s="252"/>
      <c r="T396" s="245">
        <f ca="1">+T397</f>
        <v>0</v>
      </c>
      <c r="U396" s="244">
        <f t="shared" si="18"/>
        <v>1</v>
      </c>
      <c r="V396" s="347" t="str">
        <f>+VLOOKUP(A396,bd_lista!$A$3:$E$590,5,FALSE)</f>
        <v>Gobiernos Autonomos Municipales</v>
      </c>
      <c r="W396" s="453" t="str">
        <f>+V396</f>
        <v>Gobiernos Autonomos Municipales</v>
      </c>
      <c r="X396" s="244">
        <f>+VLOOKUP(A396,[2]Sheet1!$A$13:$D$744,4,FALSE)</f>
        <v>0</v>
      </c>
      <c r="Y396" s="244" t="e">
        <f>+VLOOKUP(X396,bd_lista!$A$3:$C$590,3,FALSE)</f>
        <v>#N/A</v>
      </c>
      <c r="Z396" s="304">
        <f>+X396</f>
        <v>0</v>
      </c>
      <c r="AA396" s="305" t="e">
        <f>+Y396</f>
        <v>#N/A</v>
      </c>
    </row>
    <row r="397" spans="1:27" ht="15" hidden="1" customHeight="1">
      <c r="A397" s="32">
        <v>1101</v>
      </c>
      <c r="B397" s="450"/>
      <c r="C397" s="347" t="str">
        <f>+VLOOKUP(A397,bd_lista!$A$3:$C$590,3,FALSE)</f>
        <v>Gobierno Autónomo Municipal de Sucre</v>
      </c>
      <c r="D397" s="452"/>
      <c r="E397" s="246" t="s">
        <v>1311</v>
      </c>
      <c r="F397" s="247">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0</v>
      </c>
      <c r="G397" s="247">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0</v>
      </c>
      <c r="H397" s="247">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0</v>
      </c>
      <c r="I397" s="247">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0</v>
      </c>
      <c r="J397" s="247">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247">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247">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247">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247">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247">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247">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247">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247">
        <f t="shared" ca="1" si="17"/>
        <v>0</v>
      </c>
      <c r="S397" s="264">
        <f ca="1">+R396+R397</f>
        <v>0</v>
      </c>
      <c r="T397" s="247">
        <f ca="1">+S397</f>
        <v>0</v>
      </c>
      <c r="U397" s="246">
        <f t="shared" si="18"/>
        <v>2</v>
      </c>
      <c r="V397" s="347" t="str">
        <f>+VLOOKUP(A397,bd_lista!$A$3:$E$590,5,FALSE)</f>
        <v>Gobiernos Autonomos Municipales</v>
      </c>
      <c r="W397" s="454"/>
      <c r="X397" s="244">
        <f>+VLOOKUP(A397,[2]Sheet1!$A$13:$D$744,4,FALSE)</f>
        <v>0</v>
      </c>
      <c r="Y397" s="244" t="e">
        <f>+VLOOKUP(X397,bd_lista!$A$3:$C$590,3,FALSE)</f>
        <v>#N/A</v>
      </c>
      <c r="Z397" s="302"/>
      <c r="AA397" s="303"/>
    </row>
    <row r="398" spans="1:27" customFormat="1" ht="27" hidden="1" customHeight="1">
      <c r="A398" s="254">
        <v>1102</v>
      </c>
      <c r="B398" s="449">
        <f>+A398</f>
        <v>1102</v>
      </c>
      <c r="C398" s="249" t="str">
        <f>+VLOOKUP(A398,bd_lista!$A$3:$C$590,3,FALSE)</f>
        <v>Gobierno Autónomo Municipal de Yotala</v>
      </c>
      <c r="D398" s="451" t="str">
        <f>+C398</f>
        <v>Gobierno Autónomo Municipal de Yotala</v>
      </c>
      <c r="E398" s="244" t="s">
        <v>1310</v>
      </c>
      <c r="F398" s="245">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245">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245">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245">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245">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245">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245">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245">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245">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245">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245">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245">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245">
        <f t="shared" ca="1" si="17"/>
        <v>0</v>
      </c>
      <c r="S398" s="252"/>
      <c r="T398" s="245">
        <f ca="1">+T399</f>
        <v>0</v>
      </c>
      <c r="U398" s="244">
        <f t="shared" si="18"/>
        <v>1</v>
      </c>
      <c r="V398" s="347" t="str">
        <f>+VLOOKUP(A398,bd_lista!$A$3:$E$590,5,FALSE)</f>
        <v>Gobiernos Autonomos Municipales</v>
      </c>
      <c r="W398" s="453" t="str">
        <f>+V398</f>
        <v>Gobiernos Autonomos Municipales</v>
      </c>
      <c r="X398" s="244">
        <f>+VLOOKUP(A398,[2]Sheet1!$A$13:$D$744,4,FALSE)</f>
        <v>0</v>
      </c>
      <c r="Y398" s="244" t="e">
        <f>+VLOOKUP(X398,bd_lista!$A$3:$C$590,3,FALSE)</f>
        <v>#N/A</v>
      </c>
      <c r="Z398" s="304">
        <f>+X398</f>
        <v>0</v>
      </c>
      <c r="AA398" s="305" t="e">
        <f>+Y398</f>
        <v>#N/A</v>
      </c>
    </row>
    <row r="399" spans="1:27" customFormat="1" ht="27" hidden="1" customHeight="1">
      <c r="A399" s="32">
        <v>1102</v>
      </c>
      <c r="B399" s="450"/>
      <c r="C399" s="347" t="str">
        <f>+VLOOKUP(A399,bd_lista!$A$3:$C$590,3,FALSE)</f>
        <v>Gobierno Autónomo Municipal de Yotala</v>
      </c>
      <c r="D399" s="452"/>
      <c r="E399" s="246" t="s">
        <v>1311</v>
      </c>
      <c r="F399" s="245">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245">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245">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245">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245">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245">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245">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245">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245">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245">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245">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245">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245">
        <f t="shared" ca="1" si="17"/>
        <v>0</v>
      </c>
      <c r="S399" s="252">
        <f ca="1">+R398+R399</f>
        <v>0</v>
      </c>
      <c r="T399" s="245">
        <f ca="1">+S399</f>
        <v>0</v>
      </c>
      <c r="U399" s="244">
        <f t="shared" si="18"/>
        <v>2</v>
      </c>
      <c r="V399" s="347" t="str">
        <f>+VLOOKUP(A399,bd_lista!$A$3:$E$590,5,FALSE)</f>
        <v>Gobiernos Autonomos Municipales</v>
      </c>
      <c r="W399" s="454"/>
      <c r="X399" s="244">
        <f>+VLOOKUP(A399,[2]Sheet1!$A$13:$D$744,4,FALSE)</f>
        <v>0</v>
      </c>
      <c r="Y399" s="244" t="e">
        <f>+VLOOKUP(X399,bd_lista!$A$3:$C$590,3,FALSE)</f>
        <v>#N/A</v>
      </c>
      <c r="Z399" s="302"/>
      <c r="AA399" s="303"/>
    </row>
    <row r="400" spans="1:27" customFormat="1" ht="15" hidden="1" customHeight="1">
      <c r="A400" s="32">
        <v>1103</v>
      </c>
      <c r="B400" s="449">
        <f>+A400</f>
        <v>1103</v>
      </c>
      <c r="C400" s="249" t="str">
        <f>+VLOOKUP(A400,bd_lista!$A$3:$C$590,3,FALSE)</f>
        <v>Gobierno Autónomo Municipal de Poroma</v>
      </c>
      <c r="D400" s="451" t="str">
        <f>+C400</f>
        <v>Gobierno Autónomo Municipal de Poroma</v>
      </c>
      <c r="E400" s="244" t="s">
        <v>1310</v>
      </c>
      <c r="F400" s="245">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245">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245">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245">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245">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245">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245">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245">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245">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245">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245">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245">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245">
        <f t="shared" ca="1" si="17"/>
        <v>0</v>
      </c>
      <c r="S400" s="252"/>
      <c r="T400" s="245">
        <f ca="1">+T401</f>
        <v>0</v>
      </c>
      <c r="U400" s="244">
        <f t="shared" si="18"/>
        <v>1</v>
      </c>
      <c r="V400" s="347" t="str">
        <f>+VLOOKUP(A400,bd_lista!$A$3:$E$590,5,FALSE)</f>
        <v>Gobiernos Autonomos Municipales</v>
      </c>
      <c r="W400" s="453" t="str">
        <f>+V400</f>
        <v>Gobiernos Autonomos Municipales</v>
      </c>
      <c r="X400" s="244">
        <f>+VLOOKUP(A400,[2]Sheet1!$A$13:$D$744,4,FALSE)</f>
        <v>0</v>
      </c>
      <c r="Y400" s="244" t="e">
        <f>+VLOOKUP(X400,bd_lista!$A$3:$C$590,3,FALSE)</f>
        <v>#N/A</v>
      </c>
      <c r="Z400" s="304">
        <f>+X400</f>
        <v>0</v>
      </c>
      <c r="AA400" s="305" t="e">
        <f>+Y400</f>
        <v>#N/A</v>
      </c>
    </row>
    <row r="401" spans="1:27" customFormat="1" ht="15" hidden="1" customHeight="1">
      <c r="A401" s="32">
        <v>1103</v>
      </c>
      <c r="B401" s="450"/>
      <c r="C401" s="347" t="str">
        <f>+VLOOKUP(A401,bd_lista!$A$3:$C$590,3,FALSE)</f>
        <v>Gobierno Autónomo Municipal de Poroma</v>
      </c>
      <c r="D401" s="452"/>
      <c r="E401" s="246" t="s">
        <v>1311</v>
      </c>
      <c r="F401" s="245">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245">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245">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245">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245">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245">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245">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245">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245">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245">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245">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245">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245">
        <f t="shared" ca="1" si="17"/>
        <v>0</v>
      </c>
      <c r="S401" s="252">
        <f ca="1">+R400+R401</f>
        <v>0</v>
      </c>
      <c r="T401" s="245">
        <f ca="1">+S401</f>
        <v>0</v>
      </c>
      <c r="U401" s="244">
        <f t="shared" si="18"/>
        <v>2</v>
      </c>
      <c r="V401" s="347" t="str">
        <f>+VLOOKUP(A401,bd_lista!$A$3:$E$590,5,FALSE)</f>
        <v>Gobiernos Autonomos Municipales</v>
      </c>
      <c r="W401" s="454"/>
      <c r="X401" s="244">
        <f>+VLOOKUP(A401,[2]Sheet1!$A$13:$D$744,4,FALSE)</f>
        <v>0</v>
      </c>
      <c r="Y401" s="244" t="e">
        <f>+VLOOKUP(X401,bd_lista!$A$3:$C$590,3,FALSE)</f>
        <v>#N/A</v>
      </c>
      <c r="Z401" s="302"/>
      <c r="AA401" s="303"/>
    </row>
    <row r="402" spans="1:27" customFormat="1" ht="27" hidden="1" customHeight="1">
      <c r="A402" s="32">
        <v>1104</v>
      </c>
      <c r="B402" s="449">
        <f>+A402</f>
        <v>1104</v>
      </c>
      <c r="C402" s="249" t="str">
        <f>+VLOOKUP(A402,bd_lista!$A$3:$C$590,3,FALSE)</f>
        <v>Gobierno Autónomo Municipal de Villa Azurduy</v>
      </c>
      <c r="D402" s="451" t="str">
        <f>+C402</f>
        <v>Gobierno Autónomo Municipal de Villa Azurduy</v>
      </c>
      <c r="E402" s="244" t="s">
        <v>1310</v>
      </c>
      <c r="F402" s="245">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245">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245">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245">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245">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245">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245">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245">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245">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245">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245">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245">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245">
        <f t="shared" ca="1" si="17"/>
        <v>0</v>
      </c>
      <c r="S402" s="252"/>
      <c r="T402" s="245">
        <f ca="1">+T403</f>
        <v>0</v>
      </c>
      <c r="U402" s="244">
        <f t="shared" si="18"/>
        <v>1</v>
      </c>
      <c r="V402" s="347" t="str">
        <f>+VLOOKUP(A402,bd_lista!$A$3:$E$590,5,FALSE)</f>
        <v>Gobiernos Autonomos Municipales</v>
      </c>
      <c r="W402" s="453" t="str">
        <f>+V402</f>
        <v>Gobiernos Autonomos Municipales</v>
      </c>
      <c r="X402" s="244">
        <f>+VLOOKUP(A402,[2]Sheet1!$A$13:$D$744,4,FALSE)</f>
        <v>0</v>
      </c>
      <c r="Y402" s="244" t="e">
        <f>+VLOOKUP(X402,bd_lista!$A$3:$C$590,3,FALSE)</f>
        <v>#N/A</v>
      </c>
      <c r="Z402" s="304">
        <f>+X402</f>
        <v>0</v>
      </c>
      <c r="AA402" s="305" t="e">
        <f>+Y402</f>
        <v>#N/A</v>
      </c>
    </row>
    <row r="403" spans="1:27" customFormat="1" ht="27" hidden="1" customHeight="1">
      <c r="A403" s="32">
        <v>1104</v>
      </c>
      <c r="B403" s="450"/>
      <c r="C403" s="347" t="str">
        <f>+VLOOKUP(A403,bd_lista!$A$3:$C$590,3,FALSE)</f>
        <v>Gobierno Autónomo Municipal de Villa Azurduy</v>
      </c>
      <c r="D403" s="452"/>
      <c r="E403" s="246" t="s">
        <v>1311</v>
      </c>
      <c r="F403" s="245">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245">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245">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245">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245">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245">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245">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245">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245">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245">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245">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245">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245">
        <f t="shared" ca="1" si="17"/>
        <v>0</v>
      </c>
      <c r="S403" s="252">
        <f ca="1">+R402+R403</f>
        <v>0</v>
      </c>
      <c r="T403" s="245">
        <f ca="1">+S403</f>
        <v>0</v>
      </c>
      <c r="U403" s="244">
        <f t="shared" si="18"/>
        <v>2</v>
      </c>
      <c r="V403" s="347" t="str">
        <f>+VLOOKUP(A403,bd_lista!$A$3:$E$590,5,FALSE)</f>
        <v>Gobiernos Autonomos Municipales</v>
      </c>
      <c r="W403" s="454"/>
      <c r="X403" s="244">
        <f>+VLOOKUP(A403,[2]Sheet1!$A$13:$D$744,4,FALSE)</f>
        <v>0</v>
      </c>
      <c r="Y403" s="244" t="e">
        <f>+VLOOKUP(X403,bd_lista!$A$3:$C$590,3,FALSE)</f>
        <v>#N/A</v>
      </c>
      <c r="Z403" s="302"/>
      <c r="AA403" s="303"/>
    </row>
    <row r="404" spans="1:27" customFormat="1" ht="27" hidden="1" customHeight="1">
      <c r="A404" s="32">
        <v>1105</v>
      </c>
      <c r="B404" s="449">
        <f>+A404</f>
        <v>1105</v>
      </c>
      <c r="C404" s="249" t="str">
        <f>+VLOOKUP(A404,bd_lista!$A$3:$C$590,3,FALSE)</f>
        <v>Gobierno Autónomo Municipal de Tarvita (Villa Orías)</v>
      </c>
      <c r="D404" s="451" t="str">
        <f>+C404</f>
        <v>Gobierno Autónomo Municipal de Tarvita (Villa Orías)</v>
      </c>
      <c r="E404" s="244" t="s">
        <v>1310</v>
      </c>
      <c r="F404" s="245">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245">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245">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245">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245">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245">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245">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245">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245">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245">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245">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245">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245">
        <f t="shared" ca="1" si="17"/>
        <v>0</v>
      </c>
      <c r="S404" s="252"/>
      <c r="T404" s="245">
        <f ca="1">+T405</f>
        <v>0</v>
      </c>
      <c r="U404" s="244">
        <f t="shared" si="18"/>
        <v>1</v>
      </c>
      <c r="V404" s="347" t="str">
        <f>+VLOOKUP(A404,bd_lista!$A$3:$E$590,5,FALSE)</f>
        <v>Gobiernos Autonomos Municipales</v>
      </c>
      <c r="W404" s="453" t="str">
        <f>+V404</f>
        <v>Gobiernos Autonomos Municipales</v>
      </c>
      <c r="X404" s="244">
        <f>+VLOOKUP(A404,[2]Sheet1!$A$13:$D$744,4,FALSE)</f>
        <v>0</v>
      </c>
      <c r="Y404" s="244" t="e">
        <f>+VLOOKUP(X404,bd_lista!$A$3:$C$590,3,FALSE)</f>
        <v>#N/A</v>
      </c>
      <c r="Z404" s="304">
        <f>+X404</f>
        <v>0</v>
      </c>
      <c r="AA404" s="305" t="e">
        <f>+Y404</f>
        <v>#N/A</v>
      </c>
    </row>
    <row r="405" spans="1:27" customFormat="1" ht="27" hidden="1" customHeight="1">
      <c r="A405" s="32">
        <v>1105</v>
      </c>
      <c r="B405" s="450"/>
      <c r="C405" s="347" t="str">
        <f>+VLOOKUP(A405,bd_lista!$A$3:$C$590,3,FALSE)</f>
        <v>Gobierno Autónomo Municipal de Tarvita (Villa Orías)</v>
      </c>
      <c r="D405" s="452"/>
      <c r="E405" s="246" t="s">
        <v>1311</v>
      </c>
      <c r="F405" s="245">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245">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0</v>
      </c>
      <c r="H405" s="245">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0</v>
      </c>
      <c r="I405" s="245">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245">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245">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245">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245">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245">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245">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245">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245">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245">
        <f t="shared" ca="1" si="17"/>
        <v>0</v>
      </c>
      <c r="S405" s="252">
        <f ca="1">+R404+R405</f>
        <v>0</v>
      </c>
      <c r="T405" s="245">
        <f ca="1">+S405</f>
        <v>0</v>
      </c>
      <c r="U405" s="244">
        <f t="shared" si="18"/>
        <v>2</v>
      </c>
      <c r="V405" s="347" t="str">
        <f>+VLOOKUP(A405,bd_lista!$A$3:$E$590,5,FALSE)</f>
        <v>Gobiernos Autonomos Municipales</v>
      </c>
      <c r="W405" s="454"/>
      <c r="X405" s="244">
        <f>+VLOOKUP(A405,[2]Sheet1!$A$13:$D$744,4,FALSE)</f>
        <v>0</v>
      </c>
      <c r="Y405" s="244" t="e">
        <f>+VLOOKUP(X405,bd_lista!$A$3:$C$590,3,FALSE)</f>
        <v>#N/A</v>
      </c>
      <c r="Z405" s="302"/>
      <c r="AA405" s="303"/>
    </row>
    <row r="406" spans="1:27" customFormat="1" ht="15" hidden="1" customHeight="1">
      <c r="A406" s="32">
        <v>1106</v>
      </c>
      <c r="B406" s="449">
        <f>+A406</f>
        <v>1106</v>
      </c>
      <c r="C406" s="249" t="str">
        <f>+VLOOKUP(A406,bd_lista!$A$3:$C$590,3,FALSE)</f>
        <v>Gobierno Autónomo Municipal de Villa Zudañez (Tacopaya)</v>
      </c>
      <c r="D406" s="451" t="str">
        <f>+C406</f>
        <v>Gobierno Autónomo Municipal de Villa Zudañez (Tacopaya)</v>
      </c>
      <c r="E406" s="244" t="s">
        <v>1310</v>
      </c>
      <c r="F406" s="245">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245">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245">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245">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245">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245">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245">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245">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245">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245">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245">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245">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245">
        <f t="shared" ca="1" si="17"/>
        <v>0</v>
      </c>
      <c r="S406" s="252"/>
      <c r="T406" s="245">
        <f ca="1">+T407</f>
        <v>0</v>
      </c>
      <c r="U406" s="244">
        <f t="shared" si="18"/>
        <v>1</v>
      </c>
      <c r="V406" s="347" t="str">
        <f>+VLOOKUP(A406,bd_lista!$A$3:$E$590,5,FALSE)</f>
        <v>Gobiernos Autonomos Municipales</v>
      </c>
      <c r="W406" s="453" t="str">
        <f>+V406</f>
        <v>Gobiernos Autonomos Municipales</v>
      </c>
      <c r="X406" s="244">
        <f>+VLOOKUP(A406,[2]Sheet1!$A$13:$D$744,4,FALSE)</f>
        <v>0</v>
      </c>
      <c r="Y406" s="244" t="e">
        <f>+VLOOKUP(X406,bd_lista!$A$3:$C$590,3,FALSE)</f>
        <v>#N/A</v>
      </c>
      <c r="Z406" s="304">
        <f>+X406</f>
        <v>0</v>
      </c>
      <c r="AA406" s="305" t="e">
        <f>+Y406</f>
        <v>#N/A</v>
      </c>
    </row>
    <row r="407" spans="1:27" customFormat="1" ht="15" hidden="1" customHeight="1">
      <c r="A407" s="32">
        <v>1106</v>
      </c>
      <c r="B407" s="450"/>
      <c r="C407" s="347" t="str">
        <f>+VLOOKUP(A407,bd_lista!$A$3:$C$590,3,FALSE)</f>
        <v>Gobierno Autónomo Municipal de Villa Zudañez (Tacopaya)</v>
      </c>
      <c r="D407" s="452"/>
      <c r="E407" s="246" t="s">
        <v>1311</v>
      </c>
      <c r="F407" s="245">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245">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245">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245">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245">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245">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245">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245">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245">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245">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245">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245">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245">
        <f t="shared" ca="1" si="17"/>
        <v>0</v>
      </c>
      <c r="S407" s="252">
        <f ca="1">+R406+R407</f>
        <v>0</v>
      </c>
      <c r="T407" s="245">
        <f ca="1">+S407</f>
        <v>0</v>
      </c>
      <c r="U407" s="244">
        <f t="shared" si="18"/>
        <v>2</v>
      </c>
      <c r="V407" s="347" t="str">
        <f>+VLOOKUP(A407,bd_lista!$A$3:$E$590,5,FALSE)</f>
        <v>Gobiernos Autonomos Municipales</v>
      </c>
      <c r="W407" s="454"/>
      <c r="X407" s="244">
        <f>+VLOOKUP(A407,[2]Sheet1!$A$13:$D$744,4,FALSE)</f>
        <v>0</v>
      </c>
      <c r="Y407" s="244" t="e">
        <f>+VLOOKUP(X407,bd_lista!$A$3:$C$590,3,FALSE)</f>
        <v>#N/A</v>
      </c>
      <c r="Z407" s="302"/>
      <c r="AA407" s="303"/>
    </row>
    <row r="408" spans="1:27" customFormat="1" ht="15" hidden="1" customHeight="1">
      <c r="A408" s="32">
        <v>1107</v>
      </c>
      <c r="B408" s="449">
        <f>+A408</f>
        <v>1107</v>
      </c>
      <c r="C408" s="249" t="str">
        <f>+VLOOKUP(A408,bd_lista!$A$3:$C$590,3,FALSE)</f>
        <v>Gobierno Autónomo Municipal de Presto</v>
      </c>
      <c r="D408" s="451" t="str">
        <f>+C408</f>
        <v>Gobierno Autónomo Municipal de Presto</v>
      </c>
      <c r="E408" s="244" t="s">
        <v>1310</v>
      </c>
      <c r="F408" s="245">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245">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245">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245">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245">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245">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245">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245">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245">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245">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245">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245">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245">
        <f t="shared" ca="1" si="17"/>
        <v>0</v>
      </c>
      <c r="S408" s="252"/>
      <c r="T408" s="245">
        <f ca="1">+T409</f>
        <v>0</v>
      </c>
      <c r="U408" s="244">
        <f t="shared" si="18"/>
        <v>1</v>
      </c>
      <c r="V408" s="347" t="str">
        <f>+VLOOKUP(A408,bd_lista!$A$3:$E$590,5,FALSE)</f>
        <v>Gobiernos Autonomos Municipales</v>
      </c>
      <c r="W408" s="453" t="str">
        <f>+V408</f>
        <v>Gobiernos Autonomos Municipales</v>
      </c>
      <c r="X408" s="244">
        <f>+VLOOKUP(A408,[2]Sheet1!$A$13:$D$744,4,FALSE)</f>
        <v>0</v>
      </c>
      <c r="Y408" s="244" t="e">
        <f>+VLOOKUP(X408,bd_lista!$A$3:$C$590,3,FALSE)</f>
        <v>#N/A</v>
      </c>
      <c r="Z408" s="304">
        <f>+X408</f>
        <v>0</v>
      </c>
      <c r="AA408" s="305" t="e">
        <f>+Y408</f>
        <v>#N/A</v>
      </c>
    </row>
    <row r="409" spans="1:27" customFormat="1" ht="15" hidden="1" customHeight="1">
      <c r="A409" s="32">
        <v>1107</v>
      </c>
      <c r="B409" s="450"/>
      <c r="C409" s="347" t="str">
        <f>+VLOOKUP(A409,bd_lista!$A$3:$C$590,3,FALSE)</f>
        <v>Gobierno Autónomo Municipal de Presto</v>
      </c>
      <c r="D409" s="452"/>
      <c r="E409" s="246" t="s">
        <v>1311</v>
      </c>
      <c r="F409" s="247">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0</v>
      </c>
      <c r="G409" s="247">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0</v>
      </c>
      <c r="H409" s="247">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247">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247">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0</v>
      </c>
      <c r="K409" s="247">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247">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247">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247">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247">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247">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247">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247">
        <f t="shared" ca="1" si="17"/>
        <v>0</v>
      </c>
      <c r="S409" s="252">
        <f ca="1">+R408+R409</f>
        <v>0</v>
      </c>
      <c r="T409" s="245">
        <f ca="1">+S409</f>
        <v>0</v>
      </c>
      <c r="U409" s="244">
        <f t="shared" si="18"/>
        <v>2</v>
      </c>
      <c r="V409" s="347" t="str">
        <f>+VLOOKUP(A409,bd_lista!$A$3:$E$590,5,FALSE)</f>
        <v>Gobiernos Autonomos Municipales</v>
      </c>
      <c r="W409" s="454"/>
      <c r="X409" s="244">
        <f>+VLOOKUP(A409,[2]Sheet1!$A$13:$D$744,4,FALSE)</f>
        <v>0</v>
      </c>
      <c r="Y409" s="244" t="e">
        <f>+VLOOKUP(X409,bd_lista!$A$3:$C$590,3,FALSE)</f>
        <v>#N/A</v>
      </c>
      <c r="Z409" s="302"/>
      <c r="AA409" s="303"/>
    </row>
    <row r="410" spans="1:27" customFormat="1" ht="27" hidden="1" customHeight="1">
      <c r="A410" s="32">
        <v>1108</v>
      </c>
      <c r="B410" s="449">
        <f>+A410</f>
        <v>1108</v>
      </c>
      <c r="C410" s="249" t="str">
        <f>+VLOOKUP(A410,bd_lista!$A$3:$C$590,3,FALSE)</f>
        <v>Gobierno Autónomo Municipal de Villa Mojocoya</v>
      </c>
      <c r="D410" s="451" t="str">
        <f>+C410</f>
        <v>Gobierno Autónomo Municipal de Villa Mojocoya</v>
      </c>
      <c r="E410" s="244" t="s">
        <v>1310</v>
      </c>
      <c r="F410" s="245">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0</v>
      </c>
      <c r="G410" s="245">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0</v>
      </c>
      <c r="H410" s="245">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245">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245">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245">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245">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245">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245">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245">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245">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245">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245">
        <f t="shared" ca="1" si="17"/>
        <v>0</v>
      </c>
      <c r="S410" s="252"/>
      <c r="T410" s="245">
        <f ca="1">+T411</f>
        <v>0</v>
      </c>
      <c r="U410" s="244">
        <f t="shared" si="18"/>
        <v>1</v>
      </c>
      <c r="V410" s="347" t="str">
        <f>+VLOOKUP(A410,bd_lista!$A$3:$E$590,5,FALSE)</f>
        <v>Gobiernos Autonomos Municipales</v>
      </c>
      <c r="W410" s="453" t="str">
        <f>+V410</f>
        <v>Gobiernos Autonomos Municipales</v>
      </c>
      <c r="X410" s="244">
        <f>+VLOOKUP(A410,[2]Sheet1!$A$13:$D$744,4,FALSE)</f>
        <v>0</v>
      </c>
      <c r="Y410" s="244" t="e">
        <f>+VLOOKUP(X410,bd_lista!$A$3:$C$590,3,FALSE)</f>
        <v>#N/A</v>
      </c>
      <c r="Z410" s="304">
        <f>+X410</f>
        <v>0</v>
      </c>
      <c r="AA410" s="305" t="e">
        <f>+Y410</f>
        <v>#N/A</v>
      </c>
    </row>
    <row r="411" spans="1:27" customFormat="1" ht="27" hidden="1" customHeight="1">
      <c r="A411" s="32">
        <v>1108</v>
      </c>
      <c r="B411" s="450"/>
      <c r="C411" s="347" t="str">
        <f>+VLOOKUP(A411,bd_lista!$A$3:$C$590,3,FALSE)</f>
        <v>Gobierno Autónomo Municipal de Villa Mojocoya</v>
      </c>
      <c r="D411" s="452"/>
      <c r="E411" s="246" t="s">
        <v>1311</v>
      </c>
      <c r="F411" s="245">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0</v>
      </c>
      <c r="G411" s="245">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0</v>
      </c>
      <c r="H411" s="245">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0</v>
      </c>
      <c r="I411" s="245">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0</v>
      </c>
      <c r="J411" s="245">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245">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245">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245">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245">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245">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245">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245">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245">
        <f t="shared" ca="1" si="17"/>
        <v>0</v>
      </c>
      <c r="S411" s="252">
        <f ca="1">+R410+R411</f>
        <v>0</v>
      </c>
      <c r="T411" s="245">
        <f ca="1">+S411</f>
        <v>0</v>
      </c>
      <c r="U411" s="244">
        <f t="shared" si="18"/>
        <v>2</v>
      </c>
      <c r="V411" s="347" t="str">
        <f>+VLOOKUP(A411,bd_lista!$A$3:$E$590,5,FALSE)</f>
        <v>Gobiernos Autonomos Municipales</v>
      </c>
      <c r="W411" s="454"/>
      <c r="X411" s="244">
        <f>+VLOOKUP(A411,[2]Sheet1!$A$13:$D$744,4,FALSE)</f>
        <v>0</v>
      </c>
      <c r="Y411" s="244" t="e">
        <f>+VLOOKUP(X411,bd_lista!$A$3:$C$590,3,FALSE)</f>
        <v>#N/A</v>
      </c>
      <c r="Z411" s="302"/>
      <c r="AA411" s="303"/>
    </row>
    <row r="412" spans="1:27" ht="15" hidden="1" customHeight="1">
      <c r="A412" s="32">
        <v>1109</v>
      </c>
      <c r="B412" s="449">
        <f>+A412</f>
        <v>1109</v>
      </c>
      <c r="C412" s="249" t="str">
        <f>+VLOOKUP(A412,bd_lista!$A$3:$C$590,3,FALSE)</f>
        <v>Gobierno Autónomo Municipal de Icla</v>
      </c>
      <c r="D412" s="451" t="str">
        <f>+C412</f>
        <v>Gobierno Autónomo Municipal de Icla</v>
      </c>
      <c r="E412" s="244" t="s">
        <v>1310</v>
      </c>
      <c r="F412" s="245">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245">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245">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0</v>
      </c>
      <c r="I412" s="245">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245">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245">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245">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245">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245">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245">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245">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245">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245">
        <f t="shared" ca="1" si="17"/>
        <v>0</v>
      </c>
      <c r="S412" s="275"/>
      <c r="T412" s="273">
        <f ca="1">+T413</f>
        <v>0</v>
      </c>
      <c r="U412" s="280">
        <f t="shared" si="18"/>
        <v>1</v>
      </c>
      <c r="V412" s="347" t="str">
        <f>+VLOOKUP(A412,bd_lista!$A$3:$E$590,5,FALSE)</f>
        <v>Gobiernos Autonomos Municipales</v>
      </c>
      <c r="W412" s="453" t="str">
        <f>+V412</f>
        <v>Gobiernos Autonomos Municipales</v>
      </c>
      <c r="X412" s="244">
        <f>+VLOOKUP(A412,[2]Sheet1!$A$13:$D$744,4,FALSE)</f>
        <v>0</v>
      </c>
      <c r="Y412" s="244" t="e">
        <f>+VLOOKUP(X412,bd_lista!$A$3:$C$590,3,FALSE)</f>
        <v>#N/A</v>
      </c>
      <c r="Z412" s="304">
        <f>+X412</f>
        <v>0</v>
      </c>
      <c r="AA412" s="305" t="e">
        <f>+Y412</f>
        <v>#N/A</v>
      </c>
    </row>
    <row r="413" spans="1:27" ht="15" hidden="1" customHeight="1">
      <c r="A413" s="32">
        <v>1109</v>
      </c>
      <c r="B413" s="450"/>
      <c r="C413" s="347" t="str">
        <f>+VLOOKUP(A413,bd_lista!$A$3:$C$590,3,FALSE)</f>
        <v>Gobierno Autónomo Municipal de Icla</v>
      </c>
      <c r="D413" s="452"/>
      <c r="E413" s="246" t="s">
        <v>1311</v>
      </c>
      <c r="F413" s="247">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0</v>
      </c>
      <c r="G413" s="247">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0</v>
      </c>
      <c r="H413" s="247">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247">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0</v>
      </c>
      <c r="J413" s="247">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0</v>
      </c>
      <c r="K413" s="247">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247">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247">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247">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247">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247">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247">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247">
        <f t="shared" ca="1" si="17"/>
        <v>0</v>
      </c>
      <c r="S413" s="264">
        <f ca="1">+R412+R413</f>
        <v>0</v>
      </c>
      <c r="T413" s="247">
        <f ca="1">+S413</f>
        <v>0</v>
      </c>
      <c r="U413" s="246">
        <f t="shared" si="18"/>
        <v>2</v>
      </c>
      <c r="V413" s="347" t="str">
        <f>+VLOOKUP(A413,bd_lista!$A$3:$E$590,5,FALSE)</f>
        <v>Gobiernos Autonomos Municipales</v>
      </c>
      <c r="W413" s="454"/>
      <c r="X413" s="244">
        <f>+VLOOKUP(A413,[2]Sheet1!$A$13:$D$744,4,FALSE)</f>
        <v>0</v>
      </c>
      <c r="Y413" s="244" t="e">
        <f>+VLOOKUP(X413,bd_lista!$A$3:$C$590,3,FALSE)</f>
        <v>#N/A</v>
      </c>
      <c r="Z413" s="302"/>
      <c r="AA413" s="303"/>
    </row>
    <row r="414" spans="1:27" ht="15" hidden="1" customHeight="1">
      <c r="A414" s="254">
        <v>1110</v>
      </c>
      <c r="B414" s="449">
        <f>+A414</f>
        <v>1110</v>
      </c>
      <c r="C414" s="249" t="str">
        <f>+VLOOKUP(A414,bd_lista!$A$3:$C$590,3,FALSE)</f>
        <v>Gobierno Autónomo Municipal de Padilla</v>
      </c>
      <c r="D414" s="451" t="str">
        <f>+C414</f>
        <v>Gobierno Autónomo Municipal de Padilla</v>
      </c>
      <c r="E414" s="244" t="s">
        <v>1310</v>
      </c>
      <c r="F414" s="245">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245">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245">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245">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245">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245">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245">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245">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245">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245">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245">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245">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245">
        <f t="shared" ref="R414:R477" ca="1" si="19">+SUM(F414:Q414)</f>
        <v>0</v>
      </c>
      <c r="S414" s="252"/>
      <c r="T414" s="245">
        <f ca="1">+T415</f>
        <v>0</v>
      </c>
      <c r="U414" s="244">
        <f t="shared" ref="U414:U477" si="20">+IF(E414="Débitos",1,2)</f>
        <v>1</v>
      </c>
      <c r="V414" s="347" t="str">
        <f>+VLOOKUP(A414,bd_lista!$A$3:$E$590,5,FALSE)</f>
        <v>Gobiernos Autonomos Municipales</v>
      </c>
      <c r="W414" s="453" t="str">
        <f>+V414</f>
        <v>Gobiernos Autonomos Municipales</v>
      </c>
      <c r="X414" s="244">
        <f>+VLOOKUP(A414,[2]Sheet1!$A$13:$D$744,4,FALSE)</f>
        <v>0</v>
      </c>
      <c r="Y414" s="244" t="e">
        <f>+VLOOKUP(X414,bd_lista!$A$3:$C$590,3,FALSE)</f>
        <v>#N/A</v>
      </c>
      <c r="Z414" s="304">
        <f>+X414</f>
        <v>0</v>
      </c>
      <c r="AA414" s="305" t="e">
        <f>+Y414</f>
        <v>#N/A</v>
      </c>
    </row>
    <row r="415" spans="1:27" ht="15" hidden="1" customHeight="1">
      <c r="A415" s="254">
        <v>1110</v>
      </c>
      <c r="B415" s="450"/>
      <c r="C415" s="347" t="str">
        <f>+VLOOKUP(A415,bd_lista!$A$3:$C$590,3,FALSE)</f>
        <v>Gobierno Autónomo Municipal de Padilla</v>
      </c>
      <c r="D415" s="452"/>
      <c r="E415" s="246" t="s">
        <v>1311</v>
      </c>
      <c r="F415" s="247">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0</v>
      </c>
      <c r="G415" s="247">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0</v>
      </c>
      <c r="H415" s="247">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247">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247">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247">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247">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247">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247">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247">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247">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247">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247">
        <f t="shared" ca="1" si="19"/>
        <v>0</v>
      </c>
      <c r="S415" s="264">
        <f ca="1">+R414+R415</f>
        <v>0</v>
      </c>
      <c r="T415" s="247">
        <f ca="1">+S415</f>
        <v>0</v>
      </c>
      <c r="U415" s="246">
        <f t="shared" si="20"/>
        <v>2</v>
      </c>
      <c r="V415" s="347" t="str">
        <f>+VLOOKUP(A415,bd_lista!$A$3:$E$590,5,FALSE)</f>
        <v>Gobiernos Autonomos Municipales</v>
      </c>
      <c r="W415" s="454"/>
      <c r="X415" s="244">
        <f>+VLOOKUP(A415,[2]Sheet1!$A$13:$D$744,4,FALSE)</f>
        <v>0</v>
      </c>
      <c r="Y415" s="244" t="e">
        <f>+VLOOKUP(X415,bd_lista!$A$3:$C$590,3,FALSE)</f>
        <v>#N/A</v>
      </c>
      <c r="Z415" s="302"/>
      <c r="AA415" s="303"/>
    </row>
    <row r="416" spans="1:27" ht="15" hidden="1" customHeight="1">
      <c r="A416" s="254">
        <v>1111</v>
      </c>
      <c r="B416" s="449">
        <f>+A416</f>
        <v>1111</v>
      </c>
      <c r="C416" s="249" t="str">
        <f>+VLOOKUP(A416,bd_lista!$A$3:$C$590,3,FALSE)</f>
        <v>Gobierno Autónomo Municipal de Tomina</v>
      </c>
      <c r="D416" s="451" t="str">
        <f>+C416</f>
        <v>Gobierno Autónomo Municipal de Tomina</v>
      </c>
      <c r="E416" s="244" t="s">
        <v>1310</v>
      </c>
      <c r="F416" s="245">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245">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245">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245">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245">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245">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245">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245">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245">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245">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245">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245">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245">
        <f t="shared" ca="1" si="19"/>
        <v>0</v>
      </c>
      <c r="S416" s="252"/>
      <c r="T416" s="245">
        <f ca="1">+T417</f>
        <v>0</v>
      </c>
      <c r="U416" s="244">
        <f t="shared" si="20"/>
        <v>1</v>
      </c>
      <c r="V416" s="347" t="str">
        <f>+VLOOKUP(A416,bd_lista!$A$3:$E$590,5,FALSE)</f>
        <v>Gobiernos Autonomos Municipales</v>
      </c>
      <c r="W416" s="453" t="str">
        <f>+V416</f>
        <v>Gobiernos Autonomos Municipales</v>
      </c>
      <c r="X416" s="244">
        <f>+VLOOKUP(A416,[2]Sheet1!$A$13:$D$744,4,FALSE)</f>
        <v>0</v>
      </c>
      <c r="Y416" s="244" t="e">
        <f>+VLOOKUP(X416,bd_lista!$A$3:$C$590,3,FALSE)</f>
        <v>#N/A</v>
      </c>
      <c r="Z416" s="304">
        <f>+X416</f>
        <v>0</v>
      </c>
      <c r="AA416" s="305" t="e">
        <f>+Y416</f>
        <v>#N/A</v>
      </c>
    </row>
    <row r="417" spans="1:27" ht="15" hidden="1" customHeight="1">
      <c r="A417" s="254">
        <v>1111</v>
      </c>
      <c r="B417" s="450"/>
      <c r="C417" s="347" t="str">
        <f>+VLOOKUP(A417,bd_lista!$A$3:$C$590,3,FALSE)</f>
        <v>Gobierno Autónomo Municipal de Tomina</v>
      </c>
      <c r="D417" s="452"/>
      <c r="E417" s="246" t="s">
        <v>1311</v>
      </c>
      <c r="F417" s="247">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0</v>
      </c>
      <c r="G417" s="247">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0</v>
      </c>
      <c r="H417" s="247">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0</v>
      </c>
      <c r="I417" s="247">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247">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247">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247">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247">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247">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247">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247">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247">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247">
        <f t="shared" ca="1" si="19"/>
        <v>0</v>
      </c>
      <c r="S417" s="264">
        <f ca="1">+R416+R417</f>
        <v>0</v>
      </c>
      <c r="T417" s="247">
        <f ca="1">+S417</f>
        <v>0</v>
      </c>
      <c r="U417" s="246">
        <f t="shared" si="20"/>
        <v>2</v>
      </c>
      <c r="V417" s="347" t="str">
        <f>+VLOOKUP(A417,bd_lista!$A$3:$E$590,5,FALSE)</f>
        <v>Gobiernos Autonomos Municipales</v>
      </c>
      <c r="W417" s="454"/>
      <c r="X417" s="244">
        <f>+VLOOKUP(A417,[2]Sheet1!$A$13:$D$744,4,FALSE)</f>
        <v>0</v>
      </c>
      <c r="Y417" s="244" t="e">
        <f>+VLOOKUP(X417,bd_lista!$A$3:$C$590,3,FALSE)</f>
        <v>#N/A</v>
      </c>
      <c r="Z417" s="302"/>
      <c r="AA417" s="303"/>
    </row>
    <row r="418" spans="1:27" ht="15" hidden="1" customHeight="1">
      <c r="A418" s="254">
        <v>1112</v>
      </c>
      <c r="B418" s="449">
        <f>+A418</f>
        <v>1112</v>
      </c>
      <c r="C418" s="249" t="str">
        <f>+VLOOKUP(A418,bd_lista!$A$3:$C$590,3,FALSE)</f>
        <v>Gobierno Autónomo Municipal de Sopachuy</v>
      </c>
      <c r="D418" s="451" t="str">
        <f>+C418</f>
        <v>Gobierno Autónomo Municipal de Sopachuy</v>
      </c>
      <c r="E418" s="244" t="s">
        <v>1310</v>
      </c>
      <c r="F418" s="245">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245">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245">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245">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245">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245">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245">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245">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245">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245">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245">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245">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245">
        <f t="shared" ca="1" si="19"/>
        <v>0</v>
      </c>
      <c r="S418" s="252"/>
      <c r="T418" s="245">
        <f ca="1">+T419</f>
        <v>0</v>
      </c>
      <c r="U418" s="244">
        <f t="shared" si="20"/>
        <v>1</v>
      </c>
      <c r="V418" s="347" t="str">
        <f>+VLOOKUP(A418,bd_lista!$A$3:$E$590,5,FALSE)</f>
        <v>Gobiernos Autonomos Municipales</v>
      </c>
      <c r="W418" s="453" t="str">
        <f>+V418</f>
        <v>Gobiernos Autonomos Municipales</v>
      </c>
      <c r="X418" s="244">
        <f>+VLOOKUP(A418,[2]Sheet1!$A$13:$D$744,4,FALSE)</f>
        <v>0</v>
      </c>
      <c r="Y418" s="244" t="e">
        <f>+VLOOKUP(X418,bd_lista!$A$3:$C$590,3,FALSE)</f>
        <v>#N/A</v>
      </c>
      <c r="Z418" s="304">
        <f>+X418</f>
        <v>0</v>
      </c>
      <c r="AA418" s="305" t="e">
        <f>+Y418</f>
        <v>#N/A</v>
      </c>
    </row>
    <row r="419" spans="1:27" ht="15" hidden="1" customHeight="1">
      <c r="A419" s="254">
        <v>1112</v>
      </c>
      <c r="B419" s="450"/>
      <c r="C419" s="347" t="str">
        <f>+VLOOKUP(A419,bd_lista!$A$3:$C$590,3,FALSE)</f>
        <v>Gobierno Autónomo Municipal de Sopachuy</v>
      </c>
      <c r="D419" s="452"/>
      <c r="E419" s="246" t="s">
        <v>1311</v>
      </c>
      <c r="F419" s="247">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0</v>
      </c>
      <c r="G419" s="247">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0</v>
      </c>
      <c r="H419" s="247">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247">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0</v>
      </c>
      <c r="J419" s="247">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247">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247">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247">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247">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247">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247">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247">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247">
        <f t="shared" ca="1" si="19"/>
        <v>0</v>
      </c>
      <c r="S419" s="264">
        <f ca="1">+R418+R419</f>
        <v>0</v>
      </c>
      <c r="T419" s="247">
        <f ca="1">+S419</f>
        <v>0</v>
      </c>
      <c r="U419" s="246">
        <f t="shared" si="20"/>
        <v>2</v>
      </c>
      <c r="V419" s="347" t="str">
        <f>+VLOOKUP(A419,bd_lista!$A$3:$E$590,5,FALSE)</f>
        <v>Gobiernos Autonomos Municipales</v>
      </c>
      <c r="W419" s="454"/>
      <c r="X419" s="244">
        <f>+VLOOKUP(A419,[2]Sheet1!$A$13:$D$744,4,FALSE)</f>
        <v>0</v>
      </c>
      <c r="Y419" s="244" t="e">
        <f>+VLOOKUP(X419,bd_lista!$A$3:$C$590,3,FALSE)</f>
        <v>#N/A</v>
      </c>
      <c r="Z419" s="302"/>
      <c r="AA419" s="303"/>
    </row>
    <row r="420" spans="1:27" ht="15" hidden="1" customHeight="1">
      <c r="A420" s="254">
        <v>1113</v>
      </c>
      <c r="B420" s="449">
        <f>+A420</f>
        <v>1113</v>
      </c>
      <c r="C420" s="249" t="str">
        <f>+VLOOKUP(A420,bd_lista!$A$3:$C$590,3,FALSE)</f>
        <v>Gobierno Autónomo Municipal de Villa Alcalá</v>
      </c>
      <c r="D420" s="451" t="str">
        <f>+C420</f>
        <v>Gobierno Autónomo Municipal de Villa Alcalá</v>
      </c>
      <c r="E420" s="244" t="s">
        <v>1310</v>
      </c>
      <c r="F420" s="245">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245">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0</v>
      </c>
      <c r="H420" s="245">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245">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245">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245">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245">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245">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245">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245">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245">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245">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245">
        <f t="shared" ca="1" si="19"/>
        <v>0</v>
      </c>
      <c r="S420" s="252"/>
      <c r="T420" s="245">
        <f ca="1">+T421</f>
        <v>0</v>
      </c>
      <c r="U420" s="244">
        <f t="shared" si="20"/>
        <v>1</v>
      </c>
      <c r="V420" s="347" t="str">
        <f>+VLOOKUP(A420,bd_lista!$A$3:$E$590,5,FALSE)</f>
        <v>Gobiernos Autonomos Municipales</v>
      </c>
      <c r="W420" s="453" t="str">
        <f>+V420</f>
        <v>Gobiernos Autonomos Municipales</v>
      </c>
      <c r="X420" s="244">
        <f>+VLOOKUP(A420,[2]Sheet1!$A$13:$D$744,4,FALSE)</f>
        <v>0</v>
      </c>
      <c r="Y420" s="244" t="e">
        <f>+VLOOKUP(X420,bd_lista!$A$3:$C$590,3,FALSE)</f>
        <v>#N/A</v>
      </c>
      <c r="Z420" s="304">
        <f>+X420</f>
        <v>0</v>
      </c>
      <c r="AA420" s="305" t="e">
        <f>+Y420</f>
        <v>#N/A</v>
      </c>
    </row>
    <row r="421" spans="1:27" ht="15" hidden="1" customHeight="1">
      <c r="A421" s="254">
        <v>1113</v>
      </c>
      <c r="B421" s="450"/>
      <c r="C421" s="347" t="str">
        <f>+VLOOKUP(A421,bd_lista!$A$3:$C$590,3,FALSE)</f>
        <v>Gobierno Autónomo Municipal de Villa Alcalá</v>
      </c>
      <c r="D421" s="452"/>
      <c r="E421" s="246" t="s">
        <v>1311</v>
      </c>
      <c r="F421" s="247">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0</v>
      </c>
      <c r="G421" s="247">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0</v>
      </c>
      <c r="H421" s="247">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247">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247">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247">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247">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247">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247">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247">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247">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247">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247">
        <f t="shared" ca="1" si="19"/>
        <v>0</v>
      </c>
      <c r="S421" s="264">
        <f ca="1">+R420+R421</f>
        <v>0</v>
      </c>
      <c r="T421" s="247">
        <f ca="1">+S421</f>
        <v>0</v>
      </c>
      <c r="U421" s="246">
        <f t="shared" si="20"/>
        <v>2</v>
      </c>
      <c r="V421" s="347" t="str">
        <f>+VLOOKUP(A421,bd_lista!$A$3:$E$590,5,FALSE)</f>
        <v>Gobiernos Autonomos Municipales</v>
      </c>
      <c r="W421" s="454"/>
      <c r="X421" s="244">
        <f>+VLOOKUP(A421,[2]Sheet1!$A$13:$D$744,4,FALSE)</f>
        <v>0</v>
      </c>
      <c r="Y421" s="244" t="e">
        <f>+VLOOKUP(X421,bd_lista!$A$3:$C$590,3,FALSE)</f>
        <v>#N/A</v>
      </c>
      <c r="Z421" s="302"/>
      <c r="AA421" s="303"/>
    </row>
    <row r="422" spans="1:27" customFormat="1" ht="27" hidden="1" customHeight="1">
      <c r="A422" s="254">
        <v>1114</v>
      </c>
      <c r="B422" s="449">
        <f>+A422</f>
        <v>1114</v>
      </c>
      <c r="C422" s="249" t="str">
        <f>+VLOOKUP(A422,bd_lista!$A$3:$C$590,3,FALSE)</f>
        <v>Gobierno Autónomo Municipal de El Villar</v>
      </c>
      <c r="D422" s="451" t="str">
        <f>+C422</f>
        <v>Gobierno Autónomo Municipal de El Villar</v>
      </c>
      <c r="E422" s="244" t="s">
        <v>1310</v>
      </c>
      <c r="F422" s="245">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245">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245">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245">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245">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245">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245">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245">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245">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245">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245">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245">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245">
        <f t="shared" ca="1" si="19"/>
        <v>0</v>
      </c>
      <c r="S422" s="252"/>
      <c r="T422" s="245">
        <f ca="1">+T423</f>
        <v>0</v>
      </c>
      <c r="U422" s="244">
        <f t="shared" si="20"/>
        <v>1</v>
      </c>
      <c r="V422" s="347" t="str">
        <f>+VLOOKUP(A422,bd_lista!$A$3:$E$590,5,FALSE)</f>
        <v>Gobiernos Autonomos Municipales</v>
      </c>
      <c r="W422" s="453" t="str">
        <f>+V422</f>
        <v>Gobiernos Autonomos Municipales</v>
      </c>
      <c r="X422" s="244">
        <f>+VLOOKUP(A422,[2]Sheet1!$A$13:$D$744,4,FALSE)</f>
        <v>0</v>
      </c>
      <c r="Y422" s="244" t="e">
        <f>+VLOOKUP(X422,bd_lista!$A$3:$C$590,3,FALSE)</f>
        <v>#N/A</v>
      </c>
      <c r="Z422" s="304">
        <f>+X422</f>
        <v>0</v>
      </c>
      <c r="AA422" s="305" t="e">
        <f>+Y422</f>
        <v>#N/A</v>
      </c>
    </row>
    <row r="423" spans="1:27" customFormat="1" ht="27" hidden="1" customHeight="1">
      <c r="A423" s="32">
        <v>1114</v>
      </c>
      <c r="B423" s="450"/>
      <c r="C423" s="249" t="str">
        <f>+VLOOKUP(A423,bd_lista!$A$3:$C$590,3,FALSE)</f>
        <v>Gobierno Autónomo Municipal de El Villar</v>
      </c>
      <c r="D423" s="452"/>
      <c r="E423" s="246" t="s">
        <v>1311</v>
      </c>
      <c r="F423" s="245">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245">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245">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245">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245">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245">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245">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245">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245">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245">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245">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245">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245">
        <f t="shared" ca="1" si="19"/>
        <v>0</v>
      </c>
      <c r="S423" s="252">
        <f ca="1">+R422+R423</f>
        <v>0</v>
      </c>
      <c r="T423" s="245">
        <f ca="1">+S423</f>
        <v>0</v>
      </c>
      <c r="U423" s="244">
        <f t="shared" si="20"/>
        <v>2</v>
      </c>
      <c r="V423" s="347" t="str">
        <f>+VLOOKUP(A423,bd_lista!$A$3:$E$590,5,FALSE)</f>
        <v>Gobiernos Autonomos Municipales</v>
      </c>
      <c r="W423" s="454"/>
      <c r="X423" s="244">
        <f>+VLOOKUP(A423,[2]Sheet1!$A$13:$D$744,4,FALSE)</f>
        <v>0</v>
      </c>
      <c r="Y423" s="244" t="e">
        <f>+VLOOKUP(X423,bd_lista!$A$3:$C$590,3,FALSE)</f>
        <v>#N/A</v>
      </c>
      <c r="Z423" s="302"/>
      <c r="AA423" s="303"/>
    </row>
    <row r="424" spans="1:27" customFormat="1" ht="15" hidden="1" customHeight="1">
      <c r="A424" s="32">
        <v>1115</v>
      </c>
      <c r="B424" s="449">
        <f>+A424</f>
        <v>1115</v>
      </c>
      <c r="C424" s="249" t="str">
        <f>+VLOOKUP(A424,bd_lista!$A$3:$C$590,3,FALSE)</f>
        <v>Gobierno Autónomo Municipal de Monteagudo</v>
      </c>
      <c r="D424" s="451" t="str">
        <f>+C424</f>
        <v>Gobierno Autónomo Municipal de Monteagudo</v>
      </c>
      <c r="E424" s="244" t="s">
        <v>1310</v>
      </c>
      <c r="F424" s="245">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245">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245">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245">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245">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245">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245">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245">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245">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245">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245">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245">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245">
        <f t="shared" ca="1" si="19"/>
        <v>0</v>
      </c>
      <c r="S424" s="252"/>
      <c r="T424" s="245">
        <f ca="1">+T425</f>
        <v>0</v>
      </c>
      <c r="U424" s="244">
        <f t="shared" si="20"/>
        <v>1</v>
      </c>
      <c r="V424" s="347" t="str">
        <f>+VLOOKUP(A424,bd_lista!$A$3:$E$590,5,FALSE)</f>
        <v>Gobiernos Autonomos Municipales</v>
      </c>
      <c r="W424" s="453" t="str">
        <f>+V424</f>
        <v>Gobiernos Autonomos Municipales</v>
      </c>
      <c r="X424" s="244">
        <f>+VLOOKUP(A424,[2]Sheet1!$A$13:$D$744,4,FALSE)</f>
        <v>0</v>
      </c>
      <c r="Y424" s="244" t="e">
        <f>+VLOOKUP(X424,bd_lista!$A$3:$C$590,3,FALSE)</f>
        <v>#N/A</v>
      </c>
      <c r="Z424" s="304">
        <f>+X424</f>
        <v>0</v>
      </c>
      <c r="AA424" s="305" t="e">
        <f>+Y424</f>
        <v>#N/A</v>
      </c>
    </row>
    <row r="425" spans="1:27" customFormat="1" ht="15" hidden="1" customHeight="1">
      <c r="A425" s="32">
        <v>1115</v>
      </c>
      <c r="B425" s="450"/>
      <c r="C425" s="347" t="str">
        <f>+VLOOKUP(A425,bd_lista!$A$3:$C$590,3,FALSE)</f>
        <v>Gobierno Autónomo Municipal de Monteagudo</v>
      </c>
      <c r="D425" s="452"/>
      <c r="E425" s="246" t="s">
        <v>1311</v>
      </c>
      <c r="F425" s="247">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247">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247">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247">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247">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247">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247">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247">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247">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247">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247">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247">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247">
        <f t="shared" ca="1" si="19"/>
        <v>0</v>
      </c>
      <c r="S425" s="264">
        <f ca="1">+R424+R425</f>
        <v>0</v>
      </c>
      <c r="T425" s="247">
        <f ca="1">+S425</f>
        <v>0</v>
      </c>
      <c r="U425" s="246">
        <f t="shared" si="20"/>
        <v>2</v>
      </c>
      <c r="V425" s="347" t="str">
        <f>+VLOOKUP(A425,bd_lista!$A$3:$E$590,5,FALSE)</f>
        <v>Gobiernos Autonomos Municipales</v>
      </c>
      <c r="W425" s="454"/>
      <c r="X425" s="244">
        <f>+VLOOKUP(A425,[2]Sheet1!$A$13:$D$744,4,FALSE)</f>
        <v>0</v>
      </c>
      <c r="Y425" s="244" t="e">
        <f>+VLOOKUP(X425,bd_lista!$A$3:$C$590,3,FALSE)</f>
        <v>#N/A</v>
      </c>
      <c r="Z425" s="302"/>
      <c r="AA425" s="303"/>
    </row>
    <row r="426" spans="1:27" customFormat="1" ht="27" hidden="1" customHeight="1">
      <c r="A426" s="32">
        <v>1116</v>
      </c>
      <c r="B426" s="449">
        <f>+A426</f>
        <v>1116</v>
      </c>
      <c r="C426" s="249" t="str">
        <f>+VLOOKUP(A426,bd_lista!$A$3:$C$590,3,FALSE)</f>
        <v>Gobierno Autónomo Municipal de San Pablo de Huacareta</v>
      </c>
      <c r="D426" s="451" t="str">
        <f>+C426</f>
        <v>Gobierno Autónomo Municipal de San Pablo de Huacareta</v>
      </c>
      <c r="E426" s="244" t="s">
        <v>1310</v>
      </c>
      <c r="F426" s="245">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245">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245">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245">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245">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245">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245">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245">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245">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245">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245">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245">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245">
        <f t="shared" ca="1" si="19"/>
        <v>0</v>
      </c>
      <c r="S426" s="252"/>
      <c r="T426" s="245">
        <f ca="1">+T427</f>
        <v>0</v>
      </c>
      <c r="U426" s="244">
        <f t="shared" si="20"/>
        <v>1</v>
      </c>
      <c r="V426" s="347" t="str">
        <f>+VLOOKUP(A426,bd_lista!$A$3:$E$590,5,FALSE)</f>
        <v>Gobiernos Autonomos Municipales</v>
      </c>
      <c r="W426" s="453" t="str">
        <f>+V426</f>
        <v>Gobiernos Autonomos Municipales</v>
      </c>
      <c r="X426" s="244">
        <f>+VLOOKUP(A426,[2]Sheet1!$A$13:$D$744,4,FALSE)</f>
        <v>0</v>
      </c>
      <c r="Y426" s="244" t="e">
        <f>+VLOOKUP(X426,bd_lista!$A$3:$C$590,3,FALSE)</f>
        <v>#N/A</v>
      </c>
      <c r="Z426" s="304">
        <f>+X426</f>
        <v>0</v>
      </c>
      <c r="AA426" s="305" t="e">
        <f>+Y426</f>
        <v>#N/A</v>
      </c>
    </row>
    <row r="427" spans="1:27" customFormat="1" ht="27" hidden="1" customHeight="1">
      <c r="A427" s="32">
        <v>1116</v>
      </c>
      <c r="B427" s="450"/>
      <c r="C427" s="249" t="str">
        <f>+VLOOKUP(A427,bd_lista!$A$3:$C$590,3,FALSE)</f>
        <v>Gobierno Autónomo Municipal de San Pablo de Huacareta</v>
      </c>
      <c r="D427" s="452"/>
      <c r="E427" s="246" t="s">
        <v>1311</v>
      </c>
      <c r="F427" s="245">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0</v>
      </c>
      <c r="G427" s="245">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245">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245">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0</v>
      </c>
      <c r="J427" s="245">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245">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245">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245">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245">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245">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245">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245">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245">
        <f t="shared" ca="1" si="19"/>
        <v>0</v>
      </c>
      <c r="S427" s="252">
        <f ca="1">+R426+R427</f>
        <v>0</v>
      </c>
      <c r="T427" s="245">
        <f ca="1">+S427</f>
        <v>0</v>
      </c>
      <c r="U427" s="244">
        <f t="shared" si="20"/>
        <v>2</v>
      </c>
      <c r="V427" s="347" t="str">
        <f>+VLOOKUP(A427,bd_lista!$A$3:$E$590,5,FALSE)</f>
        <v>Gobiernos Autonomos Municipales</v>
      </c>
      <c r="W427" s="454"/>
      <c r="X427" s="244">
        <f>+VLOOKUP(A427,[2]Sheet1!$A$13:$D$744,4,FALSE)</f>
        <v>0</v>
      </c>
      <c r="Y427" s="244" t="e">
        <f>+VLOOKUP(X427,bd_lista!$A$3:$C$590,3,FALSE)</f>
        <v>#N/A</v>
      </c>
      <c r="Z427" s="302"/>
      <c r="AA427" s="303"/>
    </row>
    <row r="428" spans="1:27" customFormat="1" ht="27" hidden="1" customHeight="1">
      <c r="A428" s="32">
        <v>1117</v>
      </c>
      <c r="B428" s="449">
        <f>+A428</f>
        <v>1117</v>
      </c>
      <c r="C428" s="249" t="str">
        <f>+VLOOKUP(A428,bd_lista!$A$3:$C$590,3,FALSE)</f>
        <v>Gobierno Autónomo Municipal de Tarabuco</v>
      </c>
      <c r="D428" s="451" t="str">
        <f>+C428</f>
        <v>Gobierno Autónomo Municipal de Tarabuco</v>
      </c>
      <c r="E428" s="244" t="s">
        <v>1310</v>
      </c>
      <c r="F428" s="245">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245">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245">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245">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245">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245">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245">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245">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245">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245">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245">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245">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245">
        <f t="shared" ca="1" si="19"/>
        <v>0</v>
      </c>
      <c r="S428" s="252"/>
      <c r="T428" s="245">
        <f ca="1">+T429</f>
        <v>0</v>
      </c>
      <c r="U428" s="244">
        <f t="shared" si="20"/>
        <v>1</v>
      </c>
      <c r="V428" s="347" t="str">
        <f>+VLOOKUP(A428,bd_lista!$A$3:$E$590,5,FALSE)</f>
        <v>Gobiernos Autonomos Municipales</v>
      </c>
      <c r="W428" s="453" t="str">
        <f>+V428</f>
        <v>Gobiernos Autonomos Municipales</v>
      </c>
      <c r="X428" s="244">
        <f>+VLOOKUP(A428,[2]Sheet1!$A$13:$D$744,4,FALSE)</f>
        <v>0</v>
      </c>
      <c r="Y428" s="244" t="e">
        <f>+VLOOKUP(X428,bd_lista!$A$3:$C$590,3,FALSE)</f>
        <v>#N/A</v>
      </c>
      <c r="Z428" s="304">
        <f>+X428</f>
        <v>0</v>
      </c>
      <c r="AA428" s="305" t="e">
        <f>+Y428</f>
        <v>#N/A</v>
      </c>
    </row>
    <row r="429" spans="1:27" customFormat="1" ht="27" hidden="1" customHeight="1">
      <c r="A429" s="32">
        <v>1117</v>
      </c>
      <c r="B429" s="450"/>
      <c r="C429" s="249" t="str">
        <f>+VLOOKUP(A429,bd_lista!$A$3:$C$590,3,FALSE)</f>
        <v>Gobierno Autónomo Municipal de Tarabuco</v>
      </c>
      <c r="D429" s="452"/>
      <c r="E429" s="246" t="s">
        <v>1311</v>
      </c>
      <c r="F429" s="245">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245">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245">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245">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245">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245">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245">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245">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245">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245">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245">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245">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245">
        <f t="shared" ca="1" si="19"/>
        <v>0</v>
      </c>
      <c r="S429" s="252">
        <f ca="1">+R428+R429</f>
        <v>0</v>
      </c>
      <c r="T429" s="245">
        <f ca="1">+S429</f>
        <v>0</v>
      </c>
      <c r="U429" s="244">
        <f t="shared" si="20"/>
        <v>2</v>
      </c>
      <c r="V429" s="347" t="str">
        <f>+VLOOKUP(A429,bd_lista!$A$3:$E$590,5,FALSE)</f>
        <v>Gobiernos Autonomos Municipales</v>
      </c>
      <c r="W429" s="454"/>
      <c r="X429" s="244">
        <f>+VLOOKUP(A429,[2]Sheet1!$A$13:$D$744,4,FALSE)</f>
        <v>0</v>
      </c>
      <c r="Y429" s="244" t="e">
        <f>+VLOOKUP(X429,bd_lista!$A$3:$C$590,3,FALSE)</f>
        <v>#N/A</v>
      </c>
      <c r="Z429" s="302"/>
      <c r="AA429" s="303"/>
    </row>
    <row r="430" spans="1:27" customFormat="1" ht="27" hidden="1" customHeight="1">
      <c r="A430" s="32">
        <v>1118</v>
      </c>
      <c r="B430" s="449">
        <f>+A430</f>
        <v>1118</v>
      </c>
      <c r="C430" s="249" t="str">
        <f>+VLOOKUP(A430,bd_lista!$A$3:$C$590,3,FALSE)</f>
        <v>Gobierno Autónomo Municipal de Yamparáez</v>
      </c>
      <c r="D430" s="451" t="str">
        <f>+C430</f>
        <v>Gobierno Autónomo Municipal de Yamparáez</v>
      </c>
      <c r="E430" s="244" t="s">
        <v>1310</v>
      </c>
      <c r="F430" s="245">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245">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245">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245">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245">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245">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245">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245">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245">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245">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245">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245">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245">
        <f t="shared" ca="1" si="19"/>
        <v>0</v>
      </c>
      <c r="S430" s="252"/>
      <c r="T430" s="245">
        <f ca="1">+T431</f>
        <v>0</v>
      </c>
      <c r="U430" s="244">
        <f t="shared" si="20"/>
        <v>1</v>
      </c>
      <c r="V430" s="347" t="str">
        <f>+VLOOKUP(A430,bd_lista!$A$3:$E$590,5,FALSE)</f>
        <v>Gobiernos Autonomos Municipales</v>
      </c>
      <c r="W430" s="453" t="str">
        <f>+V430</f>
        <v>Gobiernos Autonomos Municipales</v>
      </c>
      <c r="X430" s="244">
        <f>+VLOOKUP(A430,[2]Sheet1!$A$13:$D$744,4,FALSE)</f>
        <v>0</v>
      </c>
      <c r="Y430" s="244" t="e">
        <f>+VLOOKUP(X430,bd_lista!$A$3:$C$590,3,FALSE)</f>
        <v>#N/A</v>
      </c>
      <c r="Z430" s="304">
        <f>+X430</f>
        <v>0</v>
      </c>
      <c r="AA430" s="305" t="e">
        <f>+Y430</f>
        <v>#N/A</v>
      </c>
    </row>
    <row r="431" spans="1:27" customFormat="1" ht="27" hidden="1" customHeight="1">
      <c r="A431" s="32">
        <v>1118</v>
      </c>
      <c r="B431" s="450"/>
      <c r="C431" s="249" t="str">
        <f>+VLOOKUP(A431,bd_lista!$A$3:$C$590,3,FALSE)</f>
        <v>Gobierno Autónomo Municipal de Yamparáez</v>
      </c>
      <c r="D431" s="452"/>
      <c r="E431" s="246" t="s">
        <v>1311</v>
      </c>
      <c r="F431" s="245">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245">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245">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245">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245">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245">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245">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245">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245">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245">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245">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245">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245">
        <f t="shared" ca="1" si="19"/>
        <v>0</v>
      </c>
      <c r="S431" s="252">
        <f ca="1">+R430+R431</f>
        <v>0</v>
      </c>
      <c r="T431" s="245">
        <f ca="1">+S431</f>
        <v>0</v>
      </c>
      <c r="U431" s="244">
        <f t="shared" si="20"/>
        <v>2</v>
      </c>
      <c r="V431" s="347" t="str">
        <f>+VLOOKUP(A431,bd_lista!$A$3:$E$590,5,FALSE)</f>
        <v>Gobiernos Autonomos Municipales</v>
      </c>
      <c r="W431" s="454"/>
      <c r="X431" s="244">
        <f>+VLOOKUP(A431,[2]Sheet1!$A$13:$D$744,4,FALSE)</f>
        <v>0</v>
      </c>
      <c r="Y431" s="244" t="e">
        <f>+VLOOKUP(X431,bd_lista!$A$3:$C$590,3,FALSE)</f>
        <v>#N/A</v>
      </c>
      <c r="Z431" s="302"/>
      <c r="AA431" s="303"/>
    </row>
    <row r="432" spans="1:27" customFormat="1" ht="27" hidden="1" customHeight="1">
      <c r="A432" s="32">
        <v>1119</v>
      </c>
      <c r="B432" s="449">
        <f>+A432</f>
        <v>1119</v>
      </c>
      <c r="C432" s="249" t="str">
        <f>+VLOOKUP(A432,bd_lista!$A$3:$C$590,3,FALSE)</f>
        <v>Gobierno Autónomo Municipal de Camargo</v>
      </c>
      <c r="D432" s="451" t="str">
        <f>+C432</f>
        <v>Gobierno Autónomo Municipal de Camargo</v>
      </c>
      <c r="E432" s="244" t="s">
        <v>1310</v>
      </c>
      <c r="F432" s="245">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245">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245">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245">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245">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245">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245">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245">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245">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245">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245">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245">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245">
        <f t="shared" ca="1" si="19"/>
        <v>0</v>
      </c>
      <c r="S432" s="252"/>
      <c r="T432" s="245">
        <f ca="1">+T433</f>
        <v>0</v>
      </c>
      <c r="U432" s="244">
        <f t="shared" si="20"/>
        <v>1</v>
      </c>
      <c r="V432" s="347" t="str">
        <f>+VLOOKUP(A432,bd_lista!$A$3:$E$590,5,FALSE)</f>
        <v>Gobiernos Autonomos Municipales</v>
      </c>
      <c r="W432" s="453" t="str">
        <f>+V432</f>
        <v>Gobiernos Autonomos Municipales</v>
      </c>
      <c r="X432" s="244">
        <f>+VLOOKUP(A432,[2]Sheet1!$A$13:$D$744,4,FALSE)</f>
        <v>0</v>
      </c>
      <c r="Y432" s="244" t="e">
        <f>+VLOOKUP(X432,bd_lista!$A$3:$C$590,3,FALSE)</f>
        <v>#N/A</v>
      </c>
      <c r="Z432" s="304">
        <f>+X432</f>
        <v>0</v>
      </c>
      <c r="AA432" s="305" t="e">
        <f>+Y432</f>
        <v>#N/A</v>
      </c>
    </row>
    <row r="433" spans="1:27" customFormat="1" ht="27" hidden="1" customHeight="1">
      <c r="A433" s="32">
        <v>1119</v>
      </c>
      <c r="B433" s="450"/>
      <c r="C433" s="249" t="str">
        <f>+VLOOKUP(A433,bd_lista!$A$3:$C$590,3,FALSE)</f>
        <v>Gobierno Autónomo Municipal de Camargo</v>
      </c>
      <c r="D433" s="452"/>
      <c r="E433" s="246" t="s">
        <v>1311</v>
      </c>
      <c r="F433" s="245">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245">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245">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245">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245">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245">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245">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245">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245">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245">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245">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245">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245">
        <f t="shared" ca="1" si="19"/>
        <v>0</v>
      </c>
      <c r="S433" s="252">
        <f ca="1">+R432+R433</f>
        <v>0</v>
      </c>
      <c r="T433" s="245">
        <f ca="1">+S433</f>
        <v>0</v>
      </c>
      <c r="U433" s="244">
        <f t="shared" si="20"/>
        <v>2</v>
      </c>
      <c r="V433" s="347" t="str">
        <f>+VLOOKUP(A433,bd_lista!$A$3:$E$590,5,FALSE)</f>
        <v>Gobiernos Autonomos Municipales</v>
      </c>
      <c r="W433" s="454"/>
      <c r="X433" s="244">
        <f>+VLOOKUP(A433,[2]Sheet1!$A$13:$D$744,4,FALSE)</f>
        <v>0</v>
      </c>
      <c r="Y433" s="244" t="e">
        <f>+VLOOKUP(X433,bd_lista!$A$3:$C$590,3,FALSE)</f>
        <v>#N/A</v>
      </c>
      <c r="Z433" s="302"/>
      <c r="AA433" s="303"/>
    </row>
    <row r="434" spans="1:27" customFormat="1" ht="15" hidden="1" customHeight="1">
      <c r="A434" s="32">
        <v>1120</v>
      </c>
      <c r="B434" s="449">
        <f>+A434</f>
        <v>1120</v>
      </c>
      <c r="C434" s="249" t="str">
        <f>+VLOOKUP(A434,bd_lista!$A$3:$C$590,3,FALSE)</f>
        <v>Gobierno Autónomo Municipal de San Lucas</v>
      </c>
      <c r="D434" s="451" t="str">
        <f>+C434</f>
        <v>Gobierno Autónomo Municipal de San Lucas</v>
      </c>
      <c r="E434" s="244" t="s">
        <v>1310</v>
      </c>
      <c r="F434" s="245">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245">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245">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245">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245">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245">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245">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245">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245">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245">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245">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245">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245">
        <f t="shared" ca="1" si="19"/>
        <v>0</v>
      </c>
      <c r="S434" s="252"/>
      <c r="T434" s="245">
        <f ca="1">+T435</f>
        <v>0</v>
      </c>
      <c r="U434" s="244">
        <f t="shared" si="20"/>
        <v>1</v>
      </c>
      <c r="V434" s="347" t="str">
        <f>+VLOOKUP(A434,bd_lista!$A$3:$E$590,5,FALSE)</f>
        <v>Gobiernos Autonomos Municipales</v>
      </c>
      <c r="W434" s="453" t="str">
        <f>+V434</f>
        <v>Gobiernos Autonomos Municipales</v>
      </c>
      <c r="X434" s="244">
        <f>+VLOOKUP(A434,[2]Sheet1!$A$13:$D$744,4,FALSE)</f>
        <v>0</v>
      </c>
      <c r="Y434" s="244" t="e">
        <f>+VLOOKUP(X434,bd_lista!$A$3:$C$590,3,FALSE)</f>
        <v>#N/A</v>
      </c>
      <c r="Z434" s="304">
        <f>+X434</f>
        <v>0</v>
      </c>
      <c r="AA434" s="305" t="e">
        <f>+Y434</f>
        <v>#N/A</v>
      </c>
    </row>
    <row r="435" spans="1:27" customFormat="1" ht="15" hidden="1" customHeight="1">
      <c r="A435" s="32">
        <v>1120</v>
      </c>
      <c r="B435" s="450"/>
      <c r="C435" s="347" t="str">
        <f>+VLOOKUP(A435,bd_lista!$A$3:$C$590,3,FALSE)</f>
        <v>Gobierno Autónomo Municipal de San Lucas</v>
      </c>
      <c r="D435" s="452"/>
      <c r="E435" s="246" t="s">
        <v>1311</v>
      </c>
      <c r="F435" s="245">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245">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0</v>
      </c>
      <c r="H435" s="245">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245">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245">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245">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245">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245">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245">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245">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245">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245">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247">
        <f t="shared" ca="1" si="19"/>
        <v>0</v>
      </c>
      <c r="S435" s="264">
        <f ca="1">+R434+R435</f>
        <v>0</v>
      </c>
      <c r="T435" s="247">
        <f ca="1">+S435</f>
        <v>0</v>
      </c>
      <c r="U435" s="246">
        <f t="shared" si="20"/>
        <v>2</v>
      </c>
      <c r="V435" s="347" t="str">
        <f>+VLOOKUP(A435,bd_lista!$A$3:$E$590,5,FALSE)</f>
        <v>Gobiernos Autonomos Municipales</v>
      </c>
      <c r="W435" s="454"/>
      <c r="X435" s="244">
        <f>+VLOOKUP(A435,[2]Sheet1!$A$13:$D$744,4,FALSE)</f>
        <v>0</v>
      </c>
      <c r="Y435" s="244" t="e">
        <f>+VLOOKUP(X435,bd_lista!$A$3:$C$590,3,FALSE)</f>
        <v>#N/A</v>
      </c>
      <c r="Z435" s="302"/>
      <c r="AA435" s="303"/>
    </row>
    <row r="436" spans="1:27" customFormat="1" ht="27" hidden="1" customHeight="1">
      <c r="A436" s="32">
        <v>1121</v>
      </c>
      <c r="B436" s="449">
        <f>+A436</f>
        <v>1121</v>
      </c>
      <c r="C436" s="249" t="str">
        <f>+VLOOKUP(A436,bd_lista!$A$3:$C$590,3,FALSE)</f>
        <v>Gobierno Autónomo Municipal de Incahuasi</v>
      </c>
      <c r="D436" s="451" t="str">
        <f>+C436</f>
        <v>Gobierno Autónomo Municipal de Incahuasi</v>
      </c>
      <c r="E436" s="244" t="s">
        <v>1310</v>
      </c>
      <c r="F436" s="245">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245">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245">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245">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245">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245">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245">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245">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245">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245">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245">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245">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245">
        <f t="shared" ca="1" si="19"/>
        <v>0</v>
      </c>
      <c r="S436" s="252"/>
      <c r="T436" s="245">
        <f ca="1">+T437</f>
        <v>0</v>
      </c>
      <c r="U436" s="244">
        <f t="shared" si="20"/>
        <v>1</v>
      </c>
      <c r="V436" s="347" t="str">
        <f>+VLOOKUP(A436,bd_lista!$A$3:$E$590,5,FALSE)</f>
        <v>Gobiernos Autonomos Municipales</v>
      </c>
      <c r="W436" s="453" t="str">
        <f>+V436</f>
        <v>Gobiernos Autonomos Municipales</v>
      </c>
      <c r="X436" s="244">
        <f>+VLOOKUP(A436,[2]Sheet1!$A$13:$D$744,4,FALSE)</f>
        <v>0</v>
      </c>
      <c r="Y436" s="244" t="e">
        <f>+VLOOKUP(X436,bd_lista!$A$3:$C$590,3,FALSE)</f>
        <v>#N/A</v>
      </c>
      <c r="Z436" s="304">
        <f>+X436</f>
        <v>0</v>
      </c>
      <c r="AA436" s="305" t="e">
        <f>+Y436</f>
        <v>#N/A</v>
      </c>
    </row>
    <row r="437" spans="1:27" customFormat="1" ht="27" hidden="1" customHeight="1">
      <c r="A437" s="32">
        <v>1121</v>
      </c>
      <c r="B437" s="450"/>
      <c r="C437" s="249" t="str">
        <f>+VLOOKUP(A437,bd_lista!$A$3:$C$590,3,FALSE)</f>
        <v>Gobierno Autónomo Municipal de Incahuasi</v>
      </c>
      <c r="D437" s="452"/>
      <c r="E437" s="246" t="s">
        <v>1311</v>
      </c>
      <c r="F437" s="245">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245">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245">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245">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245">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245">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245">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245">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245">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245">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245">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245">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245">
        <f t="shared" ca="1" si="19"/>
        <v>0</v>
      </c>
      <c r="S437" s="252">
        <f ca="1">+R436+R437</f>
        <v>0</v>
      </c>
      <c r="T437" s="245">
        <f ca="1">+S437</f>
        <v>0</v>
      </c>
      <c r="U437" s="244">
        <f t="shared" si="20"/>
        <v>2</v>
      </c>
      <c r="V437" s="347" t="str">
        <f>+VLOOKUP(A437,bd_lista!$A$3:$E$590,5,FALSE)</f>
        <v>Gobiernos Autonomos Municipales</v>
      </c>
      <c r="W437" s="454"/>
      <c r="X437" s="244">
        <f>+VLOOKUP(A437,[2]Sheet1!$A$13:$D$744,4,FALSE)</f>
        <v>0</v>
      </c>
      <c r="Y437" s="244" t="e">
        <f>+VLOOKUP(X437,bd_lista!$A$3:$C$590,3,FALSE)</f>
        <v>#N/A</v>
      </c>
      <c r="Z437" s="302"/>
      <c r="AA437" s="303"/>
    </row>
    <row r="438" spans="1:27" customFormat="1" ht="27" hidden="1" customHeight="1">
      <c r="A438" s="32">
        <v>1122</v>
      </c>
      <c r="B438" s="449">
        <f>+A438</f>
        <v>1122</v>
      </c>
      <c r="C438" s="249" t="str">
        <f>+VLOOKUP(A438,bd_lista!$A$3:$C$590,3,FALSE)</f>
        <v>Gobierno Autónomo Municipal de Villa Serrano</v>
      </c>
      <c r="D438" s="451" t="str">
        <f>+C438</f>
        <v>Gobierno Autónomo Municipal de Villa Serrano</v>
      </c>
      <c r="E438" s="244" t="s">
        <v>1310</v>
      </c>
      <c r="F438" s="245">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245">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245">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245">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245">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245">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245">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245">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245">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245">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245">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245">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245">
        <f t="shared" ca="1" si="19"/>
        <v>0</v>
      </c>
      <c r="S438" s="252"/>
      <c r="T438" s="245">
        <f ca="1">+T439</f>
        <v>0</v>
      </c>
      <c r="U438" s="244">
        <f t="shared" si="20"/>
        <v>1</v>
      </c>
      <c r="V438" s="347" t="str">
        <f>+VLOOKUP(A438,bd_lista!$A$3:$E$590,5,FALSE)</f>
        <v>Gobiernos Autonomos Municipales</v>
      </c>
      <c r="W438" s="453" t="str">
        <f>+V438</f>
        <v>Gobiernos Autonomos Municipales</v>
      </c>
      <c r="X438" s="244">
        <f>+VLOOKUP(A438,[2]Sheet1!$A$13:$D$744,4,FALSE)</f>
        <v>0</v>
      </c>
      <c r="Y438" s="244" t="e">
        <f>+VLOOKUP(X438,bd_lista!$A$3:$C$590,3,FALSE)</f>
        <v>#N/A</v>
      </c>
      <c r="Z438" s="304">
        <f>+X438</f>
        <v>0</v>
      </c>
      <c r="AA438" s="305" t="e">
        <f>+Y438</f>
        <v>#N/A</v>
      </c>
    </row>
    <row r="439" spans="1:27" customFormat="1" ht="27" hidden="1" customHeight="1">
      <c r="A439" s="32">
        <v>1122</v>
      </c>
      <c r="B439" s="450"/>
      <c r="C439" s="249" t="str">
        <f>+VLOOKUP(A439,bd_lista!$A$3:$C$590,3,FALSE)</f>
        <v>Gobierno Autónomo Municipal de Villa Serrano</v>
      </c>
      <c r="D439" s="452"/>
      <c r="E439" s="246" t="s">
        <v>1311</v>
      </c>
      <c r="F439" s="245">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245">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245">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245">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245">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245">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245">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245">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245">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245">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245">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245">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245">
        <f t="shared" ca="1" si="19"/>
        <v>0</v>
      </c>
      <c r="S439" s="252">
        <f ca="1">+R438+R439</f>
        <v>0</v>
      </c>
      <c r="T439" s="245">
        <f ca="1">+S439</f>
        <v>0</v>
      </c>
      <c r="U439" s="244">
        <f t="shared" si="20"/>
        <v>2</v>
      </c>
      <c r="V439" s="347" t="str">
        <f>+VLOOKUP(A439,bd_lista!$A$3:$E$590,5,FALSE)</f>
        <v>Gobiernos Autonomos Municipales</v>
      </c>
      <c r="W439" s="454"/>
      <c r="X439" s="244">
        <f>+VLOOKUP(A439,[2]Sheet1!$A$13:$D$744,4,FALSE)</f>
        <v>0</v>
      </c>
      <c r="Y439" s="244" t="e">
        <f>+VLOOKUP(X439,bd_lista!$A$3:$C$590,3,FALSE)</f>
        <v>#N/A</v>
      </c>
      <c r="Z439" s="302"/>
      <c r="AA439" s="303"/>
    </row>
    <row r="440" spans="1:27" customFormat="1" ht="27" hidden="1" customHeight="1">
      <c r="A440" s="32">
        <v>1123</v>
      </c>
      <c r="B440" s="449">
        <f>+A440</f>
        <v>1123</v>
      </c>
      <c r="C440" s="249" t="str">
        <f>+VLOOKUP(A440,bd_lista!$A$3:$C$590,3,FALSE)</f>
        <v>Gobierno Autónomo Municipal de Camataqui (Villa Abecia)</v>
      </c>
      <c r="D440" s="451" t="str">
        <f>+C440</f>
        <v>Gobierno Autónomo Municipal de Camataqui (Villa Abecia)</v>
      </c>
      <c r="E440" s="244" t="s">
        <v>1310</v>
      </c>
      <c r="F440" s="245">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245">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245">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245">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245">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245">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245">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245">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245">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245">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245">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245">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245">
        <f t="shared" ca="1" si="19"/>
        <v>0</v>
      </c>
      <c r="S440" s="252"/>
      <c r="T440" s="245">
        <f ca="1">+T441</f>
        <v>0</v>
      </c>
      <c r="U440" s="244">
        <f t="shared" si="20"/>
        <v>1</v>
      </c>
      <c r="V440" s="347" t="str">
        <f>+VLOOKUP(A440,bd_lista!$A$3:$E$590,5,FALSE)</f>
        <v>Gobiernos Autonomos Municipales</v>
      </c>
      <c r="W440" s="453" t="str">
        <f>+V440</f>
        <v>Gobiernos Autonomos Municipales</v>
      </c>
      <c r="X440" s="244">
        <f>+VLOOKUP(A440,[2]Sheet1!$A$13:$D$744,4,FALSE)</f>
        <v>0</v>
      </c>
      <c r="Y440" s="244" t="e">
        <f>+VLOOKUP(X440,bd_lista!$A$3:$C$590,3,FALSE)</f>
        <v>#N/A</v>
      </c>
      <c r="Z440" s="304">
        <f>+X440</f>
        <v>0</v>
      </c>
      <c r="AA440" s="305" t="e">
        <f>+Y440</f>
        <v>#N/A</v>
      </c>
    </row>
    <row r="441" spans="1:27" customFormat="1" ht="27" hidden="1" customHeight="1">
      <c r="A441" s="32">
        <v>1123</v>
      </c>
      <c r="B441" s="450"/>
      <c r="C441" s="249" t="str">
        <f>+VLOOKUP(A441,bd_lista!$A$3:$C$590,3,FALSE)</f>
        <v>Gobierno Autónomo Municipal de Camataqui (Villa Abecia)</v>
      </c>
      <c r="D441" s="452"/>
      <c r="E441" s="246" t="s">
        <v>1311</v>
      </c>
      <c r="F441" s="245">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245">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245">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245">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245">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245">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245">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245">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245">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245">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245">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245">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245">
        <f t="shared" ca="1" si="19"/>
        <v>0</v>
      </c>
      <c r="S441" s="252">
        <f ca="1">+R440+R441</f>
        <v>0</v>
      </c>
      <c r="T441" s="245">
        <f ca="1">+S441</f>
        <v>0</v>
      </c>
      <c r="U441" s="244">
        <f t="shared" si="20"/>
        <v>2</v>
      </c>
      <c r="V441" s="347" t="str">
        <f>+VLOOKUP(A441,bd_lista!$A$3:$E$590,5,FALSE)</f>
        <v>Gobiernos Autonomos Municipales</v>
      </c>
      <c r="W441" s="454"/>
      <c r="X441" s="244">
        <f>+VLOOKUP(A441,[2]Sheet1!$A$13:$D$744,4,FALSE)</f>
        <v>0</v>
      </c>
      <c r="Y441" s="244" t="e">
        <f>+VLOOKUP(X441,bd_lista!$A$3:$C$590,3,FALSE)</f>
        <v>#N/A</v>
      </c>
      <c r="Z441" s="302"/>
      <c r="AA441" s="303"/>
    </row>
    <row r="442" spans="1:27" customFormat="1" ht="15" hidden="1" customHeight="1">
      <c r="A442" s="32">
        <v>1124</v>
      </c>
      <c r="B442" s="449">
        <f>+A442</f>
        <v>1124</v>
      </c>
      <c r="C442" s="249" t="str">
        <f>+VLOOKUP(A442,bd_lista!$A$3:$C$590,3,FALSE)</f>
        <v>Gobierno Autónomo Municipal de Culpina</v>
      </c>
      <c r="D442" s="451" t="str">
        <f>+C442</f>
        <v>Gobierno Autónomo Municipal de Culpina</v>
      </c>
      <c r="E442" s="244" t="s">
        <v>1310</v>
      </c>
      <c r="F442" s="245">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245">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245">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245">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245">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245">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245">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245">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245">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245">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245">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245">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245">
        <f t="shared" ca="1" si="19"/>
        <v>0</v>
      </c>
      <c r="S442" s="252"/>
      <c r="T442" s="245">
        <f ca="1">+T443</f>
        <v>0</v>
      </c>
      <c r="U442" s="244">
        <f t="shared" si="20"/>
        <v>1</v>
      </c>
      <c r="V442" s="347" t="str">
        <f>+VLOOKUP(A442,bd_lista!$A$3:$E$590,5,FALSE)</f>
        <v>Gobiernos Autonomos Municipales</v>
      </c>
      <c r="W442" s="453" t="str">
        <f>+V442</f>
        <v>Gobiernos Autonomos Municipales</v>
      </c>
      <c r="X442" s="244">
        <f>+VLOOKUP(A442,[2]Sheet1!$A$13:$D$744,4,FALSE)</f>
        <v>0</v>
      </c>
      <c r="Y442" s="244" t="e">
        <f>+VLOOKUP(X442,bd_lista!$A$3:$C$590,3,FALSE)</f>
        <v>#N/A</v>
      </c>
      <c r="Z442" s="304">
        <f>+X442</f>
        <v>0</v>
      </c>
      <c r="AA442" s="305" t="e">
        <f>+Y442</f>
        <v>#N/A</v>
      </c>
    </row>
    <row r="443" spans="1:27" customFormat="1" ht="15" hidden="1" customHeight="1">
      <c r="A443" s="32">
        <v>1124</v>
      </c>
      <c r="B443" s="450"/>
      <c r="C443" s="249" t="str">
        <f>+VLOOKUP(A443,bd_lista!$A$3:$C$590,3,FALSE)</f>
        <v>Gobierno Autónomo Municipal de Culpina</v>
      </c>
      <c r="D443" s="452"/>
      <c r="E443" s="246" t="s">
        <v>1311</v>
      </c>
      <c r="F443" s="245">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245">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245">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245">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245">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245">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245">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245">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245">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245">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245">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245">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245">
        <f t="shared" ca="1" si="19"/>
        <v>0</v>
      </c>
      <c r="S443" s="252">
        <f ca="1">+R442+R443</f>
        <v>0</v>
      </c>
      <c r="T443" s="245">
        <f ca="1">+S443</f>
        <v>0</v>
      </c>
      <c r="U443" s="244">
        <f t="shared" si="20"/>
        <v>2</v>
      </c>
      <c r="V443" s="347" t="str">
        <f>+VLOOKUP(A443,bd_lista!$A$3:$E$590,5,FALSE)</f>
        <v>Gobiernos Autonomos Municipales</v>
      </c>
      <c r="W443" s="454"/>
      <c r="X443" s="244">
        <f>+VLOOKUP(A443,[2]Sheet1!$A$13:$D$744,4,FALSE)</f>
        <v>0</v>
      </c>
      <c r="Y443" s="244" t="e">
        <f>+VLOOKUP(X443,bd_lista!$A$3:$C$590,3,FALSE)</f>
        <v>#N/A</v>
      </c>
      <c r="Z443" s="302"/>
      <c r="AA443" s="303"/>
    </row>
    <row r="444" spans="1:27" customFormat="1" ht="15" hidden="1" customHeight="1">
      <c r="A444" s="32">
        <v>1125</v>
      </c>
      <c r="B444" s="449">
        <f>+A444</f>
        <v>1125</v>
      </c>
      <c r="C444" s="249" t="str">
        <f>+VLOOKUP(A444,bd_lista!$A$3:$C$590,3,FALSE)</f>
        <v>Gobierno Autónomo Municipal de Las Carreras</v>
      </c>
      <c r="D444" s="451" t="str">
        <f>+C444</f>
        <v>Gobierno Autónomo Municipal de Las Carreras</v>
      </c>
      <c r="E444" s="244" t="s">
        <v>1310</v>
      </c>
      <c r="F444" s="245">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245">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245">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245">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245">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245">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245">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245">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245">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245">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245">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245">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245">
        <f t="shared" ca="1" si="19"/>
        <v>0</v>
      </c>
      <c r="S444" s="252"/>
      <c r="T444" s="245">
        <f ca="1">+T445</f>
        <v>0</v>
      </c>
      <c r="U444" s="244">
        <f t="shared" si="20"/>
        <v>1</v>
      </c>
      <c r="V444" s="347" t="str">
        <f>+VLOOKUP(A444,bd_lista!$A$3:$E$590,5,FALSE)</f>
        <v>Gobiernos Autonomos Municipales</v>
      </c>
      <c r="W444" s="453" t="str">
        <f>+V444</f>
        <v>Gobiernos Autonomos Municipales</v>
      </c>
      <c r="X444" s="244">
        <f>+VLOOKUP(A444,[2]Sheet1!$A$13:$D$744,4,FALSE)</f>
        <v>0</v>
      </c>
      <c r="Y444" s="244" t="e">
        <f>+VLOOKUP(X444,bd_lista!$A$3:$C$590,3,FALSE)</f>
        <v>#N/A</v>
      </c>
      <c r="Z444" s="304">
        <f>+X444</f>
        <v>0</v>
      </c>
      <c r="AA444" s="305" t="e">
        <f>+Y444</f>
        <v>#N/A</v>
      </c>
    </row>
    <row r="445" spans="1:27" customFormat="1" ht="15" hidden="1" customHeight="1">
      <c r="A445" s="32">
        <v>1125</v>
      </c>
      <c r="B445" s="450"/>
      <c r="C445" s="249" t="str">
        <f>+VLOOKUP(A445,bd_lista!$A$3:$C$590,3,FALSE)</f>
        <v>Gobierno Autónomo Municipal de Las Carreras</v>
      </c>
      <c r="D445" s="452"/>
      <c r="E445" s="246" t="s">
        <v>1311</v>
      </c>
      <c r="F445" s="245">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245">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245">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245">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245">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245">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245">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245">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245">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245">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245">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245">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245">
        <f t="shared" ca="1" si="19"/>
        <v>0</v>
      </c>
      <c r="S445" s="252">
        <f ca="1">+R444+R445</f>
        <v>0</v>
      </c>
      <c r="T445" s="245">
        <f ca="1">+S445</f>
        <v>0</v>
      </c>
      <c r="U445" s="244">
        <f t="shared" si="20"/>
        <v>2</v>
      </c>
      <c r="V445" s="347" t="str">
        <f>+VLOOKUP(A445,bd_lista!$A$3:$E$590,5,FALSE)</f>
        <v>Gobiernos Autonomos Municipales</v>
      </c>
      <c r="W445" s="454"/>
      <c r="X445" s="244">
        <f>+VLOOKUP(A445,[2]Sheet1!$A$13:$D$744,4,FALSE)</f>
        <v>0</v>
      </c>
      <c r="Y445" s="244" t="e">
        <f>+VLOOKUP(X445,bd_lista!$A$3:$C$590,3,FALSE)</f>
        <v>#N/A</v>
      </c>
      <c r="Z445" s="302"/>
      <c r="AA445" s="303"/>
    </row>
    <row r="446" spans="1:27" customFormat="1" ht="15" hidden="1" customHeight="1">
      <c r="A446" s="32">
        <v>1126</v>
      </c>
      <c r="B446" s="449">
        <f>+A446</f>
        <v>1126</v>
      </c>
      <c r="C446" s="249" t="str">
        <f>+VLOOKUP(A446,bd_lista!$A$3:$C$590,3,FALSE)</f>
        <v>Gobierno Autónomo Municipal de Villa Vaca Guzmán</v>
      </c>
      <c r="D446" s="451" t="str">
        <f>+C446</f>
        <v>Gobierno Autónomo Municipal de Villa Vaca Guzmán</v>
      </c>
      <c r="E446" s="244" t="s">
        <v>1310</v>
      </c>
      <c r="F446" s="245">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245">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245">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245">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245">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245">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245">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245">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245">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245">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245">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245">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245">
        <f t="shared" ca="1" si="19"/>
        <v>0</v>
      </c>
      <c r="S446" s="252"/>
      <c r="T446" s="245">
        <f ca="1">+T447</f>
        <v>0</v>
      </c>
      <c r="U446" s="244">
        <f t="shared" si="20"/>
        <v>1</v>
      </c>
      <c r="V446" s="347" t="str">
        <f>+VLOOKUP(A446,bd_lista!$A$3:$E$590,5,FALSE)</f>
        <v>Gobiernos Autonomos Municipales</v>
      </c>
      <c r="W446" s="453" t="str">
        <f>+V446</f>
        <v>Gobiernos Autonomos Municipales</v>
      </c>
      <c r="X446" s="244">
        <f>+VLOOKUP(A446,[2]Sheet1!$A$13:$D$744,4,FALSE)</f>
        <v>0</v>
      </c>
      <c r="Y446" s="244" t="e">
        <f>+VLOOKUP(X446,bd_lista!$A$3:$C$590,3,FALSE)</f>
        <v>#N/A</v>
      </c>
      <c r="Z446" s="304">
        <f>+X446</f>
        <v>0</v>
      </c>
      <c r="AA446" s="305" t="e">
        <f>+Y446</f>
        <v>#N/A</v>
      </c>
    </row>
    <row r="447" spans="1:27" customFormat="1" ht="15" hidden="1" customHeight="1">
      <c r="A447" s="32">
        <v>1126</v>
      </c>
      <c r="B447" s="450"/>
      <c r="C447" s="249" t="str">
        <f>+VLOOKUP(A447,bd_lista!$A$3:$C$590,3,FALSE)</f>
        <v>Gobierno Autónomo Municipal de Villa Vaca Guzmán</v>
      </c>
      <c r="D447" s="452"/>
      <c r="E447" s="246" t="s">
        <v>1311</v>
      </c>
      <c r="F447" s="245">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245">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245">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245">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245">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245">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245">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245">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245">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245">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245">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245">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245">
        <f t="shared" ca="1" si="19"/>
        <v>0</v>
      </c>
      <c r="S447" s="252">
        <f ca="1">+R446+R447</f>
        <v>0</v>
      </c>
      <c r="T447" s="245">
        <f ca="1">+S447</f>
        <v>0</v>
      </c>
      <c r="U447" s="244">
        <f t="shared" si="20"/>
        <v>2</v>
      </c>
      <c r="V447" s="347" t="str">
        <f>+VLOOKUP(A447,bd_lista!$A$3:$E$590,5,FALSE)</f>
        <v>Gobiernos Autonomos Municipales</v>
      </c>
      <c r="W447" s="454"/>
      <c r="X447" s="244">
        <f>+VLOOKUP(A447,[2]Sheet1!$A$13:$D$744,4,FALSE)</f>
        <v>0</v>
      </c>
      <c r="Y447" s="244" t="e">
        <f>+VLOOKUP(X447,bd_lista!$A$3:$C$590,3,FALSE)</f>
        <v>#N/A</v>
      </c>
      <c r="Z447" s="302"/>
      <c r="AA447" s="303"/>
    </row>
    <row r="448" spans="1:27" customFormat="1" ht="15" hidden="1" customHeight="1">
      <c r="A448" s="32">
        <v>1127</v>
      </c>
      <c r="B448" s="449">
        <f>+A448</f>
        <v>1127</v>
      </c>
      <c r="C448" s="249" t="str">
        <f>+VLOOKUP(A448,bd_lista!$A$3:$C$590,3,FALSE)</f>
        <v>Gobierno Autónomo Municipal de Villa de Huacaya</v>
      </c>
      <c r="D448" s="451" t="str">
        <f>+C448</f>
        <v>Gobierno Autónomo Municipal de Villa de Huacaya</v>
      </c>
      <c r="E448" s="244" t="s">
        <v>1310</v>
      </c>
      <c r="F448" s="245">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245">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245">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245">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245">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245">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245">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245">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245">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245">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245">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245">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245">
        <f t="shared" ca="1" si="19"/>
        <v>0</v>
      </c>
      <c r="S448" s="252"/>
      <c r="T448" s="245">
        <f ca="1">+T449</f>
        <v>0</v>
      </c>
      <c r="U448" s="244">
        <f t="shared" si="20"/>
        <v>1</v>
      </c>
      <c r="V448" s="347" t="str">
        <f>+VLOOKUP(A448,bd_lista!$A$3:$E$590,5,FALSE)</f>
        <v>Gobiernos Autonomos Municipales</v>
      </c>
      <c r="W448" s="453" t="str">
        <f>+V448</f>
        <v>Gobiernos Autonomos Municipales</v>
      </c>
      <c r="X448" s="244">
        <f>+VLOOKUP(A448,[2]Sheet1!$A$13:$D$744,4,FALSE)</f>
        <v>0</v>
      </c>
      <c r="Y448" s="244" t="e">
        <f>+VLOOKUP(X448,bd_lista!$A$3:$C$590,3,FALSE)</f>
        <v>#N/A</v>
      </c>
      <c r="Z448" s="304">
        <f>+X448</f>
        <v>0</v>
      </c>
      <c r="AA448" s="305" t="e">
        <f>+Y448</f>
        <v>#N/A</v>
      </c>
    </row>
    <row r="449" spans="1:27" customFormat="1" ht="15" hidden="1" customHeight="1">
      <c r="A449" s="32">
        <v>1127</v>
      </c>
      <c r="B449" s="450"/>
      <c r="C449" s="249" t="str">
        <f>+VLOOKUP(A449,bd_lista!$A$3:$C$590,3,FALSE)</f>
        <v>Gobierno Autónomo Municipal de Villa de Huacaya</v>
      </c>
      <c r="D449" s="452"/>
      <c r="E449" s="246" t="s">
        <v>1311</v>
      </c>
      <c r="F449" s="245">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245">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245">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245">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245">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245">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245">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245">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245">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245">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245">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245">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245">
        <f t="shared" ca="1" si="19"/>
        <v>0</v>
      </c>
      <c r="S449" s="252">
        <f ca="1">+R448+R449</f>
        <v>0</v>
      </c>
      <c r="T449" s="245">
        <f ca="1">+S449</f>
        <v>0</v>
      </c>
      <c r="U449" s="244">
        <f t="shared" si="20"/>
        <v>2</v>
      </c>
      <c r="V449" s="347" t="str">
        <f>+VLOOKUP(A449,bd_lista!$A$3:$E$590,5,FALSE)</f>
        <v>Gobiernos Autonomos Municipales</v>
      </c>
      <c r="W449" s="454"/>
      <c r="X449" s="244">
        <f>+VLOOKUP(A449,[2]Sheet1!$A$13:$D$744,4,FALSE)</f>
        <v>0</v>
      </c>
      <c r="Y449" s="244" t="e">
        <f>+VLOOKUP(X449,bd_lista!$A$3:$C$590,3,FALSE)</f>
        <v>#N/A</v>
      </c>
      <c r="Z449" s="302"/>
      <c r="AA449" s="303"/>
    </row>
    <row r="450" spans="1:27" customFormat="1" ht="15" hidden="1" customHeight="1">
      <c r="A450" s="32">
        <v>1128</v>
      </c>
      <c r="B450" s="449">
        <f>+A450</f>
        <v>1128</v>
      </c>
      <c r="C450" s="249" t="str">
        <f>+VLOOKUP(A450,bd_lista!$A$3:$C$590,3,FALSE)</f>
        <v>Gobierno Autónomo Municipal de Machareti</v>
      </c>
      <c r="D450" s="451" t="str">
        <f>+C450</f>
        <v>Gobierno Autónomo Municipal de Machareti</v>
      </c>
      <c r="E450" s="244" t="s">
        <v>1310</v>
      </c>
      <c r="F450" s="245">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245">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245">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245">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245">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245">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245">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245">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245">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245">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245">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245">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245">
        <f t="shared" ca="1" si="19"/>
        <v>0</v>
      </c>
      <c r="S450" s="252"/>
      <c r="T450" s="245">
        <f ca="1">+T451</f>
        <v>0</v>
      </c>
      <c r="U450" s="244">
        <f t="shared" si="20"/>
        <v>1</v>
      </c>
      <c r="V450" s="347" t="str">
        <f>+VLOOKUP(A450,bd_lista!$A$3:$E$590,5,FALSE)</f>
        <v>Gobiernos Autonomos Municipales</v>
      </c>
      <c r="W450" s="453" t="str">
        <f>+V450</f>
        <v>Gobiernos Autonomos Municipales</v>
      </c>
      <c r="X450" s="244">
        <f>+VLOOKUP(A450,[2]Sheet1!$A$13:$D$744,4,FALSE)</f>
        <v>0</v>
      </c>
      <c r="Y450" s="244" t="e">
        <f>+VLOOKUP(X450,bd_lista!$A$3:$C$590,3,FALSE)</f>
        <v>#N/A</v>
      </c>
      <c r="Z450" s="304">
        <f>+X450</f>
        <v>0</v>
      </c>
      <c r="AA450" s="305" t="e">
        <f>+Y450</f>
        <v>#N/A</v>
      </c>
    </row>
    <row r="451" spans="1:27" customFormat="1" ht="15" hidden="1" customHeight="1">
      <c r="A451" s="32">
        <v>1128</v>
      </c>
      <c r="B451" s="450"/>
      <c r="C451" s="249" t="str">
        <f>+VLOOKUP(A451,bd_lista!$A$3:$C$590,3,FALSE)</f>
        <v>Gobierno Autónomo Municipal de Machareti</v>
      </c>
      <c r="D451" s="452"/>
      <c r="E451" s="246" t="s">
        <v>1311</v>
      </c>
      <c r="F451" s="245">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245">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245">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245">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245">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245">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245">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245">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245">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245">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245">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245">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245">
        <f t="shared" ca="1" si="19"/>
        <v>0</v>
      </c>
      <c r="S451" s="252">
        <f ca="1">+R450+R451</f>
        <v>0</v>
      </c>
      <c r="T451" s="245">
        <f ca="1">+S451</f>
        <v>0</v>
      </c>
      <c r="U451" s="244">
        <f t="shared" si="20"/>
        <v>2</v>
      </c>
      <c r="V451" s="347" t="str">
        <f>+VLOOKUP(A451,bd_lista!$A$3:$E$590,5,FALSE)</f>
        <v>Gobiernos Autonomos Municipales</v>
      </c>
      <c r="W451" s="454"/>
      <c r="X451" s="244">
        <f>+VLOOKUP(A451,[2]Sheet1!$A$13:$D$744,4,FALSE)</f>
        <v>0</v>
      </c>
      <c r="Y451" s="244" t="e">
        <f>+VLOOKUP(X451,bd_lista!$A$3:$C$590,3,FALSE)</f>
        <v>#N/A</v>
      </c>
      <c r="Z451" s="302"/>
      <c r="AA451" s="303"/>
    </row>
    <row r="452" spans="1:27" customFormat="1" ht="27" hidden="1" customHeight="1">
      <c r="A452" s="32">
        <v>1129</v>
      </c>
      <c r="B452" s="449">
        <f>+A452</f>
        <v>1129</v>
      </c>
      <c r="C452" s="249" t="str">
        <f>+VLOOKUP(A452,bd_lista!$A$3:$C$590,3,FALSE)</f>
        <v>Gobierno Autónomo Municipal de Villa Charcas</v>
      </c>
      <c r="D452" s="451" t="str">
        <f>+C452</f>
        <v>Gobierno Autónomo Municipal de Villa Charcas</v>
      </c>
      <c r="E452" s="244" t="s">
        <v>1310</v>
      </c>
      <c r="F452" s="245">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245">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245">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245">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245">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245">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245">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245">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245">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245">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245">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245">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245">
        <f t="shared" ca="1" si="19"/>
        <v>0</v>
      </c>
      <c r="S452" s="252"/>
      <c r="T452" s="245">
        <f ca="1">+T453</f>
        <v>0</v>
      </c>
      <c r="U452" s="244">
        <f t="shared" si="20"/>
        <v>1</v>
      </c>
      <c r="V452" s="347" t="str">
        <f>+VLOOKUP(A452,bd_lista!$A$3:$E$590,5,FALSE)</f>
        <v>Gobiernos Autonomos Municipales</v>
      </c>
      <c r="W452" s="453" t="str">
        <f>+V452</f>
        <v>Gobiernos Autonomos Municipales</v>
      </c>
      <c r="X452" s="244">
        <f>+VLOOKUP(A452,[2]Sheet1!$A$13:$D$744,4,FALSE)</f>
        <v>0</v>
      </c>
      <c r="Y452" s="244" t="e">
        <f>+VLOOKUP(X452,bd_lista!$A$3:$C$590,3,FALSE)</f>
        <v>#N/A</v>
      </c>
      <c r="Z452" s="304">
        <f>+X452</f>
        <v>0</v>
      </c>
      <c r="AA452" s="305" t="e">
        <f>+Y452</f>
        <v>#N/A</v>
      </c>
    </row>
    <row r="453" spans="1:27" customFormat="1" ht="27" hidden="1" customHeight="1">
      <c r="A453" s="32">
        <v>1129</v>
      </c>
      <c r="B453" s="450"/>
      <c r="C453" s="249" t="str">
        <f>+VLOOKUP(A453,bd_lista!$A$3:$C$590,3,FALSE)</f>
        <v>Gobierno Autónomo Municipal de Villa Charcas</v>
      </c>
      <c r="D453" s="452"/>
      <c r="E453" s="246" t="s">
        <v>1311</v>
      </c>
      <c r="F453" s="245">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245">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245">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245">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245">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245">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245">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245">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245">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245">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245">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245">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245">
        <f t="shared" ca="1" si="19"/>
        <v>0</v>
      </c>
      <c r="S453" s="252">
        <f ca="1">+R452+R453</f>
        <v>0</v>
      </c>
      <c r="T453" s="245">
        <f ca="1">+S453</f>
        <v>0</v>
      </c>
      <c r="U453" s="244">
        <f t="shared" si="20"/>
        <v>2</v>
      </c>
      <c r="V453" s="347" t="str">
        <f>+VLOOKUP(A453,bd_lista!$A$3:$E$590,5,FALSE)</f>
        <v>Gobiernos Autonomos Municipales</v>
      </c>
      <c r="W453" s="454"/>
      <c r="X453" s="244">
        <f>+VLOOKUP(A453,[2]Sheet1!$A$13:$D$744,4,FALSE)</f>
        <v>0</v>
      </c>
      <c r="Y453" s="244" t="e">
        <f>+VLOOKUP(X453,bd_lista!$A$3:$C$590,3,FALSE)</f>
        <v>#N/A</v>
      </c>
      <c r="Z453" s="302"/>
      <c r="AA453" s="303"/>
    </row>
    <row r="454" spans="1:27" customFormat="1" ht="27" hidden="1" customHeight="1">
      <c r="A454" s="32">
        <v>1202</v>
      </c>
      <c r="B454" s="449">
        <f>+A454</f>
        <v>1202</v>
      </c>
      <c r="C454" s="249" t="str">
        <f>+VLOOKUP(A454,bd_lista!$A$3:$C$590,3,FALSE)</f>
        <v>Gobierno Autónomo Municipal de Palca</v>
      </c>
      <c r="D454" s="451" t="str">
        <f>+C454</f>
        <v>Gobierno Autónomo Municipal de Palca</v>
      </c>
      <c r="E454" s="244" t="s">
        <v>1310</v>
      </c>
      <c r="F454" s="245">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245">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245">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245">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245">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245">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245">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245">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245">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245">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245">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245">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245">
        <f t="shared" ca="1" si="19"/>
        <v>0</v>
      </c>
      <c r="S454" s="252"/>
      <c r="T454" s="245">
        <f ca="1">+T455</f>
        <v>0</v>
      </c>
      <c r="U454" s="244">
        <f t="shared" si="20"/>
        <v>1</v>
      </c>
      <c r="V454" s="347" t="str">
        <f>+VLOOKUP(A454,bd_lista!$A$3:$E$590,5,FALSE)</f>
        <v>Gobiernos Autonomos Municipales</v>
      </c>
      <c r="W454" s="453" t="str">
        <f>+V454</f>
        <v>Gobiernos Autonomos Municipales</v>
      </c>
      <c r="X454" s="244">
        <f>+VLOOKUP(A454,[2]Sheet1!$A$13:$D$744,4,FALSE)</f>
        <v>0</v>
      </c>
      <c r="Y454" s="244" t="e">
        <f>+VLOOKUP(X454,bd_lista!$A$3:$C$590,3,FALSE)</f>
        <v>#N/A</v>
      </c>
      <c r="Z454" s="304">
        <f>+X454</f>
        <v>0</v>
      </c>
      <c r="AA454" s="305" t="e">
        <f>+Y454</f>
        <v>#N/A</v>
      </c>
    </row>
    <row r="455" spans="1:27" customFormat="1" ht="27" hidden="1" customHeight="1">
      <c r="A455" s="32">
        <v>1202</v>
      </c>
      <c r="B455" s="450"/>
      <c r="C455" s="249" t="str">
        <f>+VLOOKUP(A455,bd_lista!$A$3:$C$590,3,FALSE)</f>
        <v>Gobierno Autónomo Municipal de Palca</v>
      </c>
      <c r="D455" s="452"/>
      <c r="E455" s="246" t="s">
        <v>1311</v>
      </c>
      <c r="F455" s="245">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245">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245">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245">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245">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245">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245">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245">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245">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245">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245">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245">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245">
        <f t="shared" ca="1" si="19"/>
        <v>0</v>
      </c>
      <c r="S455" s="252">
        <f ca="1">+R454+R455</f>
        <v>0</v>
      </c>
      <c r="T455" s="245">
        <f ca="1">+S455</f>
        <v>0</v>
      </c>
      <c r="U455" s="244">
        <f t="shared" si="20"/>
        <v>2</v>
      </c>
      <c r="V455" s="347" t="str">
        <f>+VLOOKUP(A455,bd_lista!$A$3:$E$590,5,FALSE)</f>
        <v>Gobiernos Autonomos Municipales</v>
      </c>
      <c r="W455" s="454"/>
      <c r="X455" s="244">
        <f>+VLOOKUP(A455,[2]Sheet1!$A$13:$D$744,4,FALSE)</f>
        <v>0</v>
      </c>
      <c r="Y455" s="244" t="e">
        <f>+VLOOKUP(X455,bd_lista!$A$3:$C$590,3,FALSE)</f>
        <v>#N/A</v>
      </c>
      <c r="Z455" s="302"/>
      <c r="AA455" s="303"/>
    </row>
    <row r="456" spans="1:27" customFormat="1" ht="15" hidden="1" customHeight="1">
      <c r="A456" s="32">
        <v>1203</v>
      </c>
      <c r="B456" s="449">
        <f>+A456</f>
        <v>1203</v>
      </c>
      <c r="C456" s="249" t="str">
        <f>+VLOOKUP(A456,bd_lista!$A$3:$C$590,3,FALSE)</f>
        <v>Gobierno Autónomo Municipal de Mecapaca</v>
      </c>
      <c r="D456" s="451" t="str">
        <f>+C456</f>
        <v>Gobierno Autónomo Municipal de Mecapaca</v>
      </c>
      <c r="E456" s="244" t="s">
        <v>1310</v>
      </c>
      <c r="F456" s="245">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245">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245">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245">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245">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245">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245">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245">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245">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245">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245">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245">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245">
        <f t="shared" ca="1" si="19"/>
        <v>0</v>
      </c>
      <c r="S456" s="252"/>
      <c r="T456" s="245">
        <f ca="1">+T457</f>
        <v>0</v>
      </c>
      <c r="U456" s="244">
        <f t="shared" si="20"/>
        <v>1</v>
      </c>
      <c r="V456" s="347" t="str">
        <f>+VLOOKUP(A456,bd_lista!$A$3:$E$590,5,FALSE)</f>
        <v>Gobiernos Autonomos Municipales</v>
      </c>
      <c r="W456" s="453" t="str">
        <f>+V456</f>
        <v>Gobiernos Autonomos Municipales</v>
      </c>
      <c r="X456" s="244">
        <f>+VLOOKUP(A456,[2]Sheet1!$A$13:$D$744,4,FALSE)</f>
        <v>0</v>
      </c>
      <c r="Y456" s="244" t="e">
        <f>+VLOOKUP(X456,bd_lista!$A$3:$C$590,3,FALSE)</f>
        <v>#N/A</v>
      </c>
      <c r="Z456" s="304">
        <f>+X456</f>
        <v>0</v>
      </c>
      <c r="AA456" s="305" t="e">
        <f>+Y456</f>
        <v>#N/A</v>
      </c>
    </row>
    <row r="457" spans="1:27" customFormat="1" ht="15" hidden="1" customHeight="1">
      <c r="A457" s="32">
        <v>1203</v>
      </c>
      <c r="B457" s="450"/>
      <c r="C457" s="249" t="str">
        <f>+VLOOKUP(A457,bd_lista!$A$3:$C$590,3,FALSE)</f>
        <v>Gobierno Autónomo Municipal de Mecapaca</v>
      </c>
      <c r="D457" s="452"/>
      <c r="E457" s="246" t="s">
        <v>1311</v>
      </c>
      <c r="F457" s="245">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245">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245">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245">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245">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245">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245">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245">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245">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245">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245">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245">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245">
        <f t="shared" ca="1" si="19"/>
        <v>0</v>
      </c>
      <c r="S457" s="252">
        <f ca="1">+R456+R457</f>
        <v>0</v>
      </c>
      <c r="T457" s="245">
        <f ca="1">+S457</f>
        <v>0</v>
      </c>
      <c r="U457" s="244">
        <f t="shared" si="20"/>
        <v>2</v>
      </c>
      <c r="V457" s="347" t="str">
        <f>+VLOOKUP(A457,bd_lista!$A$3:$E$590,5,FALSE)</f>
        <v>Gobiernos Autonomos Municipales</v>
      </c>
      <c r="W457" s="454"/>
      <c r="X457" s="244">
        <f>+VLOOKUP(A457,[2]Sheet1!$A$13:$D$744,4,FALSE)</f>
        <v>0</v>
      </c>
      <c r="Y457" s="244" t="e">
        <f>+VLOOKUP(X457,bd_lista!$A$3:$C$590,3,FALSE)</f>
        <v>#N/A</v>
      </c>
      <c r="Z457" s="302"/>
      <c r="AA457" s="303"/>
    </row>
    <row r="458" spans="1:27" customFormat="1" ht="15" hidden="1" customHeight="1">
      <c r="A458" s="32">
        <v>1204</v>
      </c>
      <c r="B458" s="449">
        <f>+A458</f>
        <v>1204</v>
      </c>
      <c r="C458" s="249" t="str">
        <f>+VLOOKUP(A458,bd_lista!$A$3:$C$590,3,FALSE)</f>
        <v>Gobierno Autónomo Municipal de Achocalla</v>
      </c>
      <c r="D458" s="451" t="str">
        <f>+C458</f>
        <v>Gobierno Autónomo Municipal de Achocalla</v>
      </c>
      <c r="E458" s="244" t="s">
        <v>1310</v>
      </c>
      <c r="F458" s="245">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245">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245">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245">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245">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245">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245">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245">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245">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245">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245">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245">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245">
        <f t="shared" ca="1" si="19"/>
        <v>0</v>
      </c>
      <c r="S458" s="252"/>
      <c r="T458" s="245">
        <f ca="1">+T459</f>
        <v>0</v>
      </c>
      <c r="U458" s="244">
        <f t="shared" si="20"/>
        <v>1</v>
      </c>
      <c r="V458" s="347" t="str">
        <f>+VLOOKUP(A458,bd_lista!$A$3:$E$590,5,FALSE)</f>
        <v>Gobiernos Autonomos Municipales</v>
      </c>
      <c r="W458" s="453" t="str">
        <f>+V458</f>
        <v>Gobiernos Autonomos Municipales</v>
      </c>
      <c r="X458" s="244">
        <f>+VLOOKUP(A458,[2]Sheet1!$A$13:$D$744,4,FALSE)</f>
        <v>0</v>
      </c>
      <c r="Y458" s="244" t="e">
        <f>+VLOOKUP(X458,bd_lista!$A$3:$C$590,3,FALSE)</f>
        <v>#N/A</v>
      </c>
      <c r="Z458" s="304">
        <f>+X458</f>
        <v>0</v>
      </c>
      <c r="AA458" s="305" t="e">
        <f>+Y458</f>
        <v>#N/A</v>
      </c>
    </row>
    <row r="459" spans="1:27" customFormat="1" ht="15" hidden="1" customHeight="1">
      <c r="A459" s="32">
        <v>1204</v>
      </c>
      <c r="B459" s="450"/>
      <c r="C459" s="249" t="str">
        <f>+VLOOKUP(A459,bd_lista!$A$3:$C$590,3,FALSE)</f>
        <v>Gobierno Autónomo Municipal de Achocalla</v>
      </c>
      <c r="D459" s="452"/>
      <c r="E459" s="246" t="s">
        <v>1311</v>
      </c>
      <c r="F459" s="245">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245">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245">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245">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245">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245">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245">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245">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245">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245">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245">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245">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245">
        <f t="shared" ca="1" si="19"/>
        <v>0</v>
      </c>
      <c r="S459" s="252">
        <f ca="1">+R458+R459</f>
        <v>0</v>
      </c>
      <c r="T459" s="245">
        <f ca="1">+S459</f>
        <v>0</v>
      </c>
      <c r="U459" s="244">
        <f t="shared" si="20"/>
        <v>2</v>
      </c>
      <c r="V459" s="347" t="str">
        <f>+VLOOKUP(A459,bd_lista!$A$3:$E$590,5,FALSE)</f>
        <v>Gobiernos Autonomos Municipales</v>
      </c>
      <c r="W459" s="454"/>
      <c r="X459" s="244">
        <f>+VLOOKUP(A459,[2]Sheet1!$A$13:$D$744,4,FALSE)</f>
        <v>0</v>
      </c>
      <c r="Y459" s="244" t="e">
        <f>+VLOOKUP(X459,bd_lista!$A$3:$C$590,3,FALSE)</f>
        <v>#N/A</v>
      </c>
      <c r="Z459" s="302"/>
      <c r="AA459" s="303"/>
    </row>
    <row r="460" spans="1:27" customFormat="1" ht="15" hidden="1" customHeight="1">
      <c r="A460" s="32">
        <v>1205</v>
      </c>
      <c r="B460" s="449">
        <f>+A460</f>
        <v>1205</v>
      </c>
      <c r="C460" s="249" t="str">
        <f>+VLOOKUP(A460,bd_lista!$A$3:$C$590,3,FALSE)</f>
        <v>Gobierno Autónomo Municipal de El Alto de La Paz</v>
      </c>
      <c r="D460" s="451" t="str">
        <f>+C460</f>
        <v>Gobierno Autónomo Municipal de El Alto de La Paz</v>
      </c>
      <c r="E460" s="244" t="s">
        <v>1310</v>
      </c>
      <c r="F460" s="245">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245">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245">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245">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245">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245">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245">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245">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245">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245">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245">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245">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245">
        <f t="shared" ca="1" si="19"/>
        <v>0</v>
      </c>
      <c r="S460" s="252"/>
      <c r="T460" s="245">
        <f ca="1">+T461</f>
        <v>0</v>
      </c>
      <c r="U460" s="244">
        <f t="shared" si="20"/>
        <v>1</v>
      </c>
      <c r="V460" s="347" t="str">
        <f>+VLOOKUP(A460,bd_lista!$A$3:$E$590,5,FALSE)</f>
        <v>Gobiernos Autonomos Municipales</v>
      </c>
      <c r="W460" s="453" t="str">
        <f>+V460</f>
        <v>Gobiernos Autonomos Municipales</v>
      </c>
      <c r="X460" s="244">
        <f>+VLOOKUP(A460,[2]Sheet1!$A$13:$D$744,4,FALSE)</f>
        <v>0</v>
      </c>
      <c r="Y460" s="244" t="e">
        <f>+VLOOKUP(X460,bd_lista!$A$3:$C$590,3,FALSE)</f>
        <v>#N/A</v>
      </c>
      <c r="Z460" s="304">
        <f>+X460</f>
        <v>0</v>
      </c>
      <c r="AA460" s="305" t="e">
        <f>+Y460</f>
        <v>#N/A</v>
      </c>
    </row>
    <row r="461" spans="1:27" customFormat="1" ht="15" hidden="1" customHeight="1">
      <c r="A461" s="32">
        <v>1205</v>
      </c>
      <c r="B461" s="450"/>
      <c r="C461" s="249" t="str">
        <f>+VLOOKUP(A461,bd_lista!$A$3:$C$590,3,FALSE)</f>
        <v>Gobierno Autónomo Municipal de El Alto de La Paz</v>
      </c>
      <c r="D461" s="452"/>
      <c r="E461" s="246" t="s">
        <v>1311</v>
      </c>
      <c r="F461" s="245">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245">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245">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245">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245">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245">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245">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245">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0</v>
      </c>
      <c r="N461" s="245">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245">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245">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245">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245">
        <f t="shared" ca="1" si="19"/>
        <v>0</v>
      </c>
      <c r="S461" s="252">
        <f ca="1">+R460+R461</f>
        <v>0</v>
      </c>
      <c r="T461" s="245">
        <f ca="1">+S461</f>
        <v>0</v>
      </c>
      <c r="U461" s="244">
        <f t="shared" si="20"/>
        <v>2</v>
      </c>
      <c r="V461" s="347" t="str">
        <f>+VLOOKUP(A461,bd_lista!$A$3:$E$590,5,FALSE)</f>
        <v>Gobiernos Autonomos Municipales</v>
      </c>
      <c r="W461" s="454"/>
      <c r="X461" s="244">
        <f>+VLOOKUP(A461,[2]Sheet1!$A$13:$D$744,4,FALSE)</f>
        <v>0</v>
      </c>
      <c r="Y461" s="244" t="e">
        <f>+VLOOKUP(X461,bd_lista!$A$3:$C$590,3,FALSE)</f>
        <v>#N/A</v>
      </c>
      <c r="Z461" s="302"/>
      <c r="AA461" s="303"/>
    </row>
    <row r="462" spans="1:27" customFormat="1" ht="15" hidden="1" customHeight="1">
      <c r="A462" s="32">
        <v>1206</v>
      </c>
      <c r="B462" s="449">
        <f>+A462</f>
        <v>1206</v>
      </c>
      <c r="C462" s="249" t="str">
        <f>+VLOOKUP(A462,bd_lista!$A$3:$C$590,3,FALSE)</f>
        <v>Gobierno Autónomo Municipal de Viacha</v>
      </c>
      <c r="D462" s="451" t="str">
        <f>+C462</f>
        <v>Gobierno Autónomo Municipal de Viacha</v>
      </c>
      <c r="E462" s="244" t="s">
        <v>1310</v>
      </c>
      <c r="F462" s="245">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245">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245">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245">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245">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245">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245">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245">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245">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245">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245">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245">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245">
        <f t="shared" ca="1" si="19"/>
        <v>0</v>
      </c>
      <c r="S462" s="252"/>
      <c r="T462" s="245">
        <f ca="1">+T463</f>
        <v>0</v>
      </c>
      <c r="U462" s="244">
        <f t="shared" si="20"/>
        <v>1</v>
      </c>
      <c r="V462" s="347" t="str">
        <f>+VLOOKUP(A462,bd_lista!$A$3:$E$590,5,FALSE)</f>
        <v>Gobiernos Autonomos Municipales</v>
      </c>
      <c r="W462" s="453" t="str">
        <f>+V462</f>
        <v>Gobiernos Autonomos Municipales</v>
      </c>
      <c r="X462" s="244">
        <f>+VLOOKUP(A462,[2]Sheet1!$A$13:$D$744,4,FALSE)</f>
        <v>0</v>
      </c>
      <c r="Y462" s="244" t="e">
        <f>+VLOOKUP(X462,bd_lista!$A$3:$C$590,3,FALSE)</f>
        <v>#N/A</v>
      </c>
      <c r="Z462" s="304">
        <f>+X462</f>
        <v>0</v>
      </c>
      <c r="AA462" s="305" t="e">
        <f>+Y462</f>
        <v>#N/A</v>
      </c>
    </row>
    <row r="463" spans="1:27" customFormat="1" ht="15" hidden="1" customHeight="1">
      <c r="A463" s="32">
        <v>1206</v>
      </c>
      <c r="B463" s="450"/>
      <c r="C463" s="249" t="str">
        <f>+VLOOKUP(A463,bd_lista!$A$3:$C$590,3,FALSE)</f>
        <v>Gobierno Autónomo Municipal de Viacha</v>
      </c>
      <c r="D463" s="452"/>
      <c r="E463" s="246" t="s">
        <v>1311</v>
      </c>
      <c r="F463" s="245">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245">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245">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245">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245">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245">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245">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245">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245">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245">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245">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245">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245">
        <f t="shared" ca="1" si="19"/>
        <v>0</v>
      </c>
      <c r="S463" s="252">
        <f ca="1">+R462+R463</f>
        <v>0</v>
      </c>
      <c r="T463" s="245">
        <f ca="1">+S463</f>
        <v>0</v>
      </c>
      <c r="U463" s="244">
        <f t="shared" si="20"/>
        <v>2</v>
      </c>
      <c r="V463" s="347" t="str">
        <f>+VLOOKUP(A463,bd_lista!$A$3:$E$590,5,FALSE)</f>
        <v>Gobiernos Autonomos Municipales</v>
      </c>
      <c r="W463" s="454"/>
      <c r="X463" s="244">
        <f>+VLOOKUP(A463,[2]Sheet1!$A$13:$D$744,4,FALSE)</f>
        <v>0</v>
      </c>
      <c r="Y463" s="244" t="e">
        <f>+VLOOKUP(X463,bd_lista!$A$3:$C$590,3,FALSE)</f>
        <v>#N/A</v>
      </c>
      <c r="Z463" s="302"/>
      <c r="AA463" s="303"/>
    </row>
    <row r="464" spans="1:27" customFormat="1" ht="15" hidden="1" customHeight="1">
      <c r="A464" s="32">
        <v>1207</v>
      </c>
      <c r="B464" s="449">
        <f>+A464</f>
        <v>1207</v>
      </c>
      <c r="C464" s="249" t="str">
        <f>+VLOOKUP(A464,bd_lista!$A$3:$C$590,3,FALSE)</f>
        <v>Gobierno Autónomo Municipal de Guaqui</v>
      </c>
      <c r="D464" s="451" t="str">
        <f>+C464</f>
        <v>Gobierno Autónomo Municipal de Guaqui</v>
      </c>
      <c r="E464" s="244" t="s">
        <v>1310</v>
      </c>
      <c r="F464" s="245">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245">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245">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245">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245">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245">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245">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245">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245">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245">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245">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245">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245">
        <f t="shared" ca="1" si="19"/>
        <v>0</v>
      </c>
      <c r="S464" s="252"/>
      <c r="T464" s="245">
        <f ca="1">+T465</f>
        <v>0</v>
      </c>
      <c r="U464" s="244">
        <f t="shared" si="20"/>
        <v>1</v>
      </c>
      <c r="V464" s="347" t="str">
        <f>+VLOOKUP(A464,bd_lista!$A$3:$E$590,5,FALSE)</f>
        <v>Gobiernos Autonomos Municipales</v>
      </c>
      <c r="W464" s="453" t="str">
        <f>+V464</f>
        <v>Gobiernos Autonomos Municipales</v>
      </c>
      <c r="X464" s="244">
        <f>+VLOOKUP(A464,[2]Sheet1!$A$13:$D$744,4,FALSE)</f>
        <v>0</v>
      </c>
      <c r="Y464" s="244" t="e">
        <f>+VLOOKUP(X464,bd_lista!$A$3:$C$590,3,FALSE)</f>
        <v>#N/A</v>
      </c>
      <c r="Z464" s="304">
        <f>+X464</f>
        <v>0</v>
      </c>
      <c r="AA464" s="305" t="e">
        <f>+Y464</f>
        <v>#N/A</v>
      </c>
    </row>
    <row r="465" spans="1:27" customFormat="1" ht="15" hidden="1" customHeight="1">
      <c r="A465" s="32">
        <v>1207</v>
      </c>
      <c r="B465" s="450"/>
      <c r="C465" s="249" t="str">
        <f>+VLOOKUP(A465,bd_lista!$A$3:$C$590,3,FALSE)</f>
        <v>Gobierno Autónomo Municipal de Guaqui</v>
      </c>
      <c r="D465" s="452"/>
      <c r="E465" s="246" t="s">
        <v>1311</v>
      </c>
      <c r="F465" s="245">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245">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245">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245">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245">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245">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245">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245">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245">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245">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245">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245">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245">
        <f t="shared" ca="1" si="19"/>
        <v>0</v>
      </c>
      <c r="S465" s="252">
        <f ca="1">+R464+R465</f>
        <v>0</v>
      </c>
      <c r="T465" s="245">
        <f ca="1">+S465</f>
        <v>0</v>
      </c>
      <c r="U465" s="244">
        <f t="shared" si="20"/>
        <v>2</v>
      </c>
      <c r="V465" s="347" t="str">
        <f>+VLOOKUP(A465,bd_lista!$A$3:$E$590,5,FALSE)</f>
        <v>Gobiernos Autonomos Municipales</v>
      </c>
      <c r="W465" s="454"/>
      <c r="X465" s="244">
        <f>+VLOOKUP(A465,[2]Sheet1!$A$13:$D$744,4,FALSE)</f>
        <v>0</v>
      </c>
      <c r="Y465" s="244" t="e">
        <f>+VLOOKUP(X465,bd_lista!$A$3:$C$590,3,FALSE)</f>
        <v>#N/A</v>
      </c>
      <c r="Z465" s="302"/>
      <c r="AA465" s="303"/>
    </row>
    <row r="466" spans="1:27" customFormat="1" ht="15" hidden="1" customHeight="1">
      <c r="A466" s="32">
        <v>1208</v>
      </c>
      <c r="B466" s="449">
        <f>+A466</f>
        <v>1208</v>
      </c>
      <c r="C466" s="249" t="str">
        <f>+VLOOKUP(A466,bd_lista!$A$3:$C$590,3,FALSE)</f>
        <v>Gobierno Autónomo Municipal de Tiahuanacu</v>
      </c>
      <c r="D466" s="451" t="str">
        <f>+C466</f>
        <v>Gobierno Autónomo Municipal de Tiahuanacu</v>
      </c>
      <c r="E466" s="244" t="s">
        <v>1310</v>
      </c>
      <c r="F466" s="245">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245">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245">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245">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245">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245">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245">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245">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245">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245">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245">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245">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245">
        <f t="shared" ca="1" si="19"/>
        <v>0</v>
      </c>
      <c r="S466" s="252"/>
      <c r="T466" s="245">
        <f ca="1">+T467</f>
        <v>0</v>
      </c>
      <c r="U466" s="244">
        <f t="shared" si="20"/>
        <v>1</v>
      </c>
      <c r="V466" s="347" t="str">
        <f>+VLOOKUP(A466,bd_lista!$A$3:$E$590,5,FALSE)</f>
        <v>Gobiernos Autonomos Municipales</v>
      </c>
      <c r="W466" s="453" t="str">
        <f>+V466</f>
        <v>Gobiernos Autonomos Municipales</v>
      </c>
      <c r="X466" s="244">
        <f>+VLOOKUP(A466,[2]Sheet1!$A$13:$D$744,4,FALSE)</f>
        <v>0</v>
      </c>
      <c r="Y466" s="244" t="e">
        <f>+VLOOKUP(X466,bd_lista!$A$3:$C$590,3,FALSE)</f>
        <v>#N/A</v>
      </c>
      <c r="Z466" s="304">
        <f>+X466</f>
        <v>0</v>
      </c>
      <c r="AA466" s="305" t="e">
        <f>+Y466</f>
        <v>#N/A</v>
      </c>
    </row>
    <row r="467" spans="1:27" customFormat="1" ht="15" hidden="1" customHeight="1">
      <c r="A467" s="32">
        <v>1208</v>
      </c>
      <c r="B467" s="450"/>
      <c r="C467" s="249" t="str">
        <f>+VLOOKUP(A467,bd_lista!$A$3:$C$590,3,FALSE)</f>
        <v>Gobierno Autónomo Municipal de Tiahuanacu</v>
      </c>
      <c r="D467" s="452"/>
      <c r="E467" s="246" t="s">
        <v>1311</v>
      </c>
      <c r="F467" s="245">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245">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245">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245">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245">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245">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245">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245">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245">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245">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245">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245">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245">
        <f t="shared" ca="1" si="19"/>
        <v>0</v>
      </c>
      <c r="S467" s="252">
        <f ca="1">+R466+R467</f>
        <v>0</v>
      </c>
      <c r="T467" s="245">
        <f ca="1">+S467</f>
        <v>0</v>
      </c>
      <c r="U467" s="244">
        <f t="shared" si="20"/>
        <v>2</v>
      </c>
      <c r="V467" s="347" t="str">
        <f>+VLOOKUP(A467,bd_lista!$A$3:$E$590,5,FALSE)</f>
        <v>Gobiernos Autonomos Municipales</v>
      </c>
      <c r="W467" s="454"/>
      <c r="X467" s="244">
        <f>+VLOOKUP(A467,[2]Sheet1!$A$13:$D$744,4,FALSE)</f>
        <v>0</v>
      </c>
      <c r="Y467" s="244" t="e">
        <f>+VLOOKUP(X467,bd_lista!$A$3:$C$590,3,FALSE)</f>
        <v>#N/A</v>
      </c>
      <c r="Z467" s="302"/>
      <c r="AA467" s="303"/>
    </row>
    <row r="468" spans="1:27" customFormat="1" ht="15" hidden="1" customHeight="1">
      <c r="A468" s="32">
        <v>1209</v>
      </c>
      <c r="B468" s="449">
        <f>+A468</f>
        <v>1209</v>
      </c>
      <c r="C468" s="249" t="str">
        <f>+VLOOKUP(A468,bd_lista!$A$3:$C$590,3,FALSE)</f>
        <v>Gobierno Autónomo Municipal de Desaguadero</v>
      </c>
      <c r="D468" s="451" t="str">
        <f>+C468</f>
        <v>Gobierno Autónomo Municipal de Desaguadero</v>
      </c>
      <c r="E468" s="244" t="s">
        <v>1310</v>
      </c>
      <c r="F468" s="245">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245">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245">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245">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245">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245">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245">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245">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245">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245">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245">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245">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245">
        <f t="shared" ca="1" si="19"/>
        <v>0</v>
      </c>
      <c r="S468" s="252"/>
      <c r="T468" s="245">
        <f ca="1">+T469</f>
        <v>0</v>
      </c>
      <c r="U468" s="244">
        <f t="shared" si="20"/>
        <v>1</v>
      </c>
      <c r="V468" s="347" t="str">
        <f>+VLOOKUP(A468,bd_lista!$A$3:$E$590,5,FALSE)</f>
        <v>Gobiernos Autonomos Municipales</v>
      </c>
      <c r="W468" s="453" t="str">
        <f>+V468</f>
        <v>Gobiernos Autonomos Municipales</v>
      </c>
      <c r="X468" s="244">
        <f>+VLOOKUP(A468,[2]Sheet1!$A$13:$D$744,4,FALSE)</f>
        <v>0</v>
      </c>
      <c r="Y468" s="244" t="e">
        <f>+VLOOKUP(X468,bd_lista!$A$3:$C$590,3,FALSE)</f>
        <v>#N/A</v>
      </c>
      <c r="Z468" s="304">
        <f>+X468</f>
        <v>0</v>
      </c>
      <c r="AA468" s="305" t="e">
        <f>+Y468</f>
        <v>#N/A</v>
      </c>
    </row>
    <row r="469" spans="1:27" customFormat="1" ht="15" hidden="1" customHeight="1">
      <c r="A469" s="32">
        <v>1209</v>
      </c>
      <c r="B469" s="450"/>
      <c r="C469" s="249" t="str">
        <f>+VLOOKUP(A469,bd_lista!$A$3:$C$590,3,FALSE)</f>
        <v>Gobierno Autónomo Municipal de Desaguadero</v>
      </c>
      <c r="D469" s="452"/>
      <c r="E469" s="246" t="s">
        <v>1311</v>
      </c>
      <c r="F469" s="245">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245">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245">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245">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245">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245">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245">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245">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245">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245">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245">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245">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245">
        <f t="shared" ca="1" si="19"/>
        <v>0</v>
      </c>
      <c r="S469" s="252">
        <f ca="1">+R468+R469</f>
        <v>0</v>
      </c>
      <c r="T469" s="245">
        <f ca="1">+S469</f>
        <v>0</v>
      </c>
      <c r="U469" s="244">
        <f t="shared" si="20"/>
        <v>2</v>
      </c>
      <c r="V469" s="347" t="str">
        <f>+VLOOKUP(A469,bd_lista!$A$3:$E$590,5,FALSE)</f>
        <v>Gobiernos Autonomos Municipales</v>
      </c>
      <c r="W469" s="454"/>
      <c r="X469" s="244">
        <f>+VLOOKUP(A469,[2]Sheet1!$A$13:$D$744,4,FALSE)</f>
        <v>0</v>
      </c>
      <c r="Y469" s="244" t="e">
        <f>+VLOOKUP(X469,bd_lista!$A$3:$C$590,3,FALSE)</f>
        <v>#N/A</v>
      </c>
      <c r="Z469" s="302"/>
      <c r="AA469" s="303"/>
    </row>
    <row r="470" spans="1:27" customFormat="1" ht="15" hidden="1" customHeight="1">
      <c r="A470" s="32">
        <v>1210</v>
      </c>
      <c r="B470" s="449">
        <f>+A470</f>
        <v>1210</v>
      </c>
      <c r="C470" s="249" t="str">
        <f>+VLOOKUP(A470,bd_lista!$A$3:$C$590,3,FALSE)</f>
        <v>Gobierno Autónomo Municipal de Caranavi</v>
      </c>
      <c r="D470" s="451" t="str">
        <f>+C470</f>
        <v>Gobierno Autónomo Municipal de Caranavi</v>
      </c>
      <c r="E470" s="244" t="s">
        <v>1310</v>
      </c>
      <c r="F470" s="245">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245">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245">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245">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245">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245">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245">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245">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245">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245">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245">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245">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245">
        <f t="shared" ca="1" si="19"/>
        <v>0</v>
      </c>
      <c r="S470" s="252"/>
      <c r="T470" s="245">
        <f ca="1">+T471</f>
        <v>0</v>
      </c>
      <c r="U470" s="244">
        <f t="shared" si="20"/>
        <v>1</v>
      </c>
      <c r="V470" s="347" t="str">
        <f>+VLOOKUP(A470,bd_lista!$A$3:$E$590,5,FALSE)</f>
        <v>Gobiernos Autonomos Municipales</v>
      </c>
      <c r="W470" s="453" t="str">
        <f>+V470</f>
        <v>Gobiernos Autonomos Municipales</v>
      </c>
      <c r="X470" s="244">
        <f>+VLOOKUP(A470,[2]Sheet1!$A$13:$D$744,4,FALSE)</f>
        <v>0</v>
      </c>
      <c r="Y470" s="244" t="e">
        <f>+VLOOKUP(X470,bd_lista!$A$3:$C$590,3,FALSE)</f>
        <v>#N/A</v>
      </c>
      <c r="Z470" s="304">
        <f>+X470</f>
        <v>0</v>
      </c>
      <c r="AA470" s="305" t="e">
        <f>+Y470</f>
        <v>#N/A</v>
      </c>
    </row>
    <row r="471" spans="1:27" customFormat="1" ht="15" hidden="1" customHeight="1">
      <c r="A471" s="32">
        <v>1210</v>
      </c>
      <c r="B471" s="450"/>
      <c r="C471" s="249" t="str">
        <f>+VLOOKUP(A471,bd_lista!$A$3:$C$590,3,FALSE)</f>
        <v>Gobierno Autónomo Municipal de Caranavi</v>
      </c>
      <c r="D471" s="452"/>
      <c r="E471" s="246" t="s">
        <v>1311</v>
      </c>
      <c r="F471" s="245">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245">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245">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245">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245">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245">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245">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245">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245">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245">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245">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245">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245">
        <f t="shared" ca="1" si="19"/>
        <v>0</v>
      </c>
      <c r="S471" s="252">
        <f ca="1">+R470+R471</f>
        <v>0</v>
      </c>
      <c r="T471" s="245">
        <f ca="1">+S471</f>
        <v>0</v>
      </c>
      <c r="U471" s="244">
        <f t="shared" si="20"/>
        <v>2</v>
      </c>
      <c r="V471" s="347" t="str">
        <f>+VLOOKUP(A471,bd_lista!$A$3:$E$590,5,FALSE)</f>
        <v>Gobiernos Autonomos Municipales</v>
      </c>
      <c r="W471" s="454"/>
      <c r="X471" s="244">
        <f>+VLOOKUP(A471,[2]Sheet1!$A$13:$D$744,4,FALSE)</f>
        <v>0</v>
      </c>
      <c r="Y471" s="244" t="e">
        <f>+VLOOKUP(X471,bd_lista!$A$3:$C$590,3,FALSE)</f>
        <v>#N/A</v>
      </c>
      <c r="Z471" s="302"/>
      <c r="AA471" s="303"/>
    </row>
    <row r="472" spans="1:27" customFormat="1" ht="15" hidden="1" customHeight="1">
      <c r="A472" s="32">
        <v>1211</v>
      </c>
      <c r="B472" s="449">
        <f>+A472</f>
        <v>1211</v>
      </c>
      <c r="C472" s="249" t="str">
        <f>+VLOOKUP(A472,bd_lista!$A$3:$C$590,3,FALSE)</f>
        <v>Gobierno Autónomo Municipal de Sica Sica (Villa Aroma)</v>
      </c>
      <c r="D472" s="451" t="str">
        <f>+C472</f>
        <v>Gobierno Autónomo Municipal de Sica Sica (Villa Aroma)</v>
      </c>
      <c r="E472" s="244" t="s">
        <v>1310</v>
      </c>
      <c r="F472" s="245">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245">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245">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245">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245">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245">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245">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245">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245">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245">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245">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245">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245">
        <f t="shared" ca="1" si="19"/>
        <v>0</v>
      </c>
      <c r="S472" s="252"/>
      <c r="T472" s="245">
        <f ca="1">+T473</f>
        <v>0</v>
      </c>
      <c r="U472" s="244">
        <f t="shared" si="20"/>
        <v>1</v>
      </c>
      <c r="V472" s="347" t="str">
        <f>+VLOOKUP(A472,bd_lista!$A$3:$E$590,5,FALSE)</f>
        <v>Gobiernos Autonomos Municipales</v>
      </c>
      <c r="W472" s="453" t="str">
        <f>+V472</f>
        <v>Gobiernos Autonomos Municipales</v>
      </c>
      <c r="X472" s="244">
        <f>+VLOOKUP(A472,[2]Sheet1!$A$13:$D$744,4,FALSE)</f>
        <v>0</v>
      </c>
      <c r="Y472" s="244" t="e">
        <f>+VLOOKUP(X472,bd_lista!$A$3:$C$590,3,FALSE)</f>
        <v>#N/A</v>
      </c>
      <c r="Z472" s="304">
        <f>+X472</f>
        <v>0</v>
      </c>
      <c r="AA472" s="305" t="e">
        <f>+Y472</f>
        <v>#N/A</v>
      </c>
    </row>
    <row r="473" spans="1:27" customFormat="1" ht="15" hidden="1" customHeight="1">
      <c r="A473" s="32">
        <v>1211</v>
      </c>
      <c r="B473" s="450"/>
      <c r="C473" s="249" t="str">
        <f>+VLOOKUP(A473,bd_lista!$A$3:$C$590,3,FALSE)</f>
        <v>Gobierno Autónomo Municipal de Sica Sica (Villa Aroma)</v>
      </c>
      <c r="D473" s="452"/>
      <c r="E473" s="246" t="s">
        <v>1311</v>
      </c>
      <c r="F473" s="245">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245">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245">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245">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245">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245">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245">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245">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245">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245">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245">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245">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245">
        <f t="shared" ca="1" si="19"/>
        <v>0</v>
      </c>
      <c r="S473" s="252">
        <f ca="1">+R472+R473</f>
        <v>0</v>
      </c>
      <c r="T473" s="245">
        <f ca="1">+S473</f>
        <v>0</v>
      </c>
      <c r="U473" s="244">
        <f t="shared" si="20"/>
        <v>2</v>
      </c>
      <c r="V473" s="347" t="str">
        <f>+VLOOKUP(A473,bd_lista!$A$3:$E$590,5,FALSE)</f>
        <v>Gobiernos Autonomos Municipales</v>
      </c>
      <c r="W473" s="454"/>
      <c r="X473" s="244">
        <f>+VLOOKUP(A473,[2]Sheet1!$A$13:$D$744,4,FALSE)</f>
        <v>0</v>
      </c>
      <c r="Y473" s="244" t="e">
        <f>+VLOOKUP(X473,bd_lista!$A$3:$C$590,3,FALSE)</f>
        <v>#N/A</v>
      </c>
      <c r="Z473" s="302"/>
      <c r="AA473" s="303"/>
    </row>
    <row r="474" spans="1:27" customFormat="1" ht="27" hidden="1" customHeight="1">
      <c r="A474" s="32">
        <v>1212</v>
      </c>
      <c r="B474" s="449">
        <f>+A474</f>
        <v>1212</v>
      </c>
      <c r="C474" s="249" t="str">
        <f>+VLOOKUP(A474,bd_lista!$A$3:$C$590,3,FALSE)</f>
        <v>Gobierno Autónomo Municipal de Umala</v>
      </c>
      <c r="D474" s="451" t="str">
        <f>+C474</f>
        <v>Gobierno Autónomo Municipal de Umala</v>
      </c>
      <c r="E474" s="244" t="s">
        <v>1310</v>
      </c>
      <c r="F474" s="245">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245">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245">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245">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245">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245">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245">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245">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245">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245">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245">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245">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245">
        <f t="shared" ca="1" si="19"/>
        <v>0</v>
      </c>
      <c r="S474" s="252"/>
      <c r="T474" s="245">
        <f ca="1">+T475</f>
        <v>0</v>
      </c>
      <c r="U474" s="244">
        <f t="shared" si="20"/>
        <v>1</v>
      </c>
      <c r="V474" s="347" t="str">
        <f>+VLOOKUP(A474,bd_lista!$A$3:$E$590,5,FALSE)</f>
        <v>Gobiernos Autonomos Municipales</v>
      </c>
      <c r="W474" s="453" t="str">
        <f>+V474</f>
        <v>Gobiernos Autonomos Municipales</v>
      </c>
      <c r="X474" s="244">
        <f>+VLOOKUP(A474,[2]Sheet1!$A$13:$D$744,4,FALSE)</f>
        <v>0</v>
      </c>
      <c r="Y474" s="244" t="e">
        <f>+VLOOKUP(X474,bd_lista!$A$3:$C$590,3,FALSE)</f>
        <v>#N/A</v>
      </c>
      <c r="Z474" s="304">
        <f>+X474</f>
        <v>0</v>
      </c>
      <c r="AA474" s="305" t="e">
        <f>+Y474</f>
        <v>#N/A</v>
      </c>
    </row>
    <row r="475" spans="1:27" customFormat="1" ht="27" hidden="1" customHeight="1">
      <c r="A475" s="32">
        <v>1212</v>
      </c>
      <c r="B475" s="450"/>
      <c r="C475" s="249" t="str">
        <f>+VLOOKUP(A475,bd_lista!$A$3:$C$590,3,FALSE)</f>
        <v>Gobierno Autónomo Municipal de Umala</v>
      </c>
      <c r="D475" s="452"/>
      <c r="E475" s="246" t="s">
        <v>1311</v>
      </c>
      <c r="F475" s="245">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245">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245">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245">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245">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245">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245">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245">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245">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245">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245">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245">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245">
        <f t="shared" ca="1" si="19"/>
        <v>0</v>
      </c>
      <c r="S475" s="252">
        <f ca="1">+R474+R475</f>
        <v>0</v>
      </c>
      <c r="T475" s="245">
        <f ca="1">+S475</f>
        <v>0</v>
      </c>
      <c r="U475" s="244">
        <f t="shared" si="20"/>
        <v>2</v>
      </c>
      <c r="V475" s="347" t="str">
        <f>+VLOOKUP(A475,bd_lista!$A$3:$E$590,5,FALSE)</f>
        <v>Gobiernos Autonomos Municipales</v>
      </c>
      <c r="W475" s="454"/>
      <c r="X475" s="244">
        <f>+VLOOKUP(A475,[2]Sheet1!$A$13:$D$744,4,FALSE)</f>
        <v>0</v>
      </c>
      <c r="Y475" s="244" t="e">
        <f>+VLOOKUP(X475,bd_lista!$A$3:$C$590,3,FALSE)</f>
        <v>#N/A</v>
      </c>
      <c r="Z475" s="302"/>
      <c r="AA475" s="303"/>
    </row>
    <row r="476" spans="1:27" customFormat="1" ht="15" hidden="1" customHeight="1">
      <c r="A476" s="32">
        <v>1213</v>
      </c>
      <c r="B476" s="449">
        <f>+A476</f>
        <v>1213</v>
      </c>
      <c r="C476" s="249" t="str">
        <f>+VLOOKUP(A476,bd_lista!$A$3:$C$590,3,FALSE)</f>
        <v>Gobierno Autónomo Municipal de Ayo Ayo</v>
      </c>
      <c r="D476" s="451" t="str">
        <f>+C476</f>
        <v>Gobierno Autónomo Municipal de Ayo Ayo</v>
      </c>
      <c r="E476" s="244" t="s">
        <v>1310</v>
      </c>
      <c r="F476" s="245">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245">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245">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245">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245">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245">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245">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245">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245">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245">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245">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245">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245">
        <f t="shared" ca="1" si="19"/>
        <v>0</v>
      </c>
      <c r="S476" s="252"/>
      <c r="T476" s="245">
        <f ca="1">+T477</f>
        <v>0</v>
      </c>
      <c r="U476" s="244">
        <f t="shared" si="20"/>
        <v>1</v>
      </c>
      <c r="V476" s="347" t="str">
        <f>+VLOOKUP(A476,bd_lista!$A$3:$E$590,5,FALSE)</f>
        <v>Gobiernos Autonomos Municipales</v>
      </c>
      <c r="W476" s="453" t="str">
        <f>+V476</f>
        <v>Gobiernos Autonomos Municipales</v>
      </c>
      <c r="X476" s="244">
        <f>+VLOOKUP(A476,[2]Sheet1!$A$13:$D$744,4,FALSE)</f>
        <v>0</v>
      </c>
      <c r="Y476" s="244" t="e">
        <f>+VLOOKUP(X476,bd_lista!$A$3:$C$590,3,FALSE)</f>
        <v>#N/A</v>
      </c>
      <c r="Z476" s="304">
        <f>+X476</f>
        <v>0</v>
      </c>
      <c r="AA476" s="305" t="e">
        <f>+Y476</f>
        <v>#N/A</v>
      </c>
    </row>
    <row r="477" spans="1:27" customFormat="1" ht="15" hidden="1" customHeight="1">
      <c r="A477" s="32">
        <v>1213</v>
      </c>
      <c r="B477" s="450"/>
      <c r="C477" s="249" t="str">
        <f>+VLOOKUP(A477,bd_lista!$A$3:$C$590,3,FALSE)</f>
        <v>Gobierno Autónomo Municipal de Ayo Ayo</v>
      </c>
      <c r="D477" s="452"/>
      <c r="E477" s="246" t="s">
        <v>1311</v>
      </c>
      <c r="F477" s="245">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245">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245">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245">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245">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245">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245">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245">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245">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245">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245">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245">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245">
        <f t="shared" ca="1" si="19"/>
        <v>0</v>
      </c>
      <c r="S477" s="252">
        <f ca="1">+R476+R477</f>
        <v>0</v>
      </c>
      <c r="T477" s="245">
        <f ca="1">+S477</f>
        <v>0</v>
      </c>
      <c r="U477" s="244">
        <f t="shared" si="20"/>
        <v>2</v>
      </c>
      <c r="V477" s="347" t="str">
        <f>+VLOOKUP(A477,bd_lista!$A$3:$E$590,5,FALSE)</f>
        <v>Gobiernos Autonomos Municipales</v>
      </c>
      <c r="W477" s="454"/>
      <c r="X477" s="244">
        <f>+VLOOKUP(A477,[2]Sheet1!$A$13:$D$744,4,FALSE)</f>
        <v>0</v>
      </c>
      <c r="Y477" s="244" t="e">
        <f>+VLOOKUP(X477,bd_lista!$A$3:$C$590,3,FALSE)</f>
        <v>#N/A</v>
      </c>
      <c r="Z477" s="302"/>
      <c r="AA477" s="303"/>
    </row>
    <row r="478" spans="1:27" customFormat="1" ht="15" hidden="1" customHeight="1">
      <c r="A478" s="32">
        <v>1214</v>
      </c>
      <c r="B478" s="449">
        <f>+A478</f>
        <v>1214</v>
      </c>
      <c r="C478" s="249" t="str">
        <f>+VLOOKUP(A478,bd_lista!$A$3:$C$590,3,FALSE)</f>
        <v>Gobierno Autónomo Municipal de Calamarca</v>
      </c>
      <c r="D478" s="451" t="str">
        <f>+C478</f>
        <v>Gobierno Autónomo Municipal de Calamarca</v>
      </c>
      <c r="E478" s="244" t="s">
        <v>1310</v>
      </c>
      <c r="F478" s="245">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245">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245">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245">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245">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245">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245">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245">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245">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245">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245">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245">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245">
        <f t="shared" ref="R478:R541" ca="1" si="21">+SUM(F478:Q478)</f>
        <v>0</v>
      </c>
      <c r="S478" s="252"/>
      <c r="T478" s="245">
        <f ca="1">+T479</f>
        <v>0</v>
      </c>
      <c r="U478" s="244">
        <f t="shared" ref="U478:U541" si="22">+IF(E478="Débitos",1,2)</f>
        <v>1</v>
      </c>
      <c r="V478" s="347" t="str">
        <f>+VLOOKUP(A478,bd_lista!$A$3:$E$590,5,FALSE)</f>
        <v>Gobiernos Autonomos Municipales</v>
      </c>
      <c r="W478" s="453" t="str">
        <f>+V478</f>
        <v>Gobiernos Autonomos Municipales</v>
      </c>
      <c r="X478" s="244">
        <f>+VLOOKUP(A478,[2]Sheet1!$A$13:$D$744,4,FALSE)</f>
        <v>0</v>
      </c>
      <c r="Y478" s="244" t="e">
        <f>+VLOOKUP(X478,bd_lista!$A$3:$C$590,3,FALSE)</f>
        <v>#N/A</v>
      </c>
      <c r="Z478" s="304">
        <f>+X478</f>
        <v>0</v>
      </c>
      <c r="AA478" s="305" t="e">
        <f>+Y478</f>
        <v>#N/A</v>
      </c>
    </row>
    <row r="479" spans="1:27" customFormat="1" ht="15" hidden="1" customHeight="1">
      <c r="A479" s="32">
        <v>1214</v>
      </c>
      <c r="B479" s="450"/>
      <c r="C479" s="249" t="str">
        <f>+VLOOKUP(A479,bd_lista!$A$3:$C$590,3,FALSE)</f>
        <v>Gobierno Autónomo Municipal de Calamarca</v>
      </c>
      <c r="D479" s="452"/>
      <c r="E479" s="246" t="s">
        <v>1311</v>
      </c>
      <c r="F479" s="245">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245">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245">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245">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245">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245">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245">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245">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245">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245">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245">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245">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245">
        <f t="shared" ca="1" si="21"/>
        <v>0</v>
      </c>
      <c r="S479" s="252">
        <f ca="1">+R478+R479</f>
        <v>0</v>
      </c>
      <c r="T479" s="245">
        <f ca="1">+S479</f>
        <v>0</v>
      </c>
      <c r="U479" s="244">
        <f t="shared" si="22"/>
        <v>2</v>
      </c>
      <c r="V479" s="347" t="str">
        <f>+VLOOKUP(A479,bd_lista!$A$3:$E$590,5,FALSE)</f>
        <v>Gobiernos Autonomos Municipales</v>
      </c>
      <c r="W479" s="454"/>
      <c r="X479" s="244">
        <f>+VLOOKUP(A479,[2]Sheet1!$A$13:$D$744,4,FALSE)</f>
        <v>0</v>
      </c>
      <c r="Y479" s="244" t="e">
        <f>+VLOOKUP(X479,bd_lista!$A$3:$C$590,3,FALSE)</f>
        <v>#N/A</v>
      </c>
      <c r="Z479" s="302"/>
      <c r="AA479" s="303"/>
    </row>
    <row r="480" spans="1:27" customFormat="1" ht="15" hidden="1" customHeight="1">
      <c r="A480" s="32">
        <v>1215</v>
      </c>
      <c r="B480" s="449">
        <f>+A480</f>
        <v>1215</v>
      </c>
      <c r="C480" s="249" t="str">
        <f>+VLOOKUP(A480,bd_lista!$A$3:$C$590,3,FALSE)</f>
        <v>Gobierno Autónomo Municipal de Patacamaya</v>
      </c>
      <c r="D480" s="451" t="str">
        <f>+C480</f>
        <v>Gobierno Autónomo Municipal de Patacamaya</v>
      </c>
      <c r="E480" s="244" t="s">
        <v>1310</v>
      </c>
      <c r="F480" s="245">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245">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245">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245">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245">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245">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245">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245">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245">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245">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245">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245">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245">
        <f t="shared" ca="1" si="21"/>
        <v>0</v>
      </c>
      <c r="S480" s="252"/>
      <c r="T480" s="245">
        <f ca="1">+T481</f>
        <v>0</v>
      </c>
      <c r="U480" s="244">
        <f t="shared" si="22"/>
        <v>1</v>
      </c>
      <c r="V480" s="347" t="str">
        <f>+VLOOKUP(A480,bd_lista!$A$3:$E$590,5,FALSE)</f>
        <v>Gobiernos Autonomos Municipales</v>
      </c>
      <c r="W480" s="453" t="str">
        <f>+V480</f>
        <v>Gobiernos Autonomos Municipales</v>
      </c>
      <c r="X480" s="244">
        <f>+VLOOKUP(A480,[2]Sheet1!$A$13:$D$744,4,FALSE)</f>
        <v>0</v>
      </c>
      <c r="Y480" s="244" t="e">
        <f>+VLOOKUP(X480,bd_lista!$A$3:$C$590,3,FALSE)</f>
        <v>#N/A</v>
      </c>
      <c r="Z480" s="304">
        <f>+X480</f>
        <v>0</v>
      </c>
      <c r="AA480" s="305" t="e">
        <f>+Y480</f>
        <v>#N/A</v>
      </c>
    </row>
    <row r="481" spans="1:27" customFormat="1" ht="15" hidden="1" customHeight="1">
      <c r="A481" s="32">
        <v>1215</v>
      </c>
      <c r="B481" s="450"/>
      <c r="C481" s="249" t="str">
        <f>+VLOOKUP(A481,bd_lista!$A$3:$C$590,3,FALSE)</f>
        <v>Gobierno Autónomo Municipal de Patacamaya</v>
      </c>
      <c r="D481" s="452"/>
      <c r="E481" s="246" t="s">
        <v>1311</v>
      </c>
      <c r="F481" s="245">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245">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245">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245">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245">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245">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245">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245">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245">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245">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245">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245">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245">
        <f t="shared" ca="1" si="21"/>
        <v>0</v>
      </c>
      <c r="S481" s="252">
        <f ca="1">+R480+R481</f>
        <v>0</v>
      </c>
      <c r="T481" s="245">
        <f ca="1">+S481</f>
        <v>0</v>
      </c>
      <c r="U481" s="244">
        <f t="shared" si="22"/>
        <v>2</v>
      </c>
      <c r="V481" s="347" t="str">
        <f>+VLOOKUP(A481,bd_lista!$A$3:$E$590,5,FALSE)</f>
        <v>Gobiernos Autonomos Municipales</v>
      </c>
      <c r="W481" s="454"/>
      <c r="X481" s="244">
        <f>+VLOOKUP(A481,[2]Sheet1!$A$13:$D$744,4,FALSE)</f>
        <v>0</v>
      </c>
      <c r="Y481" s="244" t="e">
        <f>+VLOOKUP(X481,bd_lista!$A$3:$C$590,3,FALSE)</f>
        <v>#N/A</v>
      </c>
      <c r="Z481" s="302"/>
      <c r="AA481" s="303"/>
    </row>
    <row r="482" spans="1:27" customFormat="1" ht="15" hidden="1" customHeight="1">
      <c r="A482" s="32">
        <v>1216</v>
      </c>
      <c r="B482" s="449">
        <f>+A482</f>
        <v>1216</v>
      </c>
      <c r="C482" s="249" t="str">
        <f>+VLOOKUP(A482,bd_lista!$A$3:$C$590,3,FALSE)</f>
        <v>Gobierno Autónomo Municipal de Colquencha</v>
      </c>
      <c r="D482" s="451" t="str">
        <f>+C482</f>
        <v>Gobierno Autónomo Municipal de Colquencha</v>
      </c>
      <c r="E482" s="244" t="s">
        <v>1310</v>
      </c>
      <c r="F482" s="245">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245">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245">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245">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245">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245">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245">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245">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245">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245">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245">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245">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245">
        <f t="shared" ca="1" si="21"/>
        <v>0</v>
      </c>
      <c r="S482" s="252"/>
      <c r="T482" s="245">
        <f ca="1">+T483</f>
        <v>0</v>
      </c>
      <c r="U482" s="244">
        <f t="shared" si="22"/>
        <v>1</v>
      </c>
      <c r="V482" s="347" t="str">
        <f>+VLOOKUP(A482,bd_lista!$A$3:$E$590,5,FALSE)</f>
        <v>Gobiernos Autonomos Municipales</v>
      </c>
      <c r="W482" s="453" t="str">
        <f>+V482</f>
        <v>Gobiernos Autonomos Municipales</v>
      </c>
      <c r="X482" s="244">
        <f>+VLOOKUP(A482,[2]Sheet1!$A$13:$D$744,4,FALSE)</f>
        <v>0</v>
      </c>
      <c r="Y482" s="244" t="e">
        <f>+VLOOKUP(X482,bd_lista!$A$3:$C$590,3,FALSE)</f>
        <v>#N/A</v>
      </c>
      <c r="Z482" s="304">
        <f>+X482</f>
        <v>0</v>
      </c>
      <c r="AA482" s="305" t="e">
        <f>+Y482</f>
        <v>#N/A</v>
      </c>
    </row>
    <row r="483" spans="1:27" customFormat="1" ht="15" hidden="1" customHeight="1">
      <c r="A483" s="32">
        <v>1216</v>
      </c>
      <c r="B483" s="450"/>
      <c r="C483" s="249" t="str">
        <f>+VLOOKUP(A483,bd_lista!$A$3:$C$590,3,FALSE)</f>
        <v>Gobierno Autónomo Municipal de Colquencha</v>
      </c>
      <c r="D483" s="452"/>
      <c r="E483" s="246" t="s">
        <v>1311</v>
      </c>
      <c r="F483" s="245">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245">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245">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245">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245">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245">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245">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245">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245">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245">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245">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245">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245">
        <f t="shared" ca="1" si="21"/>
        <v>0</v>
      </c>
      <c r="S483" s="252">
        <f ca="1">+R482+R483</f>
        <v>0</v>
      </c>
      <c r="T483" s="245">
        <f ca="1">+S483</f>
        <v>0</v>
      </c>
      <c r="U483" s="244">
        <f t="shared" si="22"/>
        <v>2</v>
      </c>
      <c r="V483" s="347" t="str">
        <f>+VLOOKUP(A483,bd_lista!$A$3:$E$590,5,FALSE)</f>
        <v>Gobiernos Autonomos Municipales</v>
      </c>
      <c r="W483" s="454"/>
      <c r="X483" s="244">
        <f>+VLOOKUP(A483,[2]Sheet1!$A$13:$D$744,4,FALSE)</f>
        <v>0</v>
      </c>
      <c r="Y483" s="244" t="e">
        <f>+VLOOKUP(X483,bd_lista!$A$3:$C$590,3,FALSE)</f>
        <v>#N/A</v>
      </c>
      <c r="Z483" s="302"/>
      <c r="AA483" s="303"/>
    </row>
    <row r="484" spans="1:27" customFormat="1" ht="15" hidden="1" customHeight="1">
      <c r="A484" s="32">
        <v>1217</v>
      </c>
      <c r="B484" s="449">
        <f>+A484</f>
        <v>1217</v>
      </c>
      <c r="C484" s="249" t="str">
        <f>+VLOOKUP(A484,bd_lista!$A$3:$C$590,3,FALSE)</f>
        <v>Gobierno Autónomo Municipal de Collana</v>
      </c>
      <c r="D484" s="451" t="str">
        <f>+C484</f>
        <v>Gobierno Autónomo Municipal de Collana</v>
      </c>
      <c r="E484" s="244" t="s">
        <v>1310</v>
      </c>
      <c r="F484" s="245">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245">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245">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245">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245">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245">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245">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245">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245">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245">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245">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245">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245">
        <f t="shared" ca="1" si="21"/>
        <v>0</v>
      </c>
      <c r="S484" s="252"/>
      <c r="T484" s="245">
        <f ca="1">+T485</f>
        <v>0</v>
      </c>
      <c r="U484" s="244">
        <f t="shared" si="22"/>
        <v>1</v>
      </c>
      <c r="V484" s="347" t="str">
        <f>+VLOOKUP(A484,bd_lista!$A$3:$E$590,5,FALSE)</f>
        <v>Gobiernos Autonomos Municipales</v>
      </c>
      <c r="W484" s="453" t="str">
        <f>+V484</f>
        <v>Gobiernos Autonomos Municipales</v>
      </c>
      <c r="X484" s="244">
        <f>+VLOOKUP(A484,[2]Sheet1!$A$13:$D$744,4,FALSE)</f>
        <v>0</v>
      </c>
      <c r="Y484" s="244" t="e">
        <f>+VLOOKUP(X484,bd_lista!$A$3:$C$590,3,FALSE)</f>
        <v>#N/A</v>
      </c>
      <c r="Z484" s="304">
        <f>+X484</f>
        <v>0</v>
      </c>
      <c r="AA484" s="305" t="e">
        <f>+Y484</f>
        <v>#N/A</v>
      </c>
    </row>
    <row r="485" spans="1:27" customFormat="1" ht="15" hidden="1" customHeight="1">
      <c r="A485" s="32">
        <v>1217</v>
      </c>
      <c r="B485" s="450"/>
      <c r="C485" s="249" t="str">
        <f>+VLOOKUP(A485,bd_lista!$A$3:$C$590,3,FALSE)</f>
        <v>Gobierno Autónomo Municipal de Collana</v>
      </c>
      <c r="D485" s="452"/>
      <c r="E485" s="246" t="s">
        <v>1311</v>
      </c>
      <c r="F485" s="245">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245">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245">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245">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245">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245">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245">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245">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245">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245">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245">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245">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245">
        <f t="shared" ca="1" si="21"/>
        <v>0</v>
      </c>
      <c r="S485" s="252">
        <f ca="1">+R484+R485</f>
        <v>0</v>
      </c>
      <c r="T485" s="245">
        <f ca="1">+S485</f>
        <v>0</v>
      </c>
      <c r="U485" s="244">
        <f t="shared" si="22"/>
        <v>2</v>
      </c>
      <c r="V485" s="347" t="str">
        <f>+VLOOKUP(A485,bd_lista!$A$3:$E$590,5,FALSE)</f>
        <v>Gobiernos Autonomos Municipales</v>
      </c>
      <c r="W485" s="454"/>
      <c r="X485" s="244">
        <f>+VLOOKUP(A485,[2]Sheet1!$A$13:$D$744,4,FALSE)</f>
        <v>0</v>
      </c>
      <c r="Y485" s="244" t="e">
        <f>+VLOOKUP(X485,bd_lista!$A$3:$C$590,3,FALSE)</f>
        <v>#N/A</v>
      </c>
      <c r="Z485" s="302"/>
      <c r="AA485" s="303"/>
    </row>
    <row r="486" spans="1:27" customFormat="1" ht="15" hidden="1" customHeight="1">
      <c r="A486" s="32">
        <v>1218</v>
      </c>
      <c r="B486" s="449">
        <f>+A486</f>
        <v>1218</v>
      </c>
      <c r="C486" s="249" t="str">
        <f>+VLOOKUP(A486,bd_lista!$A$3:$C$590,3,FALSE)</f>
        <v>Gobierno Autónomo Municipal de Inquisivi</v>
      </c>
      <c r="D486" s="451" t="str">
        <f>+C486</f>
        <v>Gobierno Autónomo Municipal de Inquisivi</v>
      </c>
      <c r="E486" s="244" t="s">
        <v>1310</v>
      </c>
      <c r="F486" s="245">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245">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245">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245">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245">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245">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245">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245">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245">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245">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245">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245">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245">
        <f t="shared" ca="1" si="21"/>
        <v>0</v>
      </c>
      <c r="S486" s="252"/>
      <c r="T486" s="245">
        <f ca="1">+T487</f>
        <v>0</v>
      </c>
      <c r="U486" s="244">
        <f t="shared" si="22"/>
        <v>1</v>
      </c>
      <c r="V486" s="347" t="str">
        <f>+VLOOKUP(A486,bd_lista!$A$3:$E$590,5,FALSE)</f>
        <v>Gobiernos Autonomos Municipales</v>
      </c>
      <c r="W486" s="453" t="str">
        <f>+V486</f>
        <v>Gobiernos Autonomos Municipales</v>
      </c>
      <c r="X486" s="244">
        <f>+VLOOKUP(A486,[2]Sheet1!$A$13:$D$744,4,FALSE)</f>
        <v>0</v>
      </c>
      <c r="Y486" s="244" t="e">
        <f>+VLOOKUP(X486,bd_lista!$A$3:$C$590,3,FALSE)</f>
        <v>#N/A</v>
      </c>
      <c r="Z486" s="304">
        <f>+X486</f>
        <v>0</v>
      </c>
      <c r="AA486" s="305" t="e">
        <f>+Y486</f>
        <v>#N/A</v>
      </c>
    </row>
    <row r="487" spans="1:27" customFormat="1" ht="15" hidden="1" customHeight="1">
      <c r="A487" s="32">
        <v>1218</v>
      </c>
      <c r="B487" s="450"/>
      <c r="C487" s="249" t="str">
        <f>+VLOOKUP(A487,bd_lista!$A$3:$C$590,3,FALSE)</f>
        <v>Gobierno Autónomo Municipal de Inquisivi</v>
      </c>
      <c r="D487" s="452"/>
      <c r="E487" s="246" t="s">
        <v>1311</v>
      </c>
      <c r="F487" s="245">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245">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245">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245">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245">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245">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245">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245">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245">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245">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245">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245">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245">
        <f t="shared" ca="1" si="21"/>
        <v>0</v>
      </c>
      <c r="S487" s="252">
        <f ca="1">+R486+R487</f>
        <v>0</v>
      </c>
      <c r="T487" s="245">
        <f ca="1">+S487</f>
        <v>0</v>
      </c>
      <c r="U487" s="244">
        <f t="shared" si="22"/>
        <v>2</v>
      </c>
      <c r="V487" s="347" t="str">
        <f>+VLOOKUP(A487,bd_lista!$A$3:$E$590,5,FALSE)</f>
        <v>Gobiernos Autonomos Municipales</v>
      </c>
      <c r="W487" s="454"/>
      <c r="X487" s="244">
        <f>+VLOOKUP(A487,[2]Sheet1!$A$13:$D$744,4,FALSE)</f>
        <v>0</v>
      </c>
      <c r="Y487" s="244" t="e">
        <f>+VLOOKUP(X487,bd_lista!$A$3:$C$590,3,FALSE)</f>
        <v>#N/A</v>
      </c>
      <c r="Z487" s="302"/>
      <c r="AA487" s="303"/>
    </row>
    <row r="488" spans="1:27" customFormat="1" ht="27" hidden="1" customHeight="1">
      <c r="A488" s="32">
        <v>1219</v>
      </c>
      <c r="B488" s="449">
        <f>+A488</f>
        <v>1219</v>
      </c>
      <c r="C488" s="249" t="str">
        <f>+VLOOKUP(A488,bd_lista!$A$3:$C$590,3,FALSE)</f>
        <v>Gobierno Autónomo Municipal de Quime</v>
      </c>
      <c r="D488" s="451" t="str">
        <f>+C488</f>
        <v>Gobierno Autónomo Municipal de Quime</v>
      </c>
      <c r="E488" s="244" t="s">
        <v>1310</v>
      </c>
      <c r="F488" s="245">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245">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245">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245">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245">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245">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245">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245">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245">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245">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245">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245">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245">
        <f t="shared" ca="1" si="21"/>
        <v>0</v>
      </c>
      <c r="S488" s="252"/>
      <c r="T488" s="245">
        <f ca="1">+T489</f>
        <v>0</v>
      </c>
      <c r="U488" s="244">
        <f t="shared" si="22"/>
        <v>1</v>
      </c>
      <c r="V488" s="347" t="str">
        <f>+VLOOKUP(A488,bd_lista!$A$3:$E$590,5,FALSE)</f>
        <v>Gobiernos Autonomos Municipales</v>
      </c>
      <c r="W488" s="453" t="str">
        <f>+V488</f>
        <v>Gobiernos Autonomos Municipales</v>
      </c>
      <c r="X488" s="244">
        <f>+VLOOKUP(A488,[2]Sheet1!$A$13:$D$744,4,FALSE)</f>
        <v>0</v>
      </c>
      <c r="Y488" s="244" t="e">
        <f>+VLOOKUP(X488,bd_lista!$A$3:$C$590,3,FALSE)</f>
        <v>#N/A</v>
      </c>
      <c r="Z488" s="304">
        <f>+X488</f>
        <v>0</v>
      </c>
      <c r="AA488" s="305" t="e">
        <f>+Y488</f>
        <v>#N/A</v>
      </c>
    </row>
    <row r="489" spans="1:27" customFormat="1" ht="27" hidden="1" customHeight="1">
      <c r="A489" s="32">
        <v>1219</v>
      </c>
      <c r="B489" s="450"/>
      <c r="C489" s="249" t="str">
        <f>+VLOOKUP(A489,bd_lista!$A$3:$C$590,3,FALSE)</f>
        <v>Gobierno Autónomo Municipal de Quime</v>
      </c>
      <c r="D489" s="452"/>
      <c r="E489" s="246" t="s">
        <v>1311</v>
      </c>
      <c r="F489" s="245">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245">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245">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245">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245">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245">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245">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245">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245">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245">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245">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245">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245">
        <f t="shared" ca="1" si="21"/>
        <v>0</v>
      </c>
      <c r="S489" s="252">
        <f ca="1">+R488+R489</f>
        <v>0</v>
      </c>
      <c r="T489" s="245">
        <f ca="1">+S489</f>
        <v>0</v>
      </c>
      <c r="U489" s="244">
        <f t="shared" si="22"/>
        <v>2</v>
      </c>
      <c r="V489" s="347" t="str">
        <f>+VLOOKUP(A489,bd_lista!$A$3:$E$590,5,FALSE)</f>
        <v>Gobiernos Autonomos Municipales</v>
      </c>
      <c r="W489" s="454"/>
      <c r="X489" s="244">
        <f>+VLOOKUP(A489,[2]Sheet1!$A$13:$D$744,4,FALSE)</f>
        <v>0</v>
      </c>
      <c r="Y489" s="244" t="e">
        <f>+VLOOKUP(X489,bd_lista!$A$3:$C$590,3,FALSE)</f>
        <v>#N/A</v>
      </c>
      <c r="Z489" s="302"/>
      <c r="AA489" s="303"/>
    </row>
    <row r="490" spans="1:27" customFormat="1" ht="15" hidden="1" customHeight="1">
      <c r="A490" s="32">
        <v>1220</v>
      </c>
      <c r="B490" s="449">
        <f>+A490</f>
        <v>1220</v>
      </c>
      <c r="C490" s="249" t="str">
        <f>+VLOOKUP(A490,bd_lista!$A$3:$C$590,3,FALSE)</f>
        <v>Gobierno Autónomo Municipal de Cajuata</v>
      </c>
      <c r="D490" s="451" t="str">
        <f>+C490</f>
        <v>Gobierno Autónomo Municipal de Cajuata</v>
      </c>
      <c r="E490" s="244" t="s">
        <v>1310</v>
      </c>
      <c r="F490" s="245">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245">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245">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245">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245">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245">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245">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245">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245">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245">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245">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245">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245">
        <f t="shared" ca="1" si="21"/>
        <v>0</v>
      </c>
      <c r="S490" s="252"/>
      <c r="T490" s="245">
        <f ca="1">+T491</f>
        <v>0</v>
      </c>
      <c r="U490" s="244">
        <f t="shared" si="22"/>
        <v>1</v>
      </c>
      <c r="V490" s="347" t="str">
        <f>+VLOOKUP(A490,bd_lista!$A$3:$E$590,5,FALSE)</f>
        <v>Gobiernos Autonomos Municipales</v>
      </c>
      <c r="W490" s="453" t="str">
        <f>+V490</f>
        <v>Gobiernos Autonomos Municipales</v>
      </c>
      <c r="X490" s="244">
        <f>+VLOOKUP(A490,[2]Sheet1!$A$13:$D$744,4,FALSE)</f>
        <v>0</v>
      </c>
      <c r="Y490" s="244" t="e">
        <f>+VLOOKUP(X490,bd_lista!$A$3:$C$590,3,FALSE)</f>
        <v>#N/A</v>
      </c>
      <c r="Z490" s="304">
        <f>+X490</f>
        <v>0</v>
      </c>
      <c r="AA490" s="305" t="e">
        <f>+Y490</f>
        <v>#N/A</v>
      </c>
    </row>
    <row r="491" spans="1:27" customFormat="1" ht="15" hidden="1" customHeight="1">
      <c r="A491" s="32">
        <v>1220</v>
      </c>
      <c r="B491" s="450"/>
      <c r="C491" s="249" t="str">
        <f>+VLOOKUP(A491,bd_lista!$A$3:$C$590,3,FALSE)</f>
        <v>Gobierno Autónomo Municipal de Cajuata</v>
      </c>
      <c r="D491" s="452"/>
      <c r="E491" s="246" t="s">
        <v>1311</v>
      </c>
      <c r="F491" s="245">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245">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245">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245">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245">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245">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245">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245">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245">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245">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245">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245">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245">
        <f t="shared" ca="1" si="21"/>
        <v>0</v>
      </c>
      <c r="S491" s="252">
        <f ca="1">+R490+R491</f>
        <v>0</v>
      </c>
      <c r="T491" s="245">
        <f ca="1">+S491</f>
        <v>0</v>
      </c>
      <c r="U491" s="244">
        <f t="shared" si="22"/>
        <v>2</v>
      </c>
      <c r="V491" s="347" t="str">
        <f>+VLOOKUP(A491,bd_lista!$A$3:$E$590,5,FALSE)</f>
        <v>Gobiernos Autonomos Municipales</v>
      </c>
      <c r="W491" s="454"/>
      <c r="X491" s="244">
        <f>+VLOOKUP(A491,[2]Sheet1!$A$13:$D$744,4,FALSE)</f>
        <v>0</v>
      </c>
      <c r="Y491" s="244" t="e">
        <f>+VLOOKUP(X491,bd_lista!$A$3:$C$590,3,FALSE)</f>
        <v>#N/A</v>
      </c>
      <c r="Z491" s="302"/>
      <c r="AA491" s="303"/>
    </row>
    <row r="492" spans="1:27" customFormat="1" ht="15" hidden="1" customHeight="1">
      <c r="A492" s="32">
        <v>1221</v>
      </c>
      <c r="B492" s="449">
        <f>+A492</f>
        <v>1221</v>
      </c>
      <c r="C492" s="249" t="str">
        <f>+VLOOKUP(A492,bd_lista!$A$3:$C$590,3,FALSE)</f>
        <v>Gobierno Autónomo Municipal de Colquiri</v>
      </c>
      <c r="D492" s="451" t="str">
        <f>+C492</f>
        <v>Gobierno Autónomo Municipal de Colquiri</v>
      </c>
      <c r="E492" s="244" t="s">
        <v>1310</v>
      </c>
      <c r="F492" s="245">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245">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245">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245">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245">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245">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245">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245">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245">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245">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245">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245">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245">
        <f t="shared" ca="1" si="21"/>
        <v>0</v>
      </c>
      <c r="S492" s="252"/>
      <c r="T492" s="245">
        <f ca="1">+T493</f>
        <v>0</v>
      </c>
      <c r="U492" s="244">
        <f t="shared" si="22"/>
        <v>1</v>
      </c>
      <c r="V492" s="347" t="str">
        <f>+VLOOKUP(A492,bd_lista!$A$3:$E$590,5,FALSE)</f>
        <v>Gobiernos Autonomos Municipales</v>
      </c>
      <c r="W492" s="453" t="str">
        <f>+V492</f>
        <v>Gobiernos Autonomos Municipales</v>
      </c>
      <c r="X492" s="244">
        <f>+VLOOKUP(A492,[2]Sheet1!$A$13:$D$744,4,FALSE)</f>
        <v>0</v>
      </c>
      <c r="Y492" s="244" t="e">
        <f>+VLOOKUP(X492,bd_lista!$A$3:$C$590,3,FALSE)</f>
        <v>#N/A</v>
      </c>
      <c r="Z492" s="304">
        <f>+X492</f>
        <v>0</v>
      </c>
      <c r="AA492" s="305" t="e">
        <f>+Y492</f>
        <v>#N/A</v>
      </c>
    </row>
    <row r="493" spans="1:27" customFormat="1" ht="15" hidden="1" customHeight="1">
      <c r="A493" s="32">
        <v>1221</v>
      </c>
      <c r="B493" s="450"/>
      <c r="C493" s="249" t="str">
        <f>+VLOOKUP(A493,bd_lista!$A$3:$C$590,3,FALSE)</f>
        <v>Gobierno Autónomo Municipal de Colquiri</v>
      </c>
      <c r="D493" s="452"/>
      <c r="E493" s="246" t="s">
        <v>1311</v>
      </c>
      <c r="F493" s="245">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245">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245">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245">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245">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245">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245">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245">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245">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245">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245">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245">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245">
        <f t="shared" ca="1" si="21"/>
        <v>0</v>
      </c>
      <c r="S493" s="252">
        <f ca="1">+R492+R493</f>
        <v>0</v>
      </c>
      <c r="T493" s="245">
        <f ca="1">+S493</f>
        <v>0</v>
      </c>
      <c r="U493" s="244">
        <f t="shared" si="22"/>
        <v>2</v>
      </c>
      <c r="V493" s="347" t="str">
        <f>+VLOOKUP(A493,bd_lista!$A$3:$E$590,5,FALSE)</f>
        <v>Gobiernos Autonomos Municipales</v>
      </c>
      <c r="W493" s="454"/>
      <c r="X493" s="244">
        <f>+VLOOKUP(A493,[2]Sheet1!$A$13:$D$744,4,FALSE)</f>
        <v>0</v>
      </c>
      <c r="Y493" s="244" t="e">
        <f>+VLOOKUP(X493,bd_lista!$A$3:$C$590,3,FALSE)</f>
        <v>#N/A</v>
      </c>
      <c r="Z493" s="302"/>
      <c r="AA493" s="303"/>
    </row>
    <row r="494" spans="1:27" customFormat="1" ht="27" hidden="1" customHeight="1">
      <c r="A494" s="32">
        <v>1222</v>
      </c>
      <c r="B494" s="449">
        <f>+A494</f>
        <v>1222</v>
      </c>
      <c r="C494" s="249" t="str">
        <f>+VLOOKUP(A494,bd_lista!$A$3:$C$590,3,FALSE)</f>
        <v>Gobierno Autónomo Municipal de Ichoca</v>
      </c>
      <c r="D494" s="451" t="str">
        <f>+C494</f>
        <v>Gobierno Autónomo Municipal de Ichoca</v>
      </c>
      <c r="E494" s="244" t="s">
        <v>1310</v>
      </c>
      <c r="F494" s="245">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245">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245">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245">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245">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245">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245">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245">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245">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245">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245">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245">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245">
        <f t="shared" ca="1" si="21"/>
        <v>0</v>
      </c>
      <c r="S494" s="252"/>
      <c r="T494" s="245">
        <f ca="1">+T495</f>
        <v>0</v>
      </c>
      <c r="U494" s="244">
        <f t="shared" si="22"/>
        <v>1</v>
      </c>
      <c r="V494" s="347" t="str">
        <f>+VLOOKUP(A494,bd_lista!$A$3:$E$590,5,FALSE)</f>
        <v>Gobiernos Autonomos Municipales</v>
      </c>
      <c r="W494" s="453" t="str">
        <f>+V494</f>
        <v>Gobiernos Autonomos Municipales</v>
      </c>
      <c r="X494" s="244">
        <f>+VLOOKUP(A494,[2]Sheet1!$A$13:$D$744,4,FALSE)</f>
        <v>0</v>
      </c>
      <c r="Y494" s="244" t="e">
        <f>+VLOOKUP(X494,bd_lista!$A$3:$C$590,3,FALSE)</f>
        <v>#N/A</v>
      </c>
      <c r="Z494" s="304">
        <f>+X494</f>
        <v>0</v>
      </c>
      <c r="AA494" s="305" t="e">
        <f>+Y494</f>
        <v>#N/A</v>
      </c>
    </row>
    <row r="495" spans="1:27" customFormat="1" ht="27" hidden="1" customHeight="1">
      <c r="A495" s="32">
        <v>1222</v>
      </c>
      <c r="B495" s="450"/>
      <c r="C495" s="249" t="str">
        <f>+VLOOKUP(A495,bd_lista!$A$3:$C$590,3,FALSE)</f>
        <v>Gobierno Autónomo Municipal de Ichoca</v>
      </c>
      <c r="D495" s="452"/>
      <c r="E495" s="246" t="s">
        <v>1311</v>
      </c>
      <c r="F495" s="245">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0</v>
      </c>
      <c r="G495" s="245">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245">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245">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245">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245">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245">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245">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245">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245">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245">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245">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245">
        <f t="shared" ca="1" si="21"/>
        <v>0</v>
      </c>
      <c r="S495" s="252">
        <f ca="1">+R494+R495</f>
        <v>0</v>
      </c>
      <c r="T495" s="245">
        <f ca="1">+S495</f>
        <v>0</v>
      </c>
      <c r="U495" s="244">
        <f t="shared" si="22"/>
        <v>2</v>
      </c>
      <c r="V495" s="347" t="str">
        <f>+VLOOKUP(A495,bd_lista!$A$3:$E$590,5,FALSE)</f>
        <v>Gobiernos Autonomos Municipales</v>
      </c>
      <c r="W495" s="454"/>
      <c r="X495" s="244">
        <f>+VLOOKUP(A495,[2]Sheet1!$A$13:$D$744,4,FALSE)</f>
        <v>0</v>
      </c>
      <c r="Y495" s="244" t="e">
        <f>+VLOOKUP(X495,bd_lista!$A$3:$C$590,3,FALSE)</f>
        <v>#N/A</v>
      </c>
      <c r="Z495" s="302"/>
      <c r="AA495" s="303"/>
    </row>
    <row r="496" spans="1:27" customFormat="1" ht="15" hidden="1" customHeight="1">
      <c r="A496" s="32">
        <v>1223</v>
      </c>
      <c r="B496" s="449">
        <f>+A496</f>
        <v>1223</v>
      </c>
      <c r="C496" s="249" t="str">
        <f>+VLOOKUP(A496,bd_lista!$A$3:$C$590,3,FALSE)</f>
        <v>Gobierno Autónomo Municipal de Villa Libertad Licoma</v>
      </c>
      <c r="D496" s="451" t="str">
        <f>+C496</f>
        <v>Gobierno Autónomo Municipal de Villa Libertad Licoma</v>
      </c>
      <c r="E496" s="244" t="s">
        <v>1310</v>
      </c>
      <c r="F496" s="245">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245">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245">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245">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245">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245">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245">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245">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245">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245">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245">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245">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245">
        <f t="shared" ca="1" si="21"/>
        <v>0</v>
      </c>
      <c r="S496" s="252"/>
      <c r="T496" s="245">
        <f ca="1">+T497</f>
        <v>0</v>
      </c>
      <c r="U496" s="244">
        <f t="shared" si="22"/>
        <v>1</v>
      </c>
      <c r="V496" s="347" t="str">
        <f>+VLOOKUP(A496,bd_lista!$A$3:$E$590,5,FALSE)</f>
        <v>Gobiernos Autonomos Municipales</v>
      </c>
      <c r="W496" s="453" t="str">
        <f>+V496</f>
        <v>Gobiernos Autonomos Municipales</v>
      </c>
      <c r="X496" s="244">
        <f>+VLOOKUP(A496,[2]Sheet1!$A$13:$D$744,4,FALSE)</f>
        <v>0</v>
      </c>
      <c r="Y496" s="244" t="e">
        <f>+VLOOKUP(X496,bd_lista!$A$3:$C$590,3,FALSE)</f>
        <v>#N/A</v>
      </c>
      <c r="Z496" s="304">
        <f>+X496</f>
        <v>0</v>
      </c>
      <c r="AA496" s="305" t="e">
        <f>+Y496</f>
        <v>#N/A</v>
      </c>
    </row>
    <row r="497" spans="1:27" customFormat="1" ht="15" hidden="1" customHeight="1">
      <c r="A497" s="32">
        <v>1223</v>
      </c>
      <c r="B497" s="450"/>
      <c r="C497" s="249" t="str">
        <f>+VLOOKUP(A497,bd_lista!$A$3:$C$590,3,FALSE)</f>
        <v>Gobierno Autónomo Municipal de Villa Libertad Licoma</v>
      </c>
      <c r="D497" s="452"/>
      <c r="E497" s="246" t="s">
        <v>1311</v>
      </c>
      <c r="F497" s="245">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245">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245">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245">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245">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0</v>
      </c>
      <c r="K497" s="245">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245">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245">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245">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245">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245">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245">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245">
        <f t="shared" ca="1" si="21"/>
        <v>0</v>
      </c>
      <c r="S497" s="252">
        <f ca="1">+R496+R497</f>
        <v>0</v>
      </c>
      <c r="T497" s="245">
        <f ca="1">+S497</f>
        <v>0</v>
      </c>
      <c r="U497" s="244">
        <f t="shared" si="22"/>
        <v>2</v>
      </c>
      <c r="V497" s="347" t="str">
        <f>+VLOOKUP(A497,bd_lista!$A$3:$E$590,5,FALSE)</f>
        <v>Gobiernos Autonomos Municipales</v>
      </c>
      <c r="W497" s="454"/>
      <c r="X497" s="244">
        <f>+VLOOKUP(A497,[2]Sheet1!$A$13:$D$744,4,FALSE)</f>
        <v>0</v>
      </c>
      <c r="Y497" s="244" t="e">
        <f>+VLOOKUP(X497,bd_lista!$A$3:$C$590,3,FALSE)</f>
        <v>#N/A</v>
      </c>
      <c r="Z497" s="302"/>
      <c r="AA497" s="303"/>
    </row>
    <row r="498" spans="1:27" customFormat="1" ht="15" hidden="1" customHeight="1">
      <c r="A498" s="32">
        <v>1224</v>
      </c>
      <c r="B498" s="449">
        <f>+A498</f>
        <v>1224</v>
      </c>
      <c r="C498" s="249" t="str">
        <f>+VLOOKUP(A498,bd_lista!$A$3:$C$590,3,FALSE)</f>
        <v>Gobierno Autónomo Municipal de Achacachi</v>
      </c>
      <c r="D498" s="451" t="str">
        <f>+C498</f>
        <v>Gobierno Autónomo Municipal de Achacachi</v>
      </c>
      <c r="E498" s="244" t="s">
        <v>1310</v>
      </c>
      <c r="F498" s="245">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245">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245">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245">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245">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245">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245">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245">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245">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245">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245">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245">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245">
        <f t="shared" ca="1" si="21"/>
        <v>0</v>
      </c>
      <c r="S498" s="252"/>
      <c r="T498" s="245">
        <f ca="1">+T499</f>
        <v>0</v>
      </c>
      <c r="U498" s="244">
        <f t="shared" si="22"/>
        <v>1</v>
      </c>
      <c r="V498" s="347" t="str">
        <f>+VLOOKUP(A498,bd_lista!$A$3:$E$590,5,FALSE)</f>
        <v>Gobiernos Autonomos Municipales</v>
      </c>
      <c r="W498" s="453" t="str">
        <f>+V498</f>
        <v>Gobiernos Autonomos Municipales</v>
      </c>
      <c r="X498" s="244">
        <f>+VLOOKUP(A498,[2]Sheet1!$A$13:$D$744,4,FALSE)</f>
        <v>0</v>
      </c>
      <c r="Y498" s="244" t="e">
        <f>+VLOOKUP(X498,bd_lista!$A$3:$C$590,3,FALSE)</f>
        <v>#N/A</v>
      </c>
      <c r="Z498" s="304">
        <f>+X498</f>
        <v>0</v>
      </c>
      <c r="AA498" s="305" t="e">
        <f>+Y498</f>
        <v>#N/A</v>
      </c>
    </row>
    <row r="499" spans="1:27" customFormat="1" ht="15" hidden="1" customHeight="1">
      <c r="A499" s="32">
        <v>1224</v>
      </c>
      <c r="B499" s="450"/>
      <c r="C499" s="249" t="str">
        <f>+VLOOKUP(A499,bd_lista!$A$3:$C$590,3,FALSE)</f>
        <v>Gobierno Autónomo Municipal de Achacachi</v>
      </c>
      <c r="D499" s="452"/>
      <c r="E499" s="246" t="s">
        <v>1311</v>
      </c>
      <c r="F499" s="245">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245">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245">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245">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245">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245">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245">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245">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245">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245">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245">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245">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245">
        <f t="shared" ca="1" si="21"/>
        <v>0</v>
      </c>
      <c r="S499" s="252">
        <f ca="1">+R498+R499</f>
        <v>0</v>
      </c>
      <c r="T499" s="245">
        <f ca="1">+S499</f>
        <v>0</v>
      </c>
      <c r="U499" s="244">
        <f t="shared" si="22"/>
        <v>2</v>
      </c>
      <c r="V499" s="347" t="str">
        <f>+VLOOKUP(A499,bd_lista!$A$3:$E$590,5,FALSE)</f>
        <v>Gobiernos Autonomos Municipales</v>
      </c>
      <c r="W499" s="454"/>
      <c r="X499" s="244">
        <f>+VLOOKUP(A499,[2]Sheet1!$A$13:$D$744,4,FALSE)</f>
        <v>0</v>
      </c>
      <c r="Y499" s="244" t="e">
        <f>+VLOOKUP(X499,bd_lista!$A$3:$C$590,3,FALSE)</f>
        <v>#N/A</v>
      </c>
      <c r="Z499" s="302"/>
      <c r="AA499" s="303"/>
    </row>
    <row r="500" spans="1:27" customFormat="1" ht="15" hidden="1" customHeight="1">
      <c r="A500" s="32">
        <v>1225</v>
      </c>
      <c r="B500" s="449">
        <f>+A500</f>
        <v>1225</v>
      </c>
      <c r="C500" s="249" t="str">
        <f>+VLOOKUP(A500,bd_lista!$A$3:$C$590,3,FALSE)</f>
        <v>Gobierno Autónomo Municipal de Ancoraimes</v>
      </c>
      <c r="D500" s="451" t="str">
        <f>+C500</f>
        <v>Gobierno Autónomo Municipal de Ancoraimes</v>
      </c>
      <c r="E500" s="244" t="s">
        <v>1310</v>
      </c>
      <c r="F500" s="245">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245">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245">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245">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245">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245">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245">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245">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245">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245">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245">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245">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245">
        <f t="shared" ca="1" si="21"/>
        <v>0</v>
      </c>
      <c r="S500" s="252"/>
      <c r="T500" s="245">
        <f ca="1">+T501</f>
        <v>0</v>
      </c>
      <c r="U500" s="244">
        <f t="shared" si="22"/>
        <v>1</v>
      </c>
      <c r="V500" s="347" t="str">
        <f>+VLOOKUP(A500,bd_lista!$A$3:$E$590,5,FALSE)</f>
        <v>Gobiernos Autonomos Municipales</v>
      </c>
      <c r="W500" s="453" t="str">
        <f>+V500</f>
        <v>Gobiernos Autonomos Municipales</v>
      </c>
      <c r="X500" s="244">
        <f>+VLOOKUP(A500,[2]Sheet1!$A$13:$D$744,4,FALSE)</f>
        <v>0</v>
      </c>
      <c r="Y500" s="244" t="e">
        <f>+VLOOKUP(X500,bd_lista!$A$3:$C$590,3,FALSE)</f>
        <v>#N/A</v>
      </c>
      <c r="Z500" s="304">
        <f>+X500</f>
        <v>0</v>
      </c>
      <c r="AA500" s="305" t="e">
        <f>+Y500</f>
        <v>#N/A</v>
      </c>
    </row>
    <row r="501" spans="1:27" customFormat="1" ht="15" hidden="1" customHeight="1">
      <c r="A501" s="32">
        <v>1225</v>
      </c>
      <c r="B501" s="450"/>
      <c r="C501" s="249" t="str">
        <f>+VLOOKUP(A501,bd_lista!$A$3:$C$590,3,FALSE)</f>
        <v>Gobierno Autónomo Municipal de Ancoraimes</v>
      </c>
      <c r="D501" s="452"/>
      <c r="E501" s="246" t="s">
        <v>1311</v>
      </c>
      <c r="F501" s="245">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245">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245">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245">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245">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245">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245">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245">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245">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245">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245">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245">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245">
        <f t="shared" ca="1" si="21"/>
        <v>0</v>
      </c>
      <c r="S501" s="252">
        <f ca="1">+R500+R501</f>
        <v>0</v>
      </c>
      <c r="T501" s="245">
        <f ca="1">+S501</f>
        <v>0</v>
      </c>
      <c r="U501" s="244">
        <f t="shared" si="22"/>
        <v>2</v>
      </c>
      <c r="V501" s="347" t="str">
        <f>+VLOOKUP(A501,bd_lista!$A$3:$E$590,5,FALSE)</f>
        <v>Gobiernos Autonomos Municipales</v>
      </c>
      <c r="W501" s="454"/>
      <c r="X501" s="244">
        <f>+VLOOKUP(A501,[2]Sheet1!$A$13:$D$744,4,FALSE)</f>
        <v>0</v>
      </c>
      <c r="Y501" s="244" t="e">
        <f>+VLOOKUP(X501,bd_lista!$A$3:$C$590,3,FALSE)</f>
        <v>#N/A</v>
      </c>
      <c r="Z501" s="302"/>
      <c r="AA501" s="303"/>
    </row>
    <row r="502" spans="1:27" customFormat="1" ht="15" hidden="1" customHeight="1">
      <c r="A502" s="32">
        <v>1226</v>
      </c>
      <c r="B502" s="449">
        <f>+A502</f>
        <v>1226</v>
      </c>
      <c r="C502" s="249" t="str">
        <f>+VLOOKUP(A502,bd_lista!$A$3:$C$590,3,FALSE)</f>
        <v>Gobierno Autónomo Municipal de Sorata</v>
      </c>
      <c r="D502" s="451" t="str">
        <f>+C502</f>
        <v>Gobierno Autónomo Municipal de Sorata</v>
      </c>
      <c r="E502" s="244" t="s">
        <v>1310</v>
      </c>
      <c r="F502" s="245">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245">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245">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245">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245">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245">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245">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245">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245">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245">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245">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245">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245">
        <f t="shared" ca="1" si="21"/>
        <v>0</v>
      </c>
      <c r="S502" s="252"/>
      <c r="T502" s="245">
        <f ca="1">+T503</f>
        <v>0</v>
      </c>
      <c r="U502" s="244">
        <f t="shared" si="22"/>
        <v>1</v>
      </c>
      <c r="V502" s="347" t="str">
        <f>+VLOOKUP(A502,bd_lista!$A$3:$E$590,5,FALSE)</f>
        <v>Gobiernos Autonomos Municipales</v>
      </c>
      <c r="W502" s="453" t="str">
        <f>+V502</f>
        <v>Gobiernos Autonomos Municipales</v>
      </c>
      <c r="X502" s="244">
        <f>+VLOOKUP(A502,[2]Sheet1!$A$13:$D$744,4,FALSE)</f>
        <v>0</v>
      </c>
      <c r="Y502" s="244" t="e">
        <f>+VLOOKUP(X502,bd_lista!$A$3:$C$590,3,FALSE)</f>
        <v>#N/A</v>
      </c>
      <c r="Z502" s="304">
        <f>+X502</f>
        <v>0</v>
      </c>
      <c r="AA502" s="305" t="e">
        <f>+Y502</f>
        <v>#N/A</v>
      </c>
    </row>
    <row r="503" spans="1:27" customFormat="1" ht="15" hidden="1" customHeight="1">
      <c r="A503" s="32">
        <v>1226</v>
      </c>
      <c r="B503" s="450"/>
      <c r="C503" s="249" t="str">
        <f>+VLOOKUP(A503,bd_lista!$A$3:$C$590,3,FALSE)</f>
        <v>Gobierno Autónomo Municipal de Sorata</v>
      </c>
      <c r="D503" s="452"/>
      <c r="E503" s="246" t="s">
        <v>1311</v>
      </c>
      <c r="F503" s="245">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245">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245">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245">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245">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245">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245">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245">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245">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245">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245">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245">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245">
        <f t="shared" ca="1" si="21"/>
        <v>0</v>
      </c>
      <c r="S503" s="252">
        <f ca="1">+R502+R503</f>
        <v>0</v>
      </c>
      <c r="T503" s="245">
        <f ca="1">+S503</f>
        <v>0</v>
      </c>
      <c r="U503" s="244">
        <f t="shared" si="22"/>
        <v>2</v>
      </c>
      <c r="V503" s="347" t="str">
        <f>+VLOOKUP(A503,bd_lista!$A$3:$E$590,5,FALSE)</f>
        <v>Gobiernos Autonomos Municipales</v>
      </c>
      <c r="W503" s="454"/>
      <c r="X503" s="244">
        <f>+VLOOKUP(A503,[2]Sheet1!$A$13:$D$744,4,FALSE)</f>
        <v>0</v>
      </c>
      <c r="Y503" s="244" t="e">
        <f>+VLOOKUP(X503,bd_lista!$A$3:$C$590,3,FALSE)</f>
        <v>#N/A</v>
      </c>
      <c r="Z503" s="302"/>
      <c r="AA503" s="303"/>
    </row>
    <row r="504" spans="1:27" customFormat="1" ht="15" hidden="1" customHeight="1">
      <c r="A504" s="32">
        <v>1227</v>
      </c>
      <c r="B504" s="449">
        <f>+A504</f>
        <v>1227</v>
      </c>
      <c r="C504" s="249" t="str">
        <f>+VLOOKUP(A504,bd_lista!$A$3:$C$590,3,FALSE)</f>
        <v>Gobierno Autónomo Municipal de Guanay</v>
      </c>
      <c r="D504" s="451" t="str">
        <f>+C504</f>
        <v>Gobierno Autónomo Municipal de Guanay</v>
      </c>
      <c r="E504" s="244" t="s">
        <v>1310</v>
      </c>
      <c r="F504" s="245">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245">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245">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245">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245">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245">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245">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245">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245">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245">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245">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245">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245">
        <f t="shared" ca="1" si="21"/>
        <v>0</v>
      </c>
      <c r="S504" s="252"/>
      <c r="T504" s="245">
        <f ca="1">+T505</f>
        <v>0</v>
      </c>
      <c r="U504" s="244">
        <f t="shared" si="22"/>
        <v>1</v>
      </c>
      <c r="V504" s="347" t="str">
        <f>+VLOOKUP(A504,bd_lista!$A$3:$E$590,5,FALSE)</f>
        <v>Gobiernos Autonomos Municipales</v>
      </c>
      <c r="W504" s="453" t="str">
        <f>+V504</f>
        <v>Gobiernos Autonomos Municipales</v>
      </c>
      <c r="X504" s="244">
        <f>+VLOOKUP(A504,[2]Sheet1!$A$13:$D$744,4,FALSE)</f>
        <v>0</v>
      </c>
      <c r="Y504" s="244" t="e">
        <f>+VLOOKUP(X504,bd_lista!$A$3:$C$590,3,FALSE)</f>
        <v>#N/A</v>
      </c>
      <c r="Z504" s="304">
        <f>+X504</f>
        <v>0</v>
      </c>
      <c r="AA504" s="305" t="e">
        <f>+Y504</f>
        <v>#N/A</v>
      </c>
    </row>
    <row r="505" spans="1:27" customFormat="1" ht="15" hidden="1" customHeight="1">
      <c r="A505" s="32">
        <v>1227</v>
      </c>
      <c r="B505" s="450"/>
      <c r="C505" s="249" t="str">
        <f>+VLOOKUP(A505,bd_lista!$A$3:$C$590,3,FALSE)</f>
        <v>Gobierno Autónomo Municipal de Guanay</v>
      </c>
      <c r="D505" s="452"/>
      <c r="E505" s="246" t="s">
        <v>1311</v>
      </c>
      <c r="F505" s="245">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245">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245">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245">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245">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245">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245">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245">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245">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245">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245">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245">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245">
        <f t="shared" ca="1" si="21"/>
        <v>0</v>
      </c>
      <c r="S505" s="252">
        <f ca="1">+R504+R505</f>
        <v>0</v>
      </c>
      <c r="T505" s="245">
        <f ca="1">+S505</f>
        <v>0</v>
      </c>
      <c r="U505" s="244">
        <f t="shared" si="22"/>
        <v>2</v>
      </c>
      <c r="V505" s="347" t="str">
        <f>+VLOOKUP(A505,bd_lista!$A$3:$E$590,5,FALSE)</f>
        <v>Gobiernos Autonomos Municipales</v>
      </c>
      <c r="W505" s="454"/>
      <c r="X505" s="244">
        <f>+VLOOKUP(A505,[2]Sheet1!$A$13:$D$744,4,FALSE)</f>
        <v>0</v>
      </c>
      <c r="Y505" s="244" t="e">
        <f>+VLOOKUP(X505,bd_lista!$A$3:$C$590,3,FALSE)</f>
        <v>#N/A</v>
      </c>
      <c r="Z505" s="302"/>
      <c r="AA505" s="303"/>
    </row>
    <row r="506" spans="1:27" customFormat="1" ht="15" hidden="1" customHeight="1">
      <c r="A506" s="32">
        <v>1228</v>
      </c>
      <c r="B506" s="449">
        <f>+A506</f>
        <v>1228</v>
      </c>
      <c r="C506" s="249" t="str">
        <f>+VLOOKUP(A506,bd_lista!$A$3:$C$590,3,FALSE)</f>
        <v>Gobierno Autónomo Municipal de Tacacoma</v>
      </c>
      <c r="D506" s="451" t="str">
        <f>+C506</f>
        <v>Gobierno Autónomo Municipal de Tacacoma</v>
      </c>
      <c r="E506" s="244" t="s">
        <v>1310</v>
      </c>
      <c r="F506" s="245">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245">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245">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245">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245">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245">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245">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245">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245">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245">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245">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245">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245">
        <f t="shared" ca="1" si="21"/>
        <v>0</v>
      </c>
      <c r="S506" s="252"/>
      <c r="T506" s="245">
        <f ca="1">+T507</f>
        <v>0</v>
      </c>
      <c r="U506" s="244">
        <f t="shared" si="22"/>
        <v>1</v>
      </c>
      <c r="V506" s="347" t="str">
        <f>+VLOOKUP(A506,bd_lista!$A$3:$E$590,5,FALSE)</f>
        <v>Gobiernos Autonomos Municipales</v>
      </c>
      <c r="W506" s="453" t="str">
        <f>+V506</f>
        <v>Gobiernos Autonomos Municipales</v>
      </c>
      <c r="X506" s="244">
        <f>+VLOOKUP(A506,[2]Sheet1!$A$13:$D$744,4,FALSE)</f>
        <v>0</v>
      </c>
      <c r="Y506" s="244" t="e">
        <f>+VLOOKUP(X506,bd_lista!$A$3:$C$590,3,FALSE)</f>
        <v>#N/A</v>
      </c>
      <c r="Z506" s="304">
        <f>+X506</f>
        <v>0</v>
      </c>
      <c r="AA506" s="305" t="e">
        <f>+Y506</f>
        <v>#N/A</v>
      </c>
    </row>
    <row r="507" spans="1:27" customFormat="1" ht="15" hidden="1" customHeight="1">
      <c r="A507" s="32">
        <v>1228</v>
      </c>
      <c r="B507" s="450"/>
      <c r="C507" s="249" t="str">
        <f>+VLOOKUP(A507,bd_lista!$A$3:$C$590,3,FALSE)</f>
        <v>Gobierno Autónomo Municipal de Tacacoma</v>
      </c>
      <c r="D507" s="452"/>
      <c r="E507" s="246" t="s">
        <v>1311</v>
      </c>
      <c r="F507" s="245">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245">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245">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245">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245">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245">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245">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245">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245">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245">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245">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245">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245">
        <f t="shared" ca="1" si="21"/>
        <v>0</v>
      </c>
      <c r="S507" s="252">
        <f ca="1">+R506+R507</f>
        <v>0</v>
      </c>
      <c r="T507" s="245">
        <f ca="1">+S507</f>
        <v>0</v>
      </c>
      <c r="U507" s="244">
        <f t="shared" si="22"/>
        <v>2</v>
      </c>
      <c r="V507" s="347" t="str">
        <f>+VLOOKUP(A507,bd_lista!$A$3:$E$590,5,FALSE)</f>
        <v>Gobiernos Autonomos Municipales</v>
      </c>
      <c r="W507" s="454"/>
      <c r="X507" s="244">
        <f>+VLOOKUP(A507,[2]Sheet1!$A$13:$D$744,4,FALSE)</f>
        <v>0</v>
      </c>
      <c r="Y507" s="244" t="e">
        <f>+VLOOKUP(X507,bd_lista!$A$3:$C$590,3,FALSE)</f>
        <v>#N/A</v>
      </c>
      <c r="Z507" s="302"/>
      <c r="AA507" s="303"/>
    </row>
    <row r="508" spans="1:27" customFormat="1" ht="15" hidden="1" customHeight="1">
      <c r="A508" s="32">
        <v>1229</v>
      </c>
      <c r="B508" s="449">
        <f>+A508</f>
        <v>1229</v>
      </c>
      <c r="C508" s="249" t="str">
        <f>+VLOOKUP(A508,bd_lista!$A$3:$C$590,3,FALSE)</f>
        <v>Gobierno Autónomo Municipal de Tipuani</v>
      </c>
      <c r="D508" s="451" t="str">
        <f>+C508</f>
        <v>Gobierno Autónomo Municipal de Tipuani</v>
      </c>
      <c r="E508" s="244" t="s">
        <v>1310</v>
      </c>
      <c r="F508" s="245">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245">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245">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245">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245">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245">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245">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245">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245">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245">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245">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245">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245">
        <f t="shared" ca="1" si="21"/>
        <v>0</v>
      </c>
      <c r="S508" s="252"/>
      <c r="T508" s="245">
        <f ca="1">+T509</f>
        <v>0</v>
      </c>
      <c r="U508" s="244">
        <f t="shared" si="22"/>
        <v>1</v>
      </c>
      <c r="V508" s="347" t="str">
        <f>+VLOOKUP(A508,bd_lista!$A$3:$E$590,5,FALSE)</f>
        <v>Gobiernos Autonomos Municipales</v>
      </c>
      <c r="W508" s="453" t="str">
        <f>+V508</f>
        <v>Gobiernos Autonomos Municipales</v>
      </c>
      <c r="X508" s="244">
        <f>+VLOOKUP(A508,[2]Sheet1!$A$13:$D$744,4,FALSE)</f>
        <v>0</v>
      </c>
      <c r="Y508" s="244" t="e">
        <f>+VLOOKUP(X508,bd_lista!$A$3:$C$590,3,FALSE)</f>
        <v>#N/A</v>
      </c>
      <c r="Z508" s="304">
        <f>+X508</f>
        <v>0</v>
      </c>
      <c r="AA508" s="305" t="e">
        <f>+Y508</f>
        <v>#N/A</v>
      </c>
    </row>
    <row r="509" spans="1:27" customFormat="1" ht="15" hidden="1" customHeight="1">
      <c r="A509" s="32">
        <v>1229</v>
      </c>
      <c r="B509" s="450"/>
      <c r="C509" s="249" t="str">
        <f>+VLOOKUP(A509,bd_lista!$A$3:$C$590,3,FALSE)</f>
        <v>Gobierno Autónomo Municipal de Tipuani</v>
      </c>
      <c r="D509" s="452"/>
      <c r="E509" s="246" t="s">
        <v>1311</v>
      </c>
      <c r="F509" s="245">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245">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245">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245">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245">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245">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245">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245">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245">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245">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245">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245">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245">
        <f t="shared" ca="1" si="21"/>
        <v>0</v>
      </c>
      <c r="S509" s="252">
        <f ca="1">+R508+R509</f>
        <v>0</v>
      </c>
      <c r="T509" s="245">
        <f ca="1">+S509</f>
        <v>0</v>
      </c>
      <c r="U509" s="244">
        <f t="shared" si="22"/>
        <v>2</v>
      </c>
      <c r="V509" s="347" t="str">
        <f>+VLOOKUP(A509,bd_lista!$A$3:$E$590,5,FALSE)</f>
        <v>Gobiernos Autonomos Municipales</v>
      </c>
      <c r="W509" s="454"/>
      <c r="X509" s="244">
        <f>+VLOOKUP(A509,[2]Sheet1!$A$13:$D$744,4,FALSE)</f>
        <v>0</v>
      </c>
      <c r="Y509" s="244" t="e">
        <f>+VLOOKUP(X509,bd_lista!$A$3:$C$590,3,FALSE)</f>
        <v>#N/A</v>
      </c>
      <c r="Z509" s="302"/>
      <c r="AA509" s="303"/>
    </row>
    <row r="510" spans="1:27" customFormat="1" ht="15" hidden="1" customHeight="1">
      <c r="A510" s="32">
        <v>1230</v>
      </c>
      <c r="B510" s="449">
        <f>+A510</f>
        <v>1230</v>
      </c>
      <c r="C510" s="249" t="str">
        <f>+VLOOKUP(A510,bd_lista!$A$3:$C$590,3,FALSE)</f>
        <v>Gobierno Autónomo Municipal de Quiabaya</v>
      </c>
      <c r="D510" s="451" t="str">
        <f>+C510</f>
        <v>Gobierno Autónomo Municipal de Quiabaya</v>
      </c>
      <c r="E510" s="244" t="s">
        <v>1310</v>
      </c>
      <c r="F510" s="245">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245">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245">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245">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245">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245">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245">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245">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245">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245">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245">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245">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245">
        <f t="shared" ca="1" si="21"/>
        <v>0</v>
      </c>
      <c r="S510" s="252"/>
      <c r="T510" s="245">
        <f ca="1">+T511</f>
        <v>0</v>
      </c>
      <c r="U510" s="244">
        <f t="shared" si="22"/>
        <v>1</v>
      </c>
      <c r="V510" s="347" t="str">
        <f>+VLOOKUP(A510,bd_lista!$A$3:$E$590,5,FALSE)</f>
        <v>Gobiernos Autonomos Municipales</v>
      </c>
      <c r="W510" s="453" t="str">
        <f>+V510</f>
        <v>Gobiernos Autonomos Municipales</v>
      </c>
      <c r="X510" s="244">
        <f>+VLOOKUP(A510,[2]Sheet1!$A$13:$D$744,4,FALSE)</f>
        <v>0</v>
      </c>
      <c r="Y510" s="244" t="e">
        <f>+VLOOKUP(X510,bd_lista!$A$3:$C$590,3,FALSE)</f>
        <v>#N/A</v>
      </c>
      <c r="Z510" s="304">
        <f>+X510</f>
        <v>0</v>
      </c>
      <c r="AA510" s="305" t="e">
        <f>+Y510</f>
        <v>#N/A</v>
      </c>
    </row>
    <row r="511" spans="1:27" customFormat="1" ht="15" hidden="1" customHeight="1">
      <c r="A511" s="32">
        <v>1230</v>
      </c>
      <c r="B511" s="450"/>
      <c r="C511" s="249" t="str">
        <f>+VLOOKUP(A511,bd_lista!$A$3:$C$590,3,FALSE)</f>
        <v>Gobierno Autónomo Municipal de Quiabaya</v>
      </c>
      <c r="D511" s="452"/>
      <c r="E511" s="246" t="s">
        <v>1311</v>
      </c>
      <c r="F511" s="245">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245">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245">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245">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245">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245">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245">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245">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245">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245">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245">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245">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245">
        <f t="shared" ca="1" si="21"/>
        <v>0</v>
      </c>
      <c r="S511" s="252">
        <f ca="1">+R510+R511</f>
        <v>0</v>
      </c>
      <c r="T511" s="245">
        <f ca="1">+S511</f>
        <v>0</v>
      </c>
      <c r="U511" s="244">
        <f t="shared" si="22"/>
        <v>2</v>
      </c>
      <c r="V511" s="347" t="str">
        <f>+VLOOKUP(A511,bd_lista!$A$3:$E$590,5,FALSE)</f>
        <v>Gobiernos Autonomos Municipales</v>
      </c>
      <c r="W511" s="454"/>
      <c r="X511" s="244">
        <f>+VLOOKUP(A511,[2]Sheet1!$A$13:$D$744,4,FALSE)</f>
        <v>0</v>
      </c>
      <c r="Y511" s="244" t="e">
        <f>+VLOOKUP(X511,bd_lista!$A$3:$C$590,3,FALSE)</f>
        <v>#N/A</v>
      </c>
      <c r="Z511" s="302"/>
      <c r="AA511" s="303"/>
    </row>
    <row r="512" spans="1:27" customFormat="1" ht="15" hidden="1" customHeight="1">
      <c r="A512" s="32">
        <v>1231</v>
      </c>
      <c r="B512" s="449">
        <f>+A512</f>
        <v>1231</v>
      </c>
      <c r="C512" s="249" t="str">
        <f>+VLOOKUP(A512,bd_lista!$A$3:$C$590,3,FALSE)</f>
        <v>Gobierno Autónomo Municipal de Combaya</v>
      </c>
      <c r="D512" s="451" t="str">
        <f>+C512</f>
        <v>Gobierno Autónomo Municipal de Combaya</v>
      </c>
      <c r="E512" s="244" t="s">
        <v>1310</v>
      </c>
      <c r="F512" s="245">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245">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245">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245">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245">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245">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245">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245">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245">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245">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245">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245">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245">
        <f t="shared" ca="1" si="21"/>
        <v>0</v>
      </c>
      <c r="S512" s="252"/>
      <c r="T512" s="245">
        <f ca="1">+T513</f>
        <v>0</v>
      </c>
      <c r="U512" s="244">
        <f t="shared" si="22"/>
        <v>1</v>
      </c>
      <c r="V512" s="347" t="str">
        <f>+VLOOKUP(A512,bd_lista!$A$3:$E$590,5,FALSE)</f>
        <v>Gobiernos Autonomos Municipales</v>
      </c>
      <c r="W512" s="453" t="str">
        <f>+V512</f>
        <v>Gobiernos Autonomos Municipales</v>
      </c>
      <c r="X512" s="244">
        <f>+VLOOKUP(A512,[2]Sheet1!$A$13:$D$744,4,FALSE)</f>
        <v>0</v>
      </c>
      <c r="Y512" s="244" t="e">
        <f>+VLOOKUP(X512,bd_lista!$A$3:$C$590,3,FALSE)</f>
        <v>#N/A</v>
      </c>
      <c r="Z512" s="304">
        <f>+X512</f>
        <v>0</v>
      </c>
      <c r="AA512" s="305" t="e">
        <f>+Y512</f>
        <v>#N/A</v>
      </c>
    </row>
    <row r="513" spans="1:27" customFormat="1" ht="15" hidden="1" customHeight="1">
      <c r="A513" s="32">
        <v>1231</v>
      </c>
      <c r="B513" s="450"/>
      <c r="C513" s="249" t="str">
        <f>+VLOOKUP(A513,bd_lista!$A$3:$C$590,3,FALSE)</f>
        <v>Gobierno Autónomo Municipal de Combaya</v>
      </c>
      <c r="D513" s="452"/>
      <c r="E513" s="246" t="s">
        <v>1311</v>
      </c>
      <c r="F513" s="245">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245">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245">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245">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245">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245">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245">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245">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245">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245">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245">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245">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245">
        <f t="shared" ca="1" si="21"/>
        <v>0</v>
      </c>
      <c r="S513" s="252">
        <f ca="1">+R512+R513</f>
        <v>0</v>
      </c>
      <c r="T513" s="245">
        <f ca="1">+S513</f>
        <v>0</v>
      </c>
      <c r="U513" s="244">
        <f t="shared" si="22"/>
        <v>2</v>
      </c>
      <c r="V513" s="347" t="str">
        <f>+VLOOKUP(A513,bd_lista!$A$3:$E$590,5,FALSE)</f>
        <v>Gobiernos Autonomos Municipales</v>
      </c>
      <c r="W513" s="454"/>
      <c r="X513" s="244">
        <f>+VLOOKUP(A513,[2]Sheet1!$A$13:$D$744,4,FALSE)</f>
        <v>0</v>
      </c>
      <c r="Y513" s="244" t="e">
        <f>+VLOOKUP(X513,bd_lista!$A$3:$C$590,3,FALSE)</f>
        <v>#N/A</v>
      </c>
      <c r="Z513" s="302"/>
      <c r="AA513" s="303"/>
    </row>
    <row r="514" spans="1:27" customFormat="1" ht="15" hidden="1" customHeight="1">
      <c r="A514" s="32">
        <v>1232</v>
      </c>
      <c r="B514" s="449">
        <f>+A514</f>
        <v>1232</v>
      </c>
      <c r="C514" s="249" t="str">
        <f>+VLOOKUP(A514,bd_lista!$A$3:$C$590,3,FALSE)</f>
        <v>Gobierno Autónomo Municipal de Copacabana</v>
      </c>
      <c r="D514" s="451" t="str">
        <f>+C514</f>
        <v>Gobierno Autónomo Municipal de Copacabana</v>
      </c>
      <c r="E514" s="244" t="s">
        <v>1310</v>
      </c>
      <c r="F514" s="245">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245">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245">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245">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245">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245">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245">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245">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245">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245">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245">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245">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245">
        <f t="shared" ca="1" si="21"/>
        <v>0</v>
      </c>
      <c r="S514" s="252"/>
      <c r="T514" s="245">
        <f ca="1">+T515</f>
        <v>0</v>
      </c>
      <c r="U514" s="244">
        <f t="shared" si="22"/>
        <v>1</v>
      </c>
      <c r="V514" s="347" t="str">
        <f>+VLOOKUP(A514,bd_lista!$A$3:$E$590,5,FALSE)</f>
        <v>Gobiernos Autonomos Municipales</v>
      </c>
      <c r="W514" s="453" t="str">
        <f>+V514</f>
        <v>Gobiernos Autonomos Municipales</v>
      </c>
      <c r="X514" s="244">
        <f>+VLOOKUP(A514,[2]Sheet1!$A$13:$D$744,4,FALSE)</f>
        <v>0</v>
      </c>
      <c r="Y514" s="244" t="e">
        <f>+VLOOKUP(X514,bd_lista!$A$3:$C$590,3,FALSE)</f>
        <v>#N/A</v>
      </c>
      <c r="Z514" s="304">
        <f>+X514</f>
        <v>0</v>
      </c>
      <c r="AA514" s="305" t="e">
        <f>+Y514</f>
        <v>#N/A</v>
      </c>
    </row>
    <row r="515" spans="1:27" customFormat="1" ht="15" hidden="1" customHeight="1">
      <c r="A515" s="32">
        <v>1232</v>
      </c>
      <c r="B515" s="450"/>
      <c r="C515" s="249" t="str">
        <f>+VLOOKUP(A515,bd_lista!$A$3:$C$590,3,FALSE)</f>
        <v>Gobierno Autónomo Municipal de Copacabana</v>
      </c>
      <c r="D515" s="452"/>
      <c r="E515" s="246" t="s">
        <v>1311</v>
      </c>
      <c r="F515" s="245">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245">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245">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245">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245">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245">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245">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245">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245">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245">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245">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245">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245">
        <f t="shared" ca="1" si="21"/>
        <v>0</v>
      </c>
      <c r="S515" s="252">
        <f ca="1">+R514+R515</f>
        <v>0</v>
      </c>
      <c r="T515" s="245">
        <f ca="1">+S515</f>
        <v>0</v>
      </c>
      <c r="U515" s="244">
        <f t="shared" si="22"/>
        <v>2</v>
      </c>
      <c r="V515" s="347" t="str">
        <f>+VLOOKUP(A515,bd_lista!$A$3:$E$590,5,FALSE)</f>
        <v>Gobiernos Autonomos Municipales</v>
      </c>
      <c r="W515" s="454"/>
      <c r="X515" s="244">
        <f>+VLOOKUP(A515,[2]Sheet1!$A$13:$D$744,4,FALSE)</f>
        <v>0</v>
      </c>
      <c r="Y515" s="244" t="e">
        <f>+VLOOKUP(X515,bd_lista!$A$3:$C$590,3,FALSE)</f>
        <v>#N/A</v>
      </c>
      <c r="Z515" s="302"/>
      <c r="AA515" s="303"/>
    </row>
    <row r="516" spans="1:27" customFormat="1" ht="15" hidden="1" customHeight="1">
      <c r="A516" s="32">
        <v>1233</v>
      </c>
      <c r="B516" s="449">
        <f>+A516</f>
        <v>1233</v>
      </c>
      <c r="C516" s="249" t="str">
        <f>+VLOOKUP(A516,bd_lista!$A$3:$C$590,3,FALSE)</f>
        <v>Gobierno Autónomo Municipal de San Pedro de Tiquina</v>
      </c>
      <c r="D516" s="451" t="str">
        <f>+C516</f>
        <v>Gobierno Autónomo Municipal de San Pedro de Tiquina</v>
      </c>
      <c r="E516" s="244" t="s">
        <v>1310</v>
      </c>
      <c r="F516" s="245">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245">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245">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245">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245">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245">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245">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245">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245">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245">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245">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245">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245">
        <f t="shared" ca="1" si="21"/>
        <v>0</v>
      </c>
      <c r="S516" s="252"/>
      <c r="T516" s="245">
        <f ca="1">+T517</f>
        <v>0</v>
      </c>
      <c r="U516" s="244">
        <f t="shared" si="22"/>
        <v>1</v>
      </c>
      <c r="V516" s="347" t="str">
        <f>+VLOOKUP(A516,bd_lista!$A$3:$E$590,5,FALSE)</f>
        <v>Gobiernos Autonomos Municipales</v>
      </c>
      <c r="W516" s="453" t="str">
        <f>+V516</f>
        <v>Gobiernos Autonomos Municipales</v>
      </c>
      <c r="X516" s="244">
        <f>+VLOOKUP(A516,[2]Sheet1!$A$13:$D$744,4,FALSE)</f>
        <v>0</v>
      </c>
      <c r="Y516" s="244" t="e">
        <f>+VLOOKUP(X516,bd_lista!$A$3:$C$590,3,FALSE)</f>
        <v>#N/A</v>
      </c>
      <c r="Z516" s="304">
        <f>+X516</f>
        <v>0</v>
      </c>
      <c r="AA516" s="305" t="e">
        <f>+Y516</f>
        <v>#N/A</v>
      </c>
    </row>
    <row r="517" spans="1:27" customFormat="1" ht="15" hidden="1" customHeight="1">
      <c r="A517" s="32">
        <v>1233</v>
      </c>
      <c r="B517" s="450"/>
      <c r="C517" s="249" t="str">
        <f>+VLOOKUP(A517,bd_lista!$A$3:$C$590,3,FALSE)</f>
        <v>Gobierno Autónomo Municipal de San Pedro de Tiquina</v>
      </c>
      <c r="D517" s="452"/>
      <c r="E517" s="246" t="s">
        <v>1311</v>
      </c>
      <c r="F517" s="245">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245">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245">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245">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245">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245">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245">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245">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245">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245">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245">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245">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245">
        <f t="shared" ca="1" si="21"/>
        <v>0</v>
      </c>
      <c r="S517" s="252">
        <f ca="1">+R516+R517</f>
        <v>0</v>
      </c>
      <c r="T517" s="245">
        <f ca="1">+S517</f>
        <v>0</v>
      </c>
      <c r="U517" s="244">
        <f t="shared" si="22"/>
        <v>2</v>
      </c>
      <c r="V517" s="347" t="str">
        <f>+VLOOKUP(A517,bd_lista!$A$3:$E$590,5,FALSE)</f>
        <v>Gobiernos Autonomos Municipales</v>
      </c>
      <c r="W517" s="454"/>
      <c r="X517" s="244">
        <f>+VLOOKUP(A517,[2]Sheet1!$A$13:$D$744,4,FALSE)</f>
        <v>0</v>
      </c>
      <c r="Y517" s="244" t="e">
        <f>+VLOOKUP(X517,bd_lista!$A$3:$C$590,3,FALSE)</f>
        <v>#N/A</v>
      </c>
      <c r="Z517" s="302"/>
      <c r="AA517" s="303"/>
    </row>
    <row r="518" spans="1:27" customFormat="1" ht="15" hidden="1" customHeight="1">
      <c r="A518" s="32">
        <v>1234</v>
      </c>
      <c r="B518" s="449">
        <f>+A518</f>
        <v>1234</v>
      </c>
      <c r="C518" s="249" t="str">
        <f>+VLOOKUP(A518,bd_lista!$A$3:$C$590,3,FALSE)</f>
        <v>Gobierno Autónomo Municipal de Tito Yupanqui</v>
      </c>
      <c r="D518" s="451" t="str">
        <f>+C518</f>
        <v>Gobierno Autónomo Municipal de Tito Yupanqui</v>
      </c>
      <c r="E518" s="244" t="s">
        <v>1310</v>
      </c>
      <c r="F518" s="245">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245">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245">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245">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245">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245">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245">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245">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245">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245">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245">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245">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245">
        <f t="shared" ca="1" si="21"/>
        <v>0</v>
      </c>
      <c r="S518" s="252"/>
      <c r="T518" s="245">
        <f ca="1">+T519</f>
        <v>0</v>
      </c>
      <c r="U518" s="244">
        <f t="shared" si="22"/>
        <v>1</v>
      </c>
      <c r="V518" s="347" t="str">
        <f>+VLOOKUP(A518,bd_lista!$A$3:$E$590,5,FALSE)</f>
        <v>Gobiernos Autonomos Municipales</v>
      </c>
      <c r="W518" s="453" t="str">
        <f>+V518</f>
        <v>Gobiernos Autonomos Municipales</v>
      </c>
      <c r="X518" s="244">
        <f>+VLOOKUP(A518,[2]Sheet1!$A$13:$D$744,4,FALSE)</f>
        <v>0</v>
      </c>
      <c r="Y518" s="244" t="e">
        <f>+VLOOKUP(X518,bd_lista!$A$3:$C$590,3,FALSE)</f>
        <v>#N/A</v>
      </c>
      <c r="Z518" s="304">
        <f>+X518</f>
        <v>0</v>
      </c>
      <c r="AA518" s="305" t="e">
        <f>+Y518</f>
        <v>#N/A</v>
      </c>
    </row>
    <row r="519" spans="1:27" customFormat="1" ht="15" hidden="1" customHeight="1">
      <c r="A519" s="32">
        <v>1234</v>
      </c>
      <c r="B519" s="450"/>
      <c r="C519" s="249" t="str">
        <f>+VLOOKUP(A519,bd_lista!$A$3:$C$590,3,FALSE)</f>
        <v>Gobierno Autónomo Municipal de Tito Yupanqui</v>
      </c>
      <c r="D519" s="452"/>
      <c r="E519" s="246" t="s">
        <v>1311</v>
      </c>
      <c r="F519" s="245">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245">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245">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245">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245">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245">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245">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245">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245">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245">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245">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245">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245">
        <f t="shared" ca="1" si="21"/>
        <v>0</v>
      </c>
      <c r="S519" s="252">
        <f ca="1">+R518+R519</f>
        <v>0</v>
      </c>
      <c r="T519" s="245">
        <f ca="1">+S519</f>
        <v>0</v>
      </c>
      <c r="U519" s="244">
        <f t="shared" si="22"/>
        <v>2</v>
      </c>
      <c r="V519" s="347" t="str">
        <f>+VLOOKUP(A519,bd_lista!$A$3:$E$590,5,FALSE)</f>
        <v>Gobiernos Autonomos Municipales</v>
      </c>
      <c r="W519" s="454"/>
      <c r="X519" s="244">
        <f>+VLOOKUP(A519,[2]Sheet1!$A$13:$D$744,4,FALSE)</f>
        <v>0</v>
      </c>
      <c r="Y519" s="244" t="e">
        <f>+VLOOKUP(X519,bd_lista!$A$3:$C$590,3,FALSE)</f>
        <v>#N/A</v>
      </c>
      <c r="Z519" s="302"/>
      <c r="AA519" s="303"/>
    </row>
    <row r="520" spans="1:27" customFormat="1" ht="15" hidden="1" customHeight="1">
      <c r="A520" s="32">
        <v>1235</v>
      </c>
      <c r="B520" s="449">
        <f>+A520</f>
        <v>1235</v>
      </c>
      <c r="C520" s="249" t="str">
        <f>+VLOOKUP(A520,bd_lista!$A$3:$C$590,3,FALSE)</f>
        <v>Gobierno Autónomo Municipal de Chuma</v>
      </c>
      <c r="D520" s="451" t="str">
        <f>+C520</f>
        <v>Gobierno Autónomo Municipal de Chuma</v>
      </c>
      <c r="E520" s="244" t="s">
        <v>1310</v>
      </c>
      <c r="F520" s="245">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245">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245">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245">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245">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245">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245">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245">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245">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245">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245">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245">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245">
        <f t="shared" ca="1" si="21"/>
        <v>0</v>
      </c>
      <c r="S520" s="252"/>
      <c r="T520" s="245">
        <f ca="1">+T521</f>
        <v>0</v>
      </c>
      <c r="U520" s="244">
        <f t="shared" si="22"/>
        <v>1</v>
      </c>
      <c r="V520" s="347" t="str">
        <f>+VLOOKUP(A520,bd_lista!$A$3:$E$590,5,FALSE)</f>
        <v>Gobiernos Autonomos Municipales</v>
      </c>
      <c r="W520" s="453" t="str">
        <f>+V520</f>
        <v>Gobiernos Autonomos Municipales</v>
      </c>
      <c r="X520" s="244">
        <f>+VLOOKUP(A520,[2]Sheet1!$A$13:$D$744,4,FALSE)</f>
        <v>0</v>
      </c>
      <c r="Y520" s="244" t="e">
        <f>+VLOOKUP(X520,bd_lista!$A$3:$C$590,3,FALSE)</f>
        <v>#N/A</v>
      </c>
      <c r="Z520" s="304">
        <f>+X520</f>
        <v>0</v>
      </c>
      <c r="AA520" s="305" t="e">
        <f>+Y520</f>
        <v>#N/A</v>
      </c>
    </row>
    <row r="521" spans="1:27" customFormat="1" ht="15" hidden="1" customHeight="1">
      <c r="A521" s="32">
        <v>1235</v>
      </c>
      <c r="B521" s="450"/>
      <c r="C521" s="249" t="str">
        <f>+VLOOKUP(A521,bd_lista!$A$3:$C$590,3,FALSE)</f>
        <v>Gobierno Autónomo Municipal de Chuma</v>
      </c>
      <c r="D521" s="452"/>
      <c r="E521" s="246" t="s">
        <v>1311</v>
      </c>
      <c r="F521" s="245">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245">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245">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245">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245">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245">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245">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245">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245">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245">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245">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245">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245">
        <f t="shared" ca="1" si="21"/>
        <v>0</v>
      </c>
      <c r="S521" s="252">
        <f ca="1">+R520+R521</f>
        <v>0</v>
      </c>
      <c r="T521" s="245">
        <f ca="1">+S521</f>
        <v>0</v>
      </c>
      <c r="U521" s="244">
        <f t="shared" si="22"/>
        <v>2</v>
      </c>
      <c r="V521" s="347" t="str">
        <f>+VLOOKUP(A521,bd_lista!$A$3:$E$590,5,FALSE)</f>
        <v>Gobiernos Autonomos Municipales</v>
      </c>
      <c r="W521" s="454"/>
      <c r="X521" s="244">
        <f>+VLOOKUP(A521,[2]Sheet1!$A$13:$D$744,4,FALSE)</f>
        <v>0</v>
      </c>
      <c r="Y521" s="244" t="e">
        <f>+VLOOKUP(X521,bd_lista!$A$3:$C$590,3,FALSE)</f>
        <v>#N/A</v>
      </c>
      <c r="Z521" s="302"/>
      <c r="AA521" s="303"/>
    </row>
    <row r="522" spans="1:27" customFormat="1" ht="27" hidden="1" customHeight="1">
      <c r="A522" s="32">
        <v>1237</v>
      </c>
      <c r="B522" s="449">
        <f>+A522</f>
        <v>1237</v>
      </c>
      <c r="C522" s="249" t="str">
        <f>+VLOOKUP(A522,bd_lista!$A$3:$C$590,3,FALSE)</f>
        <v>Gobierno Autónomo Municipal de Aucapata</v>
      </c>
      <c r="D522" s="451" t="str">
        <f>+C522</f>
        <v>Gobierno Autónomo Municipal de Aucapata</v>
      </c>
      <c r="E522" s="244" t="s">
        <v>1310</v>
      </c>
      <c r="F522" s="245">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245">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245">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245">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245">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245">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245">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245">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245">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245">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245">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245">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245">
        <f t="shared" ca="1" si="21"/>
        <v>0</v>
      </c>
      <c r="S522" s="252"/>
      <c r="T522" s="245">
        <f ca="1">+T523</f>
        <v>0</v>
      </c>
      <c r="U522" s="244">
        <f t="shared" si="22"/>
        <v>1</v>
      </c>
      <c r="V522" s="347" t="str">
        <f>+VLOOKUP(A522,bd_lista!$A$3:$E$590,5,FALSE)</f>
        <v>Gobiernos Autonomos Municipales</v>
      </c>
      <c r="W522" s="453" t="str">
        <f>+V522</f>
        <v>Gobiernos Autonomos Municipales</v>
      </c>
      <c r="X522" s="244">
        <f>+VLOOKUP(A522,[2]Sheet1!$A$13:$D$744,4,FALSE)</f>
        <v>0</v>
      </c>
      <c r="Y522" s="244" t="e">
        <f>+VLOOKUP(X522,bd_lista!$A$3:$C$590,3,FALSE)</f>
        <v>#N/A</v>
      </c>
      <c r="Z522" s="304">
        <f>+X522</f>
        <v>0</v>
      </c>
      <c r="AA522" s="305" t="e">
        <f>+Y522</f>
        <v>#N/A</v>
      </c>
    </row>
    <row r="523" spans="1:27" customFormat="1" ht="27" hidden="1" customHeight="1">
      <c r="A523" s="32">
        <v>1237</v>
      </c>
      <c r="B523" s="450"/>
      <c r="C523" s="249" t="str">
        <f>+VLOOKUP(A523,bd_lista!$A$3:$C$590,3,FALSE)</f>
        <v>Gobierno Autónomo Municipal de Aucapata</v>
      </c>
      <c r="D523" s="452"/>
      <c r="E523" s="246" t="s">
        <v>1311</v>
      </c>
      <c r="F523" s="245">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245">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245">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245">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245">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245">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245">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245">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245">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245">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245">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245">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245">
        <f t="shared" ca="1" si="21"/>
        <v>0</v>
      </c>
      <c r="S523" s="252">
        <f ca="1">+R522+R523</f>
        <v>0</v>
      </c>
      <c r="T523" s="245">
        <f ca="1">+S523</f>
        <v>0</v>
      </c>
      <c r="U523" s="244">
        <f t="shared" si="22"/>
        <v>2</v>
      </c>
      <c r="V523" s="347" t="str">
        <f>+VLOOKUP(A523,bd_lista!$A$3:$E$590,5,FALSE)</f>
        <v>Gobiernos Autonomos Municipales</v>
      </c>
      <c r="W523" s="454"/>
      <c r="X523" s="244">
        <f>+VLOOKUP(A523,[2]Sheet1!$A$13:$D$744,4,FALSE)</f>
        <v>0</v>
      </c>
      <c r="Y523" s="244" t="e">
        <f>+VLOOKUP(X523,bd_lista!$A$3:$C$590,3,FALSE)</f>
        <v>#N/A</v>
      </c>
      <c r="Z523" s="302"/>
      <c r="AA523" s="303"/>
    </row>
    <row r="524" spans="1:27" customFormat="1" ht="15" hidden="1" customHeight="1">
      <c r="A524" s="32">
        <v>1238</v>
      </c>
      <c r="B524" s="449">
        <f>+A524</f>
        <v>1238</v>
      </c>
      <c r="C524" s="249" t="str">
        <f>+VLOOKUP(A524,bd_lista!$A$3:$C$590,3,FALSE)</f>
        <v>Gobierno Autónomo Municipal de Corocoro</v>
      </c>
      <c r="D524" s="451" t="str">
        <f>+C524</f>
        <v>Gobierno Autónomo Municipal de Corocoro</v>
      </c>
      <c r="E524" s="244" t="s">
        <v>1310</v>
      </c>
      <c r="F524" s="245">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245">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245">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245">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245">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245">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245">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245">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245">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245">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245">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245">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245">
        <f t="shared" ca="1" si="21"/>
        <v>0</v>
      </c>
      <c r="S524" s="252"/>
      <c r="T524" s="245">
        <f ca="1">+T525</f>
        <v>0</v>
      </c>
      <c r="U524" s="244">
        <f t="shared" si="22"/>
        <v>1</v>
      </c>
      <c r="V524" s="347" t="str">
        <f>+VLOOKUP(A524,bd_lista!$A$3:$E$590,5,FALSE)</f>
        <v>Gobiernos Autonomos Municipales</v>
      </c>
      <c r="W524" s="453" t="str">
        <f>+V524</f>
        <v>Gobiernos Autonomos Municipales</v>
      </c>
      <c r="X524" s="244">
        <f>+VLOOKUP(A524,[2]Sheet1!$A$13:$D$744,4,FALSE)</f>
        <v>0</v>
      </c>
      <c r="Y524" s="244" t="e">
        <f>+VLOOKUP(X524,bd_lista!$A$3:$C$590,3,FALSE)</f>
        <v>#N/A</v>
      </c>
      <c r="Z524" s="304">
        <f>+X524</f>
        <v>0</v>
      </c>
      <c r="AA524" s="305" t="e">
        <f>+Y524</f>
        <v>#N/A</v>
      </c>
    </row>
    <row r="525" spans="1:27" customFormat="1" ht="15" hidden="1" customHeight="1">
      <c r="A525" s="32">
        <v>1238</v>
      </c>
      <c r="B525" s="450"/>
      <c r="C525" s="249" t="str">
        <f>+VLOOKUP(A525,bd_lista!$A$3:$C$590,3,FALSE)</f>
        <v>Gobierno Autónomo Municipal de Corocoro</v>
      </c>
      <c r="D525" s="452"/>
      <c r="E525" s="246" t="s">
        <v>1311</v>
      </c>
      <c r="F525" s="245">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245">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245">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245">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245">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245">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245">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245">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245">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245">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245">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245">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245">
        <f t="shared" ca="1" si="21"/>
        <v>0</v>
      </c>
      <c r="S525" s="252">
        <f ca="1">+R524+R525</f>
        <v>0</v>
      </c>
      <c r="T525" s="245">
        <f ca="1">+S525</f>
        <v>0</v>
      </c>
      <c r="U525" s="244">
        <f t="shared" si="22"/>
        <v>2</v>
      </c>
      <c r="V525" s="347" t="str">
        <f>+VLOOKUP(A525,bd_lista!$A$3:$E$590,5,FALSE)</f>
        <v>Gobiernos Autonomos Municipales</v>
      </c>
      <c r="W525" s="454"/>
      <c r="X525" s="244">
        <f>+VLOOKUP(A525,[2]Sheet1!$A$13:$D$744,4,FALSE)</f>
        <v>0</v>
      </c>
      <c r="Y525" s="244" t="e">
        <f>+VLOOKUP(X525,bd_lista!$A$3:$C$590,3,FALSE)</f>
        <v>#N/A</v>
      </c>
      <c r="Z525" s="302"/>
      <c r="AA525" s="303"/>
    </row>
    <row r="526" spans="1:27" customFormat="1" ht="15" hidden="1" customHeight="1">
      <c r="A526" s="32">
        <v>1239</v>
      </c>
      <c r="B526" s="449">
        <f>+A526</f>
        <v>1239</v>
      </c>
      <c r="C526" s="249" t="str">
        <f>+VLOOKUP(A526,bd_lista!$A$3:$C$590,3,FALSE)</f>
        <v>Gobierno Autónomo Municipal de Caquiaviri</v>
      </c>
      <c r="D526" s="451" t="str">
        <f>+C526</f>
        <v>Gobierno Autónomo Municipal de Caquiaviri</v>
      </c>
      <c r="E526" s="244" t="s">
        <v>1310</v>
      </c>
      <c r="F526" s="245">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245">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245">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245">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245">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245">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245">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245">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245">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245">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245">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245">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245">
        <f t="shared" ca="1" si="21"/>
        <v>0</v>
      </c>
      <c r="S526" s="252"/>
      <c r="T526" s="245">
        <f ca="1">+T527</f>
        <v>0</v>
      </c>
      <c r="U526" s="244">
        <f t="shared" si="22"/>
        <v>1</v>
      </c>
      <c r="V526" s="347" t="str">
        <f>+VLOOKUP(A526,bd_lista!$A$3:$E$590,5,FALSE)</f>
        <v>Gobiernos Autonomos Municipales</v>
      </c>
      <c r="W526" s="453" t="str">
        <f>+V526</f>
        <v>Gobiernos Autonomos Municipales</v>
      </c>
      <c r="X526" s="244">
        <f>+VLOOKUP(A526,[2]Sheet1!$A$13:$D$744,4,FALSE)</f>
        <v>0</v>
      </c>
      <c r="Y526" s="244" t="e">
        <f>+VLOOKUP(X526,bd_lista!$A$3:$C$590,3,FALSE)</f>
        <v>#N/A</v>
      </c>
      <c r="Z526" s="304">
        <f>+X526</f>
        <v>0</v>
      </c>
      <c r="AA526" s="305" t="e">
        <f>+Y526</f>
        <v>#N/A</v>
      </c>
    </row>
    <row r="527" spans="1:27" customFormat="1" ht="15" hidden="1" customHeight="1">
      <c r="A527" s="32">
        <v>1239</v>
      </c>
      <c r="B527" s="450"/>
      <c r="C527" s="249" t="str">
        <f>+VLOOKUP(A527,bd_lista!$A$3:$C$590,3,FALSE)</f>
        <v>Gobierno Autónomo Municipal de Caquiaviri</v>
      </c>
      <c r="D527" s="452"/>
      <c r="E527" s="246" t="s">
        <v>1311</v>
      </c>
      <c r="F527" s="245">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245">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245">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245">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245">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245">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245">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245">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245">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245">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245">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245">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245">
        <f t="shared" ca="1" si="21"/>
        <v>0</v>
      </c>
      <c r="S527" s="252">
        <f ca="1">+R526+R527</f>
        <v>0</v>
      </c>
      <c r="T527" s="245">
        <f ca="1">+S527</f>
        <v>0</v>
      </c>
      <c r="U527" s="244">
        <f t="shared" si="22"/>
        <v>2</v>
      </c>
      <c r="V527" s="347" t="str">
        <f>+VLOOKUP(A527,bd_lista!$A$3:$E$590,5,FALSE)</f>
        <v>Gobiernos Autonomos Municipales</v>
      </c>
      <c r="W527" s="454"/>
      <c r="X527" s="244">
        <f>+VLOOKUP(A527,[2]Sheet1!$A$13:$D$744,4,FALSE)</f>
        <v>0</v>
      </c>
      <c r="Y527" s="244" t="e">
        <f>+VLOOKUP(X527,bd_lista!$A$3:$C$590,3,FALSE)</f>
        <v>#N/A</v>
      </c>
      <c r="Z527" s="302"/>
      <c r="AA527" s="303"/>
    </row>
    <row r="528" spans="1:27" customFormat="1" ht="15" hidden="1" customHeight="1">
      <c r="A528" s="32">
        <v>1240</v>
      </c>
      <c r="B528" s="449">
        <f>+A528</f>
        <v>1240</v>
      </c>
      <c r="C528" s="249" t="str">
        <f>+VLOOKUP(A528,bd_lista!$A$3:$C$590,3,FALSE)</f>
        <v>Gobierno Autónomo Municipal de Calacoto</v>
      </c>
      <c r="D528" s="451" t="str">
        <f>+C528</f>
        <v>Gobierno Autónomo Municipal de Calacoto</v>
      </c>
      <c r="E528" s="244" t="s">
        <v>1310</v>
      </c>
      <c r="F528" s="245">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245">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245">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245">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245">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245">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245">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245">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245">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245">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245">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245">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245">
        <f t="shared" ca="1" si="21"/>
        <v>0</v>
      </c>
      <c r="S528" s="252"/>
      <c r="T528" s="245">
        <f ca="1">+T529</f>
        <v>0</v>
      </c>
      <c r="U528" s="244">
        <f t="shared" si="22"/>
        <v>1</v>
      </c>
      <c r="V528" s="347" t="str">
        <f>+VLOOKUP(A528,bd_lista!$A$3:$E$590,5,FALSE)</f>
        <v>Gobiernos Autonomos Municipales</v>
      </c>
      <c r="W528" s="453" t="str">
        <f>+V528</f>
        <v>Gobiernos Autonomos Municipales</v>
      </c>
      <c r="X528" s="244">
        <f>+VLOOKUP(A528,[2]Sheet1!$A$13:$D$744,4,FALSE)</f>
        <v>0</v>
      </c>
      <c r="Y528" s="244" t="e">
        <f>+VLOOKUP(X528,bd_lista!$A$3:$C$590,3,FALSE)</f>
        <v>#N/A</v>
      </c>
      <c r="Z528" s="304">
        <f>+X528</f>
        <v>0</v>
      </c>
      <c r="AA528" s="305" t="e">
        <f>+Y528</f>
        <v>#N/A</v>
      </c>
    </row>
    <row r="529" spans="1:27" customFormat="1" ht="15" hidden="1" customHeight="1">
      <c r="A529" s="32">
        <v>1240</v>
      </c>
      <c r="B529" s="450"/>
      <c r="C529" s="249" t="str">
        <f>+VLOOKUP(A529,bd_lista!$A$3:$C$590,3,FALSE)</f>
        <v>Gobierno Autónomo Municipal de Calacoto</v>
      </c>
      <c r="D529" s="452"/>
      <c r="E529" s="246" t="s">
        <v>1311</v>
      </c>
      <c r="F529" s="245">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245">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245">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245">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245">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245">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245">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245">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245">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245">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245">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245">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245">
        <f t="shared" ca="1" si="21"/>
        <v>0</v>
      </c>
      <c r="S529" s="252">
        <f ca="1">+R528+R529</f>
        <v>0</v>
      </c>
      <c r="T529" s="245">
        <f ca="1">+S529</f>
        <v>0</v>
      </c>
      <c r="U529" s="244">
        <f t="shared" si="22"/>
        <v>2</v>
      </c>
      <c r="V529" s="347" t="str">
        <f>+VLOOKUP(A529,bd_lista!$A$3:$E$590,5,FALSE)</f>
        <v>Gobiernos Autonomos Municipales</v>
      </c>
      <c r="W529" s="454"/>
      <c r="X529" s="244">
        <f>+VLOOKUP(A529,[2]Sheet1!$A$13:$D$744,4,FALSE)</f>
        <v>0</v>
      </c>
      <c r="Y529" s="244" t="e">
        <f>+VLOOKUP(X529,bd_lista!$A$3:$C$590,3,FALSE)</f>
        <v>#N/A</v>
      </c>
      <c r="Z529" s="302"/>
      <c r="AA529" s="303"/>
    </row>
    <row r="530" spans="1:27" customFormat="1" ht="15" hidden="1" customHeight="1">
      <c r="A530" s="32">
        <v>1241</v>
      </c>
      <c r="B530" s="449">
        <f>+A530</f>
        <v>1241</v>
      </c>
      <c r="C530" s="249" t="str">
        <f>+VLOOKUP(A530,bd_lista!$A$3:$C$590,3,FALSE)</f>
        <v>Gobierno Autónomo Municipal de Comanche</v>
      </c>
      <c r="D530" s="451" t="str">
        <f>+C530</f>
        <v>Gobierno Autónomo Municipal de Comanche</v>
      </c>
      <c r="E530" s="244" t="s">
        <v>1310</v>
      </c>
      <c r="F530" s="245">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245">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245">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245">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245">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245">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245">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245">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245">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245">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245">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245">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245">
        <f t="shared" ca="1" si="21"/>
        <v>0</v>
      </c>
      <c r="S530" s="252"/>
      <c r="T530" s="245">
        <f ca="1">+T531</f>
        <v>0</v>
      </c>
      <c r="U530" s="244">
        <f t="shared" si="22"/>
        <v>1</v>
      </c>
      <c r="V530" s="347" t="str">
        <f>+VLOOKUP(A530,bd_lista!$A$3:$E$590,5,FALSE)</f>
        <v>Gobiernos Autonomos Municipales</v>
      </c>
      <c r="W530" s="453" t="str">
        <f>+V530</f>
        <v>Gobiernos Autonomos Municipales</v>
      </c>
      <c r="X530" s="244">
        <f>+VLOOKUP(A530,[2]Sheet1!$A$13:$D$744,4,FALSE)</f>
        <v>0</v>
      </c>
      <c r="Y530" s="244" t="e">
        <f>+VLOOKUP(X530,bd_lista!$A$3:$C$590,3,FALSE)</f>
        <v>#N/A</v>
      </c>
      <c r="Z530" s="304">
        <f>+X530</f>
        <v>0</v>
      </c>
      <c r="AA530" s="305" t="e">
        <f>+Y530</f>
        <v>#N/A</v>
      </c>
    </row>
    <row r="531" spans="1:27" customFormat="1" ht="15" hidden="1" customHeight="1">
      <c r="A531" s="32">
        <v>1241</v>
      </c>
      <c r="B531" s="450"/>
      <c r="C531" s="249" t="str">
        <f>+VLOOKUP(A531,bd_lista!$A$3:$C$590,3,FALSE)</f>
        <v>Gobierno Autónomo Municipal de Comanche</v>
      </c>
      <c r="D531" s="452"/>
      <c r="E531" s="246" t="s">
        <v>1311</v>
      </c>
      <c r="F531" s="245">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245">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245">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245">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245">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245">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245">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245">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245">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245">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245">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245">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245">
        <f t="shared" ca="1" si="21"/>
        <v>0</v>
      </c>
      <c r="S531" s="252">
        <f ca="1">+R530+R531</f>
        <v>0</v>
      </c>
      <c r="T531" s="245">
        <f ca="1">+S531</f>
        <v>0</v>
      </c>
      <c r="U531" s="244">
        <f t="shared" si="22"/>
        <v>2</v>
      </c>
      <c r="V531" s="347" t="str">
        <f>+VLOOKUP(A531,bd_lista!$A$3:$E$590,5,FALSE)</f>
        <v>Gobiernos Autonomos Municipales</v>
      </c>
      <c r="W531" s="454"/>
      <c r="X531" s="244">
        <f>+VLOOKUP(A531,[2]Sheet1!$A$13:$D$744,4,FALSE)</f>
        <v>0</v>
      </c>
      <c r="Y531" s="244" t="e">
        <f>+VLOOKUP(X531,bd_lista!$A$3:$C$590,3,FALSE)</f>
        <v>#N/A</v>
      </c>
      <c r="Z531" s="302"/>
      <c r="AA531" s="303"/>
    </row>
    <row r="532" spans="1:27" customFormat="1" ht="15" hidden="1" customHeight="1">
      <c r="A532" s="32">
        <v>1242</v>
      </c>
      <c r="B532" s="449">
        <f>+A532</f>
        <v>1242</v>
      </c>
      <c r="C532" s="249" t="str">
        <f>+VLOOKUP(A532,bd_lista!$A$3:$C$590,3,FALSE)</f>
        <v>Gobierno Autónomo Municipal de Charaña</v>
      </c>
      <c r="D532" s="451" t="str">
        <f>+C532</f>
        <v>Gobierno Autónomo Municipal de Charaña</v>
      </c>
      <c r="E532" s="244" t="s">
        <v>1310</v>
      </c>
      <c r="F532" s="245">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245">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245">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245">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245">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245">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245">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245">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245">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245">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245">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245">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245">
        <f t="shared" ca="1" si="21"/>
        <v>0</v>
      </c>
      <c r="S532" s="252"/>
      <c r="T532" s="245">
        <f ca="1">+T533</f>
        <v>0</v>
      </c>
      <c r="U532" s="244">
        <f t="shared" si="22"/>
        <v>1</v>
      </c>
      <c r="V532" s="347" t="str">
        <f>+VLOOKUP(A532,bd_lista!$A$3:$E$590,5,FALSE)</f>
        <v>Gobiernos Autonomos Municipales</v>
      </c>
      <c r="W532" s="453" t="str">
        <f>+V532</f>
        <v>Gobiernos Autonomos Municipales</v>
      </c>
      <c r="X532" s="244">
        <f>+VLOOKUP(A532,[2]Sheet1!$A$13:$D$744,4,FALSE)</f>
        <v>0</v>
      </c>
      <c r="Y532" s="244" t="e">
        <f>+VLOOKUP(X532,bd_lista!$A$3:$C$590,3,FALSE)</f>
        <v>#N/A</v>
      </c>
      <c r="Z532" s="304">
        <f>+X532</f>
        <v>0</v>
      </c>
      <c r="AA532" s="305" t="e">
        <f>+Y532</f>
        <v>#N/A</v>
      </c>
    </row>
    <row r="533" spans="1:27" customFormat="1" ht="15" hidden="1" customHeight="1">
      <c r="A533" s="32">
        <v>1242</v>
      </c>
      <c r="B533" s="450"/>
      <c r="C533" s="249" t="str">
        <f>+VLOOKUP(A533,bd_lista!$A$3:$C$590,3,FALSE)</f>
        <v>Gobierno Autónomo Municipal de Charaña</v>
      </c>
      <c r="D533" s="452"/>
      <c r="E533" s="246" t="s">
        <v>1311</v>
      </c>
      <c r="F533" s="245">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245">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245">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245">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245">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245">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245">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245">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245">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245">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245">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245">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245">
        <f t="shared" ca="1" si="21"/>
        <v>0</v>
      </c>
      <c r="S533" s="252">
        <f ca="1">+R532+R533</f>
        <v>0</v>
      </c>
      <c r="T533" s="245">
        <f ca="1">+S533</f>
        <v>0</v>
      </c>
      <c r="U533" s="244">
        <f t="shared" si="22"/>
        <v>2</v>
      </c>
      <c r="V533" s="347" t="str">
        <f>+VLOOKUP(A533,bd_lista!$A$3:$E$590,5,FALSE)</f>
        <v>Gobiernos Autonomos Municipales</v>
      </c>
      <c r="W533" s="454"/>
      <c r="X533" s="244">
        <f>+VLOOKUP(A533,[2]Sheet1!$A$13:$D$744,4,FALSE)</f>
        <v>0</v>
      </c>
      <c r="Y533" s="244" t="e">
        <f>+VLOOKUP(X533,bd_lista!$A$3:$C$590,3,FALSE)</f>
        <v>#N/A</v>
      </c>
      <c r="Z533" s="302"/>
      <c r="AA533" s="303"/>
    </row>
    <row r="534" spans="1:27" customFormat="1" ht="15" hidden="1" customHeight="1">
      <c r="A534" s="32">
        <v>1243</v>
      </c>
      <c r="B534" s="449">
        <f>+A534</f>
        <v>1243</v>
      </c>
      <c r="C534" s="249" t="str">
        <f>+VLOOKUP(A534,bd_lista!$A$3:$C$590,3,FALSE)</f>
        <v>Gobierno Autónomo Municipal de Waldo Ballivián</v>
      </c>
      <c r="D534" s="451" t="str">
        <f>+C534</f>
        <v>Gobierno Autónomo Municipal de Waldo Ballivián</v>
      </c>
      <c r="E534" s="244" t="s">
        <v>1310</v>
      </c>
      <c r="F534" s="245">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245">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245">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245">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245">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245">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245">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245">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245">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245">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245">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245">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245">
        <f t="shared" ca="1" si="21"/>
        <v>0</v>
      </c>
      <c r="S534" s="252"/>
      <c r="T534" s="245">
        <f ca="1">+T535</f>
        <v>0</v>
      </c>
      <c r="U534" s="244">
        <f t="shared" si="22"/>
        <v>1</v>
      </c>
      <c r="V534" s="347" t="str">
        <f>+VLOOKUP(A534,bd_lista!$A$3:$E$590,5,FALSE)</f>
        <v>Gobiernos Autonomos Municipales</v>
      </c>
      <c r="W534" s="453" t="str">
        <f>+V534</f>
        <v>Gobiernos Autonomos Municipales</v>
      </c>
      <c r="X534" s="244">
        <f>+VLOOKUP(A534,[2]Sheet1!$A$13:$D$744,4,FALSE)</f>
        <v>0</v>
      </c>
      <c r="Y534" s="244" t="e">
        <f>+VLOOKUP(X534,bd_lista!$A$3:$C$590,3,FALSE)</f>
        <v>#N/A</v>
      </c>
      <c r="Z534" s="304">
        <f>+X534</f>
        <v>0</v>
      </c>
      <c r="AA534" s="305" t="e">
        <f>+Y534</f>
        <v>#N/A</v>
      </c>
    </row>
    <row r="535" spans="1:27" customFormat="1" ht="15" hidden="1" customHeight="1">
      <c r="A535" s="32">
        <v>1243</v>
      </c>
      <c r="B535" s="450"/>
      <c r="C535" s="249" t="str">
        <f>+VLOOKUP(A535,bd_lista!$A$3:$C$590,3,FALSE)</f>
        <v>Gobierno Autónomo Municipal de Waldo Ballivián</v>
      </c>
      <c r="D535" s="452"/>
      <c r="E535" s="246" t="s">
        <v>1311</v>
      </c>
      <c r="F535" s="245">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245">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245">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245">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245">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245">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245">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245">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245">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245">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245">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245">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245">
        <f t="shared" ca="1" si="21"/>
        <v>0</v>
      </c>
      <c r="S535" s="252">
        <f ca="1">+R534+R535</f>
        <v>0</v>
      </c>
      <c r="T535" s="245">
        <f ca="1">+S535</f>
        <v>0</v>
      </c>
      <c r="U535" s="244">
        <f t="shared" si="22"/>
        <v>2</v>
      </c>
      <c r="V535" s="347" t="str">
        <f>+VLOOKUP(A535,bd_lista!$A$3:$E$590,5,FALSE)</f>
        <v>Gobiernos Autonomos Municipales</v>
      </c>
      <c r="W535" s="454"/>
      <c r="X535" s="244">
        <f>+VLOOKUP(A535,[2]Sheet1!$A$13:$D$744,4,FALSE)</f>
        <v>0</v>
      </c>
      <c r="Y535" s="244" t="e">
        <f>+VLOOKUP(X535,bd_lista!$A$3:$C$590,3,FALSE)</f>
        <v>#N/A</v>
      </c>
      <c r="Z535" s="302"/>
      <c r="AA535" s="303"/>
    </row>
    <row r="536" spans="1:27" customFormat="1" ht="15" hidden="1" customHeight="1">
      <c r="A536" s="32">
        <v>1244</v>
      </c>
      <c r="B536" s="449">
        <f>+A536</f>
        <v>1244</v>
      </c>
      <c r="C536" s="249" t="str">
        <f>+VLOOKUP(A536,bd_lista!$A$3:$C$590,3,FALSE)</f>
        <v>Gobierno Autónomo Municipal de Nazacara de Pacajes</v>
      </c>
      <c r="D536" s="451" t="str">
        <f>+C536</f>
        <v>Gobierno Autónomo Municipal de Nazacara de Pacajes</v>
      </c>
      <c r="E536" s="244" t="s">
        <v>1310</v>
      </c>
      <c r="F536" s="245">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245">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245">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245">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245">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245">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245">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245">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245">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245">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245">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245">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245">
        <f t="shared" ca="1" si="21"/>
        <v>0</v>
      </c>
      <c r="S536" s="252"/>
      <c r="T536" s="245">
        <f ca="1">+T537</f>
        <v>0</v>
      </c>
      <c r="U536" s="244">
        <f t="shared" si="22"/>
        <v>1</v>
      </c>
      <c r="V536" s="347" t="str">
        <f>+VLOOKUP(A536,bd_lista!$A$3:$E$590,5,FALSE)</f>
        <v>Gobiernos Autonomos Municipales</v>
      </c>
      <c r="W536" s="453" t="str">
        <f>+V536</f>
        <v>Gobiernos Autonomos Municipales</v>
      </c>
      <c r="X536" s="244">
        <f>+VLOOKUP(A536,[2]Sheet1!$A$13:$D$744,4,FALSE)</f>
        <v>0</v>
      </c>
      <c r="Y536" s="244" t="e">
        <f>+VLOOKUP(X536,bd_lista!$A$3:$C$590,3,FALSE)</f>
        <v>#N/A</v>
      </c>
      <c r="Z536" s="304">
        <f>+X536</f>
        <v>0</v>
      </c>
      <c r="AA536" s="305" t="e">
        <f>+Y536</f>
        <v>#N/A</v>
      </c>
    </row>
    <row r="537" spans="1:27" customFormat="1" ht="15" hidden="1" customHeight="1">
      <c r="A537" s="32">
        <v>1244</v>
      </c>
      <c r="B537" s="450"/>
      <c r="C537" s="249" t="str">
        <f>+VLOOKUP(A537,bd_lista!$A$3:$C$590,3,FALSE)</f>
        <v>Gobierno Autónomo Municipal de Nazacara de Pacajes</v>
      </c>
      <c r="D537" s="452"/>
      <c r="E537" s="246" t="s">
        <v>1311</v>
      </c>
      <c r="F537" s="245">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245">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245">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245">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245">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245">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245">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245">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245">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245">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245">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245">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245">
        <f t="shared" ca="1" si="21"/>
        <v>0</v>
      </c>
      <c r="S537" s="252">
        <f ca="1">+R536+R537</f>
        <v>0</v>
      </c>
      <c r="T537" s="245">
        <f ca="1">+S537</f>
        <v>0</v>
      </c>
      <c r="U537" s="244">
        <f t="shared" si="22"/>
        <v>2</v>
      </c>
      <c r="V537" s="347" t="str">
        <f>+VLOOKUP(A537,bd_lista!$A$3:$E$590,5,FALSE)</f>
        <v>Gobiernos Autonomos Municipales</v>
      </c>
      <c r="W537" s="454"/>
      <c r="X537" s="244">
        <f>+VLOOKUP(A537,[2]Sheet1!$A$13:$D$744,4,FALSE)</f>
        <v>0</v>
      </c>
      <c r="Y537" s="244" t="e">
        <f>+VLOOKUP(X537,bd_lista!$A$3:$C$590,3,FALSE)</f>
        <v>#N/A</v>
      </c>
      <c r="Z537" s="302"/>
      <c r="AA537" s="303"/>
    </row>
    <row r="538" spans="1:27" customFormat="1" ht="15" hidden="1" customHeight="1">
      <c r="A538" s="32">
        <v>1245</v>
      </c>
      <c r="B538" s="449">
        <f>+A538</f>
        <v>1245</v>
      </c>
      <c r="C538" s="249" t="str">
        <f>+VLOOKUP(A538,bd_lista!$A$3:$C$590,3,FALSE)</f>
        <v>Gobierno Autónomo Municipal de Santiago de Callapa</v>
      </c>
      <c r="D538" s="451" t="str">
        <f>+C538</f>
        <v>Gobierno Autónomo Municipal de Santiago de Callapa</v>
      </c>
      <c r="E538" s="244" t="s">
        <v>1310</v>
      </c>
      <c r="F538" s="245">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245">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245">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245">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245">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245">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245">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245">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245">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245">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245">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245">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245">
        <f t="shared" ca="1" si="21"/>
        <v>0</v>
      </c>
      <c r="S538" s="252"/>
      <c r="T538" s="245">
        <f ca="1">+T539</f>
        <v>0</v>
      </c>
      <c r="U538" s="244">
        <f t="shared" si="22"/>
        <v>1</v>
      </c>
      <c r="V538" s="347" t="str">
        <f>+VLOOKUP(A538,bd_lista!$A$3:$E$590,5,FALSE)</f>
        <v>Gobiernos Autonomos Municipales</v>
      </c>
      <c r="W538" s="453" t="str">
        <f>+V538</f>
        <v>Gobiernos Autonomos Municipales</v>
      </c>
      <c r="X538" s="244">
        <f>+VLOOKUP(A538,[2]Sheet1!$A$13:$D$744,4,FALSE)</f>
        <v>0</v>
      </c>
      <c r="Y538" s="244" t="e">
        <f>+VLOOKUP(X538,bd_lista!$A$3:$C$590,3,FALSE)</f>
        <v>#N/A</v>
      </c>
      <c r="Z538" s="304">
        <f>+X538</f>
        <v>0</v>
      </c>
      <c r="AA538" s="305" t="e">
        <f>+Y538</f>
        <v>#N/A</v>
      </c>
    </row>
    <row r="539" spans="1:27" customFormat="1" ht="15" hidden="1" customHeight="1">
      <c r="A539" s="32">
        <v>1245</v>
      </c>
      <c r="B539" s="450"/>
      <c r="C539" s="249" t="str">
        <f>+VLOOKUP(A539,bd_lista!$A$3:$C$590,3,FALSE)</f>
        <v>Gobierno Autónomo Municipal de Santiago de Callapa</v>
      </c>
      <c r="D539" s="452"/>
      <c r="E539" s="246" t="s">
        <v>1311</v>
      </c>
      <c r="F539" s="245">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245">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245">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245">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245">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245">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245">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245">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245">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245">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245">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245">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245">
        <f t="shared" ca="1" si="21"/>
        <v>0</v>
      </c>
      <c r="S539" s="252">
        <f ca="1">+R538+R539</f>
        <v>0</v>
      </c>
      <c r="T539" s="245">
        <f ca="1">+S539</f>
        <v>0</v>
      </c>
      <c r="U539" s="244">
        <f t="shared" si="22"/>
        <v>2</v>
      </c>
      <c r="V539" s="347" t="str">
        <f>+VLOOKUP(A539,bd_lista!$A$3:$E$590,5,FALSE)</f>
        <v>Gobiernos Autonomos Municipales</v>
      </c>
      <c r="W539" s="454"/>
      <c r="X539" s="244">
        <f>+VLOOKUP(A539,[2]Sheet1!$A$13:$D$744,4,FALSE)</f>
        <v>0</v>
      </c>
      <c r="Y539" s="244" t="e">
        <f>+VLOOKUP(X539,bd_lista!$A$3:$C$590,3,FALSE)</f>
        <v>#N/A</v>
      </c>
      <c r="Z539" s="302"/>
      <c r="AA539" s="303"/>
    </row>
    <row r="540" spans="1:27" customFormat="1" ht="15" hidden="1" customHeight="1">
      <c r="A540" s="32">
        <v>1246</v>
      </c>
      <c r="B540" s="449">
        <f>+A540</f>
        <v>1246</v>
      </c>
      <c r="C540" s="249" t="str">
        <f>+VLOOKUP(A540,bd_lista!$A$3:$C$590,3,FALSE)</f>
        <v>Gobierno Autónomo Municipal de Puerto Acosta</v>
      </c>
      <c r="D540" s="451" t="str">
        <f>+C540</f>
        <v>Gobierno Autónomo Municipal de Puerto Acosta</v>
      </c>
      <c r="E540" s="244" t="s">
        <v>1310</v>
      </c>
      <c r="F540" s="245">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245">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245">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245">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245">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245">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245">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245">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245">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245">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245">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245">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245">
        <f t="shared" ca="1" si="21"/>
        <v>0</v>
      </c>
      <c r="S540" s="252"/>
      <c r="T540" s="245">
        <f ca="1">+T541</f>
        <v>0</v>
      </c>
      <c r="U540" s="244">
        <f t="shared" si="22"/>
        <v>1</v>
      </c>
      <c r="V540" s="347" t="str">
        <f>+VLOOKUP(A540,bd_lista!$A$3:$E$590,5,FALSE)</f>
        <v>Gobiernos Autonomos Municipales</v>
      </c>
      <c r="W540" s="453" t="str">
        <f>+V540</f>
        <v>Gobiernos Autonomos Municipales</v>
      </c>
      <c r="X540" s="244">
        <f>+VLOOKUP(A540,[2]Sheet1!$A$13:$D$744,4,FALSE)</f>
        <v>0</v>
      </c>
      <c r="Y540" s="244" t="e">
        <f>+VLOOKUP(X540,bd_lista!$A$3:$C$590,3,FALSE)</f>
        <v>#N/A</v>
      </c>
      <c r="Z540" s="304">
        <f>+X540</f>
        <v>0</v>
      </c>
      <c r="AA540" s="305" t="e">
        <f>+Y540</f>
        <v>#N/A</v>
      </c>
    </row>
    <row r="541" spans="1:27" customFormat="1" ht="15" hidden="1" customHeight="1">
      <c r="A541" s="32">
        <v>1246</v>
      </c>
      <c r="B541" s="450"/>
      <c r="C541" s="249" t="str">
        <f>+VLOOKUP(A541,bd_lista!$A$3:$C$590,3,FALSE)</f>
        <v>Gobierno Autónomo Municipal de Puerto Acosta</v>
      </c>
      <c r="D541" s="452"/>
      <c r="E541" s="246" t="s">
        <v>1311</v>
      </c>
      <c r="F541" s="245">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245">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245">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245">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245">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245">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245">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245">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245">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245">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245">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245">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245">
        <f t="shared" ca="1" si="21"/>
        <v>0</v>
      </c>
      <c r="S541" s="252">
        <f ca="1">+R540+R541</f>
        <v>0</v>
      </c>
      <c r="T541" s="245">
        <f ca="1">+S541</f>
        <v>0</v>
      </c>
      <c r="U541" s="244">
        <f t="shared" si="22"/>
        <v>2</v>
      </c>
      <c r="V541" s="347" t="str">
        <f>+VLOOKUP(A541,bd_lista!$A$3:$E$590,5,FALSE)</f>
        <v>Gobiernos Autonomos Municipales</v>
      </c>
      <c r="W541" s="454"/>
      <c r="X541" s="244">
        <f>+VLOOKUP(A541,[2]Sheet1!$A$13:$D$744,4,FALSE)</f>
        <v>0</v>
      </c>
      <c r="Y541" s="244" t="e">
        <f>+VLOOKUP(X541,bd_lista!$A$3:$C$590,3,FALSE)</f>
        <v>#N/A</v>
      </c>
      <c r="Z541" s="302"/>
      <c r="AA541" s="303"/>
    </row>
    <row r="542" spans="1:27" customFormat="1" ht="15" hidden="1" customHeight="1">
      <c r="A542" s="32">
        <v>1247</v>
      </c>
      <c r="B542" s="449">
        <f>+A542</f>
        <v>1247</v>
      </c>
      <c r="C542" s="249" t="str">
        <f>+VLOOKUP(A542,bd_lista!$A$3:$C$590,3,FALSE)</f>
        <v>Gobierno Autónomo Municipal de Mocomoco</v>
      </c>
      <c r="D542" s="451" t="str">
        <f>+C542</f>
        <v>Gobierno Autónomo Municipal de Mocomoco</v>
      </c>
      <c r="E542" s="244" t="s">
        <v>1310</v>
      </c>
      <c r="F542" s="245">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245">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245">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245">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245">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245">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245">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245">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245">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245">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245">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245">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245">
        <f t="shared" ref="R542:R605" ca="1" si="23">+SUM(F542:Q542)</f>
        <v>0</v>
      </c>
      <c r="S542" s="252"/>
      <c r="T542" s="245">
        <f ca="1">+T543</f>
        <v>0</v>
      </c>
      <c r="U542" s="244">
        <f t="shared" ref="U542:U605" si="24">+IF(E542="Débitos",1,2)</f>
        <v>1</v>
      </c>
      <c r="V542" s="347" t="str">
        <f>+VLOOKUP(A542,bd_lista!$A$3:$E$590,5,FALSE)</f>
        <v>Gobiernos Autonomos Municipales</v>
      </c>
      <c r="W542" s="453" t="str">
        <f>+V542</f>
        <v>Gobiernos Autonomos Municipales</v>
      </c>
      <c r="X542" s="244">
        <f>+VLOOKUP(A542,[2]Sheet1!$A$13:$D$744,4,FALSE)</f>
        <v>0</v>
      </c>
      <c r="Y542" s="244" t="e">
        <f>+VLOOKUP(X542,bd_lista!$A$3:$C$590,3,FALSE)</f>
        <v>#N/A</v>
      </c>
      <c r="Z542" s="304">
        <f>+X542</f>
        <v>0</v>
      </c>
      <c r="AA542" s="305" t="e">
        <f>+Y542</f>
        <v>#N/A</v>
      </c>
    </row>
    <row r="543" spans="1:27" customFormat="1" ht="15" hidden="1" customHeight="1">
      <c r="A543" s="32">
        <v>1247</v>
      </c>
      <c r="B543" s="450"/>
      <c r="C543" s="249" t="str">
        <f>+VLOOKUP(A543,bd_lista!$A$3:$C$590,3,FALSE)</f>
        <v>Gobierno Autónomo Municipal de Mocomoco</v>
      </c>
      <c r="D543" s="452"/>
      <c r="E543" s="246" t="s">
        <v>1311</v>
      </c>
      <c r="F543" s="245">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245">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245">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245">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245">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245">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245">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245">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245">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245">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245">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245">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245">
        <f t="shared" ca="1" si="23"/>
        <v>0</v>
      </c>
      <c r="S543" s="252">
        <f ca="1">+R542+R543</f>
        <v>0</v>
      </c>
      <c r="T543" s="245">
        <f ca="1">+S543</f>
        <v>0</v>
      </c>
      <c r="U543" s="244">
        <f t="shared" si="24"/>
        <v>2</v>
      </c>
      <c r="V543" s="347" t="str">
        <f>+VLOOKUP(A543,bd_lista!$A$3:$E$590,5,FALSE)</f>
        <v>Gobiernos Autonomos Municipales</v>
      </c>
      <c r="W543" s="454"/>
      <c r="X543" s="244">
        <f>+VLOOKUP(A543,[2]Sheet1!$A$13:$D$744,4,FALSE)</f>
        <v>0</v>
      </c>
      <c r="Y543" s="244" t="e">
        <f>+VLOOKUP(X543,bd_lista!$A$3:$C$590,3,FALSE)</f>
        <v>#N/A</v>
      </c>
      <c r="Z543" s="302"/>
      <c r="AA543" s="303"/>
    </row>
    <row r="544" spans="1:27" customFormat="1" ht="15" hidden="1" customHeight="1">
      <c r="A544" s="32">
        <v>1248</v>
      </c>
      <c r="B544" s="449">
        <f>+A544</f>
        <v>1248</v>
      </c>
      <c r="C544" s="249" t="str">
        <f>+VLOOKUP(A544,bd_lista!$A$3:$C$590,3,FALSE)</f>
        <v>Gobierno Autónomo Municipal de Carabuco</v>
      </c>
      <c r="D544" s="451" t="str">
        <f>+C544</f>
        <v>Gobierno Autónomo Municipal de Carabuco</v>
      </c>
      <c r="E544" s="244" t="s">
        <v>1310</v>
      </c>
      <c r="F544" s="245">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245">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245">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245">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245">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245">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245">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245">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245">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245">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245">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245">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245">
        <f t="shared" ca="1" si="23"/>
        <v>0</v>
      </c>
      <c r="S544" s="252"/>
      <c r="T544" s="245">
        <f ca="1">+T545</f>
        <v>0</v>
      </c>
      <c r="U544" s="244">
        <f t="shared" si="24"/>
        <v>1</v>
      </c>
      <c r="V544" s="347" t="str">
        <f>+VLOOKUP(A544,bd_lista!$A$3:$E$590,5,FALSE)</f>
        <v>Gobiernos Autonomos Municipales</v>
      </c>
      <c r="W544" s="453" t="str">
        <f>+V544</f>
        <v>Gobiernos Autonomos Municipales</v>
      </c>
      <c r="X544" s="244">
        <f>+VLOOKUP(A544,[2]Sheet1!$A$13:$D$744,4,FALSE)</f>
        <v>0</v>
      </c>
      <c r="Y544" s="244" t="e">
        <f>+VLOOKUP(X544,bd_lista!$A$3:$C$590,3,FALSE)</f>
        <v>#N/A</v>
      </c>
      <c r="Z544" s="304">
        <f>+X544</f>
        <v>0</v>
      </c>
      <c r="AA544" s="305" t="e">
        <f>+Y544</f>
        <v>#N/A</v>
      </c>
    </row>
    <row r="545" spans="1:27" customFormat="1" ht="15" hidden="1" customHeight="1">
      <c r="A545" s="32">
        <v>1248</v>
      </c>
      <c r="B545" s="450"/>
      <c r="C545" s="249" t="str">
        <f>+VLOOKUP(A545,bd_lista!$A$3:$C$590,3,FALSE)</f>
        <v>Gobierno Autónomo Municipal de Carabuco</v>
      </c>
      <c r="D545" s="452"/>
      <c r="E545" s="246" t="s">
        <v>1311</v>
      </c>
      <c r="F545" s="245">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245">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245">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245">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245">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245">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245">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245">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245">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245">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245">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245">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245">
        <f t="shared" ca="1" si="23"/>
        <v>0</v>
      </c>
      <c r="S545" s="252">
        <f ca="1">+R544+R545</f>
        <v>0</v>
      </c>
      <c r="T545" s="245">
        <f ca="1">+S545</f>
        <v>0</v>
      </c>
      <c r="U545" s="244">
        <f t="shared" si="24"/>
        <v>2</v>
      </c>
      <c r="V545" s="347" t="str">
        <f>+VLOOKUP(A545,bd_lista!$A$3:$E$590,5,FALSE)</f>
        <v>Gobiernos Autonomos Municipales</v>
      </c>
      <c r="W545" s="454"/>
      <c r="X545" s="244">
        <f>+VLOOKUP(A545,[2]Sheet1!$A$13:$D$744,4,FALSE)</f>
        <v>0</v>
      </c>
      <c r="Y545" s="244" t="e">
        <f>+VLOOKUP(X545,bd_lista!$A$3:$C$590,3,FALSE)</f>
        <v>#N/A</v>
      </c>
      <c r="Z545" s="302"/>
      <c r="AA545" s="303"/>
    </row>
    <row r="546" spans="1:27" customFormat="1" ht="27" hidden="1" customHeight="1">
      <c r="A546" s="32">
        <v>1249</v>
      </c>
      <c r="B546" s="449">
        <f>+A546</f>
        <v>1249</v>
      </c>
      <c r="C546" s="249" t="str">
        <f>+VLOOKUP(A546,bd_lista!$A$3:$C$590,3,FALSE)</f>
        <v>Gobierno Autónomo Municipal de Apolo</v>
      </c>
      <c r="D546" s="451" t="str">
        <f>+C546</f>
        <v>Gobierno Autónomo Municipal de Apolo</v>
      </c>
      <c r="E546" s="244" t="s">
        <v>1310</v>
      </c>
      <c r="F546" s="245">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245">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245">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245">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245">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245">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245">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245">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245">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245">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245">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245">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245">
        <f t="shared" ca="1" si="23"/>
        <v>0</v>
      </c>
      <c r="S546" s="252"/>
      <c r="T546" s="245">
        <f ca="1">+T547</f>
        <v>0</v>
      </c>
      <c r="U546" s="244">
        <f t="shared" si="24"/>
        <v>1</v>
      </c>
      <c r="V546" s="347" t="str">
        <f>+VLOOKUP(A546,bd_lista!$A$3:$E$590,5,FALSE)</f>
        <v>Gobiernos Autonomos Municipales</v>
      </c>
      <c r="W546" s="453" t="str">
        <f>+V546</f>
        <v>Gobiernos Autonomos Municipales</v>
      </c>
      <c r="X546" s="244">
        <f>+VLOOKUP(A546,[2]Sheet1!$A$13:$D$744,4,FALSE)</f>
        <v>0</v>
      </c>
      <c r="Y546" s="244" t="e">
        <f>+VLOOKUP(X546,bd_lista!$A$3:$C$590,3,FALSE)</f>
        <v>#N/A</v>
      </c>
      <c r="Z546" s="304">
        <f>+X546</f>
        <v>0</v>
      </c>
      <c r="AA546" s="305" t="e">
        <f>+Y546</f>
        <v>#N/A</v>
      </c>
    </row>
    <row r="547" spans="1:27" customFormat="1" ht="27" hidden="1" customHeight="1">
      <c r="A547" s="32">
        <v>1249</v>
      </c>
      <c r="B547" s="450"/>
      <c r="C547" s="249" t="str">
        <f>+VLOOKUP(A547,bd_lista!$A$3:$C$590,3,FALSE)</f>
        <v>Gobierno Autónomo Municipal de Apolo</v>
      </c>
      <c r="D547" s="452"/>
      <c r="E547" s="246" t="s">
        <v>1311</v>
      </c>
      <c r="F547" s="245">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245">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245">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245">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245">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245">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245">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245">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245">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245">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245">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245">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245">
        <f t="shared" ca="1" si="23"/>
        <v>0</v>
      </c>
      <c r="S547" s="252">
        <f ca="1">+R546+R547</f>
        <v>0</v>
      </c>
      <c r="T547" s="245">
        <f ca="1">+S547</f>
        <v>0</v>
      </c>
      <c r="U547" s="244">
        <f t="shared" si="24"/>
        <v>2</v>
      </c>
      <c r="V547" s="347" t="str">
        <f>+VLOOKUP(A547,bd_lista!$A$3:$E$590,5,FALSE)</f>
        <v>Gobiernos Autonomos Municipales</v>
      </c>
      <c r="W547" s="454"/>
      <c r="X547" s="244">
        <f>+VLOOKUP(A547,[2]Sheet1!$A$13:$D$744,4,FALSE)</f>
        <v>0</v>
      </c>
      <c r="Y547" s="244" t="e">
        <f>+VLOOKUP(X547,bd_lista!$A$3:$C$590,3,FALSE)</f>
        <v>#N/A</v>
      </c>
      <c r="Z547" s="302"/>
      <c r="AA547" s="303"/>
    </row>
    <row r="548" spans="1:27" customFormat="1" ht="15" hidden="1" customHeight="1">
      <c r="A548" s="32">
        <v>1251</v>
      </c>
      <c r="B548" s="449">
        <f>+A548</f>
        <v>1251</v>
      </c>
      <c r="C548" s="249" t="str">
        <f>+VLOOKUP(A548,bd_lista!$A$3:$C$590,3,FALSE)</f>
        <v>Gobierno Autónomo Municipal de Luribay</v>
      </c>
      <c r="D548" s="451" t="str">
        <f>+C548</f>
        <v>Gobierno Autónomo Municipal de Luribay</v>
      </c>
      <c r="E548" s="244" t="s">
        <v>1310</v>
      </c>
      <c r="F548" s="245">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245">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245">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245">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245">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245">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245">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245">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245">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245">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245">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245">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245">
        <f t="shared" ca="1" si="23"/>
        <v>0</v>
      </c>
      <c r="S548" s="252"/>
      <c r="T548" s="245">
        <f ca="1">+T549</f>
        <v>0</v>
      </c>
      <c r="U548" s="244">
        <f t="shared" si="24"/>
        <v>1</v>
      </c>
      <c r="V548" s="347" t="str">
        <f>+VLOOKUP(A548,bd_lista!$A$3:$E$590,5,FALSE)</f>
        <v>Gobiernos Autonomos Municipales</v>
      </c>
      <c r="W548" s="453" t="str">
        <f>+V548</f>
        <v>Gobiernos Autonomos Municipales</v>
      </c>
      <c r="X548" s="244">
        <f>+VLOOKUP(A548,[2]Sheet1!$A$13:$D$744,4,FALSE)</f>
        <v>0</v>
      </c>
      <c r="Y548" s="244" t="e">
        <f>+VLOOKUP(X548,bd_lista!$A$3:$C$590,3,FALSE)</f>
        <v>#N/A</v>
      </c>
      <c r="Z548" s="304">
        <f>+X548</f>
        <v>0</v>
      </c>
      <c r="AA548" s="305" t="e">
        <f>+Y548</f>
        <v>#N/A</v>
      </c>
    </row>
    <row r="549" spans="1:27" customFormat="1" ht="15" hidden="1" customHeight="1">
      <c r="A549" s="32">
        <v>1251</v>
      </c>
      <c r="B549" s="450"/>
      <c r="C549" s="249" t="str">
        <f>+VLOOKUP(A549,bd_lista!$A$3:$C$590,3,FALSE)</f>
        <v>Gobierno Autónomo Municipal de Luribay</v>
      </c>
      <c r="D549" s="452"/>
      <c r="E549" s="246" t="s">
        <v>1311</v>
      </c>
      <c r="F549" s="245">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245">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245">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245">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245">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245">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245">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245">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245">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245">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245">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245">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245">
        <f t="shared" ca="1" si="23"/>
        <v>0</v>
      </c>
      <c r="S549" s="252">
        <f ca="1">+R548+R549</f>
        <v>0</v>
      </c>
      <c r="T549" s="245">
        <f ca="1">+S549</f>
        <v>0</v>
      </c>
      <c r="U549" s="244">
        <f t="shared" si="24"/>
        <v>2</v>
      </c>
      <c r="V549" s="347" t="str">
        <f>+VLOOKUP(A549,bd_lista!$A$3:$E$590,5,FALSE)</f>
        <v>Gobiernos Autonomos Municipales</v>
      </c>
      <c r="W549" s="454"/>
      <c r="X549" s="244">
        <f>+VLOOKUP(A549,[2]Sheet1!$A$13:$D$744,4,FALSE)</f>
        <v>0</v>
      </c>
      <c r="Y549" s="244" t="e">
        <f>+VLOOKUP(X549,bd_lista!$A$3:$C$590,3,FALSE)</f>
        <v>#N/A</v>
      </c>
      <c r="Z549" s="302"/>
      <c r="AA549" s="303"/>
    </row>
    <row r="550" spans="1:27" customFormat="1" ht="15" hidden="1" customHeight="1">
      <c r="A550" s="32">
        <v>1252</v>
      </c>
      <c r="B550" s="449">
        <f>+A550</f>
        <v>1252</v>
      </c>
      <c r="C550" s="249" t="str">
        <f>+VLOOKUP(A550,bd_lista!$A$3:$C$590,3,FALSE)</f>
        <v>Gobierno Autónomo Municipal de Sapahaqui</v>
      </c>
      <c r="D550" s="451" t="str">
        <f>+C550</f>
        <v>Gobierno Autónomo Municipal de Sapahaqui</v>
      </c>
      <c r="E550" s="244" t="s">
        <v>1310</v>
      </c>
      <c r="F550" s="245">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245">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245">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245">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245">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245">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245">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245">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245">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245">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245">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245">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245">
        <f t="shared" ca="1" si="23"/>
        <v>0</v>
      </c>
      <c r="S550" s="252"/>
      <c r="T550" s="245">
        <f ca="1">+T551</f>
        <v>0</v>
      </c>
      <c r="U550" s="244">
        <f t="shared" si="24"/>
        <v>1</v>
      </c>
      <c r="V550" s="347" t="str">
        <f>+VLOOKUP(A550,bd_lista!$A$3:$E$590,5,FALSE)</f>
        <v>Gobiernos Autonomos Municipales</v>
      </c>
      <c r="W550" s="453" t="str">
        <f>+V550</f>
        <v>Gobiernos Autonomos Municipales</v>
      </c>
      <c r="X550" s="244">
        <f>+VLOOKUP(A550,[2]Sheet1!$A$13:$D$744,4,FALSE)</f>
        <v>0</v>
      </c>
      <c r="Y550" s="244" t="e">
        <f>+VLOOKUP(X550,bd_lista!$A$3:$C$590,3,FALSE)</f>
        <v>#N/A</v>
      </c>
      <c r="Z550" s="304">
        <f>+X550</f>
        <v>0</v>
      </c>
      <c r="AA550" s="305" t="e">
        <f>+Y550</f>
        <v>#N/A</v>
      </c>
    </row>
    <row r="551" spans="1:27" customFormat="1" ht="15" hidden="1" customHeight="1">
      <c r="A551" s="32">
        <v>1252</v>
      </c>
      <c r="B551" s="450"/>
      <c r="C551" s="249" t="str">
        <f>+VLOOKUP(A551,bd_lista!$A$3:$C$590,3,FALSE)</f>
        <v>Gobierno Autónomo Municipal de Sapahaqui</v>
      </c>
      <c r="D551" s="452"/>
      <c r="E551" s="246" t="s">
        <v>1311</v>
      </c>
      <c r="F551" s="245">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245">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245">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245">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245">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245">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245">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245">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245">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245">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245">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245">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245">
        <f t="shared" ca="1" si="23"/>
        <v>0</v>
      </c>
      <c r="S551" s="252">
        <f ca="1">+R550+R551</f>
        <v>0</v>
      </c>
      <c r="T551" s="245">
        <f ca="1">+S551</f>
        <v>0</v>
      </c>
      <c r="U551" s="244">
        <f t="shared" si="24"/>
        <v>2</v>
      </c>
      <c r="V551" s="347" t="str">
        <f>+VLOOKUP(A551,bd_lista!$A$3:$E$590,5,FALSE)</f>
        <v>Gobiernos Autonomos Municipales</v>
      </c>
      <c r="W551" s="454"/>
      <c r="X551" s="244">
        <f>+VLOOKUP(A551,[2]Sheet1!$A$13:$D$744,4,FALSE)</f>
        <v>0</v>
      </c>
      <c r="Y551" s="244" t="e">
        <f>+VLOOKUP(X551,bd_lista!$A$3:$C$590,3,FALSE)</f>
        <v>#N/A</v>
      </c>
      <c r="Z551" s="302"/>
      <c r="AA551" s="303"/>
    </row>
    <row r="552" spans="1:27" customFormat="1" ht="15" hidden="1" customHeight="1">
      <c r="A552" s="32">
        <v>1253</v>
      </c>
      <c r="B552" s="449">
        <f>+A552</f>
        <v>1253</v>
      </c>
      <c r="C552" s="249" t="str">
        <f>+VLOOKUP(A552,bd_lista!$A$3:$C$590,3,FALSE)</f>
        <v>Gobierno Autónomo Municipal de Yaco</v>
      </c>
      <c r="D552" s="451" t="str">
        <f>+C552</f>
        <v>Gobierno Autónomo Municipal de Yaco</v>
      </c>
      <c r="E552" s="244" t="s">
        <v>1310</v>
      </c>
      <c r="F552" s="245">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245">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245">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245">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245">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245">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245">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245">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245">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245">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245">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245">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245">
        <f t="shared" ca="1" si="23"/>
        <v>0</v>
      </c>
      <c r="S552" s="252"/>
      <c r="T552" s="245">
        <f ca="1">+T553</f>
        <v>0</v>
      </c>
      <c r="U552" s="244">
        <f t="shared" si="24"/>
        <v>1</v>
      </c>
      <c r="V552" s="347" t="str">
        <f>+VLOOKUP(A552,bd_lista!$A$3:$E$590,5,FALSE)</f>
        <v>Gobiernos Autonomos Municipales</v>
      </c>
      <c r="W552" s="453" t="str">
        <f>+V552</f>
        <v>Gobiernos Autonomos Municipales</v>
      </c>
      <c r="X552" s="244">
        <f>+VLOOKUP(A552,[2]Sheet1!$A$13:$D$744,4,FALSE)</f>
        <v>0</v>
      </c>
      <c r="Y552" s="244" t="e">
        <f>+VLOOKUP(X552,bd_lista!$A$3:$C$590,3,FALSE)</f>
        <v>#N/A</v>
      </c>
      <c r="Z552" s="304">
        <f>+X552</f>
        <v>0</v>
      </c>
      <c r="AA552" s="305" t="e">
        <f>+Y552</f>
        <v>#N/A</v>
      </c>
    </row>
    <row r="553" spans="1:27" customFormat="1" ht="15" hidden="1" customHeight="1">
      <c r="A553" s="32">
        <v>1253</v>
      </c>
      <c r="B553" s="450"/>
      <c r="C553" s="249" t="str">
        <f>+VLOOKUP(A553,bd_lista!$A$3:$C$590,3,FALSE)</f>
        <v>Gobierno Autónomo Municipal de Yaco</v>
      </c>
      <c r="D553" s="452"/>
      <c r="E553" s="246" t="s">
        <v>1311</v>
      </c>
      <c r="F553" s="245">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245">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245">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245">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245">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245">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245">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245">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245">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245">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245">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245">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245">
        <f t="shared" ca="1" si="23"/>
        <v>0</v>
      </c>
      <c r="S553" s="252">
        <f ca="1">+R552+R553</f>
        <v>0</v>
      </c>
      <c r="T553" s="245">
        <f ca="1">+S553</f>
        <v>0</v>
      </c>
      <c r="U553" s="244">
        <f t="shared" si="24"/>
        <v>2</v>
      </c>
      <c r="V553" s="347" t="str">
        <f>+VLOOKUP(A553,bd_lista!$A$3:$E$590,5,FALSE)</f>
        <v>Gobiernos Autonomos Municipales</v>
      </c>
      <c r="W553" s="454"/>
      <c r="X553" s="244">
        <f>+VLOOKUP(A553,[2]Sheet1!$A$13:$D$744,4,FALSE)</f>
        <v>0</v>
      </c>
      <c r="Y553" s="244" t="e">
        <f>+VLOOKUP(X553,bd_lista!$A$3:$C$590,3,FALSE)</f>
        <v>#N/A</v>
      </c>
      <c r="Z553" s="302"/>
      <c r="AA553" s="303"/>
    </row>
    <row r="554" spans="1:27" customFormat="1" ht="15" hidden="1" customHeight="1">
      <c r="A554" s="32">
        <v>1254</v>
      </c>
      <c r="B554" s="449">
        <f>+A554</f>
        <v>1254</v>
      </c>
      <c r="C554" s="249" t="str">
        <f>+VLOOKUP(A554,bd_lista!$A$3:$C$590,3,FALSE)</f>
        <v>Gobierno Autónomo Municipal de Malla</v>
      </c>
      <c r="D554" s="451" t="str">
        <f>+C554</f>
        <v>Gobierno Autónomo Municipal de Malla</v>
      </c>
      <c r="E554" s="244" t="s">
        <v>1310</v>
      </c>
      <c r="F554" s="245">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245">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245">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245">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245">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245">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245">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245">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245">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245">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245">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245">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245">
        <f t="shared" ca="1" si="23"/>
        <v>0</v>
      </c>
      <c r="S554" s="252"/>
      <c r="T554" s="245">
        <f ca="1">+T555</f>
        <v>0</v>
      </c>
      <c r="U554" s="244">
        <f t="shared" si="24"/>
        <v>1</v>
      </c>
      <c r="V554" s="347" t="str">
        <f>+VLOOKUP(A554,bd_lista!$A$3:$E$590,5,FALSE)</f>
        <v>Gobiernos Autonomos Municipales</v>
      </c>
      <c r="W554" s="453" t="str">
        <f>+V554</f>
        <v>Gobiernos Autonomos Municipales</v>
      </c>
      <c r="X554" s="244">
        <f>+VLOOKUP(A554,[2]Sheet1!$A$13:$D$744,4,FALSE)</f>
        <v>0</v>
      </c>
      <c r="Y554" s="244" t="e">
        <f>+VLOOKUP(X554,bd_lista!$A$3:$C$590,3,FALSE)</f>
        <v>#N/A</v>
      </c>
      <c r="Z554" s="304">
        <f>+X554</f>
        <v>0</v>
      </c>
      <c r="AA554" s="305" t="e">
        <f>+Y554</f>
        <v>#N/A</v>
      </c>
    </row>
    <row r="555" spans="1:27" customFormat="1" ht="15" hidden="1" customHeight="1">
      <c r="A555" s="32">
        <v>1254</v>
      </c>
      <c r="B555" s="450"/>
      <c r="C555" s="249" t="str">
        <f>+VLOOKUP(A555,bd_lista!$A$3:$C$590,3,FALSE)</f>
        <v>Gobierno Autónomo Municipal de Malla</v>
      </c>
      <c r="D555" s="452"/>
      <c r="E555" s="246" t="s">
        <v>1311</v>
      </c>
      <c r="F555" s="245">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245">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245">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245">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245">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245">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245">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245">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245">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245">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245">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245">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245">
        <f t="shared" ca="1" si="23"/>
        <v>0</v>
      </c>
      <c r="S555" s="252">
        <f ca="1">+R554+R555</f>
        <v>0</v>
      </c>
      <c r="T555" s="245">
        <f ca="1">+S555</f>
        <v>0</v>
      </c>
      <c r="U555" s="244">
        <f t="shared" si="24"/>
        <v>2</v>
      </c>
      <c r="V555" s="347" t="str">
        <f>+VLOOKUP(A555,bd_lista!$A$3:$E$590,5,FALSE)</f>
        <v>Gobiernos Autonomos Municipales</v>
      </c>
      <c r="W555" s="454"/>
      <c r="X555" s="244">
        <f>+VLOOKUP(A555,[2]Sheet1!$A$13:$D$744,4,FALSE)</f>
        <v>0</v>
      </c>
      <c r="Y555" s="244" t="e">
        <f>+VLOOKUP(X555,bd_lista!$A$3:$C$590,3,FALSE)</f>
        <v>#N/A</v>
      </c>
      <c r="Z555" s="302"/>
      <c r="AA555" s="303"/>
    </row>
    <row r="556" spans="1:27" customFormat="1" ht="15" hidden="1" customHeight="1">
      <c r="A556" s="32">
        <v>1255</v>
      </c>
      <c r="B556" s="449">
        <f>+A556</f>
        <v>1255</v>
      </c>
      <c r="C556" s="249" t="str">
        <f>+VLOOKUP(A556,bd_lista!$A$3:$C$590,3,FALSE)</f>
        <v>Gobierno Autónomo Municipal de Cairoma</v>
      </c>
      <c r="D556" s="451" t="str">
        <f>+C556</f>
        <v>Gobierno Autónomo Municipal de Cairoma</v>
      </c>
      <c r="E556" s="244" t="s">
        <v>1310</v>
      </c>
      <c r="F556" s="245">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245">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245">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245">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245">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245">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245">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245">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245">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245">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245">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245">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245">
        <f t="shared" ca="1" si="23"/>
        <v>0</v>
      </c>
      <c r="S556" s="252"/>
      <c r="T556" s="245">
        <f ca="1">+T557</f>
        <v>0</v>
      </c>
      <c r="U556" s="244">
        <f t="shared" si="24"/>
        <v>1</v>
      </c>
      <c r="V556" s="347" t="str">
        <f>+VLOOKUP(A556,bd_lista!$A$3:$E$590,5,FALSE)</f>
        <v>Gobiernos Autonomos Municipales</v>
      </c>
      <c r="W556" s="453" t="str">
        <f>+V556</f>
        <v>Gobiernos Autonomos Municipales</v>
      </c>
      <c r="X556" s="244">
        <f>+VLOOKUP(A556,[2]Sheet1!$A$13:$D$744,4,FALSE)</f>
        <v>0</v>
      </c>
      <c r="Y556" s="244" t="e">
        <f>+VLOOKUP(X556,bd_lista!$A$3:$C$590,3,FALSE)</f>
        <v>#N/A</v>
      </c>
      <c r="Z556" s="304">
        <f>+X556</f>
        <v>0</v>
      </c>
      <c r="AA556" s="305" t="e">
        <f>+Y556</f>
        <v>#N/A</v>
      </c>
    </row>
    <row r="557" spans="1:27" customFormat="1" ht="15" hidden="1" customHeight="1">
      <c r="A557" s="32">
        <v>1255</v>
      </c>
      <c r="B557" s="450"/>
      <c r="C557" s="249" t="str">
        <f>+VLOOKUP(A557,bd_lista!$A$3:$C$590,3,FALSE)</f>
        <v>Gobierno Autónomo Municipal de Cairoma</v>
      </c>
      <c r="D557" s="452"/>
      <c r="E557" s="246" t="s">
        <v>1311</v>
      </c>
      <c r="F557" s="245">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245">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245">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245">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245">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245">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245">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245">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245">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245">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245">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245">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245">
        <f t="shared" ca="1" si="23"/>
        <v>0</v>
      </c>
      <c r="S557" s="252">
        <f ca="1">+R556+R557</f>
        <v>0</v>
      </c>
      <c r="T557" s="245">
        <f ca="1">+S557</f>
        <v>0</v>
      </c>
      <c r="U557" s="244">
        <f t="shared" si="24"/>
        <v>2</v>
      </c>
      <c r="V557" s="347" t="str">
        <f>+VLOOKUP(A557,bd_lista!$A$3:$E$590,5,FALSE)</f>
        <v>Gobiernos Autonomos Municipales</v>
      </c>
      <c r="W557" s="454"/>
      <c r="X557" s="244">
        <f>+VLOOKUP(A557,[2]Sheet1!$A$13:$D$744,4,FALSE)</f>
        <v>0</v>
      </c>
      <c r="Y557" s="244" t="e">
        <f>+VLOOKUP(X557,bd_lista!$A$3:$C$590,3,FALSE)</f>
        <v>#N/A</v>
      </c>
      <c r="Z557" s="302"/>
      <c r="AA557" s="303"/>
    </row>
    <row r="558" spans="1:27" customFormat="1" ht="15" hidden="1" customHeight="1">
      <c r="A558" s="32">
        <v>1256</v>
      </c>
      <c r="B558" s="449">
        <f>+A558</f>
        <v>1256</v>
      </c>
      <c r="C558" s="249" t="str">
        <f>+VLOOKUP(A558,bd_lista!$A$3:$C$590,3,FALSE)</f>
        <v>Gobierno Autónomo Municipal de Chulumani (Villa de la Libertad)</v>
      </c>
      <c r="D558" s="451" t="str">
        <f>+C558</f>
        <v>Gobierno Autónomo Municipal de Chulumani (Villa de la Libertad)</v>
      </c>
      <c r="E558" s="244" t="s">
        <v>1310</v>
      </c>
      <c r="F558" s="245">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245">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245">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245">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245">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245">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245">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245">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245">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245">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245">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245">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245">
        <f t="shared" ca="1" si="23"/>
        <v>0</v>
      </c>
      <c r="S558" s="252"/>
      <c r="T558" s="245">
        <f ca="1">+T559</f>
        <v>0</v>
      </c>
      <c r="U558" s="244">
        <f t="shared" si="24"/>
        <v>1</v>
      </c>
      <c r="V558" s="347" t="str">
        <f>+VLOOKUP(A558,bd_lista!$A$3:$E$590,5,FALSE)</f>
        <v>Gobiernos Autonomos Municipales</v>
      </c>
      <c r="W558" s="453" t="str">
        <f>+V558</f>
        <v>Gobiernos Autonomos Municipales</v>
      </c>
      <c r="X558" s="244">
        <f>+VLOOKUP(A558,[2]Sheet1!$A$13:$D$744,4,FALSE)</f>
        <v>0</v>
      </c>
      <c r="Y558" s="244" t="e">
        <f>+VLOOKUP(X558,bd_lista!$A$3:$C$590,3,FALSE)</f>
        <v>#N/A</v>
      </c>
      <c r="Z558" s="304">
        <f>+X558</f>
        <v>0</v>
      </c>
      <c r="AA558" s="305" t="e">
        <f>+Y558</f>
        <v>#N/A</v>
      </c>
    </row>
    <row r="559" spans="1:27" customFormat="1" ht="15" hidden="1" customHeight="1">
      <c r="A559" s="32">
        <v>1256</v>
      </c>
      <c r="B559" s="450"/>
      <c r="C559" s="249" t="str">
        <f>+VLOOKUP(A559,bd_lista!$A$3:$C$590,3,FALSE)</f>
        <v>Gobierno Autónomo Municipal de Chulumani (Villa de la Libertad)</v>
      </c>
      <c r="D559" s="452"/>
      <c r="E559" s="246" t="s">
        <v>1311</v>
      </c>
      <c r="F559" s="245">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245">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245">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245">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245">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245">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245">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245">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245">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245">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245">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245">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245">
        <f t="shared" ca="1" si="23"/>
        <v>0</v>
      </c>
      <c r="S559" s="252">
        <f ca="1">+R558+R559</f>
        <v>0</v>
      </c>
      <c r="T559" s="245">
        <f ca="1">+S559</f>
        <v>0</v>
      </c>
      <c r="U559" s="244">
        <f t="shared" si="24"/>
        <v>2</v>
      </c>
      <c r="V559" s="347" t="str">
        <f>+VLOOKUP(A559,bd_lista!$A$3:$E$590,5,FALSE)</f>
        <v>Gobiernos Autonomos Municipales</v>
      </c>
      <c r="W559" s="454"/>
      <c r="X559" s="244">
        <f>+VLOOKUP(A559,[2]Sheet1!$A$13:$D$744,4,FALSE)</f>
        <v>0</v>
      </c>
      <c r="Y559" s="244" t="e">
        <f>+VLOOKUP(X559,bd_lista!$A$3:$C$590,3,FALSE)</f>
        <v>#N/A</v>
      </c>
      <c r="Z559" s="302"/>
      <c r="AA559" s="303"/>
    </row>
    <row r="560" spans="1:27" customFormat="1" ht="15" hidden="1" customHeight="1">
      <c r="A560" s="32">
        <v>1257</v>
      </c>
      <c r="B560" s="449">
        <f>+A560</f>
        <v>1257</v>
      </c>
      <c r="C560" s="249" t="str">
        <f>+VLOOKUP(A560,bd_lista!$A$3:$C$590,3,FALSE)</f>
        <v>Gobierno Autónomo Municipal de Irupana (Villa de Lanza)</v>
      </c>
      <c r="D560" s="451" t="str">
        <f>+C560</f>
        <v>Gobierno Autónomo Municipal de Irupana (Villa de Lanza)</v>
      </c>
      <c r="E560" s="244" t="s">
        <v>1310</v>
      </c>
      <c r="F560" s="245">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245">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245">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245">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245">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245">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245">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245">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245">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245">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245">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245">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245">
        <f t="shared" ca="1" si="23"/>
        <v>0</v>
      </c>
      <c r="S560" s="252"/>
      <c r="T560" s="245">
        <f ca="1">+T561</f>
        <v>0</v>
      </c>
      <c r="U560" s="244">
        <f t="shared" si="24"/>
        <v>1</v>
      </c>
      <c r="V560" s="347" t="str">
        <f>+VLOOKUP(A560,bd_lista!$A$3:$E$590,5,FALSE)</f>
        <v>Gobiernos Autonomos Municipales</v>
      </c>
      <c r="W560" s="453" t="str">
        <f>+V560</f>
        <v>Gobiernos Autonomos Municipales</v>
      </c>
      <c r="X560" s="244">
        <f>+VLOOKUP(A560,[2]Sheet1!$A$13:$D$744,4,FALSE)</f>
        <v>0</v>
      </c>
      <c r="Y560" s="244" t="e">
        <f>+VLOOKUP(X560,bd_lista!$A$3:$C$590,3,FALSE)</f>
        <v>#N/A</v>
      </c>
      <c r="Z560" s="304">
        <f>+X560</f>
        <v>0</v>
      </c>
      <c r="AA560" s="305" t="e">
        <f>+Y560</f>
        <v>#N/A</v>
      </c>
    </row>
    <row r="561" spans="1:27" customFormat="1" ht="15" hidden="1" customHeight="1">
      <c r="A561" s="32">
        <v>1257</v>
      </c>
      <c r="B561" s="450"/>
      <c r="C561" s="249" t="str">
        <f>+VLOOKUP(A561,bd_lista!$A$3:$C$590,3,FALSE)</f>
        <v>Gobierno Autónomo Municipal de Irupana (Villa de Lanza)</v>
      </c>
      <c r="D561" s="452"/>
      <c r="E561" s="246" t="s">
        <v>1311</v>
      </c>
      <c r="F561" s="245">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245">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245">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245">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245">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245">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245">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245">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245">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245">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245">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245">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245">
        <f t="shared" ca="1" si="23"/>
        <v>0</v>
      </c>
      <c r="S561" s="252">
        <f ca="1">+R560+R561</f>
        <v>0</v>
      </c>
      <c r="T561" s="245">
        <f ca="1">+S561</f>
        <v>0</v>
      </c>
      <c r="U561" s="244">
        <f t="shared" si="24"/>
        <v>2</v>
      </c>
      <c r="V561" s="347" t="str">
        <f>+VLOOKUP(A561,bd_lista!$A$3:$E$590,5,FALSE)</f>
        <v>Gobiernos Autonomos Municipales</v>
      </c>
      <c r="W561" s="454"/>
      <c r="X561" s="244">
        <f>+VLOOKUP(A561,[2]Sheet1!$A$13:$D$744,4,FALSE)</f>
        <v>0</v>
      </c>
      <c r="Y561" s="244" t="e">
        <f>+VLOOKUP(X561,bd_lista!$A$3:$C$590,3,FALSE)</f>
        <v>#N/A</v>
      </c>
      <c r="Z561" s="302"/>
      <c r="AA561" s="303"/>
    </row>
    <row r="562" spans="1:27" customFormat="1" ht="15" hidden="1" customHeight="1">
      <c r="A562" s="32">
        <v>1258</v>
      </c>
      <c r="B562" s="449">
        <f>+A562</f>
        <v>1258</v>
      </c>
      <c r="C562" s="249" t="str">
        <f>+VLOOKUP(A562,bd_lista!$A$3:$C$590,3,FALSE)</f>
        <v>Gobierno Autónomo Municipal de Yanacachi</v>
      </c>
      <c r="D562" s="451" t="str">
        <f>+C562</f>
        <v>Gobierno Autónomo Municipal de Yanacachi</v>
      </c>
      <c r="E562" s="244" t="s">
        <v>1310</v>
      </c>
      <c r="F562" s="245">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245">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245">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245">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245">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245">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245">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245">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245">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245">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245">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245">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245">
        <f t="shared" ca="1" si="23"/>
        <v>0</v>
      </c>
      <c r="S562" s="252"/>
      <c r="T562" s="245">
        <f ca="1">+T563</f>
        <v>0</v>
      </c>
      <c r="U562" s="244">
        <f t="shared" si="24"/>
        <v>1</v>
      </c>
      <c r="V562" s="347" t="str">
        <f>+VLOOKUP(A562,bd_lista!$A$3:$E$590,5,FALSE)</f>
        <v>Gobiernos Autonomos Municipales</v>
      </c>
      <c r="W562" s="453" t="str">
        <f>+V562</f>
        <v>Gobiernos Autonomos Municipales</v>
      </c>
      <c r="X562" s="244">
        <f>+VLOOKUP(A562,[2]Sheet1!$A$13:$D$744,4,FALSE)</f>
        <v>0</v>
      </c>
      <c r="Y562" s="244" t="e">
        <f>+VLOOKUP(X562,bd_lista!$A$3:$C$590,3,FALSE)</f>
        <v>#N/A</v>
      </c>
      <c r="Z562" s="304">
        <f>+X562</f>
        <v>0</v>
      </c>
      <c r="AA562" s="305" t="e">
        <f>+Y562</f>
        <v>#N/A</v>
      </c>
    </row>
    <row r="563" spans="1:27" customFormat="1" ht="15" hidden="1" customHeight="1">
      <c r="A563" s="32">
        <v>1258</v>
      </c>
      <c r="B563" s="450"/>
      <c r="C563" s="249" t="str">
        <f>+VLOOKUP(A563,bd_lista!$A$3:$C$590,3,FALSE)</f>
        <v>Gobierno Autónomo Municipal de Yanacachi</v>
      </c>
      <c r="D563" s="452"/>
      <c r="E563" s="246" t="s">
        <v>1311</v>
      </c>
      <c r="F563" s="245">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245">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245">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245">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245">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245">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245">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245">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245">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245">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245">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245">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245">
        <f t="shared" ca="1" si="23"/>
        <v>0</v>
      </c>
      <c r="S563" s="252">
        <f ca="1">+R562+R563</f>
        <v>0</v>
      </c>
      <c r="T563" s="245">
        <f ca="1">+S563</f>
        <v>0</v>
      </c>
      <c r="U563" s="244">
        <f t="shared" si="24"/>
        <v>2</v>
      </c>
      <c r="V563" s="347" t="str">
        <f>+VLOOKUP(A563,bd_lista!$A$3:$E$590,5,FALSE)</f>
        <v>Gobiernos Autonomos Municipales</v>
      </c>
      <c r="W563" s="454"/>
      <c r="X563" s="244">
        <f>+VLOOKUP(A563,[2]Sheet1!$A$13:$D$744,4,FALSE)</f>
        <v>0</v>
      </c>
      <c r="Y563" s="244" t="e">
        <f>+VLOOKUP(X563,bd_lista!$A$3:$C$590,3,FALSE)</f>
        <v>#N/A</v>
      </c>
      <c r="Z563" s="302"/>
      <c r="AA563" s="303"/>
    </row>
    <row r="564" spans="1:27" customFormat="1" ht="15" hidden="1" customHeight="1">
      <c r="A564" s="32">
        <v>1259</v>
      </c>
      <c r="B564" s="449">
        <f>+A564</f>
        <v>1259</v>
      </c>
      <c r="C564" s="249" t="str">
        <f>+VLOOKUP(A564,bd_lista!$A$3:$C$590,3,FALSE)</f>
        <v>Gobierno Autónomo Municipal de Palos Blancos</v>
      </c>
      <c r="D564" s="451" t="str">
        <f>+C564</f>
        <v>Gobierno Autónomo Municipal de Palos Blancos</v>
      </c>
      <c r="E564" s="244" t="s">
        <v>1310</v>
      </c>
      <c r="F564" s="245">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245">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245">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245">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245">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245">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245">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245">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245">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245">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245">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245">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245">
        <f t="shared" ca="1" si="23"/>
        <v>0</v>
      </c>
      <c r="S564" s="252"/>
      <c r="T564" s="245">
        <f ca="1">+T565</f>
        <v>0</v>
      </c>
      <c r="U564" s="244">
        <f t="shared" si="24"/>
        <v>1</v>
      </c>
      <c r="V564" s="347" t="str">
        <f>+VLOOKUP(A564,bd_lista!$A$3:$E$590,5,FALSE)</f>
        <v>Gobiernos Autonomos Municipales</v>
      </c>
      <c r="W564" s="453" t="str">
        <f>+V564</f>
        <v>Gobiernos Autonomos Municipales</v>
      </c>
      <c r="X564" s="244">
        <f>+VLOOKUP(A564,[2]Sheet1!$A$13:$D$744,4,FALSE)</f>
        <v>0</v>
      </c>
      <c r="Y564" s="244" t="e">
        <f>+VLOOKUP(X564,bd_lista!$A$3:$C$590,3,FALSE)</f>
        <v>#N/A</v>
      </c>
      <c r="Z564" s="304">
        <f>+X564</f>
        <v>0</v>
      </c>
      <c r="AA564" s="305" t="e">
        <f>+Y564</f>
        <v>#N/A</v>
      </c>
    </row>
    <row r="565" spans="1:27" customFormat="1" ht="15" hidden="1" customHeight="1">
      <c r="A565" s="32">
        <v>1259</v>
      </c>
      <c r="B565" s="450"/>
      <c r="C565" s="249" t="str">
        <f>+VLOOKUP(A565,bd_lista!$A$3:$C$590,3,FALSE)</f>
        <v>Gobierno Autónomo Municipal de Palos Blancos</v>
      </c>
      <c r="D565" s="452"/>
      <c r="E565" s="246" t="s">
        <v>1311</v>
      </c>
      <c r="F565" s="245">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245">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245">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245">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245">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245">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245">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245">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245">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245">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245">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245">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245">
        <f t="shared" ca="1" si="23"/>
        <v>0</v>
      </c>
      <c r="S565" s="252">
        <f ca="1">+R564+R565</f>
        <v>0</v>
      </c>
      <c r="T565" s="245">
        <f ca="1">+S565</f>
        <v>0</v>
      </c>
      <c r="U565" s="244">
        <f t="shared" si="24"/>
        <v>2</v>
      </c>
      <c r="V565" s="347" t="str">
        <f>+VLOOKUP(A565,bd_lista!$A$3:$E$590,5,FALSE)</f>
        <v>Gobiernos Autonomos Municipales</v>
      </c>
      <c r="W565" s="454"/>
      <c r="X565" s="244">
        <f>+VLOOKUP(A565,[2]Sheet1!$A$13:$D$744,4,FALSE)</f>
        <v>0</v>
      </c>
      <c r="Y565" s="244" t="e">
        <f>+VLOOKUP(X565,bd_lista!$A$3:$C$590,3,FALSE)</f>
        <v>#N/A</v>
      </c>
      <c r="Z565" s="302"/>
      <c r="AA565" s="303"/>
    </row>
    <row r="566" spans="1:27" customFormat="1" ht="27" hidden="1" customHeight="1">
      <c r="A566" s="32">
        <v>1260</v>
      </c>
      <c r="B566" s="449">
        <f>+A566</f>
        <v>1260</v>
      </c>
      <c r="C566" s="249" t="str">
        <f>+VLOOKUP(A566,bd_lista!$A$3:$C$590,3,FALSE)</f>
        <v>Gobierno Autónomo Municipal de La Asunta</v>
      </c>
      <c r="D566" s="451" t="str">
        <f>+C566</f>
        <v>Gobierno Autónomo Municipal de La Asunta</v>
      </c>
      <c r="E566" s="244" t="s">
        <v>1310</v>
      </c>
      <c r="F566" s="245">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245">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245">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245">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245">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245">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245">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245">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245">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245">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245">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245">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245">
        <f t="shared" ca="1" si="23"/>
        <v>0</v>
      </c>
      <c r="S566" s="252"/>
      <c r="T566" s="245">
        <f ca="1">+T567</f>
        <v>0</v>
      </c>
      <c r="U566" s="244">
        <f t="shared" si="24"/>
        <v>1</v>
      </c>
      <c r="V566" s="347" t="str">
        <f>+VLOOKUP(A566,bd_lista!$A$3:$E$590,5,FALSE)</f>
        <v>Gobiernos Autonomos Municipales</v>
      </c>
      <c r="W566" s="453" t="str">
        <f>+V566</f>
        <v>Gobiernos Autonomos Municipales</v>
      </c>
      <c r="X566" s="244">
        <f>+VLOOKUP(A566,[2]Sheet1!$A$13:$D$744,4,FALSE)</f>
        <v>0</v>
      </c>
      <c r="Y566" s="244" t="e">
        <f>+VLOOKUP(X566,bd_lista!$A$3:$C$590,3,FALSE)</f>
        <v>#N/A</v>
      </c>
      <c r="Z566" s="304">
        <f>+X566</f>
        <v>0</v>
      </c>
      <c r="AA566" s="305" t="e">
        <f>+Y566</f>
        <v>#N/A</v>
      </c>
    </row>
    <row r="567" spans="1:27" customFormat="1" ht="27" hidden="1" customHeight="1">
      <c r="A567" s="32">
        <v>1260</v>
      </c>
      <c r="B567" s="450"/>
      <c r="C567" s="249" t="str">
        <f>+VLOOKUP(A567,bd_lista!$A$3:$C$590,3,FALSE)</f>
        <v>Gobierno Autónomo Municipal de La Asunta</v>
      </c>
      <c r="D567" s="452"/>
      <c r="E567" s="246" t="s">
        <v>1311</v>
      </c>
      <c r="F567" s="245">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245">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245">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245">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245">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0</v>
      </c>
      <c r="K567" s="245">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245">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245">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245">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245">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245">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245">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245">
        <f t="shared" ca="1" si="23"/>
        <v>0</v>
      </c>
      <c r="S567" s="252">
        <f ca="1">+R566+R567</f>
        <v>0</v>
      </c>
      <c r="T567" s="245">
        <f ca="1">+S567</f>
        <v>0</v>
      </c>
      <c r="U567" s="244">
        <f t="shared" si="24"/>
        <v>2</v>
      </c>
      <c r="V567" s="347" t="str">
        <f>+VLOOKUP(A567,bd_lista!$A$3:$E$590,5,FALSE)</f>
        <v>Gobiernos Autonomos Municipales</v>
      </c>
      <c r="W567" s="454"/>
      <c r="X567" s="244">
        <f>+VLOOKUP(A567,[2]Sheet1!$A$13:$D$744,4,FALSE)</f>
        <v>0</v>
      </c>
      <c r="Y567" s="244" t="e">
        <f>+VLOOKUP(X567,bd_lista!$A$3:$C$590,3,FALSE)</f>
        <v>#N/A</v>
      </c>
      <c r="Z567" s="302"/>
      <c r="AA567" s="303"/>
    </row>
    <row r="568" spans="1:27" customFormat="1" ht="15" hidden="1" customHeight="1">
      <c r="A568" s="32">
        <v>1261</v>
      </c>
      <c r="B568" s="449">
        <f>+A568</f>
        <v>1261</v>
      </c>
      <c r="C568" s="249" t="str">
        <f>+VLOOKUP(A568,bd_lista!$A$3:$C$590,3,FALSE)</f>
        <v>Gobierno Autónomo Municipal de Pucarani</v>
      </c>
      <c r="D568" s="451" t="str">
        <f>+C568</f>
        <v>Gobierno Autónomo Municipal de Pucarani</v>
      </c>
      <c r="E568" s="244" t="s">
        <v>1310</v>
      </c>
      <c r="F568" s="245">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245">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245">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245">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245">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245">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245">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245">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245">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245">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245">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245">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245">
        <f t="shared" ca="1" si="23"/>
        <v>0</v>
      </c>
      <c r="S568" s="252"/>
      <c r="T568" s="245">
        <f ca="1">+T569</f>
        <v>0</v>
      </c>
      <c r="U568" s="244">
        <f t="shared" si="24"/>
        <v>1</v>
      </c>
      <c r="V568" s="347" t="str">
        <f>+VLOOKUP(A568,bd_lista!$A$3:$E$590,5,FALSE)</f>
        <v>Gobiernos Autonomos Municipales</v>
      </c>
      <c r="W568" s="453" t="str">
        <f>+V568</f>
        <v>Gobiernos Autonomos Municipales</v>
      </c>
      <c r="X568" s="244">
        <f>+VLOOKUP(A568,[2]Sheet1!$A$13:$D$744,4,FALSE)</f>
        <v>0</v>
      </c>
      <c r="Y568" s="244" t="e">
        <f>+VLOOKUP(X568,bd_lista!$A$3:$C$590,3,FALSE)</f>
        <v>#N/A</v>
      </c>
      <c r="Z568" s="304">
        <f>+X568</f>
        <v>0</v>
      </c>
      <c r="AA568" s="305" t="e">
        <f>+Y568</f>
        <v>#N/A</v>
      </c>
    </row>
    <row r="569" spans="1:27" customFormat="1" ht="15" hidden="1" customHeight="1">
      <c r="A569" s="32">
        <v>1261</v>
      </c>
      <c r="B569" s="450"/>
      <c r="C569" s="249" t="str">
        <f>+VLOOKUP(A569,bd_lista!$A$3:$C$590,3,FALSE)</f>
        <v>Gobierno Autónomo Municipal de Pucarani</v>
      </c>
      <c r="D569" s="452"/>
      <c r="E569" s="246" t="s">
        <v>1311</v>
      </c>
      <c r="F569" s="245">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245">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245">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245">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245">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245">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245">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245">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245">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245">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245">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245">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245">
        <f t="shared" ca="1" si="23"/>
        <v>0</v>
      </c>
      <c r="S569" s="252">
        <f ca="1">+R568+R569</f>
        <v>0</v>
      </c>
      <c r="T569" s="245">
        <f ca="1">+S569</f>
        <v>0</v>
      </c>
      <c r="U569" s="244">
        <f t="shared" si="24"/>
        <v>2</v>
      </c>
      <c r="V569" s="347" t="str">
        <f>+VLOOKUP(A569,bd_lista!$A$3:$E$590,5,FALSE)</f>
        <v>Gobiernos Autonomos Municipales</v>
      </c>
      <c r="W569" s="454"/>
      <c r="X569" s="244">
        <f>+VLOOKUP(A569,[2]Sheet1!$A$13:$D$744,4,FALSE)</f>
        <v>0</v>
      </c>
      <c r="Y569" s="244" t="e">
        <f>+VLOOKUP(X569,bd_lista!$A$3:$C$590,3,FALSE)</f>
        <v>#N/A</v>
      </c>
      <c r="Z569" s="302"/>
      <c r="AA569" s="303"/>
    </row>
    <row r="570" spans="1:27" customFormat="1" ht="15" hidden="1" customHeight="1">
      <c r="A570" s="32">
        <v>1262</v>
      </c>
      <c r="B570" s="449">
        <f>+A570</f>
        <v>1262</v>
      </c>
      <c r="C570" s="249" t="str">
        <f>+VLOOKUP(A570,bd_lista!$A$3:$C$590,3,FALSE)</f>
        <v>Gobierno Autónomo Municipal de Laja</v>
      </c>
      <c r="D570" s="451" t="str">
        <f>+C570</f>
        <v>Gobierno Autónomo Municipal de Laja</v>
      </c>
      <c r="E570" s="244" t="s">
        <v>1310</v>
      </c>
      <c r="F570" s="245">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245">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245">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245">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245">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245">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245">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245">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245">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245">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245">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245">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245">
        <f t="shared" ca="1" si="23"/>
        <v>0</v>
      </c>
      <c r="S570" s="252"/>
      <c r="T570" s="245">
        <f ca="1">+T571</f>
        <v>0</v>
      </c>
      <c r="U570" s="244">
        <f t="shared" si="24"/>
        <v>1</v>
      </c>
      <c r="V570" s="347" t="str">
        <f>+VLOOKUP(A570,bd_lista!$A$3:$E$590,5,FALSE)</f>
        <v>Gobiernos Autonomos Municipales</v>
      </c>
      <c r="W570" s="453" t="str">
        <f>+V570</f>
        <v>Gobiernos Autonomos Municipales</v>
      </c>
      <c r="X570" s="244">
        <f>+VLOOKUP(A570,[2]Sheet1!$A$13:$D$744,4,FALSE)</f>
        <v>0</v>
      </c>
      <c r="Y570" s="244" t="e">
        <f>+VLOOKUP(X570,bd_lista!$A$3:$C$590,3,FALSE)</f>
        <v>#N/A</v>
      </c>
      <c r="Z570" s="304">
        <f>+X570</f>
        <v>0</v>
      </c>
      <c r="AA570" s="305" t="e">
        <f>+Y570</f>
        <v>#N/A</v>
      </c>
    </row>
    <row r="571" spans="1:27" customFormat="1" ht="15" hidden="1" customHeight="1">
      <c r="A571" s="32">
        <v>1262</v>
      </c>
      <c r="B571" s="450"/>
      <c r="C571" s="249" t="str">
        <f>+VLOOKUP(A571,bd_lista!$A$3:$C$590,3,FALSE)</f>
        <v>Gobierno Autónomo Municipal de Laja</v>
      </c>
      <c r="D571" s="452"/>
      <c r="E571" s="246" t="s">
        <v>1311</v>
      </c>
      <c r="F571" s="245">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245">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245">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245">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245">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245">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245">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245">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245">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245">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245">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245">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245">
        <f t="shared" ca="1" si="23"/>
        <v>0</v>
      </c>
      <c r="S571" s="252">
        <f ca="1">+R570+R571</f>
        <v>0</v>
      </c>
      <c r="T571" s="245">
        <f ca="1">+S571</f>
        <v>0</v>
      </c>
      <c r="U571" s="244">
        <f t="shared" si="24"/>
        <v>2</v>
      </c>
      <c r="V571" s="347" t="str">
        <f>+VLOOKUP(A571,bd_lista!$A$3:$E$590,5,FALSE)</f>
        <v>Gobiernos Autonomos Municipales</v>
      </c>
      <c r="W571" s="454"/>
      <c r="X571" s="244">
        <f>+VLOOKUP(A571,[2]Sheet1!$A$13:$D$744,4,FALSE)</f>
        <v>0</v>
      </c>
      <c r="Y571" s="244" t="e">
        <f>+VLOOKUP(X571,bd_lista!$A$3:$C$590,3,FALSE)</f>
        <v>#N/A</v>
      </c>
      <c r="Z571" s="302"/>
      <c r="AA571" s="303"/>
    </row>
    <row r="572" spans="1:27" customFormat="1" ht="15" hidden="1" customHeight="1">
      <c r="A572" s="32">
        <v>1263</v>
      </c>
      <c r="B572" s="449">
        <f>+A572</f>
        <v>1263</v>
      </c>
      <c r="C572" s="249" t="str">
        <f>+VLOOKUP(A572,bd_lista!$A$3:$C$590,3,FALSE)</f>
        <v>Gobierno Autónomo Municipal de Batallas</v>
      </c>
      <c r="D572" s="451" t="str">
        <f>+C572</f>
        <v>Gobierno Autónomo Municipal de Batallas</v>
      </c>
      <c r="E572" s="244" t="s">
        <v>1310</v>
      </c>
      <c r="F572" s="245">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245">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245">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245">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245">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245">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245">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245">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245">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245">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245">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245">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245">
        <f t="shared" ca="1" si="23"/>
        <v>0</v>
      </c>
      <c r="S572" s="252"/>
      <c r="T572" s="245">
        <f ca="1">+T573</f>
        <v>0</v>
      </c>
      <c r="U572" s="244">
        <f t="shared" si="24"/>
        <v>1</v>
      </c>
      <c r="V572" s="347" t="str">
        <f>+VLOOKUP(A572,bd_lista!$A$3:$E$590,5,FALSE)</f>
        <v>Gobiernos Autonomos Municipales</v>
      </c>
      <c r="W572" s="453" t="str">
        <f>+V572</f>
        <v>Gobiernos Autonomos Municipales</v>
      </c>
      <c r="X572" s="244">
        <f>+VLOOKUP(A572,[2]Sheet1!$A$13:$D$744,4,FALSE)</f>
        <v>0</v>
      </c>
      <c r="Y572" s="244" t="e">
        <f>+VLOOKUP(X572,bd_lista!$A$3:$C$590,3,FALSE)</f>
        <v>#N/A</v>
      </c>
      <c r="Z572" s="304">
        <f>+X572</f>
        <v>0</v>
      </c>
      <c r="AA572" s="305" t="e">
        <f>+Y572</f>
        <v>#N/A</v>
      </c>
    </row>
    <row r="573" spans="1:27" customFormat="1" ht="15" hidden="1" customHeight="1">
      <c r="A573" s="32">
        <v>1263</v>
      </c>
      <c r="B573" s="450"/>
      <c r="C573" s="249" t="str">
        <f>+VLOOKUP(A573,bd_lista!$A$3:$C$590,3,FALSE)</f>
        <v>Gobierno Autónomo Municipal de Batallas</v>
      </c>
      <c r="D573" s="452"/>
      <c r="E573" s="246" t="s">
        <v>1311</v>
      </c>
      <c r="F573" s="245">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245">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0</v>
      </c>
      <c r="H573" s="245">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245">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245">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245">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245">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245">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245">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245">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245">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245">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245">
        <f t="shared" ca="1" si="23"/>
        <v>0</v>
      </c>
      <c r="S573" s="252">
        <f ca="1">+R572+R573</f>
        <v>0</v>
      </c>
      <c r="T573" s="245">
        <f ca="1">+S573</f>
        <v>0</v>
      </c>
      <c r="U573" s="244">
        <f t="shared" si="24"/>
        <v>2</v>
      </c>
      <c r="V573" s="347" t="str">
        <f>+VLOOKUP(A573,bd_lista!$A$3:$E$590,5,FALSE)</f>
        <v>Gobiernos Autonomos Municipales</v>
      </c>
      <c r="W573" s="454"/>
      <c r="X573" s="244">
        <f>+VLOOKUP(A573,[2]Sheet1!$A$13:$D$744,4,FALSE)</f>
        <v>0</v>
      </c>
      <c r="Y573" s="244" t="e">
        <f>+VLOOKUP(X573,bd_lista!$A$3:$C$590,3,FALSE)</f>
        <v>#N/A</v>
      </c>
      <c r="Z573" s="302"/>
      <c r="AA573" s="303"/>
    </row>
    <row r="574" spans="1:27" customFormat="1" ht="15" hidden="1" customHeight="1">
      <c r="A574" s="32">
        <v>1264</v>
      </c>
      <c r="B574" s="449">
        <f>+A574</f>
        <v>1264</v>
      </c>
      <c r="C574" s="249" t="str">
        <f>+VLOOKUP(A574,bd_lista!$A$3:$C$590,3,FALSE)</f>
        <v>Gobierno Autónomo Municipal de Puerto Pérez</v>
      </c>
      <c r="D574" s="451" t="str">
        <f>+C574</f>
        <v>Gobierno Autónomo Municipal de Puerto Pérez</v>
      </c>
      <c r="E574" s="244" t="s">
        <v>1310</v>
      </c>
      <c r="F574" s="245">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245">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245">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245">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245">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245">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245">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245">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245">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245">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245">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245">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245">
        <f t="shared" ca="1" si="23"/>
        <v>0</v>
      </c>
      <c r="S574" s="252"/>
      <c r="T574" s="245">
        <f ca="1">+T575</f>
        <v>0</v>
      </c>
      <c r="U574" s="244">
        <f t="shared" si="24"/>
        <v>1</v>
      </c>
      <c r="V574" s="347" t="str">
        <f>+VLOOKUP(A574,bd_lista!$A$3:$E$590,5,FALSE)</f>
        <v>Gobiernos Autonomos Municipales</v>
      </c>
      <c r="W574" s="453" t="str">
        <f>+V574</f>
        <v>Gobiernos Autonomos Municipales</v>
      </c>
      <c r="X574" s="244">
        <f>+VLOOKUP(A574,[2]Sheet1!$A$13:$D$744,4,FALSE)</f>
        <v>0</v>
      </c>
      <c r="Y574" s="244" t="e">
        <f>+VLOOKUP(X574,bd_lista!$A$3:$C$590,3,FALSE)</f>
        <v>#N/A</v>
      </c>
      <c r="Z574" s="304">
        <f>+X574</f>
        <v>0</v>
      </c>
      <c r="AA574" s="305" t="e">
        <f>+Y574</f>
        <v>#N/A</v>
      </c>
    </row>
    <row r="575" spans="1:27" customFormat="1" ht="15" hidden="1" customHeight="1">
      <c r="A575" s="32">
        <v>1264</v>
      </c>
      <c r="B575" s="450"/>
      <c r="C575" s="249" t="str">
        <f>+VLOOKUP(A575,bd_lista!$A$3:$C$590,3,FALSE)</f>
        <v>Gobierno Autónomo Municipal de Puerto Pérez</v>
      </c>
      <c r="D575" s="452"/>
      <c r="E575" s="246" t="s">
        <v>1311</v>
      </c>
      <c r="F575" s="245">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245">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245">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245">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245">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245">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245">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245">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245">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245">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245">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245">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245">
        <f t="shared" ca="1" si="23"/>
        <v>0</v>
      </c>
      <c r="S575" s="252">
        <f ca="1">+R574+R575</f>
        <v>0</v>
      </c>
      <c r="T575" s="245">
        <f ca="1">+S575</f>
        <v>0</v>
      </c>
      <c r="U575" s="244">
        <f t="shared" si="24"/>
        <v>2</v>
      </c>
      <c r="V575" s="347" t="str">
        <f>+VLOOKUP(A575,bd_lista!$A$3:$E$590,5,FALSE)</f>
        <v>Gobiernos Autonomos Municipales</v>
      </c>
      <c r="W575" s="454"/>
      <c r="X575" s="244">
        <f>+VLOOKUP(A575,[2]Sheet1!$A$13:$D$744,4,FALSE)</f>
        <v>0</v>
      </c>
      <c r="Y575" s="244" t="e">
        <f>+VLOOKUP(X575,bd_lista!$A$3:$C$590,3,FALSE)</f>
        <v>#N/A</v>
      </c>
      <c r="Z575" s="302"/>
      <c r="AA575" s="303"/>
    </row>
    <row r="576" spans="1:27" customFormat="1" ht="15" hidden="1" customHeight="1">
      <c r="A576" s="32">
        <v>1265</v>
      </c>
      <c r="B576" s="449">
        <f>+A576</f>
        <v>1265</v>
      </c>
      <c r="C576" s="249" t="str">
        <f>+VLOOKUP(A576,bd_lista!$A$3:$C$590,3,FALSE)</f>
        <v>Gobierno Autónomo Municipal de Coroico</v>
      </c>
      <c r="D576" s="451" t="str">
        <f>+C576</f>
        <v>Gobierno Autónomo Municipal de Coroico</v>
      </c>
      <c r="E576" s="244" t="s">
        <v>1310</v>
      </c>
      <c r="F576" s="245">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245">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245">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245">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245">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245">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245">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245">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245">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245">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245">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245">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245">
        <f t="shared" ca="1" si="23"/>
        <v>0</v>
      </c>
      <c r="S576" s="252"/>
      <c r="T576" s="245">
        <f ca="1">+T577</f>
        <v>0</v>
      </c>
      <c r="U576" s="244">
        <f t="shared" si="24"/>
        <v>1</v>
      </c>
      <c r="V576" s="347" t="str">
        <f>+VLOOKUP(A576,bd_lista!$A$3:$E$590,5,FALSE)</f>
        <v>Gobiernos Autonomos Municipales</v>
      </c>
      <c r="W576" s="453" t="str">
        <f>+V576</f>
        <v>Gobiernos Autonomos Municipales</v>
      </c>
      <c r="X576" s="244">
        <f>+VLOOKUP(A576,[2]Sheet1!$A$13:$D$744,4,FALSE)</f>
        <v>0</v>
      </c>
      <c r="Y576" s="244" t="e">
        <f>+VLOOKUP(X576,bd_lista!$A$3:$C$590,3,FALSE)</f>
        <v>#N/A</v>
      </c>
      <c r="Z576" s="304">
        <f>+X576</f>
        <v>0</v>
      </c>
      <c r="AA576" s="305" t="e">
        <f>+Y576</f>
        <v>#N/A</v>
      </c>
    </row>
    <row r="577" spans="1:27" customFormat="1" ht="15" hidden="1" customHeight="1">
      <c r="A577" s="32">
        <v>1265</v>
      </c>
      <c r="B577" s="450"/>
      <c r="C577" s="249" t="str">
        <f>+VLOOKUP(A577,bd_lista!$A$3:$C$590,3,FALSE)</f>
        <v>Gobierno Autónomo Municipal de Coroico</v>
      </c>
      <c r="D577" s="452"/>
      <c r="E577" s="246" t="s">
        <v>1311</v>
      </c>
      <c r="F577" s="245">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245">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245">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245">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245">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245">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245">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245">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245">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245">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245">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245">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245">
        <f t="shared" ca="1" si="23"/>
        <v>0</v>
      </c>
      <c r="S577" s="252">
        <f ca="1">+R576+R577</f>
        <v>0</v>
      </c>
      <c r="T577" s="245">
        <f ca="1">+S577</f>
        <v>0</v>
      </c>
      <c r="U577" s="244">
        <f t="shared" si="24"/>
        <v>2</v>
      </c>
      <c r="V577" s="347" t="str">
        <f>+VLOOKUP(A577,bd_lista!$A$3:$E$590,5,FALSE)</f>
        <v>Gobiernos Autonomos Municipales</v>
      </c>
      <c r="W577" s="454"/>
      <c r="X577" s="244">
        <f>+VLOOKUP(A577,[2]Sheet1!$A$13:$D$744,4,FALSE)</f>
        <v>0</v>
      </c>
      <c r="Y577" s="244" t="e">
        <f>+VLOOKUP(X577,bd_lista!$A$3:$C$590,3,FALSE)</f>
        <v>#N/A</v>
      </c>
      <c r="Z577" s="302"/>
      <c r="AA577" s="303"/>
    </row>
    <row r="578" spans="1:27" customFormat="1" ht="15" hidden="1" customHeight="1">
      <c r="A578" s="32">
        <v>1266</v>
      </c>
      <c r="B578" s="449">
        <f>+A578</f>
        <v>1266</v>
      </c>
      <c r="C578" s="249" t="str">
        <f>+VLOOKUP(A578,bd_lista!$A$3:$C$590,3,FALSE)</f>
        <v>Gobierno Autónomo Municipal de Coripata</v>
      </c>
      <c r="D578" s="451" t="str">
        <f>+C578</f>
        <v>Gobierno Autónomo Municipal de Coripata</v>
      </c>
      <c r="E578" s="244" t="s">
        <v>1310</v>
      </c>
      <c r="F578" s="245">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245">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245">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245">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245">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245">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245">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245">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245">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245">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245">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245">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245">
        <f t="shared" ca="1" si="23"/>
        <v>0</v>
      </c>
      <c r="S578" s="252"/>
      <c r="T578" s="245">
        <f ca="1">+T579</f>
        <v>0</v>
      </c>
      <c r="U578" s="244">
        <f t="shared" si="24"/>
        <v>1</v>
      </c>
      <c r="V578" s="347" t="str">
        <f>+VLOOKUP(A578,bd_lista!$A$3:$E$590,5,FALSE)</f>
        <v>Gobiernos Autonomos Municipales</v>
      </c>
      <c r="W578" s="453" t="str">
        <f>+V578</f>
        <v>Gobiernos Autonomos Municipales</v>
      </c>
      <c r="X578" s="244">
        <f>+VLOOKUP(A578,[2]Sheet1!$A$13:$D$744,4,FALSE)</f>
        <v>0</v>
      </c>
      <c r="Y578" s="244" t="e">
        <f>+VLOOKUP(X578,bd_lista!$A$3:$C$590,3,FALSE)</f>
        <v>#N/A</v>
      </c>
      <c r="Z578" s="304">
        <f>+X578</f>
        <v>0</v>
      </c>
      <c r="AA578" s="305" t="e">
        <f>+Y578</f>
        <v>#N/A</v>
      </c>
    </row>
    <row r="579" spans="1:27" customFormat="1" ht="15" hidden="1" customHeight="1">
      <c r="A579" s="32">
        <v>1266</v>
      </c>
      <c r="B579" s="450"/>
      <c r="C579" s="249" t="str">
        <f>+VLOOKUP(A579,bd_lista!$A$3:$C$590,3,FALSE)</f>
        <v>Gobierno Autónomo Municipal de Coripata</v>
      </c>
      <c r="D579" s="452"/>
      <c r="E579" s="246" t="s">
        <v>1311</v>
      </c>
      <c r="F579" s="245">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245">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245">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245">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245">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245">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245">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245">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245">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245">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245">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245">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245">
        <f t="shared" ca="1" si="23"/>
        <v>0</v>
      </c>
      <c r="S579" s="252">
        <f ca="1">+R578+R579</f>
        <v>0</v>
      </c>
      <c r="T579" s="245">
        <f ca="1">+S579</f>
        <v>0</v>
      </c>
      <c r="U579" s="244">
        <f t="shared" si="24"/>
        <v>2</v>
      </c>
      <c r="V579" s="347" t="str">
        <f>+VLOOKUP(A579,bd_lista!$A$3:$E$590,5,FALSE)</f>
        <v>Gobiernos Autonomos Municipales</v>
      </c>
      <c r="W579" s="454"/>
      <c r="X579" s="244">
        <f>+VLOOKUP(A579,[2]Sheet1!$A$13:$D$744,4,FALSE)</f>
        <v>0</v>
      </c>
      <c r="Y579" s="244" t="e">
        <f>+VLOOKUP(X579,bd_lista!$A$3:$C$590,3,FALSE)</f>
        <v>#N/A</v>
      </c>
      <c r="Z579" s="302"/>
      <c r="AA579" s="303"/>
    </row>
    <row r="580" spans="1:27" customFormat="1" ht="15" hidden="1" customHeight="1">
      <c r="A580" s="32">
        <v>1267</v>
      </c>
      <c r="B580" s="449">
        <f>+A580</f>
        <v>1267</v>
      </c>
      <c r="C580" s="249" t="str">
        <f>+VLOOKUP(A580,bd_lista!$A$3:$C$590,3,FALSE)</f>
        <v>Gobierno Autónomo Municipal de Ixiamas</v>
      </c>
      <c r="D580" s="451" t="str">
        <f>+C580</f>
        <v>Gobierno Autónomo Municipal de Ixiamas</v>
      </c>
      <c r="E580" s="244" t="s">
        <v>1310</v>
      </c>
      <c r="F580" s="245">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245">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245">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245">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245">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245">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245">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245">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245">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245">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245">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245">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245">
        <f t="shared" ca="1" si="23"/>
        <v>0</v>
      </c>
      <c r="S580" s="252"/>
      <c r="T580" s="245">
        <f ca="1">+T581</f>
        <v>0</v>
      </c>
      <c r="U580" s="244">
        <f t="shared" si="24"/>
        <v>1</v>
      </c>
      <c r="V580" s="347" t="str">
        <f>+VLOOKUP(A580,bd_lista!$A$3:$E$590,5,FALSE)</f>
        <v>Gobiernos Autonomos Municipales</v>
      </c>
      <c r="W580" s="453" t="str">
        <f>+V580</f>
        <v>Gobiernos Autonomos Municipales</v>
      </c>
      <c r="X580" s="244">
        <f>+VLOOKUP(A580,[2]Sheet1!$A$13:$D$744,4,FALSE)</f>
        <v>0</v>
      </c>
      <c r="Y580" s="244" t="e">
        <f>+VLOOKUP(X580,bd_lista!$A$3:$C$590,3,FALSE)</f>
        <v>#N/A</v>
      </c>
      <c r="Z580" s="304">
        <f>+X580</f>
        <v>0</v>
      </c>
      <c r="AA580" s="305" t="e">
        <f>+Y580</f>
        <v>#N/A</v>
      </c>
    </row>
    <row r="581" spans="1:27" customFormat="1" ht="15" hidden="1" customHeight="1">
      <c r="A581" s="32">
        <v>1267</v>
      </c>
      <c r="B581" s="450"/>
      <c r="C581" s="249" t="str">
        <f>+VLOOKUP(A581,bd_lista!$A$3:$C$590,3,FALSE)</f>
        <v>Gobierno Autónomo Municipal de Ixiamas</v>
      </c>
      <c r="D581" s="452"/>
      <c r="E581" s="246" t="s">
        <v>1311</v>
      </c>
      <c r="F581" s="245">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245">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245">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245">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245">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245">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245">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245">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245">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245">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245">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245">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245">
        <f t="shared" ca="1" si="23"/>
        <v>0</v>
      </c>
      <c r="S581" s="252">
        <f ca="1">+R580+R581</f>
        <v>0</v>
      </c>
      <c r="T581" s="245">
        <f ca="1">+S581</f>
        <v>0</v>
      </c>
      <c r="U581" s="244">
        <f t="shared" si="24"/>
        <v>2</v>
      </c>
      <c r="V581" s="347" t="str">
        <f>+VLOOKUP(A581,bd_lista!$A$3:$E$590,5,FALSE)</f>
        <v>Gobiernos Autonomos Municipales</v>
      </c>
      <c r="W581" s="454"/>
      <c r="X581" s="244">
        <f>+VLOOKUP(A581,[2]Sheet1!$A$13:$D$744,4,FALSE)</f>
        <v>0</v>
      </c>
      <c r="Y581" s="244" t="e">
        <f>+VLOOKUP(X581,bd_lista!$A$3:$C$590,3,FALSE)</f>
        <v>#N/A</v>
      </c>
      <c r="Z581" s="302"/>
      <c r="AA581" s="303"/>
    </row>
    <row r="582" spans="1:27" customFormat="1" ht="15" hidden="1" customHeight="1">
      <c r="A582" s="32">
        <v>1268</v>
      </c>
      <c r="B582" s="449">
        <f>+A582</f>
        <v>1268</v>
      </c>
      <c r="C582" s="249" t="str">
        <f>+VLOOKUP(A582,bd_lista!$A$3:$C$590,3,FALSE)</f>
        <v>Gobierno Autónomo Municipal de San Buenaventura</v>
      </c>
      <c r="D582" s="451" t="str">
        <f>+C582</f>
        <v>Gobierno Autónomo Municipal de San Buenaventura</v>
      </c>
      <c r="E582" s="244" t="s">
        <v>1310</v>
      </c>
      <c r="F582" s="245">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245">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245">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245">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245">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245">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245">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245">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245">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245">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245">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245">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245">
        <f t="shared" ca="1" si="23"/>
        <v>0</v>
      </c>
      <c r="S582" s="252"/>
      <c r="T582" s="245">
        <f ca="1">+T583</f>
        <v>0</v>
      </c>
      <c r="U582" s="244">
        <f t="shared" si="24"/>
        <v>1</v>
      </c>
      <c r="V582" s="347" t="str">
        <f>+VLOOKUP(A582,bd_lista!$A$3:$E$590,5,FALSE)</f>
        <v>Gobiernos Autonomos Municipales</v>
      </c>
      <c r="W582" s="453" t="str">
        <f>+V582</f>
        <v>Gobiernos Autonomos Municipales</v>
      </c>
      <c r="X582" s="244">
        <f>+VLOOKUP(A582,[2]Sheet1!$A$13:$D$744,4,FALSE)</f>
        <v>0</v>
      </c>
      <c r="Y582" s="244" t="e">
        <f>+VLOOKUP(X582,bd_lista!$A$3:$C$590,3,FALSE)</f>
        <v>#N/A</v>
      </c>
      <c r="Z582" s="304">
        <f>+X582</f>
        <v>0</v>
      </c>
      <c r="AA582" s="305" t="e">
        <f>+Y582</f>
        <v>#N/A</v>
      </c>
    </row>
    <row r="583" spans="1:27" customFormat="1" ht="15" hidden="1" customHeight="1">
      <c r="A583" s="32">
        <v>1268</v>
      </c>
      <c r="B583" s="450"/>
      <c r="C583" s="249" t="str">
        <f>+VLOOKUP(A583,bd_lista!$A$3:$C$590,3,FALSE)</f>
        <v>Gobierno Autónomo Municipal de San Buenaventura</v>
      </c>
      <c r="D583" s="452"/>
      <c r="E583" s="246" t="s">
        <v>1311</v>
      </c>
      <c r="F583" s="245">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245">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245">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245">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245">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245">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245">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245">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245">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245">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245">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245">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245">
        <f t="shared" ca="1" si="23"/>
        <v>0</v>
      </c>
      <c r="S583" s="252">
        <f ca="1">+R582+R583</f>
        <v>0</v>
      </c>
      <c r="T583" s="245">
        <f ca="1">+S583</f>
        <v>0</v>
      </c>
      <c r="U583" s="244">
        <f t="shared" si="24"/>
        <v>2</v>
      </c>
      <c r="V583" s="347" t="str">
        <f>+VLOOKUP(A583,bd_lista!$A$3:$E$590,5,FALSE)</f>
        <v>Gobiernos Autonomos Municipales</v>
      </c>
      <c r="W583" s="454"/>
      <c r="X583" s="244">
        <f>+VLOOKUP(A583,[2]Sheet1!$A$13:$D$744,4,FALSE)</f>
        <v>0</v>
      </c>
      <c r="Y583" s="244" t="e">
        <f>+VLOOKUP(X583,bd_lista!$A$3:$C$590,3,FALSE)</f>
        <v>#N/A</v>
      </c>
      <c r="Z583" s="302"/>
      <c r="AA583" s="303"/>
    </row>
    <row r="584" spans="1:27" customFormat="1" ht="15" hidden="1" customHeight="1">
      <c r="A584" s="32">
        <v>1269</v>
      </c>
      <c r="B584" s="449">
        <f>+A584</f>
        <v>1269</v>
      </c>
      <c r="C584" s="249" t="str">
        <f>+VLOOKUP(A584,bd_lista!$A$3:$C$590,3,FALSE)</f>
        <v>Gobierno Autónomo Municipal de General Juan José Pérez (Charazani)</v>
      </c>
      <c r="D584" s="451" t="str">
        <f>+C584</f>
        <v>Gobierno Autónomo Municipal de General Juan José Pérez (Charazani)</v>
      </c>
      <c r="E584" s="244" t="s">
        <v>1310</v>
      </c>
      <c r="F584" s="245">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245">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245">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245">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245">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245">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245">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245">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245">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245">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245">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245">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245">
        <f t="shared" ca="1" si="23"/>
        <v>0</v>
      </c>
      <c r="S584" s="252"/>
      <c r="T584" s="245">
        <f ca="1">+T585</f>
        <v>0</v>
      </c>
      <c r="U584" s="244">
        <f t="shared" si="24"/>
        <v>1</v>
      </c>
      <c r="V584" s="347" t="str">
        <f>+VLOOKUP(A584,bd_lista!$A$3:$E$590,5,FALSE)</f>
        <v>Gobiernos Autonomos Municipales</v>
      </c>
      <c r="W584" s="453" t="str">
        <f>+V584</f>
        <v>Gobiernos Autonomos Municipales</v>
      </c>
      <c r="X584" s="244">
        <f>+VLOOKUP(A584,[2]Sheet1!$A$13:$D$744,4,FALSE)</f>
        <v>0</v>
      </c>
      <c r="Y584" s="244" t="e">
        <f>+VLOOKUP(X584,bd_lista!$A$3:$C$590,3,FALSE)</f>
        <v>#N/A</v>
      </c>
      <c r="Z584" s="304">
        <f>+X584</f>
        <v>0</v>
      </c>
      <c r="AA584" s="305" t="e">
        <f>+Y584</f>
        <v>#N/A</v>
      </c>
    </row>
    <row r="585" spans="1:27" customFormat="1" ht="15" hidden="1" customHeight="1">
      <c r="A585" s="32">
        <v>1269</v>
      </c>
      <c r="B585" s="450"/>
      <c r="C585" s="249" t="str">
        <f>+VLOOKUP(A585,bd_lista!$A$3:$C$590,3,FALSE)</f>
        <v>Gobierno Autónomo Municipal de General Juan José Pérez (Charazani)</v>
      </c>
      <c r="D585" s="452"/>
      <c r="E585" s="246" t="s">
        <v>1311</v>
      </c>
      <c r="F585" s="245">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245">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245">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245">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245">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245">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245">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245">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245">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245">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245">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245">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245">
        <f t="shared" ca="1" si="23"/>
        <v>0</v>
      </c>
      <c r="S585" s="252">
        <f ca="1">+R584+R585</f>
        <v>0</v>
      </c>
      <c r="T585" s="245">
        <f ca="1">+S585</f>
        <v>0</v>
      </c>
      <c r="U585" s="244">
        <f t="shared" si="24"/>
        <v>2</v>
      </c>
      <c r="V585" s="347" t="str">
        <f>+VLOOKUP(A585,bd_lista!$A$3:$E$590,5,FALSE)</f>
        <v>Gobiernos Autonomos Municipales</v>
      </c>
      <c r="W585" s="454"/>
      <c r="X585" s="244">
        <f>+VLOOKUP(A585,[2]Sheet1!$A$13:$D$744,4,FALSE)</f>
        <v>0</v>
      </c>
      <c r="Y585" s="244" t="e">
        <f>+VLOOKUP(X585,bd_lista!$A$3:$C$590,3,FALSE)</f>
        <v>#N/A</v>
      </c>
      <c r="Z585" s="302"/>
      <c r="AA585" s="303"/>
    </row>
    <row r="586" spans="1:27" customFormat="1" ht="15" hidden="1" customHeight="1">
      <c r="A586" s="32">
        <v>1270</v>
      </c>
      <c r="B586" s="449">
        <f>+A586</f>
        <v>1270</v>
      </c>
      <c r="C586" s="249" t="str">
        <f>+VLOOKUP(A586,bd_lista!$A$3:$C$590,3,FALSE)</f>
        <v>Gobierno Autónomo Municipal de Curva</v>
      </c>
      <c r="D586" s="451" t="str">
        <f>+C586</f>
        <v>Gobierno Autónomo Municipal de Curva</v>
      </c>
      <c r="E586" s="244" t="s">
        <v>1310</v>
      </c>
      <c r="F586" s="245">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245">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245">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245">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245">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245">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245">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245">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245">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245">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245">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245">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245">
        <f t="shared" ca="1" si="23"/>
        <v>0</v>
      </c>
      <c r="S586" s="252"/>
      <c r="T586" s="245">
        <f ca="1">+T587</f>
        <v>0</v>
      </c>
      <c r="U586" s="244">
        <f t="shared" si="24"/>
        <v>1</v>
      </c>
      <c r="V586" s="347" t="str">
        <f>+VLOOKUP(A586,bd_lista!$A$3:$E$590,5,FALSE)</f>
        <v>Gobiernos Autonomos Municipales</v>
      </c>
      <c r="W586" s="453" t="str">
        <f>+V586</f>
        <v>Gobiernos Autonomos Municipales</v>
      </c>
      <c r="X586" s="244">
        <f>+VLOOKUP(A586,[2]Sheet1!$A$13:$D$744,4,FALSE)</f>
        <v>0</v>
      </c>
      <c r="Y586" s="244" t="e">
        <f>+VLOOKUP(X586,bd_lista!$A$3:$C$590,3,FALSE)</f>
        <v>#N/A</v>
      </c>
      <c r="Z586" s="304">
        <f>+X586</f>
        <v>0</v>
      </c>
      <c r="AA586" s="305" t="e">
        <f>+Y586</f>
        <v>#N/A</v>
      </c>
    </row>
    <row r="587" spans="1:27" customFormat="1" ht="15" hidden="1" customHeight="1">
      <c r="A587" s="32">
        <v>1270</v>
      </c>
      <c r="B587" s="450"/>
      <c r="C587" s="249" t="str">
        <f>+VLOOKUP(A587,bd_lista!$A$3:$C$590,3,FALSE)</f>
        <v>Gobierno Autónomo Municipal de Curva</v>
      </c>
      <c r="D587" s="452"/>
      <c r="E587" s="246" t="s">
        <v>1311</v>
      </c>
      <c r="F587" s="245">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245">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245">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245">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245">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245">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245">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245">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245">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245">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245">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245">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245">
        <f t="shared" ca="1" si="23"/>
        <v>0</v>
      </c>
      <c r="S587" s="252">
        <f ca="1">+R586+R587</f>
        <v>0</v>
      </c>
      <c r="T587" s="245">
        <f ca="1">+S587</f>
        <v>0</v>
      </c>
      <c r="U587" s="244">
        <f t="shared" si="24"/>
        <v>2</v>
      </c>
      <c r="V587" s="347" t="str">
        <f>+VLOOKUP(A587,bd_lista!$A$3:$E$590,5,FALSE)</f>
        <v>Gobiernos Autonomos Municipales</v>
      </c>
      <c r="W587" s="454"/>
      <c r="X587" s="244">
        <f>+VLOOKUP(A587,[2]Sheet1!$A$13:$D$744,4,FALSE)</f>
        <v>0</v>
      </c>
      <c r="Y587" s="244" t="e">
        <f>+VLOOKUP(X587,bd_lista!$A$3:$C$590,3,FALSE)</f>
        <v>#N/A</v>
      </c>
      <c r="Z587" s="302"/>
      <c r="AA587" s="303"/>
    </row>
    <row r="588" spans="1:27" customFormat="1" ht="27" hidden="1" customHeight="1">
      <c r="A588" s="32">
        <v>1271</v>
      </c>
      <c r="B588" s="449">
        <f>+A588</f>
        <v>1271</v>
      </c>
      <c r="C588" s="249" t="str">
        <f>+VLOOKUP(A588,bd_lista!$A$3:$C$590,3,FALSE)</f>
        <v>Gobierno Autónomo Municipal de San Pedro de Curahuara</v>
      </c>
      <c r="D588" s="451" t="str">
        <f>+C588</f>
        <v>Gobierno Autónomo Municipal de San Pedro de Curahuara</v>
      </c>
      <c r="E588" s="244" t="s">
        <v>1310</v>
      </c>
      <c r="F588" s="245">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245">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245">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245">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245">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245">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245">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245">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245">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245">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245">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245">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245">
        <f t="shared" ca="1" si="23"/>
        <v>0</v>
      </c>
      <c r="S588" s="252"/>
      <c r="T588" s="245">
        <f ca="1">+T589</f>
        <v>0</v>
      </c>
      <c r="U588" s="244">
        <f t="shared" si="24"/>
        <v>1</v>
      </c>
      <c r="V588" s="347" t="str">
        <f>+VLOOKUP(A588,bd_lista!$A$3:$E$590,5,FALSE)</f>
        <v>Gobiernos Autonomos Municipales</v>
      </c>
      <c r="W588" s="453" t="str">
        <f>+V588</f>
        <v>Gobiernos Autonomos Municipales</v>
      </c>
      <c r="X588" s="244">
        <f>+VLOOKUP(A588,[2]Sheet1!$A$13:$D$744,4,FALSE)</f>
        <v>0</v>
      </c>
      <c r="Y588" s="244" t="e">
        <f>+VLOOKUP(X588,bd_lista!$A$3:$C$590,3,FALSE)</f>
        <v>#N/A</v>
      </c>
      <c r="Z588" s="304">
        <f>+X588</f>
        <v>0</v>
      </c>
      <c r="AA588" s="305" t="e">
        <f>+Y588</f>
        <v>#N/A</v>
      </c>
    </row>
    <row r="589" spans="1:27" customFormat="1" ht="27" hidden="1" customHeight="1">
      <c r="A589" s="32">
        <v>1271</v>
      </c>
      <c r="B589" s="450"/>
      <c r="C589" s="249" t="str">
        <f>+VLOOKUP(A589,bd_lista!$A$3:$C$590,3,FALSE)</f>
        <v>Gobierno Autónomo Municipal de San Pedro de Curahuara</v>
      </c>
      <c r="D589" s="452"/>
      <c r="E589" s="246" t="s">
        <v>1311</v>
      </c>
      <c r="F589" s="245">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245">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245">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245">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245">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245">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245">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245">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245">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245">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245">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245">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245">
        <f t="shared" ca="1" si="23"/>
        <v>0</v>
      </c>
      <c r="S589" s="252">
        <f ca="1">+R588+R589</f>
        <v>0</v>
      </c>
      <c r="T589" s="245">
        <f ca="1">+S589</f>
        <v>0</v>
      </c>
      <c r="U589" s="244">
        <f t="shared" si="24"/>
        <v>2</v>
      </c>
      <c r="V589" s="347" t="str">
        <f>+VLOOKUP(A589,bd_lista!$A$3:$E$590,5,FALSE)</f>
        <v>Gobiernos Autonomos Municipales</v>
      </c>
      <c r="W589" s="454"/>
      <c r="X589" s="244">
        <f>+VLOOKUP(A589,[2]Sheet1!$A$13:$D$744,4,FALSE)</f>
        <v>0</v>
      </c>
      <c r="Y589" s="244" t="e">
        <f>+VLOOKUP(X589,bd_lista!$A$3:$C$590,3,FALSE)</f>
        <v>#N/A</v>
      </c>
      <c r="Z589" s="302"/>
      <c r="AA589" s="303"/>
    </row>
    <row r="590" spans="1:27" customFormat="1" ht="27" hidden="1" customHeight="1">
      <c r="A590" s="32">
        <v>1272</v>
      </c>
      <c r="B590" s="449">
        <f>+A590</f>
        <v>1272</v>
      </c>
      <c r="C590" s="249" t="str">
        <f>+VLOOKUP(A590,bd_lista!$A$3:$C$590,3,FALSE)</f>
        <v>Gobierno Autónomo Municipal de Papel Pampa</v>
      </c>
      <c r="D590" s="451" t="str">
        <f>+C590</f>
        <v>Gobierno Autónomo Municipal de Papel Pampa</v>
      </c>
      <c r="E590" s="244" t="s">
        <v>1310</v>
      </c>
      <c r="F590" s="245">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245">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245">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245">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245">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245">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245">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245">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245">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245">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245">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245">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245">
        <f t="shared" ca="1" si="23"/>
        <v>0</v>
      </c>
      <c r="S590" s="252"/>
      <c r="T590" s="245">
        <f ca="1">+T591</f>
        <v>0</v>
      </c>
      <c r="U590" s="244">
        <f t="shared" si="24"/>
        <v>1</v>
      </c>
      <c r="V590" s="347" t="str">
        <f>+VLOOKUP(A590,bd_lista!$A$3:$E$590,5,FALSE)</f>
        <v>Gobiernos Autonomos Municipales</v>
      </c>
      <c r="W590" s="453" t="str">
        <f>+V590</f>
        <v>Gobiernos Autonomos Municipales</v>
      </c>
      <c r="X590" s="244">
        <f>+VLOOKUP(A590,[2]Sheet1!$A$13:$D$744,4,FALSE)</f>
        <v>0</v>
      </c>
      <c r="Y590" s="244" t="e">
        <f>+VLOOKUP(X590,bd_lista!$A$3:$C$590,3,FALSE)</f>
        <v>#N/A</v>
      </c>
      <c r="Z590" s="304">
        <f>+X590</f>
        <v>0</v>
      </c>
      <c r="AA590" s="305" t="e">
        <f>+Y590</f>
        <v>#N/A</v>
      </c>
    </row>
    <row r="591" spans="1:27" customFormat="1" ht="27" hidden="1" customHeight="1">
      <c r="A591" s="32">
        <v>1272</v>
      </c>
      <c r="B591" s="450"/>
      <c r="C591" s="249" t="str">
        <f>+VLOOKUP(A591,bd_lista!$A$3:$C$590,3,FALSE)</f>
        <v>Gobierno Autónomo Municipal de Papel Pampa</v>
      </c>
      <c r="D591" s="452"/>
      <c r="E591" s="246" t="s">
        <v>1311</v>
      </c>
      <c r="F591" s="245">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245">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245">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245">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245">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245">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245">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245">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245">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245">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245">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245">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245">
        <f t="shared" ca="1" si="23"/>
        <v>0</v>
      </c>
      <c r="S591" s="252">
        <f ca="1">+R590+R591</f>
        <v>0</v>
      </c>
      <c r="T591" s="245">
        <f ca="1">+S591</f>
        <v>0</v>
      </c>
      <c r="U591" s="244">
        <f t="shared" si="24"/>
        <v>2</v>
      </c>
      <c r="V591" s="347" t="str">
        <f>+VLOOKUP(A591,bd_lista!$A$3:$E$590,5,FALSE)</f>
        <v>Gobiernos Autonomos Municipales</v>
      </c>
      <c r="W591" s="454"/>
      <c r="X591" s="244">
        <f>+VLOOKUP(A591,[2]Sheet1!$A$13:$D$744,4,FALSE)</f>
        <v>0</v>
      </c>
      <c r="Y591" s="244" t="e">
        <f>+VLOOKUP(X591,bd_lista!$A$3:$C$590,3,FALSE)</f>
        <v>#N/A</v>
      </c>
      <c r="Z591" s="302"/>
      <c r="AA591" s="303"/>
    </row>
    <row r="592" spans="1:27" customFormat="1" ht="15" hidden="1" customHeight="1">
      <c r="A592" s="32">
        <v>1273</v>
      </c>
      <c r="B592" s="449">
        <f>+A592</f>
        <v>1273</v>
      </c>
      <c r="C592" s="249" t="str">
        <f>+VLOOKUP(A592,bd_lista!$A$3:$C$590,3,FALSE)</f>
        <v>Gobierno Autónomo Municipal de Chacarilla</v>
      </c>
      <c r="D592" s="451" t="str">
        <f>+C592</f>
        <v>Gobierno Autónomo Municipal de Chacarilla</v>
      </c>
      <c r="E592" s="244" t="s">
        <v>1310</v>
      </c>
      <c r="F592" s="245">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245">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245">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245">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245">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245">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245">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245">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245">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245">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245">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245">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245">
        <f t="shared" ca="1" si="23"/>
        <v>0</v>
      </c>
      <c r="S592" s="252"/>
      <c r="T592" s="245">
        <f ca="1">+T593</f>
        <v>0</v>
      </c>
      <c r="U592" s="244">
        <f t="shared" si="24"/>
        <v>1</v>
      </c>
      <c r="V592" s="347" t="str">
        <f>+VLOOKUP(A592,bd_lista!$A$3:$E$590,5,FALSE)</f>
        <v>Gobiernos Autonomos Municipales</v>
      </c>
      <c r="W592" s="453" t="str">
        <f>+V592</f>
        <v>Gobiernos Autonomos Municipales</v>
      </c>
      <c r="X592" s="244">
        <f>+VLOOKUP(A592,[2]Sheet1!$A$13:$D$744,4,FALSE)</f>
        <v>0</v>
      </c>
      <c r="Y592" s="244" t="e">
        <f>+VLOOKUP(X592,bd_lista!$A$3:$C$590,3,FALSE)</f>
        <v>#N/A</v>
      </c>
      <c r="Z592" s="304">
        <f>+X592</f>
        <v>0</v>
      </c>
      <c r="AA592" s="305" t="e">
        <f>+Y592</f>
        <v>#N/A</v>
      </c>
    </row>
    <row r="593" spans="1:27" customFormat="1" ht="15" hidden="1" customHeight="1">
      <c r="A593" s="32">
        <v>1273</v>
      </c>
      <c r="B593" s="450"/>
      <c r="C593" s="249" t="str">
        <f>+VLOOKUP(A593,bd_lista!$A$3:$C$590,3,FALSE)</f>
        <v>Gobierno Autónomo Municipal de Chacarilla</v>
      </c>
      <c r="D593" s="452"/>
      <c r="E593" s="246" t="s">
        <v>1311</v>
      </c>
      <c r="F593" s="245">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245">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245">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245">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245">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245">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245">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245">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245">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245">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245">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245">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245">
        <f t="shared" ca="1" si="23"/>
        <v>0</v>
      </c>
      <c r="S593" s="252">
        <f ca="1">+R592+R593</f>
        <v>0</v>
      </c>
      <c r="T593" s="245">
        <f ca="1">+S593</f>
        <v>0</v>
      </c>
      <c r="U593" s="244">
        <f t="shared" si="24"/>
        <v>2</v>
      </c>
      <c r="V593" s="347" t="str">
        <f>+VLOOKUP(A593,bd_lista!$A$3:$E$590,5,FALSE)</f>
        <v>Gobiernos Autonomos Municipales</v>
      </c>
      <c r="W593" s="454"/>
      <c r="X593" s="244">
        <f>+VLOOKUP(A593,[2]Sheet1!$A$13:$D$744,4,FALSE)</f>
        <v>0</v>
      </c>
      <c r="Y593" s="244" t="e">
        <f>+VLOOKUP(X593,bd_lista!$A$3:$C$590,3,FALSE)</f>
        <v>#N/A</v>
      </c>
      <c r="Z593" s="302"/>
      <c r="AA593" s="303"/>
    </row>
    <row r="594" spans="1:27" customFormat="1" ht="15" hidden="1" customHeight="1">
      <c r="A594" s="32">
        <v>1274</v>
      </c>
      <c r="B594" s="449">
        <f>+A594</f>
        <v>1274</v>
      </c>
      <c r="C594" s="249" t="str">
        <f>+VLOOKUP(A594,bd_lista!$A$3:$C$590,3,FALSE)</f>
        <v>Gobierno Autónomo Municipal de Santiago de Machaca</v>
      </c>
      <c r="D594" s="451" t="str">
        <f>+C594</f>
        <v>Gobierno Autónomo Municipal de Santiago de Machaca</v>
      </c>
      <c r="E594" s="244" t="s">
        <v>1310</v>
      </c>
      <c r="F594" s="245">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245">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245">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245">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245">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245">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245">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245">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245">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245">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245">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245">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245">
        <f t="shared" ca="1" si="23"/>
        <v>0</v>
      </c>
      <c r="S594" s="252"/>
      <c r="T594" s="245">
        <f ca="1">+T595</f>
        <v>0</v>
      </c>
      <c r="U594" s="244">
        <f t="shared" si="24"/>
        <v>1</v>
      </c>
      <c r="V594" s="347" t="str">
        <f>+VLOOKUP(A594,bd_lista!$A$3:$E$590,5,FALSE)</f>
        <v>Gobiernos Autonomos Municipales</v>
      </c>
      <c r="W594" s="453" t="str">
        <f>+V594</f>
        <v>Gobiernos Autonomos Municipales</v>
      </c>
      <c r="X594" s="244">
        <f>+VLOOKUP(A594,[2]Sheet1!$A$13:$D$744,4,FALSE)</f>
        <v>0</v>
      </c>
      <c r="Y594" s="244" t="e">
        <f>+VLOOKUP(X594,bd_lista!$A$3:$C$590,3,FALSE)</f>
        <v>#N/A</v>
      </c>
      <c r="Z594" s="304">
        <f>+X594</f>
        <v>0</v>
      </c>
      <c r="AA594" s="305" t="e">
        <f>+Y594</f>
        <v>#N/A</v>
      </c>
    </row>
    <row r="595" spans="1:27" customFormat="1" ht="15" hidden="1" customHeight="1">
      <c r="A595" s="32">
        <v>1274</v>
      </c>
      <c r="B595" s="450"/>
      <c r="C595" s="249" t="str">
        <f>+VLOOKUP(A595,bd_lista!$A$3:$C$590,3,FALSE)</f>
        <v>Gobierno Autónomo Municipal de Santiago de Machaca</v>
      </c>
      <c r="D595" s="452"/>
      <c r="E595" s="246" t="s">
        <v>1311</v>
      </c>
      <c r="F595" s="245">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245">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245">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245">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245">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245">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245">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245">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245">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245">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245">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245">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245">
        <f t="shared" ca="1" si="23"/>
        <v>0</v>
      </c>
      <c r="S595" s="252">
        <f ca="1">+R594+R595</f>
        <v>0</v>
      </c>
      <c r="T595" s="245">
        <f ca="1">+S595</f>
        <v>0</v>
      </c>
      <c r="U595" s="244">
        <f t="shared" si="24"/>
        <v>2</v>
      </c>
      <c r="V595" s="347" t="str">
        <f>+VLOOKUP(A595,bd_lista!$A$3:$E$590,5,FALSE)</f>
        <v>Gobiernos Autonomos Municipales</v>
      </c>
      <c r="W595" s="454"/>
      <c r="X595" s="244">
        <f>+VLOOKUP(A595,[2]Sheet1!$A$13:$D$744,4,FALSE)</f>
        <v>0</v>
      </c>
      <c r="Y595" s="244" t="e">
        <f>+VLOOKUP(X595,bd_lista!$A$3:$C$590,3,FALSE)</f>
        <v>#N/A</v>
      </c>
      <c r="Z595" s="302"/>
      <c r="AA595" s="303"/>
    </row>
    <row r="596" spans="1:27" customFormat="1" ht="15" hidden="1" customHeight="1">
      <c r="A596" s="32">
        <v>1275</v>
      </c>
      <c r="B596" s="449">
        <f>+A596</f>
        <v>1275</v>
      </c>
      <c r="C596" s="249" t="str">
        <f>+VLOOKUP(A596,bd_lista!$A$3:$C$590,3,FALSE)</f>
        <v>Gobierno Autónomo Municipal de Catacora</v>
      </c>
      <c r="D596" s="451" t="str">
        <f>+C596</f>
        <v>Gobierno Autónomo Municipal de Catacora</v>
      </c>
      <c r="E596" s="244" t="s">
        <v>1310</v>
      </c>
      <c r="F596" s="245">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245">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245">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245">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245">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245">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245">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245">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245">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245">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245">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245">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245">
        <f t="shared" ca="1" si="23"/>
        <v>0</v>
      </c>
      <c r="S596" s="252"/>
      <c r="T596" s="245">
        <f ca="1">+T597</f>
        <v>0</v>
      </c>
      <c r="U596" s="244">
        <f t="shared" si="24"/>
        <v>1</v>
      </c>
      <c r="V596" s="347" t="str">
        <f>+VLOOKUP(A596,bd_lista!$A$3:$E$590,5,FALSE)</f>
        <v>Gobiernos Autonomos Municipales</v>
      </c>
      <c r="W596" s="453" t="str">
        <f>+V596</f>
        <v>Gobiernos Autonomos Municipales</v>
      </c>
      <c r="X596" s="244">
        <f>+VLOOKUP(A596,[2]Sheet1!$A$13:$D$744,4,FALSE)</f>
        <v>0</v>
      </c>
      <c r="Y596" s="244" t="e">
        <f>+VLOOKUP(X596,bd_lista!$A$3:$C$590,3,FALSE)</f>
        <v>#N/A</v>
      </c>
      <c r="Z596" s="304">
        <f>+X596</f>
        <v>0</v>
      </c>
      <c r="AA596" s="305" t="e">
        <f>+Y596</f>
        <v>#N/A</v>
      </c>
    </row>
    <row r="597" spans="1:27" customFormat="1" ht="15" hidden="1" customHeight="1">
      <c r="A597" s="32">
        <v>1275</v>
      </c>
      <c r="B597" s="450"/>
      <c r="C597" s="249" t="str">
        <f>+VLOOKUP(A597,bd_lista!$A$3:$C$590,3,FALSE)</f>
        <v>Gobierno Autónomo Municipal de Catacora</v>
      </c>
      <c r="D597" s="452"/>
      <c r="E597" s="246" t="s">
        <v>1311</v>
      </c>
      <c r="F597" s="245">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245">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245">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245">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245">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245">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245">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245">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245">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245">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245">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245">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245">
        <f t="shared" ca="1" si="23"/>
        <v>0</v>
      </c>
      <c r="S597" s="252">
        <f ca="1">+R596+R597</f>
        <v>0</v>
      </c>
      <c r="T597" s="245">
        <f ca="1">+S597</f>
        <v>0</v>
      </c>
      <c r="U597" s="244">
        <f t="shared" si="24"/>
        <v>2</v>
      </c>
      <c r="V597" s="347" t="str">
        <f>+VLOOKUP(A597,bd_lista!$A$3:$E$590,5,FALSE)</f>
        <v>Gobiernos Autonomos Municipales</v>
      </c>
      <c r="W597" s="454"/>
      <c r="X597" s="244">
        <f>+VLOOKUP(A597,[2]Sheet1!$A$13:$D$744,4,FALSE)</f>
        <v>0</v>
      </c>
      <c r="Y597" s="244" t="e">
        <f>+VLOOKUP(X597,bd_lista!$A$3:$C$590,3,FALSE)</f>
        <v>#N/A</v>
      </c>
      <c r="Z597" s="302"/>
      <c r="AA597" s="303"/>
    </row>
    <row r="598" spans="1:27" customFormat="1" ht="15" hidden="1" customHeight="1">
      <c r="A598" s="32">
        <v>1276</v>
      </c>
      <c r="B598" s="449">
        <f>+A598</f>
        <v>1276</v>
      </c>
      <c r="C598" s="249" t="str">
        <f>+VLOOKUP(A598,bd_lista!$A$3:$C$590,3,FALSE)</f>
        <v>Gobierno Autónomo Municipal de Mapiri</v>
      </c>
      <c r="D598" s="451" t="str">
        <f>+C598</f>
        <v>Gobierno Autónomo Municipal de Mapiri</v>
      </c>
      <c r="E598" s="244" t="s">
        <v>1310</v>
      </c>
      <c r="F598" s="245">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245">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245">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245">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245">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245">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245">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245">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245">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245">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245">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245">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245">
        <f t="shared" ca="1" si="23"/>
        <v>0</v>
      </c>
      <c r="S598" s="252"/>
      <c r="T598" s="245">
        <f ca="1">+T599</f>
        <v>0</v>
      </c>
      <c r="U598" s="244">
        <f t="shared" si="24"/>
        <v>1</v>
      </c>
      <c r="V598" s="347" t="str">
        <f>+VLOOKUP(A598,bd_lista!$A$3:$E$590,5,FALSE)</f>
        <v>Gobiernos Autonomos Municipales</v>
      </c>
      <c r="W598" s="453" t="str">
        <f>+V598</f>
        <v>Gobiernos Autonomos Municipales</v>
      </c>
      <c r="X598" s="244">
        <f>+VLOOKUP(A598,[2]Sheet1!$A$13:$D$744,4,FALSE)</f>
        <v>0</v>
      </c>
      <c r="Y598" s="244" t="e">
        <f>+VLOOKUP(X598,bd_lista!$A$3:$C$590,3,FALSE)</f>
        <v>#N/A</v>
      </c>
      <c r="Z598" s="304">
        <f>+X598</f>
        <v>0</v>
      </c>
      <c r="AA598" s="305" t="e">
        <f>+Y598</f>
        <v>#N/A</v>
      </c>
    </row>
    <row r="599" spans="1:27" customFormat="1" ht="15" hidden="1" customHeight="1">
      <c r="A599" s="32">
        <v>1276</v>
      </c>
      <c r="B599" s="450"/>
      <c r="C599" s="249" t="str">
        <f>+VLOOKUP(A599,bd_lista!$A$3:$C$590,3,FALSE)</f>
        <v>Gobierno Autónomo Municipal de Mapiri</v>
      </c>
      <c r="D599" s="452"/>
      <c r="E599" s="246" t="s">
        <v>1311</v>
      </c>
      <c r="F599" s="245">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245">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245">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245">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245">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245">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245">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245">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245">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245">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245">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245">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245">
        <f t="shared" ca="1" si="23"/>
        <v>0</v>
      </c>
      <c r="S599" s="252">
        <f ca="1">+R598+R599</f>
        <v>0</v>
      </c>
      <c r="T599" s="245">
        <f ca="1">+S599</f>
        <v>0</v>
      </c>
      <c r="U599" s="244">
        <f t="shared" si="24"/>
        <v>2</v>
      </c>
      <c r="V599" s="347" t="str">
        <f>+VLOOKUP(A599,bd_lista!$A$3:$E$590,5,FALSE)</f>
        <v>Gobiernos Autonomos Municipales</v>
      </c>
      <c r="W599" s="454"/>
      <c r="X599" s="244">
        <f>+VLOOKUP(A599,[2]Sheet1!$A$13:$D$744,4,FALSE)</f>
        <v>0</v>
      </c>
      <c r="Y599" s="244" t="e">
        <f>+VLOOKUP(X599,bd_lista!$A$3:$C$590,3,FALSE)</f>
        <v>#N/A</v>
      </c>
      <c r="Z599" s="302"/>
      <c r="AA599" s="303"/>
    </row>
    <row r="600" spans="1:27" customFormat="1" ht="15" hidden="1" customHeight="1">
      <c r="A600" s="32">
        <v>1277</v>
      </c>
      <c r="B600" s="449">
        <f>+A600</f>
        <v>1277</v>
      </c>
      <c r="C600" s="249" t="str">
        <f>+VLOOKUP(A600,bd_lista!$A$3:$C$590,3,FALSE)</f>
        <v>Gobierno Autónomo Municipal de Teoponte</v>
      </c>
      <c r="D600" s="451" t="str">
        <f>+C600</f>
        <v>Gobierno Autónomo Municipal de Teoponte</v>
      </c>
      <c r="E600" s="244" t="s">
        <v>1310</v>
      </c>
      <c r="F600" s="245">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245">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245">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245">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245">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245">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245">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245">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245">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245">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245">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245">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245">
        <f t="shared" ca="1" si="23"/>
        <v>0</v>
      </c>
      <c r="S600" s="252"/>
      <c r="T600" s="245">
        <f ca="1">+T601</f>
        <v>0</v>
      </c>
      <c r="U600" s="244">
        <f t="shared" si="24"/>
        <v>1</v>
      </c>
      <c r="V600" s="347" t="str">
        <f>+VLOOKUP(A600,bd_lista!$A$3:$E$590,5,FALSE)</f>
        <v>Gobiernos Autonomos Municipales</v>
      </c>
      <c r="W600" s="453" t="str">
        <f>+V600</f>
        <v>Gobiernos Autonomos Municipales</v>
      </c>
      <c r="X600" s="244">
        <f>+VLOOKUP(A600,[2]Sheet1!$A$13:$D$744,4,FALSE)</f>
        <v>0</v>
      </c>
      <c r="Y600" s="244" t="e">
        <f>+VLOOKUP(X600,bd_lista!$A$3:$C$590,3,FALSE)</f>
        <v>#N/A</v>
      </c>
      <c r="Z600" s="304">
        <f>+X600</f>
        <v>0</v>
      </c>
      <c r="AA600" s="305" t="e">
        <f>+Y600</f>
        <v>#N/A</v>
      </c>
    </row>
    <row r="601" spans="1:27" customFormat="1" ht="15" hidden="1" customHeight="1">
      <c r="A601" s="32">
        <v>1277</v>
      </c>
      <c r="B601" s="450"/>
      <c r="C601" s="249" t="str">
        <f>+VLOOKUP(A601,bd_lista!$A$3:$C$590,3,FALSE)</f>
        <v>Gobierno Autónomo Municipal de Teoponte</v>
      </c>
      <c r="D601" s="452"/>
      <c r="E601" s="246" t="s">
        <v>1311</v>
      </c>
      <c r="F601" s="245">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245">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245">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245">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245">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245">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245">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245">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245">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245">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245">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245">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245">
        <f t="shared" ca="1" si="23"/>
        <v>0</v>
      </c>
      <c r="S601" s="252">
        <f ca="1">+R600+R601</f>
        <v>0</v>
      </c>
      <c r="T601" s="245">
        <f ca="1">+S601</f>
        <v>0</v>
      </c>
      <c r="U601" s="244">
        <f t="shared" si="24"/>
        <v>2</v>
      </c>
      <c r="V601" s="347" t="str">
        <f>+VLOOKUP(A601,bd_lista!$A$3:$E$590,5,FALSE)</f>
        <v>Gobiernos Autonomos Municipales</v>
      </c>
      <c r="W601" s="454"/>
      <c r="X601" s="244">
        <f>+VLOOKUP(A601,[2]Sheet1!$A$13:$D$744,4,FALSE)</f>
        <v>0</v>
      </c>
      <c r="Y601" s="244" t="e">
        <f>+VLOOKUP(X601,bd_lista!$A$3:$C$590,3,FALSE)</f>
        <v>#N/A</v>
      </c>
      <c r="Z601" s="302"/>
      <c r="AA601" s="303"/>
    </row>
    <row r="602" spans="1:27" customFormat="1" ht="15" hidden="1" customHeight="1">
      <c r="A602" s="32">
        <v>1278</v>
      </c>
      <c r="B602" s="449">
        <f>+A602</f>
        <v>1278</v>
      </c>
      <c r="C602" s="249" t="str">
        <f>+VLOOKUP(A602,bd_lista!$A$3:$C$590,3,FALSE)</f>
        <v>Gobierno Autónomo Municipal de San Andrés de Machaca</v>
      </c>
      <c r="D602" s="451" t="str">
        <f>+C602</f>
        <v>Gobierno Autónomo Municipal de San Andrés de Machaca</v>
      </c>
      <c r="E602" s="244" t="s">
        <v>1310</v>
      </c>
      <c r="F602" s="245">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245">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245">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245">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245">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245">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245">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245">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245">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245">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245">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245">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245">
        <f t="shared" ca="1" si="23"/>
        <v>0</v>
      </c>
      <c r="S602" s="252"/>
      <c r="T602" s="245">
        <f ca="1">+T603</f>
        <v>0</v>
      </c>
      <c r="U602" s="244">
        <f t="shared" si="24"/>
        <v>1</v>
      </c>
      <c r="V602" s="347" t="str">
        <f>+VLOOKUP(A602,bd_lista!$A$3:$E$590,5,FALSE)</f>
        <v>Gobiernos Autonomos Municipales</v>
      </c>
      <c r="W602" s="453" t="str">
        <f>+V602</f>
        <v>Gobiernos Autonomos Municipales</v>
      </c>
      <c r="X602" s="244">
        <f>+VLOOKUP(A602,[2]Sheet1!$A$13:$D$744,4,FALSE)</f>
        <v>0</v>
      </c>
      <c r="Y602" s="244" t="e">
        <f>+VLOOKUP(X602,bd_lista!$A$3:$C$590,3,FALSE)</f>
        <v>#N/A</v>
      </c>
      <c r="Z602" s="304">
        <f>+X602</f>
        <v>0</v>
      </c>
      <c r="AA602" s="305" t="e">
        <f>+Y602</f>
        <v>#N/A</v>
      </c>
    </row>
    <row r="603" spans="1:27" customFormat="1" ht="15" hidden="1" customHeight="1">
      <c r="A603" s="32">
        <v>1278</v>
      </c>
      <c r="B603" s="450"/>
      <c r="C603" s="249" t="str">
        <f>+VLOOKUP(A603,bd_lista!$A$3:$C$590,3,FALSE)</f>
        <v>Gobierno Autónomo Municipal de San Andrés de Machaca</v>
      </c>
      <c r="D603" s="452"/>
      <c r="E603" s="246" t="s">
        <v>1311</v>
      </c>
      <c r="F603" s="245">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245">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245">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245">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245">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245">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245">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245">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245">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245">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245">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245">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245">
        <f t="shared" ca="1" si="23"/>
        <v>0</v>
      </c>
      <c r="S603" s="252">
        <f ca="1">+R602+R603</f>
        <v>0</v>
      </c>
      <c r="T603" s="245">
        <f ca="1">+S603</f>
        <v>0</v>
      </c>
      <c r="U603" s="244">
        <f t="shared" si="24"/>
        <v>2</v>
      </c>
      <c r="V603" s="347" t="str">
        <f>+VLOOKUP(A603,bd_lista!$A$3:$E$590,5,FALSE)</f>
        <v>Gobiernos Autonomos Municipales</v>
      </c>
      <c r="W603" s="454"/>
      <c r="X603" s="244">
        <f>+VLOOKUP(A603,[2]Sheet1!$A$13:$D$744,4,FALSE)</f>
        <v>0</v>
      </c>
      <c r="Y603" s="244" t="e">
        <f>+VLOOKUP(X603,bd_lista!$A$3:$C$590,3,FALSE)</f>
        <v>#N/A</v>
      </c>
      <c r="Z603" s="302"/>
      <c r="AA603" s="303"/>
    </row>
    <row r="604" spans="1:27" customFormat="1" ht="15" hidden="1" customHeight="1">
      <c r="A604" s="32">
        <v>1279</v>
      </c>
      <c r="B604" s="449">
        <f>+A604</f>
        <v>1279</v>
      </c>
      <c r="C604" s="249" t="str">
        <f>+VLOOKUP(A604,bd_lista!$A$3:$C$590,3,FALSE)</f>
        <v>Gobierno Autónomo Municipal de Jesús de Machaca</v>
      </c>
      <c r="D604" s="451" t="str">
        <f>+C604</f>
        <v>Gobierno Autónomo Municipal de Jesús de Machaca</v>
      </c>
      <c r="E604" s="244" t="s">
        <v>1310</v>
      </c>
      <c r="F604" s="245">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245">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245">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245">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245">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245">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245">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245">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245">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245">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245">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245">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245">
        <f t="shared" ca="1" si="23"/>
        <v>0</v>
      </c>
      <c r="S604" s="252"/>
      <c r="T604" s="245">
        <f ca="1">+T605</f>
        <v>0</v>
      </c>
      <c r="U604" s="244">
        <f t="shared" si="24"/>
        <v>1</v>
      </c>
      <c r="V604" s="347" t="str">
        <f>+VLOOKUP(A604,bd_lista!$A$3:$E$590,5,FALSE)</f>
        <v>Gobiernos Autonomos Municipales</v>
      </c>
      <c r="W604" s="453" t="str">
        <f>+V604</f>
        <v>Gobiernos Autonomos Municipales</v>
      </c>
      <c r="X604" s="244">
        <f>+VLOOKUP(A604,[2]Sheet1!$A$13:$D$744,4,FALSE)</f>
        <v>0</v>
      </c>
      <c r="Y604" s="244" t="e">
        <f>+VLOOKUP(X604,bd_lista!$A$3:$C$590,3,FALSE)</f>
        <v>#N/A</v>
      </c>
      <c r="Z604" s="304">
        <f>+X604</f>
        <v>0</v>
      </c>
      <c r="AA604" s="305" t="e">
        <f>+Y604</f>
        <v>#N/A</v>
      </c>
    </row>
    <row r="605" spans="1:27" customFormat="1" ht="15" hidden="1" customHeight="1">
      <c r="A605" s="32">
        <v>1279</v>
      </c>
      <c r="B605" s="450"/>
      <c r="C605" s="249" t="str">
        <f>+VLOOKUP(A605,bd_lista!$A$3:$C$590,3,FALSE)</f>
        <v>Gobierno Autónomo Municipal de Jesús de Machaca</v>
      </c>
      <c r="D605" s="452"/>
      <c r="E605" s="246" t="s">
        <v>1311</v>
      </c>
      <c r="F605" s="245">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245">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245">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245">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245">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245">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245">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245">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245">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245">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245">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245">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245">
        <f t="shared" ca="1" si="23"/>
        <v>0</v>
      </c>
      <c r="S605" s="252">
        <f ca="1">+R604+R605</f>
        <v>0</v>
      </c>
      <c r="T605" s="245">
        <f ca="1">+S605</f>
        <v>0</v>
      </c>
      <c r="U605" s="244">
        <f t="shared" si="24"/>
        <v>2</v>
      </c>
      <c r="V605" s="347" t="str">
        <f>+VLOOKUP(A605,bd_lista!$A$3:$E$590,5,FALSE)</f>
        <v>Gobiernos Autonomos Municipales</v>
      </c>
      <c r="W605" s="454"/>
      <c r="X605" s="244">
        <f>+VLOOKUP(A605,[2]Sheet1!$A$13:$D$744,4,FALSE)</f>
        <v>0</v>
      </c>
      <c r="Y605" s="244" t="e">
        <f>+VLOOKUP(X605,bd_lista!$A$3:$C$590,3,FALSE)</f>
        <v>#N/A</v>
      </c>
      <c r="Z605" s="302"/>
      <c r="AA605" s="303"/>
    </row>
    <row r="606" spans="1:27" customFormat="1" ht="15" hidden="1" customHeight="1">
      <c r="A606" s="32">
        <v>1280</v>
      </c>
      <c r="B606" s="449">
        <f>+A606</f>
        <v>1280</v>
      </c>
      <c r="C606" s="249" t="str">
        <f>+VLOOKUP(A606,bd_lista!$A$3:$C$590,3,FALSE)</f>
        <v>Gobierno Autónomo Municipal de Taraco</v>
      </c>
      <c r="D606" s="451" t="str">
        <f>+C606</f>
        <v>Gobierno Autónomo Municipal de Taraco</v>
      </c>
      <c r="E606" s="244" t="s">
        <v>1310</v>
      </c>
      <c r="F606" s="245">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245">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245">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245">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245">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245">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245">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245">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245">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245">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245">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245">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245">
        <f t="shared" ref="R606:R669" ca="1" si="25">+SUM(F606:Q606)</f>
        <v>0</v>
      </c>
      <c r="S606" s="252"/>
      <c r="T606" s="245">
        <f ca="1">+T607</f>
        <v>0</v>
      </c>
      <c r="U606" s="244">
        <f t="shared" ref="U606:U669" si="26">+IF(E606="Débitos",1,2)</f>
        <v>1</v>
      </c>
      <c r="V606" s="347" t="str">
        <f>+VLOOKUP(A606,bd_lista!$A$3:$E$590,5,FALSE)</f>
        <v>Gobiernos Autonomos Municipales</v>
      </c>
      <c r="W606" s="453" t="str">
        <f>+V606</f>
        <v>Gobiernos Autonomos Municipales</v>
      </c>
      <c r="X606" s="244">
        <f>+VLOOKUP(A606,[2]Sheet1!$A$13:$D$744,4,FALSE)</f>
        <v>0</v>
      </c>
      <c r="Y606" s="244" t="e">
        <f>+VLOOKUP(X606,bd_lista!$A$3:$C$590,3,FALSE)</f>
        <v>#N/A</v>
      </c>
      <c r="Z606" s="304">
        <f>+X606</f>
        <v>0</v>
      </c>
      <c r="AA606" s="305" t="e">
        <f>+Y606</f>
        <v>#N/A</v>
      </c>
    </row>
    <row r="607" spans="1:27" customFormat="1" ht="15" hidden="1" customHeight="1">
      <c r="A607" s="32">
        <v>1280</v>
      </c>
      <c r="B607" s="450"/>
      <c r="C607" s="249" t="str">
        <f>+VLOOKUP(A607,bd_lista!$A$3:$C$590,3,FALSE)</f>
        <v>Gobierno Autónomo Municipal de Taraco</v>
      </c>
      <c r="D607" s="452"/>
      <c r="E607" s="246" t="s">
        <v>1311</v>
      </c>
      <c r="F607" s="245">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245">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245">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245">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245">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245">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245">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245">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245">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245">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245">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245">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245">
        <f t="shared" ca="1" si="25"/>
        <v>0</v>
      </c>
      <c r="S607" s="252">
        <f ca="1">+R606+R607</f>
        <v>0</v>
      </c>
      <c r="T607" s="245">
        <f ca="1">+S607</f>
        <v>0</v>
      </c>
      <c r="U607" s="244">
        <f t="shared" si="26"/>
        <v>2</v>
      </c>
      <c r="V607" s="347" t="str">
        <f>+VLOOKUP(A607,bd_lista!$A$3:$E$590,5,FALSE)</f>
        <v>Gobiernos Autonomos Municipales</v>
      </c>
      <c r="W607" s="454"/>
      <c r="X607" s="244">
        <f>+VLOOKUP(A607,[2]Sheet1!$A$13:$D$744,4,FALSE)</f>
        <v>0</v>
      </c>
      <c r="Y607" s="244" t="e">
        <f>+VLOOKUP(X607,bd_lista!$A$3:$C$590,3,FALSE)</f>
        <v>#N/A</v>
      </c>
      <c r="Z607" s="302"/>
      <c r="AA607" s="303"/>
    </row>
    <row r="608" spans="1:27" customFormat="1" ht="15" hidden="1" customHeight="1">
      <c r="A608" s="32">
        <v>1281</v>
      </c>
      <c r="B608" s="449">
        <f>+A608</f>
        <v>1281</v>
      </c>
      <c r="C608" s="249" t="str">
        <f>+VLOOKUP(A608,bd_lista!$A$3:$C$590,3,FALSE)</f>
        <v>Gobierno Autónomo Municipal de Huarina</v>
      </c>
      <c r="D608" s="451" t="str">
        <f>+C608</f>
        <v>Gobierno Autónomo Municipal de Huarina</v>
      </c>
      <c r="E608" s="244" t="s">
        <v>1310</v>
      </c>
      <c r="F608" s="245">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245">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245">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245">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245">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245">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245">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245">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245">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245">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245">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245">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245">
        <f t="shared" ca="1" si="25"/>
        <v>0</v>
      </c>
      <c r="S608" s="252"/>
      <c r="T608" s="245">
        <f ca="1">+T609</f>
        <v>0</v>
      </c>
      <c r="U608" s="244">
        <f t="shared" si="26"/>
        <v>1</v>
      </c>
      <c r="V608" s="347" t="str">
        <f>+VLOOKUP(A608,bd_lista!$A$3:$E$590,5,FALSE)</f>
        <v>Gobiernos Autonomos Municipales</v>
      </c>
      <c r="W608" s="453" t="str">
        <f>+V608</f>
        <v>Gobiernos Autonomos Municipales</v>
      </c>
      <c r="X608" s="244">
        <f>+VLOOKUP(A608,[2]Sheet1!$A$13:$D$744,4,FALSE)</f>
        <v>0</v>
      </c>
      <c r="Y608" s="244" t="e">
        <f>+VLOOKUP(X608,bd_lista!$A$3:$C$590,3,FALSE)</f>
        <v>#N/A</v>
      </c>
      <c r="Z608" s="304">
        <f>+X608</f>
        <v>0</v>
      </c>
      <c r="AA608" s="305" t="e">
        <f>+Y608</f>
        <v>#N/A</v>
      </c>
    </row>
    <row r="609" spans="1:27" customFormat="1" ht="15" hidden="1" customHeight="1">
      <c r="A609" s="32">
        <v>1281</v>
      </c>
      <c r="B609" s="450"/>
      <c r="C609" s="249" t="str">
        <f>+VLOOKUP(A609,bd_lista!$A$3:$C$590,3,FALSE)</f>
        <v>Gobierno Autónomo Municipal de Huarina</v>
      </c>
      <c r="D609" s="452"/>
      <c r="E609" s="246" t="s">
        <v>1311</v>
      </c>
      <c r="F609" s="245">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245">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245">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245">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245">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245">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245">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245">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245">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245">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245">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245">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245">
        <f t="shared" ca="1" si="25"/>
        <v>0</v>
      </c>
      <c r="S609" s="252">
        <f ca="1">+R608+R609</f>
        <v>0</v>
      </c>
      <c r="T609" s="245">
        <f ca="1">+S609</f>
        <v>0</v>
      </c>
      <c r="U609" s="244">
        <f t="shared" si="26"/>
        <v>2</v>
      </c>
      <c r="V609" s="347" t="str">
        <f>+VLOOKUP(A609,bd_lista!$A$3:$E$590,5,FALSE)</f>
        <v>Gobiernos Autonomos Municipales</v>
      </c>
      <c r="W609" s="454"/>
      <c r="X609" s="244">
        <f>+VLOOKUP(A609,[2]Sheet1!$A$13:$D$744,4,FALSE)</f>
        <v>0</v>
      </c>
      <c r="Y609" s="244" t="e">
        <f>+VLOOKUP(X609,bd_lista!$A$3:$C$590,3,FALSE)</f>
        <v>#N/A</v>
      </c>
      <c r="Z609" s="302"/>
      <c r="AA609" s="303"/>
    </row>
    <row r="610" spans="1:27" customFormat="1" ht="15" hidden="1" customHeight="1">
      <c r="A610" s="32">
        <v>1282</v>
      </c>
      <c r="B610" s="449">
        <f>+A610</f>
        <v>1282</v>
      </c>
      <c r="C610" s="249" t="str">
        <f>+VLOOKUP(A610,bd_lista!$A$3:$C$590,3,FALSE)</f>
        <v>Gobierno Autónomo Municipal de Santiago de Huata</v>
      </c>
      <c r="D610" s="451" t="str">
        <f>+C610</f>
        <v>Gobierno Autónomo Municipal de Santiago de Huata</v>
      </c>
      <c r="E610" s="244" t="s">
        <v>1310</v>
      </c>
      <c r="F610" s="245">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245">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245">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245">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245">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245">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245">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245">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245">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245">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245">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245">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245">
        <f t="shared" ca="1" si="25"/>
        <v>0</v>
      </c>
      <c r="S610" s="252"/>
      <c r="T610" s="245">
        <f ca="1">+T611</f>
        <v>0</v>
      </c>
      <c r="U610" s="244">
        <f t="shared" si="26"/>
        <v>1</v>
      </c>
      <c r="V610" s="347" t="str">
        <f>+VLOOKUP(A610,bd_lista!$A$3:$E$590,5,FALSE)</f>
        <v>Gobiernos Autonomos Municipales</v>
      </c>
      <c r="W610" s="453" t="str">
        <f>+V610</f>
        <v>Gobiernos Autonomos Municipales</v>
      </c>
      <c r="X610" s="244">
        <f>+VLOOKUP(A610,[2]Sheet1!$A$13:$D$744,4,FALSE)</f>
        <v>0</v>
      </c>
      <c r="Y610" s="244" t="e">
        <f>+VLOOKUP(X610,bd_lista!$A$3:$C$590,3,FALSE)</f>
        <v>#N/A</v>
      </c>
      <c r="Z610" s="304">
        <f>+X610</f>
        <v>0</v>
      </c>
      <c r="AA610" s="305" t="e">
        <f>+Y610</f>
        <v>#N/A</v>
      </c>
    </row>
    <row r="611" spans="1:27" customFormat="1" ht="15" hidden="1" customHeight="1">
      <c r="A611" s="32">
        <v>1282</v>
      </c>
      <c r="B611" s="450"/>
      <c r="C611" s="249" t="str">
        <f>+VLOOKUP(A611,bd_lista!$A$3:$C$590,3,FALSE)</f>
        <v>Gobierno Autónomo Municipal de Santiago de Huata</v>
      </c>
      <c r="D611" s="452"/>
      <c r="E611" s="246" t="s">
        <v>1311</v>
      </c>
      <c r="F611" s="245">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245">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245">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245">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245">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245">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245">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245">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245">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245">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245">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245">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245">
        <f t="shared" ca="1" si="25"/>
        <v>0</v>
      </c>
      <c r="S611" s="252">
        <f ca="1">+R610+R611</f>
        <v>0</v>
      </c>
      <c r="T611" s="245">
        <f ca="1">+S611</f>
        <v>0</v>
      </c>
      <c r="U611" s="244">
        <f t="shared" si="26"/>
        <v>2</v>
      </c>
      <c r="V611" s="347" t="str">
        <f>+VLOOKUP(A611,bd_lista!$A$3:$E$590,5,FALSE)</f>
        <v>Gobiernos Autonomos Municipales</v>
      </c>
      <c r="W611" s="454"/>
      <c r="X611" s="244">
        <f>+VLOOKUP(A611,[2]Sheet1!$A$13:$D$744,4,FALSE)</f>
        <v>0</v>
      </c>
      <c r="Y611" s="244" t="e">
        <f>+VLOOKUP(X611,bd_lista!$A$3:$C$590,3,FALSE)</f>
        <v>#N/A</v>
      </c>
      <c r="Z611" s="302"/>
      <c r="AA611" s="303"/>
    </row>
    <row r="612" spans="1:27" customFormat="1" ht="27" hidden="1" customHeight="1">
      <c r="A612" s="32">
        <v>1283</v>
      </c>
      <c r="B612" s="449">
        <f>+A612</f>
        <v>1283</v>
      </c>
      <c r="C612" s="249" t="str">
        <f>+VLOOKUP(A612,bd_lista!$A$3:$C$590,3,FALSE)</f>
        <v>Gobierno Autónomo Municipal de Escoma</v>
      </c>
      <c r="D612" s="451" t="str">
        <f>+C612</f>
        <v>Gobierno Autónomo Municipal de Escoma</v>
      </c>
      <c r="E612" s="244" t="s">
        <v>1310</v>
      </c>
      <c r="F612" s="245">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245">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245">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245">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245">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245">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245">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245">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245">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245">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245">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245">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245">
        <f t="shared" ca="1" si="25"/>
        <v>0</v>
      </c>
      <c r="S612" s="252"/>
      <c r="T612" s="245">
        <f ca="1">+T613</f>
        <v>0</v>
      </c>
      <c r="U612" s="244">
        <f t="shared" si="26"/>
        <v>1</v>
      </c>
      <c r="V612" s="347" t="str">
        <f>+VLOOKUP(A612,bd_lista!$A$3:$E$590,5,FALSE)</f>
        <v>Gobiernos Autonomos Municipales</v>
      </c>
      <c r="W612" s="453" t="str">
        <f>+V612</f>
        <v>Gobiernos Autonomos Municipales</v>
      </c>
      <c r="X612" s="244">
        <f>+VLOOKUP(A612,[2]Sheet1!$A$13:$D$744,4,FALSE)</f>
        <v>0</v>
      </c>
      <c r="Y612" s="244" t="e">
        <f>+VLOOKUP(X612,bd_lista!$A$3:$C$590,3,FALSE)</f>
        <v>#N/A</v>
      </c>
      <c r="Z612" s="304">
        <f>+X612</f>
        <v>0</v>
      </c>
      <c r="AA612" s="305" t="e">
        <f>+Y612</f>
        <v>#N/A</v>
      </c>
    </row>
    <row r="613" spans="1:27" customFormat="1" ht="27" hidden="1" customHeight="1">
      <c r="A613" s="32">
        <v>1283</v>
      </c>
      <c r="B613" s="450"/>
      <c r="C613" s="249" t="str">
        <f>+VLOOKUP(A613,bd_lista!$A$3:$C$590,3,FALSE)</f>
        <v>Gobierno Autónomo Municipal de Escoma</v>
      </c>
      <c r="D613" s="452"/>
      <c r="E613" s="246" t="s">
        <v>1311</v>
      </c>
      <c r="F613" s="245">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245">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245">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245">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245">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245">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245">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245">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245">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245">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245">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245">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245">
        <f t="shared" ca="1" si="25"/>
        <v>0</v>
      </c>
      <c r="S613" s="252">
        <f ca="1">+R612+R613</f>
        <v>0</v>
      </c>
      <c r="T613" s="245">
        <f ca="1">+S613</f>
        <v>0</v>
      </c>
      <c r="U613" s="244">
        <f t="shared" si="26"/>
        <v>2</v>
      </c>
      <c r="V613" s="347" t="str">
        <f>+VLOOKUP(A613,bd_lista!$A$3:$E$590,5,FALSE)</f>
        <v>Gobiernos Autonomos Municipales</v>
      </c>
      <c r="W613" s="454"/>
      <c r="X613" s="244">
        <f>+VLOOKUP(A613,[2]Sheet1!$A$13:$D$744,4,FALSE)</f>
        <v>0</v>
      </c>
      <c r="Y613" s="244" t="e">
        <f>+VLOOKUP(X613,bd_lista!$A$3:$C$590,3,FALSE)</f>
        <v>#N/A</v>
      </c>
      <c r="Z613" s="302"/>
      <c r="AA613" s="303"/>
    </row>
    <row r="614" spans="1:27" customFormat="1" ht="27" hidden="1" customHeight="1">
      <c r="A614" s="32">
        <v>1284</v>
      </c>
      <c r="B614" s="449">
        <f>+A614</f>
        <v>1284</v>
      </c>
      <c r="C614" s="249" t="str">
        <f>+VLOOKUP(A614,bd_lista!$A$3:$C$590,3,FALSE)</f>
        <v>Gobierno Autónomo Municipal de Humanata</v>
      </c>
      <c r="D614" s="451" t="str">
        <f>+C614</f>
        <v>Gobierno Autónomo Municipal de Humanata</v>
      </c>
      <c r="E614" s="244" t="s">
        <v>1310</v>
      </c>
      <c r="F614" s="245">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245">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245">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245">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245">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245">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245">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245">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245">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245">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245">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245">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245">
        <f t="shared" ca="1" si="25"/>
        <v>0</v>
      </c>
      <c r="S614" s="252"/>
      <c r="T614" s="245">
        <f ca="1">+T615</f>
        <v>0</v>
      </c>
      <c r="U614" s="244">
        <f t="shared" si="26"/>
        <v>1</v>
      </c>
      <c r="V614" s="347" t="str">
        <f>+VLOOKUP(A614,bd_lista!$A$3:$E$590,5,FALSE)</f>
        <v>Gobiernos Autonomos Municipales</v>
      </c>
      <c r="W614" s="453" t="str">
        <f>+V614</f>
        <v>Gobiernos Autonomos Municipales</v>
      </c>
      <c r="X614" s="244">
        <f>+VLOOKUP(A614,[2]Sheet1!$A$13:$D$744,4,FALSE)</f>
        <v>0</v>
      </c>
      <c r="Y614" s="244" t="e">
        <f>+VLOOKUP(X614,bd_lista!$A$3:$C$590,3,FALSE)</f>
        <v>#N/A</v>
      </c>
      <c r="Z614" s="304">
        <f>+X614</f>
        <v>0</v>
      </c>
      <c r="AA614" s="305" t="e">
        <f>+Y614</f>
        <v>#N/A</v>
      </c>
    </row>
    <row r="615" spans="1:27" customFormat="1" ht="27" hidden="1" customHeight="1">
      <c r="A615" s="32">
        <v>1284</v>
      </c>
      <c r="B615" s="450"/>
      <c r="C615" s="249" t="str">
        <f>+VLOOKUP(A615,bd_lista!$A$3:$C$590,3,FALSE)</f>
        <v>Gobierno Autónomo Municipal de Humanata</v>
      </c>
      <c r="D615" s="452"/>
      <c r="E615" s="246" t="s">
        <v>1311</v>
      </c>
      <c r="F615" s="245">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245">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245">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245">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245">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245">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245">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245">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245">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245">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245">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245">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245">
        <f t="shared" ca="1" si="25"/>
        <v>0</v>
      </c>
      <c r="S615" s="252">
        <f ca="1">+R614+R615</f>
        <v>0</v>
      </c>
      <c r="T615" s="245">
        <f ca="1">+S615</f>
        <v>0</v>
      </c>
      <c r="U615" s="244">
        <f t="shared" si="26"/>
        <v>2</v>
      </c>
      <c r="V615" s="347" t="str">
        <f>+VLOOKUP(A615,bd_lista!$A$3:$E$590,5,FALSE)</f>
        <v>Gobiernos Autonomos Municipales</v>
      </c>
      <c r="W615" s="454"/>
      <c r="X615" s="244">
        <f>+VLOOKUP(A615,[2]Sheet1!$A$13:$D$744,4,FALSE)</f>
        <v>0</v>
      </c>
      <c r="Y615" s="244" t="e">
        <f>+VLOOKUP(X615,bd_lista!$A$3:$C$590,3,FALSE)</f>
        <v>#N/A</v>
      </c>
      <c r="Z615" s="302"/>
      <c r="AA615" s="303"/>
    </row>
    <row r="616" spans="1:27" customFormat="1" ht="15" hidden="1" customHeight="1">
      <c r="A616" s="32">
        <v>1285</v>
      </c>
      <c r="B616" s="449">
        <f>+A616</f>
        <v>1285</v>
      </c>
      <c r="C616" s="249" t="str">
        <f>+VLOOKUP(A616,bd_lista!$A$3:$C$590,3,FALSE)</f>
        <v>Gobierno Autónomo Municipal de Alto Beni</v>
      </c>
      <c r="D616" s="451" t="str">
        <f>+C616</f>
        <v>Gobierno Autónomo Municipal de Alto Beni</v>
      </c>
      <c r="E616" s="244" t="s">
        <v>1310</v>
      </c>
      <c r="F616" s="245">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245">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245">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245">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245">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245">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245">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245">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245">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245">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245">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245">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245">
        <f t="shared" ca="1" si="25"/>
        <v>0</v>
      </c>
      <c r="S616" s="252"/>
      <c r="T616" s="245">
        <f ca="1">+T617</f>
        <v>0</v>
      </c>
      <c r="U616" s="244">
        <f t="shared" si="26"/>
        <v>1</v>
      </c>
      <c r="V616" s="347" t="str">
        <f>+VLOOKUP(A616,bd_lista!$A$3:$E$590,5,FALSE)</f>
        <v>Gobiernos Autonomos Municipales</v>
      </c>
      <c r="W616" s="453" t="str">
        <f>+V616</f>
        <v>Gobiernos Autonomos Municipales</v>
      </c>
      <c r="X616" s="244">
        <f>+VLOOKUP(A616,[2]Sheet1!$A$13:$D$744,4,FALSE)</f>
        <v>0</v>
      </c>
      <c r="Y616" s="244" t="e">
        <f>+VLOOKUP(X616,bd_lista!$A$3:$C$590,3,FALSE)</f>
        <v>#N/A</v>
      </c>
      <c r="Z616" s="304">
        <f>+X616</f>
        <v>0</v>
      </c>
      <c r="AA616" s="305" t="e">
        <f>+Y616</f>
        <v>#N/A</v>
      </c>
    </row>
    <row r="617" spans="1:27" customFormat="1" ht="15" hidden="1" customHeight="1">
      <c r="A617" s="32">
        <v>1285</v>
      </c>
      <c r="B617" s="450"/>
      <c r="C617" s="249" t="str">
        <f>+VLOOKUP(A617,bd_lista!$A$3:$C$590,3,FALSE)</f>
        <v>Gobierno Autónomo Municipal de Alto Beni</v>
      </c>
      <c r="D617" s="452"/>
      <c r="E617" s="246" t="s">
        <v>1311</v>
      </c>
      <c r="F617" s="245">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245">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245">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245">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245">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245">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245">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245">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245">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245">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245">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245">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245">
        <f t="shared" ca="1" si="25"/>
        <v>0</v>
      </c>
      <c r="S617" s="252">
        <f ca="1">+R616+R617</f>
        <v>0</v>
      </c>
      <c r="T617" s="245">
        <f ca="1">+S617</f>
        <v>0</v>
      </c>
      <c r="U617" s="244">
        <f t="shared" si="26"/>
        <v>2</v>
      </c>
      <c r="V617" s="347" t="str">
        <f>+VLOOKUP(A617,bd_lista!$A$3:$E$590,5,FALSE)</f>
        <v>Gobiernos Autonomos Municipales</v>
      </c>
      <c r="W617" s="454"/>
      <c r="X617" s="244">
        <f>+VLOOKUP(A617,[2]Sheet1!$A$13:$D$744,4,FALSE)</f>
        <v>0</v>
      </c>
      <c r="Y617" s="244" t="e">
        <f>+VLOOKUP(X617,bd_lista!$A$3:$C$590,3,FALSE)</f>
        <v>#N/A</v>
      </c>
      <c r="Z617" s="302"/>
      <c r="AA617" s="303"/>
    </row>
    <row r="618" spans="1:27" customFormat="1" ht="15" hidden="1" customHeight="1">
      <c r="A618" s="32">
        <v>1286</v>
      </c>
      <c r="B618" s="449">
        <f>+A618</f>
        <v>1286</v>
      </c>
      <c r="C618" s="249" t="str">
        <f>+VLOOKUP(A618,bd_lista!$A$3:$C$590,3,FALSE)</f>
        <v>Gobierno Autónomo Municipal de Huatajata</v>
      </c>
      <c r="D618" s="451" t="str">
        <f>+C618</f>
        <v>Gobierno Autónomo Municipal de Huatajata</v>
      </c>
      <c r="E618" s="244" t="s">
        <v>1310</v>
      </c>
      <c r="F618" s="245">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245">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245">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245">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245">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245">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245">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245">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245">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245">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245">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245">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245">
        <f t="shared" ca="1" si="25"/>
        <v>0</v>
      </c>
      <c r="S618" s="252"/>
      <c r="T618" s="245">
        <f ca="1">+T619</f>
        <v>0</v>
      </c>
      <c r="U618" s="244">
        <f t="shared" si="26"/>
        <v>1</v>
      </c>
      <c r="V618" s="347" t="str">
        <f>+VLOOKUP(A618,bd_lista!$A$3:$E$590,5,FALSE)</f>
        <v>Gobiernos Autonomos Municipales</v>
      </c>
      <c r="W618" s="453" t="str">
        <f>+V618</f>
        <v>Gobiernos Autonomos Municipales</v>
      </c>
      <c r="X618" s="244">
        <f>+VLOOKUP(A618,[2]Sheet1!$A$13:$D$744,4,FALSE)</f>
        <v>0</v>
      </c>
      <c r="Y618" s="244" t="e">
        <f>+VLOOKUP(X618,bd_lista!$A$3:$C$590,3,FALSE)</f>
        <v>#N/A</v>
      </c>
      <c r="Z618" s="304">
        <f>+X618</f>
        <v>0</v>
      </c>
      <c r="AA618" s="305" t="e">
        <f>+Y618</f>
        <v>#N/A</v>
      </c>
    </row>
    <row r="619" spans="1:27" customFormat="1" ht="15" hidden="1" customHeight="1">
      <c r="A619" s="32">
        <v>1286</v>
      </c>
      <c r="B619" s="450"/>
      <c r="C619" s="249" t="str">
        <f>+VLOOKUP(A619,bd_lista!$A$3:$C$590,3,FALSE)</f>
        <v>Gobierno Autónomo Municipal de Huatajata</v>
      </c>
      <c r="D619" s="452"/>
      <c r="E619" s="246" t="s">
        <v>1311</v>
      </c>
      <c r="F619" s="245">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245">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245">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245">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245">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245">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245">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245">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245">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245">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245">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245">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245">
        <f t="shared" ca="1" si="25"/>
        <v>0</v>
      </c>
      <c r="S619" s="252">
        <f ca="1">+R618+R619</f>
        <v>0</v>
      </c>
      <c r="T619" s="245">
        <f ca="1">+S619</f>
        <v>0</v>
      </c>
      <c r="U619" s="244">
        <f t="shared" si="26"/>
        <v>2</v>
      </c>
      <c r="V619" s="347" t="str">
        <f>+VLOOKUP(A619,bd_lista!$A$3:$E$590,5,FALSE)</f>
        <v>Gobiernos Autonomos Municipales</v>
      </c>
      <c r="W619" s="454"/>
      <c r="X619" s="244">
        <f>+VLOOKUP(A619,[2]Sheet1!$A$13:$D$744,4,FALSE)</f>
        <v>0</v>
      </c>
      <c r="Y619" s="244" t="e">
        <f>+VLOOKUP(X619,bd_lista!$A$3:$C$590,3,FALSE)</f>
        <v>#N/A</v>
      </c>
      <c r="Z619" s="302"/>
      <c r="AA619" s="303"/>
    </row>
    <row r="620" spans="1:27" customFormat="1" ht="15" hidden="1" customHeight="1">
      <c r="A620" s="32">
        <v>1287</v>
      </c>
      <c r="B620" s="449">
        <f>+A620</f>
        <v>1287</v>
      </c>
      <c r="C620" s="249" t="str">
        <f>+VLOOKUP(A620,bd_lista!$A$3:$C$590,3,FALSE)</f>
        <v>Gobierno Autónomo Municipal de Chua Cocani</v>
      </c>
      <c r="D620" s="451" t="str">
        <f>+C620</f>
        <v>Gobierno Autónomo Municipal de Chua Cocani</v>
      </c>
      <c r="E620" s="244" t="s">
        <v>1310</v>
      </c>
      <c r="F620" s="245">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245">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245">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245">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245">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245">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245">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245">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245">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245">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245">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245">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245">
        <f t="shared" ca="1" si="25"/>
        <v>0</v>
      </c>
      <c r="S620" s="252"/>
      <c r="T620" s="245">
        <f ca="1">+T621</f>
        <v>0</v>
      </c>
      <c r="U620" s="244">
        <f t="shared" si="26"/>
        <v>1</v>
      </c>
      <c r="V620" s="347" t="str">
        <f>+VLOOKUP(A620,bd_lista!$A$3:$E$590,5,FALSE)</f>
        <v>Gobiernos Autonomos Municipales</v>
      </c>
      <c r="W620" s="453" t="str">
        <f>+V620</f>
        <v>Gobiernos Autonomos Municipales</v>
      </c>
      <c r="X620" s="244">
        <f>+VLOOKUP(A620,[2]Sheet1!$A$13:$D$744,4,FALSE)</f>
        <v>0</v>
      </c>
      <c r="Y620" s="244" t="e">
        <f>+VLOOKUP(X620,bd_lista!$A$3:$C$590,3,FALSE)</f>
        <v>#N/A</v>
      </c>
      <c r="Z620" s="304">
        <f>+X620</f>
        <v>0</v>
      </c>
      <c r="AA620" s="305" t="e">
        <f>+Y620</f>
        <v>#N/A</v>
      </c>
    </row>
    <row r="621" spans="1:27" customFormat="1" ht="15" hidden="1" customHeight="1">
      <c r="A621" s="32">
        <v>1287</v>
      </c>
      <c r="B621" s="450"/>
      <c r="C621" s="249" t="str">
        <f>+VLOOKUP(A621,bd_lista!$A$3:$C$590,3,FALSE)</f>
        <v>Gobierno Autónomo Municipal de Chua Cocani</v>
      </c>
      <c r="D621" s="452"/>
      <c r="E621" s="246" t="s">
        <v>1311</v>
      </c>
      <c r="F621" s="245">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245">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245">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245">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245">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245">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245">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245">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245">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245">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245">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245">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245">
        <f t="shared" ca="1" si="25"/>
        <v>0</v>
      </c>
      <c r="S621" s="252">
        <f ca="1">+R620+R621</f>
        <v>0</v>
      </c>
      <c r="T621" s="245">
        <f ca="1">+S621</f>
        <v>0</v>
      </c>
      <c r="U621" s="244">
        <f t="shared" si="26"/>
        <v>2</v>
      </c>
      <c r="V621" s="347" t="str">
        <f>+VLOOKUP(A621,bd_lista!$A$3:$E$590,5,FALSE)</f>
        <v>Gobiernos Autonomos Municipales</v>
      </c>
      <c r="W621" s="454"/>
      <c r="X621" s="244">
        <f>+VLOOKUP(A621,[2]Sheet1!$A$13:$D$744,4,FALSE)</f>
        <v>0</v>
      </c>
      <c r="Y621" s="244" t="e">
        <f>+VLOOKUP(X621,bd_lista!$A$3:$C$590,3,FALSE)</f>
        <v>#N/A</v>
      </c>
      <c r="Z621" s="302"/>
      <c r="AA621" s="303"/>
    </row>
    <row r="622" spans="1:27" customFormat="1" ht="15" hidden="1" customHeight="1">
      <c r="A622" s="32">
        <v>1303</v>
      </c>
      <c r="B622" s="449">
        <f>+A622</f>
        <v>1303</v>
      </c>
      <c r="C622" s="249" t="str">
        <f>+VLOOKUP(A622,bd_lista!$A$3:$C$590,3,FALSE)</f>
        <v>Gobierno Autónomo Municipal de Sipe Sipe</v>
      </c>
      <c r="D622" s="451" t="str">
        <f>+C622</f>
        <v>Gobierno Autónomo Municipal de Sipe Sipe</v>
      </c>
      <c r="E622" s="244" t="s">
        <v>1310</v>
      </c>
      <c r="F622" s="245">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245">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245">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245">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245">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245">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245">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245">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245">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245">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245">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245">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245">
        <f t="shared" ca="1" si="25"/>
        <v>0</v>
      </c>
      <c r="S622" s="252"/>
      <c r="T622" s="245">
        <f ca="1">+T623</f>
        <v>0</v>
      </c>
      <c r="U622" s="244">
        <f t="shared" si="26"/>
        <v>1</v>
      </c>
      <c r="V622" s="347" t="str">
        <f>+VLOOKUP(A622,bd_lista!$A$3:$E$590,5,FALSE)</f>
        <v>Gobiernos Autonomos Municipales</v>
      </c>
      <c r="W622" s="453" t="str">
        <f>+V622</f>
        <v>Gobiernos Autonomos Municipales</v>
      </c>
      <c r="X622" s="244">
        <f>+VLOOKUP(A622,[2]Sheet1!$A$13:$D$744,4,FALSE)</f>
        <v>0</v>
      </c>
      <c r="Y622" s="244" t="e">
        <f>+VLOOKUP(X622,bd_lista!$A$3:$C$590,3,FALSE)</f>
        <v>#N/A</v>
      </c>
      <c r="Z622" s="304">
        <f>+X622</f>
        <v>0</v>
      </c>
      <c r="AA622" s="305" t="e">
        <f>+Y622</f>
        <v>#N/A</v>
      </c>
    </row>
    <row r="623" spans="1:27" customFormat="1" ht="15" hidden="1" customHeight="1">
      <c r="A623" s="32">
        <v>1303</v>
      </c>
      <c r="B623" s="450"/>
      <c r="C623" s="249" t="str">
        <f>+VLOOKUP(A623,bd_lista!$A$3:$C$590,3,FALSE)</f>
        <v>Gobierno Autónomo Municipal de Sipe Sipe</v>
      </c>
      <c r="D623" s="452"/>
      <c r="E623" s="246" t="s">
        <v>1311</v>
      </c>
      <c r="F623" s="245">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245">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245">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245">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245">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245">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245">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245">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245">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245">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245">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245">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245">
        <f t="shared" ca="1" si="25"/>
        <v>0</v>
      </c>
      <c r="S623" s="252">
        <f ca="1">+R622+R623</f>
        <v>0</v>
      </c>
      <c r="T623" s="245">
        <f ca="1">+S623</f>
        <v>0</v>
      </c>
      <c r="U623" s="244">
        <f t="shared" si="26"/>
        <v>2</v>
      </c>
      <c r="V623" s="347" t="str">
        <f>+VLOOKUP(A623,bd_lista!$A$3:$E$590,5,FALSE)</f>
        <v>Gobiernos Autonomos Municipales</v>
      </c>
      <c r="W623" s="454"/>
      <c r="X623" s="244">
        <f>+VLOOKUP(A623,[2]Sheet1!$A$13:$D$744,4,FALSE)</f>
        <v>0</v>
      </c>
      <c r="Y623" s="244" t="e">
        <f>+VLOOKUP(X623,bd_lista!$A$3:$C$590,3,FALSE)</f>
        <v>#N/A</v>
      </c>
      <c r="Z623" s="302"/>
      <c r="AA623" s="303"/>
    </row>
    <row r="624" spans="1:27" customFormat="1" ht="15" hidden="1" customHeight="1">
      <c r="A624" s="32">
        <v>1304</v>
      </c>
      <c r="B624" s="449">
        <f>+A624</f>
        <v>1304</v>
      </c>
      <c r="C624" s="249" t="str">
        <f>+VLOOKUP(A624,bd_lista!$A$3:$C$590,3,FALSE)</f>
        <v>Gobierno Autónomo Municipal de Tiquipaya</v>
      </c>
      <c r="D624" s="451" t="str">
        <f>+C624</f>
        <v>Gobierno Autónomo Municipal de Tiquipaya</v>
      </c>
      <c r="E624" s="244" t="s">
        <v>1310</v>
      </c>
      <c r="F624" s="245">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245">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245">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245">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245">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245">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245">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245">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245">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245">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245">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245">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245">
        <f t="shared" ca="1" si="25"/>
        <v>0</v>
      </c>
      <c r="S624" s="252"/>
      <c r="T624" s="245">
        <f ca="1">+T625</f>
        <v>0</v>
      </c>
      <c r="U624" s="244">
        <f t="shared" si="26"/>
        <v>1</v>
      </c>
      <c r="V624" s="347" t="str">
        <f>+VLOOKUP(A624,bd_lista!$A$3:$E$590,5,FALSE)</f>
        <v>Gobiernos Autonomos Municipales</v>
      </c>
      <c r="W624" s="453" t="str">
        <f>+V624</f>
        <v>Gobiernos Autonomos Municipales</v>
      </c>
      <c r="X624" s="244">
        <f>+VLOOKUP(A624,[2]Sheet1!$A$13:$D$744,4,FALSE)</f>
        <v>0</v>
      </c>
      <c r="Y624" s="244" t="e">
        <f>+VLOOKUP(X624,bd_lista!$A$3:$C$590,3,FALSE)</f>
        <v>#N/A</v>
      </c>
      <c r="Z624" s="304">
        <f>+X624</f>
        <v>0</v>
      </c>
      <c r="AA624" s="305" t="e">
        <f>+Y624</f>
        <v>#N/A</v>
      </c>
    </row>
    <row r="625" spans="1:27" customFormat="1" ht="15" hidden="1" customHeight="1">
      <c r="A625" s="32">
        <v>1304</v>
      </c>
      <c r="B625" s="450"/>
      <c r="C625" s="249" t="str">
        <f>+VLOOKUP(A625,bd_lista!$A$3:$C$590,3,FALSE)</f>
        <v>Gobierno Autónomo Municipal de Tiquipaya</v>
      </c>
      <c r="D625" s="452"/>
      <c r="E625" s="246" t="s">
        <v>1311</v>
      </c>
      <c r="F625" s="245">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245">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245">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245">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245">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245">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245">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245">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245">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245">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245">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245">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245">
        <f t="shared" ca="1" si="25"/>
        <v>0</v>
      </c>
      <c r="S625" s="252">
        <f ca="1">+R624+R625</f>
        <v>0</v>
      </c>
      <c r="T625" s="245">
        <f ca="1">+S625</f>
        <v>0</v>
      </c>
      <c r="U625" s="244">
        <f t="shared" si="26"/>
        <v>2</v>
      </c>
      <c r="V625" s="347" t="str">
        <f>+VLOOKUP(A625,bd_lista!$A$3:$E$590,5,FALSE)</f>
        <v>Gobiernos Autonomos Municipales</v>
      </c>
      <c r="W625" s="454"/>
      <c r="X625" s="244">
        <f>+VLOOKUP(A625,[2]Sheet1!$A$13:$D$744,4,FALSE)</f>
        <v>0</v>
      </c>
      <c r="Y625" s="244" t="e">
        <f>+VLOOKUP(X625,bd_lista!$A$3:$C$590,3,FALSE)</f>
        <v>#N/A</v>
      </c>
      <c r="Z625" s="302"/>
      <c r="AA625" s="303"/>
    </row>
    <row r="626" spans="1:27" customFormat="1" ht="15" hidden="1" customHeight="1">
      <c r="A626" s="32">
        <v>1305</v>
      </c>
      <c r="B626" s="449">
        <f>+A626</f>
        <v>1305</v>
      </c>
      <c r="C626" s="249" t="str">
        <f>+VLOOKUP(A626,bd_lista!$A$3:$C$590,3,FALSE)</f>
        <v>Gobierno Autónomo Municipal de Vinto</v>
      </c>
      <c r="D626" s="451" t="str">
        <f>+C626</f>
        <v>Gobierno Autónomo Municipal de Vinto</v>
      </c>
      <c r="E626" s="244" t="s">
        <v>1310</v>
      </c>
      <c r="F626" s="245">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245">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245">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245">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245">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245">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245">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245">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245">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245">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245">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245">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245">
        <f t="shared" ca="1" si="25"/>
        <v>0</v>
      </c>
      <c r="S626" s="252"/>
      <c r="T626" s="245">
        <f ca="1">+T627</f>
        <v>0</v>
      </c>
      <c r="U626" s="244">
        <f t="shared" si="26"/>
        <v>1</v>
      </c>
      <c r="V626" s="347" t="str">
        <f>+VLOOKUP(A626,bd_lista!$A$3:$E$590,5,FALSE)</f>
        <v>Gobiernos Autonomos Municipales</v>
      </c>
      <c r="W626" s="453" t="str">
        <f>+V626</f>
        <v>Gobiernos Autonomos Municipales</v>
      </c>
      <c r="X626" s="244">
        <f>+VLOOKUP(A626,[2]Sheet1!$A$13:$D$744,4,FALSE)</f>
        <v>0</v>
      </c>
      <c r="Y626" s="244" t="e">
        <f>+VLOOKUP(X626,bd_lista!$A$3:$C$590,3,FALSE)</f>
        <v>#N/A</v>
      </c>
      <c r="Z626" s="304">
        <f>+X626</f>
        <v>0</v>
      </c>
      <c r="AA626" s="305" t="e">
        <f>+Y626</f>
        <v>#N/A</v>
      </c>
    </row>
    <row r="627" spans="1:27" customFormat="1" ht="15" hidden="1" customHeight="1">
      <c r="A627" s="32">
        <v>1305</v>
      </c>
      <c r="B627" s="450"/>
      <c r="C627" s="249" t="str">
        <f>+VLOOKUP(A627,bd_lista!$A$3:$C$590,3,FALSE)</f>
        <v>Gobierno Autónomo Municipal de Vinto</v>
      </c>
      <c r="D627" s="452"/>
      <c r="E627" s="246" t="s">
        <v>1311</v>
      </c>
      <c r="F627" s="245">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245">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245">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245">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245">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245">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245">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245">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245">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245">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245">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245">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245">
        <f t="shared" ca="1" si="25"/>
        <v>0</v>
      </c>
      <c r="S627" s="252">
        <f ca="1">+R626+R627</f>
        <v>0</v>
      </c>
      <c r="T627" s="245">
        <f ca="1">+S627</f>
        <v>0</v>
      </c>
      <c r="U627" s="244">
        <f t="shared" si="26"/>
        <v>2</v>
      </c>
      <c r="V627" s="347" t="str">
        <f>+VLOOKUP(A627,bd_lista!$A$3:$E$590,5,FALSE)</f>
        <v>Gobiernos Autonomos Municipales</v>
      </c>
      <c r="W627" s="454"/>
      <c r="X627" s="244">
        <f>+VLOOKUP(A627,[2]Sheet1!$A$13:$D$744,4,FALSE)</f>
        <v>0</v>
      </c>
      <c r="Y627" s="244" t="e">
        <f>+VLOOKUP(X627,bd_lista!$A$3:$C$590,3,FALSE)</f>
        <v>#N/A</v>
      </c>
      <c r="Z627" s="302"/>
      <c r="AA627" s="303"/>
    </row>
    <row r="628" spans="1:27" customFormat="1" ht="15" hidden="1" customHeight="1">
      <c r="A628" s="32">
        <v>1306</v>
      </c>
      <c r="B628" s="449">
        <f>+A628</f>
        <v>1306</v>
      </c>
      <c r="C628" s="249" t="str">
        <f>+VLOOKUP(A628,bd_lista!$A$3:$C$590,3,FALSE)</f>
        <v>Gobierno Autónomo Municipal de Colcapirhua</v>
      </c>
      <c r="D628" s="451" t="str">
        <f>+C628</f>
        <v>Gobierno Autónomo Municipal de Colcapirhua</v>
      </c>
      <c r="E628" s="244" t="s">
        <v>1310</v>
      </c>
      <c r="F628" s="245">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245">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245">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245">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245">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245">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245">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245">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245">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245">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245">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245">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245">
        <f t="shared" ca="1" si="25"/>
        <v>0</v>
      </c>
      <c r="S628" s="252"/>
      <c r="T628" s="245">
        <f ca="1">+T629</f>
        <v>0</v>
      </c>
      <c r="U628" s="244">
        <f t="shared" si="26"/>
        <v>1</v>
      </c>
      <c r="V628" s="347" t="str">
        <f>+VLOOKUP(A628,bd_lista!$A$3:$E$590,5,FALSE)</f>
        <v>Gobiernos Autonomos Municipales</v>
      </c>
      <c r="W628" s="453" t="str">
        <f>+V628</f>
        <v>Gobiernos Autonomos Municipales</v>
      </c>
      <c r="X628" s="244">
        <f>+VLOOKUP(A628,[2]Sheet1!$A$13:$D$744,4,FALSE)</f>
        <v>0</v>
      </c>
      <c r="Y628" s="244" t="e">
        <f>+VLOOKUP(X628,bd_lista!$A$3:$C$590,3,FALSE)</f>
        <v>#N/A</v>
      </c>
      <c r="Z628" s="304">
        <f>+X628</f>
        <v>0</v>
      </c>
      <c r="AA628" s="305" t="e">
        <f>+Y628</f>
        <v>#N/A</v>
      </c>
    </row>
    <row r="629" spans="1:27" customFormat="1" ht="15" hidden="1" customHeight="1">
      <c r="A629" s="32">
        <v>1306</v>
      </c>
      <c r="B629" s="450"/>
      <c r="C629" s="249" t="str">
        <f>+VLOOKUP(A629,bd_lista!$A$3:$C$590,3,FALSE)</f>
        <v>Gobierno Autónomo Municipal de Colcapirhua</v>
      </c>
      <c r="D629" s="452"/>
      <c r="E629" s="246" t="s">
        <v>1311</v>
      </c>
      <c r="F629" s="245">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245">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245">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245">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245">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245">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245">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245">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245">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245">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245">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245">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245">
        <f t="shared" ca="1" si="25"/>
        <v>0</v>
      </c>
      <c r="S629" s="252">
        <f ca="1">+R628+R629</f>
        <v>0</v>
      </c>
      <c r="T629" s="245">
        <f ca="1">+S629</f>
        <v>0</v>
      </c>
      <c r="U629" s="244">
        <f t="shared" si="26"/>
        <v>2</v>
      </c>
      <c r="V629" s="347" t="str">
        <f>+VLOOKUP(A629,bd_lista!$A$3:$E$590,5,FALSE)</f>
        <v>Gobiernos Autonomos Municipales</v>
      </c>
      <c r="W629" s="454"/>
      <c r="X629" s="244">
        <f>+VLOOKUP(A629,[2]Sheet1!$A$13:$D$744,4,FALSE)</f>
        <v>0</v>
      </c>
      <c r="Y629" s="244" t="e">
        <f>+VLOOKUP(X629,bd_lista!$A$3:$C$590,3,FALSE)</f>
        <v>#N/A</v>
      </c>
      <c r="Z629" s="302"/>
      <c r="AA629" s="303"/>
    </row>
    <row r="630" spans="1:27" customFormat="1" ht="15" hidden="1" customHeight="1">
      <c r="A630" s="32">
        <v>1307</v>
      </c>
      <c r="B630" s="449">
        <f>+A630</f>
        <v>1307</v>
      </c>
      <c r="C630" s="249" t="str">
        <f>+VLOOKUP(A630,bd_lista!$A$3:$C$590,3,FALSE)</f>
        <v>Gobierno Autónomo Municipal de Aiquile</v>
      </c>
      <c r="D630" s="451" t="str">
        <f>+C630</f>
        <v>Gobierno Autónomo Municipal de Aiquile</v>
      </c>
      <c r="E630" s="244" t="s">
        <v>1310</v>
      </c>
      <c r="F630" s="245">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245">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245">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245">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245">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245">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245">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245">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245">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245">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245">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245">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245">
        <f t="shared" ca="1" si="25"/>
        <v>0</v>
      </c>
      <c r="S630" s="252"/>
      <c r="T630" s="245">
        <f ca="1">+T631</f>
        <v>0</v>
      </c>
      <c r="U630" s="244">
        <f t="shared" si="26"/>
        <v>1</v>
      </c>
      <c r="V630" s="347" t="str">
        <f>+VLOOKUP(A630,bd_lista!$A$3:$E$590,5,FALSE)</f>
        <v>Gobiernos Autonomos Municipales</v>
      </c>
      <c r="W630" s="453" t="str">
        <f>+V630</f>
        <v>Gobiernos Autonomos Municipales</v>
      </c>
      <c r="X630" s="244">
        <f>+VLOOKUP(A630,[2]Sheet1!$A$13:$D$744,4,FALSE)</f>
        <v>0</v>
      </c>
      <c r="Y630" s="244" t="e">
        <f>+VLOOKUP(X630,bd_lista!$A$3:$C$590,3,FALSE)</f>
        <v>#N/A</v>
      </c>
      <c r="Z630" s="304">
        <f>+X630</f>
        <v>0</v>
      </c>
      <c r="AA630" s="305" t="e">
        <f>+Y630</f>
        <v>#N/A</v>
      </c>
    </row>
    <row r="631" spans="1:27" customFormat="1" ht="15" hidden="1" customHeight="1">
      <c r="A631" s="32">
        <v>1307</v>
      </c>
      <c r="B631" s="450"/>
      <c r="C631" s="249" t="str">
        <f>+VLOOKUP(A631,bd_lista!$A$3:$C$590,3,FALSE)</f>
        <v>Gobierno Autónomo Municipal de Aiquile</v>
      </c>
      <c r="D631" s="452"/>
      <c r="E631" s="246" t="s">
        <v>1311</v>
      </c>
      <c r="F631" s="245">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245">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245">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245">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245">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245">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245">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245">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245">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245">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245">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245">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245">
        <f t="shared" ca="1" si="25"/>
        <v>0</v>
      </c>
      <c r="S631" s="252">
        <f ca="1">+R630+R631</f>
        <v>0</v>
      </c>
      <c r="T631" s="245">
        <f ca="1">+S631</f>
        <v>0</v>
      </c>
      <c r="U631" s="244">
        <f t="shared" si="26"/>
        <v>2</v>
      </c>
      <c r="V631" s="347" t="str">
        <f>+VLOOKUP(A631,bd_lista!$A$3:$E$590,5,FALSE)</f>
        <v>Gobiernos Autonomos Municipales</v>
      </c>
      <c r="W631" s="454"/>
      <c r="X631" s="244">
        <f>+VLOOKUP(A631,[2]Sheet1!$A$13:$D$744,4,FALSE)</f>
        <v>0</v>
      </c>
      <c r="Y631" s="244" t="e">
        <f>+VLOOKUP(X631,bd_lista!$A$3:$C$590,3,FALSE)</f>
        <v>#N/A</v>
      </c>
      <c r="Z631" s="302"/>
      <c r="AA631" s="303"/>
    </row>
    <row r="632" spans="1:27" customFormat="1" ht="15" hidden="1" customHeight="1">
      <c r="A632" s="32">
        <v>1308</v>
      </c>
      <c r="B632" s="449">
        <f>+A632</f>
        <v>1308</v>
      </c>
      <c r="C632" s="249" t="str">
        <f>+VLOOKUP(A632,bd_lista!$A$3:$C$590,3,FALSE)</f>
        <v>Gobierno Autónomo Municipal de Pasorapa</v>
      </c>
      <c r="D632" s="451" t="str">
        <f>+C632</f>
        <v>Gobierno Autónomo Municipal de Pasorapa</v>
      </c>
      <c r="E632" s="244" t="s">
        <v>1310</v>
      </c>
      <c r="F632" s="245">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245">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245">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245">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245">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245">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245">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245">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245">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245">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245">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245">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245">
        <f t="shared" ca="1" si="25"/>
        <v>0</v>
      </c>
      <c r="S632" s="252"/>
      <c r="T632" s="245">
        <f ca="1">+T633</f>
        <v>0</v>
      </c>
      <c r="U632" s="244">
        <f t="shared" si="26"/>
        <v>1</v>
      </c>
      <c r="V632" s="347" t="str">
        <f>+VLOOKUP(A632,bd_lista!$A$3:$E$590,5,FALSE)</f>
        <v>Gobiernos Autonomos Municipales</v>
      </c>
      <c r="W632" s="453" t="str">
        <f>+V632</f>
        <v>Gobiernos Autonomos Municipales</v>
      </c>
      <c r="X632" s="244">
        <f>+VLOOKUP(A632,[2]Sheet1!$A$13:$D$744,4,FALSE)</f>
        <v>0</v>
      </c>
      <c r="Y632" s="244" t="e">
        <f>+VLOOKUP(X632,bd_lista!$A$3:$C$590,3,FALSE)</f>
        <v>#N/A</v>
      </c>
      <c r="Z632" s="304">
        <f>+X632</f>
        <v>0</v>
      </c>
      <c r="AA632" s="305" t="e">
        <f>+Y632</f>
        <v>#N/A</v>
      </c>
    </row>
    <row r="633" spans="1:27" customFormat="1" ht="15" hidden="1" customHeight="1">
      <c r="A633" s="32">
        <v>1308</v>
      </c>
      <c r="B633" s="450"/>
      <c r="C633" s="249" t="str">
        <f>+VLOOKUP(A633,bd_lista!$A$3:$C$590,3,FALSE)</f>
        <v>Gobierno Autónomo Municipal de Pasorapa</v>
      </c>
      <c r="D633" s="452"/>
      <c r="E633" s="246" t="s">
        <v>1311</v>
      </c>
      <c r="F633" s="245">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245">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245">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245">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245">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245">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245">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245">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245">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245">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245">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245">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245">
        <f t="shared" ca="1" si="25"/>
        <v>0</v>
      </c>
      <c r="S633" s="252">
        <f ca="1">+R632+R633</f>
        <v>0</v>
      </c>
      <c r="T633" s="245">
        <f ca="1">+S633</f>
        <v>0</v>
      </c>
      <c r="U633" s="244">
        <f t="shared" si="26"/>
        <v>2</v>
      </c>
      <c r="V633" s="347" t="str">
        <f>+VLOOKUP(A633,bd_lista!$A$3:$E$590,5,FALSE)</f>
        <v>Gobiernos Autonomos Municipales</v>
      </c>
      <c r="W633" s="454"/>
      <c r="X633" s="244">
        <f>+VLOOKUP(A633,[2]Sheet1!$A$13:$D$744,4,FALSE)</f>
        <v>0</v>
      </c>
      <c r="Y633" s="244" t="e">
        <f>+VLOOKUP(X633,bd_lista!$A$3:$C$590,3,FALSE)</f>
        <v>#N/A</v>
      </c>
      <c r="Z633" s="302"/>
      <c r="AA633" s="303"/>
    </row>
    <row r="634" spans="1:27" customFormat="1" ht="15" hidden="1" customHeight="1">
      <c r="A634" s="32">
        <v>1309</v>
      </c>
      <c r="B634" s="449">
        <f>+A634</f>
        <v>1309</v>
      </c>
      <c r="C634" s="249" t="str">
        <f>+VLOOKUP(A634,bd_lista!$A$3:$C$590,3,FALSE)</f>
        <v>Gobierno Autónomo Municipal de Omereque</v>
      </c>
      <c r="D634" s="451" t="str">
        <f>+C634</f>
        <v>Gobierno Autónomo Municipal de Omereque</v>
      </c>
      <c r="E634" s="244" t="s">
        <v>1310</v>
      </c>
      <c r="F634" s="245">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245">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245">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245">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245">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245">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245">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245">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245">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245">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245">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245">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245">
        <f t="shared" ca="1" si="25"/>
        <v>0</v>
      </c>
      <c r="S634" s="252"/>
      <c r="T634" s="245">
        <f ca="1">+T635</f>
        <v>0</v>
      </c>
      <c r="U634" s="244">
        <f t="shared" si="26"/>
        <v>1</v>
      </c>
      <c r="V634" s="347" t="str">
        <f>+VLOOKUP(A634,bd_lista!$A$3:$E$590,5,FALSE)</f>
        <v>Gobiernos Autonomos Municipales</v>
      </c>
      <c r="W634" s="453" t="str">
        <f>+V634</f>
        <v>Gobiernos Autonomos Municipales</v>
      </c>
      <c r="X634" s="244">
        <f>+VLOOKUP(A634,[2]Sheet1!$A$13:$D$744,4,FALSE)</f>
        <v>0</v>
      </c>
      <c r="Y634" s="244" t="e">
        <f>+VLOOKUP(X634,bd_lista!$A$3:$C$590,3,FALSE)</f>
        <v>#N/A</v>
      </c>
      <c r="Z634" s="304">
        <f>+X634</f>
        <v>0</v>
      </c>
      <c r="AA634" s="305" t="e">
        <f>+Y634</f>
        <v>#N/A</v>
      </c>
    </row>
    <row r="635" spans="1:27" customFormat="1" ht="15" hidden="1" customHeight="1">
      <c r="A635" s="32">
        <v>1309</v>
      </c>
      <c r="B635" s="450"/>
      <c r="C635" s="249" t="str">
        <f>+VLOOKUP(A635,bd_lista!$A$3:$C$590,3,FALSE)</f>
        <v>Gobierno Autónomo Municipal de Omereque</v>
      </c>
      <c r="D635" s="452"/>
      <c r="E635" s="246" t="s">
        <v>1311</v>
      </c>
      <c r="F635" s="245">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245">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245">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245">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245">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245">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245">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245">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245">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245">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245">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245">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245">
        <f t="shared" ca="1" si="25"/>
        <v>0</v>
      </c>
      <c r="S635" s="252">
        <f ca="1">+R634+R635</f>
        <v>0</v>
      </c>
      <c r="T635" s="245">
        <f ca="1">+S635</f>
        <v>0</v>
      </c>
      <c r="U635" s="244">
        <f t="shared" si="26"/>
        <v>2</v>
      </c>
      <c r="V635" s="347" t="str">
        <f>+VLOOKUP(A635,bd_lista!$A$3:$E$590,5,FALSE)</f>
        <v>Gobiernos Autonomos Municipales</v>
      </c>
      <c r="W635" s="454"/>
      <c r="X635" s="244">
        <f>+VLOOKUP(A635,[2]Sheet1!$A$13:$D$744,4,FALSE)</f>
        <v>0</v>
      </c>
      <c r="Y635" s="244" t="e">
        <f>+VLOOKUP(X635,bd_lista!$A$3:$C$590,3,FALSE)</f>
        <v>#N/A</v>
      </c>
      <c r="Z635" s="302"/>
      <c r="AA635" s="303"/>
    </row>
    <row r="636" spans="1:27" customFormat="1" ht="15" hidden="1" customHeight="1">
      <c r="A636" s="32">
        <v>1310</v>
      </c>
      <c r="B636" s="449">
        <f>+A636</f>
        <v>1310</v>
      </c>
      <c r="C636" s="249" t="str">
        <f>+VLOOKUP(A636,bd_lista!$A$3:$C$590,3,FALSE)</f>
        <v>Gobierno Autónomo Municipal de Independencia</v>
      </c>
      <c r="D636" s="451" t="str">
        <f>+C636</f>
        <v>Gobierno Autónomo Municipal de Independencia</v>
      </c>
      <c r="E636" s="244" t="s">
        <v>1310</v>
      </c>
      <c r="F636" s="245">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245">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245">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245">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245">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245">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245">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245">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245">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245">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245">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245">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245">
        <f t="shared" ca="1" si="25"/>
        <v>0</v>
      </c>
      <c r="S636" s="252"/>
      <c r="T636" s="245">
        <f ca="1">+T637</f>
        <v>0</v>
      </c>
      <c r="U636" s="244">
        <f t="shared" si="26"/>
        <v>1</v>
      </c>
      <c r="V636" s="347" t="str">
        <f>+VLOOKUP(A636,bd_lista!$A$3:$E$590,5,FALSE)</f>
        <v>Gobiernos Autonomos Municipales</v>
      </c>
      <c r="W636" s="453" t="str">
        <f>+V636</f>
        <v>Gobiernos Autonomos Municipales</v>
      </c>
      <c r="X636" s="244">
        <f>+VLOOKUP(A636,[2]Sheet1!$A$13:$D$744,4,FALSE)</f>
        <v>0</v>
      </c>
      <c r="Y636" s="244" t="e">
        <f>+VLOOKUP(X636,bd_lista!$A$3:$C$590,3,FALSE)</f>
        <v>#N/A</v>
      </c>
      <c r="Z636" s="304">
        <f>+X636</f>
        <v>0</v>
      </c>
      <c r="AA636" s="305" t="e">
        <f>+Y636</f>
        <v>#N/A</v>
      </c>
    </row>
    <row r="637" spans="1:27" customFormat="1" ht="15" hidden="1" customHeight="1">
      <c r="A637" s="32">
        <v>1310</v>
      </c>
      <c r="B637" s="450"/>
      <c r="C637" s="249" t="str">
        <f>+VLOOKUP(A637,bd_lista!$A$3:$C$590,3,FALSE)</f>
        <v>Gobierno Autónomo Municipal de Independencia</v>
      </c>
      <c r="D637" s="452"/>
      <c r="E637" s="246" t="s">
        <v>1311</v>
      </c>
      <c r="F637" s="245">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245">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245">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245">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245">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245">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245">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245">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245">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245">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245">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245">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245">
        <f t="shared" ca="1" si="25"/>
        <v>0</v>
      </c>
      <c r="S637" s="252">
        <f ca="1">+R636+R637</f>
        <v>0</v>
      </c>
      <c r="T637" s="245">
        <f ca="1">+S637</f>
        <v>0</v>
      </c>
      <c r="U637" s="244">
        <f t="shared" si="26"/>
        <v>2</v>
      </c>
      <c r="V637" s="347" t="str">
        <f>+VLOOKUP(A637,bd_lista!$A$3:$E$590,5,FALSE)</f>
        <v>Gobiernos Autonomos Municipales</v>
      </c>
      <c r="W637" s="454"/>
      <c r="X637" s="244">
        <f>+VLOOKUP(A637,[2]Sheet1!$A$13:$D$744,4,FALSE)</f>
        <v>0</v>
      </c>
      <c r="Y637" s="244" t="e">
        <f>+VLOOKUP(X637,bd_lista!$A$3:$C$590,3,FALSE)</f>
        <v>#N/A</v>
      </c>
      <c r="Z637" s="302"/>
      <c r="AA637" s="303"/>
    </row>
    <row r="638" spans="1:27" customFormat="1" ht="27" hidden="1" customHeight="1">
      <c r="A638" s="32">
        <v>1311</v>
      </c>
      <c r="B638" s="449">
        <f>+A638</f>
        <v>1311</v>
      </c>
      <c r="C638" s="249" t="str">
        <f>+VLOOKUP(A638,bd_lista!$A$3:$C$590,3,FALSE)</f>
        <v>Gobierno Autónomo Municipal de Morochata</v>
      </c>
      <c r="D638" s="451" t="str">
        <f>+C638</f>
        <v>Gobierno Autónomo Municipal de Morochata</v>
      </c>
      <c r="E638" s="244" t="s">
        <v>1310</v>
      </c>
      <c r="F638" s="245">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245">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245">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245">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245">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245">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245">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245">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245">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245">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245">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245">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245">
        <f t="shared" ca="1" si="25"/>
        <v>0</v>
      </c>
      <c r="S638" s="252"/>
      <c r="T638" s="245">
        <f ca="1">+T639</f>
        <v>0</v>
      </c>
      <c r="U638" s="244">
        <f t="shared" si="26"/>
        <v>1</v>
      </c>
      <c r="V638" s="347" t="str">
        <f>+VLOOKUP(A638,bd_lista!$A$3:$E$590,5,FALSE)</f>
        <v>Gobiernos Autonomos Municipales</v>
      </c>
      <c r="W638" s="453" t="str">
        <f>+V638</f>
        <v>Gobiernos Autonomos Municipales</v>
      </c>
      <c r="X638" s="244">
        <f>+VLOOKUP(A638,[2]Sheet1!$A$13:$D$744,4,FALSE)</f>
        <v>0</v>
      </c>
      <c r="Y638" s="244" t="e">
        <f>+VLOOKUP(X638,bd_lista!$A$3:$C$590,3,FALSE)</f>
        <v>#N/A</v>
      </c>
      <c r="Z638" s="304">
        <f>+X638</f>
        <v>0</v>
      </c>
      <c r="AA638" s="305" t="e">
        <f>+Y638</f>
        <v>#N/A</v>
      </c>
    </row>
    <row r="639" spans="1:27" customFormat="1" ht="27" hidden="1" customHeight="1">
      <c r="A639" s="32">
        <v>1311</v>
      </c>
      <c r="B639" s="450"/>
      <c r="C639" s="249" t="str">
        <f>+VLOOKUP(A639,bd_lista!$A$3:$C$590,3,FALSE)</f>
        <v>Gobierno Autónomo Municipal de Morochata</v>
      </c>
      <c r="D639" s="452"/>
      <c r="E639" s="246" t="s">
        <v>1311</v>
      </c>
      <c r="F639" s="245">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245">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245">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245">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245">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245">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245">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245">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245">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245">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245">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245">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245">
        <f t="shared" ca="1" si="25"/>
        <v>0</v>
      </c>
      <c r="S639" s="252">
        <f ca="1">+R638+R639</f>
        <v>0</v>
      </c>
      <c r="T639" s="245">
        <f ca="1">+S639</f>
        <v>0</v>
      </c>
      <c r="U639" s="244">
        <f t="shared" si="26"/>
        <v>2</v>
      </c>
      <c r="V639" s="347" t="str">
        <f>+VLOOKUP(A639,bd_lista!$A$3:$E$590,5,FALSE)</f>
        <v>Gobiernos Autonomos Municipales</v>
      </c>
      <c r="W639" s="454"/>
      <c r="X639" s="244">
        <f>+VLOOKUP(A639,[2]Sheet1!$A$13:$D$744,4,FALSE)</f>
        <v>0</v>
      </c>
      <c r="Y639" s="244" t="e">
        <f>+VLOOKUP(X639,bd_lista!$A$3:$C$590,3,FALSE)</f>
        <v>#N/A</v>
      </c>
      <c r="Z639" s="302"/>
      <c r="AA639" s="303"/>
    </row>
    <row r="640" spans="1:27" customFormat="1" ht="15" hidden="1" customHeight="1">
      <c r="A640" s="32">
        <v>1312</v>
      </c>
      <c r="B640" s="449">
        <f>+A640</f>
        <v>1312</v>
      </c>
      <c r="C640" s="249" t="str">
        <f>+VLOOKUP(A640,bd_lista!$A$3:$C$590,3,FALSE)</f>
        <v>Gobierno Autónomo Municipal de Sacaba</v>
      </c>
      <c r="D640" s="451" t="str">
        <f>+C640</f>
        <v>Gobierno Autónomo Municipal de Sacaba</v>
      </c>
      <c r="E640" s="244" t="s">
        <v>1310</v>
      </c>
      <c r="F640" s="245">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245">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245">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245">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245">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245">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245">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245">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245">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245">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245">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245">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245">
        <f t="shared" ca="1" si="25"/>
        <v>0</v>
      </c>
      <c r="S640" s="252"/>
      <c r="T640" s="245">
        <f ca="1">+T641</f>
        <v>0</v>
      </c>
      <c r="U640" s="244">
        <f t="shared" si="26"/>
        <v>1</v>
      </c>
      <c r="V640" s="347" t="str">
        <f>+VLOOKUP(A640,bd_lista!$A$3:$E$590,5,FALSE)</f>
        <v>Gobiernos Autonomos Municipales</v>
      </c>
      <c r="W640" s="453" t="str">
        <f>+V640</f>
        <v>Gobiernos Autonomos Municipales</v>
      </c>
      <c r="X640" s="244">
        <f>+VLOOKUP(A640,[2]Sheet1!$A$13:$D$744,4,FALSE)</f>
        <v>0</v>
      </c>
      <c r="Y640" s="244" t="e">
        <f>+VLOOKUP(X640,bd_lista!$A$3:$C$590,3,FALSE)</f>
        <v>#N/A</v>
      </c>
      <c r="Z640" s="304">
        <f>+X640</f>
        <v>0</v>
      </c>
      <c r="AA640" s="305" t="e">
        <f>+Y640</f>
        <v>#N/A</v>
      </c>
    </row>
    <row r="641" spans="1:27" customFormat="1" ht="15" hidden="1" customHeight="1">
      <c r="A641" s="32">
        <v>1312</v>
      </c>
      <c r="B641" s="450"/>
      <c r="C641" s="249" t="str">
        <f>+VLOOKUP(A641,bd_lista!$A$3:$C$590,3,FALSE)</f>
        <v>Gobierno Autónomo Municipal de Sacaba</v>
      </c>
      <c r="D641" s="452"/>
      <c r="E641" s="246" t="s">
        <v>1311</v>
      </c>
      <c r="F641" s="245">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245">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245">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245">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245">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0</v>
      </c>
      <c r="K641" s="245">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245">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245">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245">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245">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245">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245">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245">
        <f t="shared" ca="1" si="25"/>
        <v>0</v>
      </c>
      <c r="S641" s="252">
        <f ca="1">+R640+R641</f>
        <v>0</v>
      </c>
      <c r="T641" s="245">
        <f ca="1">+S641</f>
        <v>0</v>
      </c>
      <c r="U641" s="244">
        <f t="shared" si="26"/>
        <v>2</v>
      </c>
      <c r="V641" s="347" t="str">
        <f>+VLOOKUP(A641,bd_lista!$A$3:$E$590,5,FALSE)</f>
        <v>Gobiernos Autonomos Municipales</v>
      </c>
      <c r="W641" s="454"/>
      <c r="X641" s="244">
        <f>+VLOOKUP(A641,[2]Sheet1!$A$13:$D$744,4,FALSE)</f>
        <v>0</v>
      </c>
      <c r="Y641" s="244" t="e">
        <f>+VLOOKUP(X641,bd_lista!$A$3:$C$590,3,FALSE)</f>
        <v>#N/A</v>
      </c>
      <c r="Z641" s="302"/>
      <c r="AA641" s="303"/>
    </row>
    <row r="642" spans="1:27" customFormat="1" ht="27" hidden="1" customHeight="1">
      <c r="A642" s="32">
        <v>1313</v>
      </c>
      <c r="B642" s="449">
        <f>+A642</f>
        <v>1313</v>
      </c>
      <c r="C642" s="249" t="str">
        <f>+VLOOKUP(A642,bd_lista!$A$3:$C$590,3,FALSE)</f>
        <v>Gobierno Autónomo Municipal de Colomi</v>
      </c>
      <c r="D642" s="451" t="str">
        <f>+C642</f>
        <v>Gobierno Autónomo Municipal de Colomi</v>
      </c>
      <c r="E642" s="244" t="s">
        <v>1310</v>
      </c>
      <c r="F642" s="245">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245">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245">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245">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245">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245">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245">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245">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245">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245">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245">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245">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245">
        <f t="shared" ca="1" si="25"/>
        <v>0</v>
      </c>
      <c r="S642" s="252"/>
      <c r="T642" s="245">
        <f ca="1">+T643</f>
        <v>0</v>
      </c>
      <c r="U642" s="244">
        <f t="shared" si="26"/>
        <v>1</v>
      </c>
      <c r="V642" s="347" t="str">
        <f>+VLOOKUP(A642,bd_lista!$A$3:$E$590,5,FALSE)</f>
        <v>Gobiernos Autonomos Municipales</v>
      </c>
      <c r="W642" s="453" t="str">
        <f>+V642</f>
        <v>Gobiernos Autonomos Municipales</v>
      </c>
      <c r="X642" s="244">
        <f>+VLOOKUP(A642,[2]Sheet1!$A$13:$D$744,4,FALSE)</f>
        <v>0</v>
      </c>
      <c r="Y642" s="244" t="e">
        <f>+VLOOKUP(X642,bd_lista!$A$3:$C$590,3,FALSE)</f>
        <v>#N/A</v>
      </c>
      <c r="Z642" s="304">
        <f>+X642</f>
        <v>0</v>
      </c>
      <c r="AA642" s="305" t="e">
        <f>+Y642</f>
        <v>#N/A</v>
      </c>
    </row>
    <row r="643" spans="1:27" customFormat="1" ht="27" hidden="1" customHeight="1">
      <c r="A643" s="32">
        <v>1313</v>
      </c>
      <c r="B643" s="450"/>
      <c r="C643" s="249" t="str">
        <f>+VLOOKUP(A643,bd_lista!$A$3:$C$590,3,FALSE)</f>
        <v>Gobierno Autónomo Municipal de Colomi</v>
      </c>
      <c r="D643" s="452"/>
      <c r="E643" s="246" t="s">
        <v>1311</v>
      </c>
      <c r="F643" s="245">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245">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245">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245">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245">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245">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245">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245">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245">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245">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245">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245">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245">
        <f t="shared" ca="1" si="25"/>
        <v>0</v>
      </c>
      <c r="S643" s="252">
        <f ca="1">+R642+R643</f>
        <v>0</v>
      </c>
      <c r="T643" s="245">
        <f ca="1">+S643</f>
        <v>0</v>
      </c>
      <c r="U643" s="244">
        <f t="shared" si="26"/>
        <v>2</v>
      </c>
      <c r="V643" s="347" t="str">
        <f>+VLOOKUP(A643,bd_lista!$A$3:$E$590,5,FALSE)</f>
        <v>Gobiernos Autonomos Municipales</v>
      </c>
      <c r="W643" s="454"/>
      <c r="X643" s="244">
        <f>+VLOOKUP(A643,[2]Sheet1!$A$13:$D$744,4,FALSE)</f>
        <v>0</v>
      </c>
      <c r="Y643" s="244" t="e">
        <f>+VLOOKUP(X643,bd_lista!$A$3:$C$590,3,FALSE)</f>
        <v>#N/A</v>
      </c>
      <c r="Z643" s="302"/>
      <c r="AA643" s="303"/>
    </row>
    <row r="644" spans="1:27" customFormat="1" ht="15" hidden="1" customHeight="1">
      <c r="A644" s="32">
        <v>1314</v>
      </c>
      <c r="B644" s="449">
        <f>+A644</f>
        <v>1314</v>
      </c>
      <c r="C644" s="249" t="str">
        <f>+VLOOKUP(A644,bd_lista!$A$3:$C$590,3,FALSE)</f>
        <v>Gobierno Autónomo Municipal de Villa Tunari</v>
      </c>
      <c r="D644" s="451" t="str">
        <f>+C644</f>
        <v>Gobierno Autónomo Municipal de Villa Tunari</v>
      </c>
      <c r="E644" s="244" t="s">
        <v>1310</v>
      </c>
      <c r="F644" s="245">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245">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245">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245">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245">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245">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245">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245">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245">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245">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245">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245">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245">
        <f t="shared" ca="1" si="25"/>
        <v>0</v>
      </c>
      <c r="S644" s="252"/>
      <c r="T644" s="245">
        <f ca="1">+T645</f>
        <v>0</v>
      </c>
      <c r="U644" s="244">
        <f t="shared" si="26"/>
        <v>1</v>
      </c>
      <c r="V644" s="347" t="str">
        <f>+VLOOKUP(A644,bd_lista!$A$3:$E$590,5,FALSE)</f>
        <v>Gobiernos Autonomos Municipales</v>
      </c>
      <c r="W644" s="453" t="str">
        <f>+V644</f>
        <v>Gobiernos Autonomos Municipales</v>
      </c>
      <c r="X644" s="244">
        <f>+VLOOKUP(A644,[2]Sheet1!$A$13:$D$744,4,FALSE)</f>
        <v>0</v>
      </c>
      <c r="Y644" s="244" t="e">
        <f>+VLOOKUP(X644,bd_lista!$A$3:$C$590,3,FALSE)</f>
        <v>#N/A</v>
      </c>
      <c r="Z644" s="304">
        <f>+X644</f>
        <v>0</v>
      </c>
      <c r="AA644" s="305" t="e">
        <f>+Y644</f>
        <v>#N/A</v>
      </c>
    </row>
    <row r="645" spans="1:27" customFormat="1" ht="15" hidden="1" customHeight="1">
      <c r="A645" s="32">
        <v>1314</v>
      </c>
      <c r="B645" s="450"/>
      <c r="C645" s="249" t="str">
        <f>+VLOOKUP(A645,bd_lista!$A$3:$C$590,3,FALSE)</f>
        <v>Gobierno Autónomo Municipal de Villa Tunari</v>
      </c>
      <c r="D645" s="452"/>
      <c r="E645" s="246" t="s">
        <v>1311</v>
      </c>
      <c r="F645" s="245">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245">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245">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245">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245">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245">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245">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245">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245">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245">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245">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245">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245">
        <f t="shared" ca="1" si="25"/>
        <v>0</v>
      </c>
      <c r="S645" s="252">
        <f ca="1">+R644+R645</f>
        <v>0</v>
      </c>
      <c r="T645" s="245">
        <f ca="1">+S645</f>
        <v>0</v>
      </c>
      <c r="U645" s="244">
        <f t="shared" si="26"/>
        <v>2</v>
      </c>
      <c r="V645" s="347" t="str">
        <f>+VLOOKUP(A645,bd_lista!$A$3:$E$590,5,FALSE)</f>
        <v>Gobiernos Autonomos Municipales</v>
      </c>
      <c r="W645" s="454"/>
      <c r="X645" s="244">
        <f>+VLOOKUP(A645,[2]Sheet1!$A$13:$D$744,4,FALSE)</f>
        <v>0</v>
      </c>
      <c r="Y645" s="244" t="e">
        <f>+VLOOKUP(X645,bd_lista!$A$3:$C$590,3,FALSE)</f>
        <v>#N/A</v>
      </c>
      <c r="Z645" s="302"/>
      <c r="AA645" s="303"/>
    </row>
    <row r="646" spans="1:27" customFormat="1" ht="15" hidden="1" customHeight="1">
      <c r="A646" s="32">
        <v>1315</v>
      </c>
      <c r="B646" s="449">
        <f>+A646</f>
        <v>1315</v>
      </c>
      <c r="C646" s="249" t="str">
        <f>+VLOOKUP(A646,bd_lista!$A$3:$C$590,3,FALSE)</f>
        <v>Gobierno Autónomo Municipal de Punata</v>
      </c>
      <c r="D646" s="451" t="str">
        <f>+C646</f>
        <v>Gobierno Autónomo Municipal de Punata</v>
      </c>
      <c r="E646" s="244" t="s">
        <v>1310</v>
      </c>
      <c r="F646" s="245">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245">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245">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245">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245">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245">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245">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245">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245">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245">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245">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245">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245">
        <f t="shared" ca="1" si="25"/>
        <v>0</v>
      </c>
      <c r="S646" s="252"/>
      <c r="T646" s="245">
        <f ca="1">+T647</f>
        <v>0</v>
      </c>
      <c r="U646" s="244">
        <f t="shared" si="26"/>
        <v>1</v>
      </c>
      <c r="V646" s="347" t="str">
        <f>+VLOOKUP(A646,bd_lista!$A$3:$E$590,5,FALSE)</f>
        <v>Gobiernos Autonomos Municipales</v>
      </c>
      <c r="W646" s="453" t="str">
        <f>+V646</f>
        <v>Gobiernos Autonomos Municipales</v>
      </c>
      <c r="X646" s="244">
        <f>+VLOOKUP(A646,[2]Sheet1!$A$13:$D$744,4,FALSE)</f>
        <v>0</v>
      </c>
      <c r="Y646" s="244" t="e">
        <f>+VLOOKUP(X646,bd_lista!$A$3:$C$590,3,FALSE)</f>
        <v>#N/A</v>
      </c>
      <c r="Z646" s="304">
        <f>+X646</f>
        <v>0</v>
      </c>
      <c r="AA646" s="305" t="e">
        <f>+Y646</f>
        <v>#N/A</v>
      </c>
    </row>
    <row r="647" spans="1:27" customFormat="1" ht="15" hidden="1" customHeight="1">
      <c r="A647" s="32">
        <v>1315</v>
      </c>
      <c r="B647" s="450"/>
      <c r="C647" s="249" t="str">
        <f>+VLOOKUP(A647,bd_lista!$A$3:$C$590,3,FALSE)</f>
        <v>Gobierno Autónomo Municipal de Punata</v>
      </c>
      <c r="D647" s="452"/>
      <c r="E647" s="246" t="s">
        <v>1311</v>
      </c>
      <c r="F647" s="245">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245">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245">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245">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245">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245">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245">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245">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245">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245">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245">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245">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245">
        <f t="shared" ca="1" si="25"/>
        <v>0</v>
      </c>
      <c r="S647" s="252">
        <f ca="1">+R646+R647</f>
        <v>0</v>
      </c>
      <c r="T647" s="245">
        <f ca="1">+S647</f>
        <v>0</v>
      </c>
      <c r="U647" s="244">
        <f t="shared" si="26"/>
        <v>2</v>
      </c>
      <c r="V647" s="347" t="str">
        <f>+VLOOKUP(A647,bd_lista!$A$3:$E$590,5,FALSE)</f>
        <v>Gobiernos Autonomos Municipales</v>
      </c>
      <c r="W647" s="454"/>
      <c r="X647" s="244">
        <f>+VLOOKUP(A647,[2]Sheet1!$A$13:$D$744,4,FALSE)</f>
        <v>0</v>
      </c>
      <c r="Y647" s="244" t="e">
        <f>+VLOOKUP(X647,bd_lista!$A$3:$C$590,3,FALSE)</f>
        <v>#N/A</v>
      </c>
      <c r="Z647" s="302"/>
      <c r="AA647" s="303"/>
    </row>
    <row r="648" spans="1:27" customFormat="1" ht="27" hidden="1" customHeight="1">
      <c r="A648" s="32">
        <v>1316</v>
      </c>
      <c r="B648" s="449">
        <f>+A648</f>
        <v>1316</v>
      </c>
      <c r="C648" s="249" t="str">
        <f>+VLOOKUP(A648,bd_lista!$A$3:$C$590,3,FALSE)</f>
        <v>Gobierno Autónomo Municipal de Villa Rivero</v>
      </c>
      <c r="D648" s="451" t="str">
        <f>+C648</f>
        <v>Gobierno Autónomo Municipal de Villa Rivero</v>
      </c>
      <c r="E648" s="244" t="s">
        <v>1310</v>
      </c>
      <c r="F648" s="245">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245">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245">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245">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245">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245">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245">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245">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245">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245">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245">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245">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245">
        <f t="shared" ca="1" si="25"/>
        <v>0</v>
      </c>
      <c r="S648" s="252"/>
      <c r="T648" s="245">
        <f ca="1">+T649</f>
        <v>0</v>
      </c>
      <c r="U648" s="244">
        <f t="shared" si="26"/>
        <v>1</v>
      </c>
      <c r="V648" s="347" t="str">
        <f>+VLOOKUP(A648,bd_lista!$A$3:$E$590,5,FALSE)</f>
        <v>Gobiernos Autonomos Municipales</v>
      </c>
      <c r="W648" s="453" t="str">
        <f>+V648</f>
        <v>Gobiernos Autonomos Municipales</v>
      </c>
      <c r="X648" s="244">
        <f>+VLOOKUP(A648,[2]Sheet1!$A$13:$D$744,4,FALSE)</f>
        <v>0</v>
      </c>
      <c r="Y648" s="244" t="e">
        <f>+VLOOKUP(X648,bd_lista!$A$3:$C$590,3,FALSE)</f>
        <v>#N/A</v>
      </c>
      <c r="Z648" s="304">
        <f>+X648</f>
        <v>0</v>
      </c>
      <c r="AA648" s="305" t="e">
        <f>+Y648</f>
        <v>#N/A</v>
      </c>
    </row>
    <row r="649" spans="1:27" customFormat="1" ht="27" hidden="1" customHeight="1">
      <c r="A649" s="32">
        <v>1316</v>
      </c>
      <c r="B649" s="450"/>
      <c r="C649" s="249" t="str">
        <f>+VLOOKUP(A649,bd_lista!$A$3:$C$590,3,FALSE)</f>
        <v>Gobierno Autónomo Municipal de Villa Rivero</v>
      </c>
      <c r="D649" s="452"/>
      <c r="E649" s="246" t="s">
        <v>1311</v>
      </c>
      <c r="F649" s="245">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245">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245">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245">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245">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245">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245">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245">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245">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245">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245">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245">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245">
        <f t="shared" ca="1" si="25"/>
        <v>0</v>
      </c>
      <c r="S649" s="252">
        <f ca="1">+R648+R649</f>
        <v>0</v>
      </c>
      <c r="T649" s="245">
        <f ca="1">+S649</f>
        <v>0</v>
      </c>
      <c r="U649" s="244">
        <f t="shared" si="26"/>
        <v>2</v>
      </c>
      <c r="V649" s="347" t="str">
        <f>+VLOOKUP(A649,bd_lista!$A$3:$E$590,5,FALSE)</f>
        <v>Gobiernos Autonomos Municipales</v>
      </c>
      <c r="W649" s="454"/>
      <c r="X649" s="244">
        <f>+VLOOKUP(A649,[2]Sheet1!$A$13:$D$744,4,FALSE)</f>
        <v>0</v>
      </c>
      <c r="Y649" s="244" t="e">
        <f>+VLOOKUP(X649,bd_lista!$A$3:$C$590,3,FALSE)</f>
        <v>#N/A</v>
      </c>
      <c r="Z649" s="302"/>
      <c r="AA649" s="303"/>
    </row>
    <row r="650" spans="1:27" customFormat="1" ht="15" hidden="1" customHeight="1">
      <c r="A650" s="32">
        <v>1317</v>
      </c>
      <c r="B650" s="449">
        <f>+A650</f>
        <v>1317</v>
      </c>
      <c r="C650" s="249" t="str">
        <f>+VLOOKUP(A650,bd_lista!$A$3:$C$590,3,FALSE)</f>
        <v>Gobierno Autónomo Municipal de San Benito (Villa José Quintín Mendoza)</v>
      </c>
      <c r="D650" s="451" t="str">
        <f>+C650</f>
        <v>Gobierno Autónomo Municipal de San Benito (Villa José Quintín Mendoza)</v>
      </c>
      <c r="E650" s="244" t="s">
        <v>1310</v>
      </c>
      <c r="F650" s="245">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245">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245">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245">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245">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245">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245">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245">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245">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245">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245">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245">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245">
        <f t="shared" ca="1" si="25"/>
        <v>0</v>
      </c>
      <c r="S650" s="252"/>
      <c r="T650" s="245">
        <f ca="1">+T651</f>
        <v>0</v>
      </c>
      <c r="U650" s="244">
        <f t="shared" si="26"/>
        <v>1</v>
      </c>
      <c r="V650" s="347" t="str">
        <f>+VLOOKUP(A650,bd_lista!$A$3:$E$590,5,FALSE)</f>
        <v>Gobiernos Autonomos Municipales</v>
      </c>
      <c r="W650" s="453" t="str">
        <f>+V650</f>
        <v>Gobiernos Autonomos Municipales</v>
      </c>
      <c r="X650" s="244">
        <f>+VLOOKUP(A650,[2]Sheet1!$A$13:$D$744,4,FALSE)</f>
        <v>0</v>
      </c>
      <c r="Y650" s="244" t="e">
        <f>+VLOOKUP(X650,bd_lista!$A$3:$C$590,3,FALSE)</f>
        <v>#N/A</v>
      </c>
      <c r="Z650" s="304">
        <f>+X650</f>
        <v>0</v>
      </c>
      <c r="AA650" s="305" t="e">
        <f>+Y650</f>
        <v>#N/A</v>
      </c>
    </row>
    <row r="651" spans="1:27" customFormat="1" ht="15" hidden="1" customHeight="1">
      <c r="A651" s="32">
        <v>1317</v>
      </c>
      <c r="B651" s="450"/>
      <c r="C651" s="249" t="str">
        <f>+VLOOKUP(A651,bd_lista!$A$3:$C$590,3,FALSE)</f>
        <v>Gobierno Autónomo Municipal de San Benito (Villa José Quintín Mendoza)</v>
      </c>
      <c r="D651" s="452"/>
      <c r="E651" s="246" t="s">
        <v>1311</v>
      </c>
      <c r="F651" s="245">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245">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245">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245">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245">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245">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245">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245">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245">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245">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245">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245">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245">
        <f t="shared" ca="1" si="25"/>
        <v>0</v>
      </c>
      <c r="S651" s="252">
        <f ca="1">+R650+R651</f>
        <v>0</v>
      </c>
      <c r="T651" s="245">
        <f ca="1">+S651</f>
        <v>0</v>
      </c>
      <c r="U651" s="244">
        <f t="shared" si="26"/>
        <v>2</v>
      </c>
      <c r="V651" s="347" t="str">
        <f>+VLOOKUP(A651,bd_lista!$A$3:$E$590,5,FALSE)</f>
        <v>Gobiernos Autonomos Municipales</v>
      </c>
      <c r="W651" s="454"/>
      <c r="X651" s="244">
        <f>+VLOOKUP(A651,[2]Sheet1!$A$13:$D$744,4,FALSE)</f>
        <v>0</v>
      </c>
      <c r="Y651" s="244" t="e">
        <f>+VLOOKUP(X651,bd_lista!$A$3:$C$590,3,FALSE)</f>
        <v>#N/A</v>
      </c>
      <c r="Z651" s="302"/>
      <c r="AA651" s="303"/>
    </row>
    <row r="652" spans="1:27" customFormat="1" ht="15" hidden="1" customHeight="1">
      <c r="A652" s="32">
        <v>1318</v>
      </c>
      <c r="B652" s="449">
        <f>+A652</f>
        <v>1318</v>
      </c>
      <c r="C652" s="249" t="str">
        <f>+VLOOKUP(A652,bd_lista!$A$3:$C$590,3,FALSE)</f>
        <v>Gobierno Autónomo Municipal de Tacachi</v>
      </c>
      <c r="D652" s="451" t="str">
        <f>+C652</f>
        <v>Gobierno Autónomo Municipal de Tacachi</v>
      </c>
      <c r="E652" s="244" t="s">
        <v>1310</v>
      </c>
      <c r="F652" s="245">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245">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245">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245">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245">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245">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245">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245">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245">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245">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245">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245">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245">
        <f t="shared" ca="1" si="25"/>
        <v>0</v>
      </c>
      <c r="S652" s="252"/>
      <c r="T652" s="245">
        <f ca="1">+T653</f>
        <v>0</v>
      </c>
      <c r="U652" s="244">
        <f t="shared" si="26"/>
        <v>1</v>
      </c>
      <c r="V652" s="347" t="str">
        <f>+VLOOKUP(A652,bd_lista!$A$3:$E$590,5,FALSE)</f>
        <v>Gobiernos Autonomos Municipales</v>
      </c>
      <c r="W652" s="453" t="str">
        <f>+V652</f>
        <v>Gobiernos Autonomos Municipales</v>
      </c>
      <c r="X652" s="244">
        <f>+VLOOKUP(A652,[2]Sheet1!$A$13:$D$744,4,FALSE)</f>
        <v>0</v>
      </c>
      <c r="Y652" s="244" t="e">
        <f>+VLOOKUP(X652,bd_lista!$A$3:$C$590,3,FALSE)</f>
        <v>#N/A</v>
      </c>
      <c r="Z652" s="304">
        <f>+X652</f>
        <v>0</v>
      </c>
      <c r="AA652" s="305" t="e">
        <f>+Y652</f>
        <v>#N/A</v>
      </c>
    </row>
    <row r="653" spans="1:27" customFormat="1" ht="15" hidden="1" customHeight="1">
      <c r="A653" s="32">
        <v>1318</v>
      </c>
      <c r="B653" s="450"/>
      <c r="C653" s="249" t="str">
        <f>+VLOOKUP(A653,bd_lista!$A$3:$C$590,3,FALSE)</f>
        <v>Gobierno Autónomo Municipal de Tacachi</v>
      </c>
      <c r="D653" s="452"/>
      <c r="E653" s="246" t="s">
        <v>1311</v>
      </c>
      <c r="F653" s="245">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245">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245">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245">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245">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245">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245">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245">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245">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245">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245">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245">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245">
        <f t="shared" ca="1" si="25"/>
        <v>0</v>
      </c>
      <c r="S653" s="252">
        <f ca="1">+R652+R653</f>
        <v>0</v>
      </c>
      <c r="T653" s="245">
        <f ca="1">+S653</f>
        <v>0</v>
      </c>
      <c r="U653" s="244">
        <f t="shared" si="26"/>
        <v>2</v>
      </c>
      <c r="V653" s="347" t="str">
        <f>+VLOOKUP(A653,bd_lista!$A$3:$E$590,5,FALSE)</f>
        <v>Gobiernos Autonomos Municipales</v>
      </c>
      <c r="W653" s="454"/>
      <c r="X653" s="244">
        <f>+VLOOKUP(A653,[2]Sheet1!$A$13:$D$744,4,FALSE)</f>
        <v>0</v>
      </c>
      <c r="Y653" s="244" t="e">
        <f>+VLOOKUP(X653,bd_lista!$A$3:$C$590,3,FALSE)</f>
        <v>#N/A</v>
      </c>
      <c r="Z653" s="302"/>
      <c r="AA653" s="303"/>
    </row>
    <row r="654" spans="1:27" customFormat="1" ht="15" hidden="1" customHeight="1">
      <c r="A654" s="32">
        <v>1319</v>
      </c>
      <c r="B654" s="449">
        <f>+A654</f>
        <v>1319</v>
      </c>
      <c r="C654" s="249" t="str">
        <f>+VLOOKUP(A654,bd_lista!$A$3:$C$590,3,FALSE)</f>
        <v>Gobierno Autónomo Municipal Villa Gualberto Villarroel</v>
      </c>
      <c r="D654" s="451" t="str">
        <f>+C654</f>
        <v>Gobierno Autónomo Municipal Villa Gualberto Villarroel</v>
      </c>
      <c r="E654" s="244" t="s">
        <v>1310</v>
      </c>
      <c r="F654" s="245">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245">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245">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245">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245">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245">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245">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245">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245">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245">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245">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245">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245">
        <f t="shared" ca="1" si="25"/>
        <v>0</v>
      </c>
      <c r="S654" s="252"/>
      <c r="T654" s="245">
        <f ca="1">+T655</f>
        <v>0</v>
      </c>
      <c r="U654" s="244">
        <f t="shared" si="26"/>
        <v>1</v>
      </c>
      <c r="V654" s="347" t="str">
        <f>+VLOOKUP(A654,bd_lista!$A$3:$E$590,5,FALSE)</f>
        <v>Gobiernos Autonomos Municipales</v>
      </c>
      <c r="W654" s="453" t="str">
        <f>+V654</f>
        <v>Gobiernos Autonomos Municipales</v>
      </c>
      <c r="X654" s="244">
        <f>+VLOOKUP(A654,[2]Sheet1!$A$13:$D$744,4,FALSE)</f>
        <v>0</v>
      </c>
      <c r="Y654" s="244" t="e">
        <f>+VLOOKUP(X654,bd_lista!$A$3:$C$590,3,FALSE)</f>
        <v>#N/A</v>
      </c>
      <c r="Z654" s="304">
        <f>+X654</f>
        <v>0</v>
      </c>
      <c r="AA654" s="305" t="e">
        <f>+Y654</f>
        <v>#N/A</v>
      </c>
    </row>
    <row r="655" spans="1:27" customFormat="1" ht="15" hidden="1" customHeight="1">
      <c r="A655" s="32">
        <v>1319</v>
      </c>
      <c r="B655" s="450"/>
      <c r="C655" s="249" t="str">
        <f>+VLOOKUP(A655,bd_lista!$A$3:$C$590,3,FALSE)</f>
        <v>Gobierno Autónomo Municipal Villa Gualberto Villarroel</v>
      </c>
      <c r="D655" s="452"/>
      <c r="E655" s="246" t="s">
        <v>1311</v>
      </c>
      <c r="F655" s="245">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245">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245">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245">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245">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245">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245">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245">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245">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245">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245">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245">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245">
        <f t="shared" ca="1" si="25"/>
        <v>0</v>
      </c>
      <c r="S655" s="252">
        <f ca="1">+R654+R655</f>
        <v>0</v>
      </c>
      <c r="T655" s="245">
        <f ca="1">+S655</f>
        <v>0</v>
      </c>
      <c r="U655" s="244">
        <f t="shared" si="26"/>
        <v>2</v>
      </c>
      <c r="V655" s="347" t="str">
        <f>+VLOOKUP(A655,bd_lista!$A$3:$E$590,5,FALSE)</f>
        <v>Gobiernos Autonomos Municipales</v>
      </c>
      <c r="W655" s="454"/>
      <c r="X655" s="244">
        <f>+VLOOKUP(A655,[2]Sheet1!$A$13:$D$744,4,FALSE)</f>
        <v>0</v>
      </c>
      <c r="Y655" s="244" t="e">
        <f>+VLOOKUP(X655,bd_lista!$A$3:$C$590,3,FALSE)</f>
        <v>#N/A</v>
      </c>
      <c r="Z655" s="302"/>
      <c r="AA655" s="303"/>
    </row>
    <row r="656" spans="1:27" customFormat="1" ht="27" hidden="1" customHeight="1">
      <c r="A656" s="32">
        <v>1320</v>
      </c>
      <c r="B656" s="449">
        <f>+A656</f>
        <v>1320</v>
      </c>
      <c r="C656" s="249" t="str">
        <f>+VLOOKUP(A656,bd_lista!$A$3:$C$590,3,FALSE)</f>
        <v>Gobierno Autónomo Municipal de Tarata</v>
      </c>
      <c r="D656" s="451" t="str">
        <f>+C656</f>
        <v>Gobierno Autónomo Municipal de Tarata</v>
      </c>
      <c r="E656" s="244" t="s">
        <v>1310</v>
      </c>
      <c r="F656" s="245">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245">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245">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245">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245">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245">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245">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245">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245">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245">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245">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245">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245">
        <f t="shared" ca="1" si="25"/>
        <v>0</v>
      </c>
      <c r="S656" s="252"/>
      <c r="T656" s="245">
        <f ca="1">+T657</f>
        <v>0</v>
      </c>
      <c r="U656" s="244">
        <f t="shared" si="26"/>
        <v>1</v>
      </c>
      <c r="V656" s="347" t="str">
        <f>+VLOOKUP(A656,bd_lista!$A$3:$E$590,5,FALSE)</f>
        <v>Gobiernos Autonomos Municipales</v>
      </c>
      <c r="W656" s="453" t="str">
        <f>+V656</f>
        <v>Gobiernos Autonomos Municipales</v>
      </c>
      <c r="X656" s="244">
        <f>+VLOOKUP(A656,[2]Sheet1!$A$13:$D$744,4,FALSE)</f>
        <v>0</v>
      </c>
      <c r="Y656" s="244" t="e">
        <f>+VLOOKUP(X656,bd_lista!$A$3:$C$590,3,FALSE)</f>
        <v>#N/A</v>
      </c>
      <c r="Z656" s="304">
        <f>+X656</f>
        <v>0</v>
      </c>
      <c r="AA656" s="305" t="e">
        <f>+Y656</f>
        <v>#N/A</v>
      </c>
    </row>
    <row r="657" spans="1:27" customFormat="1" ht="27" hidden="1" customHeight="1">
      <c r="A657" s="32">
        <v>1320</v>
      </c>
      <c r="B657" s="450"/>
      <c r="C657" s="249" t="str">
        <f>+VLOOKUP(A657,bd_lista!$A$3:$C$590,3,FALSE)</f>
        <v>Gobierno Autónomo Municipal de Tarata</v>
      </c>
      <c r="D657" s="452"/>
      <c r="E657" s="246" t="s">
        <v>1311</v>
      </c>
      <c r="F657" s="245">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245">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245">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245">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245">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245">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245">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245">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245">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245">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245">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245">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245">
        <f t="shared" ca="1" si="25"/>
        <v>0</v>
      </c>
      <c r="S657" s="252">
        <f ca="1">+R656+R657</f>
        <v>0</v>
      </c>
      <c r="T657" s="245">
        <f ca="1">+S657</f>
        <v>0</v>
      </c>
      <c r="U657" s="244">
        <f t="shared" si="26"/>
        <v>2</v>
      </c>
      <c r="V657" s="347" t="str">
        <f>+VLOOKUP(A657,bd_lista!$A$3:$E$590,5,FALSE)</f>
        <v>Gobiernos Autonomos Municipales</v>
      </c>
      <c r="W657" s="454"/>
      <c r="X657" s="244">
        <f>+VLOOKUP(A657,[2]Sheet1!$A$13:$D$744,4,FALSE)</f>
        <v>0</v>
      </c>
      <c r="Y657" s="244" t="e">
        <f>+VLOOKUP(X657,bd_lista!$A$3:$C$590,3,FALSE)</f>
        <v>#N/A</v>
      </c>
      <c r="Z657" s="302"/>
      <c r="AA657" s="303"/>
    </row>
    <row r="658" spans="1:27" customFormat="1" ht="27" hidden="1" customHeight="1">
      <c r="A658" s="32">
        <v>1321</v>
      </c>
      <c r="B658" s="449">
        <f>+A658</f>
        <v>1321</v>
      </c>
      <c r="C658" s="249" t="str">
        <f>+VLOOKUP(A658,bd_lista!$A$3:$C$590,3,FALSE)</f>
        <v>Gobierno Autónomo Municipal de Anzaldo</v>
      </c>
      <c r="D658" s="451" t="str">
        <f>+C658</f>
        <v>Gobierno Autónomo Municipal de Anzaldo</v>
      </c>
      <c r="E658" s="244" t="s">
        <v>1310</v>
      </c>
      <c r="F658" s="245">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245">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245">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245">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245">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245">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245">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245">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245">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245">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245">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245">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245">
        <f t="shared" ca="1" si="25"/>
        <v>0</v>
      </c>
      <c r="S658" s="252"/>
      <c r="T658" s="245">
        <f ca="1">+T659</f>
        <v>0</v>
      </c>
      <c r="U658" s="244">
        <f t="shared" si="26"/>
        <v>1</v>
      </c>
      <c r="V658" s="347" t="str">
        <f>+VLOOKUP(A658,bd_lista!$A$3:$E$590,5,FALSE)</f>
        <v>Gobiernos Autonomos Municipales</v>
      </c>
      <c r="W658" s="453" t="str">
        <f>+V658</f>
        <v>Gobiernos Autonomos Municipales</v>
      </c>
      <c r="X658" s="244">
        <f>+VLOOKUP(A658,[2]Sheet1!$A$13:$D$744,4,FALSE)</f>
        <v>0</v>
      </c>
      <c r="Y658" s="244" t="e">
        <f>+VLOOKUP(X658,bd_lista!$A$3:$C$590,3,FALSE)</f>
        <v>#N/A</v>
      </c>
      <c r="Z658" s="304">
        <f>+X658</f>
        <v>0</v>
      </c>
      <c r="AA658" s="305" t="e">
        <f>+Y658</f>
        <v>#N/A</v>
      </c>
    </row>
    <row r="659" spans="1:27" customFormat="1" ht="27" hidden="1" customHeight="1">
      <c r="A659" s="32">
        <v>1321</v>
      </c>
      <c r="B659" s="450"/>
      <c r="C659" s="249" t="str">
        <f>+VLOOKUP(A659,bd_lista!$A$3:$C$590,3,FALSE)</f>
        <v>Gobierno Autónomo Municipal de Anzaldo</v>
      </c>
      <c r="D659" s="452"/>
      <c r="E659" s="246" t="s">
        <v>1311</v>
      </c>
      <c r="F659" s="245">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245">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245">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245">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245">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245">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245">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245">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245">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245">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245">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245">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245">
        <f t="shared" ca="1" si="25"/>
        <v>0</v>
      </c>
      <c r="S659" s="252">
        <f ca="1">+R658+R659</f>
        <v>0</v>
      </c>
      <c r="T659" s="245">
        <f ca="1">+S659</f>
        <v>0</v>
      </c>
      <c r="U659" s="244">
        <f t="shared" si="26"/>
        <v>2</v>
      </c>
      <c r="V659" s="347" t="str">
        <f>+VLOOKUP(A659,bd_lista!$A$3:$E$590,5,FALSE)</f>
        <v>Gobiernos Autonomos Municipales</v>
      </c>
      <c r="W659" s="454"/>
      <c r="X659" s="244">
        <f>+VLOOKUP(A659,[2]Sheet1!$A$13:$D$744,4,FALSE)</f>
        <v>0</v>
      </c>
      <c r="Y659" s="244" t="e">
        <f>+VLOOKUP(X659,bd_lista!$A$3:$C$590,3,FALSE)</f>
        <v>#N/A</v>
      </c>
      <c r="Z659" s="302"/>
      <c r="AA659" s="303"/>
    </row>
    <row r="660" spans="1:27" customFormat="1" ht="15" hidden="1" customHeight="1">
      <c r="A660" s="32">
        <v>1322</v>
      </c>
      <c r="B660" s="449">
        <f>+A660</f>
        <v>1322</v>
      </c>
      <c r="C660" s="249" t="str">
        <f>+VLOOKUP(A660,bd_lista!$A$3:$C$590,3,FALSE)</f>
        <v>Gobierno Autónomo Municipal de Arbieto</v>
      </c>
      <c r="D660" s="451" t="str">
        <f>+C660</f>
        <v>Gobierno Autónomo Municipal de Arbieto</v>
      </c>
      <c r="E660" s="244" t="s">
        <v>1310</v>
      </c>
      <c r="F660" s="245">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245">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245">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245">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245">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245">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245">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245">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245">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245">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245">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245">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245">
        <f t="shared" ca="1" si="25"/>
        <v>0</v>
      </c>
      <c r="S660" s="252"/>
      <c r="T660" s="245">
        <f ca="1">+T661</f>
        <v>0</v>
      </c>
      <c r="U660" s="244">
        <f t="shared" si="26"/>
        <v>1</v>
      </c>
      <c r="V660" s="347" t="str">
        <f>+VLOOKUP(A660,bd_lista!$A$3:$E$590,5,FALSE)</f>
        <v>Gobiernos Autonomos Municipales</v>
      </c>
      <c r="W660" s="453" t="str">
        <f>+V660</f>
        <v>Gobiernos Autonomos Municipales</v>
      </c>
      <c r="X660" s="244">
        <f>+VLOOKUP(A660,[2]Sheet1!$A$13:$D$744,4,FALSE)</f>
        <v>0</v>
      </c>
      <c r="Y660" s="244" t="e">
        <f>+VLOOKUP(X660,bd_lista!$A$3:$C$590,3,FALSE)</f>
        <v>#N/A</v>
      </c>
      <c r="Z660" s="304">
        <f>+X660</f>
        <v>0</v>
      </c>
      <c r="AA660" s="305" t="e">
        <f>+Y660</f>
        <v>#N/A</v>
      </c>
    </row>
    <row r="661" spans="1:27" customFormat="1" ht="15" hidden="1" customHeight="1">
      <c r="A661" s="32">
        <v>1322</v>
      </c>
      <c r="B661" s="450"/>
      <c r="C661" s="249" t="str">
        <f>+VLOOKUP(A661,bd_lista!$A$3:$C$590,3,FALSE)</f>
        <v>Gobierno Autónomo Municipal de Arbieto</v>
      </c>
      <c r="D661" s="452"/>
      <c r="E661" s="246" t="s">
        <v>1311</v>
      </c>
      <c r="F661" s="245">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245">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245">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245">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245">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245">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245">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245">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245">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245">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245">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245">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245">
        <f t="shared" ca="1" si="25"/>
        <v>0</v>
      </c>
      <c r="S661" s="252">
        <f ca="1">+R660+R661</f>
        <v>0</v>
      </c>
      <c r="T661" s="245">
        <f ca="1">+S661</f>
        <v>0</v>
      </c>
      <c r="U661" s="244">
        <f t="shared" si="26"/>
        <v>2</v>
      </c>
      <c r="V661" s="347" t="str">
        <f>+VLOOKUP(A661,bd_lista!$A$3:$E$590,5,FALSE)</f>
        <v>Gobiernos Autonomos Municipales</v>
      </c>
      <c r="W661" s="454"/>
      <c r="X661" s="244">
        <f>+VLOOKUP(A661,[2]Sheet1!$A$13:$D$744,4,FALSE)</f>
        <v>0</v>
      </c>
      <c r="Y661" s="244" t="e">
        <f>+VLOOKUP(X661,bd_lista!$A$3:$C$590,3,FALSE)</f>
        <v>#N/A</v>
      </c>
      <c r="Z661" s="302"/>
      <c r="AA661" s="303"/>
    </row>
    <row r="662" spans="1:27" customFormat="1" ht="15" hidden="1" customHeight="1">
      <c r="A662" s="32">
        <v>1323</v>
      </c>
      <c r="B662" s="449">
        <f>+A662</f>
        <v>1323</v>
      </c>
      <c r="C662" s="249" t="str">
        <f>+VLOOKUP(A662,bd_lista!$A$3:$C$590,3,FALSE)</f>
        <v>Gobierno Autónomo Municipal de Sacabamba</v>
      </c>
      <c r="D662" s="451" t="str">
        <f>+C662</f>
        <v>Gobierno Autónomo Municipal de Sacabamba</v>
      </c>
      <c r="E662" s="244" t="s">
        <v>1310</v>
      </c>
      <c r="F662" s="245">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245">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245">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245">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245">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245">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245">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245">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245">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245">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245">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245">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245">
        <f t="shared" ca="1" si="25"/>
        <v>0</v>
      </c>
      <c r="S662" s="252"/>
      <c r="T662" s="245">
        <f ca="1">+T663</f>
        <v>0</v>
      </c>
      <c r="U662" s="244">
        <f t="shared" si="26"/>
        <v>1</v>
      </c>
      <c r="V662" s="347" t="str">
        <f>+VLOOKUP(A662,bd_lista!$A$3:$E$590,5,FALSE)</f>
        <v>Gobiernos Autonomos Municipales</v>
      </c>
      <c r="W662" s="453" t="str">
        <f>+V662</f>
        <v>Gobiernos Autonomos Municipales</v>
      </c>
      <c r="X662" s="244">
        <f>+VLOOKUP(A662,[2]Sheet1!$A$13:$D$744,4,FALSE)</f>
        <v>0</v>
      </c>
      <c r="Y662" s="244" t="e">
        <f>+VLOOKUP(X662,bd_lista!$A$3:$C$590,3,FALSE)</f>
        <v>#N/A</v>
      </c>
      <c r="Z662" s="304">
        <f>+X662</f>
        <v>0</v>
      </c>
      <c r="AA662" s="305" t="e">
        <f>+Y662</f>
        <v>#N/A</v>
      </c>
    </row>
    <row r="663" spans="1:27" customFormat="1" ht="15" hidden="1" customHeight="1">
      <c r="A663" s="32">
        <v>1323</v>
      </c>
      <c r="B663" s="450"/>
      <c r="C663" s="249" t="str">
        <f>+VLOOKUP(A663,bd_lista!$A$3:$C$590,3,FALSE)</f>
        <v>Gobierno Autónomo Municipal de Sacabamba</v>
      </c>
      <c r="D663" s="452"/>
      <c r="E663" s="246" t="s">
        <v>1311</v>
      </c>
      <c r="F663" s="245">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245">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245">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245">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245">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245">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245">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245">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245">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245">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245">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245">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245">
        <f t="shared" ca="1" si="25"/>
        <v>0</v>
      </c>
      <c r="S663" s="252">
        <f ca="1">+R662+R663</f>
        <v>0</v>
      </c>
      <c r="T663" s="245">
        <f ca="1">+S663</f>
        <v>0</v>
      </c>
      <c r="U663" s="244">
        <f t="shared" si="26"/>
        <v>2</v>
      </c>
      <c r="V663" s="347" t="str">
        <f>+VLOOKUP(A663,bd_lista!$A$3:$E$590,5,FALSE)</f>
        <v>Gobiernos Autonomos Municipales</v>
      </c>
      <c r="W663" s="454"/>
      <c r="X663" s="244">
        <f>+VLOOKUP(A663,[2]Sheet1!$A$13:$D$744,4,FALSE)</f>
        <v>0</v>
      </c>
      <c r="Y663" s="244" t="e">
        <f>+VLOOKUP(X663,bd_lista!$A$3:$C$590,3,FALSE)</f>
        <v>#N/A</v>
      </c>
      <c r="Z663" s="302"/>
      <c r="AA663" s="303"/>
    </row>
    <row r="664" spans="1:27" customFormat="1" ht="27" hidden="1" customHeight="1">
      <c r="A664" s="32">
        <v>1324</v>
      </c>
      <c r="B664" s="449">
        <f>+A664</f>
        <v>1324</v>
      </c>
      <c r="C664" s="249" t="str">
        <f>+VLOOKUP(A664,bd_lista!$A$3:$C$590,3,FALSE)</f>
        <v>Gobierno Autónomo Municipal de Cliza</v>
      </c>
      <c r="D664" s="451" t="str">
        <f>+C664</f>
        <v>Gobierno Autónomo Municipal de Cliza</v>
      </c>
      <c r="E664" s="244" t="s">
        <v>1310</v>
      </c>
      <c r="F664" s="245">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245">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245">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245">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245">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245">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245">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245">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245">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245">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245">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245">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245">
        <f t="shared" ca="1" si="25"/>
        <v>0</v>
      </c>
      <c r="S664" s="252"/>
      <c r="T664" s="245">
        <f ca="1">+T665</f>
        <v>0</v>
      </c>
      <c r="U664" s="244">
        <f t="shared" si="26"/>
        <v>1</v>
      </c>
      <c r="V664" s="347" t="str">
        <f>+VLOOKUP(A664,bd_lista!$A$3:$E$590,5,FALSE)</f>
        <v>Gobiernos Autonomos Municipales</v>
      </c>
      <c r="W664" s="453" t="str">
        <f>+V664</f>
        <v>Gobiernos Autonomos Municipales</v>
      </c>
      <c r="X664" s="244">
        <f>+VLOOKUP(A664,[2]Sheet1!$A$13:$D$744,4,FALSE)</f>
        <v>0</v>
      </c>
      <c r="Y664" s="244" t="e">
        <f>+VLOOKUP(X664,bd_lista!$A$3:$C$590,3,FALSE)</f>
        <v>#N/A</v>
      </c>
      <c r="Z664" s="304">
        <f>+X664</f>
        <v>0</v>
      </c>
      <c r="AA664" s="305" t="e">
        <f>+Y664</f>
        <v>#N/A</v>
      </c>
    </row>
    <row r="665" spans="1:27" customFormat="1" ht="27" hidden="1" customHeight="1">
      <c r="A665" s="32">
        <v>1324</v>
      </c>
      <c r="B665" s="450"/>
      <c r="C665" s="249" t="str">
        <f>+VLOOKUP(A665,bd_lista!$A$3:$C$590,3,FALSE)</f>
        <v>Gobierno Autónomo Municipal de Cliza</v>
      </c>
      <c r="D665" s="452"/>
      <c r="E665" s="246" t="s">
        <v>1311</v>
      </c>
      <c r="F665" s="245">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245">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245">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245">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245">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245">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245">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245">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245">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245">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245">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245">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245">
        <f t="shared" ca="1" si="25"/>
        <v>0</v>
      </c>
      <c r="S665" s="252">
        <f ca="1">+R664+R665</f>
        <v>0</v>
      </c>
      <c r="T665" s="245">
        <f ca="1">+S665</f>
        <v>0</v>
      </c>
      <c r="U665" s="244">
        <f t="shared" si="26"/>
        <v>2</v>
      </c>
      <c r="V665" s="347" t="str">
        <f>+VLOOKUP(A665,bd_lista!$A$3:$E$590,5,FALSE)</f>
        <v>Gobiernos Autonomos Municipales</v>
      </c>
      <c r="W665" s="454"/>
      <c r="X665" s="244">
        <f>+VLOOKUP(A665,[2]Sheet1!$A$13:$D$744,4,FALSE)</f>
        <v>0</v>
      </c>
      <c r="Y665" s="244" t="e">
        <f>+VLOOKUP(X665,bd_lista!$A$3:$C$590,3,FALSE)</f>
        <v>#N/A</v>
      </c>
      <c r="Z665" s="302"/>
      <c r="AA665" s="303"/>
    </row>
    <row r="666" spans="1:27" customFormat="1" ht="15" hidden="1" customHeight="1">
      <c r="A666" s="32">
        <v>1325</v>
      </c>
      <c r="B666" s="449">
        <f>+A666</f>
        <v>1325</v>
      </c>
      <c r="C666" s="249" t="str">
        <f>+VLOOKUP(A666,bd_lista!$A$3:$C$590,3,FALSE)</f>
        <v>Gobierno Autónomo Municipal de Toco</v>
      </c>
      <c r="D666" s="451" t="str">
        <f>+C666</f>
        <v>Gobierno Autónomo Municipal de Toco</v>
      </c>
      <c r="E666" s="244" t="s">
        <v>1310</v>
      </c>
      <c r="F666" s="245">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245">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245">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245">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245">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245">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245">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245">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245">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245">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245">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245">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245">
        <f t="shared" ca="1" si="25"/>
        <v>0</v>
      </c>
      <c r="S666" s="252"/>
      <c r="T666" s="245">
        <f ca="1">+T667</f>
        <v>0</v>
      </c>
      <c r="U666" s="244">
        <f t="shared" si="26"/>
        <v>1</v>
      </c>
      <c r="V666" s="347" t="str">
        <f>+VLOOKUP(A666,bd_lista!$A$3:$E$590,5,FALSE)</f>
        <v>Gobiernos Autonomos Municipales</v>
      </c>
      <c r="W666" s="453" t="str">
        <f>+V666</f>
        <v>Gobiernos Autonomos Municipales</v>
      </c>
      <c r="X666" s="244">
        <f>+VLOOKUP(A666,[2]Sheet1!$A$13:$D$744,4,FALSE)</f>
        <v>0</v>
      </c>
      <c r="Y666" s="244" t="e">
        <f>+VLOOKUP(X666,bd_lista!$A$3:$C$590,3,FALSE)</f>
        <v>#N/A</v>
      </c>
      <c r="Z666" s="304">
        <f>+X666</f>
        <v>0</v>
      </c>
      <c r="AA666" s="305" t="e">
        <f>+Y666</f>
        <v>#N/A</v>
      </c>
    </row>
    <row r="667" spans="1:27" customFormat="1" ht="15" hidden="1" customHeight="1">
      <c r="A667" s="32">
        <v>1325</v>
      </c>
      <c r="B667" s="450"/>
      <c r="C667" s="249" t="str">
        <f>+VLOOKUP(A667,bd_lista!$A$3:$C$590,3,FALSE)</f>
        <v>Gobierno Autónomo Municipal de Toco</v>
      </c>
      <c r="D667" s="452"/>
      <c r="E667" s="246" t="s">
        <v>1311</v>
      </c>
      <c r="F667" s="245">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245">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245">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245">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245">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245">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245">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245">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245">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245">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245">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245">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245">
        <f t="shared" ca="1" si="25"/>
        <v>0</v>
      </c>
      <c r="S667" s="252">
        <f ca="1">+R666+R667</f>
        <v>0</v>
      </c>
      <c r="T667" s="245">
        <f ca="1">+S667</f>
        <v>0</v>
      </c>
      <c r="U667" s="244">
        <f t="shared" si="26"/>
        <v>2</v>
      </c>
      <c r="V667" s="347" t="str">
        <f>+VLOOKUP(A667,bd_lista!$A$3:$E$590,5,FALSE)</f>
        <v>Gobiernos Autonomos Municipales</v>
      </c>
      <c r="W667" s="454"/>
      <c r="X667" s="244">
        <f>+VLOOKUP(A667,[2]Sheet1!$A$13:$D$744,4,FALSE)</f>
        <v>0</v>
      </c>
      <c r="Y667" s="244" t="e">
        <f>+VLOOKUP(X667,bd_lista!$A$3:$C$590,3,FALSE)</f>
        <v>#N/A</v>
      </c>
      <c r="Z667" s="302"/>
      <c r="AA667" s="303"/>
    </row>
    <row r="668" spans="1:27" customFormat="1" ht="15" hidden="1" customHeight="1">
      <c r="A668" s="32">
        <v>1326</v>
      </c>
      <c r="B668" s="449">
        <f>+A668</f>
        <v>1326</v>
      </c>
      <c r="C668" s="249" t="str">
        <f>+VLOOKUP(A668,bd_lista!$A$3:$C$590,3,FALSE)</f>
        <v>Gobierno Autónomo Municipal de Tolata</v>
      </c>
      <c r="D668" s="451" t="str">
        <f>+C668</f>
        <v>Gobierno Autónomo Municipal de Tolata</v>
      </c>
      <c r="E668" s="244" t="s">
        <v>1310</v>
      </c>
      <c r="F668" s="245">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245">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245">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245">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245">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245">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245">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245">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245">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245">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245">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245">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245">
        <f t="shared" ca="1" si="25"/>
        <v>0</v>
      </c>
      <c r="S668" s="252"/>
      <c r="T668" s="245">
        <f ca="1">+T669</f>
        <v>0</v>
      </c>
      <c r="U668" s="244">
        <f t="shared" si="26"/>
        <v>1</v>
      </c>
      <c r="V668" s="347" t="str">
        <f>+VLOOKUP(A668,bd_lista!$A$3:$E$590,5,FALSE)</f>
        <v>Gobiernos Autonomos Municipales</v>
      </c>
      <c r="W668" s="453" t="str">
        <f>+V668</f>
        <v>Gobiernos Autonomos Municipales</v>
      </c>
      <c r="X668" s="244">
        <f>+VLOOKUP(A668,[2]Sheet1!$A$13:$D$744,4,FALSE)</f>
        <v>0</v>
      </c>
      <c r="Y668" s="244" t="e">
        <f>+VLOOKUP(X668,bd_lista!$A$3:$C$590,3,FALSE)</f>
        <v>#N/A</v>
      </c>
      <c r="Z668" s="304">
        <f>+X668</f>
        <v>0</v>
      </c>
      <c r="AA668" s="305" t="e">
        <f>+Y668</f>
        <v>#N/A</v>
      </c>
    </row>
    <row r="669" spans="1:27" customFormat="1" ht="15" hidden="1" customHeight="1">
      <c r="A669" s="32">
        <v>1326</v>
      </c>
      <c r="B669" s="450"/>
      <c r="C669" s="249" t="str">
        <f>+VLOOKUP(A669,bd_lista!$A$3:$C$590,3,FALSE)</f>
        <v>Gobierno Autónomo Municipal de Tolata</v>
      </c>
      <c r="D669" s="452"/>
      <c r="E669" s="246" t="s">
        <v>1311</v>
      </c>
      <c r="F669" s="245">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245">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245">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245">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245">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245">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245">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245">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245">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245">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245">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245">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245">
        <f t="shared" ca="1" si="25"/>
        <v>0</v>
      </c>
      <c r="S669" s="252">
        <f ca="1">+R668+R669</f>
        <v>0</v>
      </c>
      <c r="T669" s="245">
        <f ca="1">+S669</f>
        <v>0</v>
      </c>
      <c r="U669" s="244">
        <f t="shared" si="26"/>
        <v>2</v>
      </c>
      <c r="V669" s="347" t="str">
        <f>+VLOOKUP(A669,bd_lista!$A$3:$E$590,5,FALSE)</f>
        <v>Gobiernos Autonomos Municipales</v>
      </c>
      <c r="W669" s="454"/>
      <c r="X669" s="244">
        <f>+VLOOKUP(A669,[2]Sheet1!$A$13:$D$744,4,FALSE)</f>
        <v>0</v>
      </c>
      <c r="Y669" s="244" t="e">
        <f>+VLOOKUP(X669,bd_lista!$A$3:$C$590,3,FALSE)</f>
        <v>#N/A</v>
      </c>
      <c r="Z669" s="302"/>
      <c r="AA669" s="303"/>
    </row>
    <row r="670" spans="1:27" customFormat="1" ht="15" hidden="1" customHeight="1">
      <c r="A670" s="32">
        <v>1327</v>
      </c>
      <c r="B670" s="449">
        <f>+A670</f>
        <v>1327</v>
      </c>
      <c r="C670" s="249" t="str">
        <f>+VLOOKUP(A670,bd_lista!$A$3:$C$590,3,FALSE)</f>
        <v>Gobierno Autónomo Municipal de Capinota</v>
      </c>
      <c r="D670" s="451" t="str">
        <f>+C670</f>
        <v>Gobierno Autónomo Municipal de Capinota</v>
      </c>
      <c r="E670" s="244" t="s">
        <v>1310</v>
      </c>
      <c r="F670" s="245">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245">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245">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245">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245">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245">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245">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245">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245">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245">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245">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245">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245">
        <f t="shared" ref="R670:R733" ca="1" si="27">+SUM(F670:Q670)</f>
        <v>0</v>
      </c>
      <c r="S670" s="252"/>
      <c r="T670" s="245">
        <f ca="1">+T671</f>
        <v>0</v>
      </c>
      <c r="U670" s="244">
        <f t="shared" ref="U670:U733" si="28">+IF(E670="Débitos",1,2)</f>
        <v>1</v>
      </c>
      <c r="V670" s="347" t="str">
        <f>+VLOOKUP(A670,bd_lista!$A$3:$E$590,5,FALSE)</f>
        <v>Gobiernos Autonomos Municipales</v>
      </c>
      <c r="W670" s="453" t="str">
        <f>+V670</f>
        <v>Gobiernos Autonomos Municipales</v>
      </c>
      <c r="X670" s="244">
        <f>+VLOOKUP(A670,[2]Sheet1!$A$13:$D$744,4,FALSE)</f>
        <v>0</v>
      </c>
      <c r="Y670" s="244" t="e">
        <f>+VLOOKUP(X670,bd_lista!$A$3:$C$590,3,FALSE)</f>
        <v>#N/A</v>
      </c>
      <c r="Z670" s="304">
        <f>+X670</f>
        <v>0</v>
      </c>
      <c r="AA670" s="305" t="e">
        <f>+Y670</f>
        <v>#N/A</v>
      </c>
    </row>
    <row r="671" spans="1:27" customFormat="1" ht="15" hidden="1" customHeight="1">
      <c r="A671" s="32">
        <v>1327</v>
      </c>
      <c r="B671" s="450"/>
      <c r="C671" s="249" t="str">
        <f>+VLOOKUP(A671,bd_lista!$A$3:$C$590,3,FALSE)</f>
        <v>Gobierno Autónomo Municipal de Capinota</v>
      </c>
      <c r="D671" s="452"/>
      <c r="E671" s="246" t="s">
        <v>1311</v>
      </c>
      <c r="F671" s="245">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245">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245">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245">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245">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245">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245">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245">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245">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245">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245">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245">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245">
        <f t="shared" ca="1" si="27"/>
        <v>0</v>
      </c>
      <c r="S671" s="252">
        <f ca="1">+R670+R671</f>
        <v>0</v>
      </c>
      <c r="T671" s="245">
        <f ca="1">+S671</f>
        <v>0</v>
      </c>
      <c r="U671" s="244">
        <f t="shared" si="28"/>
        <v>2</v>
      </c>
      <c r="V671" s="347" t="str">
        <f>+VLOOKUP(A671,bd_lista!$A$3:$E$590,5,FALSE)</f>
        <v>Gobiernos Autonomos Municipales</v>
      </c>
      <c r="W671" s="454"/>
      <c r="X671" s="244">
        <f>+VLOOKUP(A671,[2]Sheet1!$A$13:$D$744,4,FALSE)</f>
        <v>0</v>
      </c>
      <c r="Y671" s="244" t="e">
        <f>+VLOOKUP(X671,bd_lista!$A$3:$C$590,3,FALSE)</f>
        <v>#N/A</v>
      </c>
      <c r="Z671" s="302"/>
      <c r="AA671" s="303"/>
    </row>
    <row r="672" spans="1:27" customFormat="1" ht="15" hidden="1" customHeight="1">
      <c r="A672" s="32">
        <v>1328</v>
      </c>
      <c r="B672" s="449">
        <f>+A672</f>
        <v>1328</v>
      </c>
      <c r="C672" s="249" t="str">
        <f>+VLOOKUP(A672,bd_lista!$A$3:$C$590,3,FALSE)</f>
        <v>Gobierno Autónomo Municipal de Santivañez</v>
      </c>
      <c r="D672" s="451" t="str">
        <f>+C672</f>
        <v>Gobierno Autónomo Municipal de Santivañez</v>
      </c>
      <c r="E672" s="244" t="s">
        <v>1310</v>
      </c>
      <c r="F672" s="245">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245">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245">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245">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245">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245">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245">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245">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245">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245">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245">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245">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245">
        <f t="shared" ca="1" si="27"/>
        <v>0</v>
      </c>
      <c r="S672" s="252"/>
      <c r="T672" s="245">
        <f ca="1">+T673</f>
        <v>0</v>
      </c>
      <c r="U672" s="244">
        <f t="shared" si="28"/>
        <v>1</v>
      </c>
      <c r="V672" s="347" t="str">
        <f>+VLOOKUP(A672,bd_lista!$A$3:$E$590,5,FALSE)</f>
        <v>Gobiernos Autonomos Municipales</v>
      </c>
      <c r="W672" s="453" t="str">
        <f>+V672</f>
        <v>Gobiernos Autonomos Municipales</v>
      </c>
      <c r="X672" s="244">
        <f>+VLOOKUP(A672,[2]Sheet1!$A$13:$D$744,4,FALSE)</f>
        <v>0</v>
      </c>
      <c r="Y672" s="244" t="e">
        <f>+VLOOKUP(X672,bd_lista!$A$3:$C$590,3,FALSE)</f>
        <v>#N/A</v>
      </c>
      <c r="Z672" s="304">
        <f>+X672</f>
        <v>0</v>
      </c>
      <c r="AA672" s="305" t="e">
        <f>+Y672</f>
        <v>#N/A</v>
      </c>
    </row>
    <row r="673" spans="1:27" customFormat="1" ht="15" hidden="1" customHeight="1">
      <c r="A673" s="32">
        <v>1328</v>
      </c>
      <c r="B673" s="450"/>
      <c r="C673" s="249" t="str">
        <f>+VLOOKUP(A673,bd_lista!$A$3:$C$590,3,FALSE)</f>
        <v>Gobierno Autónomo Municipal de Santivañez</v>
      </c>
      <c r="D673" s="452"/>
      <c r="E673" s="246" t="s">
        <v>1311</v>
      </c>
      <c r="F673" s="245">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245">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245">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245">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245">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245">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245">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245">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245">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245">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245">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245">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245">
        <f t="shared" ca="1" si="27"/>
        <v>0</v>
      </c>
      <c r="S673" s="252">
        <f ca="1">+R672+R673</f>
        <v>0</v>
      </c>
      <c r="T673" s="245">
        <f ca="1">+S673</f>
        <v>0</v>
      </c>
      <c r="U673" s="244">
        <f t="shared" si="28"/>
        <v>2</v>
      </c>
      <c r="V673" s="347" t="str">
        <f>+VLOOKUP(A673,bd_lista!$A$3:$E$590,5,FALSE)</f>
        <v>Gobiernos Autonomos Municipales</v>
      </c>
      <c r="W673" s="454"/>
      <c r="X673" s="244">
        <f>+VLOOKUP(A673,[2]Sheet1!$A$13:$D$744,4,FALSE)</f>
        <v>0</v>
      </c>
      <c r="Y673" s="244" t="e">
        <f>+VLOOKUP(X673,bd_lista!$A$3:$C$590,3,FALSE)</f>
        <v>#N/A</v>
      </c>
      <c r="Z673" s="302"/>
      <c r="AA673" s="303"/>
    </row>
    <row r="674" spans="1:27" customFormat="1" ht="15" hidden="1" customHeight="1">
      <c r="A674" s="32">
        <v>1329</v>
      </c>
      <c r="B674" s="449">
        <f>+A674</f>
        <v>1329</v>
      </c>
      <c r="C674" s="249" t="str">
        <f>+VLOOKUP(A674,bd_lista!$A$3:$C$590,3,FALSE)</f>
        <v>Gobierno Autónomo Municipal de Sicaya</v>
      </c>
      <c r="D674" s="451" t="str">
        <f>+C674</f>
        <v>Gobierno Autónomo Municipal de Sicaya</v>
      </c>
      <c r="E674" s="244" t="s">
        <v>1310</v>
      </c>
      <c r="F674" s="245">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245">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245">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245">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245">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245">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245">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245">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245">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245">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245">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245">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245">
        <f t="shared" ca="1" si="27"/>
        <v>0</v>
      </c>
      <c r="S674" s="252"/>
      <c r="T674" s="245">
        <f ca="1">+T675</f>
        <v>0</v>
      </c>
      <c r="U674" s="244">
        <f t="shared" si="28"/>
        <v>1</v>
      </c>
      <c r="V674" s="347" t="str">
        <f>+VLOOKUP(A674,bd_lista!$A$3:$E$590,5,FALSE)</f>
        <v>Gobiernos Autonomos Municipales</v>
      </c>
      <c r="W674" s="453" t="str">
        <f>+V674</f>
        <v>Gobiernos Autonomos Municipales</v>
      </c>
      <c r="X674" s="244">
        <f>+VLOOKUP(A674,[2]Sheet1!$A$13:$D$744,4,FALSE)</f>
        <v>0</v>
      </c>
      <c r="Y674" s="244" t="e">
        <f>+VLOOKUP(X674,bd_lista!$A$3:$C$590,3,FALSE)</f>
        <v>#N/A</v>
      </c>
      <c r="Z674" s="304">
        <f>+X674</f>
        <v>0</v>
      </c>
      <c r="AA674" s="305" t="e">
        <f>+Y674</f>
        <v>#N/A</v>
      </c>
    </row>
    <row r="675" spans="1:27" customFormat="1" ht="15" hidden="1" customHeight="1">
      <c r="A675" s="32">
        <v>1329</v>
      </c>
      <c r="B675" s="450"/>
      <c r="C675" s="249" t="str">
        <f>+VLOOKUP(A675,bd_lista!$A$3:$C$590,3,FALSE)</f>
        <v>Gobierno Autónomo Municipal de Sicaya</v>
      </c>
      <c r="D675" s="452"/>
      <c r="E675" s="246" t="s">
        <v>1311</v>
      </c>
      <c r="F675" s="245">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245">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245">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245">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245">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245">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245">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245">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245">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245">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245">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245">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245">
        <f t="shared" ca="1" si="27"/>
        <v>0</v>
      </c>
      <c r="S675" s="252">
        <f ca="1">+R674+R675</f>
        <v>0</v>
      </c>
      <c r="T675" s="245">
        <f ca="1">+S675</f>
        <v>0</v>
      </c>
      <c r="U675" s="244">
        <f t="shared" si="28"/>
        <v>2</v>
      </c>
      <c r="V675" s="347" t="str">
        <f>+VLOOKUP(A675,bd_lista!$A$3:$E$590,5,FALSE)</f>
        <v>Gobiernos Autonomos Municipales</v>
      </c>
      <c r="W675" s="454"/>
      <c r="X675" s="244">
        <f>+VLOOKUP(A675,[2]Sheet1!$A$13:$D$744,4,FALSE)</f>
        <v>0</v>
      </c>
      <c r="Y675" s="244" t="e">
        <f>+VLOOKUP(X675,bd_lista!$A$3:$C$590,3,FALSE)</f>
        <v>#N/A</v>
      </c>
      <c r="Z675" s="302"/>
      <c r="AA675" s="303"/>
    </row>
    <row r="676" spans="1:27" customFormat="1" ht="15" hidden="1" customHeight="1">
      <c r="A676" s="32">
        <v>1330</v>
      </c>
      <c r="B676" s="449">
        <f>+A676</f>
        <v>1330</v>
      </c>
      <c r="C676" s="249" t="str">
        <f>+VLOOKUP(A676,bd_lista!$A$3:$C$590,3,FALSE)</f>
        <v>Gobierno Autónomo Municipal de Tapacari</v>
      </c>
      <c r="D676" s="451" t="str">
        <f>+C676</f>
        <v>Gobierno Autónomo Municipal de Tapacari</v>
      </c>
      <c r="E676" s="244" t="s">
        <v>1310</v>
      </c>
      <c r="F676" s="245">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245">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245">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245">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245">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245">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245">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245">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245">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245">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245">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245">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245">
        <f t="shared" ca="1" si="27"/>
        <v>0</v>
      </c>
      <c r="S676" s="252"/>
      <c r="T676" s="245">
        <f ca="1">+T677</f>
        <v>0</v>
      </c>
      <c r="U676" s="244">
        <f t="shared" si="28"/>
        <v>1</v>
      </c>
      <c r="V676" s="347" t="str">
        <f>+VLOOKUP(A676,bd_lista!$A$3:$E$590,5,FALSE)</f>
        <v>Gobiernos Autonomos Municipales</v>
      </c>
      <c r="W676" s="453" t="str">
        <f>+V676</f>
        <v>Gobiernos Autonomos Municipales</v>
      </c>
      <c r="X676" s="244">
        <f>+VLOOKUP(A676,[2]Sheet1!$A$13:$D$744,4,FALSE)</f>
        <v>0</v>
      </c>
      <c r="Y676" s="244" t="e">
        <f>+VLOOKUP(X676,bd_lista!$A$3:$C$590,3,FALSE)</f>
        <v>#N/A</v>
      </c>
      <c r="Z676" s="304">
        <f>+X676</f>
        <v>0</v>
      </c>
      <c r="AA676" s="305" t="e">
        <f>+Y676</f>
        <v>#N/A</v>
      </c>
    </row>
    <row r="677" spans="1:27" customFormat="1" ht="15" hidden="1" customHeight="1">
      <c r="A677" s="32">
        <v>1330</v>
      </c>
      <c r="B677" s="450"/>
      <c r="C677" s="249" t="str">
        <f>+VLOOKUP(A677,bd_lista!$A$3:$C$590,3,FALSE)</f>
        <v>Gobierno Autónomo Municipal de Tapacari</v>
      </c>
      <c r="D677" s="452"/>
      <c r="E677" s="246" t="s">
        <v>1311</v>
      </c>
      <c r="F677" s="245">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245">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245">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245">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245">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245">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245">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245">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245">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245">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245">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245">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245">
        <f t="shared" ca="1" si="27"/>
        <v>0</v>
      </c>
      <c r="S677" s="252">
        <f ca="1">+R676+R677</f>
        <v>0</v>
      </c>
      <c r="T677" s="245">
        <f ca="1">+S677</f>
        <v>0</v>
      </c>
      <c r="U677" s="244">
        <f t="shared" si="28"/>
        <v>2</v>
      </c>
      <c r="V677" s="347" t="str">
        <f>+VLOOKUP(A677,bd_lista!$A$3:$E$590,5,FALSE)</f>
        <v>Gobiernos Autonomos Municipales</v>
      </c>
      <c r="W677" s="454"/>
      <c r="X677" s="244">
        <f>+VLOOKUP(A677,[2]Sheet1!$A$13:$D$744,4,FALSE)</f>
        <v>0</v>
      </c>
      <c r="Y677" s="244" t="e">
        <f>+VLOOKUP(X677,bd_lista!$A$3:$C$590,3,FALSE)</f>
        <v>#N/A</v>
      </c>
      <c r="Z677" s="302"/>
      <c r="AA677" s="303"/>
    </row>
    <row r="678" spans="1:27" customFormat="1" ht="15" hidden="1" customHeight="1">
      <c r="A678" s="32">
        <v>1331</v>
      </c>
      <c r="B678" s="449">
        <f>+A678</f>
        <v>1331</v>
      </c>
      <c r="C678" s="249" t="str">
        <f>+VLOOKUP(A678,bd_lista!$A$3:$C$590,3,FALSE)</f>
        <v>Gobierno Autónomo Municipal de Totora</v>
      </c>
      <c r="D678" s="451" t="str">
        <f>+C678</f>
        <v>Gobierno Autónomo Municipal de Totora</v>
      </c>
      <c r="E678" s="244" t="s">
        <v>1310</v>
      </c>
      <c r="F678" s="245">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245">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245">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245">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245">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245">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245">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245">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245">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245">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245">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245">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245">
        <f t="shared" ca="1" si="27"/>
        <v>0</v>
      </c>
      <c r="S678" s="252"/>
      <c r="T678" s="245">
        <f ca="1">+T679</f>
        <v>0</v>
      </c>
      <c r="U678" s="244">
        <f t="shared" si="28"/>
        <v>1</v>
      </c>
      <c r="V678" s="347" t="str">
        <f>+VLOOKUP(A678,bd_lista!$A$3:$E$590,5,FALSE)</f>
        <v>Gobiernos Autonomos Municipales</v>
      </c>
      <c r="W678" s="453" t="str">
        <f>+V678</f>
        <v>Gobiernos Autonomos Municipales</v>
      </c>
      <c r="X678" s="244">
        <f>+VLOOKUP(A678,[2]Sheet1!$A$13:$D$744,4,FALSE)</f>
        <v>0</v>
      </c>
      <c r="Y678" s="244" t="e">
        <f>+VLOOKUP(X678,bd_lista!$A$3:$C$590,3,FALSE)</f>
        <v>#N/A</v>
      </c>
      <c r="Z678" s="304">
        <f>+X678</f>
        <v>0</v>
      </c>
      <c r="AA678" s="305" t="e">
        <f>+Y678</f>
        <v>#N/A</v>
      </c>
    </row>
    <row r="679" spans="1:27" customFormat="1" ht="15" hidden="1" customHeight="1">
      <c r="A679" s="32">
        <v>1331</v>
      </c>
      <c r="B679" s="450"/>
      <c r="C679" s="249" t="str">
        <f>+VLOOKUP(A679,bd_lista!$A$3:$C$590,3,FALSE)</f>
        <v>Gobierno Autónomo Municipal de Totora</v>
      </c>
      <c r="D679" s="452"/>
      <c r="E679" s="246" t="s">
        <v>1311</v>
      </c>
      <c r="F679" s="245">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245">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245">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245">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245">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245">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245">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245">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245">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245">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245">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245">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245">
        <f t="shared" ca="1" si="27"/>
        <v>0</v>
      </c>
      <c r="S679" s="252">
        <f ca="1">+R678+R679</f>
        <v>0</v>
      </c>
      <c r="T679" s="245">
        <f ca="1">+S679</f>
        <v>0</v>
      </c>
      <c r="U679" s="244">
        <f t="shared" si="28"/>
        <v>2</v>
      </c>
      <c r="V679" s="347" t="str">
        <f>+VLOOKUP(A679,bd_lista!$A$3:$E$590,5,FALSE)</f>
        <v>Gobiernos Autonomos Municipales</v>
      </c>
      <c r="W679" s="454"/>
      <c r="X679" s="244">
        <f>+VLOOKUP(A679,[2]Sheet1!$A$13:$D$744,4,FALSE)</f>
        <v>0</v>
      </c>
      <c r="Y679" s="244" t="e">
        <f>+VLOOKUP(X679,bd_lista!$A$3:$C$590,3,FALSE)</f>
        <v>#N/A</v>
      </c>
      <c r="Z679" s="302"/>
      <c r="AA679" s="303"/>
    </row>
    <row r="680" spans="1:27" customFormat="1" ht="15" hidden="1" customHeight="1">
      <c r="A680" s="32">
        <v>1332</v>
      </c>
      <c r="B680" s="449">
        <f>+A680</f>
        <v>1332</v>
      </c>
      <c r="C680" s="249" t="str">
        <f>+VLOOKUP(A680,bd_lista!$A$3:$C$590,3,FALSE)</f>
        <v>Gobierno Autónomo Municipal de Pojo</v>
      </c>
      <c r="D680" s="451" t="str">
        <f>+C680</f>
        <v>Gobierno Autónomo Municipal de Pojo</v>
      </c>
      <c r="E680" s="244" t="s">
        <v>1310</v>
      </c>
      <c r="F680" s="245">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245">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245">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245">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245">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245">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245">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245">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245">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245">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245">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245">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0</v>
      </c>
      <c r="R680" s="245">
        <f t="shared" ca="1" si="27"/>
        <v>0</v>
      </c>
      <c r="S680" s="252"/>
      <c r="T680" s="245">
        <f ca="1">+T681</f>
        <v>0</v>
      </c>
      <c r="U680" s="244">
        <f t="shared" si="28"/>
        <v>1</v>
      </c>
      <c r="V680" s="347" t="str">
        <f>+VLOOKUP(A680,bd_lista!$A$3:$E$590,5,FALSE)</f>
        <v>Gobiernos Autonomos Municipales</v>
      </c>
      <c r="W680" s="453" t="str">
        <f>+V680</f>
        <v>Gobiernos Autonomos Municipales</v>
      </c>
      <c r="X680" s="244">
        <f>+VLOOKUP(A680,[2]Sheet1!$A$13:$D$744,4,FALSE)</f>
        <v>0</v>
      </c>
      <c r="Y680" s="244" t="e">
        <f>+VLOOKUP(X680,bd_lista!$A$3:$C$590,3,FALSE)</f>
        <v>#N/A</v>
      </c>
      <c r="Z680" s="304">
        <f>+X680</f>
        <v>0</v>
      </c>
      <c r="AA680" s="305" t="e">
        <f>+Y680</f>
        <v>#N/A</v>
      </c>
    </row>
    <row r="681" spans="1:27" customFormat="1" ht="15" hidden="1" customHeight="1">
      <c r="A681" s="32">
        <v>1332</v>
      </c>
      <c r="B681" s="450"/>
      <c r="C681" s="249" t="str">
        <f>+VLOOKUP(A681,bd_lista!$A$3:$C$590,3,FALSE)</f>
        <v>Gobierno Autónomo Municipal de Pojo</v>
      </c>
      <c r="D681" s="452"/>
      <c r="E681" s="246" t="s">
        <v>1311</v>
      </c>
      <c r="F681" s="245">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245">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245">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245">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245">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245">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245">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245">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245">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245">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245">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245">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245">
        <f t="shared" ca="1" si="27"/>
        <v>0</v>
      </c>
      <c r="S681" s="252">
        <f ca="1">+R680+R681</f>
        <v>0</v>
      </c>
      <c r="T681" s="245">
        <f ca="1">+S681</f>
        <v>0</v>
      </c>
      <c r="U681" s="244">
        <f t="shared" si="28"/>
        <v>2</v>
      </c>
      <c r="V681" s="347" t="str">
        <f>+VLOOKUP(A681,bd_lista!$A$3:$E$590,5,FALSE)</f>
        <v>Gobiernos Autonomos Municipales</v>
      </c>
      <c r="W681" s="454"/>
      <c r="X681" s="244">
        <f>+VLOOKUP(A681,[2]Sheet1!$A$13:$D$744,4,FALSE)</f>
        <v>0</v>
      </c>
      <c r="Y681" s="244" t="e">
        <f>+VLOOKUP(X681,bd_lista!$A$3:$C$590,3,FALSE)</f>
        <v>#N/A</v>
      </c>
      <c r="Z681" s="302"/>
      <c r="AA681" s="303"/>
    </row>
    <row r="682" spans="1:27" customFormat="1" ht="15" hidden="1" customHeight="1">
      <c r="A682" s="253">
        <v>1333</v>
      </c>
      <c r="B682" s="449">
        <f>+A682</f>
        <v>1333</v>
      </c>
      <c r="C682" s="249" t="str">
        <f>+VLOOKUP(A682,bd_lista!$A$3:$C$590,3,FALSE)</f>
        <v>Gobierno Autónomo Municipal de Pocona</v>
      </c>
      <c r="D682" s="451" t="str">
        <f>+C682</f>
        <v>Gobierno Autónomo Municipal de Pocona</v>
      </c>
      <c r="E682" s="244" t="s">
        <v>1310</v>
      </c>
      <c r="F682" s="245">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245">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245">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245">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245">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245">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245">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245">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245">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245">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245">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245">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245">
        <f t="shared" ca="1" si="27"/>
        <v>0</v>
      </c>
      <c r="S682" s="252"/>
      <c r="T682" s="245">
        <f ca="1">+T683</f>
        <v>0</v>
      </c>
      <c r="U682" s="244">
        <f t="shared" si="28"/>
        <v>1</v>
      </c>
      <c r="V682" s="347" t="str">
        <f>+VLOOKUP(A682,bd_lista!$A$3:$E$590,5,FALSE)</f>
        <v>Gobiernos Autonomos Municipales</v>
      </c>
      <c r="W682" s="453" t="str">
        <f>+V682</f>
        <v>Gobiernos Autonomos Municipales</v>
      </c>
      <c r="X682" s="244">
        <f>+VLOOKUP(A682,[2]Sheet1!$A$13:$D$744,4,FALSE)</f>
        <v>0</v>
      </c>
      <c r="Y682" s="244" t="e">
        <f>+VLOOKUP(X682,bd_lista!$A$3:$C$590,3,FALSE)</f>
        <v>#N/A</v>
      </c>
      <c r="Z682" s="304">
        <f>+X682</f>
        <v>0</v>
      </c>
      <c r="AA682" s="305" t="e">
        <f>+Y682</f>
        <v>#N/A</v>
      </c>
    </row>
    <row r="683" spans="1:27" customFormat="1" ht="15" hidden="1" customHeight="1">
      <c r="A683" s="254">
        <v>1333</v>
      </c>
      <c r="B683" s="450"/>
      <c r="C683" s="249" t="str">
        <f>+VLOOKUP(A683,bd_lista!$A$3:$C$590,3,FALSE)</f>
        <v>Gobierno Autónomo Municipal de Pocona</v>
      </c>
      <c r="D683" s="452"/>
      <c r="E683" s="246" t="s">
        <v>1311</v>
      </c>
      <c r="F683" s="245">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245">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245">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245">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245">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245">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245">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245">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245">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245">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245">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245">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245">
        <f t="shared" ca="1" si="27"/>
        <v>0</v>
      </c>
      <c r="S683" s="252">
        <f ca="1">+R682+R683</f>
        <v>0</v>
      </c>
      <c r="T683" s="245">
        <f ca="1">+S683</f>
        <v>0</v>
      </c>
      <c r="U683" s="244">
        <f t="shared" si="28"/>
        <v>2</v>
      </c>
      <c r="V683" s="347" t="str">
        <f>+VLOOKUP(A683,bd_lista!$A$3:$E$590,5,FALSE)</f>
        <v>Gobiernos Autonomos Municipales</v>
      </c>
      <c r="W683" s="454"/>
      <c r="X683" s="244">
        <f>+VLOOKUP(A683,[2]Sheet1!$A$13:$D$744,4,FALSE)</f>
        <v>0</v>
      </c>
      <c r="Y683" s="244" t="e">
        <f>+VLOOKUP(X683,bd_lista!$A$3:$C$590,3,FALSE)</f>
        <v>#N/A</v>
      </c>
      <c r="Z683" s="302"/>
      <c r="AA683" s="303"/>
    </row>
    <row r="684" spans="1:27" customFormat="1" ht="15" hidden="1" customHeight="1">
      <c r="A684" s="32">
        <v>1334</v>
      </c>
      <c r="B684" s="449">
        <f>+A684</f>
        <v>1334</v>
      </c>
      <c r="C684" s="249" t="str">
        <f>+VLOOKUP(A684,bd_lista!$A$3:$C$590,3,FALSE)</f>
        <v>Gobierno Autónomo Municipal de Chimoré</v>
      </c>
      <c r="D684" s="451" t="str">
        <f>+C684</f>
        <v>Gobierno Autónomo Municipal de Chimoré</v>
      </c>
      <c r="E684" s="244" t="s">
        <v>1310</v>
      </c>
      <c r="F684" s="245">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245">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245">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245">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245">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245">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245">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245">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245">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245">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245">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245">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245">
        <f t="shared" ca="1" si="27"/>
        <v>0</v>
      </c>
      <c r="S684" s="252"/>
      <c r="T684" s="245">
        <f ca="1">+T685</f>
        <v>0</v>
      </c>
      <c r="U684" s="244">
        <f t="shared" si="28"/>
        <v>1</v>
      </c>
      <c r="V684" s="347" t="str">
        <f>+VLOOKUP(A684,bd_lista!$A$3:$E$590,5,FALSE)</f>
        <v>Gobiernos Autonomos Municipales</v>
      </c>
      <c r="W684" s="453" t="str">
        <f>+V684</f>
        <v>Gobiernos Autonomos Municipales</v>
      </c>
      <c r="X684" s="244">
        <f>+VLOOKUP(A684,[2]Sheet1!$A$13:$D$744,4,FALSE)</f>
        <v>0</v>
      </c>
      <c r="Y684" s="244" t="e">
        <f>+VLOOKUP(X684,bd_lista!$A$3:$C$590,3,FALSE)</f>
        <v>#N/A</v>
      </c>
      <c r="Z684" s="304">
        <f>+X684</f>
        <v>0</v>
      </c>
      <c r="AA684" s="305" t="e">
        <f>+Y684</f>
        <v>#N/A</v>
      </c>
    </row>
    <row r="685" spans="1:27" customFormat="1" ht="15" hidden="1" customHeight="1">
      <c r="A685" s="32">
        <v>1334</v>
      </c>
      <c r="B685" s="450"/>
      <c r="C685" s="249" t="str">
        <f>+VLOOKUP(A685,bd_lista!$A$3:$C$590,3,FALSE)</f>
        <v>Gobierno Autónomo Municipal de Chimoré</v>
      </c>
      <c r="D685" s="452"/>
      <c r="E685" s="246" t="s">
        <v>1311</v>
      </c>
      <c r="F685" s="245">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245">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245">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245">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245">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245">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245">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245">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245">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245">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245">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245">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245">
        <f t="shared" ca="1" si="27"/>
        <v>0</v>
      </c>
      <c r="S685" s="252">
        <f ca="1">+R684+R685</f>
        <v>0</v>
      </c>
      <c r="T685" s="245">
        <f ca="1">+S685</f>
        <v>0</v>
      </c>
      <c r="U685" s="244">
        <f t="shared" si="28"/>
        <v>2</v>
      </c>
      <c r="V685" s="347" t="str">
        <f>+VLOOKUP(A685,bd_lista!$A$3:$E$590,5,FALSE)</f>
        <v>Gobiernos Autonomos Municipales</v>
      </c>
      <c r="W685" s="454"/>
      <c r="X685" s="244">
        <f>+VLOOKUP(A685,[2]Sheet1!$A$13:$D$744,4,FALSE)</f>
        <v>0</v>
      </c>
      <c r="Y685" s="244" t="e">
        <f>+VLOOKUP(X685,bd_lista!$A$3:$C$590,3,FALSE)</f>
        <v>#N/A</v>
      </c>
      <c r="Z685" s="302"/>
      <c r="AA685" s="303"/>
    </row>
    <row r="686" spans="1:27" customFormat="1" ht="15" hidden="1" customHeight="1">
      <c r="A686" s="32">
        <v>1335</v>
      </c>
      <c r="B686" s="449">
        <f>+A686</f>
        <v>1335</v>
      </c>
      <c r="C686" s="249" t="str">
        <f>+VLOOKUP(A686,bd_lista!$A$3:$C$590,3,FALSE)</f>
        <v>Gobierno Autónomo Municipal de Puerto Villarroel</v>
      </c>
      <c r="D686" s="451" t="str">
        <f>+C686</f>
        <v>Gobierno Autónomo Municipal de Puerto Villarroel</v>
      </c>
      <c r="E686" s="244" t="s">
        <v>1310</v>
      </c>
      <c r="F686" s="245">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245">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245">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245">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245">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245">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245">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245">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245">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245">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245">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245">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245">
        <f t="shared" ca="1" si="27"/>
        <v>0</v>
      </c>
      <c r="S686" s="252"/>
      <c r="T686" s="245">
        <f ca="1">+T687</f>
        <v>0</v>
      </c>
      <c r="U686" s="244">
        <f t="shared" si="28"/>
        <v>1</v>
      </c>
      <c r="V686" s="347" t="str">
        <f>+VLOOKUP(A686,bd_lista!$A$3:$E$590,5,FALSE)</f>
        <v>Gobiernos Autonomos Municipales</v>
      </c>
      <c r="W686" s="453" t="str">
        <f>+V686</f>
        <v>Gobiernos Autonomos Municipales</v>
      </c>
      <c r="X686" s="244">
        <f>+VLOOKUP(A686,[2]Sheet1!$A$13:$D$744,4,FALSE)</f>
        <v>0</v>
      </c>
      <c r="Y686" s="244" t="e">
        <f>+VLOOKUP(X686,bd_lista!$A$3:$C$590,3,FALSE)</f>
        <v>#N/A</v>
      </c>
      <c r="Z686" s="304">
        <f>+X686</f>
        <v>0</v>
      </c>
      <c r="AA686" s="305" t="e">
        <f>+Y686</f>
        <v>#N/A</v>
      </c>
    </row>
    <row r="687" spans="1:27" customFormat="1" ht="15" hidden="1" customHeight="1">
      <c r="A687" s="32">
        <v>1335</v>
      </c>
      <c r="B687" s="450"/>
      <c r="C687" s="249" t="str">
        <f>+VLOOKUP(A687,bd_lista!$A$3:$C$590,3,FALSE)</f>
        <v>Gobierno Autónomo Municipal de Puerto Villarroel</v>
      </c>
      <c r="D687" s="452"/>
      <c r="E687" s="246" t="s">
        <v>1311</v>
      </c>
      <c r="F687" s="245">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245">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245">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245">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245">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245">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245">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245">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245">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245">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245">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245">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245">
        <f t="shared" ca="1" si="27"/>
        <v>0</v>
      </c>
      <c r="S687" s="252">
        <f ca="1">+R686+R687</f>
        <v>0</v>
      </c>
      <c r="T687" s="245">
        <f ca="1">+S687</f>
        <v>0</v>
      </c>
      <c r="U687" s="244">
        <f t="shared" si="28"/>
        <v>2</v>
      </c>
      <c r="V687" s="347" t="str">
        <f>+VLOOKUP(A687,bd_lista!$A$3:$E$590,5,FALSE)</f>
        <v>Gobiernos Autonomos Municipales</v>
      </c>
      <c r="W687" s="454"/>
      <c r="X687" s="244">
        <f>+VLOOKUP(A687,[2]Sheet1!$A$13:$D$744,4,FALSE)</f>
        <v>0</v>
      </c>
      <c r="Y687" s="244" t="e">
        <f>+VLOOKUP(X687,bd_lista!$A$3:$C$590,3,FALSE)</f>
        <v>#N/A</v>
      </c>
      <c r="Z687" s="302"/>
      <c r="AA687" s="303"/>
    </row>
    <row r="688" spans="1:27" customFormat="1" ht="15" hidden="1" customHeight="1">
      <c r="A688" s="32">
        <v>1336</v>
      </c>
      <c r="B688" s="449">
        <f>+A688</f>
        <v>1336</v>
      </c>
      <c r="C688" s="249" t="str">
        <f>+VLOOKUP(A688,bd_lista!$A$3:$C$590,3,FALSE)</f>
        <v>Gobierno Autónomo Municipal de Arani</v>
      </c>
      <c r="D688" s="451" t="str">
        <f>+C688</f>
        <v>Gobierno Autónomo Municipal de Arani</v>
      </c>
      <c r="E688" s="244" t="s">
        <v>1310</v>
      </c>
      <c r="F688" s="245">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245">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245">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245">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245">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245">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245">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245">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245">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245">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245">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245">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245">
        <f t="shared" ca="1" si="27"/>
        <v>0</v>
      </c>
      <c r="S688" s="252"/>
      <c r="T688" s="245">
        <f ca="1">+T689</f>
        <v>0</v>
      </c>
      <c r="U688" s="244">
        <f t="shared" si="28"/>
        <v>1</v>
      </c>
      <c r="V688" s="347" t="str">
        <f>+VLOOKUP(A688,bd_lista!$A$3:$E$590,5,FALSE)</f>
        <v>Gobiernos Autonomos Municipales</v>
      </c>
      <c r="W688" s="453" t="str">
        <f>+V688</f>
        <v>Gobiernos Autonomos Municipales</v>
      </c>
      <c r="X688" s="244">
        <f>+VLOOKUP(A688,[2]Sheet1!$A$13:$D$744,4,FALSE)</f>
        <v>0</v>
      </c>
      <c r="Y688" s="244" t="e">
        <f>+VLOOKUP(X688,bd_lista!$A$3:$C$590,3,FALSE)</f>
        <v>#N/A</v>
      </c>
      <c r="Z688" s="304">
        <f>+X688</f>
        <v>0</v>
      </c>
      <c r="AA688" s="305" t="e">
        <f>+Y688</f>
        <v>#N/A</v>
      </c>
    </row>
    <row r="689" spans="1:27" customFormat="1" ht="15" hidden="1" customHeight="1">
      <c r="A689" s="32">
        <v>1336</v>
      </c>
      <c r="B689" s="450"/>
      <c r="C689" s="249" t="str">
        <f>+VLOOKUP(A689,bd_lista!$A$3:$C$590,3,FALSE)</f>
        <v>Gobierno Autónomo Municipal de Arani</v>
      </c>
      <c r="D689" s="452"/>
      <c r="E689" s="246" t="s">
        <v>1311</v>
      </c>
      <c r="F689" s="245">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245">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245">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245">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245">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245">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245">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245">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245">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245">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245">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245">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245">
        <f t="shared" ca="1" si="27"/>
        <v>0</v>
      </c>
      <c r="S689" s="252">
        <f ca="1">+R688+R689</f>
        <v>0</v>
      </c>
      <c r="T689" s="245">
        <f ca="1">+S689</f>
        <v>0</v>
      </c>
      <c r="U689" s="244">
        <f t="shared" si="28"/>
        <v>2</v>
      </c>
      <c r="V689" s="347" t="str">
        <f>+VLOOKUP(A689,bd_lista!$A$3:$E$590,5,FALSE)</f>
        <v>Gobiernos Autonomos Municipales</v>
      </c>
      <c r="W689" s="454"/>
      <c r="X689" s="244">
        <f>+VLOOKUP(A689,[2]Sheet1!$A$13:$D$744,4,FALSE)</f>
        <v>0</v>
      </c>
      <c r="Y689" s="244" t="e">
        <f>+VLOOKUP(X689,bd_lista!$A$3:$C$590,3,FALSE)</f>
        <v>#N/A</v>
      </c>
      <c r="Z689" s="302"/>
      <c r="AA689" s="303"/>
    </row>
    <row r="690" spans="1:27" customFormat="1" ht="15" hidden="1" customHeight="1">
      <c r="A690" s="32">
        <v>1337</v>
      </c>
      <c r="B690" s="449">
        <f>+A690</f>
        <v>1337</v>
      </c>
      <c r="C690" s="249" t="str">
        <f>+VLOOKUP(A690,bd_lista!$A$3:$C$590,3,FALSE)</f>
        <v>Gobierno Autónomo Municipal de Vacas</v>
      </c>
      <c r="D690" s="451" t="str">
        <f>+C690</f>
        <v>Gobierno Autónomo Municipal de Vacas</v>
      </c>
      <c r="E690" s="244" t="s">
        <v>1310</v>
      </c>
      <c r="F690" s="245">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245">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245">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245">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245">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245">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245">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245">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245">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245">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245">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245">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245">
        <f t="shared" ca="1" si="27"/>
        <v>0</v>
      </c>
      <c r="S690" s="252"/>
      <c r="T690" s="245">
        <f ca="1">+T691</f>
        <v>0</v>
      </c>
      <c r="U690" s="244">
        <f t="shared" si="28"/>
        <v>1</v>
      </c>
      <c r="V690" s="347" t="str">
        <f>+VLOOKUP(A690,bd_lista!$A$3:$E$590,5,FALSE)</f>
        <v>Gobiernos Autonomos Municipales</v>
      </c>
      <c r="W690" s="453" t="str">
        <f>+V690</f>
        <v>Gobiernos Autonomos Municipales</v>
      </c>
      <c r="X690" s="244">
        <f>+VLOOKUP(A690,[2]Sheet1!$A$13:$D$744,4,FALSE)</f>
        <v>0</v>
      </c>
      <c r="Y690" s="244" t="e">
        <f>+VLOOKUP(X690,bd_lista!$A$3:$C$590,3,FALSE)</f>
        <v>#N/A</v>
      </c>
      <c r="Z690" s="304">
        <f>+X690</f>
        <v>0</v>
      </c>
      <c r="AA690" s="305" t="e">
        <f>+Y690</f>
        <v>#N/A</v>
      </c>
    </row>
    <row r="691" spans="1:27" customFormat="1" ht="15" hidden="1" customHeight="1">
      <c r="A691" s="32">
        <v>1337</v>
      </c>
      <c r="B691" s="450"/>
      <c r="C691" s="249" t="str">
        <f>+VLOOKUP(A691,bd_lista!$A$3:$C$590,3,FALSE)</f>
        <v>Gobierno Autónomo Municipal de Vacas</v>
      </c>
      <c r="D691" s="452"/>
      <c r="E691" s="246" t="s">
        <v>1311</v>
      </c>
      <c r="F691" s="245">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245">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245">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245">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245">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245">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245">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245">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245">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245">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245">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245">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245">
        <f t="shared" ca="1" si="27"/>
        <v>0</v>
      </c>
      <c r="S691" s="252">
        <f ca="1">+R690+R691</f>
        <v>0</v>
      </c>
      <c r="T691" s="245">
        <f ca="1">+S691</f>
        <v>0</v>
      </c>
      <c r="U691" s="244">
        <f t="shared" si="28"/>
        <v>2</v>
      </c>
      <c r="V691" s="347" t="str">
        <f>+VLOOKUP(A691,bd_lista!$A$3:$E$590,5,FALSE)</f>
        <v>Gobiernos Autonomos Municipales</v>
      </c>
      <c r="W691" s="454"/>
      <c r="X691" s="244">
        <f>+VLOOKUP(A691,[2]Sheet1!$A$13:$D$744,4,FALSE)</f>
        <v>0</v>
      </c>
      <c r="Y691" s="244" t="e">
        <f>+VLOOKUP(X691,bd_lista!$A$3:$C$590,3,FALSE)</f>
        <v>#N/A</v>
      </c>
      <c r="Z691" s="302"/>
      <c r="AA691" s="303"/>
    </row>
    <row r="692" spans="1:27" customFormat="1" ht="15" hidden="1" customHeight="1">
      <c r="A692" s="32">
        <v>1338</v>
      </c>
      <c r="B692" s="449">
        <f>+A692</f>
        <v>1338</v>
      </c>
      <c r="C692" s="249" t="str">
        <f>+VLOOKUP(A692,bd_lista!$A$3:$C$590,3,FALSE)</f>
        <v>Gobierno Autónomo Municipal de Arque</v>
      </c>
      <c r="D692" s="451" t="str">
        <f>+C692</f>
        <v>Gobierno Autónomo Municipal de Arque</v>
      </c>
      <c r="E692" s="244" t="s">
        <v>1310</v>
      </c>
      <c r="F692" s="245">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245">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245">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245">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245">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245">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245">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245">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245">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245">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245">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245">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245">
        <f t="shared" ca="1" si="27"/>
        <v>0</v>
      </c>
      <c r="S692" s="252"/>
      <c r="T692" s="245">
        <f ca="1">+T693</f>
        <v>0</v>
      </c>
      <c r="U692" s="244">
        <f t="shared" si="28"/>
        <v>1</v>
      </c>
      <c r="V692" s="347" t="str">
        <f>+VLOOKUP(A692,bd_lista!$A$3:$E$590,5,FALSE)</f>
        <v>Gobiernos Autonomos Municipales</v>
      </c>
      <c r="W692" s="453" t="str">
        <f>+V692</f>
        <v>Gobiernos Autonomos Municipales</v>
      </c>
      <c r="X692" s="244">
        <f>+VLOOKUP(A692,[2]Sheet1!$A$13:$D$744,4,FALSE)</f>
        <v>0</v>
      </c>
      <c r="Y692" s="244" t="e">
        <f>+VLOOKUP(X692,bd_lista!$A$3:$C$590,3,FALSE)</f>
        <v>#N/A</v>
      </c>
      <c r="Z692" s="304">
        <f>+X692</f>
        <v>0</v>
      </c>
      <c r="AA692" s="305" t="e">
        <f>+Y692</f>
        <v>#N/A</v>
      </c>
    </row>
    <row r="693" spans="1:27" customFormat="1" ht="15" hidden="1" customHeight="1">
      <c r="A693" s="32">
        <v>1338</v>
      </c>
      <c r="B693" s="450"/>
      <c r="C693" s="249" t="str">
        <f>+VLOOKUP(A693,bd_lista!$A$3:$C$590,3,FALSE)</f>
        <v>Gobierno Autónomo Municipal de Arque</v>
      </c>
      <c r="D693" s="452"/>
      <c r="E693" s="246" t="s">
        <v>1311</v>
      </c>
      <c r="F693" s="245">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245">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245">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245">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245">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245">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245">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245">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245">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245">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245">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245">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245">
        <f t="shared" ca="1" si="27"/>
        <v>0</v>
      </c>
      <c r="S693" s="252">
        <f ca="1">+R692+R693</f>
        <v>0</v>
      </c>
      <c r="T693" s="245">
        <f ca="1">+S693</f>
        <v>0</v>
      </c>
      <c r="U693" s="244">
        <f t="shared" si="28"/>
        <v>2</v>
      </c>
      <c r="V693" s="347" t="str">
        <f>+VLOOKUP(A693,bd_lista!$A$3:$E$590,5,FALSE)</f>
        <v>Gobiernos Autonomos Municipales</v>
      </c>
      <c r="W693" s="454"/>
      <c r="X693" s="244">
        <f>+VLOOKUP(A693,[2]Sheet1!$A$13:$D$744,4,FALSE)</f>
        <v>0</v>
      </c>
      <c r="Y693" s="244" t="e">
        <f>+VLOOKUP(X693,bd_lista!$A$3:$C$590,3,FALSE)</f>
        <v>#N/A</v>
      </c>
      <c r="Z693" s="302"/>
      <c r="AA693" s="303"/>
    </row>
    <row r="694" spans="1:27" customFormat="1" ht="15" customHeight="1">
      <c r="A694" s="32">
        <v>573</v>
      </c>
      <c r="B694" s="449">
        <f>+A694</f>
        <v>573</v>
      </c>
      <c r="C694" s="249" t="str">
        <f>+VLOOKUP(A694,bd_lista!$A$3:$C$590,3,FALSE)</f>
        <v>Empresa Siderúrgica del Mutún</v>
      </c>
      <c r="D694" s="451" t="str">
        <f>+C694</f>
        <v>Empresa Siderúrgica del Mutún</v>
      </c>
      <c r="E694" s="244" t="s">
        <v>1310</v>
      </c>
      <c r="F694" s="245">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245">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245">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0</v>
      </c>
      <c r="I694" s="245">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245">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0</v>
      </c>
      <c r="K694" s="245">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245">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0</v>
      </c>
      <c r="M694" s="245">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245">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245">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245">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245">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0</v>
      </c>
      <c r="R694" s="245">
        <f t="shared" ca="1" si="27"/>
        <v>0</v>
      </c>
      <c r="S694" s="268"/>
      <c r="T694" s="245">
        <f ca="1">+T695</f>
        <v>1440622</v>
      </c>
      <c r="U694" s="244">
        <f t="shared" si="28"/>
        <v>1</v>
      </c>
      <c r="V694" s="347" t="str">
        <f>+VLOOKUP(A694,bd_lista!$A$3:$E$590,5,FALSE)</f>
        <v>Empresas Nacionales</v>
      </c>
      <c r="W694" s="453" t="str">
        <f>+V694</f>
        <v>Empresas Nacionales</v>
      </c>
      <c r="X694" s="244">
        <f>+VLOOKUP(A694,[2]Sheet1!$A$13:$D$744,4,FALSE)</f>
        <v>76</v>
      </c>
      <c r="Y694" s="244" t="str">
        <f>+VLOOKUP(X694,bd_lista!$A$3:$C$590,3,FALSE)</f>
        <v>Ministerio de Minería y Metalurgia</v>
      </c>
      <c r="Z694" s="304">
        <f>+X694</f>
        <v>76</v>
      </c>
      <c r="AA694" s="333" t="str">
        <f>+Y694</f>
        <v>Ministerio de Minería y Metalurgia</v>
      </c>
    </row>
    <row r="695" spans="1:27" customFormat="1" ht="15" customHeight="1">
      <c r="A695" s="32">
        <v>573</v>
      </c>
      <c r="B695" s="450"/>
      <c r="C695" s="249" t="str">
        <f>+VLOOKUP(A695,bd_lista!$A$3:$C$590,3,FALSE)</f>
        <v>Empresa Siderúrgica del Mutún</v>
      </c>
      <c r="D695" s="452"/>
      <c r="E695" s="246" t="s">
        <v>1311</v>
      </c>
      <c r="F695" s="245">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0</v>
      </c>
      <c r="G695" s="245">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245">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0</v>
      </c>
      <c r="I695" s="245">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0</v>
      </c>
      <c r="J695" s="245">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0</v>
      </c>
      <c r="K695" s="245">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0</v>
      </c>
      <c r="L695" s="245">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245">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1440622</v>
      </c>
      <c r="N695" s="245">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245">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245">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245">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0</v>
      </c>
      <c r="R695" s="245">
        <f t="shared" ca="1" si="27"/>
        <v>1440622</v>
      </c>
      <c r="S695" s="268">
        <f ca="1">+R694+R695</f>
        <v>1440622</v>
      </c>
      <c r="T695" s="245">
        <f ca="1">+S695</f>
        <v>1440622</v>
      </c>
      <c r="U695" s="244">
        <f t="shared" si="28"/>
        <v>2</v>
      </c>
      <c r="V695" s="347" t="str">
        <f>+VLOOKUP(A695,bd_lista!$A$3:$E$590,5,FALSE)</f>
        <v>Empresas Nacionales</v>
      </c>
      <c r="W695" s="454"/>
      <c r="X695" s="244">
        <f>+VLOOKUP(A695,[2]Sheet1!$A$13:$D$744,4,FALSE)</f>
        <v>76</v>
      </c>
      <c r="Y695" s="244" t="str">
        <f>+VLOOKUP(X695,bd_lista!$A$3:$C$590,3,FALSE)</f>
        <v>Ministerio de Minería y Metalurgia</v>
      </c>
      <c r="Z695" s="302"/>
      <c r="AA695" s="335"/>
    </row>
    <row r="696" spans="1:27" customFormat="1" ht="15" hidden="1" customHeight="1">
      <c r="A696" s="32">
        <v>1340</v>
      </c>
      <c r="B696" s="449">
        <f>+A696</f>
        <v>1340</v>
      </c>
      <c r="C696" s="249" t="str">
        <f>+VLOOKUP(A696,bd_lista!$A$3:$C$590,3,FALSE)</f>
        <v>Gobierno Autónomo Municipal de Bolivar</v>
      </c>
      <c r="D696" s="451" t="str">
        <f>+C696</f>
        <v>Gobierno Autónomo Municipal de Bolivar</v>
      </c>
      <c r="E696" s="244" t="s">
        <v>1310</v>
      </c>
      <c r="F696" s="245">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245">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245">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245">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245">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245">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245">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245">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245">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245">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245">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245">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245">
        <f t="shared" ca="1" si="27"/>
        <v>0</v>
      </c>
      <c r="S696" s="252"/>
      <c r="T696" s="245">
        <f ca="1">+T697</f>
        <v>0</v>
      </c>
      <c r="U696" s="244">
        <f t="shared" si="28"/>
        <v>1</v>
      </c>
      <c r="V696" s="347" t="str">
        <f>+VLOOKUP(A696,bd_lista!$A$3:$E$590,5,FALSE)</f>
        <v>Gobiernos Autonomos Municipales</v>
      </c>
      <c r="W696" s="453" t="str">
        <f>+V696</f>
        <v>Gobiernos Autonomos Municipales</v>
      </c>
      <c r="X696" s="244">
        <f>+VLOOKUP(A696,[2]Sheet1!$A$13:$D$744,4,FALSE)</f>
        <v>0</v>
      </c>
      <c r="Y696" s="244" t="e">
        <f>+VLOOKUP(X696,bd_lista!$A$3:$C$590,3,FALSE)</f>
        <v>#N/A</v>
      </c>
      <c r="Z696" s="304">
        <f>+X696</f>
        <v>0</v>
      </c>
      <c r="AA696" s="305" t="e">
        <f>+Y696</f>
        <v>#N/A</v>
      </c>
    </row>
    <row r="697" spans="1:27" customFormat="1" ht="15" hidden="1" customHeight="1">
      <c r="A697" s="32">
        <v>1340</v>
      </c>
      <c r="B697" s="450"/>
      <c r="C697" s="249" t="str">
        <f>+VLOOKUP(A697,bd_lista!$A$3:$C$590,3,FALSE)</f>
        <v>Gobierno Autónomo Municipal de Bolivar</v>
      </c>
      <c r="D697" s="452"/>
      <c r="E697" s="246" t="s">
        <v>1311</v>
      </c>
      <c r="F697" s="245">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245">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245">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245">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245">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245">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245">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245">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245">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245">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245">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245">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245">
        <f t="shared" ca="1" si="27"/>
        <v>0</v>
      </c>
      <c r="S697" s="252">
        <f ca="1">+R696+R697</f>
        <v>0</v>
      </c>
      <c r="T697" s="245">
        <f ca="1">+S697</f>
        <v>0</v>
      </c>
      <c r="U697" s="244">
        <f t="shared" si="28"/>
        <v>2</v>
      </c>
      <c r="V697" s="347" t="str">
        <f>+VLOOKUP(A697,bd_lista!$A$3:$E$590,5,FALSE)</f>
        <v>Gobiernos Autonomos Municipales</v>
      </c>
      <c r="W697" s="454"/>
      <c r="X697" s="244">
        <f>+VLOOKUP(A697,[2]Sheet1!$A$13:$D$744,4,FALSE)</f>
        <v>0</v>
      </c>
      <c r="Y697" s="244" t="e">
        <f>+VLOOKUP(X697,bd_lista!$A$3:$C$590,3,FALSE)</f>
        <v>#N/A</v>
      </c>
      <c r="Z697" s="302"/>
      <c r="AA697" s="303"/>
    </row>
    <row r="698" spans="1:27" customFormat="1" ht="15" hidden="1" customHeight="1">
      <c r="A698" s="32">
        <v>1341</v>
      </c>
      <c r="B698" s="449">
        <f>+A698</f>
        <v>1341</v>
      </c>
      <c r="C698" s="249" t="str">
        <f>+VLOOKUP(A698,bd_lista!$A$3:$C$590,3,FALSE)</f>
        <v>Gobierno Autónomo Municipal de Tiraque</v>
      </c>
      <c r="D698" s="451" t="str">
        <f>+C698</f>
        <v>Gobierno Autónomo Municipal de Tiraque</v>
      </c>
      <c r="E698" s="244" t="s">
        <v>1310</v>
      </c>
      <c r="F698" s="245">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245">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245">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245">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245">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245">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245">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245">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245">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245">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245">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245">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245">
        <f t="shared" ca="1" si="27"/>
        <v>0</v>
      </c>
      <c r="S698" s="252"/>
      <c r="T698" s="245">
        <f ca="1">+T699</f>
        <v>0</v>
      </c>
      <c r="U698" s="244">
        <f t="shared" si="28"/>
        <v>1</v>
      </c>
      <c r="V698" s="347" t="str">
        <f>+VLOOKUP(A698,bd_lista!$A$3:$E$590,5,FALSE)</f>
        <v>Gobiernos Autonomos Municipales</v>
      </c>
      <c r="W698" s="453" t="str">
        <f>+V698</f>
        <v>Gobiernos Autonomos Municipales</v>
      </c>
      <c r="X698" s="244">
        <f>+VLOOKUP(A698,[2]Sheet1!$A$13:$D$744,4,FALSE)</f>
        <v>0</v>
      </c>
      <c r="Y698" s="244" t="e">
        <f>+VLOOKUP(X698,bd_lista!$A$3:$C$590,3,FALSE)</f>
        <v>#N/A</v>
      </c>
      <c r="Z698" s="304">
        <f>+X698</f>
        <v>0</v>
      </c>
      <c r="AA698" s="305" t="e">
        <f>+Y698</f>
        <v>#N/A</v>
      </c>
    </row>
    <row r="699" spans="1:27" customFormat="1" ht="15" hidden="1" customHeight="1">
      <c r="A699" s="32">
        <v>1341</v>
      </c>
      <c r="B699" s="450"/>
      <c r="C699" s="249" t="str">
        <f>+VLOOKUP(A699,bd_lista!$A$3:$C$590,3,FALSE)</f>
        <v>Gobierno Autónomo Municipal de Tiraque</v>
      </c>
      <c r="D699" s="452"/>
      <c r="E699" s="246" t="s">
        <v>1311</v>
      </c>
      <c r="F699" s="245">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245">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245">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245">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245">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245">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245">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245">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245">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245">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245">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245">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245">
        <f t="shared" ca="1" si="27"/>
        <v>0</v>
      </c>
      <c r="S699" s="252">
        <f ca="1">+R698+R699</f>
        <v>0</v>
      </c>
      <c r="T699" s="245">
        <f ca="1">+S699</f>
        <v>0</v>
      </c>
      <c r="U699" s="244">
        <f t="shared" si="28"/>
        <v>2</v>
      </c>
      <c r="V699" s="347" t="str">
        <f>+VLOOKUP(A699,bd_lista!$A$3:$E$590,5,FALSE)</f>
        <v>Gobiernos Autonomos Municipales</v>
      </c>
      <c r="W699" s="454"/>
      <c r="X699" s="244">
        <f>+VLOOKUP(A699,[2]Sheet1!$A$13:$D$744,4,FALSE)</f>
        <v>0</v>
      </c>
      <c r="Y699" s="244" t="e">
        <f>+VLOOKUP(X699,bd_lista!$A$3:$C$590,3,FALSE)</f>
        <v>#N/A</v>
      </c>
      <c r="Z699" s="302"/>
      <c r="AA699" s="303"/>
    </row>
    <row r="700" spans="1:27" customFormat="1" ht="15" hidden="1" customHeight="1">
      <c r="A700" s="32">
        <v>1342</v>
      </c>
      <c r="B700" s="449">
        <f>+A700</f>
        <v>1342</v>
      </c>
      <c r="C700" s="249" t="str">
        <f>+VLOOKUP(A700,bd_lista!$A$3:$C$590,3,FALSE)</f>
        <v>Gobierno Autónomo Municipal de Mizque</v>
      </c>
      <c r="D700" s="451" t="str">
        <f>+C700</f>
        <v>Gobierno Autónomo Municipal de Mizque</v>
      </c>
      <c r="E700" s="244" t="s">
        <v>1310</v>
      </c>
      <c r="F700" s="245">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245">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245">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245">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245">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245">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245">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245">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245">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245">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245">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245">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245">
        <f t="shared" ca="1" si="27"/>
        <v>0</v>
      </c>
      <c r="S700" s="252"/>
      <c r="T700" s="245">
        <f ca="1">+T701</f>
        <v>0</v>
      </c>
      <c r="U700" s="244">
        <f t="shared" si="28"/>
        <v>1</v>
      </c>
      <c r="V700" s="347" t="str">
        <f>+VLOOKUP(A700,bd_lista!$A$3:$E$590,5,FALSE)</f>
        <v>Gobiernos Autonomos Municipales</v>
      </c>
      <c r="W700" s="453" t="str">
        <f>+V700</f>
        <v>Gobiernos Autonomos Municipales</v>
      </c>
      <c r="X700" s="244">
        <f>+VLOOKUP(A700,[2]Sheet1!$A$13:$D$744,4,FALSE)</f>
        <v>0</v>
      </c>
      <c r="Y700" s="244" t="e">
        <f>+VLOOKUP(X700,bd_lista!$A$3:$C$590,3,FALSE)</f>
        <v>#N/A</v>
      </c>
      <c r="Z700" s="304">
        <f>+X700</f>
        <v>0</v>
      </c>
      <c r="AA700" s="305" t="e">
        <f>+Y700</f>
        <v>#N/A</v>
      </c>
    </row>
    <row r="701" spans="1:27" customFormat="1" ht="15" hidden="1" customHeight="1">
      <c r="A701" s="32">
        <v>1342</v>
      </c>
      <c r="B701" s="450"/>
      <c r="C701" s="249" t="str">
        <f>+VLOOKUP(A701,bd_lista!$A$3:$C$590,3,FALSE)</f>
        <v>Gobierno Autónomo Municipal de Mizque</v>
      </c>
      <c r="D701" s="452"/>
      <c r="E701" s="246" t="s">
        <v>1311</v>
      </c>
      <c r="F701" s="245">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245">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245">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245">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245">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245">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245">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245">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245">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245">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245">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245">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245">
        <f t="shared" ca="1" si="27"/>
        <v>0</v>
      </c>
      <c r="S701" s="252">
        <f ca="1">+R700+R701</f>
        <v>0</v>
      </c>
      <c r="T701" s="245">
        <f ca="1">+S701</f>
        <v>0</v>
      </c>
      <c r="U701" s="244">
        <f t="shared" si="28"/>
        <v>2</v>
      </c>
      <c r="V701" s="347" t="str">
        <f>+VLOOKUP(A701,bd_lista!$A$3:$E$590,5,FALSE)</f>
        <v>Gobiernos Autonomos Municipales</v>
      </c>
      <c r="W701" s="454"/>
      <c r="X701" s="244">
        <f>+VLOOKUP(A701,[2]Sheet1!$A$13:$D$744,4,FALSE)</f>
        <v>0</v>
      </c>
      <c r="Y701" s="244" t="e">
        <f>+VLOOKUP(X701,bd_lista!$A$3:$C$590,3,FALSE)</f>
        <v>#N/A</v>
      </c>
      <c r="Z701" s="302"/>
      <c r="AA701" s="303"/>
    </row>
    <row r="702" spans="1:27" customFormat="1" ht="15" hidden="1" customHeight="1">
      <c r="A702" s="32">
        <v>1343</v>
      </c>
      <c r="B702" s="449">
        <f>+A702</f>
        <v>1343</v>
      </c>
      <c r="C702" s="249" t="str">
        <f>+VLOOKUP(A702,bd_lista!$A$3:$C$590,3,FALSE)</f>
        <v>Gobierno Autónomo Municipal de Vila Vila</v>
      </c>
      <c r="D702" s="451" t="str">
        <f>+C702</f>
        <v>Gobierno Autónomo Municipal de Vila Vila</v>
      </c>
      <c r="E702" s="244" t="s">
        <v>1310</v>
      </c>
      <c r="F702" s="245">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245">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245">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245">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245">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245">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245">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245">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245">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245">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245">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245">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245">
        <f t="shared" ca="1" si="27"/>
        <v>0</v>
      </c>
      <c r="S702" s="252"/>
      <c r="T702" s="245">
        <f ca="1">+T703</f>
        <v>0</v>
      </c>
      <c r="U702" s="244">
        <f t="shared" si="28"/>
        <v>1</v>
      </c>
      <c r="V702" s="347" t="str">
        <f>+VLOOKUP(A702,bd_lista!$A$3:$E$590,5,FALSE)</f>
        <v>Gobiernos Autonomos Municipales</v>
      </c>
      <c r="W702" s="453" t="str">
        <f>+V702</f>
        <v>Gobiernos Autonomos Municipales</v>
      </c>
      <c r="X702" s="244">
        <f>+VLOOKUP(A702,[2]Sheet1!$A$13:$D$744,4,FALSE)</f>
        <v>0</v>
      </c>
      <c r="Y702" s="244" t="e">
        <f>+VLOOKUP(X702,bd_lista!$A$3:$C$590,3,FALSE)</f>
        <v>#N/A</v>
      </c>
      <c r="Z702" s="304">
        <f>+X702</f>
        <v>0</v>
      </c>
      <c r="AA702" s="305" t="e">
        <f>+Y702</f>
        <v>#N/A</v>
      </c>
    </row>
    <row r="703" spans="1:27" customFormat="1" ht="15" hidden="1" customHeight="1">
      <c r="A703" s="32">
        <v>1343</v>
      </c>
      <c r="B703" s="450"/>
      <c r="C703" s="249" t="str">
        <f>+VLOOKUP(A703,bd_lista!$A$3:$C$590,3,FALSE)</f>
        <v>Gobierno Autónomo Municipal de Vila Vila</v>
      </c>
      <c r="D703" s="452"/>
      <c r="E703" s="246" t="s">
        <v>1311</v>
      </c>
      <c r="F703" s="245">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245">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245">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245">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245">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245">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245">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245">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245">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245">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245">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245">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245">
        <f t="shared" ca="1" si="27"/>
        <v>0</v>
      </c>
      <c r="S703" s="252">
        <f ca="1">+R702+R703</f>
        <v>0</v>
      </c>
      <c r="T703" s="245">
        <f ca="1">+S703</f>
        <v>0</v>
      </c>
      <c r="U703" s="244">
        <f t="shared" si="28"/>
        <v>2</v>
      </c>
      <c r="V703" s="347" t="str">
        <f>+VLOOKUP(A703,bd_lista!$A$3:$E$590,5,FALSE)</f>
        <v>Gobiernos Autonomos Municipales</v>
      </c>
      <c r="W703" s="454"/>
      <c r="X703" s="244">
        <f>+VLOOKUP(A703,[2]Sheet1!$A$13:$D$744,4,FALSE)</f>
        <v>0</v>
      </c>
      <c r="Y703" s="244" t="e">
        <f>+VLOOKUP(X703,bd_lista!$A$3:$C$590,3,FALSE)</f>
        <v>#N/A</v>
      </c>
      <c r="Z703" s="302"/>
      <c r="AA703" s="303"/>
    </row>
    <row r="704" spans="1:27" customFormat="1" ht="15" hidden="1" customHeight="1">
      <c r="A704" s="32">
        <v>1344</v>
      </c>
      <c r="B704" s="449">
        <f>+A704</f>
        <v>1344</v>
      </c>
      <c r="C704" s="249" t="str">
        <f>+VLOOKUP(A704,bd_lista!$A$3:$C$590,3,FALSE)</f>
        <v>Gobierno Autónomo Municipal de Alalay</v>
      </c>
      <c r="D704" s="451" t="str">
        <f>+C704</f>
        <v>Gobierno Autónomo Municipal de Alalay</v>
      </c>
      <c r="E704" s="244" t="s">
        <v>1310</v>
      </c>
      <c r="F704" s="245">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245">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245">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245">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245">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245">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245">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245">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245">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245">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245">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245">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245">
        <f t="shared" ca="1" si="27"/>
        <v>0</v>
      </c>
      <c r="S704" s="252"/>
      <c r="T704" s="245">
        <f ca="1">+T705</f>
        <v>0</v>
      </c>
      <c r="U704" s="244">
        <f t="shared" si="28"/>
        <v>1</v>
      </c>
      <c r="V704" s="347" t="str">
        <f>+VLOOKUP(A704,bd_lista!$A$3:$E$590,5,FALSE)</f>
        <v>Gobiernos Autonomos Municipales</v>
      </c>
      <c r="W704" s="453" t="str">
        <f>+V704</f>
        <v>Gobiernos Autonomos Municipales</v>
      </c>
      <c r="X704" s="244">
        <f>+VLOOKUP(A704,[2]Sheet1!$A$13:$D$744,4,FALSE)</f>
        <v>0</v>
      </c>
      <c r="Y704" s="244" t="e">
        <f>+VLOOKUP(X704,bd_lista!$A$3:$C$590,3,FALSE)</f>
        <v>#N/A</v>
      </c>
      <c r="Z704" s="304">
        <f>+X704</f>
        <v>0</v>
      </c>
      <c r="AA704" s="305" t="e">
        <f>+Y704</f>
        <v>#N/A</v>
      </c>
    </row>
    <row r="705" spans="1:27" customFormat="1" ht="15" hidden="1" customHeight="1">
      <c r="A705" s="32">
        <v>1344</v>
      </c>
      <c r="B705" s="450"/>
      <c r="C705" s="249" t="str">
        <f>+VLOOKUP(A705,bd_lista!$A$3:$C$590,3,FALSE)</f>
        <v>Gobierno Autónomo Municipal de Alalay</v>
      </c>
      <c r="D705" s="452"/>
      <c r="E705" s="246" t="s">
        <v>1311</v>
      </c>
      <c r="F705" s="245">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245">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245">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245">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245">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245">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245">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245">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245">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245">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245">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245">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245">
        <f t="shared" ca="1" si="27"/>
        <v>0</v>
      </c>
      <c r="S705" s="252">
        <f ca="1">+R704+R705</f>
        <v>0</v>
      </c>
      <c r="T705" s="245">
        <f ca="1">+S705</f>
        <v>0</v>
      </c>
      <c r="U705" s="244">
        <f t="shared" si="28"/>
        <v>2</v>
      </c>
      <c r="V705" s="347" t="str">
        <f>+VLOOKUP(A705,bd_lista!$A$3:$E$590,5,FALSE)</f>
        <v>Gobiernos Autonomos Municipales</v>
      </c>
      <c r="W705" s="454"/>
      <c r="X705" s="244">
        <f>+VLOOKUP(A705,[2]Sheet1!$A$13:$D$744,4,FALSE)</f>
        <v>0</v>
      </c>
      <c r="Y705" s="244" t="e">
        <f>+VLOOKUP(X705,bd_lista!$A$3:$C$590,3,FALSE)</f>
        <v>#N/A</v>
      </c>
      <c r="Z705" s="302"/>
      <c r="AA705" s="303"/>
    </row>
    <row r="706" spans="1:27" customFormat="1" ht="15" hidden="1" customHeight="1">
      <c r="A706" s="32">
        <v>1345</v>
      </c>
      <c r="B706" s="449">
        <f>+A706</f>
        <v>1345</v>
      </c>
      <c r="C706" s="249" t="str">
        <f>+VLOOKUP(A706,bd_lista!$A$3:$C$590,3,FALSE)</f>
        <v>Gobierno Autónomo Municipal de Entre Rios</v>
      </c>
      <c r="D706" s="451" t="str">
        <f>+C706</f>
        <v>Gobierno Autónomo Municipal de Entre Rios</v>
      </c>
      <c r="E706" s="244" t="s">
        <v>1310</v>
      </c>
      <c r="F706" s="245">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245">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245">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245">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245">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245">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245">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245">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245">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245">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245">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245">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245">
        <f t="shared" ca="1" si="27"/>
        <v>0</v>
      </c>
      <c r="S706" s="252"/>
      <c r="T706" s="245">
        <f ca="1">+T707</f>
        <v>0</v>
      </c>
      <c r="U706" s="244">
        <f t="shared" si="28"/>
        <v>1</v>
      </c>
      <c r="V706" s="347" t="str">
        <f>+VLOOKUP(A706,bd_lista!$A$3:$E$590,5,FALSE)</f>
        <v>Gobiernos Autonomos Municipales</v>
      </c>
      <c r="W706" s="453" t="str">
        <f>+V706</f>
        <v>Gobiernos Autonomos Municipales</v>
      </c>
      <c r="X706" s="244">
        <f>+VLOOKUP(A706,[2]Sheet1!$A$13:$D$744,4,FALSE)</f>
        <v>0</v>
      </c>
      <c r="Y706" s="244" t="e">
        <f>+VLOOKUP(X706,bd_lista!$A$3:$C$590,3,FALSE)</f>
        <v>#N/A</v>
      </c>
      <c r="Z706" s="304">
        <f>+X706</f>
        <v>0</v>
      </c>
      <c r="AA706" s="305" t="e">
        <f>+Y706</f>
        <v>#N/A</v>
      </c>
    </row>
    <row r="707" spans="1:27" customFormat="1" ht="15" hidden="1" customHeight="1">
      <c r="A707" s="32">
        <v>1345</v>
      </c>
      <c r="B707" s="450"/>
      <c r="C707" s="249" t="str">
        <f>+VLOOKUP(A707,bd_lista!$A$3:$C$590,3,FALSE)</f>
        <v>Gobierno Autónomo Municipal de Entre Rios</v>
      </c>
      <c r="D707" s="452"/>
      <c r="E707" s="246" t="s">
        <v>1311</v>
      </c>
      <c r="F707" s="245">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245">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245">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245">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245">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245">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245">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245">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245">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245">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245">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245">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245">
        <f t="shared" ca="1" si="27"/>
        <v>0</v>
      </c>
      <c r="S707" s="252">
        <f ca="1">+R706+R707</f>
        <v>0</v>
      </c>
      <c r="T707" s="245">
        <f ca="1">+S707</f>
        <v>0</v>
      </c>
      <c r="U707" s="244">
        <f t="shared" si="28"/>
        <v>2</v>
      </c>
      <c r="V707" s="347" t="str">
        <f>+VLOOKUP(A707,bd_lista!$A$3:$E$590,5,FALSE)</f>
        <v>Gobiernos Autonomos Municipales</v>
      </c>
      <c r="W707" s="454"/>
      <c r="X707" s="244">
        <f>+VLOOKUP(A707,[2]Sheet1!$A$13:$D$744,4,FALSE)</f>
        <v>0</v>
      </c>
      <c r="Y707" s="244" t="e">
        <f>+VLOOKUP(X707,bd_lista!$A$3:$C$590,3,FALSE)</f>
        <v>#N/A</v>
      </c>
      <c r="Z707" s="302"/>
      <c r="AA707" s="303"/>
    </row>
    <row r="708" spans="1:27" customFormat="1" ht="27" hidden="1" customHeight="1">
      <c r="A708" s="32">
        <v>1346</v>
      </c>
      <c r="B708" s="449">
        <f>+A708</f>
        <v>1346</v>
      </c>
      <c r="C708" s="249" t="str">
        <f>+VLOOKUP(A708,bd_lista!$A$3:$C$590,3,FALSE)</f>
        <v>Gobierno Autónomo Municipal de Cocapata</v>
      </c>
      <c r="D708" s="451" t="str">
        <f>+C708</f>
        <v>Gobierno Autónomo Municipal de Cocapata</v>
      </c>
      <c r="E708" s="244" t="s">
        <v>1310</v>
      </c>
      <c r="F708" s="245">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245">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245">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245">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245">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245">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245">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245">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245">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245">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245">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245">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245">
        <f t="shared" ca="1" si="27"/>
        <v>0</v>
      </c>
      <c r="S708" s="252"/>
      <c r="T708" s="245">
        <f ca="1">+T709</f>
        <v>0</v>
      </c>
      <c r="U708" s="244">
        <f t="shared" si="28"/>
        <v>1</v>
      </c>
      <c r="V708" s="347" t="str">
        <f>+VLOOKUP(A708,bd_lista!$A$3:$E$590,5,FALSE)</f>
        <v>Gobiernos Autonomos Municipales</v>
      </c>
      <c r="W708" s="453" t="str">
        <f>+V708</f>
        <v>Gobiernos Autonomos Municipales</v>
      </c>
      <c r="X708" s="244">
        <f>+VLOOKUP(A708,[2]Sheet1!$A$13:$D$744,4,FALSE)</f>
        <v>0</v>
      </c>
      <c r="Y708" s="244" t="e">
        <f>+VLOOKUP(X708,bd_lista!$A$3:$C$590,3,FALSE)</f>
        <v>#N/A</v>
      </c>
      <c r="Z708" s="304">
        <f>+X708</f>
        <v>0</v>
      </c>
      <c r="AA708" s="305" t="e">
        <f>+Y708</f>
        <v>#N/A</v>
      </c>
    </row>
    <row r="709" spans="1:27" customFormat="1" ht="27" hidden="1" customHeight="1">
      <c r="A709" s="32">
        <v>1346</v>
      </c>
      <c r="B709" s="450"/>
      <c r="C709" s="249" t="str">
        <f>+VLOOKUP(A709,bd_lista!$A$3:$C$590,3,FALSE)</f>
        <v>Gobierno Autónomo Municipal de Cocapata</v>
      </c>
      <c r="D709" s="452"/>
      <c r="E709" s="246" t="s">
        <v>1311</v>
      </c>
      <c r="F709" s="245">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245">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245">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245">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245">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245">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245">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245">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245">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245">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245">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245">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245">
        <f t="shared" ca="1" si="27"/>
        <v>0</v>
      </c>
      <c r="S709" s="252">
        <f ca="1">+R708+R709</f>
        <v>0</v>
      </c>
      <c r="T709" s="245">
        <f ca="1">+S709</f>
        <v>0</v>
      </c>
      <c r="U709" s="244">
        <f t="shared" si="28"/>
        <v>2</v>
      </c>
      <c r="V709" s="347" t="str">
        <f>+VLOOKUP(A709,bd_lista!$A$3:$E$590,5,FALSE)</f>
        <v>Gobiernos Autonomos Municipales</v>
      </c>
      <c r="W709" s="454"/>
      <c r="X709" s="244">
        <f>+VLOOKUP(A709,[2]Sheet1!$A$13:$D$744,4,FALSE)</f>
        <v>0</v>
      </c>
      <c r="Y709" s="244" t="e">
        <f>+VLOOKUP(X709,bd_lista!$A$3:$C$590,3,FALSE)</f>
        <v>#N/A</v>
      </c>
      <c r="Z709" s="302"/>
      <c r="AA709" s="303"/>
    </row>
    <row r="710" spans="1:27" customFormat="1" ht="15" hidden="1" customHeight="1">
      <c r="A710" s="32">
        <v>1347</v>
      </c>
      <c r="B710" s="449">
        <f>+A710</f>
        <v>1347</v>
      </c>
      <c r="C710" s="249" t="str">
        <f>+VLOOKUP(A710,bd_lista!$A$3:$C$590,3,FALSE)</f>
        <v>Gobierno Autónomo Municipal de Shinahota</v>
      </c>
      <c r="D710" s="451" t="str">
        <f>+C710</f>
        <v>Gobierno Autónomo Municipal de Shinahota</v>
      </c>
      <c r="E710" s="244" t="s">
        <v>1310</v>
      </c>
      <c r="F710" s="245">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245">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245">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245">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245">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245">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245">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245">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245">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245">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245">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245">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245">
        <f t="shared" ca="1" si="27"/>
        <v>0</v>
      </c>
      <c r="S710" s="252"/>
      <c r="T710" s="245">
        <f ca="1">+T711</f>
        <v>0</v>
      </c>
      <c r="U710" s="244">
        <f t="shared" si="28"/>
        <v>1</v>
      </c>
      <c r="V710" s="347" t="str">
        <f>+VLOOKUP(A710,bd_lista!$A$3:$E$590,5,FALSE)</f>
        <v>Gobiernos Autonomos Municipales</v>
      </c>
      <c r="W710" s="453" t="str">
        <f>+V710</f>
        <v>Gobiernos Autonomos Municipales</v>
      </c>
      <c r="X710" s="244">
        <f>+VLOOKUP(A710,[2]Sheet1!$A$13:$D$744,4,FALSE)</f>
        <v>0</v>
      </c>
      <c r="Y710" s="244" t="e">
        <f>+VLOOKUP(X710,bd_lista!$A$3:$C$590,3,FALSE)</f>
        <v>#N/A</v>
      </c>
      <c r="Z710" s="304">
        <f>+X710</f>
        <v>0</v>
      </c>
      <c r="AA710" s="305" t="e">
        <f>+Y710</f>
        <v>#N/A</v>
      </c>
    </row>
    <row r="711" spans="1:27" customFormat="1" ht="15" hidden="1" customHeight="1">
      <c r="A711" s="32">
        <v>1347</v>
      </c>
      <c r="B711" s="450"/>
      <c r="C711" s="249" t="str">
        <f>+VLOOKUP(A711,bd_lista!$A$3:$C$590,3,FALSE)</f>
        <v>Gobierno Autónomo Municipal de Shinahota</v>
      </c>
      <c r="D711" s="452"/>
      <c r="E711" s="246" t="s">
        <v>1311</v>
      </c>
      <c r="F711" s="245">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245">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245">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245">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245">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245">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245">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245">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245">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245">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245">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245">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245">
        <f t="shared" ca="1" si="27"/>
        <v>0</v>
      </c>
      <c r="S711" s="252">
        <f ca="1">+R710+R711</f>
        <v>0</v>
      </c>
      <c r="T711" s="245">
        <f ca="1">+S711</f>
        <v>0</v>
      </c>
      <c r="U711" s="244">
        <f t="shared" si="28"/>
        <v>2</v>
      </c>
      <c r="V711" s="347" t="str">
        <f>+VLOOKUP(A711,bd_lista!$A$3:$E$590,5,FALSE)</f>
        <v>Gobiernos Autonomos Municipales</v>
      </c>
      <c r="W711" s="454"/>
      <c r="X711" s="244">
        <f>+VLOOKUP(A711,[2]Sheet1!$A$13:$D$744,4,FALSE)</f>
        <v>0</v>
      </c>
      <c r="Y711" s="244" t="e">
        <f>+VLOOKUP(X711,bd_lista!$A$3:$C$590,3,FALSE)</f>
        <v>#N/A</v>
      </c>
      <c r="Z711" s="302"/>
      <c r="AA711" s="303"/>
    </row>
    <row r="712" spans="1:27" customFormat="1" ht="27" hidden="1" customHeight="1">
      <c r="A712" s="32">
        <v>1401</v>
      </c>
      <c r="B712" s="449">
        <f>+A712</f>
        <v>1401</v>
      </c>
      <c r="C712" s="249" t="str">
        <f>+VLOOKUP(A712,bd_lista!$A$3:$C$590,3,FALSE)</f>
        <v>Gobierno Autónomo Municipal de Oruro</v>
      </c>
      <c r="D712" s="451" t="str">
        <f>+C712</f>
        <v>Gobierno Autónomo Municipal de Oruro</v>
      </c>
      <c r="E712" s="244" t="s">
        <v>1310</v>
      </c>
      <c r="F712" s="245">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245">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245">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245">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245">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245">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245">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245">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245">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245">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245">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245">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245">
        <f t="shared" ca="1" si="27"/>
        <v>0</v>
      </c>
      <c r="S712" s="252"/>
      <c r="T712" s="245">
        <f ca="1">+T713</f>
        <v>0</v>
      </c>
      <c r="U712" s="244">
        <f t="shared" si="28"/>
        <v>1</v>
      </c>
      <c r="V712" s="347" t="str">
        <f>+VLOOKUP(A712,bd_lista!$A$3:$E$590,5,FALSE)</f>
        <v>Gobiernos Autonomos Municipales</v>
      </c>
      <c r="W712" s="453" t="str">
        <f>+V712</f>
        <v>Gobiernos Autonomos Municipales</v>
      </c>
      <c r="X712" s="244">
        <f>+VLOOKUP(A712,[2]Sheet1!$A$13:$D$744,4,FALSE)</f>
        <v>0</v>
      </c>
      <c r="Y712" s="244" t="e">
        <f>+VLOOKUP(X712,bd_lista!$A$3:$C$590,3,FALSE)</f>
        <v>#N/A</v>
      </c>
      <c r="Z712" s="304">
        <f>+X712</f>
        <v>0</v>
      </c>
      <c r="AA712" s="305" t="e">
        <f>+Y712</f>
        <v>#N/A</v>
      </c>
    </row>
    <row r="713" spans="1:27" customFormat="1" ht="27" hidden="1" customHeight="1">
      <c r="A713" s="32">
        <v>1401</v>
      </c>
      <c r="B713" s="450"/>
      <c r="C713" s="249" t="str">
        <f>+VLOOKUP(A713,bd_lista!$A$3:$C$590,3,FALSE)</f>
        <v>Gobierno Autónomo Municipal de Oruro</v>
      </c>
      <c r="D713" s="452"/>
      <c r="E713" s="246" t="s">
        <v>1311</v>
      </c>
      <c r="F713" s="245">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245">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245">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245">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245">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245">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0</v>
      </c>
      <c r="L713" s="245">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245">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245">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245">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245">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245">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245">
        <f t="shared" ca="1" si="27"/>
        <v>0</v>
      </c>
      <c r="S713" s="252">
        <f ca="1">+R712+R713</f>
        <v>0</v>
      </c>
      <c r="T713" s="245">
        <f ca="1">+S713</f>
        <v>0</v>
      </c>
      <c r="U713" s="244">
        <f t="shared" si="28"/>
        <v>2</v>
      </c>
      <c r="V713" s="347" t="str">
        <f>+VLOOKUP(A713,bd_lista!$A$3:$E$590,5,FALSE)</f>
        <v>Gobiernos Autonomos Municipales</v>
      </c>
      <c r="W713" s="454"/>
      <c r="X713" s="244">
        <f>+VLOOKUP(A713,[2]Sheet1!$A$13:$D$744,4,FALSE)</f>
        <v>0</v>
      </c>
      <c r="Y713" s="244" t="e">
        <f>+VLOOKUP(X713,bd_lista!$A$3:$C$590,3,FALSE)</f>
        <v>#N/A</v>
      </c>
      <c r="Z713" s="302"/>
      <c r="AA713" s="303"/>
    </row>
    <row r="714" spans="1:27" customFormat="1" ht="15" hidden="1" customHeight="1">
      <c r="A714" s="32">
        <v>1402</v>
      </c>
      <c r="B714" s="449">
        <f>+A714</f>
        <v>1402</v>
      </c>
      <c r="C714" s="249" t="str">
        <f>+VLOOKUP(A714,bd_lista!$A$3:$C$590,3,FALSE)</f>
        <v>Gobierno Autónomo Municipal de Caracollo</v>
      </c>
      <c r="D714" s="451" t="str">
        <f>+C714</f>
        <v>Gobierno Autónomo Municipal de Caracollo</v>
      </c>
      <c r="E714" s="244" t="s">
        <v>1310</v>
      </c>
      <c r="F714" s="245">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245">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245">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245">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245">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245">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245">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245">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245">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245">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245">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245">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245">
        <f t="shared" ca="1" si="27"/>
        <v>0</v>
      </c>
      <c r="S714" s="252"/>
      <c r="T714" s="245">
        <f ca="1">+T715</f>
        <v>0</v>
      </c>
      <c r="U714" s="244">
        <f t="shared" si="28"/>
        <v>1</v>
      </c>
      <c r="V714" s="347" t="str">
        <f>+VLOOKUP(A714,bd_lista!$A$3:$E$590,5,FALSE)</f>
        <v>Gobiernos Autonomos Municipales</v>
      </c>
      <c r="W714" s="453" t="str">
        <f>+V714</f>
        <v>Gobiernos Autonomos Municipales</v>
      </c>
      <c r="X714" s="244">
        <f>+VLOOKUP(A714,[2]Sheet1!$A$13:$D$744,4,FALSE)</f>
        <v>0</v>
      </c>
      <c r="Y714" s="244" t="e">
        <f>+VLOOKUP(X714,bd_lista!$A$3:$C$590,3,FALSE)</f>
        <v>#N/A</v>
      </c>
      <c r="Z714" s="304">
        <f>+X714</f>
        <v>0</v>
      </c>
      <c r="AA714" s="305" t="e">
        <f>+Y714</f>
        <v>#N/A</v>
      </c>
    </row>
    <row r="715" spans="1:27" customFormat="1" ht="15" hidden="1" customHeight="1">
      <c r="A715" s="32">
        <v>1402</v>
      </c>
      <c r="B715" s="450"/>
      <c r="C715" s="249" t="str">
        <f>+VLOOKUP(A715,bd_lista!$A$3:$C$590,3,FALSE)</f>
        <v>Gobierno Autónomo Municipal de Caracollo</v>
      </c>
      <c r="D715" s="452"/>
      <c r="E715" s="246" t="s">
        <v>1311</v>
      </c>
      <c r="F715" s="245">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245">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245">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245">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245">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245">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245">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245">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245">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245">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245">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245">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245">
        <f t="shared" ca="1" si="27"/>
        <v>0</v>
      </c>
      <c r="S715" s="252">
        <f ca="1">+R714+R715</f>
        <v>0</v>
      </c>
      <c r="T715" s="245">
        <f ca="1">+S715</f>
        <v>0</v>
      </c>
      <c r="U715" s="244">
        <f t="shared" si="28"/>
        <v>2</v>
      </c>
      <c r="V715" s="347" t="str">
        <f>+VLOOKUP(A715,bd_lista!$A$3:$E$590,5,FALSE)</f>
        <v>Gobiernos Autonomos Municipales</v>
      </c>
      <c r="W715" s="454"/>
      <c r="X715" s="244">
        <f>+VLOOKUP(A715,[2]Sheet1!$A$13:$D$744,4,FALSE)</f>
        <v>0</v>
      </c>
      <c r="Y715" s="244" t="e">
        <f>+VLOOKUP(X715,bd_lista!$A$3:$C$590,3,FALSE)</f>
        <v>#N/A</v>
      </c>
      <c r="Z715" s="302"/>
      <c r="AA715" s="303"/>
    </row>
    <row r="716" spans="1:27" customFormat="1" ht="15" hidden="1" customHeight="1">
      <c r="A716" s="32">
        <v>1403</v>
      </c>
      <c r="B716" s="449">
        <f>+A716</f>
        <v>1403</v>
      </c>
      <c r="C716" s="249" t="str">
        <f>+VLOOKUP(A716,bd_lista!$A$3:$C$590,3,FALSE)</f>
        <v>Gobierno Autónomo Municipal de El Choro</v>
      </c>
      <c r="D716" s="451" t="str">
        <f>+C716</f>
        <v>Gobierno Autónomo Municipal de El Choro</v>
      </c>
      <c r="E716" s="244" t="s">
        <v>1310</v>
      </c>
      <c r="F716" s="245">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245">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245">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245">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245">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245">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245">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245">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245">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245">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245">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245">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245">
        <f t="shared" ca="1" si="27"/>
        <v>0</v>
      </c>
      <c r="S716" s="252"/>
      <c r="T716" s="245">
        <f ca="1">+T717</f>
        <v>0</v>
      </c>
      <c r="U716" s="244">
        <f t="shared" si="28"/>
        <v>1</v>
      </c>
      <c r="V716" s="347" t="str">
        <f>+VLOOKUP(A716,bd_lista!$A$3:$E$590,5,FALSE)</f>
        <v>Gobiernos Autonomos Municipales</v>
      </c>
      <c r="W716" s="453" t="str">
        <f>+V716</f>
        <v>Gobiernos Autonomos Municipales</v>
      </c>
      <c r="X716" s="244">
        <f>+VLOOKUP(A716,[2]Sheet1!$A$13:$D$744,4,FALSE)</f>
        <v>0</v>
      </c>
      <c r="Y716" s="244" t="e">
        <f>+VLOOKUP(X716,bd_lista!$A$3:$C$590,3,FALSE)</f>
        <v>#N/A</v>
      </c>
      <c r="Z716" s="304">
        <f>+X716</f>
        <v>0</v>
      </c>
      <c r="AA716" s="305" t="e">
        <f>+Y716</f>
        <v>#N/A</v>
      </c>
    </row>
    <row r="717" spans="1:27" customFormat="1" ht="15" hidden="1" customHeight="1">
      <c r="A717" s="32">
        <v>1403</v>
      </c>
      <c r="B717" s="450"/>
      <c r="C717" s="249" t="str">
        <f>+VLOOKUP(A717,bd_lista!$A$3:$C$590,3,FALSE)</f>
        <v>Gobierno Autónomo Municipal de El Choro</v>
      </c>
      <c r="D717" s="452"/>
      <c r="E717" s="246" t="s">
        <v>1311</v>
      </c>
      <c r="F717" s="245">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245">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245">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245">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245">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245">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245">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245">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245">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245">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245">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245">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245">
        <f t="shared" ca="1" si="27"/>
        <v>0</v>
      </c>
      <c r="S717" s="252">
        <f ca="1">+R716+R717</f>
        <v>0</v>
      </c>
      <c r="T717" s="245">
        <f ca="1">+S717</f>
        <v>0</v>
      </c>
      <c r="U717" s="244">
        <f t="shared" si="28"/>
        <v>2</v>
      </c>
      <c r="V717" s="347" t="str">
        <f>+VLOOKUP(A717,bd_lista!$A$3:$E$590,5,FALSE)</f>
        <v>Gobiernos Autonomos Municipales</v>
      </c>
      <c r="W717" s="454"/>
      <c r="X717" s="244">
        <f>+VLOOKUP(A717,[2]Sheet1!$A$13:$D$744,4,FALSE)</f>
        <v>0</v>
      </c>
      <c r="Y717" s="244" t="e">
        <f>+VLOOKUP(X717,bd_lista!$A$3:$C$590,3,FALSE)</f>
        <v>#N/A</v>
      </c>
      <c r="Z717" s="302"/>
      <c r="AA717" s="303"/>
    </row>
    <row r="718" spans="1:27" customFormat="1" ht="15" hidden="1" customHeight="1">
      <c r="A718" s="32">
        <v>1404</v>
      </c>
      <c r="B718" s="449">
        <f>+A718</f>
        <v>1404</v>
      </c>
      <c r="C718" s="249" t="str">
        <f>+VLOOKUP(A718,bd_lista!$A$3:$C$590,3,FALSE)</f>
        <v>Gobierno Autónomo Municipal de Challapata</v>
      </c>
      <c r="D718" s="451" t="str">
        <f>+C718</f>
        <v>Gobierno Autónomo Municipal de Challapata</v>
      </c>
      <c r="E718" s="244" t="s">
        <v>1310</v>
      </c>
      <c r="F718" s="245">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245">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245">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245">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245">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245">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245">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245">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245">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245">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245">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245">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245">
        <f t="shared" ca="1" si="27"/>
        <v>0</v>
      </c>
      <c r="S718" s="252"/>
      <c r="T718" s="245">
        <f ca="1">+T719</f>
        <v>0</v>
      </c>
      <c r="U718" s="244">
        <f t="shared" si="28"/>
        <v>1</v>
      </c>
      <c r="V718" s="347" t="str">
        <f>+VLOOKUP(A718,bd_lista!$A$3:$E$590,5,FALSE)</f>
        <v>Gobiernos Autonomos Municipales</v>
      </c>
      <c r="W718" s="453" t="str">
        <f>+V718</f>
        <v>Gobiernos Autonomos Municipales</v>
      </c>
      <c r="X718" s="244">
        <f>+VLOOKUP(A718,[2]Sheet1!$A$13:$D$744,4,FALSE)</f>
        <v>0</v>
      </c>
      <c r="Y718" s="244" t="e">
        <f>+VLOOKUP(X718,bd_lista!$A$3:$C$590,3,FALSE)</f>
        <v>#N/A</v>
      </c>
      <c r="Z718" s="304">
        <f>+X718</f>
        <v>0</v>
      </c>
      <c r="AA718" s="305" t="e">
        <f>+Y718</f>
        <v>#N/A</v>
      </c>
    </row>
    <row r="719" spans="1:27" customFormat="1" ht="15" hidden="1" customHeight="1">
      <c r="A719" s="32">
        <v>1404</v>
      </c>
      <c r="B719" s="450"/>
      <c r="C719" s="249" t="str">
        <f>+VLOOKUP(A719,bd_lista!$A$3:$C$590,3,FALSE)</f>
        <v>Gobierno Autónomo Municipal de Challapata</v>
      </c>
      <c r="D719" s="452"/>
      <c r="E719" s="246" t="s">
        <v>1311</v>
      </c>
      <c r="F719" s="245">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245">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245">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245">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245">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245">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245">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245">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245">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245">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245">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245">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245">
        <f t="shared" ca="1" si="27"/>
        <v>0</v>
      </c>
      <c r="S719" s="252">
        <f ca="1">+R718+R719</f>
        <v>0</v>
      </c>
      <c r="T719" s="245">
        <f ca="1">+S719</f>
        <v>0</v>
      </c>
      <c r="U719" s="244">
        <f t="shared" si="28"/>
        <v>2</v>
      </c>
      <c r="V719" s="347" t="str">
        <f>+VLOOKUP(A719,bd_lista!$A$3:$E$590,5,FALSE)</f>
        <v>Gobiernos Autonomos Municipales</v>
      </c>
      <c r="W719" s="454"/>
      <c r="X719" s="244">
        <f>+VLOOKUP(A719,[2]Sheet1!$A$13:$D$744,4,FALSE)</f>
        <v>0</v>
      </c>
      <c r="Y719" s="244" t="e">
        <f>+VLOOKUP(X719,bd_lista!$A$3:$C$590,3,FALSE)</f>
        <v>#N/A</v>
      </c>
      <c r="Z719" s="302"/>
      <c r="AA719" s="303"/>
    </row>
    <row r="720" spans="1:27" customFormat="1" ht="15" hidden="1" customHeight="1">
      <c r="A720" s="32">
        <v>1405</v>
      </c>
      <c r="B720" s="449">
        <f>+A720</f>
        <v>1405</v>
      </c>
      <c r="C720" s="249" t="str">
        <f>+VLOOKUP(A720,bd_lista!$A$3:$C$590,3,FALSE)</f>
        <v>Gobierno Autónomo Municipal de Santuario de Quillacas</v>
      </c>
      <c r="D720" s="451" t="str">
        <f>+C720</f>
        <v>Gobierno Autónomo Municipal de Santuario de Quillacas</v>
      </c>
      <c r="E720" s="244" t="s">
        <v>1310</v>
      </c>
      <c r="F720" s="245">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245">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245">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245">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245">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245">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245">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245">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245">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245">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245">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245">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245">
        <f t="shared" ca="1" si="27"/>
        <v>0</v>
      </c>
      <c r="S720" s="252"/>
      <c r="T720" s="245">
        <f ca="1">+T721</f>
        <v>0</v>
      </c>
      <c r="U720" s="244">
        <f t="shared" si="28"/>
        <v>1</v>
      </c>
      <c r="V720" s="347" t="str">
        <f>+VLOOKUP(A720,bd_lista!$A$3:$E$590,5,FALSE)</f>
        <v>Gobiernos Autonomos Municipales</v>
      </c>
      <c r="W720" s="453" t="str">
        <f>+V720</f>
        <v>Gobiernos Autonomos Municipales</v>
      </c>
      <c r="X720" s="244">
        <f>+VLOOKUP(A720,[2]Sheet1!$A$13:$D$744,4,FALSE)</f>
        <v>0</v>
      </c>
      <c r="Y720" s="244" t="e">
        <f>+VLOOKUP(X720,bd_lista!$A$3:$C$590,3,FALSE)</f>
        <v>#N/A</v>
      </c>
      <c r="Z720" s="304">
        <f>+X720</f>
        <v>0</v>
      </c>
      <c r="AA720" s="305" t="e">
        <f>+Y720</f>
        <v>#N/A</v>
      </c>
    </row>
    <row r="721" spans="1:27" customFormat="1" ht="15" hidden="1" customHeight="1">
      <c r="A721" s="32">
        <v>1405</v>
      </c>
      <c r="B721" s="450"/>
      <c r="C721" s="249" t="str">
        <f>+VLOOKUP(A721,bd_lista!$A$3:$C$590,3,FALSE)</f>
        <v>Gobierno Autónomo Municipal de Santuario de Quillacas</v>
      </c>
      <c r="D721" s="452"/>
      <c r="E721" s="246" t="s">
        <v>1311</v>
      </c>
      <c r="F721" s="245">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245">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245">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245">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245">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245">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245">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245">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245">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245">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245">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245">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245">
        <f t="shared" ca="1" si="27"/>
        <v>0</v>
      </c>
      <c r="S721" s="252">
        <f ca="1">+R720+R721</f>
        <v>0</v>
      </c>
      <c r="T721" s="245">
        <f ca="1">+S721</f>
        <v>0</v>
      </c>
      <c r="U721" s="244">
        <f t="shared" si="28"/>
        <v>2</v>
      </c>
      <c r="V721" s="347" t="str">
        <f>+VLOOKUP(A721,bd_lista!$A$3:$E$590,5,FALSE)</f>
        <v>Gobiernos Autonomos Municipales</v>
      </c>
      <c r="W721" s="454"/>
      <c r="X721" s="244">
        <f>+VLOOKUP(A721,[2]Sheet1!$A$13:$D$744,4,FALSE)</f>
        <v>0</v>
      </c>
      <c r="Y721" s="244" t="e">
        <f>+VLOOKUP(X721,bd_lista!$A$3:$C$590,3,FALSE)</f>
        <v>#N/A</v>
      </c>
      <c r="Z721" s="302"/>
      <c r="AA721" s="303"/>
    </row>
    <row r="722" spans="1:27" customFormat="1" ht="15" hidden="1" customHeight="1">
      <c r="A722" s="32">
        <v>1406</v>
      </c>
      <c r="B722" s="449">
        <f>+A722</f>
        <v>1406</v>
      </c>
      <c r="C722" s="249" t="str">
        <f>+VLOOKUP(A722,bd_lista!$A$3:$C$590,3,FALSE)</f>
        <v>Gobierno Autónomo Municipal de Huanuni</v>
      </c>
      <c r="D722" s="451" t="str">
        <f>+C722</f>
        <v>Gobierno Autónomo Municipal de Huanuni</v>
      </c>
      <c r="E722" s="244" t="s">
        <v>1310</v>
      </c>
      <c r="F722" s="245">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245">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245">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245">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245">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245">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245">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245">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245">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245">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245">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245">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245">
        <f t="shared" ca="1" si="27"/>
        <v>0</v>
      </c>
      <c r="S722" s="252"/>
      <c r="T722" s="245">
        <f ca="1">+T723</f>
        <v>0</v>
      </c>
      <c r="U722" s="244">
        <f t="shared" si="28"/>
        <v>1</v>
      </c>
      <c r="V722" s="347" t="str">
        <f>+VLOOKUP(A722,bd_lista!$A$3:$E$590,5,FALSE)</f>
        <v>Gobiernos Autonomos Municipales</v>
      </c>
      <c r="W722" s="453" t="str">
        <f>+V722</f>
        <v>Gobiernos Autonomos Municipales</v>
      </c>
      <c r="X722" s="244">
        <f>+VLOOKUP(A722,[2]Sheet1!$A$13:$D$744,4,FALSE)</f>
        <v>0</v>
      </c>
      <c r="Y722" s="244" t="e">
        <f>+VLOOKUP(X722,bd_lista!$A$3:$C$590,3,FALSE)</f>
        <v>#N/A</v>
      </c>
      <c r="Z722" s="304">
        <f>+X722</f>
        <v>0</v>
      </c>
      <c r="AA722" s="305" t="e">
        <f>+Y722</f>
        <v>#N/A</v>
      </c>
    </row>
    <row r="723" spans="1:27" customFormat="1" ht="15" hidden="1" customHeight="1">
      <c r="A723" s="32">
        <v>1406</v>
      </c>
      <c r="B723" s="450"/>
      <c r="C723" s="249" t="str">
        <f>+VLOOKUP(A723,bd_lista!$A$3:$C$590,3,FALSE)</f>
        <v>Gobierno Autónomo Municipal de Huanuni</v>
      </c>
      <c r="D723" s="452"/>
      <c r="E723" s="246" t="s">
        <v>1311</v>
      </c>
      <c r="F723" s="245">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245">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245">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245">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245">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245">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245">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245">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245">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245">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245">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245">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245">
        <f t="shared" ca="1" si="27"/>
        <v>0</v>
      </c>
      <c r="S723" s="252">
        <f ca="1">+R722+R723</f>
        <v>0</v>
      </c>
      <c r="T723" s="245">
        <f ca="1">+S723</f>
        <v>0</v>
      </c>
      <c r="U723" s="244">
        <f t="shared" si="28"/>
        <v>2</v>
      </c>
      <c r="V723" s="347" t="str">
        <f>+VLOOKUP(A723,bd_lista!$A$3:$E$590,5,FALSE)</f>
        <v>Gobiernos Autonomos Municipales</v>
      </c>
      <c r="W723" s="454"/>
      <c r="X723" s="244">
        <f>+VLOOKUP(A723,[2]Sheet1!$A$13:$D$744,4,FALSE)</f>
        <v>0</v>
      </c>
      <c r="Y723" s="244" t="e">
        <f>+VLOOKUP(X723,bd_lista!$A$3:$C$590,3,FALSE)</f>
        <v>#N/A</v>
      </c>
      <c r="Z723" s="302"/>
      <c r="AA723" s="303"/>
    </row>
    <row r="724" spans="1:27" customFormat="1" ht="15" hidden="1" customHeight="1">
      <c r="A724" s="32">
        <v>1407</v>
      </c>
      <c r="B724" s="449">
        <f>+A724</f>
        <v>1407</v>
      </c>
      <c r="C724" s="249" t="str">
        <f>+VLOOKUP(A724,bd_lista!$A$3:$C$590,3,FALSE)</f>
        <v>Gobierno Autónomo Municipal de Machacamarca</v>
      </c>
      <c r="D724" s="451" t="str">
        <f>+C724</f>
        <v>Gobierno Autónomo Municipal de Machacamarca</v>
      </c>
      <c r="E724" s="244" t="s">
        <v>1310</v>
      </c>
      <c r="F724" s="245">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245">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245">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245">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245">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245">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245">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245">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245">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245">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245">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245">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245">
        <f t="shared" ca="1" si="27"/>
        <v>0</v>
      </c>
      <c r="S724" s="252"/>
      <c r="T724" s="245">
        <f ca="1">+T725</f>
        <v>0</v>
      </c>
      <c r="U724" s="244">
        <f t="shared" si="28"/>
        <v>1</v>
      </c>
      <c r="V724" s="347" t="str">
        <f>+VLOOKUP(A724,bd_lista!$A$3:$E$590,5,FALSE)</f>
        <v>Gobiernos Autonomos Municipales</v>
      </c>
      <c r="W724" s="453" t="str">
        <f>+V724</f>
        <v>Gobiernos Autonomos Municipales</v>
      </c>
      <c r="X724" s="244">
        <f>+VLOOKUP(A724,[2]Sheet1!$A$13:$D$744,4,FALSE)</f>
        <v>0</v>
      </c>
      <c r="Y724" s="244" t="e">
        <f>+VLOOKUP(X724,bd_lista!$A$3:$C$590,3,FALSE)</f>
        <v>#N/A</v>
      </c>
      <c r="Z724" s="304">
        <f>+X724</f>
        <v>0</v>
      </c>
      <c r="AA724" s="305" t="e">
        <f>+Y724</f>
        <v>#N/A</v>
      </c>
    </row>
    <row r="725" spans="1:27" customFormat="1" ht="15" hidden="1" customHeight="1">
      <c r="A725" s="32">
        <v>1407</v>
      </c>
      <c r="B725" s="450"/>
      <c r="C725" s="249" t="str">
        <f>+VLOOKUP(A725,bd_lista!$A$3:$C$590,3,FALSE)</f>
        <v>Gobierno Autónomo Municipal de Machacamarca</v>
      </c>
      <c r="D725" s="452"/>
      <c r="E725" s="246" t="s">
        <v>1311</v>
      </c>
      <c r="F725" s="245">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245">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245">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245">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245">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245">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245">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245">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245">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245">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245">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245">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245">
        <f t="shared" ca="1" si="27"/>
        <v>0</v>
      </c>
      <c r="S725" s="252">
        <f ca="1">+R724+R725</f>
        <v>0</v>
      </c>
      <c r="T725" s="245">
        <f ca="1">+S725</f>
        <v>0</v>
      </c>
      <c r="U725" s="244">
        <f t="shared" si="28"/>
        <v>2</v>
      </c>
      <c r="V725" s="347" t="str">
        <f>+VLOOKUP(A725,bd_lista!$A$3:$E$590,5,FALSE)</f>
        <v>Gobiernos Autonomos Municipales</v>
      </c>
      <c r="W725" s="454"/>
      <c r="X725" s="244">
        <f>+VLOOKUP(A725,[2]Sheet1!$A$13:$D$744,4,FALSE)</f>
        <v>0</v>
      </c>
      <c r="Y725" s="244" t="e">
        <f>+VLOOKUP(X725,bd_lista!$A$3:$C$590,3,FALSE)</f>
        <v>#N/A</v>
      </c>
      <c r="Z725" s="302"/>
      <c r="AA725" s="303"/>
    </row>
    <row r="726" spans="1:27" customFormat="1" ht="15" hidden="1" customHeight="1">
      <c r="A726" s="32">
        <v>1408</v>
      </c>
      <c r="B726" s="449">
        <f>+A726</f>
        <v>1408</v>
      </c>
      <c r="C726" s="249" t="str">
        <f>+VLOOKUP(A726,bd_lista!$A$3:$C$590,3,FALSE)</f>
        <v>Gobierno Autónomo Municipal de Poopó (Villa Poopó)</v>
      </c>
      <c r="D726" s="451" t="str">
        <f>+C726</f>
        <v>Gobierno Autónomo Municipal de Poopó (Villa Poopó)</v>
      </c>
      <c r="E726" s="244" t="s">
        <v>1310</v>
      </c>
      <c r="F726" s="245">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245">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245">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245">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245">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245">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245">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245">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245">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245">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245">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245">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245">
        <f t="shared" ca="1" si="27"/>
        <v>0</v>
      </c>
      <c r="S726" s="252"/>
      <c r="T726" s="245">
        <f ca="1">+T727</f>
        <v>0</v>
      </c>
      <c r="U726" s="244">
        <f t="shared" si="28"/>
        <v>1</v>
      </c>
      <c r="V726" s="347" t="str">
        <f>+VLOOKUP(A726,bd_lista!$A$3:$E$590,5,FALSE)</f>
        <v>Gobiernos Autonomos Municipales</v>
      </c>
      <c r="W726" s="453" t="str">
        <f>+V726</f>
        <v>Gobiernos Autonomos Municipales</v>
      </c>
      <c r="X726" s="244">
        <f>+VLOOKUP(A726,[2]Sheet1!$A$13:$D$744,4,FALSE)</f>
        <v>0</v>
      </c>
      <c r="Y726" s="244" t="e">
        <f>+VLOOKUP(X726,bd_lista!$A$3:$C$590,3,FALSE)</f>
        <v>#N/A</v>
      </c>
      <c r="Z726" s="304">
        <f>+X726</f>
        <v>0</v>
      </c>
      <c r="AA726" s="305" t="e">
        <f>+Y726</f>
        <v>#N/A</v>
      </c>
    </row>
    <row r="727" spans="1:27" customFormat="1" ht="15" hidden="1" customHeight="1">
      <c r="A727" s="32">
        <v>1408</v>
      </c>
      <c r="B727" s="450"/>
      <c r="C727" s="249" t="str">
        <f>+VLOOKUP(A727,bd_lista!$A$3:$C$590,3,FALSE)</f>
        <v>Gobierno Autónomo Municipal de Poopó (Villa Poopó)</v>
      </c>
      <c r="D727" s="452"/>
      <c r="E727" s="246" t="s">
        <v>1311</v>
      </c>
      <c r="F727" s="245">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245">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245">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245">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245">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245">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245">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245">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245">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245">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245">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245">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245">
        <f t="shared" ca="1" si="27"/>
        <v>0</v>
      </c>
      <c r="S727" s="252">
        <f ca="1">+R726+R727</f>
        <v>0</v>
      </c>
      <c r="T727" s="245">
        <f ca="1">+S727</f>
        <v>0</v>
      </c>
      <c r="U727" s="244">
        <f t="shared" si="28"/>
        <v>2</v>
      </c>
      <c r="V727" s="347" t="str">
        <f>+VLOOKUP(A727,bd_lista!$A$3:$E$590,5,FALSE)</f>
        <v>Gobiernos Autonomos Municipales</v>
      </c>
      <c r="W727" s="454"/>
      <c r="X727" s="244">
        <f>+VLOOKUP(A727,[2]Sheet1!$A$13:$D$744,4,FALSE)</f>
        <v>0</v>
      </c>
      <c r="Y727" s="244" t="e">
        <f>+VLOOKUP(X727,bd_lista!$A$3:$C$590,3,FALSE)</f>
        <v>#N/A</v>
      </c>
      <c r="Z727" s="302"/>
      <c r="AA727" s="303"/>
    </row>
    <row r="728" spans="1:27" customFormat="1" ht="15" hidden="1" customHeight="1">
      <c r="A728" s="32">
        <v>1409</v>
      </c>
      <c r="B728" s="449">
        <f>+A728</f>
        <v>1409</v>
      </c>
      <c r="C728" s="249" t="str">
        <f>+VLOOKUP(A728,bd_lista!$A$3:$C$590,3,FALSE)</f>
        <v>Gobierno Autónomo Municipal de Pazña</v>
      </c>
      <c r="D728" s="451" t="str">
        <f>+C728</f>
        <v>Gobierno Autónomo Municipal de Pazña</v>
      </c>
      <c r="E728" s="244" t="s">
        <v>1310</v>
      </c>
      <c r="F728" s="245">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245">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245">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245">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245">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245">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245">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245">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245">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245">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245">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245">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245">
        <f t="shared" ca="1" si="27"/>
        <v>0</v>
      </c>
      <c r="S728" s="252"/>
      <c r="T728" s="245">
        <f ca="1">+T729</f>
        <v>0</v>
      </c>
      <c r="U728" s="244">
        <f t="shared" si="28"/>
        <v>1</v>
      </c>
      <c r="V728" s="347" t="str">
        <f>+VLOOKUP(A728,bd_lista!$A$3:$E$590,5,FALSE)</f>
        <v>Gobiernos Autonomos Municipales</v>
      </c>
      <c r="W728" s="453" t="str">
        <f>+V728</f>
        <v>Gobiernos Autonomos Municipales</v>
      </c>
      <c r="X728" s="244">
        <f>+VLOOKUP(A728,[2]Sheet1!$A$13:$D$744,4,FALSE)</f>
        <v>0</v>
      </c>
      <c r="Y728" s="244" t="e">
        <f>+VLOOKUP(X728,bd_lista!$A$3:$C$590,3,FALSE)</f>
        <v>#N/A</v>
      </c>
      <c r="Z728" s="304">
        <f>+X728</f>
        <v>0</v>
      </c>
      <c r="AA728" s="305" t="e">
        <f>+Y728</f>
        <v>#N/A</v>
      </c>
    </row>
    <row r="729" spans="1:27" customFormat="1" ht="15" hidden="1" customHeight="1">
      <c r="A729" s="32">
        <v>1409</v>
      </c>
      <c r="B729" s="450"/>
      <c r="C729" s="249" t="str">
        <f>+VLOOKUP(A729,bd_lista!$A$3:$C$590,3,FALSE)</f>
        <v>Gobierno Autónomo Municipal de Pazña</v>
      </c>
      <c r="D729" s="452"/>
      <c r="E729" s="246" t="s">
        <v>1311</v>
      </c>
      <c r="F729" s="245">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245">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245">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245">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245">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245">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245">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245">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245">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245">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245">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245">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245">
        <f t="shared" ca="1" si="27"/>
        <v>0</v>
      </c>
      <c r="S729" s="252">
        <f ca="1">+R728+R729</f>
        <v>0</v>
      </c>
      <c r="T729" s="245">
        <f ca="1">+S729</f>
        <v>0</v>
      </c>
      <c r="U729" s="244">
        <f t="shared" si="28"/>
        <v>2</v>
      </c>
      <c r="V729" s="347" t="str">
        <f>+VLOOKUP(A729,bd_lista!$A$3:$E$590,5,FALSE)</f>
        <v>Gobiernos Autonomos Municipales</v>
      </c>
      <c r="W729" s="454"/>
      <c r="X729" s="244">
        <f>+VLOOKUP(A729,[2]Sheet1!$A$13:$D$744,4,FALSE)</f>
        <v>0</v>
      </c>
      <c r="Y729" s="244" t="e">
        <f>+VLOOKUP(X729,bd_lista!$A$3:$C$590,3,FALSE)</f>
        <v>#N/A</v>
      </c>
      <c r="Z729" s="302"/>
      <c r="AA729" s="303"/>
    </row>
    <row r="730" spans="1:27" customFormat="1" ht="15" hidden="1" customHeight="1">
      <c r="A730" s="32">
        <v>1410</v>
      </c>
      <c r="B730" s="449">
        <f>+A730</f>
        <v>1410</v>
      </c>
      <c r="C730" s="249" t="str">
        <f>+VLOOKUP(A730,bd_lista!$A$3:$C$590,3,FALSE)</f>
        <v>Gobierno Autónomo Municipal de Antequera</v>
      </c>
      <c r="D730" s="451" t="str">
        <f>+C730</f>
        <v>Gobierno Autónomo Municipal de Antequera</v>
      </c>
      <c r="E730" s="244" t="s">
        <v>1310</v>
      </c>
      <c r="F730" s="245">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245">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245">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245">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245">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245">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245">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245">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245">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245">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245">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245">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245">
        <f t="shared" ca="1" si="27"/>
        <v>0</v>
      </c>
      <c r="S730" s="252"/>
      <c r="T730" s="245">
        <f ca="1">+T731</f>
        <v>0</v>
      </c>
      <c r="U730" s="244">
        <f t="shared" si="28"/>
        <v>1</v>
      </c>
      <c r="V730" s="347" t="str">
        <f>+VLOOKUP(A730,bd_lista!$A$3:$E$590,5,FALSE)</f>
        <v>Gobiernos Autonomos Municipales</v>
      </c>
      <c r="W730" s="453" t="str">
        <f>+V730</f>
        <v>Gobiernos Autonomos Municipales</v>
      </c>
      <c r="X730" s="244">
        <f>+VLOOKUP(A730,[2]Sheet1!$A$13:$D$744,4,FALSE)</f>
        <v>0</v>
      </c>
      <c r="Y730" s="244" t="e">
        <f>+VLOOKUP(X730,bd_lista!$A$3:$C$590,3,FALSE)</f>
        <v>#N/A</v>
      </c>
      <c r="Z730" s="304">
        <f>+X730</f>
        <v>0</v>
      </c>
      <c r="AA730" s="305" t="e">
        <f>+Y730</f>
        <v>#N/A</v>
      </c>
    </row>
    <row r="731" spans="1:27" customFormat="1" ht="15" hidden="1" customHeight="1">
      <c r="A731" s="32">
        <v>1410</v>
      </c>
      <c r="B731" s="450"/>
      <c r="C731" s="249" t="str">
        <f>+VLOOKUP(A731,bd_lista!$A$3:$C$590,3,FALSE)</f>
        <v>Gobierno Autónomo Municipal de Antequera</v>
      </c>
      <c r="D731" s="452"/>
      <c r="E731" s="246" t="s">
        <v>1311</v>
      </c>
      <c r="F731" s="245">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245">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245">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245">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245">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245">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245">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245">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245">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245">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245">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245">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245">
        <f t="shared" ca="1" si="27"/>
        <v>0</v>
      </c>
      <c r="S731" s="252">
        <f ca="1">+R730+R731</f>
        <v>0</v>
      </c>
      <c r="T731" s="245">
        <f ca="1">+S731</f>
        <v>0</v>
      </c>
      <c r="U731" s="244">
        <f t="shared" si="28"/>
        <v>2</v>
      </c>
      <c r="V731" s="347" t="str">
        <f>+VLOOKUP(A731,bd_lista!$A$3:$E$590,5,FALSE)</f>
        <v>Gobiernos Autonomos Municipales</v>
      </c>
      <c r="W731" s="454"/>
      <c r="X731" s="244">
        <f>+VLOOKUP(A731,[2]Sheet1!$A$13:$D$744,4,FALSE)</f>
        <v>0</v>
      </c>
      <c r="Y731" s="244" t="e">
        <f>+VLOOKUP(X731,bd_lista!$A$3:$C$590,3,FALSE)</f>
        <v>#N/A</v>
      </c>
      <c r="Z731" s="302"/>
      <c r="AA731" s="303"/>
    </row>
    <row r="732" spans="1:27" customFormat="1" ht="15" hidden="1" customHeight="1">
      <c r="A732" s="32">
        <v>1411</v>
      </c>
      <c r="B732" s="449">
        <f>+A732</f>
        <v>1411</v>
      </c>
      <c r="C732" s="249" t="str">
        <f>+VLOOKUP(A732,bd_lista!$A$3:$C$590,3,FALSE)</f>
        <v>Gobierno Autónomo Municipal de Eucaliptus</v>
      </c>
      <c r="D732" s="451" t="str">
        <f>+C732</f>
        <v>Gobierno Autónomo Municipal de Eucaliptus</v>
      </c>
      <c r="E732" s="244" t="s">
        <v>1310</v>
      </c>
      <c r="F732" s="245">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245">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245">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245">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245">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245">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245">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245">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245">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245">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245">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245">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245">
        <f t="shared" ca="1" si="27"/>
        <v>0</v>
      </c>
      <c r="S732" s="252"/>
      <c r="T732" s="245">
        <f ca="1">+T733</f>
        <v>0</v>
      </c>
      <c r="U732" s="244">
        <f t="shared" si="28"/>
        <v>1</v>
      </c>
      <c r="V732" s="347" t="str">
        <f>+VLOOKUP(A732,bd_lista!$A$3:$E$590,5,FALSE)</f>
        <v>Gobiernos Autonomos Municipales</v>
      </c>
      <c r="W732" s="453" t="str">
        <f>+V732</f>
        <v>Gobiernos Autonomos Municipales</v>
      </c>
      <c r="X732" s="244">
        <f>+VLOOKUP(A732,[2]Sheet1!$A$13:$D$744,4,FALSE)</f>
        <v>0</v>
      </c>
      <c r="Y732" s="244" t="e">
        <f>+VLOOKUP(X732,bd_lista!$A$3:$C$590,3,FALSE)</f>
        <v>#N/A</v>
      </c>
      <c r="Z732" s="304">
        <f>+X732</f>
        <v>0</v>
      </c>
      <c r="AA732" s="305" t="e">
        <f>+Y732</f>
        <v>#N/A</v>
      </c>
    </row>
    <row r="733" spans="1:27" customFormat="1" ht="15" hidden="1" customHeight="1">
      <c r="A733" s="32">
        <v>1411</v>
      </c>
      <c r="B733" s="450"/>
      <c r="C733" s="249" t="str">
        <f>+VLOOKUP(A733,bd_lista!$A$3:$C$590,3,FALSE)</f>
        <v>Gobierno Autónomo Municipal de Eucaliptus</v>
      </c>
      <c r="D733" s="452"/>
      <c r="E733" s="246" t="s">
        <v>1311</v>
      </c>
      <c r="F733" s="245">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245">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245">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245">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245">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245">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245">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245">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245">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245">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245">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245">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245">
        <f t="shared" ca="1" si="27"/>
        <v>0</v>
      </c>
      <c r="S733" s="252">
        <f ca="1">+R732+R733</f>
        <v>0</v>
      </c>
      <c r="T733" s="245">
        <f ca="1">+S733</f>
        <v>0</v>
      </c>
      <c r="U733" s="244">
        <f t="shared" si="28"/>
        <v>2</v>
      </c>
      <c r="V733" s="347" t="str">
        <f>+VLOOKUP(A733,bd_lista!$A$3:$E$590,5,FALSE)</f>
        <v>Gobiernos Autonomos Municipales</v>
      </c>
      <c r="W733" s="454"/>
      <c r="X733" s="244">
        <f>+VLOOKUP(A733,[2]Sheet1!$A$13:$D$744,4,FALSE)</f>
        <v>0</v>
      </c>
      <c r="Y733" s="244" t="e">
        <f>+VLOOKUP(X733,bd_lista!$A$3:$C$590,3,FALSE)</f>
        <v>#N/A</v>
      </c>
      <c r="Z733" s="302"/>
      <c r="AA733" s="303"/>
    </row>
    <row r="734" spans="1:27" customFormat="1" ht="15" hidden="1" customHeight="1">
      <c r="A734" s="32">
        <v>1412</v>
      </c>
      <c r="B734" s="449">
        <f>+A734</f>
        <v>1412</v>
      </c>
      <c r="C734" s="249" t="str">
        <f>+VLOOKUP(A734,bd_lista!$A$3:$C$590,3,FALSE)</f>
        <v>Gobierno Autónomo Municipal de Santiago de Huari</v>
      </c>
      <c r="D734" s="451" t="str">
        <f>+C734</f>
        <v>Gobierno Autónomo Municipal de Santiago de Huari</v>
      </c>
      <c r="E734" s="244" t="s">
        <v>1310</v>
      </c>
      <c r="F734" s="245">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245">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245">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245">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245">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245">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245">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245">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245">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245">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245">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245">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245">
        <f t="shared" ref="R734:R797" ca="1" si="29">+SUM(F734:Q734)</f>
        <v>0</v>
      </c>
      <c r="S734" s="252"/>
      <c r="T734" s="245">
        <f ca="1">+T735</f>
        <v>0</v>
      </c>
      <c r="U734" s="244">
        <f t="shared" ref="U734:U797" si="30">+IF(E734="Débitos",1,2)</f>
        <v>1</v>
      </c>
      <c r="V734" s="347" t="str">
        <f>+VLOOKUP(A734,bd_lista!$A$3:$E$590,5,FALSE)</f>
        <v>Gobiernos Autonomos Municipales</v>
      </c>
      <c r="W734" s="453" t="str">
        <f>+V734</f>
        <v>Gobiernos Autonomos Municipales</v>
      </c>
      <c r="X734" s="244">
        <f>+VLOOKUP(A734,[2]Sheet1!$A$13:$D$744,4,FALSE)</f>
        <v>0</v>
      </c>
      <c r="Y734" s="244" t="e">
        <f>+VLOOKUP(X734,bd_lista!$A$3:$C$590,3,FALSE)</f>
        <v>#N/A</v>
      </c>
      <c r="Z734" s="304">
        <f>+X734</f>
        <v>0</v>
      </c>
      <c r="AA734" s="305" t="e">
        <f>+Y734</f>
        <v>#N/A</v>
      </c>
    </row>
    <row r="735" spans="1:27" customFormat="1" ht="15" hidden="1" customHeight="1">
      <c r="A735" s="32">
        <v>1412</v>
      </c>
      <c r="B735" s="450"/>
      <c r="C735" s="249" t="str">
        <f>+VLOOKUP(A735,bd_lista!$A$3:$C$590,3,FALSE)</f>
        <v>Gobierno Autónomo Municipal de Santiago de Huari</v>
      </c>
      <c r="D735" s="452"/>
      <c r="E735" s="246" t="s">
        <v>1311</v>
      </c>
      <c r="F735" s="245">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245">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245">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245">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245">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245">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245">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245">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245">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245">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245">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245">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245">
        <f t="shared" ca="1" si="29"/>
        <v>0</v>
      </c>
      <c r="S735" s="252">
        <f ca="1">+R734+R735</f>
        <v>0</v>
      </c>
      <c r="T735" s="245">
        <f ca="1">+S735</f>
        <v>0</v>
      </c>
      <c r="U735" s="244">
        <f t="shared" si="30"/>
        <v>2</v>
      </c>
      <c r="V735" s="347" t="str">
        <f>+VLOOKUP(A735,bd_lista!$A$3:$E$590,5,FALSE)</f>
        <v>Gobiernos Autonomos Municipales</v>
      </c>
      <c r="W735" s="454"/>
      <c r="X735" s="244">
        <f>+VLOOKUP(A735,[2]Sheet1!$A$13:$D$744,4,FALSE)</f>
        <v>0</v>
      </c>
      <c r="Y735" s="244" t="e">
        <f>+VLOOKUP(X735,bd_lista!$A$3:$C$590,3,FALSE)</f>
        <v>#N/A</v>
      </c>
      <c r="Z735" s="302"/>
      <c r="AA735" s="303"/>
    </row>
    <row r="736" spans="1:27" customFormat="1" ht="15" hidden="1" customHeight="1">
      <c r="A736" s="32">
        <v>1413</v>
      </c>
      <c r="B736" s="449">
        <f>+A736</f>
        <v>1413</v>
      </c>
      <c r="C736" s="249" t="str">
        <f>+VLOOKUP(A736,bd_lista!$A$3:$C$590,3,FALSE)</f>
        <v>Gobierno Autónomo Municipal de Totora</v>
      </c>
      <c r="D736" s="451" t="str">
        <f>+C736</f>
        <v>Gobierno Autónomo Municipal de Totora</v>
      </c>
      <c r="E736" s="244" t="s">
        <v>1310</v>
      </c>
      <c r="F736" s="245">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245">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245">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245">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245">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245">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245">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245">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245">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245">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245">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245">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245">
        <f t="shared" ca="1" si="29"/>
        <v>0</v>
      </c>
      <c r="S736" s="252"/>
      <c r="T736" s="245">
        <f ca="1">+T737</f>
        <v>0</v>
      </c>
      <c r="U736" s="244">
        <f t="shared" si="30"/>
        <v>1</v>
      </c>
      <c r="V736" s="347" t="str">
        <f>+VLOOKUP(A736,bd_lista!$A$3:$E$590,5,FALSE)</f>
        <v>Gobiernos Autonomos Municipales</v>
      </c>
      <c r="W736" s="453" t="str">
        <f>+V736</f>
        <v>Gobiernos Autonomos Municipales</v>
      </c>
      <c r="X736" s="244">
        <f>+VLOOKUP(A736,[2]Sheet1!$A$13:$D$744,4,FALSE)</f>
        <v>0</v>
      </c>
      <c r="Y736" s="244" t="e">
        <f>+VLOOKUP(X736,bd_lista!$A$3:$C$590,3,FALSE)</f>
        <v>#N/A</v>
      </c>
      <c r="Z736" s="304">
        <f>+X736</f>
        <v>0</v>
      </c>
      <c r="AA736" s="305" t="e">
        <f>+Y736</f>
        <v>#N/A</v>
      </c>
    </row>
    <row r="737" spans="1:27" customFormat="1" ht="15" hidden="1" customHeight="1">
      <c r="A737" s="32">
        <v>1413</v>
      </c>
      <c r="B737" s="450"/>
      <c r="C737" s="249" t="str">
        <f>+VLOOKUP(A737,bd_lista!$A$3:$C$590,3,FALSE)</f>
        <v>Gobierno Autónomo Municipal de Totora</v>
      </c>
      <c r="D737" s="452"/>
      <c r="E737" s="246" t="s">
        <v>1311</v>
      </c>
      <c r="F737" s="245">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245">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245">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245">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245">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245">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245">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245">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245">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245">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245">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245">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245">
        <f t="shared" ca="1" si="29"/>
        <v>0</v>
      </c>
      <c r="S737" s="252">
        <f ca="1">+R736+R737</f>
        <v>0</v>
      </c>
      <c r="T737" s="245">
        <f ca="1">+S737</f>
        <v>0</v>
      </c>
      <c r="U737" s="244">
        <f t="shared" si="30"/>
        <v>2</v>
      </c>
      <c r="V737" s="347" t="str">
        <f>+VLOOKUP(A737,bd_lista!$A$3:$E$590,5,FALSE)</f>
        <v>Gobiernos Autonomos Municipales</v>
      </c>
      <c r="W737" s="454"/>
      <c r="X737" s="244">
        <f>+VLOOKUP(A737,[2]Sheet1!$A$13:$D$744,4,FALSE)</f>
        <v>0</v>
      </c>
      <c r="Y737" s="244" t="e">
        <f>+VLOOKUP(X737,bd_lista!$A$3:$C$590,3,FALSE)</f>
        <v>#N/A</v>
      </c>
      <c r="Z737" s="302"/>
      <c r="AA737" s="303"/>
    </row>
    <row r="738" spans="1:27" customFormat="1" ht="15" hidden="1" customHeight="1">
      <c r="A738" s="32">
        <v>1414</v>
      </c>
      <c r="B738" s="449">
        <f>+A738</f>
        <v>1414</v>
      </c>
      <c r="C738" s="249" t="str">
        <f>+VLOOKUP(A738,bd_lista!$A$3:$C$590,3,FALSE)</f>
        <v>Gobierno Autónomo Municipal de Corque</v>
      </c>
      <c r="D738" s="451" t="str">
        <f>+C738</f>
        <v>Gobierno Autónomo Municipal de Corque</v>
      </c>
      <c r="E738" s="244" t="s">
        <v>1310</v>
      </c>
      <c r="F738" s="245">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245">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245">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245">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245">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245">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245">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245">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245">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245">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245">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245">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245">
        <f t="shared" ca="1" si="29"/>
        <v>0</v>
      </c>
      <c r="S738" s="252"/>
      <c r="T738" s="245">
        <f ca="1">+T739</f>
        <v>0</v>
      </c>
      <c r="U738" s="244">
        <f t="shared" si="30"/>
        <v>1</v>
      </c>
      <c r="V738" s="347" t="str">
        <f>+VLOOKUP(A738,bd_lista!$A$3:$E$590,5,FALSE)</f>
        <v>Gobiernos Autonomos Municipales</v>
      </c>
      <c r="W738" s="453" t="str">
        <f>+V738</f>
        <v>Gobiernos Autonomos Municipales</v>
      </c>
      <c r="X738" s="244">
        <f>+VLOOKUP(A738,[2]Sheet1!$A$13:$D$744,4,FALSE)</f>
        <v>0</v>
      </c>
      <c r="Y738" s="244" t="e">
        <f>+VLOOKUP(X738,bd_lista!$A$3:$C$590,3,FALSE)</f>
        <v>#N/A</v>
      </c>
      <c r="Z738" s="304">
        <f>+X738</f>
        <v>0</v>
      </c>
      <c r="AA738" s="305" t="e">
        <f>+Y738</f>
        <v>#N/A</v>
      </c>
    </row>
    <row r="739" spans="1:27" customFormat="1" ht="15" hidden="1" customHeight="1">
      <c r="A739" s="32">
        <v>1414</v>
      </c>
      <c r="B739" s="450"/>
      <c r="C739" s="249" t="str">
        <f>+VLOOKUP(A739,bd_lista!$A$3:$C$590,3,FALSE)</f>
        <v>Gobierno Autónomo Municipal de Corque</v>
      </c>
      <c r="D739" s="452"/>
      <c r="E739" s="246" t="s">
        <v>1311</v>
      </c>
      <c r="F739" s="245">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245">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245">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245">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245">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245">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245">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245">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245">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245">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245">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245">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245">
        <f t="shared" ca="1" si="29"/>
        <v>0</v>
      </c>
      <c r="S739" s="252">
        <f ca="1">+R738+R739</f>
        <v>0</v>
      </c>
      <c r="T739" s="245">
        <f ca="1">+S739</f>
        <v>0</v>
      </c>
      <c r="U739" s="244">
        <f t="shared" si="30"/>
        <v>2</v>
      </c>
      <c r="V739" s="347" t="str">
        <f>+VLOOKUP(A739,bd_lista!$A$3:$E$590,5,FALSE)</f>
        <v>Gobiernos Autonomos Municipales</v>
      </c>
      <c r="W739" s="454"/>
      <c r="X739" s="244">
        <f>+VLOOKUP(A739,[2]Sheet1!$A$13:$D$744,4,FALSE)</f>
        <v>0</v>
      </c>
      <c r="Y739" s="244" t="e">
        <f>+VLOOKUP(X739,bd_lista!$A$3:$C$590,3,FALSE)</f>
        <v>#N/A</v>
      </c>
      <c r="Z739" s="302"/>
      <c r="AA739" s="303"/>
    </row>
    <row r="740" spans="1:27" customFormat="1" ht="15" hidden="1" customHeight="1">
      <c r="A740" s="32">
        <v>1415</v>
      </c>
      <c r="B740" s="449">
        <f>+A740</f>
        <v>1415</v>
      </c>
      <c r="C740" s="249" t="str">
        <f>+VLOOKUP(A740,bd_lista!$A$3:$C$590,3,FALSE)</f>
        <v>Gobierno Autónomo Municipal de Choquecota</v>
      </c>
      <c r="D740" s="451" t="str">
        <f>+C740</f>
        <v>Gobierno Autónomo Municipal de Choquecota</v>
      </c>
      <c r="E740" s="244" t="s">
        <v>1310</v>
      </c>
      <c r="F740" s="245">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245">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245">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245">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245">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245">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245">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245">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245">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245">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245">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245">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245">
        <f t="shared" ca="1" si="29"/>
        <v>0</v>
      </c>
      <c r="S740" s="252"/>
      <c r="T740" s="245">
        <f ca="1">+T741</f>
        <v>0</v>
      </c>
      <c r="U740" s="244">
        <f t="shared" si="30"/>
        <v>1</v>
      </c>
      <c r="V740" s="347" t="str">
        <f>+VLOOKUP(A740,bd_lista!$A$3:$E$590,5,FALSE)</f>
        <v>Gobiernos Autonomos Municipales</v>
      </c>
      <c r="W740" s="453" t="str">
        <f>+V740</f>
        <v>Gobiernos Autonomos Municipales</v>
      </c>
      <c r="X740" s="244">
        <f>+VLOOKUP(A740,[2]Sheet1!$A$13:$D$744,4,FALSE)</f>
        <v>0</v>
      </c>
      <c r="Y740" s="244" t="e">
        <f>+VLOOKUP(X740,bd_lista!$A$3:$C$590,3,FALSE)</f>
        <v>#N/A</v>
      </c>
      <c r="Z740" s="304">
        <f>+X740</f>
        <v>0</v>
      </c>
      <c r="AA740" s="305" t="e">
        <f>+Y740</f>
        <v>#N/A</v>
      </c>
    </row>
    <row r="741" spans="1:27" customFormat="1" ht="15" hidden="1" customHeight="1">
      <c r="A741" s="32">
        <v>1415</v>
      </c>
      <c r="B741" s="450"/>
      <c r="C741" s="249" t="str">
        <f>+VLOOKUP(A741,bd_lista!$A$3:$C$590,3,FALSE)</f>
        <v>Gobierno Autónomo Municipal de Choquecota</v>
      </c>
      <c r="D741" s="452"/>
      <c r="E741" s="246" t="s">
        <v>1311</v>
      </c>
      <c r="F741" s="245">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245">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245">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245">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245">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245">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245">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245">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245">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245">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245">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245">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245">
        <f t="shared" ca="1" si="29"/>
        <v>0</v>
      </c>
      <c r="S741" s="252">
        <f ca="1">+R740+R741</f>
        <v>0</v>
      </c>
      <c r="T741" s="245">
        <f ca="1">+S741</f>
        <v>0</v>
      </c>
      <c r="U741" s="244">
        <f t="shared" si="30"/>
        <v>2</v>
      </c>
      <c r="V741" s="347" t="str">
        <f>+VLOOKUP(A741,bd_lista!$A$3:$E$590,5,FALSE)</f>
        <v>Gobiernos Autonomos Municipales</v>
      </c>
      <c r="W741" s="454"/>
      <c r="X741" s="244">
        <f>+VLOOKUP(A741,[2]Sheet1!$A$13:$D$744,4,FALSE)</f>
        <v>0</v>
      </c>
      <c r="Y741" s="244" t="e">
        <f>+VLOOKUP(X741,bd_lista!$A$3:$C$590,3,FALSE)</f>
        <v>#N/A</v>
      </c>
      <c r="Z741" s="302"/>
      <c r="AA741" s="303"/>
    </row>
    <row r="742" spans="1:27" customFormat="1" ht="15" hidden="1" customHeight="1">
      <c r="A742" s="32">
        <v>1416</v>
      </c>
      <c r="B742" s="449">
        <f>+A742</f>
        <v>1416</v>
      </c>
      <c r="C742" s="249" t="str">
        <f>+VLOOKUP(A742,bd_lista!$A$3:$C$590,3,FALSE)</f>
        <v>Gobierno Autónomo Municipal de Curahuara de Carangas</v>
      </c>
      <c r="D742" s="451" t="str">
        <f>+C742</f>
        <v>Gobierno Autónomo Municipal de Curahuara de Carangas</v>
      </c>
      <c r="E742" s="244" t="s">
        <v>1310</v>
      </c>
      <c r="F742" s="245">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245">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245">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245">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245">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245">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245">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245">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245">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245">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245">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245">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245">
        <f t="shared" ca="1" si="29"/>
        <v>0</v>
      </c>
      <c r="S742" s="252"/>
      <c r="T742" s="245">
        <f ca="1">+T743</f>
        <v>0</v>
      </c>
      <c r="U742" s="244">
        <f t="shared" si="30"/>
        <v>1</v>
      </c>
      <c r="V742" s="347" t="str">
        <f>+VLOOKUP(A742,bd_lista!$A$3:$E$590,5,FALSE)</f>
        <v>Gobiernos Autonomos Municipales</v>
      </c>
      <c r="W742" s="453" t="str">
        <f>+V742</f>
        <v>Gobiernos Autonomos Municipales</v>
      </c>
      <c r="X742" s="244">
        <f>+VLOOKUP(A742,[2]Sheet1!$A$13:$D$744,4,FALSE)</f>
        <v>0</v>
      </c>
      <c r="Y742" s="244" t="e">
        <f>+VLOOKUP(X742,bd_lista!$A$3:$C$590,3,FALSE)</f>
        <v>#N/A</v>
      </c>
      <c r="Z742" s="304">
        <f>+X742</f>
        <v>0</v>
      </c>
      <c r="AA742" s="305" t="e">
        <f>+Y742</f>
        <v>#N/A</v>
      </c>
    </row>
    <row r="743" spans="1:27" customFormat="1" ht="15" hidden="1" customHeight="1">
      <c r="A743" s="32">
        <v>1416</v>
      </c>
      <c r="B743" s="450"/>
      <c r="C743" s="249" t="str">
        <f>+VLOOKUP(A743,bd_lista!$A$3:$C$590,3,FALSE)</f>
        <v>Gobierno Autónomo Municipal de Curahuara de Carangas</v>
      </c>
      <c r="D743" s="452"/>
      <c r="E743" s="246" t="s">
        <v>1311</v>
      </c>
      <c r="F743" s="245">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245">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245">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245">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245">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245">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245">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245">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245">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245">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245">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245">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245">
        <f t="shared" ca="1" si="29"/>
        <v>0</v>
      </c>
      <c r="S743" s="252">
        <f ca="1">+R742+R743</f>
        <v>0</v>
      </c>
      <c r="T743" s="245">
        <f ca="1">+S743</f>
        <v>0</v>
      </c>
      <c r="U743" s="244">
        <f t="shared" si="30"/>
        <v>2</v>
      </c>
      <c r="V743" s="347" t="str">
        <f>+VLOOKUP(A743,bd_lista!$A$3:$E$590,5,FALSE)</f>
        <v>Gobiernos Autonomos Municipales</v>
      </c>
      <c r="W743" s="454"/>
      <c r="X743" s="244">
        <f>+VLOOKUP(A743,[2]Sheet1!$A$13:$D$744,4,FALSE)</f>
        <v>0</v>
      </c>
      <c r="Y743" s="244" t="e">
        <f>+VLOOKUP(X743,bd_lista!$A$3:$C$590,3,FALSE)</f>
        <v>#N/A</v>
      </c>
      <c r="Z743" s="302"/>
      <c r="AA743" s="303"/>
    </row>
    <row r="744" spans="1:27" customFormat="1" ht="15" hidden="1" customHeight="1">
      <c r="A744" s="32">
        <v>1417</v>
      </c>
      <c r="B744" s="449">
        <f>+A744</f>
        <v>1417</v>
      </c>
      <c r="C744" s="249" t="str">
        <f>+VLOOKUP(A744,bd_lista!$A$3:$C$590,3,FALSE)</f>
        <v>Gobierno Autónomo Municipal de Turco</v>
      </c>
      <c r="D744" s="451" t="str">
        <f>+C744</f>
        <v>Gobierno Autónomo Municipal de Turco</v>
      </c>
      <c r="E744" s="244" t="s">
        <v>1310</v>
      </c>
      <c r="F744" s="245">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245">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245">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245">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245">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245">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245">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245">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245">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245">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245">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245">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245">
        <f t="shared" ca="1" si="29"/>
        <v>0</v>
      </c>
      <c r="S744" s="252"/>
      <c r="T744" s="245">
        <f ca="1">+T745</f>
        <v>0</v>
      </c>
      <c r="U744" s="244">
        <f t="shared" si="30"/>
        <v>1</v>
      </c>
      <c r="V744" s="347" t="str">
        <f>+VLOOKUP(A744,bd_lista!$A$3:$E$590,5,FALSE)</f>
        <v>Gobiernos Autonomos Municipales</v>
      </c>
      <c r="W744" s="453" t="str">
        <f>+V744</f>
        <v>Gobiernos Autonomos Municipales</v>
      </c>
      <c r="X744" s="244">
        <f>+VLOOKUP(A744,[2]Sheet1!$A$13:$D$744,4,FALSE)</f>
        <v>0</v>
      </c>
      <c r="Y744" s="244" t="e">
        <f>+VLOOKUP(X744,bd_lista!$A$3:$C$590,3,FALSE)</f>
        <v>#N/A</v>
      </c>
      <c r="Z744" s="304">
        <f>+X744</f>
        <v>0</v>
      </c>
      <c r="AA744" s="305" t="e">
        <f>+Y744</f>
        <v>#N/A</v>
      </c>
    </row>
    <row r="745" spans="1:27" customFormat="1" ht="15" hidden="1" customHeight="1">
      <c r="A745" s="32">
        <v>1417</v>
      </c>
      <c r="B745" s="450"/>
      <c r="C745" s="249" t="str">
        <f>+VLOOKUP(A745,bd_lista!$A$3:$C$590,3,FALSE)</f>
        <v>Gobierno Autónomo Municipal de Turco</v>
      </c>
      <c r="D745" s="452"/>
      <c r="E745" s="246" t="s">
        <v>1311</v>
      </c>
      <c r="F745" s="245">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245">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245">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245">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245">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245">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245">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245">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245">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245">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245">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245">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245">
        <f t="shared" ca="1" si="29"/>
        <v>0</v>
      </c>
      <c r="S745" s="252">
        <f ca="1">+R744+R745</f>
        <v>0</v>
      </c>
      <c r="T745" s="245">
        <f ca="1">+S745</f>
        <v>0</v>
      </c>
      <c r="U745" s="244">
        <f t="shared" si="30"/>
        <v>2</v>
      </c>
      <c r="V745" s="347" t="str">
        <f>+VLOOKUP(A745,bd_lista!$A$3:$E$590,5,FALSE)</f>
        <v>Gobiernos Autonomos Municipales</v>
      </c>
      <c r="W745" s="454"/>
      <c r="X745" s="244">
        <f>+VLOOKUP(A745,[2]Sheet1!$A$13:$D$744,4,FALSE)</f>
        <v>0</v>
      </c>
      <c r="Y745" s="244" t="e">
        <f>+VLOOKUP(X745,bd_lista!$A$3:$C$590,3,FALSE)</f>
        <v>#N/A</v>
      </c>
      <c r="Z745" s="302"/>
      <c r="AA745" s="303"/>
    </row>
    <row r="746" spans="1:27" customFormat="1" ht="15" hidden="1" customHeight="1">
      <c r="A746" s="32">
        <v>1418</v>
      </c>
      <c r="B746" s="449">
        <f>+A746</f>
        <v>1418</v>
      </c>
      <c r="C746" s="249" t="str">
        <f>+VLOOKUP(A746,bd_lista!$A$3:$C$590,3,FALSE)</f>
        <v>Gobierno Autónomo Municipal de Huachacalla</v>
      </c>
      <c r="D746" s="451" t="str">
        <f>+C746</f>
        <v>Gobierno Autónomo Municipal de Huachacalla</v>
      </c>
      <c r="E746" s="244" t="s">
        <v>1310</v>
      </c>
      <c r="F746" s="245">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245">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245">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245">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245">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245">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245">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245">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245">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245">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245">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245">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245">
        <f t="shared" ca="1" si="29"/>
        <v>0</v>
      </c>
      <c r="S746" s="252"/>
      <c r="T746" s="245">
        <f ca="1">+T747</f>
        <v>0</v>
      </c>
      <c r="U746" s="244">
        <f t="shared" si="30"/>
        <v>1</v>
      </c>
      <c r="V746" s="347" t="str">
        <f>+VLOOKUP(A746,bd_lista!$A$3:$E$590,5,FALSE)</f>
        <v>Gobiernos Autonomos Municipales</v>
      </c>
      <c r="W746" s="453" t="str">
        <f>+V746</f>
        <v>Gobiernos Autonomos Municipales</v>
      </c>
      <c r="X746" s="244">
        <f>+VLOOKUP(A746,[2]Sheet1!$A$13:$D$744,4,FALSE)</f>
        <v>0</v>
      </c>
      <c r="Y746" s="244" t="e">
        <f>+VLOOKUP(X746,bd_lista!$A$3:$C$590,3,FALSE)</f>
        <v>#N/A</v>
      </c>
      <c r="Z746" s="304">
        <f>+X746</f>
        <v>0</v>
      </c>
      <c r="AA746" s="305" t="e">
        <f>+Y746</f>
        <v>#N/A</v>
      </c>
    </row>
    <row r="747" spans="1:27" customFormat="1" ht="15" hidden="1" customHeight="1">
      <c r="A747" s="32">
        <v>1418</v>
      </c>
      <c r="B747" s="450"/>
      <c r="C747" s="249" t="str">
        <f>+VLOOKUP(A747,bd_lista!$A$3:$C$590,3,FALSE)</f>
        <v>Gobierno Autónomo Municipal de Huachacalla</v>
      </c>
      <c r="D747" s="452"/>
      <c r="E747" s="246" t="s">
        <v>1311</v>
      </c>
      <c r="F747" s="245">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245">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245">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245">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245">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245">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245">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245">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245">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245">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245">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245">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245">
        <f t="shared" ca="1" si="29"/>
        <v>0</v>
      </c>
      <c r="S747" s="252">
        <f ca="1">+R746+R747</f>
        <v>0</v>
      </c>
      <c r="T747" s="245">
        <f ca="1">+S747</f>
        <v>0</v>
      </c>
      <c r="U747" s="244">
        <f t="shared" si="30"/>
        <v>2</v>
      </c>
      <c r="V747" s="347" t="str">
        <f>+VLOOKUP(A747,bd_lista!$A$3:$E$590,5,FALSE)</f>
        <v>Gobiernos Autonomos Municipales</v>
      </c>
      <c r="W747" s="454"/>
      <c r="X747" s="244">
        <f>+VLOOKUP(A747,[2]Sheet1!$A$13:$D$744,4,FALSE)</f>
        <v>0</v>
      </c>
      <c r="Y747" s="244" t="e">
        <f>+VLOOKUP(X747,bd_lista!$A$3:$C$590,3,FALSE)</f>
        <v>#N/A</v>
      </c>
      <c r="Z747" s="302"/>
      <c r="AA747" s="303"/>
    </row>
    <row r="748" spans="1:27" customFormat="1" ht="15" hidden="1" customHeight="1">
      <c r="A748" s="32">
        <v>1419</v>
      </c>
      <c r="B748" s="449">
        <f>+A748</f>
        <v>1419</v>
      </c>
      <c r="C748" s="249" t="str">
        <f>+VLOOKUP(A748,bd_lista!$A$3:$C$590,3,FALSE)</f>
        <v>Gobierno Autónomo Municipal de Escara</v>
      </c>
      <c r="D748" s="451" t="str">
        <f>+C748</f>
        <v>Gobierno Autónomo Municipal de Escara</v>
      </c>
      <c r="E748" s="244" t="s">
        <v>1310</v>
      </c>
      <c r="F748" s="245">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245">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245">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245">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245">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245">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245">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245">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245">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245">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245">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245">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245">
        <f t="shared" ca="1" si="29"/>
        <v>0</v>
      </c>
      <c r="S748" s="252"/>
      <c r="T748" s="245">
        <f ca="1">+T749</f>
        <v>0</v>
      </c>
      <c r="U748" s="244">
        <f t="shared" si="30"/>
        <v>1</v>
      </c>
      <c r="V748" s="347" t="str">
        <f>+VLOOKUP(A748,bd_lista!$A$3:$E$590,5,FALSE)</f>
        <v>Gobiernos Autonomos Municipales</v>
      </c>
      <c r="W748" s="453" t="str">
        <f>+V748</f>
        <v>Gobiernos Autonomos Municipales</v>
      </c>
      <c r="X748" s="244">
        <f>+VLOOKUP(A748,[2]Sheet1!$A$13:$D$744,4,FALSE)</f>
        <v>0</v>
      </c>
      <c r="Y748" s="244" t="e">
        <f>+VLOOKUP(X748,bd_lista!$A$3:$C$590,3,FALSE)</f>
        <v>#N/A</v>
      </c>
      <c r="Z748" s="304">
        <f>+X748</f>
        <v>0</v>
      </c>
      <c r="AA748" s="305" t="e">
        <f>+Y748</f>
        <v>#N/A</v>
      </c>
    </row>
    <row r="749" spans="1:27" customFormat="1" ht="15" hidden="1" customHeight="1">
      <c r="A749" s="32">
        <v>1419</v>
      </c>
      <c r="B749" s="450"/>
      <c r="C749" s="249" t="str">
        <f>+VLOOKUP(A749,bd_lista!$A$3:$C$590,3,FALSE)</f>
        <v>Gobierno Autónomo Municipal de Escara</v>
      </c>
      <c r="D749" s="452"/>
      <c r="E749" s="246" t="s">
        <v>1311</v>
      </c>
      <c r="F749" s="245">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245">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245">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245">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245">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245">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245">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245">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245">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245">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245">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245">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245">
        <f t="shared" ca="1" si="29"/>
        <v>0</v>
      </c>
      <c r="S749" s="252">
        <f ca="1">+R748+R749</f>
        <v>0</v>
      </c>
      <c r="T749" s="245">
        <f ca="1">+S749</f>
        <v>0</v>
      </c>
      <c r="U749" s="244">
        <f t="shared" si="30"/>
        <v>2</v>
      </c>
      <c r="V749" s="347" t="str">
        <f>+VLOOKUP(A749,bd_lista!$A$3:$E$590,5,FALSE)</f>
        <v>Gobiernos Autonomos Municipales</v>
      </c>
      <c r="W749" s="454"/>
      <c r="X749" s="244">
        <f>+VLOOKUP(A749,[2]Sheet1!$A$13:$D$744,4,FALSE)</f>
        <v>0</v>
      </c>
      <c r="Y749" s="244" t="e">
        <f>+VLOOKUP(X749,bd_lista!$A$3:$C$590,3,FALSE)</f>
        <v>#N/A</v>
      </c>
      <c r="Z749" s="302"/>
      <c r="AA749" s="303"/>
    </row>
    <row r="750" spans="1:27" customFormat="1" ht="15" hidden="1" customHeight="1">
      <c r="A750" s="32">
        <v>1420</v>
      </c>
      <c r="B750" s="449">
        <f>+A750</f>
        <v>1420</v>
      </c>
      <c r="C750" s="249" t="str">
        <f>+VLOOKUP(A750,bd_lista!$A$3:$C$590,3,FALSE)</f>
        <v>Gobierno Autónomo Municipal de Cruz de Machacamarca</v>
      </c>
      <c r="D750" s="451" t="str">
        <f>+C750</f>
        <v>Gobierno Autónomo Municipal de Cruz de Machacamarca</v>
      </c>
      <c r="E750" s="244" t="s">
        <v>1310</v>
      </c>
      <c r="F750" s="245">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245">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245">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245">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245">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245">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245">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245">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245">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245">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245">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245">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245">
        <f t="shared" ca="1" si="29"/>
        <v>0</v>
      </c>
      <c r="S750" s="252"/>
      <c r="T750" s="245">
        <f ca="1">+T751</f>
        <v>0</v>
      </c>
      <c r="U750" s="244">
        <f t="shared" si="30"/>
        <v>1</v>
      </c>
      <c r="V750" s="347" t="str">
        <f>+VLOOKUP(A750,bd_lista!$A$3:$E$590,5,FALSE)</f>
        <v>Gobiernos Autonomos Municipales</v>
      </c>
      <c r="W750" s="453" t="str">
        <f>+V750</f>
        <v>Gobiernos Autonomos Municipales</v>
      </c>
      <c r="X750" s="244">
        <f>+VLOOKUP(A750,[2]Sheet1!$A$13:$D$744,4,FALSE)</f>
        <v>0</v>
      </c>
      <c r="Y750" s="244" t="e">
        <f>+VLOOKUP(X750,bd_lista!$A$3:$C$590,3,FALSE)</f>
        <v>#N/A</v>
      </c>
      <c r="Z750" s="304">
        <f>+X750</f>
        <v>0</v>
      </c>
      <c r="AA750" s="305" t="e">
        <f>+Y750</f>
        <v>#N/A</v>
      </c>
    </row>
    <row r="751" spans="1:27" customFormat="1" ht="15" hidden="1" customHeight="1">
      <c r="A751" s="32">
        <v>1420</v>
      </c>
      <c r="B751" s="450"/>
      <c r="C751" s="249" t="str">
        <f>+VLOOKUP(A751,bd_lista!$A$3:$C$590,3,FALSE)</f>
        <v>Gobierno Autónomo Municipal de Cruz de Machacamarca</v>
      </c>
      <c r="D751" s="452"/>
      <c r="E751" s="246" t="s">
        <v>1311</v>
      </c>
      <c r="F751" s="245">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245">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245">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245">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245">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245">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245">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245">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245">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245">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245">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245">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245">
        <f t="shared" ca="1" si="29"/>
        <v>0</v>
      </c>
      <c r="S751" s="252">
        <f ca="1">+R750+R751</f>
        <v>0</v>
      </c>
      <c r="T751" s="245">
        <f ca="1">+S751</f>
        <v>0</v>
      </c>
      <c r="U751" s="244">
        <f t="shared" si="30"/>
        <v>2</v>
      </c>
      <c r="V751" s="347" t="str">
        <f>+VLOOKUP(A751,bd_lista!$A$3:$E$590,5,FALSE)</f>
        <v>Gobiernos Autonomos Municipales</v>
      </c>
      <c r="W751" s="454"/>
      <c r="X751" s="244">
        <f>+VLOOKUP(A751,[2]Sheet1!$A$13:$D$744,4,FALSE)</f>
        <v>0</v>
      </c>
      <c r="Y751" s="244" t="e">
        <f>+VLOOKUP(X751,bd_lista!$A$3:$C$590,3,FALSE)</f>
        <v>#N/A</v>
      </c>
      <c r="Z751" s="302"/>
      <c r="AA751" s="303"/>
    </row>
    <row r="752" spans="1:27" customFormat="1" ht="15" hidden="1" customHeight="1">
      <c r="A752" s="32">
        <v>1421</v>
      </c>
      <c r="B752" s="449">
        <f>+A752</f>
        <v>1421</v>
      </c>
      <c r="C752" s="249" t="str">
        <f>+VLOOKUP(A752,bd_lista!$A$3:$C$590,3,FALSE)</f>
        <v>Gobierno Autónomo Municipal de Yunguyo de Litoral</v>
      </c>
      <c r="D752" s="451" t="str">
        <f>+C752</f>
        <v>Gobierno Autónomo Municipal de Yunguyo de Litoral</v>
      </c>
      <c r="E752" s="244" t="s">
        <v>1310</v>
      </c>
      <c r="F752" s="245">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245">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245">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245">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245">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245">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245">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245">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245">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245">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245">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245">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245">
        <f t="shared" ca="1" si="29"/>
        <v>0</v>
      </c>
      <c r="S752" s="252"/>
      <c r="T752" s="245">
        <f ca="1">+T753</f>
        <v>0</v>
      </c>
      <c r="U752" s="244">
        <f t="shared" si="30"/>
        <v>1</v>
      </c>
      <c r="V752" s="347" t="str">
        <f>+VLOOKUP(A752,bd_lista!$A$3:$E$590,5,FALSE)</f>
        <v>Gobiernos Autonomos Municipales</v>
      </c>
      <c r="W752" s="453" t="str">
        <f>+V752</f>
        <v>Gobiernos Autonomos Municipales</v>
      </c>
      <c r="X752" s="244">
        <f>+VLOOKUP(A752,[2]Sheet1!$A$13:$D$744,4,FALSE)</f>
        <v>0</v>
      </c>
      <c r="Y752" s="244" t="e">
        <f>+VLOOKUP(X752,bd_lista!$A$3:$C$590,3,FALSE)</f>
        <v>#N/A</v>
      </c>
      <c r="Z752" s="304">
        <f>+X752</f>
        <v>0</v>
      </c>
      <c r="AA752" s="305" t="e">
        <f>+Y752</f>
        <v>#N/A</v>
      </c>
    </row>
    <row r="753" spans="1:27" customFormat="1" ht="15" hidden="1" customHeight="1">
      <c r="A753" s="32">
        <v>1421</v>
      </c>
      <c r="B753" s="450"/>
      <c r="C753" s="249" t="str">
        <f>+VLOOKUP(A753,bd_lista!$A$3:$C$590,3,FALSE)</f>
        <v>Gobierno Autónomo Municipal de Yunguyo de Litoral</v>
      </c>
      <c r="D753" s="452"/>
      <c r="E753" s="246" t="s">
        <v>1311</v>
      </c>
      <c r="F753" s="245">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245">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245">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245">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245">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245">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245">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245">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245">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245">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245">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245">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245">
        <f t="shared" ca="1" si="29"/>
        <v>0</v>
      </c>
      <c r="S753" s="252">
        <f ca="1">+R752+R753</f>
        <v>0</v>
      </c>
      <c r="T753" s="245">
        <f ca="1">+S753</f>
        <v>0</v>
      </c>
      <c r="U753" s="244">
        <f t="shared" si="30"/>
        <v>2</v>
      </c>
      <c r="V753" s="347" t="str">
        <f>+VLOOKUP(A753,bd_lista!$A$3:$E$590,5,FALSE)</f>
        <v>Gobiernos Autonomos Municipales</v>
      </c>
      <c r="W753" s="454"/>
      <c r="X753" s="244">
        <f>+VLOOKUP(A753,[2]Sheet1!$A$13:$D$744,4,FALSE)</f>
        <v>0</v>
      </c>
      <c r="Y753" s="244" t="e">
        <f>+VLOOKUP(X753,bd_lista!$A$3:$C$590,3,FALSE)</f>
        <v>#N/A</v>
      </c>
      <c r="Z753" s="302"/>
      <c r="AA753" s="303"/>
    </row>
    <row r="754" spans="1:27" customFormat="1" ht="15" hidden="1" customHeight="1">
      <c r="A754" s="32">
        <v>1422</v>
      </c>
      <c r="B754" s="449">
        <f>+A754</f>
        <v>1422</v>
      </c>
      <c r="C754" s="249" t="str">
        <f>+VLOOKUP(A754,bd_lista!$A$3:$C$590,3,FALSE)</f>
        <v>Gobierno Autónomo Municipal de Esmeralda</v>
      </c>
      <c r="D754" s="451" t="str">
        <f>+C754</f>
        <v>Gobierno Autónomo Municipal de Esmeralda</v>
      </c>
      <c r="E754" s="244" t="s">
        <v>1310</v>
      </c>
      <c r="F754" s="245">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245">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245">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245">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245">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245">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245">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245">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245">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245">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245">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245">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245">
        <f t="shared" ca="1" si="29"/>
        <v>0</v>
      </c>
      <c r="S754" s="252"/>
      <c r="T754" s="245">
        <f ca="1">+T755</f>
        <v>0</v>
      </c>
      <c r="U754" s="244">
        <f t="shared" si="30"/>
        <v>1</v>
      </c>
      <c r="V754" s="347" t="str">
        <f>+VLOOKUP(A754,bd_lista!$A$3:$E$590,5,FALSE)</f>
        <v>Gobiernos Autonomos Municipales</v>
      </c>
      <c r="W754" s="453" t="str">
        <f>+V754</f>
        <v>Gobiernos Autonomos Municipales</v>
      </c>
      <c r="X754" s="244">
        <f>+VLOOKUP(A754,[2]Sheet1!$A$13:$D$744,4,FALSE)</f>
        <v>0</v>
      </c>
      <c r="Y754" s="244" t="e">
        <f>+VLOOKUP(X754,bd_lista!$A$3:$C$590,3,FALSE)</f>
        <v>#N/A</v>
      </c>
      <c r="Z754" s="304">
        <f>+X754</f>
        <v>0</v>
      </c>
      <c r="AA754" s="305" t="e">
        <f>+Y754</f>
        <v>#N/A</v>
      </c>
    </row>
    <row r="755" spans="1:27" customFormat="1" ht="15" hidden="1" customHeight="1">
      <c r="A755" s="32">
        <v>1422</v>
      </c>
      <c r="B755" s="450"/>
      <c r="C755" s="249" t="str">
        <f>+VLOOKUP(A755,bd_lista!$A$3:$C$590,3,FALSE)</f>
        <v>Gobierno Autónomo Municipal de Esmeralda</v>
      </c>
      <c r="D755" s="452"/>
      <c r="E755" s="246" t="s">
        <v>1311</v>
      </c>
      <c r="F755" s="245">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245">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245">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245">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245">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245">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245">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245">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245">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245">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245">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245">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245">
        <f t="shared" ca="1" si="29"/>
        <v>0</v>
      </c>
      <c r="S755" s="252">
        <f ca="1">+R754+R755</f>
        <v>0</v>
      </c>
      <c r="T755" s="245">
        <f ca="1">+S755</f>
        <v>0</v>
      </c>
      <c r="U755" s="244">
        <f t="shared" si="30"/>
        <v>2</v>
      </c>
      <c r="V755" s="347" t="str">
        <f>+VLOOKUP(A755,bd_lista!$A$3:$E$590,5,FALSE)</f>
        <v>Gobiernos Autonomos Municipales</v>
      </c>
      <c r="W755" s="454"/>
      <c r="X755" s="244">
        <f>+VLOOKUP(A755,[2]Sheet1!$A$13:$D$744,4,FALSE)</f>
        <v>0</v>
      </c>
      <c r="Y755" s="244" t="e">
        <f>+VLOOKUP(X755,bd_lista!$A$3:$C$590,3,FALSE)</f>
        <v>#N/A</v>
      </c>
      <c r="Z755" s="302"/>
      <c r="AA755" s="303"/>
    </row>
    <row r="756" spans="1:27" customFormat="1" ht="15" hidden="1" customHeight="1">
      <c r="A756" s="32">
        <v>1423</v>
      </c>
      <c r="B756" s="449">
        <f>+A756</f>
        <v>1423</v>
      </c>
      <c r="C756" s="249" t="str">
        <f>+VLOOKUP(A756,bd_lista!$A$3:$C$590,3,FALSE)</f>
        <v>Gobierno Autónomo Municipal de Toledo</v>
      </c>
      <c r="D756" s="451" t="str">
        <f>+C756</f>
        <v>Gobierno Autónomo Municipal de Toledo</v>
      </c>
      <c r="E756" s="244" t="s">
        <v>1310</v>
      </c>
      <c r="F756" s="245">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245">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245">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245">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245">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245">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245">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245">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245">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245">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245">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245">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245">
        <f t="shared" ca="1" si="29"/>
        <v>0</v>
      </c>
      <c r="S756" s="252"/>
      <c r="T756" s="245">
        <f ca="1">+T757</f>
        <v>0</v>
      </c>
      <c r="U756" s="244">
        <f t="shared" si="30"/>
        <v>1</v>
      </c>
      <c r="V756" s="347" t="str">
        <f>+VLOOKUP(A756,bd_lista!$A$3:$E$590,5,FALSE)</f>
        <v>Gobiernos Autonomos Municipales</v>
      </c>
      <c r="W756" s="453" t="str">
        <f>+V756</f>
        <v>Gobiernos Autonomos Municipales</v>
      </c>
      <c r="X756" s="244">
        <f>+VLOOKUP(A756,[2]Sheet1!$A$13:$D$744,4,FALSE)</f>
        <v>0</v>
      </c>
      <c r="Y756" s="244" t="e">
        <f>+VLOOKUP(X756,bd_lista!$A$3:$C$590,3,FALSE)</f>
        <v>#N/A</v>
      </c>
      <c r="Z756" s="304">
        <f>+X756</f>
        <v>0</v>
      </c>
      <c r="AA756" s="305" t="e">
        <f>+Y756</f>
        <v>#N/A</v>
      </c>
    </row>
    <row r="757" spans="1:27" customFormat="1" ht="15" hidden="1" customHeight="1">
      <c r="A757" s="32">
        <v>1423</v>
      </c>
      <c r="B757" s="450"/>
      <c r="C757" s="249" t="str">
        <f>+VLOOKUP(A757,bd_lista!$A$3:$C$590,3,FALSE)</f>
        <v>Gobierno Autónomo Municipal de Toledo</v>
      </c>
      <c r="D757" s="452"/>
      <c r="E757" s="246" t="s">
        <v>1311</v>
      </c>
      <c r="F757" s="245">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245">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245">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245">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245">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245">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245">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245">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245">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245">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245">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245">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245">
        <f t="shared" ca="1" si="29"/>
        <v>0</v>
      </c>
      <c r="S757" s="252">
        <f ca="1">+R756+R757</f>
        <v>0</v>
      </c>
      <c r="T757" s="245">
        <f ca="1">+S757</f>
        <v>0</v>
      </c>
      <c r="U757" s="244">
        <f t="shared" si="30"/>
        <v>2</v>
      </c>
      <c r="V757" s="347" t="str">
        <f>+VLOOKUP(A757,bd_lista!$A$3:$E$590,5,FALSE)</f>
        <v>Gobiernos Autonomos Municipales</v>
      </c>
      <c r="W757" s="454"/>
      <c r="X757" s="244">
        <f>+VLOOKUP(A757,[2]Sheet1!$A$13:$D$744,4,FALSE)</f>
        <v>0</v>
      </c>
      <c r="Y757" s="244" t="e">
        <f>+VLOOKUP(X757,bd_lista!$A$3:$C$590,3,FALSE)</f>
        <v>#N/A</v>
      </c>
      <c r="Z757" s="302"/>
      <c r="AA757" s="303"/>
    </row>
    <row r="758" spans="1:27" customFormat="1" ht="15" hidden="1" customHeight="1">
      <c r="A758" s="32">
        <v>1424</v>
      </c>
      <c r="B758" s="449">
        <f>+A758</f>
        <v>1424</v>
      </c>
      <c r="C758" s="249" t="str">
        <f>+VLOOKUP(A758,bd_lista!$A$3:$C$590,3,FALSE)</f>
        <v>Gobierno Autónomo Municipal de Andamarca (Santiago de Andamarca)</v>
      </c>
      <c r="D758" s="451" t="str">
        <f>+C758</f>
        <v>Gobierno Autónomo Municipal de Andamarca (Santiago de Andamarca)</v>
      </c>
      <c r="E758" s="244" t="s">
        <v>1310</v>
      </c>
      <c r="F758" s="245">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245">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245">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245">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245">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245">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245">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245">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245">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245">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245">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245">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245">
        <f t="shared" ca="1" si="29"/>
        <v>0</v>
      </c>
      <c r="S758" s="252"/>
      <c r="T758" s="245">
        <f ca="1">+T759</f>
        <v>0</v>
      </c>
      <c r="U758" s="244">
        <f t="shared" si="30"/>
        <v>1</v>
      </c>
      <c r="V758" s="347" t="str">
        <f>+VLOOKUP(A758,bd_lista!$A$3:$E$590,5,FALSE)</f>
        <v>Gobiernos Autonomos Municipales</v>
      </c>
      <c r="W758" s="453" t="str">
        <f>+V758</f>
        <v>Gobiernos Autonomos Municipales</v>
      </c>
      <c r="X758" s="244">
        <f>+VLOOKUP(A758,[2]Sheet1!$A$13:$D$744,4,FALSE)</f>
        <v>0</v>
      </c>
      <c r="Y758" s="244" t="e">
        <f>+VLOOKUP(X758,bd_lista!$A$3:$C$590,3,FALSE)</f>
        <v>#N/A</v>
      </c>
      <c r="Z758" s="304">
        <f>+X758</f>
        <v>0</v>
      </c>
      <c r="AA758" s="305" t="e">
        <f>+Y758</f>
        <v>#N/A</v>
      </c>
    </row>
    <row r="759" spans="1:27" customFormat="1" ht="15" hidden="1" customHeight="1">
      <c r="A759" s="32">
        <v>1424</v>
      </c>
      <c r="B759" s="450"/>
      <c r="C759" s="249" t="str">
        <f>+VLOOKUP(A759,bd_lista!$A$3:$C$590,3,FALSE)</f>
        <v>Gobierno Autónomo Municipal de Andamarca (Santiago de Andamarca)</v>
      </c>
      <c r="D759" s="452"/>
      <c r="E759" s="246" t="s">
        <v>1311</v>
      </c>
      <c r="F759" s="245">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245">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245">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245">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245">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245">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245">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245">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245">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245">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245">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245">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245">
        <f t="shared" ca="1" si="29"/>
        <v>0</v>
      </c>
      <c r="S759" s="252">
        <f ca="1">+R758+R759</f>
        <v>0</v>
      </c>
      <c r="T759" s="245">
        <f ca="1">+S759</f>
        <v>0</v>
      </c>
      <c r="U759" s="244">
        <f t="shared" si="30"/>
        <v>2</v>
      </c>
      <c r="V759" s="347" t="str">
        <f>+VLOOKUP(A759,bd_lista!$A$3:$E$590,5,FALSE)</f>
        <v>Gobiernos Autonomos Municipales</v>
      </c>
      <c r="W759" s="454"/>
      <c r="X759" s="244">
        <f>+VLOOKUP(A759,[2]Sheet1!$A$13:$D$744,4,FALSE)</f>
        <v>0</v>
      </c>
      <c r="Y759" s="244" t="e">
        <f>+VLOOKUP(X759,bd_lista!$A$3:$C$590,3,FALSE)</f>
        <v>#N/A</v>
      </c>
      <c r="Z759" s="302"/>
      <c r="AA759" s="303"/>
    </row>
    <row r="760" spans="1:27" customFormat="1" ht="15" hidden="1" customHeight="1">
      <c r="A760" s="32">
        <v>1425</v>
      </c>
      <c r="B760" s="449">
        <f>+A760</f>
        <v>1425</v>
      </c>
      <c r="C760" s="249" t="str">
        <f>+VLOOKUP(A760,bd_lista!$A$3:$C$590,3,FALSE)</f>
        <v>Gobierno Autónomo Municipal de Belén de Andamarca</v>
      </c>
      <c r="D760" s="451" t="str">
        <f>+C760</f>
        <v>Gobierno Autónomo Municipal de Belén de Andamarca</v>
      </c>
      <c r="E760" s="244" t="s">
        <v>1310</v>
      </c>
      <c r="F760" s="245">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245">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245">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245">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245">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245">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245">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245">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245">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245">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245">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245">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245">
        <f t="shared" ca="1" si="29"/>
        <v>0</v>
      </c>
      <c r="S760" s="252"/>
      <c r="T760" s="245">
        <f ca="1">+T761</f>
        <v>0</v>
      </c>
      <c r="U760" s="244">
        <f t="shared" si="30"/>
        <v>1</v>
      </c>
      <c r="V760" s="347" t="str">
        <f>+VLOOKUP(A760,bd_lista!$A$3:$E$590,5,FALSE)</f>
        <v>Gobiernos Autonomos Municipales</v>
      </c>
      <c r="W760" s="453" t="str">
        <f>+V760</f>
        <v>Gobiernos Autonomos Municipales</v>
      </c>
      <c r="X760" s="244">
        <f>+VLOOKUP(A760,[2]Sheet1!$A$13:$D$744,4,FALSE)</f>
        <v>0</v>
      </c>
      <c r="Y760" s="244" t="e">
        <f>+VLOOKUP(X760,bd_lista!$A$3:$C$590,3,FALSE)</f>
        <v>#N/A</v>
      </c>
      <c r="Z760" s="304">
        <f>+X760</f>
        <v>0</v>
      </c>
      <c r="AA760" s="305" t="e">
        <f>+Y760</f>
        <v>#N/A</v>
      </c>
    </row>
    <row r="761" spans="1:27" customFormat="1" ht="15" hidden="1" customHeight="1">
      <c r="A761" s="32">
        <v>1425</v>
      </c>
      <c r="B761" s="450"/>
      <c r="C761" s="249" t="str">
        <f>+VLOOKUP(A761,bd_lista!$A$3:$C$590,3,FALSE)</f>
        <v>Gobierno Autónomo Municipal de Belén de Andamarca</v>
      </c>
      <c r="D761" s="452"/>
      <c r="E761" s="246" t="s">
        <v>1311</v>
      </c>
      <c r="F761" s="245">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245">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245">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245">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245">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245">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245">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245">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245">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245">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245">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245">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245">
        <f t="shared" ca="1" si="29"/>
        <v>0</v>
      </c>
      <c r="S761" s="252">
        <f ca="1">+R760+R761</f>
        <v>0</v>
      </c>
      <c r="T761" s="245">
        <f ca="1">+S761</f>
        <v>0</v>
      </c>
      <c r="U761" s="244">
        <f t="shared" si="30"/>
        <v>2</v>
      </c>
      <c r="V761" s="347" t="str">
        <f>+VLOOKUP(A761,bd_lista!$A$3:$E$590,5,FALSE)</f>
        <v>Gobiernos Autonomos Municipales</v>
      </c>
      <c r="W761" s="454"/>
      <c r="X761" s="244">
        <f>+VLOOKUP(A761,[2]Sheet1!$A$13:$D$744,4,FALSE)</f>
        <v>0</v>
      </c>
      <c r="Y761" s="244" t="e">
        <f>+VLOOKUP(X761,bd_lista!$A$3:$C$590,3,FALSE)</f>
        <v>#N/A</v>
      </c>
      <c r="Z761" s="302"/>
      <c r="AA761" s="303"/>
    </row>
    <row r="762" spans="1:27" customFormat="1" ht="15" hidden="1" customHeight="1">
      <c r="A762" s="32">
        <v>1426</v>
      </c>
      <c r="B762" s="449">
        <f>+A762</f>
        <v>1426</v>
      </c>
      <c r="C762" s="249" t="str">
        <f>+VLOOKUP(A762,bd_lista!$A$3:$C$590,3,FALSE)</f>
        <v>Gobierno Autónomo Municipal de Salinas de G. Mendoza</v>
      </c>
      <c r="D762" s="451" t="str">
        <f>+C762</f>
        <v>Gobierno Autónomo Municipal de Salinas de G. Mendoza</v>
      </c>
      <c r="E762" s="244" t="s">
        <v>1310</v>
      </c>
      <c r="F762" s="245">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245">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245">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245">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245">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245">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245">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245">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245">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245">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245">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245">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245">
        <f t="shared" ca="1" si="29"/>
        <v>0</v>
      </c>
      <c r="S762" s="252"/>
      <c r="T762" s="245">
        <f ca="1">+T763</f>
        <v>0</v>
      </c>
      <c r="U762" s="244">
        <f t="shared" si="30"/>
        <v>1</v>
      </c>
      <c r="V762" s="347" t="str">
        <f>+VLOOKUP(A762,bd_lista!$A$3:$E$590,5,FALSE)</f>
        <v>Gobiernos Autonomos Municipales</v>
      </c>
      <c r="W762" s="453" t="str">
        <f>+V762</f>
        <v>Gobiernos Autonomos Municipales</v>
      </c>
      <c r="X762" s="244">
        <f>+VLOOKUP(A762,[2]Sheet1!$A$13:$D$744,4,FALSE)</f>
        <v>0</v>
      </c>
      <c r="Y762" s="244" t="e">
        <f>+VLOOKUP(X762,bd_lista!$A$3:$C$590,3,FALSE)</f>
        <v>#N/A</v>
      </c>
      <c r="Z762" s="304">
        <f>+X762</f>
        <v>0</v>
      </c>
      <c r="AA762" s="305" t="e">
        <f>+Y762</f>
        <v>#N/A</v>
      </c>
    </row>
    <row r="763" spans="1:27" customFormat="1" ht="15" hidden="1" customHeight="1">
      <c r="A763" s="32">
        <v>1426</v>
      </c>
      <c r="B763" s="450"/>
      <c r="C763" s="249" t="str">
        <f>+VLOOKUP(A763,bd_lista!$A$3:$C$590,3,FALSE)</f>
        <v>Gobierno Autónomo Municipal de Salinas de G. Mendoza</v>
      </c>
      <c r="D763" s="452"/>
      <c r="E763" s="246" t="s">
        <v>1311</v>
      </c>
      <c r="F763" s="245">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245">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245">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245">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245">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245">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245">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245">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245">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245">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245">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245">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245">
        <f t="shared" ca="1" si="29"/>
        <v>0</v>
      </c>
      <c r="S763" s="252">
        <f ca="1">+R762+R763</f>
        <v>0</v>
      </c>
      <c r="T763" s="245">
        <f ca="1">+S763</f>
        <v>0</v>
      </c>
      <c r="U763" s="244">
        <f t="shared" si="30"/>
        <v>2</v>
      </c>
      <c r="V763" s="347" t="str">
        <f>+VLOOKUP(A763,bd_lista!$A$3:$E$590,5,FALSE)</f>
        <v>Gobiernos Autonomos Municipales</v>
      </c>
      <c r="W763" s="454"/>
      <c r="X763" s="244">
        <f>+VLOOKUP(A763,[2]Sheet1!$A$13:$D$744,4,FALSE)</f>
        <v>0</v>
      </c>
      <c r="Y763" s="244" t="e">
        <f>+VLOOKUP(X763,bd_lista!$A$3:$C$590,3,FALSE)</f>
        <v>#N/A</v>
      </c>
      <c r="Z763" s="302"/>
      <c r="AA763" s="303"/>
    </row>
    <row r="764" spans="1:27" customFormat="1" ht="15" hidden="1" customHeight="1">
      <c r="A764" s="32">
        <v>1427</v>
      </c>
      <c r="B764" s="449">
        <f>+A764</f>
        <v>1427</v>
      </c>
      <c r="C764" s="249" t="str">
        <f>+VLOOKUP(A764,bd_lista!$A$3:$C$590,3,FALSE)</f>
        <v>Gobierno Autónomo Municipal de Pampa Aullagas</v>
      </c>
      <c r="D764" s="451" t="str">
        <f>+C764</f>
        <v>Gobierno Autónomo Municipal de Pampa Aullagas</v>
      </c>
      <c r="E764" s="244" t="s">
        <v>1310</v>
      </c>
      <c r="F764" s="245">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245">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245">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245">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245">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245">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245">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245">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245">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245">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245">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245">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245">
        <f t="shared" ca="1" si="29"/>
        <v>0</v>
      </c>
      <c r="S764" s="252"/>
      <c r="T764" s="245">
        <f ca="1">+T765</f>
        <v>0</v>
      </c>
      <c r="U764" s="244">
        <f t="shared" si="30"/>
        <v>1</v>
      </c>
      <c r="V764" s="347" t="str">
        <f>+VLOOKUP(A764,bd_lista!$A$3:$E$590,5,FALSE)</f>
        <v>Gobiernos Autonomos Municipales</v>
      </c>
      <c r="W764" s="453" t="str">
        <f>+V764</f>
        <v>Gobiernos Autonomos Municipales</v>
      </c>
      <c r="X764" s="244">
        <f>+VLOOKUP(A764,[2]Sheet1!$A$13:$D$744,4,FALSE)</f>
        <v>0</v>
      </c>
      <c r="Y764" s="244" t="e">
        <f>+VLOOKUP(X764,bd_lista!$A$3:$C$590,3,FALSE)</f>
        <v>#N/A</v>
      </c>
      <c r="Z764" s="304">
        <f>+X764</f>
        <v>0</v>
      </c>
      <c r="AA764" s="305" t="e">
        <f>+Y764</f>
        <v>#N/A</v>
      </c>
    </row>
    <row r="765" spans="1:27" customFormat="1" ht="15" hidden="1" customHeight="1">
      <c r="A765" s="32">
        <v>1427</v>
      </c>
      <c r="B765" s="450"/>
      <c r="C765" s="249" t="str">
        <f>+VLOOKUP(A765,bd_lista!$A$3:$C$590,3,FALSE)</f>
        <v>Gobierno Autónomo Municipal de Pampa Aullagas</v>
      </c>
      <c r="D765" s="452"/>
      <c r="E765" s="246" t="s">
        <v>1311</v>
      </c>
      <c r="F765" s="245">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245">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245">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245">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245">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245">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245">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245">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245">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245">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245">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245">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245">
        <f t="shared" ca="1" si="29"/>
        <v>0</v>
      </c>
      <c r="S765" s="252">
        <f ca="1">+R764+R765</f>
        <v>0</v>
      </c>
      <c r="T765" s="245">
        <f ca="1">+S765</f>
        <v>0</v>
      </c>
      <c r="U765" s="244">
        <f t="shared" si="30"/>
        <v>2</v>
      </c>
      <c r="V765" s="347" t="str">
        <f>+VLOOKUP(A765,bd_lista!$A$3:$E$590,5,FALSE)</f>
        <v>Gobiernos Autonomos Municipales</v>
      </c>
      <c r="W765" s="454"/>
      <c r="X765" s="244">
        <f>+VLOOKUP(A765,[2]Sheet1!$A$13:$D$744,4,FALSE)</f>
        <v>0</v>
      </c>
      <c r="Y765" s="244" t="e">
        <f>+VLOOKUP(X765,bd_lista!$A$3:$C$590,3,FALSE)</f>
        <v>#N/A</v>
      </c>
      <c r="Z765" s="302"/>
      <c r="AA765" s="303"/>
    </row>
    <row r="766" spans="1:27" customFormat="1" ht="15" hidden="1" customHeight="1">
      <c r="A766" s="32">
        <v>1428</v>
      </c>
      <c r="B766" s="449">
        <f>+A766</f>
        <v>1428</v>
      </c>
      <c r="C766" s="249" t="str">
        <f>+VLOOKUP(A766,bd_lista!$A$3:$C$590,3,FALSE)</f>
        <v>Gobierno Autónomo Municipal de La Rivera</v>
      </c>
      <c r="D766" s="451" t="str">
        <f>+C766</f>
        <v>Gobierno Autónomo Municipal de La Rivera</v>
      </c>
      <c r="E766" s="244" t="s">
        <v>1310</v>
      </c>
      <c r="F766" s="245">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245">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245">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245">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245">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245">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245">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245">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245">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245">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245">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245">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245">
        <f t="shared" ca="1" si="29"/>
        <v>0</v>
      </c>
      <c r="S766" s="252"/>
      <c r="T766" s="245">
        <f ca="1">+T767</f>
        <v>0</v>
      </c>
      <c r="U766" s="244">
        <f t="shared" si="30"/>
        <v>1</v>
      </c>
      <c r="V766" s="347" t="str">
        <f>+VLOOKUP(A766,bd_lista!$A$3:$E$590,5,FALSE)</f>
        <v>Gobiernos Autonomos Municipales</v>
      </c>
      <c r="W766" s="453" t="str">
        <f>+V766</f>
        <v>Gobiernos Autonomos Municipales</v>
      </c>
      <c r="X766" s="244">
        <f>+VLOOKUP(A766,[2]Sheet1!$A$13:$D$744,4,FALSE)</f>
        <v>0</v>
      </c>
      <c r="Y766" s="244" t="e">
        <f>+VLOOKUP(X766,bd_lista!$A$3:$C$590,3,FALSE)</f>
        <v>#N/A</v>
      </c>
      <c r="Z766" s="304">
        <f>+X766</f>
        <v>0</v>
      </c>
      <c r="AA766" s="305" t="e">
        <f>+Y766</f>
        <v>#N/A</v>
      </c>
    </row>
    <row r="767" spans="1:27" customFormat="1" ht="15" hidden="1" customHeight="1">
      <c r="A767" s="32">
        <v>1428</v>
      </c>
      <c r="B767" s="450"/>
      <c r="C767" s="249" t="str">
        <f>+VLOOKUP(A767,bd_lista!$A$3:$C$590,3,FALSE)</f>
        <v>Gobierno Autónomo Municipal de La Rivera</v>
      </c>
      <c r="D767" s="452"/>
      <c r="E767" s="246" t="s">
        <v>1311</v>
      </c>
      <c r="F767" s="245">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245">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245">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245">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245">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245">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245">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245">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245">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245">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245">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245">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245">
        <f t="shared" ca="1" si="29"/>
        <v>0</v>
      </c>
      <c r="S767" s="252">
        <f ca="1">+R766+R767</f>
        <v>0</v>
      </c>
      <c r="T767" s="245">
        <f ca="1">+S767</f>
        <v>0</v>
      </c>
      <c r="U767" s="244">
        <f t="shared" si="30"/>
        <v>2</v>
      </c>
      <c r="V767" s="347" t="str">
        <f>+VLOOKUP(A767,bd_lista!$A$3:$E$590,5,FALSE)</f>
        <v>Gobiernos Autonomos Municipales</v>
      </c>
      <c r="W767" s="454"/>
      <c r="X767" s="244">
        <f>+VLOOKUP(A767,[2]Sheet1!$A$13:$D$744,4,FALSE)</f>
        <v>0</v>
      </c>
      <c r="Y767" s="244" t="e">
        <f>+VLOOKUP(X767,bd_lista!$A$3:$C$590,3,FALSE)</f>
        <v>#N/A</v>
      </c>
      <c r="Z767" s="302"/>
      <c r="AA767" s="303"/>
    </row>
    <row r="768" spans="1:27" customFormat="1" ht="15" hidden="1" customHeight="1">
      <c r="A768" s="32">
        <v>1429</v>
      </c>
      <c r="B768" s="449">
        <f>+A768</f>
        <v>1429</v>
      </c>
      <c r="C768" s="249" t="str">
        <f>+VLOOKUP(A768,bd_lista!$A$3:$C$590,3,FALSE)</f>
        <v>Gobierno Autónomo Municipal de Todos Santos</v>
      </c>
      <c r="D768" s="451" t="str">
        <f>+C768</f>
        <v>Gobierno Autónomo Municipal de Todos Santos</v>
      </c>
      <c r="E768" s="244" t="s">
        <v>1310</v>
      </c>
      <c r="F768" s="245">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245">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245">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245">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245">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245">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245">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245">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245">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245">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245">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245">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245">
        <f t="shared" ca="1" si="29"/>
        <v>0</v>
      </c>
      <c r="S768" s="252"/>
      <c r="T768" s="245">
        <f ca="1">+T769</f>
        <v>0</v>
      </c>
      <c r="U768" s="244">
        <f t="shared" si="30"/>
        <v>1</v>
      </c>
      <c r="V768" s="347" t="str">
        <f>+VLOOKUP(A768,bd_lista!$A$3:$E$590,5,FALSE)</f>
        <v>Gobiernos Autonomos Municipales</v>
      </c>
      <c r="W768" s="453" t="str">
        <f>+V768</f>
        <v>Gobiernos Autonomos Municipales</v>
      </c>
      <c r="X768" s="244">
        <f>+VLOOKUP(A768,[2]Sheet1!$A$13:$D$744,4,FALSE)</f>
        <v>0</v>
      </c>
      <c r="Y768" s="244" t="e">
        <f>+VLOOKUP(X768,bd_lista!$A$3:$C$590,3,FALSE)</f>
        <v>#N/A</v>
      </c>
      <c r="Z768" s="304">
        <f>+X768</f>
        <v>0</v>
      </c>
      <c r="AA768" s="305" t="e">
        <f>+Y768</f>
        <v>#N/A</v>
      </c>
    </row>
    <row r="769" spans="1:27" customFormat="1" ht="15" hidden="1" customHeight="1">
      <c r="A769" s="32">
        <v>1429</v>
      </c>
      <c r="B769" s="450"/>
      <c r="C769" s="249" t="str">
        <f>+VLOOKUP(A769,bd_lista!$A$3:$C$590,3,FALSE)</f>
        <v>Gobierno Autónomo Municipal de Todos Santos</v>
      </c>
      <c r="D769" s="452"/>
      <c r="E769" s="246" t="s">
        <v>1311</v>
      </c>
      <c r="F769" s="245">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245">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245">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245">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245">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245">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245">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245">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245">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245">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245">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245">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245">
        <f t="shared" ca="1" si="29"/>
        <v>0</v>
      </c>
      <c r="S769" s="252">
        <f ca="1">+R768+R769</f>
        <v>0</v>
      </c>
      <c r="T769" s="245">
        <f ca="1">+S769</f>
        <v>0</v>
      </c>
      <c r="U769" s="244">
        <f t="shared" si="30"/>
        <v>2</v>
      </c>
      <c r="V769" s="347" t="str">
        <f>+VLOOKUP(A769,bd_lista!$A$3:$E$590,5,FALSE)</f>
        <v>Gobiernos Autonomos Municipales</v>
      </c>
      <c r="W769" s="454"/>
      <c r="X769" s="244">
        <f>+VLOOKUP(A769,[2]Sheet1!$A$13:$D$744,4,FALSE)</f>
        <v>0</v>
      </c>
      <c r="Y769" s="244" t="e">
        <f>+VLOOKUP(X769,bd_lista!$A$3:$C$590,3,FALSE)</f>
        <v>#N/A</v>
      </c>
      <c r="Z769" s="302"/>
      <c r="AA769" s="303"/>
    </row>
    <row r="770" spans="1:27" customFormat="1" ht="15" customHeight="1">
      <c r="A770" s="32">
        <v>576</v>
      </c>
      <c r="B770" s="449">
        <f>+A770</f>
        <v>576</v>
      </c>
      <c r="C770" s="249" t="str">
        <f>+VLOOKUP(A770,bd_lista!$A$3:$C$590,3,FALSE)</f>
        <v>Empresa Pública Nacional Estratégica Cartones de Bolivia</v>
      </c>
      <c r="D770" s="451" t="str">
        <f>+C770</f>
        <v>Empresa Pública Nacional Estratégica Cartones de Bolivia</v>
      </c>
      <c r="E770" s="249" t="s">
        <v>1310</v>
      </c>
      <c r="F770" s="245">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245">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245">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245">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0</v>
      </c>
      <c r="J770" s="245">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0</v>
      </c>
      <c r="K770" s="245">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245">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0</v>
      </c>
      <c r="M770" s="245">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245">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245">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245">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245">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245">
        <f t="shared" ca="1" si="29"/>
        <v>0</v>
      </c>
      <c r="S770" s="268"/>
      <c r="T770" s="245">
        <f ca="1">+T771</f>
        <v>1217326.24</v>
      </c>
      <c r="U770" s="244">
        <f t="shared" si="30"/>
        <v>1</v>
      </c>
      <c r="V770" s="347" t="str">
        <f>+VLOOKUP(A770,bd_lista!$A$3:$E$590,5,FALSE)</f>
        <v>Empresas Nacionales</v>
      </c>
      <c r="W770" s="453" t="str">
        <f>+V770</f>
        <v>Empresas Nacionales</v>
      </c>
      <c r="X770" s="244">
        <f>+VLOOKUP(A770,[2]Sheet1!$A$13:$D$744,4,FALSE)</f>
        <v>41</v>
      </c>
      <c r="Y770" s="244" t="str">
        <f>+VLOOKUP(X770,bd_lista!$A$3:$C$590,3,FALSE)</f>
        <v>Ministerio de Desarrollo Productivo y Economía Plural</v>
      </c>
      <c r="Z770" s="304">
        <f>+X770</f>
        <v>41</v>
      </c>
      <c r="AA770" s="333" t="str">
        <f>+Y770</f>
        <v>Ministerio de Desarrollo Productivo y Economía Plural</v>
      </c>
    </row>
    <row r="771" spans="1:27" customFormat="1" ht="15" customHeight="1">
      <c r="A771" s="32">
        <v>576</v>
      </c>
      <c r="B771" s="450"/>
      <c r="C771" s="249" t="str">
        <f>+VLOOKUP(A771,bd_lista!$A$3:$C$590,3,FALSE)</f>
        <v>Empresa Pública Nacional Estratégica Cartones de Bolivia</v>
      </c>
      <c r="D771" s="452"/>
      <c r="E771" s="347" t="s">
        <v>1311</v>
      </c>
      <c r="F771" s="245">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245">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0</v>
      </c>
      <c r="H771" s="245">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0</v>
      </c>
      <c r="I771" s="245">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0</v>
      </c>
      <c r="J771" s="245">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0</v>
      </c>
      <c r="K771" s="245">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0</v>
      </c>
      <c r="L771" s="245">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0</v>
      </c>
      <c r="M771" s="245">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1217326.24</v>
      </c>
      <c r="N771" s="245">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245">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245">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245">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245">
        <f t="shared" ca="1" si="29"/>
        <v>1217326.24</v>
      </c>
      <c r="S771" s="268">
        <f ca="1">+R770+R771</f>
        <v>1217326.24</v>
      </c>
      <c r="T771" s="245">
        <f ca="1">+S771</f>
        <v>1217326.24</v>
      </c>
      <c r="U771" s="244">
        <f t="shared" si="30"/>
        <v>2</v>
      </c>
      <c r="V771" s="347" t="str">
        <f>+VLOOKUP(A771,bd_lista!$A$3:$E$590,5,FALSE)</f>
        <v>Empresas Nacionales</v>
      </c>
      <c r="W771" s="454"/>
      <c r="X771" s="244">
        <f>+VLOOKUP(A771,[2]Sheet1!$A$13:$D$744,4,FALSE)</f>
        <v>41</v>
      </c>
      <c r="Y771" s="244" t="str">
        <f>+VLOOKUP(X771,bd_lista!$A$3:$C$590,3,FALSE)</f>
        <v>Ministerio de Desarrollo Productivo y Economía Plural</v>
      </c>
      <c r="Z771" s="302"/>
      <c r="AA771" s="335"/>
    </row>
    <row r="772" spans="1:27" customFormat="1" ht="15" hidden="1" customHeight="1">
      <c r="A772" s="32">
        <v>1431</v>
      </c>
      <c r="B772" s="449">
        <f>+A772</f>
        <v>1431</v>
      </c>
      <c r="C772" s="249" t="str">
        <f>+VLOOKUP(A772,bd_lista!$A$3:$C$590,3,FALSE)</f>
        <v>Gobierno Autónomo Municipal de Sabaya</v>
      </c>
      <c r="D772" s="451" t="str">
        <f>+C772</f>
        <v>Gobierno Autónomo Municipal de Sabaya</v>
      </c>
      <c r="E772" s="244" t="s">
        <v>1310</v>
      </c>
      <c r="F772" s="245">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245">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245">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245">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245">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245">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245">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245">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245">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245">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245">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245">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245">
        <f t="shared" ca="1" si="29"/>
        <v>0</v>
      </c>
      <c r="S772" s="252"/>
      <c r="T772" s="245">
        <f ca="1">+T773</f>
        <v>0</v>
      </c>
      <c r="U772" s="244">
        <f t="shared" si="30"/>
        <v>1</v>
      </c>
      <c r="V772" s="347" t="str">
        <f>+VLOOKUP(A772,bd_lista!$A$3:$E$590,5,FALSE)</f>
        <v>Gobiernos Autonomos Municipales</v>
      </c>
      <c r="W772" s="453" t="str">
        <f>+V772</f>
        <v>Gobiernos Autonomos Municipales</v>
      </c>
      <c r="X772" s="244">
        <f>+VLOOKUP(A772,[2]Sheet1!$A$13:$D$744,4,FALSE)</f>
        <v>0</v>
      </c>
      <c r="Y772" s="244" t="e">
        <f>+VLOOKUP(X772,bd_lista!$A$3:$C$590,3,FALSE)</f>
        <v>#N/A</v>
      </c>
      <c r="Z772" s="304">
        <f>+X772</f>
        <v>0</v>
      </c>
      <c r="AA772" s="305" t="e">
        <f>+Y772</f>
        <v>#N/A</v>
      </c>
    </row>
    <row r="773" spans="1:27" customFormat="1" ht="15" hidden="1" customHeight="1">
      <c r="A773" s="32">
        <v>1431</v>
      </c>
      <c r="B773" s="450"/>
      <c r="C773" s="249" t="str">
        <f>+VLOOKUP(A773,bd_lista!$A$3:$C$590,3,FALSE)</f>
        <v>Gobierno Autónomo Municipal de Sabaya</v>
      </c>
      <c r="D773" s="452"/>
      <c r="E773" s="246" t="s">
        <v>1311</v>
      </c>
      <c r="F773" s="245">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245">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245">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245">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245">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245">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245">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245">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245">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245">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245">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245">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245">
        <f t="shared" ca="1" si="29"/>
        <v>0</v>
      </c>
      <c r="S773" s="252">
        <f ca="1">+R772+R773</f>
        <v>0</v>
      </c>
      <c r="T773" s="245">
        <f ca="1">+S773</f>
        <v>0</v>
      </c>
      <c r="U773" s="244">
        <f t="shared" si="30"/>
        <v>2</v>
      </c>
      <c r="V773" s="347" t="str">
        <f>+VLOOKUP(A773,bd_lista!$A$3:$E$590,5,FALSE)</f>
        <v>Gobiernos Autonomos Municipales</v>
      </c>
      <c r="W773" s="454"/>
      <c r="X773" s="244">
        <f>+VLOOKUP(A773,[2]Sheet1!$A$13:$D$744,4,FALSE)</f>
        <v>0</v>
      </c>
      <c r="Y773" s="244" t="e">
        <f>+VLOOKUP(X773,bd_lista!$A$3:$C$590,3,FALSE)</f>
        <v>#N/A</v>
      </c>
      <c r="Z773" s="302"/>
      <c r="AA773" s="303"/>
    </row>
    <row r="774" spans="1:27" customFormat="1" ht="15" hidden="1" customHeight="1">
      <c r="A774" s="32">
        <v>1432</v>
      </c>
      <c r="B774" s="449">
        <f>+A774</f>
        <v>1432</v>
      </c>
      <c r="C774" s="249" t="str">
        <f>+VLOOKUP(A774,bd_lista!$A$3:$C$590,3,FALSE)</f>
        <v>Gobierno Autónomo Municipal de Coipasa</v>
      </c>
      <c r="D774" s="451" t="str">
        <f>+C774</f>
        <v>Gobierno Autónomo Municipal de Coipasa</v>
      </c>
      <c r="E774" s="244" t="s">
        <v>1310</v>
      </c>
      <c r="F774" s="245">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245">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245">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245">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245">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245">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245">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245">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245">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245">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245">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245">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245">
        <f t="shared" ca="1" si="29"/>
        <v>0</v>
      </c>
      <c r="S774" s="252"/>
      <c r="T774" s="245">
        <f ca="1">+T775</f>
        <v>0</v>
      </c>
      <c r="U774" s="244">
        <f t="shared" si="30"/>
        <v>1</v>
      </c>
      <c r="V774" s="347" t="str">
        <f>+VLOOKUP(A774,bd_lista!$A$3:$E$590,5,FALSE)</f>
        <v>Gobiernos Autonomos Municipales</v>
      </c>
      <c r="W774" s="453" t="str">
        <f>+V774</f>
        <v>Gobiernos Autonomos Municipales</v>
      </c>
      <c r="X774" s="244">
        <f>+VLOOKUP(A774,[2]Sheet1!$A$13:$D$744,4,FALSE)</f>
        <v>0</v>
      </c>
      <c r="Y774" s="244" t="e">
        <f>+VLOOKUP(X774,bd_lista!$A$3:$C$590,3,FALSE)</f>
        <v>#N/A</v>
      </c>
      <c r="Z774" s="304">
        <f>+X774</f>
        <v>0</v>
      </c>
      <c r="AA774" s="305" t="e">
        <f>+Y774</f>
        <v>#N/A</v>
      </c>
    </row>
    <row r="775" spans="1:27" customFormat="1" ht="15" hidden="1" customHeight="1">
      <c r="A775" s="32">
        <v>1432</v>
      </c>
      <c r="B775" s="450"/>
      <c r="C775" s="249" t="str">
        <f>+VLOOKUP(A775,bd_lista!$A$3:$C$590,3,FALSE)</f>
        <v>Gobierno Autónomo Municipal de Coipasa</v>
      </c>
      <c r="D775" s="452"/>
      <c r="E775" s="246" t="s">
        <v>1311</v>
      </c>
      <c r="F775" s="245">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245">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245">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245">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245">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245">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245">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245">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245">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245">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245">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245">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245">
        <f t="shared" ca="1" si="29"/>
        <v>0</v>
      </c>
      <c r="S775" s="252">
        <f ca="1">+R774+R775</f>
        <v>0</v>
      </c>
      <c r="T775" s="245">
        <f ca="1">+S775</f>
        <v>0</v>
      </c>
      <c r="U775" s="244">
        <f t="shared" si="30"/>
        <v>2</v>
      </c>
      <c r="V775" s="347" t="str">
        <f>+VLOOKUP(A775,bd_lista!$A$3:$E$590,5,FALSE)</f>
        <v>Gobiernos Autonomos Municipales</v>
      </c>
      <c r="W775" s="454"/>
      <c r="X775" s="244">
        <f>+VLOOKUP(A775,[2]Sheet1!$A$13:$D$744,4,FALSE)</f>
        <v>0</v>
      </c>
      <c r="Y775" s="244" t="e">
        <f>+VLOOKUP(X775,bd_lista!$A$3:$C$590,3,FALSE)</f>
        <v>#N/A</v>
      </c>
      <c r="Z775" s="302"/>
      <c r="AA775" s="303"/>
    </row>
    <row r="776" spans="1:27" customFormat="1" ht="15" hidden="1" customHeight="1">
      <c r="A776" s="32">
        <v>1434</v>
      </c>
      <c r="B776" s="449">
        <f>+A776</f>
        <v>1434</v>
      </c>
      <c r="C776" s="249" t="str">
        <f>+VLOOKUP(A776,bd_lista!$A$3:$C$590,3,FALSE)</f>
        <v>Gobierno Autónomo Municipal de Huayllamarca (Santiago de Huayllamarca)</v>
      </c>
      <c r="D776" s="451" t="str">
        <f>+C776</f>
        <v>Gobierno Autónomo Municipal de Huayllamarca (Santiago de Huayllamarca)</v>
      </c>
      <c r="E776" s="244" t="s">
        <v>1310</v>
      </c>
      <c r="F776" s="245">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245">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245">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245">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245">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245">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245">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245">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245">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245">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245">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245">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245">
        <f t="shared" ca="1" si="29"/>
        <v>0</v>
      </c>
      <c r="S776" s="252"/>
      <c r="T776" s="245">
        <f ca="1">+T777</f>
        <v>0</v>
      </c>
      <c r="U776" s="244">
        <f t="shared" si="30"/>
        <v>1</v>
      </c>
      <c r="V776" s="347" t="str">
        <f>+VLOOKUP(A776,bd_lista!$A$3:$E$590,5,FALSE)</f>
        <v>Gobiernos Autonomos Municipales</v>
      </c>
      <c r="W776" s="453" t="str">
        <f>+V776</f>
        <v>Gobiernos Autonomos Municipales</v>
      </c>
      <c r="X776" s="244">
        <f>+VLOOKUP(A776,[2]Sheet1!$A$13:$D$744,4,FALSE)</f>
        <v>0</v>
      </c>
      <c r="Y776" s="244" t="e">
        <f>+VLOOKUP(X776,bd_lista!$A$3:$C$590,3,FALSE)</f>
        <v>#N/A</v>
      </c>
      <c r="Z776" s="304">
        <f>+X776</f>
        <v>0</v>
      </c>
      <c r="AA776" s="305" t="e">
        <f>+Y776</f>
        <v>#N/A</v>
      </c>
    </row>
    <row r="777" spans="1:27" customFormat="1" ht="15" hidden="1" customHeight="1">
      <c r="A777" s="32">
        <v>1434</v>
      </c>
      <c r="B777" s="450"/>
      <c r="C777" s="249" t="str">
        <f>+VLOOKUP(A777,bd_lista!$A$3:$C$590,3,FALSE)</f>
        <v>Gobierno Autónomo Municipal de Huayllamarca (Santiago de Huayllamarca)</v>
      </c>
      <c r="D777" s="452"/>
      <c r="E777" s="246" t="s">
        <v>1311</v>
      </c>
      <c r="F777" s="245">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245">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245">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245">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245">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245">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245">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245">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245">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245">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245">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245">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245">
        <f t="shared" ca="1" si="29"/>
        <v>0</v>
      </c>
      <c r="S777" s="252">
        <f ca="1">+R776+R777</f>
        <v>0</v>
      </c>
      <c r="T777" s="245">
        <f ca="1">+S777</f>
        <v>0</v>
      </c>
      <c r="U777" s="244">
        <f t="shared" si="30"/>
        <v>2</v>
      </c>
      <c r="V777" s="347" t="str">
        <f>+VLOOKUP(A777,bd_lista!$A$3:$E$590,5,FALSE)</f>
        <v>Gobiernos Autonomos Municipales</v>
      </c>
      <c r="W777" s="454"/>
      <c r="X777" s="244">
        <f>+VLOOKUP(A777,[2]Sheet1!$A$13:$D$744,4,FALSE)</f>
        <v>0</v>
      </c>
      <c r="Y777" s="244" t="e">
        <f>+VLOOKUP(X777,bd_lista!$A$3:$C$590,3,FALSE)</f>
        <v>#N/A</v>
      </c>
      <c r="Z777" s="302"/>
      <c r="AA777" s="303"/>
    </row>
    <row r="778" spans="1:27" customFormat="1" ht="27" hidden="1" customHeight="1">
      <c r="A778" s="32">
        <v>1435</v>
      </c>
      <c r="B778" s="449">
        <f>+A778</f>
        <v>1435</v>
      </c>
      <c r="C778" s="249" t="str">
        <f>+VLOOKUP(A778,bd_lista!$A$3:$C$590,3,FALSE)</f>
        <v>Gobierno Autónomo Municipal de Soracachi</v>
      </c>
      <c r="D778" s="451" t="str">
        <f>+C778</f>
        <v>Gobierno Autónomo Municipal de Soracachi</v>
      </c>
      <c r="E778" s="244" t="s">
        <v>1310</v>
      </c>
      <c r="F778" s="245">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245">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245">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245">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245">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245">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245">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245">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245">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245">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245">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245">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245">
        <f t="shared" ca="1" si="29"/>
        <v>0</v>
      </c>
      <c r="S778" s="252"/>
      <c r="T778" s="245">
        <f ca="1">+T779</f>
        <v>0</v>
      </c>
      <c r="U778" s="244">
        <f t="shared" si="30"/>
        <v>1</v>
      </c>
      <c r="V778" s="347" t="str">
        <f>+VLOOKUP(A778,bd_lista!$A$3:$E$590,5,FALSE)</f>
        <v>Gobiernos Autonomos Municipales</v>
      </c>
      <c r="W778" s="453" t="str">
        <f>+V778</f>
        <v>Gobiernos Autonomos Municipales</v>
      </c>
      <c r="X778" s="244">
        <f>+VLOOKUP(A778,[2]Sheet1!$A$13:$D$744,4,FALSE)</f>
        <v>0</v>
      </c>
      <c r="Y778" s="244" t="e">
        <f>+VLOOKUP(X778,bd_lista!$A$3:$C$590,3,FALSE)</f>
        <v>#N/A</v>
      </c>
      <c r="Z778" s="304">
        <f>+X778</f>
        <v>0</v>
      </c>
      <c r="AA778" s="305" t="e">
        <f>+Y778</f>
        <v>#N/A</v>
      </c>
    </row>
    <row r="779" spans="1:27" customFormat="1" ht="27" hidden="1" customHeight="1">
      <c r="A779" s="32">
        <v>1435</v>
      </c>
      <c r="B779" s="450"/>
      <c r="C779" s="249" t="str">
        <f>+VLOOKUP(A779,bd_lista!$A$3:$C$590,3,FALSE)</f>
        <v>Gobierno Autónomo Municipal de Soracachi</v>
      </c>
      <c r="D779" s="452"/>
      <c r="E779" s="246" t="s">
        <v>1311</v>
      </c>
      <c r="F779" s="245">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245">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245">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245">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245">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245">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245">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245">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245">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245">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245">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245">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245">
        <f t="shared" ca="1" si="29"/>
        <v>0</v>
      </c>
      <c r="S779" s="252">
        <f ca="1">+R778+R779</f>
        <v>0</v>
      </c>
      <c r="T779" s="245">
        <f ca="1">+S779</f>
        <v>0</v>
      </c>
      <c r="U779" s="244">
        <f t="shared" si="30"/>
        <v>2</v>
      </c>
      <c r="V779" s="347" t="str">
        <f>+VLOOKUP(A779,bd_lista!$A$3:$E$590,5,FALSE)</f>
        <v>Gobiernos Autonomos Municipales</v>
      </c>
      <c r="W779" s="454"/>
      <c r="X779" s="244">
        <f>+VLOOKUP(A779,[2]Sheet1!$A$13:$D$744,4,FALSE)</f>
        <v>0</v>
      </c>
      <c r="Y779" s="244" t="e">
        <f>+VLOOKUP(X779,bd_lista!$A$3:$C$590,3,FALSE)</f>
        <v>#N/A</v>
      </c>
      <c r="Z779" s="302"/>
      <c r="AA779" s="303"/>
    </row>
    <row r="780" spans="1:27" customFormat="1" ht="15" hidden="1" customHeight="1">
      <c r="A780" s="32">
        <v>1501</v>
      </c>
      <c r="B780" s="449">
        <f>+A780</f>
        <v>1501</v>
      </c>
      <c r="C780" s="249" t="str">
        <f>+VLOOKUP(A780,bd_lista!$A$3:$C$590,3,FALSE)</f>
        <v>Gobierno Autónomo Municipal de Potosí</v>
      </c>
      <c r="D780" s="451" t="str">
        <f>+C780</f>
        <v>Gobierno Autónomo Municipal de Potosí</v>
      </c>
      <c r="E780" s="244" t="s">
        <v>1310</v>
      </c>
      <c r="F780" s="245">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245">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245">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245">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245">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245">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245">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245">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245">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245">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245">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245">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245">
        <f t="shared" ca="1" si="29"/>
        <v>0</v>
      </c>
      <c r="S780" s="252"/>
      <c r="T780" s="245">
        <f ca="1">+T781</f>
        <v>0</v>
      </c>
      <c r="U780" s="244">
        <f t="shared" si="30"/>
        <v>1</v>
      </c>
      <c r="V780" s="347" t="str">
        <f>+VLOOKUP(A780,bd_lista!$A$3:$E$590,5,FALSE)</f>
        <v>Gobiernos Autonomos Municipales</v>
      </c>
      <c r="W780" s="453" t="str">
        <f>+V780</f>
        <v>Gobiernos Autonomos Municipales</v>
      </c>
      <c r="X780" s="244">
        <f>+VLOOKUP(A780,[2]Sheet1!$A$13:$D$744,4,FALSE)</f>
        <v>0</v>
      </c>
      <c r="Y780" s="244" t="e">
        <f>+VLOOKUP(X780,bd_lista!$A$3:$C$590,3,FALSE)</f>
        <v>#N/A</v>
      </c>
      <c r="Z780" s="304">
        <f>+X780</f>
        <v>0</v>
      </c>
      <c r="AA780" s="305" t="e">
        <f>+Y780</f>
        <v>#N/A</v>
      </c>
    </row>
    <row r="781" spans="1:27" customFormat="1" ht="15" hidden="1" customHeight="1">
      <c r="A781" s="32">
        <v>1501</v>
      </c>
      <c r="B781" s="450"/>
      <c r="C781" s="249" t="str">
        <f>+VLOOKUP(A781,bd_lista!$A$3:$C$590,3,FALSE)</f>
        <v>Gobierno Autónomo Municipal de Potosí</v>
      </c>
      <c r="D781" s="452"/>
      <c r="E781" s="246" t="s">
        <v>1311</v>
      </c>
      <c r="F781" s="245">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245">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245">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245">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245">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245">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245">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245">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245">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245">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245">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245">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245">
        <f t="shared" ca="1" si="29"/>
        <v>0</v>
      </c>
      <c r="S781" s="252">
        <f ca="1">+R780+R781</f>
        <v>0</v>
      </c>
      <c r="T781" s="245">
        <f ca="1">+S781</f>
        <v>0</v>
      </c>
      <c r="U781" s="244">
        <f t="shared" si="30"/>
        <v>2</v>
      </c>
      <c r="V781" s="347" t="str">
        <f>+VLOOKUP(A781,bd_lista!$A$3:$E$590,5,FALSE)</f>
        <v>Gobiernos Autonomos Municipales</v>
      </c>
      <c r="W781" s="454"/>
      <c r="X781" s="244">
        <f>+VLOOKUP(A781,[2]Sheet1!$A$13:$D$744,4,FALSE)</f>
        <v>0</v>
      </c>
      <c r="Y781" s="244" t="e">
        <f>+VLOOKUP(X781,bd_lista!$A$3:$C$590,3,FALSE)</f>
        <v>#N/A</v>
      </c>
      <c r="Z781" s="302"/>
      <c r="AA781" s="303"/>
    </row>
    <row r="782" spans="1:27" customFormat="1" ht="15" hidden="1" customHeight="1">
      <c r="A782" s="32">
        <v>1502</v>
      </c>
      <c r="B782" s="449">
        <f>+A782</f>
        <v>1502</v>
      </c>
      <c r="C782" s="249" t="str">
        <f>+VLOOKUP(A782,bd_lista!$A$3:$C$590,3,FALSE)</f>
        <v>Gobierno Autónomo Municipal de Tinguipaya</v>
      </c>
      <c r="D782" s="451" t="str">
        <f>+C782</f>
        <v>Gobierno Autónomo Municipal de Tinguipaya</v>
      </c>
      <c r="E782" s="244" t="s">
        <v>1310</v>
      </c>
      <c r="F782" s="245">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245">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245">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245">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245">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245">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245">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245">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245">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245">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245">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245">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245">
        <f t="shared" ca="1" si="29"/>
        <v>0</v>
      </c>
      <c r="S782" s="252"/>
      <c r="T782" s="245">
        <f ca="1">+T783</f>
        <v>0</v>
      </c>
      <c r="U782" s="244">
        <f t="shared" si="30"/>
        <v>1</v>
      </c>
      <c r="V782" s="347" t="str">
        <f>+VLOOKUP(A782,bd_lista!$A$3:$E$590,5,FALSE)</f>
        <v>Gobiernos Autonomos Municipales</v>
      </c>
      <c r="W782" s="453" t="str">
        <f>+V782</f>
        <v>Gobiernos Autonomos Municipales</v>
      </c>
      <c r="X782" s="244">
        <f>+VLOOKUP(A782,[2]Sheet1!$A$13:$D$744,4,FALSE)</f>
        <v>0</v>
      </c>
      <c r="Y782" s="244" t="e">
        <f>+VLOOKUP(X782,bd_lista!$A$3:$C$590,3,FALSE)</f>
        <v>#N/A</v>
      </c>
      <c r="Z782" s="304">
        <f>+X782</f>
        <v>0</v>
      </c>
      <c r="AA782" s="305" t="e">
        <f>+Y782</f>
        <v>#N/A</v>
      </c>
    </row>
    <row r="783" spans="1:27" customFormat="1" ht="15" hidden="1" customHeight="1">
      <c r="A783" s="32">
        <v>1502</v>
      </c>
      <c r="B783" s="450"/>
      <c r="C783" s="249" t="str">
        <f>+VLOOKUP(A783,bd_lista!$A$3:$C$590,3,FALSE)</f>
        <v>Gobierno Autónomo Municipal de Tinguipaya</v>
      </c>
      <c r="D783" s="452"/>
      <c r="E783" s="246" t="s">
        <v>1311</v>
      </c>
      <c r="F783" s="245">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245">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245">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245">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245">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245">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245">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245">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245">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245">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245">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245">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245">
        <f t="shared" ca="1" si="29"/>
        <v>0</v>
      </c>
      <c r="S783" s="252">
        <f ca="1">+R782+R783</f>
        <v>0</v>
      </c>
      <c r="T783" s="245">
        <f ca="1">+S783</f>
        <v>0</v>
      </c>
      <c r="U783" s="244">
        <f t="shared" si="30"/>
        <v>2</v>
      </c>
      <c r="V783" s="347" t="str">
        <f>+VLOOKUP(A783,bd_lista!$A$3:$E$590,5,FALSE)</f>
        <v>Gobiernos Autonomos Municipales</v>
      </c>
      <c r="W783" s="454"/>
      <c r="X783" s="244">
        <f>+VLOOKUP(A783,[2]Sheet1!$A$13:$D$744,4,FALSE)</f>
        <v>0</v>
      </c>
      <c r="Y783" s="244" t="e">
        <f>+VLOOKUP(X783,bd_lista!$A$3:$C$590,3,FALSE)</f>
        <v>#N/A</v>
      </c>
      <c r="Z783" s="302"/>
      <c r="AA783" s="303"/>
    </row>
    <row r="784" spans="1:27" customFormat="1" ht="27" hidden="1" customHeight="1">
      <c r="A784" s="32">
        <v>1503</v>
      </c>
      <c r="B784" s="449">
        <f>+A784</f>
        <v>1503</v>
      </c>
      <c r="C784" s="249" t="str">
        <f>+VLOOKUP(A784,bd_lista!$A$3:$C$590,3,FALSE)</f>
        <v>Gobierno Autónomo Municipal de Yocalla</v>
      </c>
      <c r="D784" s="451" t="str">
        <f>+C784</f>
        <v>Gobierno Autónomo Municipal de Yocalla</v>
      </c>
      <c r="E784" s="244" t="s">
        <v>1310</v>
      </c>
      <c r="F784" s="245">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245">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245">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245">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245">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245">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245">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245">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245">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245">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245">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245">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245">
        <f t="shared" ca="1" si="29"/>
        <v>0</v>
      </c>
      <c r="S784" s="252"/>
      <c r="T784" s="245">
        <f ca="1">+T785</f>
        <v>0</v>
      </c>
      <c r="U784" s="244">
        <f t="shared" si="30"/>
        <v>1</v>
      </c>
      <c r="V784" s="347" t="str">
        <f>+VLOOKUP(A784,bd_lista!$A$3:$E$590,5,FALSE)</f>
        <v>Gobiernos Autonomos Municipales</v>
      </c>
      <c r="W784" s="453" t="str">
        <f>+V784</f>
        <v>Gobiernos Autonomos Municipales</v>
      </c>
      <c r="X784" s="244">
        <f>+VLOOKUP(A784,[2]Sheet1!$A$13:$D$744,4,FALSE)</f>
        <v>0</v>
      </c>
      <c r="Y784" s="244" t="e">
        <f>+VLOOKUP(X784,bd_lista!$A$3:$C$590,3,FALSE)</f>
        <v>#N/A</v>
      </c>
      <c r="Z784" s="304">
        <f>+X784</f>
        <v>0</v>
      </c>
      <c r="AA784" s="305" t="e">
        <f>+Y784</f>
        <v>#N/A</v>
      </c>
    </row>
    <row r="785" spans="1:27" customFormat="1" ht="27" hidden="1" customHeight="1">
      <c r="A785" s="32">
        <v>1503</v>
      </c>
      <c r="B785" s="450"/>
      <c r="C785" s="249" t="str">
        <f>+VLOOKUP(A785,bd_lista!$A$3:$C$590,3,FALSE)</f>
        <v>Gobierno Autónomo Municipal de Yocalla</v>
      </c>
      <c r="D785" s="452"/>
      <c r="E785" s="246" t="s">
        <v>1311</v>
      </c>
      <c r="F785" s="245">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245">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245">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245">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245">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245">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245">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245">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245">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245">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245">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245">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245">
        <f t="shared" ca="1" si="29"/>
        <v>0</v>
      </c>
      <c r="S785" s="252">
        <f ca="1">+R784+R785</f>
        <v>0</v>
      </c>
      <c r="T785" s="245">
        <f ca="1">+S785</f>
        <v>0</v>
      </c>
      <c r="U785" s="244">
        <f t="shared" si="30"/>
        <v>2</v>
      </c>
      <c r="V785" s="347" t="str">
        <f>+VLOOKUP(A785,bd_lista!$A$3:$E$590,5,FALSE)</f>
        <v>Gobiernos Autonomos Municipales</v>
      </c>
      <c r="W785" s="454"/>
      <c r="X785" s="244">
        <f>+VLOOKUP(A785,[2]Sheet1!$A$13:$D$744,4,FALSE)</f>
        <v>0</v>
      </c>
      <c r="Y785" s="244" t="e">
        <f>+VLOOKUP(X785,bd_lista!$A$3:$C$590,3,FALSE)</f>
        <v>#N/A</v>
      </c>
      <c r="Z785" s="302"/>
      <c r="AA785" s="303"/>
    </row>
    <row r="786" spans="1:27" customFormat="1" ht="15" hidden="1" customHeight="1">
      <c r="A786" s="32">
        <v>1504</v>
      </c>
      <c r="B786" s="449">
        <f>+A786</f>
        <v>1504</v>
      </c>
      <c r="C786" s="249" t="str">
        <f>+VLOOKUP(A786,bd_lista!$A$3:$C$590,3,FALSE)</f>
        <v>Gobierno Autónomo Municipal de Urmiri</v>
      </c>
      <c r="D786" s="451" t="str">
        <f>+C786</f>
        <v>Gobierno Autónomo Municipal de Urmiri</v>
      </c>
      <c r="E786" s="244" t="s">
        <v>1310</v>
      </c>
      <c r="F786" s="245">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245">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245">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245">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245">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245">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245">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245">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245">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245">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245">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245">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245">
        <f t="shared" ca="1" si="29"/>
        <v>0</v>
      </c>
      <c r="S786" s="252"/>
      <c r="T786" s="245">
        <f ca="1">+T787</f>
        <v>0</v>
      </c>
      <c r="U786" s="244">
        <f t="shared" si="30"/>
        <v>1</v>
      </c>
      <c r="V786" s="347" t="str">
        <f>+VLOOKUP(A786,bd_lista!$A$3:$E$590,5,FALSE)</f>
        <v>Gobiernos Autonomos Municipales</v>
      </c>
      <c r="W786" s="453" t="str">
        <f>+V786</f>
        <v>Gobiernos Autonomos Municipales</v>
      </c>
      <c r="X786" s="244">
        <f>+VLOOKUP(A786,[2]Sheet1!$A$13:$D$744,4,FALSE)</f>
        <v>0</v>
      </c>
      <c r="Y786" s="244" t="e">
        <f>+VLOOKUP(X786,bd_lista!$A$3:$C$590,3,FALSE)</f>
        <v>#N/A</v>
      </c>
      <c r="Z786" s="304">
        <f>+X786</f>
        <v>0</v>
      </c>
      <c r="AA786" s="305" t="e">
        <f>+Y786</f>
        <v>#N/A</v>
      </c>
    </row>
    <row r="787" spans="1:27" customFormat="1" ht="15" hidden="1" customHeight="1">
      <c r="A787" s="32">
        <v>1504</v>
      </c>
      <c r="B787" s="450"/>
      <c r="C787" s="249" t="str">
        <f>+VLOOKUP(A787,bd_lista!$A$3:$C$590,3,FALSE)</f>
        <v>Gobierno Autónomo Municipal de Urmiri</v>
      </c>
      <c r="D787" s="452"/>
      <c r="E787" s="246" t="s">
        <v>1311</v>
      </c>
      <c r="F787" s="245">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245">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245">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245">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245">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245">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245">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245">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245">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245">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245">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245">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245">
        <f t="shared" ca="1" si="29"/>
        <v>0</v>
      </c>
      <c r="S787" s="252">
        <f ca="1">+R786+R787</f>
        <v>0</v>
      </c>
      <c r="T787" s="245">
        <f ca="1">+S787</f>
        <v>0</v>
      </c>
      <c r="U787" s="244">
        <f t="shared" si="30"/>
        <v>2</v>
      </c>
      <c r="V787" s="347" t="str">
        <f>+VLOOKUP(A787,bd_lista!$A$3:$E$590,5,FALSE)</f>
        <v>Gobiernos Autonomos Municipales</v>
      </c>
      <c r="W787" s="454"/>
      <c r="X787" s="244">
        <f>+VLOOKUP(A787,[2]Sheet1!$A$13:$D$744,4,FALSE)</f>
        <v>0</v>
      </c>
      <c r="Y787" s="244" t="e">
        <f>+VLOOKUP(X787,bd_lista!$A$3:$C$590,3,FALSE)</f>
        <v>#N/A</v>
      </c>
      <c r="Z787" s="302"/>
      <c r="AA787" s="303"/>
    </row>
    <row r="788" spans="1:27" customFormat="1" ht="15" hidden="1" customHeight="1">
      <c r="A788" s="32">
        <v>1505</v>
      </c>
      <c r="B788" s="449">
        <f>+A788</f>
        <v>1505</v>
      </c>
      <c r="C788" s="249" t="str">
        <f>+VLOOKUP(A788,bd_lista!$A$3:$C$590,3,FALSE)</f>
        <v>Gobierno Autónomo Municipal de Uncía</v>
      </c>
      <c r="D788" s="451" t="str">
        <f>+C788</f>
        <v>Gobierno Autónomo Municipal de Uncía</v>
      </c>
      <c r="E788" s="244" t="s">
        <v>1310</v>
      </c>
      <c r="F788" s="245">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245">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245">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245">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245">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245">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245">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245">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245">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245">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245">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245">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245">
        <f t="shared" ca="1" si="29"/>
        <v>0</v>
      </c>
      <c r="S788" s="252"/>
      <c r="T788" s="245">
        <f ca="1">+T789</f>
        <v>0</v>
      </c>
      <c r="U788" s="244">
        <f t="shared" si="30"/>
        <v>1</v>
      </c>
      <c r="V788" s="347" t="str">
        <f>+VLOOKUP(A788,bd_lista!$A$3:$E$590,5,FALSE)</f>
        <v>Gobiernos Autonomos Municipales</v>
      </c>
      <c r="W788" s="453" t="str">
        <f>+V788</f>
        <v>Gobiernos Autonomos Municipales</v>
      </c>
      <c r="X788" s="244">
        <f>+VLOOKUP(A788,[2]Sheet1!$A$13:$D$744,4,FALSE)</f>
        <v>0</v>
      </c>
      <c r="Y788" s="244" t="e">
        <f>+VLOOKUP(X788,bd_lista!$A$3:$C$590,3,FALSE)</f>
        <v>#N/A</v>
      </c>
      <c r="Z788" s="304">
        <f>+X788</f>
        <v>0</v>
      </c>
      <c r="AA788" s="305" t="e">
        <f>+Y788</f>
        <v>#N/A</v>
      </c>
    </row>
    <row r="789" spans="1:27" customFormat="1" ht="15" hidden="1" customHeight="1">
      <c r="A789" s="32">
        <v>1505</v>
      </c>
      <c r="B789" s="450"/>
      <c r="C789" s="249" t="str">
        <f>+VLOOKUP(A789,bd_lista!$A$3:$C$590,3,FALSE)</f>
        <v>Gobierno Autónomo Municipal de Uncía</v>
      </c>
      <c r="D789" s="452"/>
      <c r="E789" s="246" t="s">
        <v>1311</v>
      </c>
      <c r="F789" s="245">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245">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245">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245">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245">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245">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245">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245">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245">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245">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245">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245">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245">
        <f t="shared" ca="1" si="29"/>
        <v>0</v>
      </c>
      <c r="S789" s="252">
        <f ca="1">+R788+R789</f>
        <v>0</v>
      </c>
      <c r="T789" s="245">
        <f ca="1">+S789</f>
        <v>0</v>
      </c>
      <c r="U789" s="244">
        <f t="shared" si="30"/>
        <v>2</v>
      </c>
      <c r="V789" s="347" t="str">
        <f>+VLOOKUP(A789,bd_lista!$A$3:$E$590,5,FALSE)</f>
        <v>Gobiernos Autonomos Municipales</v>
      </c>
      <c r="W789" s="454"/>
      <c r="X789" s="244">
        <f>+VLOOKUP(A789,[2]Sheet1!$A$13:$D$744,4,FALSE)</f>
        <v>0</v>
      </c>
      <c r="Y789" s="244" t="e">
        <f>+VLOOKUP(X789,bd_lista!$A$3:$C$590,3,FALSE)</f>
        <v>#N/A</v>
      </c>
      <c r="Z789" s="302"/>
      <c r="AA789" s="303"/>
    </row>
    <row r="790" spans="1:27" customFormat="1" ht="15" hidden="1" customHeight="1">
      <c r="A790" s="32">
        <v>1506</v>
      </c>
      <c r="B790" s="449">
        <f>+A790</f>
        <v>1506</v>
      </c>
      <c r="C790" s="249" t="str">
        <f>+VLOOKUP(A790,bd_lista!$A$3:$C$590,3,FALSE)</f>
        <v>Gobierno Autónomo Municipal de Chayanta</v>
      </c>
      <c r="D790" s="451" t="str">
        <f>+C790</f>
        <v>Gobierno Autónomo Municipal de Chayanta</v>
      </c>
      <c r="E790" s="244" t="s">
        <v>1310</v>
      </c>
      <c r="F790" s="245">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245">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245">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245">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245">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245">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245">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245">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245">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245">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245">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245">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245">
        <f t="shared" ca="1" si="29"/>
        <v>0</v>
      </c>
      <c r="S790" s="252"/>
      <c r="T790" s="245">
        <f ca="1">+T791</f>
        <v>0</v>
      </c>
      <c r="U790" s="244">
        <f t="shared" si="30"/>
        <v>1</v>
      </c>
      <c r="V790" s="347" t="str">
        <f>+VLOOKUP(A790,bd_lista!$A$3:$E$590,5,FALSE)</f>
        <v>Gobiernos Autonomos Municipales</v>
      </c>
      <c r="W790" s="453" t="str">
        <f>+V790</f>
        <v>Gobiernos Autonomos Municipales</v>
      </c>
      <c r="X790" s="244">
        <f>+VLOOKUP(A790,[2]Sheet1!$A$13:$D$744,4,FALSE)</f>
        <v>0</v>
      </c>
      <c r="Y790" s="244" t="e">
        <f>+VLOOKUP(X790,bd_lista!$A$3:$C$590,3,FALSE)</f>
        <v>#N/A</v>
      </c>
      <c r="Z790" s="304">
        <f>+X790</f>
        <v>0</v>
      </c>
      <c r="AA790" s="305" t="e">
        <f>+Y790</f>
        <v>#N/A</v>
      </c>
    </row>
    <row r="791" spans="1:27" customFormat="1" ht="15" hidden="1" customHeight="1">
      <c r="A791" s="32">
        <v>1506</v>
      </c>
      <c r="B791" s="450"/>
      <c r="C791" s="249" t="str">
        <f>+VLOOKUP(A791,bd_lista!$A$3:$C$590,3,FALSE)</f>
        <v>Gobierno Autónomo Municipal de Chayanta</v>
      </c>
      <c r="D791" s="452"/>
      <c r="E791" s="246" t="s">
        <v>1311</v>
      </c>
      <c r="F791" s="245">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245">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245">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245">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245">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245">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245">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245">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245">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245">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245">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245">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245">
        <f t="shared" ca="1" si="29"/>
        <v>0</v>
      </c>
      <c r="S791" s="252">
        <f ca="1">+R790+R791</f>
        <v>0</v>
      </c>
      <c r="T791" s="245">
        <f ca="1">+S791</f>
        <v>0</v>
      </c>
      <c r="U791" s="244">
        <f t="shared" si="30"/>
        <v>2</v>
      </c>
      <c r="V791" s="347" t="str">
        <f>+VLOOKUP(A791,bd_lista!$A$3:$E$590,5,FALSE)</f>
        <v>Gobiernos Autonomos Municipales</v>
      </c>
      <c r="W791" s="454"/>
      <c r="X791" s="244">
        <f>+VLOOKUP(A791,[2]Sheet1!$A$13:$D$744,4,FALSE)</f>
        <v>0</v>
      </c>
      <c r="Y791" s="244" t="e">
        <f>+VLOOKUP(X791,bd_lista!$A$3:$C$590,3,FALSE)</f>
        <v>#N/A</v>
      </c>
      <c r="Z791" s="302"/>
      <c r="AA791" s="303"/>
    </row>
    <row r="792" spans="1:27" customFormat="1" ht="15" hidden="1" customHeight="1">
      <c r="A792" s="32">
        <v>1507</v>
      </c>
      <c r="B792" s="449">
        <f>+A792</f>
        <v>1507</v>
      </c>
      <c r="C792" s="249" t="str">
        <f>+VLOOKUP(A792,bd_lista!$A$3:$C$590,3,FALSE)</f>
        <v>Gobierno Autónomo Municipal de Llallagua</v>
      </c>
      <c r="D792" s="451" t="str">
        <f>+C792</f>
        <v>Gobierno Autónomo Municipal de Llallagua</v>
      </c>
      <c r="E792" s="244" t="s">
        <v>1310</v>
      </c>
      <c r="F792" s="245">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245">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245">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245">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245">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245">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245">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245">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245">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245">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245">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245">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245">
        <f t="shared" ca="1" si="29"/>
        <v>0</v>
      </c>
      <c r="S792" s="252"/>
      <c r="T792" s="245">
        <f ca="1">+T793</f>
        <v>0</v>
      </c>
      <c r="U792" s="244">
        <f t="shared" si="30"/>
        <v>1</v>
      </c>
      <c r="V792" s="347" t="str">
        <f>+VLOOKUP(A792,bd_lista!$A$3:$E$590,5,FALSE)</f>
        <v>Gobiernos Autonomos Municipales</v>
      </c>
      <c r="W792" s="453" t="str">
        <f>+V792</f>
        <v>Gobiernos Autonomos Municipales</v>
      </c>
      <c r="X792" s="244">
        <f>+VLOOKUP(A792,[2]Sheet1!$A$13:$D$744,4,FALSE)</f>
        <v>0</v>
      </c>
      <c r="Y792" s="244" t="e">
        <f>+VLOOKUP(X792,bd_lista!$A$3:$C$590,3,FALSE)</f>
        <v>#N/A</v>
      </c>
      <c r="Z792" s="304">
        <f>+X792</f>
        <v>0</v>
      </c>
      <c r="AA792" s="305" t="e">
        <f>+Y792</f>
        <v>#N/A</v>
      </c>
    </row>
    <row r="793" spans="1:27" customFormat="1" ht="15" hidden="1" customHeight="1">
      <c r="A793" s="32">
        <v>1507</v>
      </c>
      <c r="B793" s="450"/>
      <c r="C793" s="249" t="str">
        <f>+VLOOKUP(A793,bd_lista!$A$3:$C$590,3,FALSE)</f>
        <v>Gobierno Autónomo Municipal de Llallagua</v>
      </c>
      <c r="D793" s="452"/>
      <c r="E793" s="246" t="s">
        <v>1311</v>
      </c>
      <c r="F793" s="245">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245">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245">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245">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245">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245">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245">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245">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245">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245">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245">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245">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245">
        <f t="shared" ca="1" si="29"/>
        <v>0</v>
      </c>
      <c r="S793" s="252">
        <f ca="1">+R792+R793</f>
        <v>0</v>
      </c>
      <c r="T793" s="245">
        <f ca="1">+S793</f>
        <v>0</v>
      </c>
      <c r="U793" s="244">
        <f t="shared" si="30"/>
        <v>2</v>
      </c>
      <c r="V793" s="347" t="str">
        <f>+VLOOKUP(A793,bd_lista!$A$3:$E$590,5,FALSE)</f>
        <v>Gobiernos Autonomos Municipales</v>
      </c>
      <c r="W793" s="454"/>
      <c r="X793" s="244">
        <f>+VLOOKUP(A793,[2]Sheet1!$A$13:$D$744,4,FALSE)</f>
        <v>0</v>
      </c>
      <c r="Y793" s="244" t="e">
        <f>+VLOOKUP(X793,bd_lista!$A$3:$C$590,3,FALSE)</f>
        <v>#N/A</v>
      </c>
      <c r="Z793" s="302"/>
      <c r="AA793" s="303"/>
    </row>
    <row r="794" spans="1:27" customFormat="1" ht="15" hidden="1" customHeight="1">
      <c r="A794" s="32">
        <v>1508</v>
      </c>
      <c r="B794" s="449">
        <f>+A794</f>
        <v>1508</v>
      </c>
      <c r="C794" s="249" t="str">
        <f>+VLOOKUP(A794,bd_lista!$A$3:$C$590,3,FALSE)</f>
        <v>Gobierno Autónomo Municipal de Betanzos</v>
      </c>
      <c r="D794" s="451" t="str">
        <f>+C794</f>
        <v>Gobierno Autónomo Municipal de Betanzos</v>
      </c>
      <c r="E794" s="244" t="s">
        <v>1310</v>
      </c>
      <c r="F794" s="245">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245">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245">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245">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245">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245">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245">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245">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245">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245">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245">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245">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245">
        <f t="shared" ca="1" si="29"/>
        <v>0</v>
      </c>
      <c r="S794" s="252"/>
      <c r="T794" s="245">
        <f ca="1">+T795</f>
        <v>0</v>
      </c>
      <c r="U794" s="244">
        <f t="shared" si="30"/>
        <v>1</v>
      </c>
      <c r="V794" s="347" t="str">
        <f>+VLOOKUP(A794,bd_lista!$A$3:$E$590,5,FALSE)</f>
        <v>Gobiernos Autonomos Municipales</v>
      </c>
      <c r="W794" s="453" t="str">
        <f>+V794</f>
        <v>Gobiernos Autonomos Municipales</v>
      </c>
      <c r="X794" s="244">
        <f>+VLOOKUP(A794,[2]Sheet1!$A$13:$D$744,4,FALSE)</f>
        <v>0</v>
      </c>
      <c r="Y794" s="244" t="e">
        <f>+VLOOKUP(X794,bd_lista!$A$3:$C$590,3,FALSE)</f>
        <v>#N/A</v>
      </c>
      <c r="Z794" s="304">
        <f>+X794</f>
        <v>0</v>
      </c>
      <c r="AA794" s="305" t="e">
        <f>+Y794</f>
        <v>#N/A</v>
      </c>
    </row>
    <row r="795" spans="1:27" customFormat="1" ht="15" hidden="1" customHeight="1">
      <c r="A795" s="32">
        <v>1508</v>
      </c>
      <c r="B795" s="450"/>
      <c r="C795" s="249" t="str">
        <f>+VLOOKUP(A795,bd_lista!$A$3:$C$590,3,FALSE)</f>
        <v>Gobierno Autónomo Municipal de Betanzos</v>
      </c>
      <c r="D795" s="452"/>
      <c r="E795" s="246" t="s">
        <v>1311</v>
      </c>
      <c r="F795" s="245">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245">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245">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245">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245">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245">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245">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245">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245">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245">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245">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245">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245">
        <f t="shared" ca="1" si="29"/>
        <v>0</v>
      </c>
      <c r="S795" s="252">
        <f ca="1">+R794+R795</f>
        <v>0</v>
      </c>
      <c r="T795" s="245">
        <f ca="1">+S795</f>
        <v>0</v>
      </c>
      <c r="U795" s="244">
        <f t="shared" si="30"/>
        <v>2</v>
      </c>
      <c r="V795" s="347" t="str">
        <f>+VLOOKUP(A795,bd_lista!$A$3:$E$590,5,FALSE)</f>
        <v>Gobiernos Autonomos Municipales</v>
      </c>
      <c r="W795" s="454"/>
      <c r="X795" s="244">
        <f>+VLOOKUP(A795,[2]Sheet1!$A$13:$D$744,4,FALSE)</f>
        <v>0</v>
      </c>
      <c r="Y795" s="244" t="e">
        <f>+VLOOKUP(X795,bd_lista!$A$3:$C$590,3,FALSE)</f>
        <v>#N/A</v>
      </c>
      <c r="Z795" s="302"/>
      <c r="AA795" s="303"/>
    </row>
    <row r="796" spans="1:27" customFormat="1" ht="15" hidden="1" customHeight="1">
      <c r="A796" s="32">
        <v>1509</v>
      </c>
      <c r="B796" s="449">
        <f>+A796</f>
        <v>1509</v>
      </c>
      <c r="C796" s="249" t="str">
        <f>+VLOOKUP(A796,bd_lista!$A$3:$C$590,3,FALSE)</f>
        <v>Gobierno Autónomo Municipal de Chaqui</v>
      </c>
      <c r="D796" s="451" t="str">
        <f>+C796</f>
        <v>Gobierno Autónomo Municipal de Chaqui</v>
      </c>
      <c r="E796" s="244" t="s">
        <v>1310</v>
      </c>
      <c r="F796" s="245">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245">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245">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245">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245">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245">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245">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245">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245">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245">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245">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245">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245">
        <f t="shared" ca="1" si="29"/>
        <v>0</v>
      </c>
      <c r="S796" s="252"/>
      <c r="T796" s="245">
        <f ca="1">+T797</f>
        <v>0</v>
      </c>
      <c r="U796" s="244">
        <f t="shared" si="30"/>
        <v>1</v>
      </c>
      <c r="V796" s="347" t="str">
        <f>+VLOOKUP(A796,bd_lista!$A$3:$E$590,5,FALSE)</f>
        <v>Gobiernos Autonomos Municipales</v>
      </c>
      <c r="W796" s="453" t="str">
        <f>+V796</f>
        <v>Gobiernos Autonomos Municipales</v>
      </c>
      <c r="X796" s="244">
        <f>+VLOOKUP(A796,[2]Sheet1!$A$13:$D$744,4,FALSE)</f>
        <v>0</v>
      </c>
      <c r="Y796" s="244" t="e">
        <f>+VLOOKUP(X796,bd_lista!$A$3:$C$590,3,FALSE)</f>
        <v>#N/A</v>
      </c>
      <c r="Z796" s="304">
        <f>+X796</f>
        <v>0</v>
      </c>
      <c r="AA796" s="305" t="e">
        <f>+Y796</f>
        <v>#N/A</v>
      </c>
    </row>
    <row r="797" spans="1:27" customFormat="1" ht="15" hidden="1" customHeight="1">
      <c r="A797" s="32">
        <v>1509</v>
      </c>
      <c r="B797" s="450"/>
      <c r="C797" s="249" t="str">
        <f>+VLOOKUP(A797,bd_lista!$A$3:$C$590,3,FALSE)</f>
        <v>Gobierno Autónomo Municipal de Chaqui</v>
      </c>
      <c r="D797" s="452"/>
      <c r="E797" s="246" t="s">
        <v>1311</v>
      </c>
      <c r="F797" s="245">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245">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245">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245">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245">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245">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245">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245">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245">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245">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245">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245">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245">
        <f t="shared" ca="1" si="29"/>
        <v>0</v>
      </c>
      <c r="S797" s="252">
        <f ca="1">+R796+R797</f>
        <v>0</v>
      </c>
      <c r="T797" s="245">
        <f ca="1">+S797</f>
        <v>0</v>
      </c>
      <c r="U797" s="244">
        <f t="shared" si="30"/>
        <v>2</v>
      </c>
      <c r="V797" s="347" t="str">
        <f>+VLOOKUP(A797,bd_lista!$A$3:$E$590,5,FALSE)</f>
        <v>Gobiernos Autonomos Municipales</v>
      </c>
      <c r="W797" s="454"/>
      <c r="X797" s="244">
        <f>+VLOOKUP(A797,[2]Sheet1!$A$13:$D$744,4,FALSE)</f>
        <v>0</v>
      </c>
      <c r="Y797" s="244" t="e">
        <f>+VLOOKUP(X797,bd_lista!$A$3:$C$590,3,FALSE)</f>
        <v>#N/A</v>
      </c>
      <c r="Z797" s="302"/>
      <c r="AA797" s="303"/>
    </row>
    <row r="798" spans="1:27" customFormat="1" ht="15" hidden="1" customHeight="1">
      <c r="A798" s="32">
        <v>1510</v>
      </c>
      <c r="B798" s="449">
        <f>+A798</f>
        <v>1510</v>
      </c>
      <c r="C798" s="249" t="str">
        <f>+VLOOKUP(A798,bd_lista!$A$3:$C$590,3,FALSE)</f>
        <v>Gobierno Autónomo Municipal de Tacobamba</v>
      </c>
      <c r="D798" s="451" t="str">
        <f>+C798</f>
        <v>Gobierno Autónomo Municipal de Tacobamba</v>
      </c>
      <c r="E798" s="244" t="s">
        <v>1310</v>
      </c>
      <c r="F798" s="245">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245">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245">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245">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245">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245">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245">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245">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245">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245">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245">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245">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245">
        <f t="shared" ref="R798:R861" ca="1" si="31">+SUM(F798:Q798)</f>
        <v>0</v>
      </c>
      <c r="S798" s="252"/>
      <c r="T798" s="245">
        <f ca="1">+T799</f>
        <v>0</v>
      </c>
      <c r="U798" s="244">
        <f t="shared" ref="U798:U861" si="32">+IF(E798="Débitos",1,2)</f>
        <v>1</v>
      </c>
      <c r="V798" s="347" t="str">
        <f>+VLOOKUP(A798,bd_lista!$A$3:$E$590,5,FALSE)</f>
        <v>Gobiernos Autonomos Municipales</v>
      </c>
      <c r="W798" s="453" t="str">
        <f>+V798</f>
        <v>Gobiernos Autonomos Municipales</v>
      </c>
      <c r="X798" s="244">
        <f>+VLOOKUP(A798,[2]Sheet1!$A$13:$D$744,4,FALSE)</f>
        <v>0</v>
      </c>
      <c r="Y798" s="244" t="e">
        <f>+VLOOKUP(X798,bd_lista!$A$3:$C$590,3,FALSE)</f>
        <v>#N/A</v>
      </c>
      <c r="Z798" s="304">
        <f>+X798</f>
        <v>0</v>
      </c>
      <c r="AA798" s="305" t="e">
        <f>+Y798</f>
        <v>#N/A</v>
      </c>
    </row>
    <row r="799" spans="1:27" customFormat="1" ht="15" hidden="1" customHeight="1">
      <c r="A799" s="32">
        <v>1510</v>
      </c>
      <c r="B799" s="450"/>
      <c r="C799" s="249" t="str">
        <f>+VLOOKUP(A799,bd_lista!$A$3:$C$590,3,FALSE)</f>
        <v>Gobierno Autónomo Municipal de Tacobamba</v>
      </c>
      <c r="D799" s="452"/>
      <c r="E799" s="246" t="s">
        <v>1311</v>
      </c>
      <c r="F799" s="245">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245">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245">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245">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245">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245">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245">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245">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245">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245">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245">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245">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245">
        <f t="shared" ca="1" si="31"/>
        <v>0</v>
      </c>
      <c r="S799" s="252">
        <f ca="1">+R798+R799</f>
        <v>0</v>
      </c>
      <c r="T799" s="245">
        <f ca="1">+S799</f>
        <v>0</v>
      </c>
      <c r="U799" s="244">
        <f t="shared" si="32"/>
        <v>2</v>
      </c>
      <c r="V799" s="347" t="str">
        <f>+VLOOKUP(A799,bd_lista!$A$3:$E$590,5,FALSE)</f>
        <v>Gobiernos Autonomos Municipales</v>
      </c>
      <c r="W799" s="454"/>
      <c r="X799" s="244">
        <f>+VLOOKUP(A799,[2]Sheet1!$A$13:$D$744,4,FALSE)</f>
        <v>0</v>
      </c>
      <c r="Y799" s="244" t="e">
        <f>+VLOOKUP(X799,bd_lista!$A$3:$C$590,3,FALSE)</f>
        <v>#N/A</v>
      </c>
      <c r="Z799" s="302"/>
      <c r="AA799" s="303"/>
    </row>
    <row r="800" spans="1:27" customFormat="1" ht="27" hidden="1" customHeight="1">
      <c r="A800" s="32">
        <v>1511</v>
      </c>
      <c r="B800" s="449">
        <f>+A800</f>
        <v>1511</v>
      </c>
      <c r="C800" s="249" t="str">
        <f>+VLOOKUP(A800,bd_lista!$A$3:$C$590,3,FALSE)</f>
        <v>Gobierno Autónomo Municipal de Colquechaca</v>
      </c>
      <c r="D800" s="451" t="str">
        <f>+C800</f>
        <v>Gobierno Autónomo Municipal de Colquechaca</v>
      </c>
      <c r="E800" s="244" t="s">
        <v>1310</v>
      </c>
      <c r="F800" s="245">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245">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245">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245">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245">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245">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245">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245">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245">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245">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245">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245">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245">
        <f t="shared" ca="1" si="31"/>
        <v>0</v>
      </c>
      <c r="S800" s="252"/>
      <c r="T800" s="245">
        <f ca="1">+T801</f>
        <v>0</v>
      </c>
      <c r="U800" s="244">
        <f t="shared" si="32"/>
        <v>1</v>
      </c>
      <c r="V800" s="347" t="str">
        <f>+VLOOKUP(A800,bd_lista!$A$3:$E$590,5,FALSE)</f>
        <v>Gobiernos Autonomos Municipales</v>
      </c>
      <c r="W800" s="453" t="str">
        <f>+V800</f>
        <v>Gobiernos Autonomos Municipales</v>
      </c>
      <c r="X800" s="244">
        <f>+VLOOKUP(A800,[2]Sheet1!$A$13:$D$744,4,FALSE)</f>
        <v>0</v>
      </c>
      <c r="Y800" s="244" t="e">
        <f>+VLOOKUP(X800,bd_lista!$A$3:$C$590,3,FALSE)</f>
        <v>#N/A</v>
      </c>
      <c r="Z800" s="304">
        <f>+X800</f>
        <v>0</v>
      </c>
      <c r="AA800" s="305" t="e">
        <f>+Y800</f>
        <v>#N/A</v>
      </c>
    </row>
    <row r="801" spans="1:27" customFormat="1" ht="27" hidden="1" customHeight="1">
      <c r="A801" s="32">
        <v>1511</v>
      </c>
      <c r="B801" s="450"/>
      <c r="C801" s="249" t="str">
        <f>+VLOOKUP(A801,bd_lista!$A$3:$C$590,3,FALSE)</f>
        <v>Gobierno Autónomo Municipal de Colquechaca</v>
      </c>
      <c r="D801" s="452"/>
      <c r="E801" s="246" t="s">
        <v>1311</v>
      </c>
      <c r="F801" s="245">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245">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245">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245">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245">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245">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245">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245">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245">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245">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245">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245">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245">
        <f t="shared" ca="1" si="31"/>
        <v>0</v>
      </c>
      <c r="S801" s="252">
        <f ca="1">+R800+R801</f>
        <v>0</v>
      </c>
      <c r="T801" s="245">
        <f ca="1">+S801</f>
        <v>0</v>
      </c>
      <c r="U801" s="244">
        <f t="shared" si="32"/>
        <v>2</v>
      </c>
      <c r="V801" s="347" t="str">
        <f>+VLOOKUP(A801,bd_lista!$A$3:$E$590,5,FALSE)</f>
        <v>Gobiernos Autonomos Municipales</v>
      </c>
      <c r="W801" s="454"/>
      <c r="X801" s="244">
        <f>+VLOOKUP(A801,[2]Sheet1!$A$13:$D$744,4,FALSE)</f>
        <v>0</v>
      </c>
      <c r="Y801" s="244" t="e">
        <f>+VLOOKUP(X801,bd_lista!$A$3:$C$590,3,FALSE)</f>
        <v>#N/A</v>
      </c>
      <c r="Z801" s="302"/>
      <c r="AA801" s="303"/>
    </row>
    <row r="802" spans="1:27" customFormat="1" ht="15" hidden="1" customHeight="1">
      <c r="A802" s="32">
        <v>1512</v>
      </c>
      <c r="B802" s="449">
        <f>+A802</f>
        <v>1512</v>
      </c>
      <c r="C802" s="249" t="str">
        <f>+VLOOKUP(A802,bd_lista!$A$3:$C$590,3,FALSE)</f>
        <v>Gobierno Autónomo Municipal de Ravelo</v>
      </c>
      <c r="D802" s="451" t="str">
        <f>+C802</f>
        <v>Gobierno Autónomo Municipal de Ravelo</v>
      </c>
      <c r="E802" s="244" t="s">
        <v>1310</v>
      </c>
      <c r="F802" s="245">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245">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245">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245">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245">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245">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245">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245">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245">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245">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245">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245">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245">
        <f t="shared" ca="1" si="31"/>
        <v>0</v>
      </c>
      <c r="S802" s="252"/>
      <c r="T802" s="245">
        <f ca="1">+T803</f>
        <v>0</v>
      </c>
      <c r="U802" s="244">
        <f t="shared" si="32"/>
        <v>1</v>
      </c>
      <c r="V802" s="347" t="str">
        <f>+VLOOKUP(A802,bd_lista!$A$3:$E$590,5,FALSE)</f>
        <v>Gobiernos Autonomos Municipales</v>
      </c>
      <c r="W802" s="453" t="str">
        <f>+V802</f>
        <v>Gobiernos Autonomos Municipales</v>
      </c>
      <c r="X802" s="244">
        <f>+VLOOKUP(A802,[2]Sheet1!$A$13:$D$744,4,FALSE)</f>
        <v>0</v>
      </c>
      <c r="Y802" s="244" t="e">
        <f>+VLOOKUP(X802,bd_lista!$A$3:$C$590,3,FALSE)</f>
        <v>#N/A</v>
      </c>
      <c r="Z802" s="304">
        <f>+X802</f>
        <v>0</v>
      </c>
      <c r="AA802" s="305" t="e">
        <f>+Y802</f>
        <v>#N/A</v>
      </c>
    </row>
    <row r="803" spans="1:27" customFormat="1" ht="15" hidden="1" customHeight="1">
      <c r="A803" s="32">
        <v>1512</v>
      </c>
      <c r="B803" s="450"/>
      <c r="C803" s="249" t="str">
        <f>+VLOOKUP(A803,bd_lista!$A$3:$C$590,3,FALSE)</f>
        <v>Gobierno Autónomo Municipal de Ravelo</v>
      </c>
      <c r="D803" s="452"/>
      <c r="E803" s="246" t="s">
        <v>1311</v>
      </c>
      <c r="F803" s="245">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245">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245">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245">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245">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245">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245">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245">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245">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245">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245">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245">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245">
        <f t="shared" ca="1" si="31"/>
        <v>0</v>
      </c>
      <c r="S803" s="252">
        <f ca="1">+R802+R803</f>
        <v>0</v>
      </c>
      <c r="T803" s="245">
        <f ca="1">+S803</f>
        <v>0</v>
      </c>
      <c r="U803" s="244">
        <f t="shared" si="32"/>
        <v>2</v>
      </c>
      <c r="V803" s="347" t="str">
        <f>+VLOOKUP(A803,bd_lista!$A$3:$E$590,5,FALSE)</f>
        <v>Gobiernos Autonomos Municipales</v>
      </c>
      <c r="W803" s="454"/>
      <c r="X803" s="244">
        <f>+VLOOKUP(A803,[2]Sheet1!$A$13:$D$744,4,FALSE)</f>
        <v>0</v>
      </c>
      <c r="Y803" s="244" t="e">
        <f>+VLOOKUP(X803,bd_lista!$A$3:$C$590,3,FALSE)</f>
        <v>#N/A</v>
      </c>
      <c r="Z803" s="302"/>
      <c r="AA803" s="303"/>
    </row>
    <row r="804" spans="1:27" customFormat="1" ht="15" hidden="1" customHeight="1">
      <c r="A804" s="32">
        <v>1514</v>
      </c>
      <c r="B804" s="449">
        <f>+A804</f>
        <v>1514</v>
      </c>
      <c r="C804" s="249" t="str">
        <f>+VLOOKUP(A804,bd_lista!$A$3:$C$590,3,FALSE)</f>
        <v>Gobierno Autónomo Municipal de Ocurí</v>
      </c>
      <c r="D804" s="451" t="str">
        <f>+C804</f>
        <v>Gobierno Autónomo Municipal de Ocurí</v>
      </c>
      <c r="E804" s="244" t="s">
        <v>1310</v>
      </c>
      <c r="F804" s="245">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245">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245">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245">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245">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245">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245">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245">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245">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245">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245">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245">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245">
        <f t="shared" ca="1" si="31"/>
        <v>0</v>
      </c>
      <c r="S804" s="252"/>
      <c r="T804" s="245">
        <f ca="1">+T805</f>
        <v>0</v>
      </c>
      <c r="U804" s="244">
        <f t="shared" si="32"/>
        <v>1</v>
      </c>
      <c r="V804" s="347" t="str">
        <f>+VLOOKUP(A804,bd_lista!$A$3:$E$590,5,FALSE)</f>
        <v>Gobiernos Autonomos Municipales</v>
      </c>
      <c r="W804" s="453" t="str">
        <f>+V804</f>
        <v>Gobiernos Autonomos Municipales</v>
      </c>
      <c r="X804" s="244">
        <f>+VLOOKUP(A804,[2]Sheet1!$A$13:$D$744,4,FALSE)</f>
        <v>0</v>
      </c>
      <c r="Y804" s="244" t="e">
        <f>+VLOOKUP(X804,bd_lista!$A$3:$C$590,3,FALSE)</f>
        <v>#N/A</v>
      </c>
      <c r="Z804" s="304">
        <f>+X804</f>
        <v>0</v>
      </c>
      <c r="AA804" s="305" t="e">
        <f>+Y804</f>
        <v>#N/A</v>
      </c>
    </row>
    <row r="805" spans="1:27" customFormat="1" ht="15" hidden="1" customHeight="1">
      <c r="A805" s="32">
        <v>1514</v>
      </c>
      <c r="B805" s="450"/>
      <c r="C805" s="249" t="str">
        <f>+VLOOKUP(A805,bd_lista!$A$3:$C$590,3,FALSE)</f>
        <v>Gobierno Autónomo Municipal de Ocurí</v>
      </c>
      <c r="D805" s="452"/>
      <c r="E805" s="246" t="s">
        <v>1311</v>
      </c>
      <c r="F805" s="245">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245">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245">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245">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245">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245">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245">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245">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245">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245">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245">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245">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245">
        <f t="shared" ca="1" si="31"/>
        <v>0</v>
      </c>
      <c r="S805" s="252">
        <f ca="1">+R804+R805</f>
        <v>0</v>
      </c>
      <c r="T805" s="245">
        <f ca="1">+S805</f>
        <v>0</v>
      </c>
      <c r="U805" s="244">
        <f t="shared" si="32"/>
        <v>2</v>
      </c>
      <c r="V805" s="347" t="str">
        <f>+VLOOKUP(A805,bd_lista!$A$3:$E$590,5,FALSE)</f>
        <v>Gobiernos Autonomos Municipales</v>
      </c>
      <c r="W805" s="454"/>
      <c r="X805" s="244">
        <f>+VLOOKUP(A805,[2]Sheet1!$A$13:$D$744,4,FALSE)</f>
        <v>0</v>
      </c>
      <c r="Y805" s="244" t="e">
        <f>+VLOOKUP(X805,bd_lista!$A$3:$C$590,3,FALSE)</f>
        <v>#N/A</v>
      </c>
      <c r="Z805" s="302"/>
      <c r="AA805" s="303"/>
    </row>
    <row r="806" spans="1:27" customFormat="1" ht="15" hidden="1" customHeight="1">
      <c r="A806" s="32">
        <v>1515</v>
      </c>
      <c r="B806" s="449">
        <f>+A806</f>
        <v>1515</v>
      </c>
      <c r="C806" s="249" t="str">
        <f>+VLOOKUP(A806,bd_lista!$A$3:$C$590,3,FALSE)</f>
        <v>Gobierno Autónomo Municipal de San Pedro de Buena Vista</v>
      </c>
      <c r="D806" s="451" t="str">
        <f>+C806</f>
        <v>Gobierno Autónomo Municipal de San Pedro de Buena Vista</v>
      </c>
      <c r="E806" s="244" t="s">
        <v>1310</v>
      </c>
      <c r="F806" s="245">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245">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245">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245">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245">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245">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245">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245">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245">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245">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245">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245">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245">
        <f t="shared" ca="1" si="31"/>
        <v>0</v>
      </c>
      <c r="S806" s="252"/>
      <c r="T806" s="245">
        <f ca="1">+T807</f>
        <v>0</v>
      </c>
      <c r="U806" s="244">
        <f t="shared" si="32"/>
        <v>1</v>
      </c>
      <c r="V806" s="347" t="str">
        <f>+VLOOKUP(A806,bd_lista!$A$3:$E$590,5,FALSE)</f>
        <v>Gobiernos Autonomos Municipales</v>
      </c>
      <c r="W806" s="453" t="str">
        <f>+V806</f>
        <v>Gobiernos Autonomos Municipales</v>
      </c>
      <c r="X806" s="244">
        <f>+VLOOKUP(A806,[2]Sheet1!$A$13:$D$744,4,FALSE)</f>
        <v>0</v>
      </c>
      <c r="Y806" s="244" t="e">
        <f>+VLOOKUP(X806,bd_lista!$A$3:$C$590,3,FALSE)</f>
        <v>#N/A</v>
      </c>
      <c r="Z806" s="304">
        <f>+X806</f>
        <v>0</v>
      </c>
      <c r="AA806" s="305" t="e">
        <f>+Y806</f>
        <v>#N/A</v>
      </c>
    </row>
    <row r="807" spans="1:27" customFormat="1" ht="15" hidden="1" customHeight="1">
      <c r="A807" s="32">
        <v>1515</v>
      </c>
      <c r="B807" s="450"/>
      <c r="C807" s="249" t="str">
        <f>+VLOOKUP(A807,bd_lista!$A$3:$C$590,3,FALSE)</f>
        <v>Gobierno Autónomo Municipal de San Pedro de Buena Vista</v>
      </c>
      <c r="D807" s="452"/>
      <c r="E807" s="246" t="s">
        <v>1311</v>
      </c>
      <c r="F807" s="245">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245">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245">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245">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245">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245">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245">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245">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245">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245">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245">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245">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245">
        <f t="shared" ca="1" si="31"/>
        <v>0</v>
      </c>
      <c r="S807" s="252">
        <f ca="1">+R806+R807</f>
        <v>0</v>
      </c>
      <c r="T807" s="245">
        <f ca="1">+S807</f>
        <v>0</v>
      </c>
      <c r="U807" s="244">
        <f t="shared" si="32"/>
        <v>2</v>
      </c>
      <c r="V807" s="347" t="str">
        <f>+VLOOKUP(A807,bd_lista!$A$3:$E$590,5,FALSE)</f>
        <v>Gobiernos Autonomos Municipales</v>
      </c>
      <c r="W807" s="454"/>
      <c r="X807" s="244">
        <f>+VLOOKUP(A807,[2]Sheet1!$A$13:$D$744,4,FALSE)</f>
        <v>0</v>
      </c>
      <c r="Y807" s="244" t="e">
        <f>+VLOOKUP(X807,bd_lista!$A$3:$C$590,3,FALSE)</f>
        <v>#N/A</v>
      </c>
      <c r="Z807" s="302"/>
      <c r="AA807" s="303"/>
    </row>
    <row r="808" spans="1:27" customFormat="1" ht="27" hidden="1" customHeight="1">
      <c r="A808" s="32">
        <v>1516</v>
      </c>
      <c r="B808" s="449">
        <f>+A808</f>
        <v>1516</v>
      </c>
      <c r="C808" s="249" t="str">
        <f>+VLOOKUP(A808,bd_lista!$A$3:$C$590,3,FALSE)</f>
        <v>Gobierno Autónomo Municipal de Toro Toro</v>
      </c>
      <c r="D808" s="451" t="str">
        <f>+C808</f>
        <v>Gobierno Autónomo Municipal de Toro Toro</v>
      </c>
      <c r="E808" s="244" t="s">
        <v>1310</v>
      </c>
      <c r="F808" s="245">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245">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245">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245">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245">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245">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245">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245">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245">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245">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245">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245">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245">
        <f t="shared" ca="1" si="31"/>
        <v>0</v>
      </c>
      <c r="S808" s="252"/>
      <c r="T808" s="245">
        <f ca="1">+T809</f>
        <v>0</v>
      </c>
      <c r="U808" s="244">
        <f t="shared" si="32"/>
        <v>1</v>
      </c>
      <c r="V808" s="347" t="str">
        <f>+VLOOKUP(A808,bd_lista!$A$3:$E$590,5,FALSE)</f>
        <v>Gobiernos Autonomos Municipales</v>
      </c>
      <c r="W808" s="453" t="str">
        <f>+V808</f>
        <v>Gobiernos Autonomos Municipales</v>
      </c>
      <c r="X808" s="244">
        <f>+VLOOKUP(A808,[2]Sheet1!$A$13:$D$744,4,FALSE)</f>
        <v>0</v>
      </c>
      <c r="Y808" s="244" t="e">
        <f>+VLOOKUP(X808,bd_lista!$A$3:$C$590,3,FALSE)</f>
        <v>#N/A</v>
      </c>
      <c r="Z808" s="304">
        <f>+X808</f>
        <v>0</v>
      </c>
      <c r="AA808" s="305" t="e">
        <f>+Y808</f>
        <v>#N/A</v>
      </c>
    </row>
    <row r="809" spans="1:27" customFormat="1" ht="27" hidden="1" customHeight="1">
      <c r="A809" s="32">
        <v>1516</v>
      </c>
      <c r="B809" s="450"/>
      <c r="C809" s="249" t="str">
        <f>+VLOOKUP(A809,bd_lista!$A$3:$C$590,3,FALSE)</f>
        <v>Gobierno Autónomo Municipal de Toro Toro</v>
      </c>
      <c r="D809" s="452"/>
      <c r="E809" s="246" t="s">
        <v>1311</v>
      </c>
      <c r="F809" s="245">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245">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0</v>
      </c>
      <c r="H809" s="245">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0</v>
      </c>
      <c r="I809" s="245">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245">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245">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245">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245">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245">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245">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245">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245">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245">
        <f t="shared" ca="1" si="31"/>
        <v>0</v>
      </c>
      <c r="S809" s="252">
        <f ca="1">+R808+R809</f>
        <v>0</v>
      </c>
      <c r="T809" s="245">
        <f ca="1">+S809</f>
        <v>0</v>
      </c>
      <c r="U809" s="244">
        <f t="shared" si="32"/>
        <v>2</v>
      </c>
      <c r="V809" s="347" t="str">
        <f>+VLOOKUP(A809,bd_lista!$A$3:$E$590,5,FALSE)</f>
        <v>Gobiernos Autonomos Municipales</v>
      </c>
      <c r="W809" s="454"/>
      <c r="X809" s="244">
        <f>+VLOOKUP(A809,[2]Sheet1!$A$13:$D$744,4,FALSE)</f>
        <v>0</v>
      </c>
      <c r="Y809" s="244" t="e">
        <f>+VLOOKUP(X809,bd_lista!$A$3:$C$590,3,FALSE)</f>
        <v>#N/A</v>
      </c>
      <c r="Z809" s="302"/>
      <c r="AA809" s="303"/>
    </row>
    <row r="810" spans="1:27" customFormat="1" ht="27" hidden="1" customHeight="1">
      <c r="A810" s="32">
        <v>1517</v>
      </c>
      <c r="B810" s="449">
        <f>+A810</f>
        <v>1517</v>
      </c>
      <c r="C810" s="249" t="str">
        <f>+VLOOKUP(A810,bd_lista!$A$3:$C$590,3,FALSE)</f>
        <v>Gobierno Autónomo Municipal de Cotagaita</v>
      </c>
      <c r="D810" s="451" t="str">
        <f>+C810</f>
        <v>Gobierno Autónomo Municipal de Cotagaita</v>
      </c>
      <c r="E810" s="244" t="s">
        <v>1310</v>
      </c>
      <c r="F810" s="245">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245">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245">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245">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245">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245">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245">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245">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245">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245">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245">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245">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245">
        <f t="shared" ca="1" si="31"/>
        <v>0</v>
      </c>
      <c r="S810" s="252"/>
      <c r="T810" s="245">
        <f ca="1">+T811</f>
        <v>0</v>
      </c>
      <c r="U810" s="244">
        <f t="shared" si="32"/>
        <v>1</v>
      </c>
      <c r="V810" s="347" t="str">
        <f>+VLOOKUP(A810,bd_lista!$A$3:$E$590,5,FALSE)</f>
        <v>Gobiernos Autonomos Municipales</v>
      </c>
      <c r="W810" s="453" t="str">
        <f>+V810</f>
        <v>Gobiernos Autonomos Municipales</v>
      </c>
      <c r="X810" s="244">
        <f>+VLOOKUP(A810,[2]Sheet1!$A$13:$D$744,4,FALSE)</f>
        <v>0</v>
      </c>
      <c r="Y810" s="244" t="e">
        <f>+VLOOKUP(X810,bd_lista!$A$3:$C$590,3,FALSE)</f>
        <v>#N/A</v>
      </c>
      <c r="Z810" s="304">
        <f>+X810</f>
        <v>0</v>
      </c>
      <c r="AA810" s="305" t="e">
        <f>+Y810</f>
        <v>#N/A</v>
      </c>
    </row>
    <row r="811" spans="1:27" customFormat="1" ht="27" hidden="1" customHeight="1">
      <c r="A811" s="32">
        <v>1517</v>
      </c>
      <c r="B811" s="450"/>
      <c r="C811" s="249" t="str">
        <f>+VLOOKUP(A811,bd_lista!$A$3:$C$590,3,FALSE)</f>
        <v>Gobierno Autónomo Municipal de Cotagaita</v>
      </c>
      <c r="D811" s="452"/>
      <c r="E811" s="246" t="s">
        <v>1311</v>
      </c>
      <c r="F811" s="245">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245">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245">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245">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245">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245">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245">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245">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245">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245">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245">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245">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245">
        <f t="shared" ca="1" si="31"/>
        <v>0</v>
      </c>
      <c r="S811" s="252">
        <f ca="1">+R810+R811</f>
        <v>0</v>
      </c>
      <c r="T811" s="245">
        <f ca="1">+S811</f>
        <v>0</v>
      </c>
      <c r="U811" s="244">
        <f t="shared" si="32"/>
        <v>2</v>
      </c>
      <c r="V811" s="347" t="str">
        <f>+VLOOKUP(A811,bd_lista!$A$3:$E$590,5,FALSE)</f>
        <v>Gobiernos Autonomos Municipales</v>
      </c>
      <c r="W811" s="454"/>
      <c r="X811" s="244">
        <f>+VLOOKUP(A811,[2]Sheet1!$A$13:$D$744,4,FALSE)</f>
        <v>0</v>
      </c>
      <c r="Y811" s="244" t="e">
        <f>+VLOOKUP(X811,bd_lista!$A$3:$C$590,3,FALSE)</f>
        <v>#N/A</v>
      </c>
      <c r="Z811" s="302"/>
      <c r="AA811" s="303"/>
    </row>
    <row r="812" spans="1:27" customFormat="1" ht="15" hidden="1" customHeight="1">
      <c r="A812" s="32">
        <v>1518</v>
      </c>
      <c r="B812" s="449">
        <f>+A812</f>
        <v>1518</v>
      </c>
      <c r="C812" s="249" t="str">
        <f>+VLOOKUP(A812,bd_lista!$A$3:$C$590,3,FALSE)</f>
        <v>Gobierno Autónomo Municipal de Vitichi</v>
      </c>
      <c r="D812" s="451" t="str">
        <f>+C812</f>
        <v>Gobierno Autónomo Municipal de Vitichi</v>
      </c>
      <c r="E812" s="244" t="s">
        <v>1310</v>
      </c>
      <c r="F812" s="245">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245">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245">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245">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245">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245">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245">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245">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245">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245">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245">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245">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245">
        <f t="shared" ca="1" si="31"/>
        <v>0</v>
      </c>
      <c r="S812" s="252"/>
      <c r="T812" s="245">
        <f ca="1">+T813</f>
        <v>0</v>
      </c>
      <c r="U812" s="244">
        <f t="shared" si="32"/>
        <v>1</v>
      </c>
      <c r="V812" s="347" t="str">
        <f>+VLOOKUP(A812,bd_lista!$A$3:$E$590,5,FALSE)</f>
        <v>Gobiernos Autonomos Municipales</v>
      </c>
      <c r="W812" s="453" t="str">
        <f>+V812</f>
        <v>Gobiernos Autonomos Municipales</v>
      </c>
      <c r="X812" s="244">
        <f>+VLOOKUP(A812,[2]Sheet1!$A$13:$D$744,4,FALSE)</f>
        <v>0</v>
      </c>
      <c r="Y812" s="244" t="e">
        <f>+VLOOKUP(X812,bd_lista!$A$3:$C$590,3,FALSE)</f>
        <v>#N/A</v>
      </c>
      <c r="Z812" s="304">
        <f>+X812</f>
        <v>0</v>
      </c>
      <c r="AA812" s="305" t="e">
        <f>+Y812</f>
        <v>#N/A</v>
      </c>
    </row>
    <row r="813" spans="1:27" customFormat="1" ht="15" hidden="1" customHeight="1">
      <c r="A813" s="32">
        <v>1518</v>
      </c>
      <c r="B813" s="450"/>
      <c r="C813" s="249" t="str">
        <f>+VLOOKUP(A813,bd_lista!$A$3:$C$590,3,FALSE)</f>
        <v>Gobierno Autónomo Municipal de Vitichi</v>
      </c>
      <c r="D813" s="452"/>
      <c r="E813" s="246" t="s">
        <v>1311</v>
      </c>
      <c r="F813" s="245">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245">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245">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245">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245">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245">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245">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245">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245">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245">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245">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245">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245">
        <f t="shared" ca="1" si="31"/>
        <v>0</v>
      </c>
      <c r="S813" s="252">
        <f ca="1">+R812+R813</f>
        <v>0</v>
      </c>
      <c r="T813" s="245">
        <f ca="1">+S813</f>
        <v>0</v>
      </c>
      <c r="U813" s="244">
        <f t="shared" si="32"/>
        <v>2</v>
      </c>
      <c r="V813" s="347" t="str">
        <f>+VLOOKUP(A813,bd_lista!$A$3:$E$590,5,FALSE)</f>
        <v>Gobiernos Autonomos Municipales</v>
      </c>
      <c r="W813" s="454"/>
      <c r="X813" s="244">
        <f>+VLOOKUP(A813,[2]Sheet1!$A$13:$D$744,4,FALSE)</f>
        <v>0</v>
      </c>
      <c r="Y813" s="244" t="e">
        <f>+VLOOKUP(X813,bd_lista!$A$3:$C$590,3,FALSE)</f>
        <v>#N/A</v>
      </c>
      <c r="Z813" s="302"/>
      <c r="AA813" s="303"/>
    </row>
    <row r="814" spans="1:27" customFormat="1" ht="15" hidden="1" customHeight="1">
      <c r="A814" s="32">
        <v>1520</v>
      </c>
      <c r="B814" s="449">
        <f>+A814</f>
        <v>1520</v>
      </c>
      <c r="C814" s="249" t="str">
        <f>+VLOOKUP(A814,bd_lista!$A$3:$C$590,3,FALSE)</f>
        <v>Gobierno Autónomo Municipal de Atocha</v>
      </c>
      <c r="D814" s="451" t="str">
        <f>+C814</f>
        <v>Gobierno Autónomo Municipal de Atocha</v>
      </c>
      <c r="E814" s="244" t="s">
        <v>1310</v>
      </c>
      <c r="F814" s="245">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245">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245">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245">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245">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245">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245">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245">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245">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245">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245">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245">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245">
        <f t="shared" ca="1" si="31"/>
        <v>0</v>
      </c>
      <c r="S814" s="252"/>
      <c r="T814" s="245">
        <f ca="1">+T815</f>
        <v>0</v>
      </c>
      <c r="U814" s="244">
        <f t="shared" si="32"/>
        <v>1</v>
      </c>
      <c r="V814" s="347" t="str">
        <f>+VLOOKUP(A814,bd_lista!$A$3:$E$590,5,FALSE)</f>
        <v>Gobiernos Autonomos Municipales</v>
      </c>
      <c r="W814" s="453" t="str">
        <f>+V814</f>
        <v>Gobiernos Autonomos Municipales</v>
      </c>
      <c r="X814" s="244">
        <f>+VLOOKUP(A814,[2]Sheet1!$A$13:$D$744,4,FALSE)</f>
        <v>0</v>
      </c>
      <c r="Y814" s="244" t="e">
        <f>+VLOOKUP(X814,bd_lista!$A$3:$C$590,3,FALSE)</f>
        <v>#N/A</v>
      </c>
      <c r="Z814" s="304">
        <f>+X814</f>
        <v>0</v>
      </c>
      <c r="AA814" s="305" t="e">
        <f>+Y814</f>
        <v>#N/A</v>
      </c>
    </row>
    <row r="815" spans="1:27" customFormat="1" ht="15" hidden="1" customHeight="1">
      <c r="A815" s="32">
        <v>1520</v>
      </c>
      <c r="B815" s="450"/>
      <c r="C815" s="249" t="str">
        <f>+VLOOKUP(A815,bd_lista!$A$3:$C$590,3,FALSE)</f>
        <v>Gobierno Autónomo Municipal de Atocha</v>
      </c>
      <c r="D815" s="452"/>
      <c r="E815" s="246" t="s">
        <v>1311</v>
      </c>
      <c r="F815" s="245">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245">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245">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245">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245">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245">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245">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245">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245">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245">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245">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245">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245">
        <f t="shared" ca="1" si="31"/>
        <v>0</v>
      </c>
      <c r="S815" s="252">
        <f ca="1">+R814+R815</f>
        <v>0</v>
      </c>
      <c r="T815" s="245">
        <f ca="1">+S815</f>
        <v>0</v>
      </c>
      <c r="U815" s="244">
        <f t="shared" si="32"/>
        <v>2</v>
      </c>
      <c r="V815" s="347" t="str">
        <f>+VLOOKUP(A815,bd_lista!$A$3:$E$590,5,FALSE)</f>
        <v>Gobiernos Autonomos Municipales</v>
      </c>
      <c r="W815" s="454"/>
      <c r="X815" s="244">
        <f>+VLOOKUP(A815,[2]Sheet1!$A$13:$D$744,4,FALSE)</f>
        <v>0</v>
      </c>
      <c r="Y815" s="244" t="e">
        <f>+VLOOKUP(X815,bd_lista!$A$3:$C$590,3,FALSE)</f>
        <v>#N/A</v>
      </c>
      <c r="Z815" s="302"/>
      <c r="AA815" s="303"/>
    </row>
    <row r="816" spans="1:27" customFormat="1" ht="27" hidden="1" customHeight="1">
      <c r="A816" s="32">
        <v>1521</v>
      </c>
      <c r="B816" s="449">
        <f>+A816</f>
        <v>1521</v>
      </c>
      <c r="C816" s="249" t="str">
        <f>+VLOOKUP(A816,bd_lista!$A$3:$C$590,3,FALSE)</f>
        <v>Gobierno Autónomo Municipal de Colcha"K" (Villa Martín)</v>
      </c>
      <c r="D816" s="451" t="str">
        <f>+C816</f>
        <v>Gobierno Autónomo Municipal de Colcha"K" (Villa Martín)</v>
      </c>
      <c r="E816" s="244" t="s">
        <v>1310</v>
      </c>
      <c r="F816" s="245">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245">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245">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245">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245">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245">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245">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245">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245">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245">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245">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245">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245">
        <f t="shared" ca="1" si="31"/>
        <v>0</v>
      </c>
      <c r="S816" s="252"/>
      <c r="T816" s="245">
        <f ca="1">+T817</f>
        <v>0</v>
      </c>
      <c r="U816" s="244">
        <f t="shared" si="32"/>
        <v>1</v>
      </c>
      <c r="V816" s="347" t="str">
        <f>+VLOOKUP(A816,bd_lista!$A$3:$E$590,5,FALSE)</f>
        <v>Gobiernos Autonomos Municipales</v>
      </c>
      <c r="W816" s="453" t="str">
        <f>+V816</f>
        <v>Gobiernos Autonomos Municipales</v>
      </c>
      <c r="X816" s="244">
        <f>+VLOOKUP(A816,[2]Sheet1!$A$13:$D$744,4,FALSE)</f>
        <v>0</v>
      </c>
      <c r="Y816" s="244" t="e">
        <f>+VLOOKUP(X816,bd_lista!$A$3:$C$590,3,FALSE)</f>
        <v>#N/A</v>
      </c>
      <c r="Z816" s="304">
        <f>+X816</f>
        <v>0</v>
      </c>
      <c r="AA816" s="305" t="e">
        <f>+Y816</f>
        <v>#N/A</v>
      </c>
    </row>
    <row r="817" spans="1:27" customFormat="1" ht="27" hidden="1" customHeight="1">
      <c r="A817" s="32">
        <v>1521</v>
      </c>
      <c r="B817" s="450"/>
      <c r="C817" s="249" t="str">
        <f>+VLOOKUP(A817,bd_lista!$A$3:$C$590,3,FALSE)</f>
        <v>Gobierno Autónomo Municipal de Colcha"K" (Villa Martín)</v>
      </c>
      <c r="D817" s="452"/>
      <c r="E817" s="246" t="s">
        <v>1311</v>
      </c>
      <c r="F817" s="245">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245">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245">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245">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245">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245">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245">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245">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245">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245">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245">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245">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245">
        <f t="shared" ca="1" si="31"/>
        <v>0</v>
      </c>
      <c r="S817" s="252">
        <f ca="1">+R816+R817</f>
        <v>0</v>
      </c>
      <c r="T817" s="245">
        <f ca="1">+S817</f>
        <v>0</v>
      </c>
      <c r="U817" s="244">
        <f t="shared" si="32"/>
        <v>2</v>
      </c>
      <c r="V817" s="347" t="str">
        <f>+VLOOKUP(A817,bd_lista!$A$3:$E$590,5,FALSE)</f>
        <v>Gobiernos Autonomos Municipales</v>
      </c>
      <c r="W817" s="454"/>
      <c r="X817" s="244">
        <f>+VLOOKUP(A817,[2]Sheet1!$A$13:$D$744,4,FALSE)</f>
        <v>0</v>
      </c>
      <c r="Y817" s="244" t="e">
        <f>+VLOOKUP(X817,bd_lista!$A$3:$C$590,3,FALSE)</f>
        <v>#N/A</v>
      </c>
      <c r="Z817" s="302"/>
      <c r="AA817" s="303"/>
    </row>
    <row r="818" spans="1:27" customFormat="1" ht="27" hidden="1" customHeight="1">
      <c r="A818" s="32">
        <v>1522</v>
      </c>
      <c r="B818" s="449">
        <f>+A818</f>
        <v>1522</v>
      </c>
      <c r="C818" s="249" t="str">
        <f>+VLOOKUP(A818,bd_lista!$A$3:$C$590,3,FALSE)</f>
        <v>Gobierno Autónomo Municipal de San Pedro de Quemes</v>
      </c>
      <c r="D818" s="451" t="str">
        <f>+C818</f>
        <v>Gobierno Autónomo Municipal de San Pedro de Quemes</v>
      </c>
      <c r="E818" s="244" t="s">
        <v>1310</v>
      </c>
      <c r="F818" s="245">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245">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245">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245">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245">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245">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245">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245">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245">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245">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245">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245">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245">
        <f t="shared" ca="1" si="31"/>
        <v>0</v>
      </c>
      <c r="S818" s="252"/>
      <c r="T818" s="245">
        <f ca="1">+T819</f>
        <v>0</v>
      </c>
      <c r="U818" s="244">
        <f t="shared" si="32"/>
        <v>1</v>
      </c>
      <c r="V818" s="347" t="str">
        <f>+VLOOKUP(A818,bd_lista!$A$3:$E$590,5,FALSE)</f>
        <v>Gobiernos Autonomos Municipales</v>
      </c>
      <c r="W818" s="453" t="str">
        <f>+V818</f>
        <v>Gobiernos Autonomos Municipales</v>
      </c>
      <c r="X818" s="244">
        <f>+VLOOKUP(A818,[2]Sheet1!$A$13:$D$744,4,FALSE)</f>
        <v>0</v>
      </c>
      <c r="Y818" s="244" t="e">
        <f>+VLOOKUP(X818,bd_lista!$A$3:$C$590,3,FALSE)</f>
        <v>#N/A</v>
      </c>
      <c r="Z818" s="304">
        <f>+X818</f>
        <v>0</v>
      </c>
      <c r="AA818" s="305" t="e">
        <f>+Y818</f>
        <v>#N/A</v>
      </c>
    </row>
    <row r="819" spans="1:27" customFormat="1" ht="27" hidden="1" customHeight="1">
      <c r="A819" s="32">
        <v>1522</v>
      </c>
      <c r="B819" s="450"/>
      <c r="C819" s="249" t="str">
        <f>+VLOOKUP(A819,bd_lista!$A$3:$C$590,3,FALSE)</f>
        <v>Gobierno Autónomo Municipal de San Pedro de Quemes</v>
      </c>
      <c r="D819" s="452"/>
      <c r="E819" s="246" t="s">
        <v>1311</v>
      </c>
      <c r="F819" s="245">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245">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245">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245">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245">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245">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245">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245">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245">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245">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245">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245">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245">
        <f t="shared" ca="1" si="31"/>
        <v>0</v>
      </c>
      <c r="S819" s="252">
        <f ca="1">+R818+R819</f>
        <v>0</v>
      </c>
      <c r="T819" s="245">
        <f ca="1">+S819</f>
        <v>0</v>
      </c>
      <c r="U819" s="244">
        <f t="shared" si="32"/>
        <v>2</v>
      </c>
      <c r="V819" s="347" t="str">
        <f>+VLOOKUP(A819,bd_lista!$A$3:$E$590,5,FALSE)</f>
        <v>Gobiernos Autonomos Municipales</v>
      </c>
      <c r="W819" s="454"/>
      <c r="X819" s="244">
        <f>+VLOOKUP(A819,[2]Sheet1!$A$13:$D$744,4,FALSE)</f>
        <v>0</v>
      </c>
      <c r="Y819" s="244" t="e">
        <f>+VLOOKUP(X819,bd_lista!$A$3:$C$590,3,FALSE)</f>
        <v>#N/A</v>
      </c>
      <c r="Z819" s="302"/>
      <c r="AA819" s="303"/>
    </row>
    <row r="820" spans="1:27" customFormat="1" ht="27" hidden="1" customHeight="1">
      <c r="A820" s="32">
        <v>1523</v>
      </c>
      <c r="B820" s="449">
        <f>+A820</f>
        <v>1523</v>
      </c>
      <c r="C820" s="249" t="str">
        <f>+VLOOKUP(A820,bd_lista!$A$3:$C$590,3,FALSE)</f>
        <v>Gobierno Autónomo Municipal de San Pablo de Lípez</v>
      </c>
      <c r="D820" s="451" t="str">
        <f>+C820</f>
        <v>Gobierno Autónomo Municipal de San Pablo de Lípez</v>
      </c>
      <c r="E820" s="244" t="s">
        <v>1310</v>
      </c>
      <c r="F820" s="245">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245">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245">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245">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245">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245">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245">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245">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245">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245">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245">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245">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245">
        <f t="shared" ca="1" si="31"/>
        <v>0</v>
      </c>
      <c r="S820" s="252"/>
      <c r="T820" s="245">
        <f ca="1">+T821</f>
        <v>0</v>
      </c>
      <c r="U820" s="244">
        <f t="shared" si="32"/>
        <v>1</v>
      </c>
      <c r="V820" s="347" t="str">
        <f>+VLOOKUP(A820,bd_lista!$A$3:$E$590,5,FALSE)</f>
        <v>Gobiernos Autonomos Municipales</v>
      </c>
      <c r="W820" s="453" t="str">
        <f>+V820</f>
        <v>Gobiernos Autonomos Municipales</v>
      </c>
      <c r="X820" s="244">
        <f>+VLOOKUP(A820,[2]Sheet1!$A$13:$D$744,4,FALSE)</f>
        <v>0</v>
      </c>
      <c r="Y820" s="244" t="e">
        <f>+VLOOKUP(X820,bd_lista!$A$3:$C$590,3,FALSE)</f>
        <v>#N/A</v>
      </c>
      <c r="Z820" s="304">
        <f>+X820</f>
        <v>0</v>
      </c>
      <c r="AA820" s="305" t="e">
        <f>+Y820</f>
        <v>#N/A</v>
      </c>
    </row>
    <row r="821" spans="1:27" customFormat="1" ht="27" hidden="1" customHeight="1">
      <c r="A821" s="32">
        <v>1523</v>
      </c>
      <c r="B821" s="450"/>
      <c r="C821" s="249" t="str">
        <f>+VLOOKUP(A821,bd_lista!$A$3:$C$590,3,FALSE)</f>
        <v>Gobierno Autónomo Municipal de San Pablo de Lípez</v>
      </c>
      <c r="D821" s="452"/>
      <c r="E821" s="246" t="s">
        <v>1311</v>
      </c>
      <c r="F821" s="245">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245">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245">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245">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245">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245">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245">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245">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245">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245">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245">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245">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245">
        <f t="shared" ca="1" si="31"/>
        <v>0</v>
      </c>
      <c r="S821" s="252">
        <f ca="1">+R820+R821</f>
        <v>0</v>
      </c>
      <c r="T821" s="245">
        <f ca="1">+S821</f>
        <v>0</v>
      </c>
      <c r="U821" s="244">
        <f t="shared" si="32"/>
        <v>2</v>
      </c>
      <c r="V821" s="347" t="str">
        <f>+VLOOKUP(A821,bd_lista!$A$3:$E$590,5,FALSE)</f>
        <v>Gobiernos Autonomos Municipales</v>
      </c>
      <c r="W821" s="454"/>
      <c r="X821" s="244">
        <f>+VLOOKUP(A821,[2]Sheet1!$A$13:$D$744,4,FALSE)</f>
        <v>0</v>
      </c>
      <c r="Y821" s="244" t="e">
        <f>+VLOOKUP(X821,bd_lista!$A$3:$C$590,3,FALSE)</f>
        <v>#N/A</v>
      </c>
      <c r="Z821" s="302"/>
      <c r="AA821" s="303"/>
    </row>
    <row r="822" spans="1:27" customFormat="1" ht="15" hidden="1" customHeight="1">
      <c r="A822" s="32">
        <v>1524</v>
      </c>
      <c r="B822" s="449">
        <f>+A822</f>
        <v>1524</v>
      </c>
      <c r="C822" s="249" t="str">
        <f>+VLOOKUP(A822,bd_lista!$A$3:$C$590,3,FALSE)</f>
        <v>Gobierno Autónomo Municipal de Mojinete</v>
      </c>
      <c r="D822" s="451" t="str">
        <f>+C822</f>
        <v>Gobierno Autónomo Municipal de Mojinete</v>
      </c>
      <c r="E822" s="244" t="s">
        <v>1310</v>
      </c>
      <c r="F822" s="245">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245">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245">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245">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245">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245">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245">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245">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245">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245">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245">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245">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245">
        <f t="shared" ca="1" si="31"/>
        <v>0</v>
      </c>
      <c r="S822" s="252"/>
      <c r="T822" s="245">
        <f ca="1">+T823</f>
        <v>0</v>
      </c>
      <c r="U822" s="244">
        <f t="shared" si="32"/>
        <v>1</v>
      </c>
      <c r="V822" s="347" t="str">
        <f>+VLOOKUP(A822,bd_lista!$A$3:$E$590,5,FALSE)</f>
        <v>Gobiernos Autonomos Municipales</v>
      </c>
      <c r="W822" s="453" t="str">
        <f>+V822</f>
        <v>Gobiernos Autonomos Municipales</v>
      </c>
      <c r="X822" s="244">
        <f>+VLOOKUP(A822,[2]Sheet1!$A$13:$D$744,4,FALSE)</f>
        <v>0</v>
      </c>
      <c r="Y822" s="244" t="e">
        <f>+VLOOKUP(X822,bd_lista!$A$3:$C$590,3,FALSE)</f>
        <v>#N/A</v>
      </c>
      <c r="Z822" s="304">
        <f>+X822</f>
        <v>0</v>
      </c>
      <c r="AA822" s="305" t="e">
        <f>+Y822</f>
        <v>#N/A</v>
      </c>
    </row>
    <row r="823" spans="1:27" customFormat="1" ht="15" hidden="1" customHeight="1">
      <c r="A823" s="32">
        <v>1524</v>
      </c>
      <c r="B823" s="450"/>
      <c r="C823" s="249" t="str">
        <f>+VLOOKUP(A823,bd_lista!$A$3:$C$590,3,FALSE)</f>
        <v>Gobierno Autónomo Municipal de Mojinete</v>
      </c>
      <c r="D823" s="452"/>
      <c r="E823" s="246" t="s">
        <v>1311</v>
      </c>
      <c r="F823" s="245">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245">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245">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245">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245">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245">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245">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245">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245">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245">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245">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245">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245">
        <f t="shared" ca="1" si="31"/>
        <v>0</v>
      </c>
      <c r="S823" s="252">
        <f ca="1">+R822+R823</f>
        <v>0</v>
      </c>
      <c r="T823" s="245">
        <f ca="1">+S823</f>
        <v>0</v>
      </c>
      <c r="U823" s="244">
        <f t="shared" si="32"/>
        <v>2</v>
      </c>
      <c r="V823" s="347" t="str">
        <f>+VLOOKUP(A823,bd_lista!$A$3:$E$590,5,FALSE)</f>
        <v>Gobiernos Autonomos Municipales</v>
      </c>
      <c r="W823" s="454"/>
      <c r="X823" s="244">
        <f>+VLOOKUP(A823,[2]Sheet1!$A$13:$D$744,4,FALSE)</f>
        <v>0</v>
      </c>
      <c r="Y823" s="244" t="e">
        <f>+VLOOKUP(X823,bd_lista!$A$3:$C$590,3,FALSE)</f>
        <v>#N/A</v>
      </c>
      <c r="Z823" s="302"/>
      <c r="AA823" s="303"/>
    </row>
    <row r="824" spans="1:27" customFormat="1" ht="15" hidden="1" customHeight="1">
      <c r="A824" s="32">
        <v>1525</v>
      </c>
      <c r="B824" s="449">
        <f>+A824</f>
        <v>1525</v>
      </c>
      <c r="C824" s="249" t="str">
        <f>+VLOOKUP(A824,bd_lista!$A$3:$C$590,3,FALSE)</f>
        <v>Gobierno Autónomo Municipal de San Antonio de Esmoruco</v>
      </c>
      <c r="D824" s="451" t="str">
        <f>+C824</f>
        <v>Gobierno Autónomo Municipal de San Antonio de Esmoruco</v>
      </c>
      <c r="E824" s="244" t="s">
        <v>1310</v>
      </c>
      <c r="F824" s="245">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245">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245">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245">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245">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245">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245">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245">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245">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245">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245">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245">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245">
        <f t="shared" ca="1" si="31"/>
        <v>0</v>
      </c>
      <c r="S824" s="252"/>
      <c r="T824" s="245">
        <f ca="1">+T825</f>
        <v>0</v>
      </c>
      <c r="U824" s="244">
        <f t="shared" si="32"/>
        <v>1</v>
      </c>
      <c r="V824" s="347" t="str">
        <f>+VLOOKUP(A824,bd_lista!$A$3:$E$590,5,FALSE)</f>
        <v>Gobiernos Autonomos Municipales</v>
      </c>
      <c r="W824" s="453" t="str">
        <f>+V824</f>
        <v>Gobiernos Autonomos Municipales</v>
      </c>
      <c r="X824" s="244">
        <f>+VLOOKUP(A824,[2]Sheet1!$A$13:$D$744,4,FALSE)</f>
        <v>0</v>
      </c>
      <c r="Y824" s="244" t="e">
        <f>+VLOOKUP(X824,bd_lista!$A$3:$C$590,3,FALSE)</f>
        <v>#N/A</v>
      </c>
      <c r="Z824" s="304">
        <f>+X824</f>
        <v>0</v>
      </c>
      <c r="AA824" s="305" t="e">
        <f>+Y824</f>
        <v>#N/A</v>
      </c>
    </row>
    <row r="825" spans="1:27" customFormat="1" ht="15" hidden="1" customHeight="1">
      <c r="A825" s="32">
        <v>1525</v>
      </c>
      <c r="B825" s="450"/>
      <c r="C825" s="249" t="str">
        <f>+VLOOKUP(A825,bd_lista!$A$3:$C$590,3,FALSE)</f>
        <v>Gobierno Autónomo Municipal de San Antonio de Esmoruco</v>
      </c>
      <c r="D825" s="452"/>
      <c r="E825" s="246" t="s">
        <v>1311</v>
      </c>
      <c r="F825" s="245">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245">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245">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245">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245">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245">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245">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245">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245">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245">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245">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245">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245">
        <f t="shared" ca="1" si="31"/>
        <v>0</v>
      </c>
      <c r="S825" s="252">
        <f ca="1">+R824+R825</f>
        <v>0</v>
      </c>
      <c r="T825" s="245">
        <f ca="1">+S825</f>
        <v>0</v>
      </c>
      <c r="U825" s="244">
        <f t="shared" si="32"/>
        <v>2</v>
      </c>
      <c r="V825" s="347" t="str">
        <f>+VLOOKUP(A825,bd_lista!$A$3:$E$590,5,FALSE)</f>
        <v>Gobiernos Autonomos Municipales</v>
      </c>
      <c r="W825" s="454"/>
      <c r="X825" s="244">
        <f>+VLOOKUP(A825,[2]Sheet1!$A$13:$D$744,4,FALSE)</f>
        <v>0</v>
      </c>
      <c r="Y825" s="244" t="e">
        <f>+VLOOKUP(X825,bd_lista!$A$3:$C$590,3,FALSE)</f>
        <v>#N/A</v>
      </c>
      <c r="Z825" s="302"/>
      <c r="AA825" s="303"/>
    </row>
    <row r="826" spans="1:27" customFormat="1" ht="15" hidden="1" customHeight="1">
      <c r="A826" s="32">
        <v>1526</v>
      </c>
      <c r="B826" s="449">
        <f>+A826</f>
        <v>1526</v>
      </c>
      <c r="C826" s="249" t="str">
        <f>+VLOOKUP(A826,bd_lista!$A$3:$C$590,3,FALSE)</f>
        <v>Gobierno Autónomo Municipal de Sacaca (Villa de Sacaca)</v>
      </c>
      <c r="D826" s="451" t="str">
        <f>+C826</f>
        <v>Gobierno Autónomo Municipal de Sacaca (Villa de Sacaca)</v>
      </c>
      <c r="E826" s="244" t="s">
        <v>1310</v>
      </c>
      <c r="F826" s="245">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245">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245">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245">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245">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245">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245">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245">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245">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245">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245">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245">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245">
        <f t="shared" ca="1" si="31"/>
        <v>0</v>
      </c>
      <c r="S826" s="252"/>
      <c r="T826" s="245">
        <f ca="1">+T827</f>
        <v>0</v>
      </c>
      <c r="U826" s="244">
        <f t="shared" si="32"/>
        <v>1</v>
      </c>
      <c r="V826" s="347" t="str">
        <f>+VLOOKUP(A826,bd_lista!$A$3:$E$590,5,FALSE)</f>
        <v>Gobiernos Autonomos Municipales</v>
      </c>
      <c r="W826" s="453" t="str">
        <f>+V826</f>
        <v>Gobiernos Autonomos Municipales</v>
      </c>
      <c r="X826" s="244">
        <f>+VLOOKUP(A826,[2]Sheet1!$A$13:$D$744,4,FALSE)</f>
        <v>0</v>
      </c>
      <c r="Y826" s="244" t="e">
        <f>+VLOOKUP(X826,bd_lista!$A$3:$C$590,3,FALSE)</f>
        <v>#N/A</v>
      </c>
      <c r="Z826" s="304">
        <f>+X826</f>
        <v>0</v>
      </c>
      <c r="AA826" s="305" t="e">
        <f>+Y826</f>
        <v>#N/A</v>
      </c>
    </row>
    <row r="827" spans="1:27" customFormat="1" ht="15" hidden="1" customHeight="1">
      <c r="A827" s="32">
        <v>1526</v>
      </c>
      <c r="B827" s="450"/>
      <c r="C827" s="249" t="str">
        <f>+VLOOKUP(A827,bd_lista!$A$3:$C$590,3,FALSE)</f>
        <v>Gobierno Autónomo Municipal de Sacaca (Villa de Sacaca)</v>
      </c>
      <c r="D827" s="452"/>
      <c r="E827" s="246" t="s">
        <v>1311</v>
      </c>
      <c r="F827" s="245">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245">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245">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245">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245">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245">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245">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245">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245">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245">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245">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245">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245">
        <f t="shared" ca="1" si="31"/>
        <v>0</v>
      </c>
      <c r="S827" s="252">
        <f ca="1">+R826+R827</f>
        <v>0</v>
      </c>
      <c r="T827" s="245">
        <f ca="1">+S827</f>
        <v>0</v>
      </c>
      <c r="U827" s="244">
        <f t="shared" si="32"/>
        <v>2</v>
      </c>
      <c r="V827" s="347" t="str">
        <f>+VLOOKUP(A827,bd_lista!$A$3:$E$590,5,FALSE)</f>
        <v>Gobiernos Autonomos Municipales</v>
      </c>
      <c r="W827" s="454"/>
      <c r="X827" s="244">
        <f>+VLOOKUP(A827,[2]Sheet1!$A$13:$D$744,4,FALSE)</f>
        <v>0</v>
      </c>
      <c r="Y827" s="244" t="e">
        <f>+VLOOKUP(X827,bd_lista!$A$3:$C$590,3,FALSE)</f>
        <v>#N/A</v>
      </c>
      <c r="Z827" s="302"/>
      <c r="AA827" s="303"/>
    </row>
    <row r="828" spans="1:27" customFormat="1" ht="15" hidden="1" customHeight="1">
      <c r="A828" s="32">
        <v>1527</v>
      </c>
      <c r="B828" s="449">
        <f>+A828</f>
        <v>1527</v>
      </c>
      <c r="C828" s="249" t="str">
        <f>+VLOOKUP(A828,bd_lista!$A$3:$C$590,3,FALSE)</f>
        <v>Gobierno Autónomo Municipal de Caripuyo</v>
      </c>
      <c r="D828" s="451" t="str">
        <f>+C828</f>
        <v>Gobierno Autónomo Municipal de Caripuyo</v>
      </c>
      <c r="E828" s="244" t="s">
        <v>1310</v>
      </c>
      <c r="F828" s="245">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245">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245">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245">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245">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245">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245">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245">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245">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245">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245">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245">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245">
        <f t="shared" ca="1" si="31"/>
        <v>0</v>
      </c>
      <c r="S828" s="252"/>
      <c r="T828" s="245">
        <f ca="1">+T829</f>
        <v>0</v>
      </c>
      <c r="U828" s="244">
        <f t="shared" si="32"/>
        <v>1</v>
      </c>
      <c r="V828" s="347" t="str">
        <f>+VLOOKUP(A828,bd_lista!$A$3:$E$590,5,FALSE)</f>
        <v>Gobiernos Autonomos Municipales</v>
      </c>
      <c r="W828" s="453" t="str">
        <f>+V828</f>
        <v>Gobiernos Autonomos Municipales</v>
      </c>
      <c r="X828" s="244">
        <f>+VLOOKUP(A828,[2]Sheet1!$A$13:$D$744,4,FALSE)</f>
        <v>0</v>
      </c>
      <c r="Y828" s="244" t="e">
        <f>+VLOOKUP(X828,bd_lista!$A$3:$C$590,3,FALSE)</f>
        <v>#N/A</v>
      </c>
      <c r="Z828" s="304">
        <f>+X828</f>
        <v>0</v>
      </c>
      <c r="AA828" s="305" t="e">
        <f>+Y828</f>
        <v>#N/A</v>
      </c>
    </row>
    <row r="829" spans="1:27" customFormat="1" ht="15" hidden="1" customHeight="1">
      <c r="A829" s="32">
        <v>1527</v>
      </c>
      <c r="B829" s="450"/>
      <c r="C829" s="249" t="str">
        <f>+VLOOKUP(A829,bd_lista!$A$3:$C$590,3,FALSE)</f>
        <v>Gobierno Autónomo Municipal de Caripuyo</v>
      </c>
      <c r="D829" s="452"/>
      <c r="E829" s="246" t="s">
        <v>1311</v>
      </c>
      <c r="F829" s="245">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245">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245">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245">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245">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245">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245">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245">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245">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245">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245">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245">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245">
        <f t="shared" ca="1" si="31"/>
        <v>0</v>
      </c>
      <c r="S829" s="252">
        <f ca="1">+R828+R829</f>
        <v>0</v>
      </c>
      <c r="T829" s="245">
        <f ca="1">+S829</f>
        <v>0</v>
      </c>
      <c r="U829" s="244">
        <f t="shared" si="32"/>
        <v>2</v>
      </c>
      <c r="V829" s="347" t="str">
        <f>+VLOOKUP(A829,bd_lista!$A$3:$E$590,5,FALSE)</f>
        <v>Gobiernos Autonomos Municipales</v>
      </c>
      <c r="W829" s="454"/>
      <c r="X829" s="244">
        <f>+VLOOKUP(A829,[2]Sheet1!$A$13:$D$744,4,FALSE)</f>
        <v>0</v>
      </c>
      <c r="Y829" s="244" t="e">
        <f>+VLOOKUP(X829,bd_lista!$A$3:$C$590,3,FALSE)</f>
        <v>#N/A</v>
      </c>
      <c r="Z829" s="302"/>
      <c r="AA829" s="303"/>
    </row>
    <row r="830" spans="1:27" customFormat="1" ht="15" hidden="1" customHeight="1">
      <c r="A830" s="32">
        <v>1528</v>
      </c>
      <c r="B830" s="449">
        <f>+A830</f>
        <v>1528</v>
      </c>
      <c r="C830" s="249" t="str">
        <f>+VLOOKUP(A830,bd_lista!$A$3:$C$590,3,FALSE)</f>
        <v>Gobierno Autónomo Municipal de Puna (Villa Talavera)</v>
      </c>
      <c r="D830" s="451" t="str">
        <f>+C830</f>
        <v>Gobierno Autónomo Municipal de Puna (Villa Talavera)</v>
      </c>
      <c r="E830" s="244" t="s">
        <v>1310</v>
      </c>
      <c r="F830" s="245">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245">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245">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245">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245">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245">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245">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245">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245">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245">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245">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245">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245">
        <f t="shared" ca="1" si="31"/>
        <v>0</v>
      </c>
      <c r="S830" s="252"/>
      <c r="T830" s="245">
        <f ca="1">+T831</f>
        <v>0</v>
      </c>
      <c r="U830" s="244">
        <f t="shared" si="32"/>
        <v>1</v>
      </c>
      <c r="V830" s="347" t="str">
        <f>+VLOOKUP(A830,bd_lista!$A$3:$E$590,5,FALSE)</f>
        <v>Gobiernos Autonomos Municipales</v>
      </c>
      <c r="W830" s="453" t="str">
        <f>+V830</f>
        <v>Gobiernos Autonomos Municipales</v>
      </c>
      <c r="X830" s="244">
        <f>+VLOOKUP(A830,[2]Sheet1!$A$13:$D$744,4,FALSE)</f>
        <v>0</v>
      </c>
      <c r="Y830" s="244" t="e">
        <f>+VLOOKUP(X830,bd_lista!$A$3:$C$590,3,FALSE)</f>
        <v>#N/A</v>
      </c>
      <c r="Z830" s="304">
        <f>+X830</f>
        <v>0</v>
      </c>
      <c r="AA830" s="305" t="e">
        <f>+Y830</f>
        <v>#N/A</v>
      </c>
    </row>
    <row r="831" spans="1:27" customFormat="1" ht="15" hidden="1" customHeight="1">
      <c r="A831" s="32">
        <v>1528</v>
      </c>
      <c r="B831" s="450"/>
      <c r="C831" s="249" t="str">
        <f>+VLOOKUP(A831,bd_lista!$A$3:$C$590,3,FALSE)</f>
        <v>Gobierno Autónomo Municipal de Puna (Villa Talavera)</v>
      </c>
      <c r="D831" s="452"/>
      <c r="E831" s="246" t="s">
        <v>1311</v>
      </c>
      <c r="F831" s="245">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245">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245">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245">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245">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245">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245">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245">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245">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245">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245">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245">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245">
        <f t="shared" ca="1" si="31"/>
        <v>0</v>
      </c>
      <c r="S831" s="252">
        <f ca="1">+R830+R831</f>
        <v>0</v>
      </c>
      <c r="T831" s="245">
        <f ca="1">+S831</f>
        <v>0</v>
      </c>
      <c r="U831" s="244">
        <f t="shared" si="32"/>
        <v>2</v>
      </c>
      <c r="V831" s="347" t="str">
        <f>+VLOOKUP(A831,bd_lista!$A$3:$E$590,5,FALSE)</f>
        <v>Gobiernos Autonomos Municipales</v>
      </c>
      <c r="W831" s="454"/>
      <c r="X831" s="244">
        <f>+VLOOKUP(A831,[2]Sheet1!$A$13:$D$744,4,FALSE)</f>
        <v>0</v>
      </c>
      <c r="Y831" s="244" t="e">
        <f>+VLOOKUP(X831,bd_lista!$A$3:$C$590,3,FALSE)</f>
        <v>#N/A</v>
      </c>
      <c r="Z831" s="302"/>
      <c r="AA831" s="303"/>
    </row>
    <row r="832" spans="1:27" customFormat="1" ht="15" hidden="1" customHeight="1">
      <c r="A832" s="32">
        <v>1529</v>
      </c>
      <c r="B832" s="449">
        <f>+A832</f>
        <v>1529</v>
      </c>
      <c r="C832" s="249" t="str">
        <f>+VLOOKUP(A832,bd_lista!$A$3:$C$590,3,FALSE)</f>
        <v>Gobierno Autónomo Municipal de Caiza "D"</v>
      </c>
      <c r="D832" s="451" t="str">
        <f>+C832</f>
        <v>Gobierno Autónomo Municipal de Caiza "D"</v>
      </c>
      <c r="E832" s="244" t="s">
        <v>1310</v>
      </c>
      <c r="F832" s="245">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245">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245">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245">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245">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245">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245">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245">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245">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245">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245">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245">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245">
        <f t="shared" ca="1" si="31"/>
        <v>0</v>
      </c>
      <c r="S832" s="252"/>
      <c r="T832" s="245">
        <f ca="1">+T833</f>
        <v>0</v>
      </c>
      <c r="U832" s="244">
        <f t="shared" si="32"/>
        <v>1</v>
      </c>
      <c r="V832" s="347" t="str">
        <f>+VLOOKUP(A832,bd_lista!$A$3:$E$590,5,FALSE)</f>
        <v>Gobiernos Autonomos Municipales</v>
      </c>
      <c r="W832" s="453" t="str">
        <f>+V832</f>
        <v>Gobiernos Autonomos Municipales</v>
      </c>
      <c r="X832" s="244">
        <f>+VLOOKUP(A832,[2]Sheet1!$A$13:$D$744,4,FALSE)</f>
        <v>0</v>
      </c>
      <c r="Y832" s="244" t="e">
        <f>+VLOOKUP(X832,bd_lista!$A$3:$C$590,3,FALSE)</f>
        <v>#N/A</v>
      </c>
      <c r="Z832" s="304">
        <f>+X832</f>
        <v>0</v>
      </c>
      <c r="AA832" s="305" t="e">
        <f>+Y832</f>
        <v>#N/A</v>
      </c>
    </row>
    <row r="833" spans="1:27" customFormat="1" ht="15" hidden="1" customHeight="1">
      <c r="A833" s="32">
        <v>1529</v>
      </c>
      <c r="B833" s="450"/>
      <c r="C833" s="249" t="str">
        <f>+VLOOKUP(A833,bd_lista!$A$3:$C$590,3,FALSE)</f>
        <v>Gobierno Autónomo Municipal de Caiza "D"</v>
      </c>
      <c r="D833" s="452"/>
      <c r="E833" s="246" t="s">
        <v>1311</v>
      </c>
      <c r="F833" s="245">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245">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245">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245">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245">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245">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245">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245">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245">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245">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245">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245">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245">
        <f t="shared" ca="1" si="31"/>
        <v>0</v>
      </c>
      <c r="S833" s="252">
        <f ca="1">+R832+R833</f>
        <v>0</v>
      </c>
      <c r="T833" s="245">
        <f ca="1">+S833</f>
        <v>0</v>
      </c>
      <c r="U833" s="244">
        <f t="shared" si="32"/>
        <v>2</v>
      </c>
      <c r="V833" s="347" t="str">
        <f>+VLOOKUP(A833,bd_lista!$A$3:$E$590,5,FALSE)</f>
        <v>Gobiernos Autonomos Municipales</v>
      </c>
      <c r="W833" s="454"/>
      <c r="X833" s="244">
        <f>+VLOOKUP(A833,[2]Sheet1!$A$13:$D$744,4,FALSE)</f>
        <v>0</v>
      </c>
      <c r="Y833" s="244" t="e">
        <f>+VLOOKUP(X833,bd_lista!$A$3:$C$590,3,FALSE)</f>
        <v>#N/A</v>
      </c>
      <c r="Z833" s="302"/>
      <c r="AA833" s="303"/>
    </row>
    <row r="834" spans="1:27" customFormat="1" ht="15" hidden="1" customHeight="1">
      <c r="A834" s="32">
        <v>1530</v>
      </c>
      <c r="B834" s="449">
        <f>+A834</f>
        <v>1530</v>
      </c>
      <c r="C834" s="249" t="str">
        <f>+VLOOKUP(A834,bd_lista!$A$3:$C$590,3,FALSE)</f>
        <v>Gobierno Autónomo Municipal de Uyuni</v>
      </c>
      <c r="D834" s="451" t="str">
        <f>+C834</f>
        <v>Gobierno Autónomo Municipal de Uyuni</v>
      </c>
      <c r="E834" s="244" t="s">
        <v>1310</v>
      </c>
      <c r="F834" s="245">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245">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245">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245">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245">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245">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245">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245">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245">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245">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245">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245">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245">
        <f t="shared" ca="1" si="31"/>
        <v>0</v>
      </c>
      <c r="S834" s="252"/>
      <c r="T834" s="245">
        <f ca="1">+T835</f>
        <v>0</v>
      </c>
      <c r="U834" s="244">
        <f t="shared" si="32"/>
        <v>1</v>
      </c>
      <c r="V834" s="347" t="str">
        <f>+VLOOKUP(A834,bd_lista!$A$3:$E$590,5,FALSE)</f>
        <v>Gobiernos Autonomos Municipales</v>
      </c>
      <c r="W834" s="453" t="str">
        <f>+V834</f>
        <v>Gobiernos Autonomos Municipales</v>
      </c>
      <c r="X834" s="244">
        <f>+VLOOKUP(A834,[2]Sheet1!$A$13:$D$744,4,FALSE)</f>
        <v>0</v>
      </c>
      <c r="Y834" s="244" t="e">
        <f>+VLOOKUP(X834,bd_lista!$A$3:$C$590,3,FALSE)</f>
        <v>#N/A</v>
      </c>
      <c r="Z834" s="304">
        <f>+X834</f>
        <v>0</v>
      </c>
      <c r="AA834" s="305" t="e">
        <f>+Y834</f>
        <v>#N/A</v>
      </c>
    </row>
    <row r="835" spans="1:27" customFormat="1" ht="15" hidden="1" customHeight="1">
      <c r="A835" s="32">
        <v>1530</v>
      </c>
      <c r="B835" s="450"/>
      <c r="C835" s="249" t="str">
        <f>+VLOOKUP(A835,bd_lista!$A$3:$C$590,3,FALSE)</f>
        <v>Gobierno Autónomo Municipal de Uyuni</v>
      </c>
      <c r="D835" s="452"/>
      <c r="E835" s="246" t="s">
        <v>1311</v>
      </c>
      <c r="F835" s="245">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245">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245">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245">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245">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245">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245">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245">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245">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245">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245">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245">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245">
        <f t="shared" ca="1" si="31"/>
        <v>0</v>
      </c>
      <c r="S835" s="252">
        <f ca="1">+R834+R835</f>
        <v>0</v>
      </c>
      <c r="T835" s="245">
        <f ca="1">+S835</f>
        <v>0</v>
      </c>
      <c r="U835" s="244">
        <f t="shared" si="32"/>
        <v>2</v>
      </c>
      <c r="V835" s="347" t="str">
        <f>+VLOOKUP(A835,bd_lista!$A$3:$E$590,5,FALSE)</f>
        <v>Gobiernos Autonomos Municipales</v>
      </c>
      <c r="W835" s="454"/>
      <c r="X835" s="244">
        <f>+VLOOKUP(A835,[2]Sheet1!$A$13:$D$744,4,FALSE)</f>
        <v>0</v>
      </c>
      <c r="Y835" s="244" t="e">
        <f>+VLOOKUP(X835,bd_lista!$A$3:$C$590,3,FALSE)</f>
        <v>#N/A</v>
      </c>
      <c r="Z835" s="302"/>
      <c r="AA835" s="303"/>
    </row>
    <row r="836" spans="1:27" customFormat="1" ht="27" hidden="1" customHeight="1">
      <c r="A836" s="32">
        <v>1531</v>
      </c>
      <c r="B836" s="449">
        <f>+A836</f>
        <v>1531</v>
      </c>
      <c r="C836" s="249" t="str">
        <f>+VLOOKUP(A836,bd_lista!$A$3:$C$590,3,FALSE)</f>
        <v>Gobierno Autónomo Municipal de Tomave</v>
      </c>
      <c r="D836" s="451" t="str">
        <f>+C836</f>
        <v>Gobierno Autónomo Municipal de Tomave</v>
      </c>
      <c r="E836" s="244" t="s">
        <v>1310</v>
      </c>
      <c r="F836" s="245">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245">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245">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245">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245">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245">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245">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245">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245">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245">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245">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245">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245">
        <f t="shared" ca="1" si="31"/>
        <v>0</v>
      </c>
      <c r="S836" s="252"/>
      <c r="T836" s="245">
        <f ca="1">+T837</f>
        <v>0</v>
      </c>
      <c r="U836" s="244">
        <f t="shared" si="32"/>
        <v>1</v>
      </c>
      <c r="V836" s="347" t="str">
        <f>+VLOOKUP(A836,bd_lista!$A$3:$E$590,5,FALSE)</f>
        <v>Gobiernos Autonomos Municipales</v>
      </c>
      <c r="W836" s="453" t="str">
        <f>+V836</f>
        <v>Gobiernos Autonomos Municipales</v>
      </c>
      <c r="X836" s="244">
        <f>+VLOOKUP(A836,[2]Sheet1!$A$13:$D$744,4,FALSE)</f>
        <v>0</v>
      </c>
      <c r="Y836" s="244" t="e">
        <f>+VLOOKUP(X836,bd_lista!$A$3:$C$590,3,FALSE)</f>
        <v>#N/A</v>
      </c>
      <c r="Z836" s="304">
        <f>+X836</f>
        <v>0</v>
      </c>
      <c r="AA836" s="305" t="e">
        <f>+Y836</f>
        <v>#N/A</v>
      </c>
    </row>
    <row r="837" spans="1:27" customFormat="1" ht="27" hidden="1" customHeight="1">
      <c r="A837" s="32">
        <v>1531</v>
      </c>
      <c r="B837" s="450"/>
      <c r="C837" s="249" t="str">
        <f>+VLOOKUP(A837,bd_lista!$A$3:$C$590,3,FALSE)</f>
        <v>Gobierno Autónomo Municipal de Tomave</v>
      </c>
      <c r="D837" s="452"/>
      <c r="E837" s="246" t="s">
        <v>1311</v>
      </c>
      <c r="F837" s="245">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245">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245">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245">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245">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245">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245">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245">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245">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245">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245">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245">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245">
        <f t="shared" ca="1" si="31"/>
        <v>0</v>
      </c>
      <c r="S837" s="252">
        <f ca="1">+R836+R837</f>
        <v>0</v>
      </c>
      <c r="T837" s="245">
        <f ca="1">+S837</f>
        <v>0</v>
      </c>
      <c r="U837" s="244">
        <f t="shared" si="32"/>
        <v>2</v>
      </c>
      <c r="V837" s="347" t="str">
        <f>+VLOOKUP(A837,bd_lista!$A$3:$E$590,5,FALSE)</f>
        <v>Gobiernos Autonomos Municipales</v>
      </c>
      <c r="W837" s="454"/>
      <c r="X837" s="244">
        <f>+VLOOKUP(A837,[2]Sheet1!$A$13:$D$744,4,FALSE)</f>
        <v>0</v>
      </c>
      <c r="Y837" s="244" t="e">
        <f>+VLOOKUP(X837,bd_lista!$A$3:$C$590,3,FALSE)</f>
        <v>#N/A</v>
      </c>
      <c r="Z837" s="302"/>
      <c r="AA837" s="303"/>
    </row>
    <row r="838" spans="1:27" customFormat="1" ht="15" hidden="1" customHeight="1">
      <c r="A838" s="32">
        <v>1532</v>
      </c>
      <c r="B838" s="449">
        <f>+A838</f>
        <v>1532</v>
      </c>
      <c r="C838" s="249" t="str">
        <f>+VLOOKUP(A838,bd_lista!$A$3:$C$590,3,FALSE)</f>
        <v>Gobierno Autónomo Municipal de Porco</v>
      </c>
      <c r="D838" s="451" t="str">
        <f>+C838</f>
        <v>Gobierno Autónomo Municipal de Porco</v>
      </c>
      <c r="E838" s="244" t="s">
        <v>1310</v>
      </c>
      <c r="F838" s="245">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0</v>
      </c>
      <c r="G838" s="245">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0</v>
      </c>
      <c r="H838" s="245">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0</v>
      </c>
      <c r="I838" s="245">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0</v>
      </c>
      <c r="J838" s="245">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0</v>
      </c>
      <c r="K838" s="245">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245">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245">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245">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245">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245">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245">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245">
        <f t="shared" ca="1" si="31"/>
        <v>0</v>
      </c>
      <c r="S838" s="252"/>
      <c r="T838" s="245">
        <f ca="1">+T839</f>
        <v>0</v>
      </c>
      <c r="U838" s="244">
        <f t="shared" si="32"/>
        <v>1</v>
      </c>
      <c r="V838" s="347" t="str">
        <f>+VLOOKUP(A838,bd_lista!$A$3:$E$590,5,FALSE)</f>
        <v>Gobiernos Autonomos Municipales</v>
      </c>
      <c r="W838" s="453" t="str">
        <f>+V838</f>
        <v>Gobiernos Autonomos Municipales</v>
      </c>
      <c r="X838" s="244">
        <f>+VLOOKUP(A838,[2]Sheet1!$A$13:$D$744,4,FALSE)</f>
        <v>0</v>
      </c>
      <c r="Y838" s="244" t="e">
        <f>+VLOOKUP(X838,bd_lista!$A$3:$C$590,3,FALSE)</f>
        <v>#N/A</v>
      </c>
      <c r="Z838" s="304">
        <f>+X838</f>
        <v>0</v>
      </c>
      <c r="AA838" s="305" t="e">
        <f>+Y838</f>
        <v>#N/A</v>
      </c>
    </row>
    <row r="839" spans="1:27" customFormat="1" ht="15" hidden="1" customHeight="1">
      <c r="A839" s="32">
        <v>1532</v>
      </c>
      <c r="B839" s="450"/>
      <c r="C839" s="249" t="str">
        <f>+VLOOKUP(A839,bd_lista!$A$3:$C$590,3,FALSE)</f>
        <v>Gobierno Autónomo Municipal de Porco</v>
      </c>
      <c r="D839" s="452"/>
      <c r="E839" s="246" t="s">
        <v>1311</v>
      </c>
      <c r="F839" s="247">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0</v>
      </c>
      <c r="G839" s="247">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0</v>
      </c>
      <c r="H839" s="247">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0</v>
      </c>
      <c r="I839" s="247">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0</v>
      </c>
      <c r="J839" s="247">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0</v>
      </c>
      <c r="K839" s="247">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0</v>
      </c>
      <c r="L839" s="247">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247">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247">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247">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247">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247">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247">
        <f t="shared" ca="1" si="31"/>
        <v>0</v>
      </c>
      <c r="S839" s="264">
        <f ca="1">+R838+R839</f>
        <v>0</v>
      </c>
      <c r="T839" s="247">
        <f ca="1">+S839</f>
        <v>0</v>
      </c>
      <c r="U839" s="246">
        <f t="shared" si="32"/>
        <v>2</v>
      </c>
      <c r="V839" s="347" t="str">
        <f>+VLOOKUP(A839,bd_lista!$A$3:$E$590,5,FALSE)</f>
        <v>Gobiernos Autonomos Municipales</v>
      </c>
      <c r="W839" s="454"/>
      <c r="X839" s="244">
        <f>+VLOOKUP(A839,[2]Sheet1!$A$13:$D$744,4,FALSE)</f>
        <v>0</v>
      </c>
      <c r="Y839" s="244" t="e">
        <f>+VLOOKUP(X839,bd_lista!$A$3:$C$590,3,FALSE)</f>
        <v>#N/A</v>
      </c>
      <c r="Z839" s="302"/>
      <c r="AA839" s="303"/>
    </row>
    <row r="840" spans="1:27" customFormat="1" ht="15" hidden="1" customHeight="1">
      <c r="A840" s="32">
        <v>1533</v>
      </c>
      <c r="B840" s="449">
        <f>+A840</f>
        <v>1533</v>
      </c>
      <c r="C840" s="249" t="str">
        <f>+VLOOKUP(A840,bd_lista!$A$3:$C$590,3,FALSE)</f>
        <v>Gobierno Autónomo Municipal de Arampampa</v>
      </c>
      <c r="D840" s="451" t="str">
        <f>+C840</f>
        <v>Gobierno Autónomo Municipal de Arampampa</v>
      </c>
      <c r="E840" s="244" t="s">
        <v>1310</v>
      </c>
      <c r="F840" s="245">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0</v>
      </c>
      <c r="G840" s="245">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0</v>
      </c>
      <c r="H840" s="245">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0</v>
      </c>
      <c r="I840" s="245">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0</v>
      </c>
      <c r="J840" s="245">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0</v>
      </c>
      <c r="K840" s="245">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245">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245">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245">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245">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245">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245">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245">
        <f t="shared" ca="1" si="31"/>
        <v>0</v>
      </c>
      <c r="S840" s="252"/>
      <c r="T840" s="245">
        <f ca="1">+T841</f>
        <v>0</v>
      </c>
      <c r="U840" s="244">
        <f t="shared" si="32"/>
        <v>1</v>
      </c>
      <c r="V840" s="347" t="str">
        <f>+VLOOKUP(A840,bd_lista!$A$3:$E$590,5,FALSE)</f>
        <v>Gobiernos Autonomos Municipales</v>
      </c>
      <c r="W840" s="453" t="str">
        <f>+V840</f>
        <v>Gobiernos Autonomos Municipales</v>
      </c>
      <c r="X840" s="244">
        <f>+VLOOKUP(A840,[2]Sheet1!$A$13:$D$744,4,FALSE)</f>
        <v>0</v>
      </c>
      <c r="Y840" s="244" t="e">
        <f>+VLOOKUP(X840,bd_lista!$A$3:$C$590,3,FALSE)</f>
        <v>#N/A</v>
      </c>
      <c r="Z840" s="304">
        <f>+X840</f>
        <v>0</v>
      </c>
      <c r="AA840" s="305" t="e">
        <f>+Y840</f>
        <v>#N/A</v>
      </c>
    </row>
    <row r="841" spans="1:27" customFormat="1" ht="15" hidden="1" customHeight="1">
      <c r="A841" s="32">
        <v>1533</v>
      </c>
      <c r="B841" s="450"/>
      <c r="C841" s="249" t="str">
        <f>+VLOOKUP(A841,bd_lista!$A$3:$C$590,3,FALSE)</f>
        <v>Gobierno Autónomo Municipal de Arampampa</v>
      </c>
      <c r="D841" s="452"/>
      <c r="E841" s="246" t="s">
        <v>1311</v>
      </c>
      <c r="F841" s="247">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0</v>
      </c>
      <c r="G841" s="247">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0</v>
      </c>
      <c r="H841" s="247">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0</v>
      </c>
      <c r="I841" s="247">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0</v>
      </c>
      <c r="J841" s="247">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0</v>
      </c>
      <c r="K841" s="247">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0</v>
      </c>
      <c r="L841" s="247">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247">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247">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247">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247">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247">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247">
        <f t="shared" ca="1" si="31"/>
        <v>0</v>
      </c>
      <c r="S841" s="264">
        <f ca="1">+R840+R841</f>
        <v>0</v>
      </c>
      <c r="T841" s="247">
        <f ca="1">+S841</f>
        <v>0</v>
      </c>
      <c r="U841" s="246">
        <f t="shared" si="32"/>
        <v>2</v>
      </c>
      <c r="V841" s="347" t="str">
        <f>+VLOOKUP(A841,bd_lista!$A$3:$E$590,5,FALSE)</f>
        <v>Gobiernos Autonomos Municipales</v>
      </c>
      <c r="W841" s="454"/>
      <c r="X841" s="244">
        <f>+VLOOKUP(A841,[2]Sheet1!$A$13:$D$744,4,FALSE)</f>
        <v>0</v>
      </c>
      <c r="Y841" s="244" t="e">
        <f>+VLOOKUP(X841,bd_lista!$A$3:$C$590,3,FALSE)</f>
        <v>#N/A</v>
      </c>
      <c r="Z841" s="302"/>
      <c r="AA841" s="303"/>
    </row>
    <row r="842" spans="1:27" customFormat="1" ht="15" hidden="1" customHeight="1">
      <c r="A842" s="32">
        <v>1534</v>
      </c>
      <c r="B842" s="449">
        <f>+A842</f>
        <v>1534</v>
      </c>
      <c r="C842" s="249" t="str">
        <f>+VLOOKUP(A842,bd_lista!$A$3:$C$590,3,FALSE)</f>
        <v>Gobierno Autónomo Municipal de Acasio</v>
      </c>
      <c r="D842" s="451" t="str">
        <f>+C842</f>
        <v>Gobierno Autónomo Municipal de Acasio</v>
      </c>
      <c r="E842" s="244" t="s">
        <v>1310</v>
      </c>
      <c r="F842" s="245">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245">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245">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245">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0</v>
      </c>
      <c r="J842" s="245">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245">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245">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245">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245">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245">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245">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245">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245">
        <f t="shared" ca="1" si="31"/>
        <v>0</v>
      </c>
      <c r="S842" s="252"/>
      <c r="T842" s="245">
        <f ca="1">+T843</f>
        <v>0</v>
      </c>
      <c r="U842" s="244">
        <f t="shared" si="32"/>
        <v>1</v>
      </c>
      <c r="V842" s="347" t="str">
        <f>+VLOOKUP(A842,bd_lista!$A$3:$E$590,5,FALSE)</f>
        <v>Gobiernos Autonomos Municipales</v>
      </c>
      <c r="W842" s="453" t="str">
        <f>+V842</f>
        <v>Gobiernos Autonomos Municipales</v>
      </c>
      <c r="X842" s="244">
        <f>+VLOOKUP(A842,[2]Sheet1!$A$13:$D$744,4,FALSE)</f>
        <v>0</v>
      </c>
      <c r="Y842" s="244" t="e">
        <f>+VLOOKUP(X842,bd_lista!$A$3:$C$590,3,FALSE)</f>
        <v>#N/A</v>
      </c>
      <c r="Z842" s="304">
        <f>+X842</f>
        <v>0</v>
      </c>
      <c r="AA842" s="305" t="e">
        <f>+Y842</f>
        <v>#N/A</v>
      </c>
    </row>
    <row r="843" spans="1:27" customFormat="1" ht="15" hidden="1" customHeight="1">
      <c r="A843" s="32">
        <v>1534</v>
      </c>
      <c r="B843" s="450"/>
      <c r="C843" s="249" t="str">
        <f>+VLOOKUP(A843,bd_lista!$A$3:$C$590,3,FALSE)</f>
        <v>Gobierno Autónomo Municipal de Acasio</v>
      </c>
      <c r="D843" s="452"/>
      <c r="E843" s="246" t="s">
        <v>1311</v>
      </c>
      <c r="F843" s="247">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247">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247">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247">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0</v>
      </c>
      <c r="J843" s="247">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247">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247">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247">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247">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247">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247">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247">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247">
        <f t="shared" ca="1" si="31"/>
        <v>0</v>
      </c>
      <c r="S843" s="264">
        <f ca="1">+R842+R843</f>
        <v>0</v>
      </c>
      <c r="T843" s="247">
        <f ca="1">+S843</f>
        <v>0</v>
      </c>
      <c r="U843" s="246">
        <f t="shared" si="32"/>
        <v>2</v>
      </c>
      <c r="V843" s="347" t="str">
        <f>+VLOOKUP(A843,bd_lista!$A$3:$E$590,5,FALSE)</f>
        <v>Gobiernos Autonomos Municipales</v>
      </c>
      <c r="W843" s="454"/>
      <c r="X843" s="244">
        <f>+VLOOKUP(A843,[2]Sheet1!$A$13:$D$744,4,FALSE)</f>
        <v>0</v>
      </c>
      <c r="Y843" s="244" t="e">
        <f>+VLOOKUP(X843,bd_lista!$A$3:$C$590,3,FALSE)</f>
        <v>#N/A</v>
      </c>
      <c r="Z843" s="302"/>
      <c r="AA843" s="303"/>
    </row>
    <row r="844" spans="1:27" customFormat="1" ht="15" hidden="1" customHeight="1">
      <c r="A844" s="32">
        <v>1535</v>
      </c>
      <c r="B844" s="449">
        <f>+A844</f>
        <v>1535</v>
      </c>
      <c r="C844" s="249" t="str">
        <f>+VLOOKUP(A844,bd_lista!$A$3:$C$590,3,FALSE)</f>
        <v>Gobierno Autónomo Municipal de Llica</v>
      </c>
      <c r="D844" s="451" t="str">
        <f>+C844</f>
        <v>Gobierno Autónomo Municipal de Llica</v>
      </c>
      <c r="E844" s="244" t="s">
        <v>1310</v>
      </c>
      <c r="F844" s="245">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245">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245">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245">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245">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245">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245">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245">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245">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245">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245">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245">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245">
        <f t="shared" ca="1" si="31"/>
        <v>0</v>
      </c>
      <c r="S844" s="252"/>
      <c r="T844" s="245">
        <f ca="1">+T845</f>
        <v>0</v>
      </c>
      <c r="U844" s="244">
        <f t="shared" si="32"/>
        <v>1</v>
      </c>
      <c r="V844" s="347" t="str">
        <f>+VLOOKUP(A844,bd_lista!$A$3:$E$590,5,FALSE)</f>
        <v>Gobiernos Autonomos Municipales</v>
      </c>
      <c r="W844" s="453" t="str">
        <f>+V844</f>
        <v>Gobiernos Autonomos Municipales</v>
      </c>
      <c r="X844" s="244">
        <f>+VLOOKUP(A844,[2]Sheet1!$A$13:$D$744,4,FALSE)</f>
        <v>0</v>
      </c>
      <c r="Y844" s="244" t="e">
        <f>+VLOOKUP(X844,bd_lista!$A$3:$C$590,3,FALSE)</f>
        <v>#N/A</v>
      </c>
      <c r="Z844" s="304">
        <f>+X844</f>
        <v>0</v>
      </c>
      <c r="AA844" s="305" t="e">
        <f>+Y844</f>
        <v>#N/A</v>
      </c>
    </row>
    <row r="845" spans="1:27" customFormat="1" ht="15" hidden="1" customHeight="1">
      <c r="A845" s="32">
        <v>1535</v>
      </c>
      <c r="B845" s="450"/>
      <c r="C845" s="249" t="str">
        <f>+VLOOKUP(A845,bd_lista!$A$3:$C$590,3,FALSE)</f>
        <v>Gobierno Autónomo Municipal de Llica</v>
      </c>
      <c r="D845" s="452"/>
      <c r="E845" s="246" t="s">
        <v>1311</v>
      </c>
      <c r="F845" s="247">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247">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247">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247">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247">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247">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0</v>
      </c>
      <c r="L845" s="247">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247">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247">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247">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247">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247">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247">
        <f t="shared" ca="1" si="31"/>
        <v>0</v>
      </c>
      <c r="S845" s="264">
        <f ca="1">+R844+R845</f>
        <v>0</v>
      </c>
      <c r="T845" s="247">
        <f ca="1">+S845</f>
        <v>0</v>
      </c>
      <c r="U845" s="246">
        <f t="shared" si="32"/>
        <v>2</v>
      </c>
      <c r="V845" s="347" t="str">
        <f>+VLOOKUP(A845,bd_lista!$A$3:$E$590,5,FALSE)</f>
        <v>Gobiernos Autonomos Municipales</v>
      </c>
      <c r="W845" s="454"/>
      <c r="X845" s="244">
        <f>+VLOOKUP(A845,[2]Sheet1!$A$13:$D$744,4,FALSE)</f>
        <v>0</v>
      </c>
      <c r="Y845" s="244" t="e">
        <f>+VLOOKUP(X845,bd_lista!$A$3:$C$590,3,FALSE)</f>
        <v>#N/A</v>
      </c>
      <c r="Z845" s="302"/>
      <c r="AA845" s="303"/>
    </row>
    <row r="846" spans="1:27" customFormat="1" ht="15" hidden="1" customHeight="1">
      <c r="A846" s="32">
        <v>1536</v>
      </c>
      <c r="B846" s="449">
        <f>+A846</f>
        <v>1536</v>
      </c>
      <c r="C846" s="249" t="str">
        <f>+VLOOKUP(A846,bd_lista!$A$3:$C$590,3,FALSE)</f>
        <v>Gobierno Autónomo Municipal de Tahua</v>
      </c>
      <c r="D846" s="451" t="str">
        <f>+C846</f>
        <v>Gobierno Autónomo Municipal de Tahua</v>
      </c>
      <c r="E846" s="244" t="s">
        <v>1310</v>
      </c>
      <c r="F846" s="245">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245">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0</v>
      </c>
      <c r="H846" s="245">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0</v>
      </c>
      <c r="I846" s="245">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245">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245">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245">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245">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245">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245">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245">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245">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245">
        <f t="shared" ca="1" si="31"/>
        <v>0</v>
      </c>
      <c r="S846" s="252"/>
      <c r="T846" s="245">
        <f ca="1">+T847</f>
        <v>0</v>
      </c>
      <c r="U846" s="244">
        <f t="shared" si="32"/>
        <v>1</v>
      </c>
      <c r="V846" s="347" t="str">
        <f>+VLOOKUP(A846,bd_lista!$A$3:$E$590,5,FALSE)</f>
        <v>Gobiernos Autonomos Municipales</v>
      </c>
      <c r="W846" s="453" t="str">
        <f>+V846</f>
        <v>Gobiernos Autonomos Municipales</v>
      </c>
      <c r="X846" s="244">
        <f>+VLOOKUP(A846,[2]Sheet1!$A$13:$D$744,4,FALSE)</f>
        <v>0</v>
      </c>
      <c r="Y846" s="244" t="e">
        <f>+VLOOKUP(X846,bd_lista!$A$3:$C$590,3,FALSE)</f>
        <v>#N/A</v>
      </c>
      <c r="Z846" s="304">
        <f>+X846</f>
        <v>0</v>
      </c>
      <c r="AA846" s="305" t="e">
        <f>+Y846</f>
        <v>#N/A</v>
      </c>
    </row>
    <row r="847" spans="1:27" customFormat="1" ht="15" hidden="1" customHeight="1">
      <c r="A847" s="32">
        <v>1536</v>
      </c>
      <c r="B847" s="450"/>
      <c r="C847" s="249" t="str">
        <f>+VLOOKUP(A847,bd_lista!$A$3:$C$590,3,FALSE)</f>
        <v>Gobierno Autónomo Municipal de Tahua</v>
      </c>
      <c r="D847" s="452"/>
      <c r="E847" s="246" t="s">
        <v>1311</v>
      </c>
      <c r="F847" s="247">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247">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0</v>
      </c>
      <c r="H847" s="247">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0</v>
      </c>
      <c r="I847" s="247">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247">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247">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0</v>
      </c>
      <c r="L847" s="247">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247">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247">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247">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247">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247">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247">
        <f t="shared" ca="1" si="31"/>
        <v>0</v>
      </c>
      <c r="S847" s="264">
        <f ca="1">+R846+R847</f>
        <v>0</v>
      </c>
      <c r="T847" s="247">
        <f ca="1">+S847</f>
        <v>0</v>
      </c>
      <c r="U847" s="246">
        <f t="shared" si="32"/>
        <v>2</v>
      </c>
      <c r="V847" s="347" t="str">
        <f>+VLOOKUP(A847,bd_lista!$A$3:$E$590,5,FALSE)</f>
        <v>Gobiernos Autonomos Municipales</v>
      </c>
      <c r="W847" s="454"/>
      <c r="X847" s="244">
        <f>+VLOOKUP(A847,[2]Sheet1!$A$13:$D$744,4,FALSE)</f>
        <v>0</v>
      </c>
      <c r="Y847" s="244" t="e">
        <f>+VLOOKUP(X847,bd_lista!$A$3:$C$590,3,FALSE)</f>
        <v>#N/A</v>
      </c>
      <c r="Z847" s="302"/>
      <c r="AA847" s="303"/>
    </row>
    <row r="848" spans="1:27" customFormat="1" ht="15" hidden="1" customHeight="1">
      <c r="A848" s="32">
        <v>1537</v>
      </c>
      <c r="B848" s="449">
        <f>+A848</f>
        <v>1537</v>
      </c>
      <c r="C848" s="249" t="str">
        <f>+VLOOKUP(A848,bd_lista!$A$3:$C$590,3,FALSE)</f>
        <v>Gobierno Autónomo Municipal de Villazón</v>
      </c>
      <c r="D848" s="451" t="str">
        <f>+C848</f>
        <v>Gobierno Autónomo Municipal de Villazón</v>
      </c>
      <c r="E848" s="244" t="s">
        <v>1310</v>
      </c>
      <c r="F848" s="245">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245">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245">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245">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245">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245">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245">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245">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245">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245">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245">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245">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245">
        <f t="shared" ca="1" si="31"/>
        <v>0</v>
      </c>
      <c r="S848" s="252"/>
      <c r="T848" s="245">
        <f ca="1">+T849</f>
        <v>0</v>
      </c>
      <c r="U848" s="244">
        <f t="shared" si="32"/>
        <v>1</v>
      </c>
      <c r="V848" s="347" t="str">
        <f>+VLOOKUP(A848,bd_lista!$A$3:$E$590,5,FALSE)</f>
        <v>Gobiernos Autonomos Municipales</v>
      </c>
      <c r="W848" s="453" t="str">
        <f>+V848</f>
        <v>Gobiernos Autonomos Municipales</v>
      </c>
      <c r="X848" s="244">
        <f>+VLOOKUP(A848,[2]Sheet1!$A$13:$D$744,4,FALSE)</f>
        <v>0</v>
      </c>
      <c r="Y848" s="244" t="e">
        <f>+VLOOKUP(X848,bd_lista!$A$3:$C$590,3,FALSE)</f>
        <v>#N/A</v>
      </c>
      <c r="Z848" s="304">
        <f>+X848</f>
        <v>0</v>
      </c>
      <c r="AA848" s="305" t="e">
        <f>+Y848</f>
        <v>#N/A</v>
      </c>
    </row>
    <row r="849" spans="1:27" customFormat="1" ht="15" hidden="1" customHeight="1">
      <c r="A849" s="32">
        <v>1537</v>
      </c>
      <c r="B849" s="450"/>
      <c r="C849" s="249" t="str">
        <f>+VLOOKUP(A849,bd_lista!$A$3:$C$590,3,FALSE)</f>
        <v>Gobierno Autónomo Municipal de Villazón</v>
      </c>
      <c r="D849" s="452"/>
      <c r="E849" s="246" t="s">
        <v>1311</v>
      </c>
      <c r="F849" s="247">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247">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0</v>
      </c>
      <c r="H849" s="247">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v>
      </c>
      <c r="I849" s="247">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247">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0</v>
      </c>
      <c r="K849" s="247">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0</v>
      </c>
      <c r="L849" s="247">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247">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247">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247">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247">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247">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247">
        <f t="shared" ca="1" si="31"/>
        <v>0</v>
      </c>
      <c r="S849" s="264">
        <f ca="1">+R848+R849</f>
        <v>0</v>
      </c>
      <c r="T849" s="247">
        <f ca="1">+S849</f>
        <v>0</v>
      </c>
      <c r="U849" s="246">
        <f t="shared" si="32"/>
        <v>2</v>
      </c>
      <c r="V849" s="347" t="str">
        <f>+VLOOKUP(A849,bd_lista!$A$3:$E$590,5,FALSE)</f>
        <v>Gobiernos Autonomos Municipales</v>
      </c>
      <c r="W849" s="454"/>
      <c r="X849" s="244">
        <f>+VLOOKUP(A849,[2]Sheet1!$A$13:$D$744,4,FALSE)</f>
        <v>0</v>
      </c>
      <c r="Y849" s="244" t="e">
        <f>+VLOOKUP(X849,bd_lista!$A$3:$C$590,3,FALSE)</f>
        <v>#N/A</v>
      </c>
      <c r="Z849" s="302"/>
      <c r="AA849" s="303"/>
    </row>
    <row r="850" spans="1:27" customFormat="1" ht="15" hidden="1" customHeight="1">
      <c r="A850" s="32">
        <v>1538</v>
      </c>
      <c r="B850" s="449">
        <f>+A850</f>
        <v>1538</v>
      </c>
      <c r="C850" s="249" t="str">
        <f>+VLOOKUP(A850,bd_lista!$A$3:$C$590,3,FALSE)</f>
        <v>Gobierno Autónomo Municipal de San Agustín</v>
      </c>
      <c r="D850" s="451" t="str">
        <f>+C850</f>
        <v>Gobierno Autónomo Municipal de San Agustín</v>
      </c>
      <c r="E850" s="244" t="s">
        <v>1310</v>
      </c>
      <c r="F850" s="245">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245">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0</v>
      </c>
      <c r="H850" s="245">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245">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245">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245">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245">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245">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245">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245">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245">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245">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245">
        <f t="shared" ca="1" si="31"/>
        <v>0</v>
      </c>
      <c r="S850" s="252"/>
      <c r="T850" s="245">
        <f ca="1">+T851</f>
        <v>0</v>
      </c>
      <c r="U850" s="244">
        <f t="shared" si="32"/>
        <v>1</v>
      </c>
      <c r="V850" s="347" t="str">
        <f>+VLOOKUP(A850,bd_lista!$A$3:$E$590,5,FALSE)</f>
        <v>Gobiernos Autonomos Municipales</v>
      </c>
      <c r="W850" s="453" t="str">
        <f>+V850</f>
        <v>Gobiernos Autonomos Municipales</v>
      </c>
      <c r="X850" s="244">
        <f>+VLOOKUP(A850,[2]Sheet1!$A$13:$D$744,4,FALSE)</f>
        <v>0</v>
      </c>
      <c r="Y850" s="244" t="e">
        <f>+VLOOKUP(X850,bd_lista!$A$3:$C$590,3,FALSE)</f>
        <v>#N/A</v>
      </c>
      <c r="Z850" s="304">
        <f>+X850</f>
        <v>0</v>
      </c>
      <c r="AA850" s="305" t="e">
        <f>+Y850</f>
        <v>#N/A</v>
      </c>
    </row>
    <row r="851" spans="1:27" customFormat="1" ht="15" hidden="1" customHeight="1">
      <c r="A851" s="32">
        <v>1538</v>
      </c>
      <c r="B851" s="450"/>
      <c r="C851" s="249" t="str">
        <f>+VLOOKUP(A851,bd_lista!$A$3:$C$590,3,FALSE)</f>
        <v>Gobierno Autónomo Municipal de San Agustín</v>
      </c>
      <c r="D851" s="452"/>
      <c r="E851" s="246" t="s">
        <v>1311</v>
      </c>
      <c r="F851" s="247">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0</v>
      </c>
      <c r="G851" s="247">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0</v>
      </c>
      <c r="H851" s="247">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0</v>
      </c>
      <c r="I851" s="247">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247">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247">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0</v>
      </c>
      <c r="L851" s="247">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247">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247">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247">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247">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247">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247">
        <f t="shared" ca="1" si="31"/>
        <v>0</v>
      </c>
      <c r="S851" s="264">
        <f ca="1">+R850+R851</f>
        <v>0</v>
      </c>
      <c r="T851" s="247">
        <f ca="1">+S851</f>
        <v>0</v>
      </c>
      <c r="U851" s="246">
        <f t="shared" si="32"/>
        <v>2</v>
      </c>
      <c r="V851" s="347" t="str">
        <f>+VLOOKUP(A851,bd_lista!$A$3:$E$590,5,FALSE)</f>
        <v>Gobiernos Autonomos Municipales</v>
      </c>
      <c r="W851" s="454"/>
      <c r="X851" s="244">
        <f>+VLOOKUP(A851,[2]Sheet1!$A$13:$D$744,4,FALSE)</f>
        <v>0</v>
      </c>
      <c r="Y851" s="244" t="e">
        <f>+VLOOKUP(X851,bd_lista!$A$3:$C$590,3,FALSE)</f>
        <v>#N/A</v>
      </c>
      <c r="Z851" s="302"/>
      <c r="AA851" s="303"/>
    </row>
    <row r="852" spans="1:27" customFormat="1" ht="15" hidden="1" customHeight="1">
      <c r="A852" s="32">
        <v>1539</v>
      </c>
      <c r="B852" s="449">
        <f>+A852</f>
        <v>1539</v>
      </c>
      <c r="C852" s="249" t="str">
        <f>+VLOOKUP(A852,bd_lista!$A$3:$C$590,3,FALSE)</f>
        <v>Gobierno Autónomo Municipal de Ckochas</v>
      </c>
      <c r="D852" s="451" t="str">
        <f>+C852</f>
        <v>Gobierno Autónomo Municipal de Ckochas</v>
      </c>
      <c r="E852" s="244" t="s">
        <v>1310</v>
      </c>
      <c r="F852" s="245">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245">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245">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245">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245">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245">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245">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245">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245">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245">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245">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245">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245">
        <f t="shared" ca="1" si="31"/>
        <v>0</v>
      </c>
      <c r="S852" s="252"/>
      <c r="T852" s="245">
        <f ca="1">+T853</f>
        <v>0</v>
      </c>
      <c r="U852" s="244">
        <f t="shared" si="32"/>
        <v>1</v>
      </c>
      <c r="V852" s="347" t="str">
        <f>+VLOOKUP(A852,bd_lista!$A$3:$E$590,5,FALSE)</f>
        <v>Gobiernos Autonomos Municipales</v>
      </c>
      <c r="W852" s="453" t="str">
        <f>+V852</f>
        <v>Gobiernos Autonomos Municipales</v>
      </c>
      <c r="X852" s="244">
        <f>+VLOOKUP(A852,[2]Sheet1!$A$13:$D$744,4,FALSE)</f>
        <v>0</v>
      </c>
      <c r="Y852" s="244" t="e">
        <f>+VLOOKUP(X852,bd_lista!$A$3:$C$590,3,FALSE)</f>
        <v>#N/A</v>
      </c>
      <c r="Z852" s="304">
        <f>+X852</f>
        <v>0</v>
      </c>
      <c r="AA852" s="305" t="e">
        <f>+Y852</f>
        <v>#N/A</v>
      </c>
    </row>
    <row r="853" spans="1:27" customFormat="1" ht="15" hidden="1" customHeight="1">
      <c r="A853" s="32">
        <v>1539</v>
      </c>
      <c r="B853" s="450"/>
      <c r="C853" s="249" t="str">
        <f>+VLOOKUP(A853,bd_lista!$A$3:$C$590,3,FALSE)</f>
        <v>Gobierno Autónomo Municipal de Ckochas</v>
      </c>
      <c r="D853" s="452"/>
      <c r="E853" s="246" t="s">
        <v>1311</v>
      </c>
      <c r="F853" s="247">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247">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247">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0</v>
      </c>
      <c r="I853" s="247">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247">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0</v>
      </c>
      <c r="K853" s="247">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247">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247">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247">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247">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247">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247">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247">
        <f t="shared" ca="1" si="31"/>
        <v>0</v>
      </c>
      <c r="S853" s="264">
        <f ca="1">+R852+R853</f>
        <v>0</v>
      </c>
      <c r="T853" s="247">
        <f ca="1">+S853</f>
        <v>0</v>
      </c>
      <c r="U853" s="246">
        <f t="shared" si="32"/>
        <v>2</v>
      </c>
      <c r="V853" s="347" t="str">
        <f>+VLOOKUP(A853,bd_lista!$A$3:$E$590,5,FALSE)</f>
        <v>Gobiernos Autonomos Municipales</v>
      </c>
      <c r="W853" s="454"/>
      <c r="X853" s="244">
        <f>+VLOOKUP(A853,[2]Sheet1!$A$13:$D$744,4,FALSE)</f>
        <v>0</v>
      </c>
      <c r="Y853" s="244" t="e">
        <f>+VLOOKUP(X853,bd_lista!$A$3:$C$590,3,FALSE)</f>
        <v>#N/A</v>
      </c>
      <c r="Z853" s="302"/>
      <c r="AA853" s="303"/>
    </row>
    <row r="854" spans="1:27" customFormat="1" ht="15" hidden="1" customHeight="1">
      <c r="A854" s="32">
        <v>1540</v>
      </c>
      <c r="B854" s="449">
        <f>+A854</f>
        <v>1540</v>
      </c>
      <c r="C854" s="249" t="str">
        <f>+VLOOKUP(A854,bd_lista!$A$3:$C$590,3,FALSE)</f>
        <v>Gobierno Autónomo Municipal de Chuquihuta Ayllu Jucumani</v>
      </c>
      <c r="D854" s="451" t="str">
        <f>+C854</f>
        <v>Gobierno Autónomo Municipal de Chuquihuta Ayllu Jucumani</v>
      </c>
      <c r="E854" s="244" t="s">
        <v>1310</v>
      </c>
      <c r="F854" s="245">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245">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245">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245">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245">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245">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245">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245">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245">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245">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245">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245">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245">
        <f t="shared" ca="1" si="31"/>
        <v>0</v>
      </c>
      <c r="S854" s="252"/>
      <c r="T854" s="245">
        <f ca="1">+T855</f>
        <v>0</v>
      </c>
      <c r="U854" s="244">
        <f t="shared" si="32"/>
        <v>1</v>
      </c>
      <c r="V854" s="347" t="str">
        <f>+VLOOKUP(A854,bd_lista!$A$3:$E$590,5,FALSE)</f>
        <v>Gobiernos Autonomos Municipales</v>
      </c>
      <c r="W854" s="453" t="str">
        <f>+V854</f>
        <v>Gobiernos Autonomos Municipales</v>
      </c>
      <c r="X854" s="244">
        <f>+VLOOKUP(A854,[2]Sheet1!$A$13:$D$744,4,FALSE)</f>
        <v>0</v>
      </c>
      <c r="Y854" s="244" t="e">
        <f>+VLOOKUP(X854,bd_lista!$A$3:$C$590,3,FALSE)</f>
        <v>#N/A</v>
      </c>
      <c r="Z854" s="304">
        <f>+X854</f>
        <v>0</v>
      </c>
      <c r="AA854" s="305" t="e">
        <f>+Y854</f>
        <v>#N/A</v>
      </c>
    </row>
    <row r="855" spans="1:27" customFormat="1" ht="15" hidden="1" customHeight="1">
      <c r="A855" s="32">
        <v>1540</v>
      </c>
      <c r="B855" s="450"/>
      <c r="C855" s="249" t="str">
        <f>+VLOOKUP(A855,bd_lista!$A$3:$C$590,3,FALSE)</f>
        <v>Gobierno Autónomo Municipal de Chuquihuta Ayllu Jucumani</v>
      </c>
      <c r="D855" s="452"/>
      <c r="E855" s="246" t="s">
        <v>1311</v>
      </c>
      <c r="F855" s="247">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247">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0</v>
      </c>
      <c r="H855" s="247">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247">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247">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247">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0</v>
      </c>
      <c r="L855" s="247">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247">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247">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247">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247">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247">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247">
        <f t="shared" ca="1" si="31"/>
        <v>0</v>
      </c>
      <c r="S855" s="264">
        <f ca="1">+R854+R855</f>
        <v>0</v>
      </c>
      <c r="T855" s="247">
        <f ca="1">+S855</f>
        <v>0</v>
      </c>
      <c r="U855" s="246">
        <f t="shared" si="32"/>
        <v>2</v>
      </c>
      <c r="V855" s="347" t="str">
        <f>+VLOOKUP(A855,bd_lista!$A$3:$E$590,5,FALSE)</f>
        <v>Gobiernos Autonomos Municipales</v>
      </c>
      <c r="W855" s="454"/>
      <c r="X855" s="244">
        <f>+VLOOKUP(A855,[2]Sheet1!$A$13:$D$744,4,FALSE)</f>
        <v>0</v>
      </c>
      <c r="Y855" s="244" t="e">
        <f>+VLOOKUP(X855,bd_lista!$A$3:$C$590,3,FALSE)</f>
        <v>#N/A</v>
      </c>
      <c r="Z855" s="302"/>
      <c r="AA855" s="303"/>
    </row>
    <row r="856" spans="1:27" customFormat="1" ht="15" hidden="1" customHeight="1">
      <c r="A856" s="32">
        <v>1601</v>
      </c>
      <c r="B856" s="449">
        <f>+A856</f>
        <v>1601</v>
      </c>
      <c r="C856" s="249" t="str">
        <f>+VLOOKUP(A856,bd_lista!$A$3:$C$590,3,FALSE)</f>
        <v>Gobierno Autónomo Municipal de Tarija</v>
      </c>
      <c r="D856" s="451" t="str">
        <f>+C856</f>
        <v>Gobierno Autónomo Municipal de Tarija</v>
      </c>
      <c r="E856" s="244" t="s">
        <v>1310</v>
      </c>
      <c r="F856" s="245">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245">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245">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245">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245">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245">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245">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245">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245">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245">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245">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245">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245">
        <f t="shared" ca="1" si="31"/>
        <v>0</v>
      </c>
      <c r="S856" s="252"/>
      <c r="T856" s="245">
        <f ca="1">+T857</f>
        <v>0</v>
      </c>
      <c r="U856" s="244">
        <f t="shared" si="32"/>
        <v>1</v>
      </c>
      <c r="V856" s="347" t="str">
        <f>+VLOOKUP(A856,bd_lista!$A$3:$E$590,5,FALSE)</f>
        <v>Gobiernos Autonomos Municipales</v>
      </c>
      <c r="W856" s="453" t="str">
        <f>+V856</f>
        <v>Gobiernos Autonomos Municipales</v>
      </c>
      <c r="X856" s="244">
        <f>+VLOOKUP(A856,[2]Sheet1!$A$13:$D$744,4,FALSE)</f>
        <v>0</v>
      </c>
      <c r="Y856" s="244" t="e">
        <f>+VLOOKUP(X856,bd_lista!$A$3:$C$590,3,FALSE)</f>
        <v>#N/A</v>
      </c>
      <c r="Z856" s="304">
        <f>+X856</f>
        <v>0</v>
      </c>
      <c r="AA856" s="305" t="e">
        <f>+Y856</f>
        <v>#N/A</v>
      </c>
    </row>
    <row r="857" spans="1:27" customFormat="1" ht="15" hidden="1" customHeight="1">
      <c r="A857" s="32">
        <v>1601</v>
      </c>
      <c r="B857" s="450"/>
      <c r="C857" s="249" t="str">
        <f>+VLOOKUP(A857,bd_lista!$A$3:$C$590,3,FALSE)</f>
        <v>Gobierno Autónomo Municipal de Tarija</v>
      </c>
      <c r="D857" s="452"/>
      <c r="E857" s="246" t="s">
        <v>1311</v>
      </c>
      <c r="F857" s="247">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247">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247">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247">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247">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247">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0</v>
      </c>
      <c r="L857" s="247">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247">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247">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247">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247">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247">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247">
        <f t="shared" ca="1" si="31"/>
        <v>0</v>
      </c>
      <c r="S857" s="264">
        <f ca="1">+R856+R857</f>
        <v>0</v>
      </c>
      <c r="T857" s="247">
        <f ca="1">+S857</f>
        <v>0</v>
      </c>
      <c r="U857" s="246">
        <f t="shared" si="32"/>
        <v>2</v>
      </c>
      <c r="V857" s="347" t="str">
        <f>+VLOOKUP(A857,bd_lista!$A$3:$E$590,5,FALSE)</f>
        <v>Gobiernos Autonomos Municipales</v>
      </c>
      <c r="W857" s="454"/>
      <c r="X857" s="244">
        <f>+VLOOKUP(A857,[2]Sheet1!$A$13:$D$744,4,FALSE)</f>
        <v>0</v>
      </c>
      <c r="Y857" s="244" t="e">
        <f>+VLOOKUP(X857,bd_lista!$A$3:$C$590,3,FALSE)</f>
        <v>#N/A</v>
      </c>
      <c r="Z857" s="302"/>
      <c r="AA857" s="303"/>
    </row>
    <row r="858" spans="1:27" customFormat="1" ht="15" hidden="1" customHeight="1">
      <c r="A858" s="32">
        <v>1602</v>
      </c>
      <c r="B858" s="449">
        <f>+A858</f>
        <v>1602</v>
      </c>
      <c r="C858" s="249" t="str">
        <f>+VLOOKUP(A858,bd_lista!$A$3:$C$590,3,FALSE)</f>
        <v>Gobierno Autónomo Municipal de Padcaya</v>
      </c>
      <c r="D858" s="451" t="str">
        <f>+C858</f>
        <v>Gobierno Autónomo Municipal de Padcaya</v>
      </c>
      <c r="E858" s="244" t="s">
        <v>1310</v>
      </c>
      <c r="F858" s="245">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245">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0</v>
      </c>
      <c r="H858" s="245">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245">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245">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245">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245">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245">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245">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245">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245">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245">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245">
        <f t="shared" ca="1" si="31"/>
        <v>0</v>
      </c>
      <c r="S858" s="252"/>
      <c r="T858" s="245">
        <f ca="1">+T859</f>
        <v>0</v>
      </c>
      <c r="U858" s="244">
        <f t="shared" si="32"/>
        <v>1</v>
      </c>
      <c r="V858" s="347" t="str">
        <f>+VLOOKUP(A858,bd_lista!$A$3:$E$590,5,FALSE)</f>
        <v>Gobiernos Autonomos Municipales</v>
      </c>
      <c r="W858" s="453" t="str">
        <f>+V858</f>
        <v>Gobiernos Autonomos Municipales</v>
      </c>
      <c r="X858" s="244">
        <f>+VLOOKUP(A858,[2]Sheet1!$A$13:$D$744,4,FALSE)</f>
        <v>0</v>
      </c>
      <c r="Y858" s="244" t="e">
        <f>+VLOOKUP(X858,bd_lista!$A$3:$C$590,3,FALSE)</f>
        <v>#N/A</v>
      </c>
      <c r="Z858" s="304">
        <f>+X858</f>
        <v>0</v>
      </c>
      <c r="AA858" s="305" t="e">
        <f>+Y858</f>
        <v>#N/A</v>
      </c>
    </row>
    <row r="859" spans="1:27" customFormat="1" ht="15" hidden="1" customHeight="1">
      <c r="A859" s="32">
        <v>1602</v>
      </c>
      <c r="B859" s="450"/>
      <c r="C859" s="249" t="str">
        <f>+VLOOKUP(A859,bd_lista!$A$3:$C$590,3,FALSE)</f>
        <v>Gobierno Autónomo Municipal de Padcaya</v>
      </c>
      <c r="D859" s="452"/>
      <c r="E859" s="246" t="s">
        <v>1311</v>
      </c>
      <c r="F859" s="247">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247">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247">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247">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0</v>
      </c>
      <c r="J859" s="247">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247">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247">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247">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247">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247">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247">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247">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247">
        <f t="shared" ca="1" si="31"/>
        <v>0</v>
      </c>
      <c r="S859" s="264">
        <f ca="1">+R858+R859</f>
        <v>0</v>
      </c>
      <c r="T859" s="247">
        <f ca="1">+S859</f>
        <v>0</v>
      </c>
      <c r="U859" s="246">
        <f t="shared" si="32"/>
        <v>2</v>
      </c>
      <c r="V859" s="347" t="str">
        <f>+VLOOKUP(A859,bd_lista!$A$3:$E$590,5,FALSE)</f>
        <v>Gobiernos Autonomos Municipales</v>
      </c>
      <c r="W859" s="454"/>
      <c r="X859" s="244">
        <f>+VLOOKUP(A859,[2]Sheet1!$A$13:$D$744,4,FALSE)</f>
        <v>0</v>
      </c>
      <c r="Y859" s="244" t="e">
        <f>+VLOOKUP(X859,bd_lista!$A$3:$C$590,3,FALSE)</f>
        <v>#N/A</v>
      </c>
      <c r="Z859" s="302"/>
      <c r="AA859" s="303"/>
    </row>
    <row r="860" spans="1:27" customFormat="1" ht="15" hidden="1" customHeight="1">
      <c r="A860" s="32">
        <v>1603</v>
      </c>
      <c r="B860" s="449">
        <f>+A860</f>
        <v>1603</v>
      </c>
      <c r="C860" s="249" t="str">
        <f>+VLOOKUP(A860,bd_lista!$A$3:$C$590,3,FALSE)</f>
        <v>Gobierno Autónomo Municipal de Bermejo</v>
      </c>
      <c r="D860" s="451" t="str">
        <f>+C860</f>
        <v>Gobierno Autónomo Municipal de Bermejo</v>
      </c>
      <c r="E860" s="244" t="s">
        <v>1310</v>
      </c>
      <c r="F860" s="245">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245">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245">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245">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245">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245">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245">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245">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245">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245">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245">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245">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245">
        <f t="shared" ca="1" si="31"/>
        <v>0</v>
      </c>
      <c r="S860" s="252"/>
      <c r="T860" s="245">
        <f ca="1">+T861</f>
        <v>0</v>
      </c>
      <c r="U860" s="244">
        <f t="shared" si="32"/>
        <v>1</v>
      </c>
      <c r="V860" s="347" t="str">
        <f>+VLOOKUP(A860,bd_lista!$A$3:$E$590,5,FALSE)</f>
        <v>Gobiernos Autonomos Municipales</v>
      </c>
      <c r="W860" s="453" t="str">
        <f>+V860</f>
        <v>Gobiernos Autonomos Municipales</v>
      </c>
      <c r="X860" s="244">
        <f>+VLOOKUP(A860,[2]Sheet1!$A$13:$D$744,4,FALSE)</f>
        <v>0</v>
      </c>
      <c r="Y860" s="244" t="e">
        <f>+VLOOKUP(X860,bd_lista!$A$3:$C$590,3,FALSE)</f>
        <v>#N/A</v>
      </c>
      <c r="Z860" s="304">
        <f>+X860</f>
        <v>0</v>
      </c>
      <c r="AA860" s="305" t="e">
        <f>+Y860</f>
        <v>#N/A</v>
      </c>
    </row>
    <row r="861" spans="1:27" customFormat="1" ht="15" hidden="1" customHeight="1">
      <c r="A861" s="32">
        <v>1603</v>
      </c>
      <c r="B861" s="450"/>
      <c r="C861" s="249" t="str">
        <f>+VLOOKUP(A861,bd_lista!$A$3:$C$590,3,FALSE)</f>
        <v>Gobierno Autónomo Municipal de Bermejo</v>
      </c>
      <c r="D861" s="452"/>
      <c r="E861" s="246" t="s">
        <v>1311</v>
      </c>
      <c r="F861" s="247">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247">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247">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0</v>
      </c>
      <c r="I861" s="247">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247">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0</v>
      </c>
      <c r="K861" s="247">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0</v>
      </c>
      <c r="L861" s="247">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247">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247">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247">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247">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247">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247">
        <f t="shared" ca="1" si="31"/>
        <v>0</v>
      </c>
      <c r="S861" s="264">
        <f ca="1">+R860+R861</f>
        <v>0</v>
      </c>
      <c r="T861" s="247">
        <f ca="1">+S861</f>
        <v>0</v>
      </c>
      <c r="U861" s="246">
        <f t="shared" si="32"/>
        <v>2</v>
      </c>
      <c r="V861" s="347" t="str">
        <f>+VLOOKUP(A861,bd_lista!$A$3:$E$590,5,FALSE)</f>
        <v>Gobiernos Autonomos Municipales</v>
      </c>
      <c r="W861" s="454"/>
      <c r="X861" s="244">
        <f>+VLOOKUP(A861,[2]Sheet1!$A$13:$D$744,4,FALSE)</f>
        <v>0</v>
      </c>
      <c r="Y861" s="244" t="e">
        <f>+VLOOKUP(X861,bd_lista!$A$3:$C$590,3,FALSE)</f>
        <v>#N/A</v>
      </c>
      <c r="Z861" s="302"/>
      <c r="AA861" s="303"/>
    </row>
    <row r="862" spans="1:27" customFormat="1" ht="15" hidden="1" customHeight="1">
      <c r="A862" s="32">
        <v>1604</v>
      </c>
      <c r="B862" s="449">
        <f>+A862</f>
        <v>1604</v>
      </c>
      <c r="C862" s="249" t="str">
        <f>+VLOOKUP(A862,bd_lista!$A$3:$C$590,3,FALSE)</f>
        <v>Gobierno Autónomo Municipal de Yacuiba</v>
      </c>
      <c r="D862" s="451" t="str">
        <f>+C862</f>
        <v>Gobierno Autónomo Municipal de Yacuiba</v>
      </c>
      <c r="E862" s="244" t="s">
        <v>1310</v>
      </c>
      <c r="F862" s="245">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245">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245">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245">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245">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245">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245">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245">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245">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245">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245">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245">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245">
        <f t="shared" ref="R862:R925" ca="1" si="33">+SUM(F862:Q862)</f>
        <v>0</v>
      </c>
      <c r="S862" s="252"/>
      <c r="T862" s="245">
        <f ca="1">+T863</f>
        <v>0</v>
      </c>
      <c r="U862" s="244">
        <f t="shared" ref="U862:U925" si="34">+IF(E862="Débitos",1,2)</f>
        <v>1</v>
      </c>
      <c r="V862" s="347" t="str">
        <f>+VLOOKUP(A862,bd_lista!$A$3:$E$590,5,FALSE)</f>
        <v>Gobiernos Autonomos Municipales</v>
      </c>
      <c r="W862" s="453" t="str">
        <f>+V862</f>
        <v>Gobiernos Autonomos Municipales</v>
      </c>
      <c r="X862" s="244">
        <f>+VLOOKUP(A862,[2]Sheet1!$A$13:$D$744,4,FALSE)</f>
        <v>0</v>
      </c>
      <c r="Y862" s="244" t="e">
        <f>+VLOOKUP(X862,bd_lista!$A$3:$C$590,3,FALSE)</f>
        <v>#N/A</v>
      </c>
      <c r="Z862" s="304">
        <f>+X862</f>
        <v>0</v>
      </c>
      <c r="AA862" s="305" t="e">
        <f>+Y862</f>
        <v>#N/A</v>
      </c>
    </row>
    <row r="863" spans="1:27" customFormat="1" ht="15" hidden="1" customHeight="1">
      <c r="A863" s="32">
        <v>1604</v>
      </c>
      <c r="B863" s="450"/>
      <c r="C863" s="249" t="str">
        <f>+VLOOKUP(A863,bd_lista!$A$3:$C$590,3,FALSE)</f>
        <v>Gobierno Autónomo Municipal de Yacuiba</v>
      </c>
      <c r="D863" s="452"/>
      <c r="E863" s="246" t="s">
        <v>1311</v>
      </c>
      <c r="F863" s="247">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247">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247">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247">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247">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247">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0</v>
      </c>
      <c r="L863" s="247">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247">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247">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247">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247">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247">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247">
        <f t="shared" ca="1" si="33"/>
        <v>0</v>
      </c>
      <c r="S863" s="264">
        <f ca="1">+R862+R863</f>
        <v>0</v>
      </c>
      <c r="T863" s="247">
        <f ca="1">+S863</f>
        <v>0</v>
      </c>
      <c r="U863" s="246">
        <f t="shared" si="34"/>
        <v>2</v>
      </c>
      <c r="V863" s="347" t="str">
        <f>+VLOOKUP(A863,bd_lista!$A$3:$E$590,5,FALSE)</f>
        <v>Gobiernos Autonomos Municipales</v>
      </c>
      <c r="W863" s="454"/>
      <c r="X863" s="244">
        <f>+VLOOKUP(A863,[2]Sheet1!$A$13:$D$744,4,FALSE)</f>
        <v>0</v>
      </c>
      <c r="Y863" s="244" t="e">
        <f>+VLOOKUP(X863,bd_lista!$A$3:$C$590,3,FALSE)</f>
        <v>#N/A</v>
      </c>
      <c r="Z863" s="302"/>
      <c r="AA863" s="303"/>
    </row>
    <row r="864" spans="1:27" customFormat="1" ht="15" hidden="1" customHeight="1">
      <c r="A864" s="32">
        <v>1605</v>
      </c>
      <c r="B864" s="449">
        <f>+A864</f>
        <v>1605</v>
      </c>
      <c r="C864" s="249" t="str">
        <f>+VLOOKUP(A864,bd_lista!$A$3:$C$590,3,FALSE)</f>
        <v>Gobierno Autónomo Municipal de Caraparí</v>
      </c>
      <c r="D864" s="451" t="str">
        <f>+C864</f>
        <v>Gobierno Autónomo Municipal de Caraparí</v>
      </c>
      <c r="E864" s="244" t="s">
        <v>1310</v>
      </c>
      <c r="F864" s="245">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245">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245">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245">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245">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245">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245">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245">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245">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245">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245">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245">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245">
        <f t="shared" ca="1" si="33"/>
        <v>0</v>
      </c>
      <c r="S864" s="252"/>
      <c r="T864" s="245">
        <f ca="1">+T865</f>
        <v>0</v>
      </c>
      <c r="U864" s="244">
        <f t="shared" si="34"/>
        <v>1</v>
      </c>
      <c r="V864" s="347" t="str">
        <f>+VLOOKUP(A864,bd_lista!$A$3:$E$590,5,FALSE)</f>
        <v>Gobiernos Autonomos Municipales</v>
      </c>
      <c r="W864" s="453" t="str">
        <f>+V864</f>
        <v>Gobiernos Autonomos Municipales</v>
      </c>
      <c r="X864" s="244">
        <f>+VLOOKUP(A864,[2]Sheet1!$A$13:$D$744,4,FALSE)</f>
        <v>0</v>
      </c>
      <c r="Y864" s="244" t="e">
        <f>+VLOOKUP(X864,bd_lista!$A$3:$C$590,3,FALSE)</f>
        <v>#N/A</v>
      </c>
      <c r="Z864" s="304">
        <f>+X864</f>
        <v>0</v>
      </c>
      <c r="AA864" s="305" t="e">
        <f>+Y864</f>
        <v>#N/A</v>
      </c>
    </row>
    <row r="865" spans="1:27" customFormat="1" ht="15" hidden="1" customHeight="1">
      <c r="A865" s="32">
        <v>1605</v>
      </c>
      <c r="B865" s="450"/>
      <c r="C865" s="249" t="str">
        <f>+VLOOKUP(A865,bd_lista!$A$3:$C$590,3,FALSE)</f>
        <v>Gobierno Autónomo Municipal de Caraparí</v>
      </c>
      <c r="D865" s="452"/>
      <c r="E865" s="246" t="s">
        <v>1311</v>
      </c>
      <c r="F865" s="247">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247">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247">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0</v>
      </c>
      <c r="I865" s="247">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247">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247">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247">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247">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247">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247">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247">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247">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247">
        <f t="shared" ca="1" si="33"/>
        <v>0</v>
      </c>
      <c r="S865" s="264">
        <f ca="1">+R864+R865</f>
        <v>0</v>
      </c>
      <c r="T865" s="247">
        <f ca="1">+S865</f>
        <v>0</v>
      </c>
      <c r="U865" s="246">
        <f t="shared" si="34"/>
        <v>2</v>
      </c>
      <c r="V865" s="347" t="str">
        <f>+VLOOKUP(A865,bd_lista!$A$3:$E$590,5,FALSE)</f>
        <v>Gobiernos Autonomos Municipales</v>
      </c>
      <c r="W865" s="454"/>
      <c r="X865" s="244">
        <f>+VLOOKUP(A865,[2]Sheet1!$A$13:$D$744,4,FALSE)</f>
        <v>0</v>
      </c>
      <c r="Y865" s="244" t="e">
        <f>+VLOOKUP(X865,bd_lista!$A$3:$C$590,3,FALSE)</f>
        <v>#N/A</v>
      </c>
      <c r="Z865" s="302"/>
      <c r="AA865" s="303"/>
    </row>
    <row r="866" spans="1:27" customFormat="1" ht="15" hidden="1" customHeight="1">
      <c r="A866" s="32">
        <v>1606</v>
      </c>
      <c r="B866" s="449">
        <f>+A866</f>
        <v>1606</v>
      </c>
      <c r="C866" s="249" t="str">
        <f>+VLOOKUP(A866,bd_lista!$A$3:$C$590,3,FALSE)</f>
        <v>Gobierno Autónomo Municipal de Villamontes</v>
      </c>
      <c r="D866" s="451" t="str">
        <f>+C866</f>
        <v>Gobierno Autónomo Municipal de Villamontes</v>
      </c>
      <c r="E866" s="244" t="s">
        <v>1310</v>
      </c>
      <c r="F866" s="245">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245">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245">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245">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245">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245">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245">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245">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245">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245">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245">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245">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245">
        <f t="shared" ca="1" si="33"/>
        <v>0</v>
      </c>
      <c r="S866" s="252"/>
      <c r="T866" s="245">
        <f ca="1">+T867</f>
        <v>0</v>
      </c>
      <c r="U866" s="244">
        <f t="shared" si="34"/>
        <v>1</v>
      </c>
      <c r="V866" s="347" t="str">
        <f>+VLOOKUP(A866,bd_lista!$A$3:$E$590,5,FALSE)</f>
        <v>Gobiernos Autonomos Municipales</v>
      </c>
      <c r="W866" s="453" t="str">
        <f>+V866</f>
        <v>Gobiernos Autonomos Municipales</v>
      </c>
      <c r="X866" s="244">
        <f>+VLOOKUP(A866,[2]Sheet1!$A$13:$D$744,4,FALSE)</f>
        <v>0</v>
      </c>
      <c r="Y866" s="244" t="e">
        <f>+VLOOKUP(X866,bd_lista!$A$3:$C$590,3,FALSE)</f>
        <v>#N/A</v>
      </c>
      <c r="Z866" s="304">
        <f>+X866</f>
        <v>0</v>
      </c>
      <c r="AA866" s="305" t="e">
        <f>+Y866</f>
        <v>#N/A</v>
      </c>
    </row>
    <row r="867" spans="1:27" customFormat="1" ht="15" hidden="1" customHeight="1">
      <c r="A867" s="32">
        <v>1606</v>
      </c>
      <c r="B867" s="450"/>
      <c r="C867" s="249" t="str">
        <f>+VLOOKUP(A867,bd_lista!$A$3:$C$590,3,FALSE)</f>
        <v>Gobierno Autónomo Municipal de Villamontes</v>
      </c>
      <c r="D867" s="452"/>
      <c r="E867" s="246" t="s">
        <v>1311</v>
      </c>
      <c r="F867" s="247">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247">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247">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0</v>
      </c>
      <c r="I867" s="247">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247">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247">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0</v>
      </c>
      <c r="L867" s="247">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247">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247">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247">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247">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247">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247">
        <f t="shared" ca="1" si="33"/>
        <v>0</v>
      </c>
      <c r="S867" s="264">
        <f ca="1">+R866+R867</f>
        <v>0</v>
      </c>
      <c r="T867" s="247">
        <f ca="1">+S867</f>
        <v>0</v>
      </c>
      <c r="U867" s="246">
        <f t="shared" si="34"/>
        <v>2</v>
      </c>
      <c r="V867" s="347" t="str">
        <f>+VLOOKUP(A867,bd_lista!$A$3:$E$590,5,FALSE)</f>
        <v>Gobiernos Autonomos Municipales</v>
      </c>
      <c r="W867" s="454"/>
      <c r="X867" s="244">
        <f>+VLOOKUP(A867,[2]Sheet1!$A$13:$D$744,4,FALSE)</f>
        <v>0</v>
      </c>
      <c r="Y867" s="244" t="e">
        <f>+VLOOKUP(X867,bd_lista!$A$3:$C$590,3,FALSE)</f>
        <v>#N/A</v>
      </c>
      <c r="Z867" s="302"/>
      <c r="AA867" s="303"/>
    </row>
    <row r="868" spans="1:27" customFormat="1" ht="15" hidden="1" customHeight="1">
      <c r="A868" s="32">
        <v>1607</v>
      </c>
      <c r="B868" s="449">
        <f>+A868</f>
        <v>1607</v>
      </c>
      <c r="C868" s="249" t="str">
        <f>+VLOOKUP(A868,bd_lista!$A$3:$C$590,3,FALSE)</f>
        <v>Gobierno Autónomo Municipal de Uriondo (Concepción)</v>
      </c>
      <c r="D868" s="451" t="str">
        <f>+C868</f>
        <v>Gobierno Autónomo Municipal de Uriondo (Concepción)</v>
      </c>
      <c r="E868" s="244" t="s">
        <v>1310</v>
      </c>
      <c r="F868" s="245">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245">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245">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245">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245">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245">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245">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245">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245">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245">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245">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245">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245">
        <f t="shared" ca="1" si="33"/>
        <v>0</v>
      </c>
      <c r="S868" s="252"/>
      <c r="T868" s="245">
        <f ca="1">+T869</f>
        <v>0</v>
      </c>
      <c r="U868" s="244">
        <f t="shared" si="34"/>
        <v>1</v>
      </c>
      <c r="V868" s="347" t="str">
        <f>+VLOOKUP(A868,bd_lista!$A$3:$E$590,5,FALSE)</f>
        <v>Gobiernos Autonomos Municipales</v>
      </c>
      <c r="W868" s="453" t="str">
        <f>+V868</f>
        <v>Gobiernos Autonomos Municipales</v>
      </c>
      <c r="X868" s="244">
        <f>+VLOOKUP(A868,[2]Sheet1!$A$13:$D$744,4,FALSE)</f>
        <v>0</v>
      </c>
      <c r="Y868" s="244" t="e">
        <f>+VLOOKUP(X868,bd_lista!$A$3:$C$590,3,FALSE)</f>
        <v>#N/A</v>
      </c>
      <c r="Z868" s="304">
        <f>+X868</f>
        <v>0</v>
      </c>
      <c r="AA868" s="305" t="e">
        <f>+Y868</f>
        <v>#N/A</v>
      </c>
    </row>
    <row r="869" spans="1:27" customFormat="1" ht="15" hidden="1" customHeight="1">
      <c r="A869" s="32">
        <v>1607</v>
      </c>
      <c r="B869" s="450"/>
      <c r="C869" s="249" t="str">
        <f>+VLOOKUP(A869,bd_lista!$A$3:$C$590,3,FALSE)</f>
        <v>Gobierno Autónomo Municipal de Uriondo (Concepción)</v>
      </c>
      <c r="D869" s="452"/>
      <c r="E869" s="246" t="s">
        <v>1311</v>
      </c>
      <c r="F869" s="247">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247">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247">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247">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247">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247">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0</v>
      </c>
      <c r="L869" s="247">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247">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247">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247">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247">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247">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247">
        <f t="shared" ca="1" si="33"/>
        <v>0</v>
      </c>
      <c r="S869" s="264">
        <f ca="1">+R868+R869</f>
        <v>0</v>
      </c>
      <c r="T869" s="247">
        <f ca="1">+S869</f>
        <v>0</v>
      </c>
      <c r="U869" s="246">
        <f t="shared" si="34"/>
        <v>2</v>
      </c>
      <c r="V869" s="347" t="str">
        <f>+VLOOKUP(A869,bd_lista!$A$3:$E$590,5,FALSE)</f>
        <v>Gobiernos Autonomos Municipales</v>
      </c>
      <c r="W869" s="454"/>
      <c r="X869" s="244">
        <f>+VLOOKUP(A869,[2]Sheet1!$A$13:$D$744,4,FALSE)</f>
        <v>0</v>
      </c>
      <c r="Y869" s="244" t="e">
        <f>+VLOOKUP(X869,bd_lista!$A$3:$C$590,3,FALSE)</f>
        <v>#N/A</v>
      </c>
      <c r="Z869" s="302"/>
      <c r="AA869" s="303"/>
    </row>
    <row r="870" spans="1:27" customFormat="1" ht="15" hidden="1" customHeight="1">
      <c r="A870" s="32">
        <v>1608</v>
      </c>
      <c r="B870" s="449">
        <f>+A870</f>
        <v>1608</v>
      </c>
      <c r="C870" s="249" t="str">
        <f>+VLOOKUP(A870,bd_lista!$A$3:$C$590,3,FALSE)</f>
        <v>Gobierno Autónomo Municipal de Yunchara</v>
      </c>
      <c r="D870" s="451" t="str">
        <f>+C870</f>
        <v>Gobierno Autónomo Municipal de Yunchara</v>
      </c>
      <c r="E870" s="244" t="s">
        <v>1310</v>
      </c>
      <c r="F870" s="245">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0</v>
      </c>
      <c r="G870" s="245">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0</v>
      </c>
      <c r="H870" s="245">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245">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0</v>
      </c>
      <c r="J870" s="245">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245">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245">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245">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245">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245">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245">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245">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245">
        <f t="shared" ca="1" si="33"/>
        <v>0</v>
      </c>
      <c r="S870" s="252"/>
      <c r="T870" s="245">
        <f ca="1">+T871</f>
        <v>0</v>
      </c>
      <c r="U870" s="244">
        <f t="shared" si="34"/>
        <v>1</v>
      </c>
      <c r="V870" s="347" t="str">
        <f>+VLOOKUP(A870,bd_lista!$A$3:$E$590,5,FALSE)</f>
        <v>Gobiernos Autonomos Municipales</v>
      </c>
      <c r="W870" s="453" t="str">
        <f>+V870</f>
        <v>Gobiernos Autonomos Municipales</v>
      </c>
      <c r="X870" s="244">
        <f>+VLOOKUP(A870,[2]Sheet1!$A$13:$D$744,4,FALSE)</f>
        <v>0</v>
      </c>
      <c r="Y870" s="244" t="e">
        <f>+VLOOKUP(X870,bd_lista!$A$3:$C$590,3,FALSE)</f>
        <v>#N/A</v>
      </c>
      <c r="Z870" s="304">
        <f>+X870</f>
        <v>0</v>
      </c>
      <c r="AA870" s="305" t="e">
        <f>+Y870</f>
        <v>#N/A</v>
      </c>
    </row>
    <row r="871" spans="1:27" customFormat="1" ht="15" hidden="1" customHeight="1">
      <c r="A871" s="32">
        <v>1608</v>
      </c>
      <c r="B871" s="450"/>
      <c r="C871" s="249" t="str">
        <f>+VLOOKUP(A871,bd_lista!$A$3:$C$590,3,FALSE)</f>
        <v>Gobierno Autónomo Municipal de Yunchara</v>
      </c>
      <c r="D871" s="452"/>
      <c r="E871" s="246" t="s">
        <v>1311</v>
      </c>
      <c r="F871" s="247">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0</v>
      </c>
      <c r="G871" s="247">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0</v>
      </c>
      <c r="H871" s="247">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0</v>
      </c>
      <c r="I871" s="247">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0</v>
      </c>
      <c r="J871" s="247">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0</v>
      </c>
      <c r="K871" s="247">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0</v>
      </c>
      <c r="L871" s="247">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247">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247">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247">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247">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247">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247">
        <f t="shared" ca="1" si="33"/>
        <v>0</v>
      </c>
      <c r="S871" s="264">
        <f ca="1">+R870+R871</f>
        <v>0</v>
      </c>
      <c r="T871" s="247">
        <f ca="1">+S871</f>
        <v>0</v>
      </c>
      <c r="U871" s="246">
        <f t="shared" si="34"/>
        <v>2</v>
      </c>
      <c r="V871" s="347" t="str">
        <f>+VLOOKUP(A871,bd_lista!$A$3:$E$590,5,FALSE)</f>
        <v>Gobiernos Autonomos Municipales</v>
      </c>
      <c r="W871" s="454"/>
      <c r="X871" s="244">
        <f>+VLOOKUP(A871,[2]Sheet1!$A$13:$D$744,4,FALSE)</f>
        <v>0</v>
      </c>
      <c r="Y871" s="244" t="e">
        <f>+VLOOKUP(X871,bd_lista!$A$3:$C$590,3,FALSE)</f>
        <v>#N/A</v>
      </c>
      <c r="Z871" s="302"/>
      <c r="AA871" s="303"/>
    </row>
    <row r="872" spans="1:27" customFormat="1" ht="15" hidden="1" customHeight="1">
      <c r="A872" s="32">
        <v>1609</v>
      </c>
      <c r="B872" s="449">
        <f>+A872</f>
        <v>1609</v>
      </c>
      <c r="C872" s="249" t="str">
        <f>+VLOOKUP(A872,bd_lista!$A$3:$C$590,3,FALSE)</f>
        <v>Gobierno Autónomo Municipal de San Lorenzo</v>
      </c>
      <c r="D872" s="451" t="str">
        <f>+C872</f>
        <v>Gobierno Autónomo Municipal de San Lorenzo</v>
      </c>
      <c r="E872" s="244" t="s">
        <v>1310</v>
      </c>
      <c r="F872" s="245">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245">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245">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245">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245">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245">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245">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245">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245">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245">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245">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245">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245">
        <f t="shared" ca="1" si="33"/>
        <v>0</v>
      </c>
      <c r="S872" s="252"/>
      <c r="T872" s="245">
        <f ca="1">+T873</f>
        <v>0</v>
      </c>
      <c r="U872" s="244">
        <f t="shared" si="34"/>
        <v>1</v>
      </c>
      <c r="V872" s="347" t="str">
        <f>+VLOOKUP(A872,bd_lista!$A$3:$E$590,5,FALSE)</f>
        <v>Gobiernos Autonomos Municipales</v>
      </c>
      <c r="W872" s="453" t="str">
        <f>+V872</f>
        <v>Gobiernos Autonomos Municipales</v>
      </c>
      <c r="X872" s="244">
        <f>+VLOOKUP(A872,[2]Sheet1!$A$13:$D$744,4,FALSE)</f>
        <v>0</v>
      </c>
      <c r="Y872" s="244" t="e">
        <f>+VLOOKUP(X872,bd_lista!$A$3:$C$590,3,FALSE)</f>
        <v>#N/A</v>
      </c>
      <c r="Z872" s="304">
        <f>+X872</f>
        <v>0</v>
      </c>
      <c r="AA872" s="305" t="e">
        <f>+Y872</f>
        <v>#N/A</v>
      </c>
    </row>
    <row r="873" spans="1:27" customFormat="1" ht="15" hidden="1" customHeight="1">
      <c r="A873" s="32">
        <v>1609</v>
      </c>
      <c r="B873" s="450"/>
      <c r="C873" s="249" t="str">
        <f>+VLOOKUP(A873,bd_lista!$A$3:$C$590,3,FALSE)</f>
        <v>Gobierno Autónomo Municipal de San Lorenzo</v>
      </c>
      <c r="D873" s="452"/>
      <c r="E873" s="246" t="s">
        <v>1311</v>
      </c>
      <c r="F873" s="247">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0</v>
      </c>
      <c r="G873" s="247">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247">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0</v>
      </c>
      <c r="I873" s="247">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247">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247">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0</v>
      </c>
      <c r="L873" s="247">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247">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247">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247">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247">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247">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247">
        <f t="shared" ca="1" si="33"/>
        <v>0</v>
      </c>
      <c r="S873" s="264">
        <f ca="1">+R872+R873</f>
        <v>0</v>
      </c>
      <c r="T873" s="247">
        <f ca="1">+S873</f>
        <v>0</v>
      </c>
      <c r="U873" s="246">
        <f t="shared" si="34"/>
        <v>2</v>
      </c>
      <c r="V873" s="347" t="str">
        <f>+VLOOKUP(A873,bd_lista!$A$3:$E$590,5,FALSE)</f>
        <v>Gobiernos Autonomos Municipales</v>
      </c>
      <c r="W873" s="454"/>
      <c r="X873" s="244">
        <f>+VLOOKUP(A873,[2]Sheet1!$A$13:$D$744,4,FALSE)</f>
        <v>0</v>
      </c>
      <c r="Y873" s="244" t="e">
        <f>+VLOOKUP(X873,bd_lista!$A$3:$C$590,3,FALSE)</f>
        <v>#N/A</v>
      </c>
      <c r="Z873" s="302"/>
      <c r="AA873" s="303"/>
    </row>
    <row r="874" spans="1:27" customFormat="1" ht="15" hidden="1" customHeight="1">
      <c r="A874" s="32">
        <v>1610</v>
      </c>
      <c r="B874" s="449">
        <f>+A874</f>
        <v>1610</v>
      </c>
      <c r="C874" s="249" t="str">
        <f>+VLOOKUP(A874,bd_lista!$A$3:$C$590,3,FALSE)</f>
        <v>Gobierno Autónomo Municipal de El Puente</v>
      </c>
      <c r="D874" s="451" t="str">
        <f>+C874</f>
        <v>Gobierno Autónomo Municipal de El Puente</v>
      </c>
      <c r="E874" s="244" t="s">
        <v>1310</v>
      </c>
      <c r="F874" s="245">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0</v>
      </c>
      <c r="G874" s="245">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0</v>
      </c>
      <c r="H874" s="245">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0</v>
      </c>
      <c r="I874" s="245">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0</v>
      </c>
      <c r="J874" s="245">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0</v>
      </c>
      <c r="K874" s="245">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245">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245">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245">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245">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245">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245">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245">
        <f t="shared" ca="1" si="33"/>
        <v>0</v>
      </c>
      <c r="S874" s="252"/>
      <c r="T874" s="245">
        <f ca="1">+T875</f>
        <v>0</v>
      </c>
      <c r="U874" s="244">
        <f t="shared" si="34"/>
        <v>1</v>
      </c>
      <c r="V874" s="347" t="str">
        <f>+VLOOKUP(A874,bd_lista!$A$3:$E$590,5,FALSE)</f>
        <v>Gobiernos Autonomos Municipales</v>
      </c>
      <c r="W874" s="453" t="str">
        <f>+V874</f>
        <v>Gobiernos Autonomos Municipales</v>
      </c>
      <c r="X874" s="244">
        <f>+VLOOKUP(A874,[2]Sheet1!$A$13:$D$744,4,FALSE)</f>
        <v>0</v>
      </c>
      <c r="Y874" s="244" t="e">
        <f>+VLOOKUP(X874,bd_lista!$A$3:$C$590,3,FALSE)</f>
        <v>#N/A</v>
      </c>
      <c r="Z874" s="304">
        <f>+X874</f>
        <v>0</v>
      </c>
      <c r="AA874" s="305" t="e">
        <f>+Y874</f>
        <v>#N/A</v>
      </c>
    </row>
    <row r="875" spans="1:27" customFormat="1" ht="15" hidden="1" customHeight="1">
      <c r="A875" s="32">
        <v>1610</v>
      </c>
      <c r="B875" s="450"/>
      <c r="C875" s="249" t="str">
        <f>+VLOOKUP(A875,bd_lista!$A$3:$C$590,3,FALSE)</f>
        <v>Gobierno Autónomo Municipal de El Puente</v>
      </c>
      <c r="D875" s="452"/>
      <c r="E875" s="246" t="s">
        <v>1311</v>
      </c>
      <c r="F875" s="247">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0</v>
      </c>
      <c r="G875" s="247">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0</v>
      </c>
      <c r="H875" s="247">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0</v>
      </c>
      <c r="I875" s="247">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247">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247">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0</v>
      </c>
      <c r="L875" s="247">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247">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247">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247">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247">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247">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247">
        <f t="shared" ca="1" si="33"/>
        <v>0</v>
      </c>
      <c r="S875" s="264">
        <f ca="1">+R874+R875</f>
        <v>0</v>
      </c>
      <c r="T875" s="247">
        <f ca="1">+S875</f>
        <v>0</v>
      </c>
      <c r="U875" s="246">
        <f t="shared" si="34"/>
        <v>2</v>
      </c>
      <c r="V875" s="347" t="str">
        <f>+VLOOKUP(A875,bd_lista!$A$3:$E$590,5,FALSE)</f>
        <v>Gobiernos Autonomos Municipales</v>
      </c>
      <c r="W875" s="454"/>
      <c r="X875" s="244">
        <f>+VLOOKUP(A875,[2]Sheet1!$A$13:$D$744,4,FALSE)</f>
        <v>0</v>
      </c>
      <c r="Y875" s="244" t="e">
        <f>+VLOOKUP(X875,bd_lista!$A$3:$C$590,3,FALSE)</f>
        <v>#N/A</v>
      </c>
      <c r="Z875" s="302"/>
      <c r="AA875" s="303"/>
    </row>
    <row r="876" spans="1:27" customFormat="1" ht="15" hidden="1" customHeight="1">
      <c r="A876" s="32">
        <v>1611</v>
      </c>
      <c r="B876" s="449">
        <f>+A876</f>
        <v>1611</v>
      </c>
      <c r="C876" s="249" t="str">
        <f>+VLOOKUP(A876,bd_lista!$A$3:$C$590,3,FALSE)</f>
        <v>Gobierno Autónomo Municipal de Entre Ríos</v>
      </c>
      <c r="D876" s="451" t="str">
        <f>+C876</f>
        <v>Gobierno Autónomo Municipal de Entre Ríos</v>
      </c>
      <c r="E876" s="244" t="s">
        <v>1310</v>
      </c>
      <c r="F876" s="245">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245">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245">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245">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245">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245">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245">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245">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245">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245">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245">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245">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245">
        <f t="shared" ca="1" si="33"/>
        <v>0</v>
      </c>
      <c r="S876" s="252"/>
      <c r="T876" s="245">
        <f ca="1">+T877</f>
        <v>0</v>
      </c>
      <c r="U876" s="244">
        <f t="shared" si="34"/>
        <v>1</v>
      </c>
      <c r="V876" s="347" t="str">
        <f>+VLOOKUP(A876,bd_lista!$A$3:$E$590,5,FALSE)</f>
        <v>Gobiernos Autonomos Municipales</v>
      </c>
      <c r="W876" s="453" t="str">
        <f>+V876</f>
        <v>Gobiernos Autonomos Municipales</v>
      </c>
      <c r="X876" s="244">
        <f>+VLOOKUP(A876,[2]Sheet1!$A$13:$D$744,4,FALSE)</f>
        <v>0</v>
      </c>
      <c r="Y876" s="244" t="e">
        <f>+VLOOKUP(X876,bd_lista!$A$3:$C$590,3,FALSE)</f>
        <v>#N/A</v>
      </c>
      <c r="Z876" s="304">
        <f>+X876</f>
        <v>0</v>
      </c>
      <c r="AA876" s="305" t="e">
        <f>+Y876</f>
        <v>#N/A</v>
      </c>
    </row>
    <row r="877" spans="1:27" customFormat="1" ht="15" hidden="1" customHeight="1">
      <c r="A877" s="32">
        <v>1611</v>
      </c>
      <c r="B877" s="450"/>
      <c r="C877" s="249" t="str">
        <f>+VLOOKUP(A877,bd_lista!$A$3:$C$590,3,FALSE)</f>
        <v>Gobierno Autónomo Municipal de Entre Ríos</v>
      </c>
      <c r="D877" s="452"/>
      <c r="E877" s="246" t="s">
        <v>1311</v>
      </c>
      <c r="F877" s="247">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247">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0</v>
      </c>
      <c r="H877" s="247">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247">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247">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247">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247">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247">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247">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247">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247">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247">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247">
        <f t="shared" ca="1" si="33"/>
        <v>0</v>
      </c>
      <c r="S877" s="264">
        <f ca="1">+R876+R877</f>
        <v>0</v>
      </c>
      <c r="T877" s="247">
        <f ca="1">+S877</f>
        <v>0</v>
      </c>
      <c r="U877" s="246">
        <f t="shared" si="34"/>
        <v>2</v>
      </c>
      <c r="V877" s="347" t="str">
        <f>+VLOOKUP(A877,bd_lista!$A$3:$E$590,5,FALSE)</f>
        <v>Gobiernos Autonomos Municipales</v>
      </c>
      <c r="W877" s="454"/>
      <c r="X877" s="244">
        <f>+VLOOKUP(A877,[2]Sheet1!$A$13:$D$744,4,FALSE)</f>
        <v>0</v>
      </c>
      <c r="Y877" s="244" t="e">
        <f>+VLOOKUP(X877,bd_lista!$A$3:$C$590,3,FALSE)</f>
        <v>#N/A</v>
      </c>
      <c r="Z877" s="302"/>
      <c r="AA877" s="303"/>
    </row>
    <row r="878" spans="1:27" customFormat="1" ht="15" hidden="1" customHeight="1">
      <c r="A878" s="32">
        <v>1701</v>
      </c>
      <c r="B878" s="449">
        <f>+A878</f>
        <v>1701</v>
      </c>
      <c r="C878" s="249" t="str">
        <f>+VLOOKUP(A878,bd_lista!$A$3:$C$590,3,FALSE)</f>
        <v>Gobierno Autónomo Municipal de Santa Cruz de La Sierra</v>
      </c>
      <c r="D878" s="451" t="str">
        <f>+C878</f>
        <v>Gobierno Autónomo Municipal de Santa Cruz de La Sierra</v>
      </c>
      <c r="E878" s="244" t="s">
        <v>1310</v>
      </c>
      <c r="F878" s="245">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245">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245">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245">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245">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245">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245">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245">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245">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245">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245">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245">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245">
        <f t="shared" ca="1" si="33"/>
        <v>0</v>
      </c>
      <c r="S878" s="252"/>
      <c r="T878" s="245">
        <f ca="1">+T879</f>
        <v>0</v>
      </c>
      <c r="U878" s="244">
        <f t="shared" si="34"/>
        <v>1</v>
      </c>
      <c r="V878" s="347" t="str">
        <f>+VLOOKUP(A878,bd_lista!$A$3:$E$590,5,FALSE)</f>
        <v>Gobiernos Autonomos Municipales</v>
      </c>
      <c r="W878" s="453" t="str">
        <f>+V878</f>
        <v>Gobiernos Autonomos Municipales</v>
      </c>
      <c r="X878" s="244">
        <f>+VLOOKUP(A878,[2]Sheet1!$A$13:$D$744,4,FALSE)</f>
        <v>0</v>
      </c>
      <c r="Y878" s="244" t="e">
        <f>+VLOOKUP(X878,bd_lista!$A$3:$C$590,3,FALSE)</f>
        <v>#N/A</v>
      </c>
      <c r="Z878" s="304">
        <f>+X878</f>
        <v>0</v>
      </c>
      <c r="AA878" s="305" t="e">
        <f>+Y878</f>
        <v>#N/A</v>
      </c>
    </row>
    <row r="879" spans="1:27" customFormat="1" ht="15" hidden="1" customHeight="1">
      <c r="A879" s="32">
        <v>1701</v>
      </c>
      <c r="B879" s="450"/>
      <c r="C879" s="249" t="str">
        <f>+VLOOKUP(A879,bd_lista!$A$3:$C$590,3,FALSE)</f>
        <v>Gobierno Autónomo Municipal de Santa Cruz de La Sierra</v>
      </c>
      <c r="D879" s="452"/>
      <c r="E879" s="246" t="s">
        <v>1311</v>
      </c>
      <c r="F879" s="247">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247">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247">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247">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247">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247">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0</v>
      </c>
      <c r="L879" s="247">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247">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247">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247">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247">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247">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247">
        <f t="shared" ca="1" si="33"/>
        <v>0</v>
      </c>
      <c r="S879" s="264">
        <f ca="1">+R878+R879</f>
        <v>0</v>
      </c>
      <c r="T879" s="247">
        <f ca="1">+S879</f>
        <v>0</v>
      </c>
      <c r="U879" s="246">
        <f t="shared" si="34"/>
        <v>2</v>
      </c>
      <c r="V879" s="347" t="str">
        <f>+VLOOKUP(A879,bd_lista!$A$3:$E$590,5,FALSE)</f>
        <v>Gobiernos Autonomos Municipales</v>
      </c>
      <c r="W879" s="454"/>
      <c r="X879" s="244">
        <f>+VLOOKUP(A879,[2]Sheet1!$A$13:$D$744,4,FALSE)</f>
        <v>0</v>
      </c>
      <c r="Y879" s="244" t="e">
        <f>+VLOOKUP(X879,bd_lista!$A$3:$C$590,3,FALSE)</f>
        <v>#N/A</v>
      </c>
      <c r="Z879" s="302"/>
      <c r="AA879" s="303"/>
    </row>
    <row r="880" spans="1:27" customFormat="1" ht="15" hidden="1" customHeight="1">
      <c r="A880" s="32">
        <v>1702</v>
      </c>
      <c r="B880" s="449">
        <f>+A880</f>
        <v>1702</v>
      </c>
      <c r="C880" s="249" t="str">
        <f>+VLOOKUP(A880,bd_lista!$A$3:$C$590,3,FALSE)</f>
        <v>Gobierno Autónomo Municipal de Cotoca</v>
      </c>
      <c r="D880" s="451" t="str">
        <f>+C880</f>
        <v>Gobierno Autónomo Municipal de Cotoca</v>
      </c>
      <c r="E880" s="244" t="s">
        <v>1310</v>
      </c>
      <c r="F880" s="245">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245">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245">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245">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245">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245">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245">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245">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245">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245">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245">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245">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245">
        <f t="shared" ca="1" si="33"/>
        <v>0</v>
      </c>
      <c r="S880" s="252"/>
      <c r="T880" s="245">
        <f ca="1">+T881</f>
        <v>0</v>
      </c>
      <c r="U880" s="244">
        <f t="shared" si="34"/>
        <v>1</v>
      </c>
      <c r="V880" s="347" t="str">
        <f>+VLOOKUP(A880,bd_lista!$A$3:$E$590,5,FALSE)</f>
        <v>Gobiernos Autonomos Municipales</v>
      </c>
      <c r="W880" s="453" t="str">
        <f>+V880</f>
        <v>Gobiernos Autonomos Municipales</v>
      </c>
      <c r="X880" s="244">
        <f>+VLOOKUP(A880,[2]Sheet1!$A$13:$D$744,4,FALSE)</f>
        <v>0</v>
      </c>
      <c r="Y880" s="244" t="e">
        <f>+VLOOKUP(X880,bd_lista!$A$3:$C$590,3,FALSE)</f>
        <v>#N/A</v>
      </c>
      <c r="Z880" s="304">
        <f>+X880</f>
        <v>0</v>
      </c>
      <c r="AA880" s="305" t="e">
        <f>+Y880</f>
        <v>#N/A</v>
      </c>
    </row>
    <row r="881" spans="1:27" customFormat="1" ht="15" hidden="1" customHeight="1">
      <c r="A881" s="32">
        <v>1702</v>
      </c>
      <c r="B881" s="450"/>
      <c r="C881" s="249" t="str">
        <f>+VLOOKUP(A881,bd_lista!$A$3:$C$590,3,FALSE)</f>
        <v>Gobierno Autónomo Municipal de Cotoca</v>
      </c>
      <c r="D881" s="452"/>
      <c r="E881" s="246" t="s">
        <v>1311</v>
      </c>
      <c r="F881" s="247">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247">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247">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247">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247">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247">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0</v>
      </c>
      <c r="L881" s="247">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247">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247">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247">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247">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247">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247">
        <f t="shared" ca="1" si="33"/>
        <v>0</v>
      </c>
      <c r="S881" s="264">
        <f ca="1">+R880+R881</f>
        <v>0</v>
      </c>
      <c r="T881" s="247">
        <f ca="1">+S881</f>
        <v>0</v>
      </c>
      <c r="U881" s="246">
        <f t="shared" si="34"/>
        <v>2</v>
      </c>
      <c r="V881" s="347" t="str">
        <f>+VLOOKUP(A881,bd_lista!$A$3:$E$590,5,FALSE)</f>
        <v>Gobiernos Autonomos Municipales</v>
      </c>
      <c r="W881" s="454"/>
      <c r="X881" s="244">
        <f>+VLOOKUP(A881,[2]Sheet1!$A$13:$D$744,4,FALSE)</f>
        <v>0</v>
      </c>
      <c r="Y881" s="244" t="e">
        <f>+VLOOKUP(X881,bd_lista!$A$3:$C$590,3,FALSE)</f>
        <v>#N/A</v>
      </c>
      <c r="Z881" s="302"/>
      <c r="AA881" s="303"/>
    </row>
    <row r="882" spans="1:27" customFormat="1" ht="15" hidden="1" customHeight="1">
      <c r="A882" s="32">
        <v>1703</v>
      </c>
      <c r="B882" s="449">
        <f>+A882</f>
        <v>1703</v>
      </c>
      <c r="C882" s="249" t="str">
        <f>+VLOOKUP(A882,bd_lista!$A$3:$C$590,3,FALSE)</f>
        <v>Gobierno Autónomo Municipal de Porongo (Ayacucho)</v>
      </c>
      <c r="D882" s="451" t="str">
        <f>+C882</f>
        <v>Gobierno Autónomo Municipal de Porongo (Ayacucho)</v>
      </c>
      <c r="E882" s="244" t="s">
        <v>1310</v>
      </c>
      <c r="F882" s="245">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245">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245">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0</v>
      </c>
      <c r="I882" s="245">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0</v>
      </c>
      <c r="J882" s="245">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0</v>
      </c>
      <c r="K882" s="245">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245">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245">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245">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245">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245">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245">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245">
        <f t="shared" ca="1" si="33"/>
        <v>0</v>
      </c>
      <c r="S882" s="252"/>
      <c r="T882" s="245">
        <f ca="1">+T883</f>
        <v>0</v>
      </c>
      <c r="U882" s="244">
        <f t="shared" si="34"/>
        <v>1</v>
      </c>
      <c r="V882" s="347" t="str">
        <f>+VLOOKUP(A882,bd_lista!$A$3:$E$590,5,FALSE)</f>
        <v>Gobiernos Autonomos Municipales</v>
      </c>
      <c r="W882" s="453" t="str">
        <f>+V882</f>
        <v>Gobiernos Autonomos Municipales</v>
      </c>
      <c r="X882" s="244">
        <f>+VLOOKUP(A882,[2]Sheet1!$A$13:$D$744,4,FALSE)</f>
        <v>0</v>
      </c>
      <c r="Y882" s="244" t="e">
        <f>+VLOOKUP(X882,bd_lista!$A$3:$C$590,3,FALSE)</f>
        <v>#N/A</v>
      </c>
      <c r="Z882" s="304">
        <f>+X882</f>
        <v>0</v>
      </c>
      <c r="AA882" s="305" t="e">
        <f>+Y882</f>
        <v>#N/A</v>
      </c>
    </row>
    <row r="883" spans="1:27" customFormat="1" ht="15" hidden="1" customHeight="1">
      <c r="A883" s="32">
        <v>1703</v>
      </c>
      <c r="B883" s="450"/>
      <c r="C883" s="249" t="str">
        <f>+VLOOKUP(A883,bd_lista!$A$3:$C$590,3,FALSE)</f>
        <v>Gobierno Autónomo Municipal de Porongo (Ayacucho)</v>
      </c>
      <c r="D883" s="452"/>
      <c r="E883" s="246" t="s">
        <v>1311</v>
      </c>
      <c r="F883" s="247">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247">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247">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0</v>
      </c>
      <c r="I883" s="247">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247">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247">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0</v>
      </c>
      <c r="L883" s="247">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247">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247">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247">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247">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247">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247">
        <f t="shared" ca="1" si="33"/>
        <v>0</v>
      </c>
      <c r="S883" s="264">
        <f ca="1">+R882+R883</f>
        <v>0</v>
      </c>
      <c r="T883" s="247">
        <f ca="1">+S883</f>
        <v>0</v>
      </c>
      <c r="U883" s="246">
        <f t="shared" si="34"/>
        <v>2</v>
      </c>
      <c r="V883" s="347" t="str">
        <f>+VLOOKUP(A883,bd_lista!$A$3:$E$590,5,FALSE)</f>
        <v>Gobiernos Autonomos Municipales</v>
      </c>
      <c r="W883" s="454"/>
      <c r="X883" s="244">
        <f>+VLOOKUP(A883,[2]Sheet1!$A$13:$D$744,4,FALSE)</f>
        <v>0</v>
      </c>
      <c r="Y883" s="244" t="e">
        <f>+VLOOKUP(X883,bd_lista!$A$3:$C$590,3,FALSE)</f>
        <v>#N/A</v>
      </c>
      <c r="Z883" s="302"/>
      <c r="AA883" s="303"/>
    </row>
    <row r="884" spans="1:27" customFormat="1" ht="15" hidden="1" customHeight="1">
      <c r="A884" s="32">
        <v>1704</v>
      </c>
      <c r="B884" s="449">
        <f>+A884</f>
        <v>1704</v>
      </c>
      <c r="C884" s="249" t="str">
        <f>+VLOOKUP(A884,bd_lista!$A$3:$C$590,3,FALSE)</f>
        <v>Gobierno Autónomo Municipal de La Guardia</v>
      </c>
      <c r="D884" s="451" t="str">
        <f>+C884</f>
        <v>Gobierno Autónomo Municipal de La Guardia</v>
      </c>
      <c r="E884" s="244" t="s">
        <v>1310</v>
      </c>
      <c r="F884" s="245">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245">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245">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245">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245">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245">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245">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245">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245">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245">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245">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245">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245">
        <f t="shared" ca="1" si="33"/>
        <v>0</v>
      </c>
      <c r="S884" s="252"/>
      <c r="T884" s="245">
        <f ca="1">+T885</f>
        <v>0</v>
      </c>
      <c r="U884" s="244">
        <f t="shared" si="34"/>
        <v>1</v>
      </c>
      <c r="V884" s="347" t="str">
        <f>+VLOOKUP(A884,bd_lista!$A$3:$E$590,5,FALSE)</f>
        <v>Gobiernos Autonomos Municipales</v>
      </c>
      <c r="W884" s="453" t="str">
        <f>+V884</f>
        <v>Gobiernos Autonomos Municipales</v>
      </c>
      <c r="X884" s="244">
        <f>+VLOOKUP(A884,[2]Sheet1!$A$13:$D$744,4,FALSE)</f>
        <v>0</v>
      </c>
      <c r="Y884" s="244" t="e">
        <f>+VLOOKUP(X884,bd_lista!$A$3:$C$590,3,FALSE)</f>
        <v>#N/A</v>
      </c>
      <c r="Z884" s="304">
        <f>+X884</f>
        <v>0</v>
      </c>
      <c r="AA884" s="305" t="e">
        <f>+Y884</f>
        <v>#N/A</v>
      </c>
    </row>
    <row r="885" spans="1:27" customFormat="1" ht="27" hidden="1" customHeight="1">
      <c r="A885" s="32">
        <v>1704</v>
      </c>
      <c r="B885" s="450"/>
      <c r="C885" s="249" t="str">
        <f>+VLOOKUP(A885,bd_lista!$A$3:$C$590,3,FALSE)</f>
        <v>Gobierno Autónomo Municipal de La Guardia</v>
      </c>
      <c r="D885" s="452"/>
      <c r="E885" s="246" t="s">
        <v>1311</v>
      </c>
      <c r="F885" s="247">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247">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0</v>
      </c>
      <c r="H885" s="247">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0</v>
      </c>
      <c r="I885" s="247">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247">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247">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0</v>
      </c>
      <c r="L885" s="247">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247">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247">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247">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247">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247">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247">
        <f t="shared" ca="1" si="33"/>
        <v>0</v>
      </c>
      <c r="S885" s="264">
        <f ca="1">+R884+R885</f>
        <v>0</v>
      </c>
      <c r="T885" s="247">
        <f ca="1">+S885</f>
        <v>0</v>
      </c>
      <c r="U885" s="246">
        <f t="shared" si="34"/>
        <v>2</v>
      </c>
      <c r="V885" s="347" t="str">
        <f>+VLOOKUP(A885,bd_lista!$A$3:$E$590,5,FALSE)</f>
        <v>Gobiernos Autonomos Municipales</v>
      </c>
      <c r="W885" s="454"/>
      <c r="X885" s="244">
        <f>+VLOOKUP(A885,[2]Sheet1!$A$13:$D$744,4,FALSE)</f>
        <v>0</v>
      </c>
      <c r="Y885" s="244" t="e">
        <f>+VLOOKUP(X885,bd_lista!$A$3:$C$590,3,FALSE)</f>
        <v>#N/A</v>
      </c>
      <c r="Z885" s="302"/>
      <c r="AA885" s="303"/>
    </row>
    <row r="886" spans="1:27" customFormat="1" ht="15" hidden="1" customHeight="1">
      <c r="A886" s="32">
        <v>1705</v>
      </c>
      <c r="B886" s="449">
        <f>+A886</f>
        <v>1705</v>
      </c>
      <c r="C886" s="249" t="str">
        <f>+VLOOKUP(A886,bd_lista!$A$3:$C$590,3,FALSE)</f>
        <v>Gobierno Autónomo Municipal de El Torno</v>
      </c>
      <c r="D886" s="451" t="str">
        <f>+C886</f>
        <v>Gobierno Autónomo Municipal de El Torno</v>
      </c>
      <c r="E886" s="244" t="s">
        <v>1310</v>
      </c>
      <c r="F886" s="245">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245">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245">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245">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245">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245">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245">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245">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245">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245">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245">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245">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245">
        <f t="shared" ca="1" si="33"/>
        <v>0</v>
      </c>
      <c r="S886" s="252"/>
      <c r="T886" s="245">
        <f ca="1">+T887</f>
        <v>0</v>
      </c>
      <c r="U886" s="244">
        <f t="shared" si="34"/>
        <v>1</v>
      </c>
      <c r="V886" s="347" t="str">
        <f>+VLOOKUP(A886,bd_lista!$A$3:$E$590,5,FALSE)</f>
        <v>Gobiernos Autonomos Municipales</v>
      </c>
      <c r="W886" s="453" t="str">
        <f>+V886</f>
        <v>Gobiernos Autonomos Municipales</v>
      </c>
      <c r="X886" s="244">
        <f>+VLOOKUP(A886,[2]Sheet1!$A$13:$D$744,4,FALSE)</f>
        <v>0</v>
      </c>
      <c r="Y886" s="244" t="e">
        <f>+VLOOKUP(X886,bd_lista!$A$3:$C$590,3,FALSE)</f>
        <v>#N/A</v>
      </c>
      <c r="Z886" s="304">
        <f>+X886</f>
        <v>0</v>
      </c>
      <c r="AA886" s="305" t="e">
        <f>+Y886</f>
        <v>#N/A</v>
      </c>
    </row>
    <row r="887" spans="1:27" customFormat="1" ht="15" hidden="1" customHeight="1">
      <c r="A887" s="32">
        <v>1705</v>
      </c>
      <c r="B887" s="450"/>
      <c r="C887" s="249" t="str">
        <f>+VLOOKUP(A887,bd_lista!$A$3:$C$590,3,FALSE)</f>
        <v>Gobierno Autónomo Municipal de El Torno</v>
      </c>
      <c r="D887" s="452"/>
      <c r="E887" s="246" t="s">
        <v>1311</v>
      </c>
      <c r="F887" s="247">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247">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247">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0</v>
      </c>
      <c r="I887" s="247">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247">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0</v>
      </c>
      <c r="K887" s="247">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0</v>
      </c>
      <c r="L887" s="247">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247">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247">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247">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247">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247">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247">
        <f t="shared" ca="1" si="33"/>
        <v>0</v>
      </c>
      <c r="S887" s="264">
        <f ca="1">+R886+R887</f>
        <v>0</v>
      </c>
      <c r="T887" s="247">
        <f ca="1">+S887</f>
        <v>0</v>
      </c>
      <c r="U887" s="246">
        <f t="shared" si="34"/>
        <v>2</v>
      </c>
      <c r="V887" s="347" t="str">
        <f>+VLOOKUP(A887,bd_lista!$A$3:$E$590,5,FALSE)</f>
        <v>Gobiernos Autonomos Municipales</v>
      </c>
      <c r="W887" s="454"/>
      <c r="X887" s="244">
        <f>+VLOOKUP(A887,[2]Sheet1!$A$13:$D$744,4,FALSE)</f>
        <v>0</v>
      </c>
      <c r="Y887" s="244" t="e">
        <f>+VLOOKUP(X887,bd_lista!$A$3:$C$590,3,FALSE)</f>
        <v>#N/A</v>
      </c>
      <c r="Z887" s="302"/>
      <c r="AA887" s="303"/>
    </row>
    <row r="888" spans="1:27" customFormat="1" ht="15" hidden="1" customHeight="1">
      <c r="A888" s="32">
        <v>1706</v>
      </c>
      <c r="B888" s="449">
        <f>+A888</f>
        <v>1706</v>
      </c>
      <c r="C888" s="249" t="str">
        <f>+VLOOKUP(A888,bd_lista!$A$3:$C$590,3,FALSE)</f>
        <v>Gobierno Autónomo Municipal de Warnes</v>
      </c>
      <c r="D888" s="451" t="str">
        <f>+C888</f>
        <v>Gobierno Autónomo Municipal de Warnes</v>
      </c>
      <c r="E888" s="244" t="s">
        <v>1310</v>
      </c>
      <c r="F888" s="245">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245">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245">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245">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245">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245">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245">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245">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245">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245">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245">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245">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245">
        <f t="shared" ca="1" si="33"/>
        <v>0</v>
      </c>
      <c r="S888" s="252"/>
      <c r="T888" s="245">
        <f ca="1">+T889</f>
        <v>0</v>
      </c>
      <c r="U888" s="244">
        <f t="shared" si="34"/>
        <v>1</v>
      </c>
      <c r="V888" s="347" t="str">
        <f>+VLOOKUP(A888,bd_lista!$A$3:$E$590,5,FALSE)</f>
        <v>Gobiernos Autonomos Municipales</v>
      </c>
      <c r="W888" s="453" t="str">
        <f>+V888</f>
        <v>Gobiernos Autonomos Municipales</v>
      </c>
      <c r="X888" s="244">
        <f>+VLOOKUP(A888,[2]Sheet1!$A$13:$D$744,4,FALSE)</f>
        <v>0</v>
      </c>
      <c r="Y888" s="244" t="e">
        <f>+VLOOKUP(X888,bd_lista!$A$3:$C$590,3,FALSE)</f>
        <v>#N/A</v>
      </c>
      <c r="Z888" s="304">
        <f>+X888</f>
        <v>0</v>
      </c>
      <c r="AA888" s="305" t="e">
        <f>+Y888</f>
        <v>#N/A</v>
      </c>
    </row>
    <row r="889" spans="1:27" customFormat="1" ht="15" hidden="1" customHeight="1">
      <c r="A889" s="32">
        <v>1706</v>
      </c>
      <c r="B889" s="450"/>
      <c r="C889" s="249" t="str">
        <f>+VLOOKUP(A889,bd_lista!$A$3:$C$590,3,FALSE)</f>
        <v>Gobierno Autónomo Municipal de Warnes</v>
      </c>
      <c r="D889" s="452"/>
      <c r="E889" s="246" t="s">
        <v>1311</v>
      </c>
      <c r="F889" s="247">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247">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0</v>
      </c>
      <c r="H889" s="247">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0</v>
      </c>
      <c r="I889" s="247">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247">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247">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0</v>
      </c>
      <c r="L889" s="247">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247">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247">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247">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247">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247">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247">
        <f t="shared" ca="1" si="33"/>
        <v>0</v>
      </c>
      <c r="S889" s="264">
        <f ca="1">+R888+R889</f>
        <v>0</v>
      </c>
      <c r="T889" s="247">
        <f ca="1">+S889</f>
        <v>0</v>
      </c>
      <c r="U889" s="246">
        <f t="shared" si="34"/>
        <v>2</v>
      </c>
      <c r="V889" s="347" t="str">
        <f>+VLOOKUP(A889,bd_lista!$A$3:$E$590,5,FALSE)</f>
        <v>Gobiernos Autonomos Municipales</v>
      </c>
      <c r="W889" s="454"/>
      <c r="X889" s="244">
        <f>+VLOOKUP(A889,[2]Sheet1!$A$13:$D$744,4,FALSE)</f>
        <v>0</v>
      </c>
      <c r="Y889" s="244" t="e">
        <f>+VLOOKUP(X889,bd_lista!$A$3:$C$590,3,FALSE)</f>
        <v>#N/A</v>
      </c>
      <c r="Z889" s="302"/>
      <c r="AA889" s="303"/>
    </row>
    <row r="890" spans="1:27" customFormat="1" ht="15" hidden="1" customHeight="1">
      <c r="A890" s="32">
        <v>1707</v>
      </c>
      <c r="B890" s="449">
        <f>+A890</f>
        <v>1707</v>
      </c>
      <c r="C890" s="249" t="str">
        <f>+VLOOKUP(A890,bd_lista!$A$3:$C$590,3,FALSE)</f>
        <v>Gobierno Autónomo Municipal de San Ignacio (San Ignacio de Velasco)</v>
      </c>
      <c r="D890" s="451" t="str">
        <f>+C890</f>
        <v>Gobierno Autónomo Municipal de San Ignacio (San Ignacio de Velasco)</v>
      </c>
      <c r="E890" s="244" t="s">
        <v>1310</v>
      </c>
      <c r="F890" s="245">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245">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245">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245">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245">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245">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245">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245">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245">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245">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245">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245">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245">
        <f t="shared" ca="1" si="33"/>
        <v>0</v>
      </c>
      <c r="S890" s="252"/>
      <c r="T890" s="245">
        <f ca="1">+T891</f>
        <v>0</v>
      </c>
      <c r="U890" s="244">
        <f t="shared" si="34"/>
        <v>1</v>
      </c>
      <c r="V890" s="347" t="str">
        <f>+VLOOKUP(A890,bd_lista!$A$3:$E$590,5,FALSE)</f>
        <v>Gobiernos Autonomos Municipales</v>
      </c>
      <c r="W890" s="453" t="str">
        <f>+V890</f>
        <v>Gobiernos Autonomos Municipales</v>
      </c>
      <c r="X890" s="244">
        <f>+VLOOKUP(A890,[2]Sheet1!$A$13:$D$744,4,FALSE)</f>
        <v>0</v>
      </c>
      <c r="Y890" s="244" t="e">
        <f>+VLOOKUP(X890,bd_lista!$A$3:$C$590,3,FALSE)</f>
        <v>#N/A</v>
      </c>
      <c r="Z890" s="304">
        <f>+X890</f>
        <v>0</v>
      </c>
      <c r="AA890" s="305" t="e">
        <f>+Y890</f>
        <v>#N/A</v>
      </c>
    </row>
    <row r="891" spans="1:27" customFormat="1" ht="15" hidden="1" customHeight="1">
      <c r="A891" s="32">
        <v>1707</v>
      </c>
      <c r="B891" s="450"/>
      <c r="C891" s="249" t="str">
        <f>+VLOOKUP(A891,bd_lista!$A$3:$C$590,3,FALSE)</f>
        <v>Gobierno Autónomo Municipal de San Ignacio (San Ignacio de Velasco)</v>
      </c>
      <c r="D891" s="452"/>
      <c r="E891" s="246" t="s">
        <v>1311</v>
      </c>
      <c r="F891" s="247">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247">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247">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247">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247">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247">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0</v>
      </c>
      <c r="L891" s="247">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247">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247">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247">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247">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247">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247">
        <f t="shared" ca="1" si="33"/>
        <v>0</v>
      </c>
      <c r="S891" s="264">
        <f ca="1">+R890+R891</f>
        <v>0</v>
      </c>
      <c r="T891" s="247">
        <f ca="1">+S891</f>
        <v>0</v>
      </c>
      <c r="U891" s="246">
        <f t="shared" si="34"/>
        <v>2</v>
      </c>
      <c r="V891" s="347" t="str">
        <f>+VLOOKUP(A891,bd_lista!$A$3:$E$590,5,FALSE)</f>
        <v>Gobiernos Autonomos Municipales</v>
      </c>
      <c r="W891" s="454"/>
      <c r="X891" s="244">
        <f>+VLOOKUP(A891,[2]Sheet1!$A$13:$D$744,4,FALSE)</f>
        <v>0</v>
      </c>
      <c r="Y891" s="244" t="e">
        <f>+VLOOKUP(X891,bd_lista!$A$3:$C$590,3,FALSE)</f>
        <v>#N/A</v>
      </c>
      <c r="Z891" s="302"/>
      <c r="AA891" s="303"/>
    </row>
    <row r="892" spans="1:27" customFormat="1" ht="15" hidden="1" customHeight="1">
      <c r="A892" s="32">
        <v>1708</v>
      </c>
      <c r="B892" s="449">
        <f>+A892</f>
        <v>1708</v>
      </c>
      <c r="C892" s="249" t="str">
        <f>+VLOOKUP(A892,bd_lista!$A$3:$C$590,3,FALSE)</f>
        <v>Gobierno Autónomo Municipal de San Miguel (San Miguel de Velasco)</v>
      </c>
      <c r="D892" s="451" t="str">
        <f>+C892</f>
        <v>Gobierno Autónomo Municipal de San Miguel (San Miguel de Velasco)</v>
      </c>
      <c r="E892" s="244" t="s">
        <v>1310</v>
      </c>
      <c r="F892" s="245">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245">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245">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245">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245">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245">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245">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245">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245">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245">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245">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245">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245">
        <f t="shared" ca="1" si="33"/>
        <v>0</v>
      </c>
      <c r="S892" s="252"/>
      <c r="T892" s="245">
        <f ca="1">+T893</f>
        <v>0</v>
      </c>
      <c r="U892" s="244">
        <f t="shared" si="34"/>
        <v>1</v>
      </c>
      <c r="V892" s="347" t="str">
        <f>+VLOOKUP(A892,bd_lista!$A$3:$E$590,5,FALSE)</f>
        <v>Gobiernos Autonomos Municipales</v>
      </c>
      <c r="W892" s="453" t="str">
        <f>+V892</f>
        <v>Gobiernos Autonomos Municipales</v>
      </c>
      <c r="X892" s="244">
        <f>+VLOOKUP(A892,[2]Sheet1!$A$13:$D$744,4,FALSE)</f>
        <v>0</v>
      </c>
      <c r="Y892" s="244" t="e">
        <f>+VLOOKUP(X892,bd_lista!$A$3:$C$590,3,FALSE)</f>
        <v>#N/A</v>
      </c>
      <c r="Z892" s="304">
        <f>+X892</f>
        <v>0</v>
      </c>
      <c r="AA892" s="305" t="e">
        <f>+Y892</f>
        <v>#N/A</v>
      </c>
    </row>
    <row r="893" spans="1:27" customFormat="1" ht="15" hidden="1" customHeight="1">
      <c r="A893" s="32">
        <v>1708</v>
      </c>
      <c r="B893" s="450"/>
      <c r="C893" s="249" t="str">
        <f>+VLOOKUP(A893,bd_lista!$A$3:$C$590,3,FALSE)</f>
        <v>Gobierno Autónomo Municipal de San Miguel (San Miguel de Velasco)</v>
      </c>
      <c r="D893" s="452"/>
      <c r="E893" s="246" t="s">
        <v>1311</v>
      </c>
      <c r="F893" s="247">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0</v>
      </c>
      <c r="G893" s="247">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0</v>
      </c>
      <c r="H893" s="247">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0</v>
      </c>
      <c r="I893" s="247">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247">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0</v>
      </c>
      <c r="K893" s="247">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247">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247">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247">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247">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247">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247">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247">
        <f t="shared" ca="1" si="33"/>
        <v>0</v>
      </c>
      <c r="S893" s="264">
        <f ca="1">+R892+R893</f>
        <v>0</v>
      </c>
      <c r="T893" s="247">
        <f ca="1">+S893</f>
        <v>0</v>
      </c>
      <c r="U893" s="246">
        <f t="shared" si="34"/>
        <v>2</v>
      </c>
      <c r="V893" s="347" t="str">
        <f>+VLOOKUP(A893,bd_lista!$A$3:$E$590,5,FALSE)</f>
        <v>Gobiernos Autonomos Municipales</v>
      </c>
      <c r="W893" s="454"/>
      <c r="X893" s="244">
        <f>+VLOOKUP(A893,[2]Sheet1!$A$13:$D$744,4,FALSE)</f>
        <v>0</v>
      </c>
      <c r="Y893" s="244" t="e">
        <f>+VLOOKUP(X893,bd_lista!$A$3:$C$590,3,FALSE)</f>
        <v>#N/A</v>
      </c>
      <c r="Z893" s="302"/>
      <c r="AA893" s="303"/>
    </row>
    <row r="894" spans="1:27" customFormat="1" ht="15" hidden="1" customHeight="1">
      <c r="A894" s="32">
        <v>1709</v>
      </c>
      <c r="B894" s="449">
        <f>+A894</f>
        <v>1709</v>
      </c>
      <c r="C894" s="249" t="str">
        <f>+VLOOKUP(A894,bd_lista!$A$3:$C$590,3,FALSE)</f>
        <v>Gobierno Autónomo Municipal de San Rafael</v>
      </c>
      <c r="D894" s="451" t="str">
        <f>+C894</f>
        <v>Gobierno Autónomo Municipal de San Rafael</v>
      </c>
      <c r="E894" s="244" t="s">
        <v>1310</v>
      </c>
      <c r="F894" s="245">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245">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0</v>
      </c>
      <c r="H894" s="245">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245">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0</v>
      </c>
      <c r="J894" s="245">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245">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245">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245">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245">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245">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245">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245">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245">
        <f t="shared" ca="1" si="33"/>
        <v>0</v>
      </c>
      <c r="S894" s="252"/>
      <c r="T894" s="245">
        <f ca="1">+T895</f>
        <v>0</v>
      </c>
      <c r="U894" s="244">
        <f t="shared" si="34"/>
        <v>1</v>
      </c>
      <c r="V894" s="347" t="str">
        <f>+VLOOKUP(A894,bd_lista!$A$3:$E$590,5,FALSE)</f>
        <v>Gobiernos Autonomos Municipales</v>
      </c>
      <c r="W894" s="453" t="str">
        <f>+V894</f>
        <v>Gobiernos Autonomos Municipales</v>
      </c>
      <c r="X894" s="244">
        <f>+VLOOKUP(A894,[2]Sheet1!$A$13:$D$744,4,FALSE)</f>
        <v>0</v>
      </c>
      <c r="Y894" s="244" t="e">
        <f>+VLOOKUP(X894,bd_lista!$A$3:$C$590,3,FALSE)</f>
        <v>#N/A</v>
      </c>
      <c r="Z894" s="304">
        <f>+X894</f>
        <v>0</v>
      </c>
      <c r="AA894" s="305" t="e">
        <f>+Y894</f>
        <v>#N/A</v>
      </c>
    </row>
    <row r="895" spans="1:27" customFormat="1" ht="15" hidden="1" customHeight="1">
      <c r="A895" s="32">
        <v>1709</v>
      </c>
      <c r="B895" s="450"/>
      <c r="C895" s="249" t="str">
        <f>+VLOOKUP(A895,bd_lista!$A$3:$C$590,3,FALSE)</f>
        <v>Gobierno Autónomo Municipal de San Rafael</v>
      </c>
      <c r="D895" s="452"/>
      <c r="E895" s="246" t="s">
        <v>1311</v>
      </c>
      <c r="F895" s="247">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0</v>
      </c>
      <c r="G895" s="247">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0</v>
      </c>
      <c r="H895" s="247">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0</v>
      </c>
      <c r="I895" s="247">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247">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0</v>
      </c>
      <c r="K895" s="247">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0</v>
      </c>
      <c r="L895" s="247">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247">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247">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247">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247">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247">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247">
        <f t="shared" ca="1" si="33"/>
        <v>0</v>
      </c>
      <c r="S895" s="264">
        <f ca="1">+R894+R895</f>
        <v>0</v>
      </c>
      <c r="T895" s="247">
        <f ca="1">+S895</f>
        <v>0</v>
      </c>
      <c r="U895" s="246">
        <f t="shared" si="34"/>
        <v>2</v>
      </c>
      <c r="V895" s="347" t="str">
        <f>+VLOOKUP(A895,bd_lista!$A$3:$E$590,5,FALSE)</f>
        <v>Gobiernos Autonomos Municipales</v>
      </c>
      <c r="W895" s="454"/>
      <c r="X895" s="244">
        <f>+VLOOKUP(A895,[2]Sheet1!$A$13:$D$744,4,FALSE)</f>
        <v>0</v>
      </c>
      <c r="Y895" s="244" t="e">
        <f>+VLOOKUP(X895,bd_lista!$A$3:$C$590,3,FALSE)</f>
        <v>#N/A</v>
      </c>
      <c r="Z895" s="302"/>
      <c r="AA895" s="303"/>
    </row>
    <row r="896" spans="1:27" customFormat="1" ht="15" hidden="1" customHeight="1">
      <c r="A896" s="32">
        <v>1710</v>
      </c>
      <c r="B896" s="449">
        <f>+A896</f>
        <v>1710</v>
      </c>
      <c r="C896" s="249" t="str">
        <f>+VLOOKUP(A896,bd_lista!$A$3:$C$590,3,FALSE)</f>
        <v>Gobierno Autónomo Municipal de Buena Vista</v>
      </c>
      <c r="D896" s="451" t="str">
        <f>+C896</f>
        <v>Gobierno Autónomo Municipal de Buena Vista</v>
      </c>
      <c r="E896" s="244" t="s">
        <v>1310</v>
      </c>
      <c r="F896" s="245">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245">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245">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245">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245">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245">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245">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245">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245">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245">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245">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245">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245">
        <f t="shared" ca="1" si="33"/>
        <v>0</v>
      </c>
      <c r="S896" s="252"/>
      <c r="T896" s="245">
        <f ca="1">+T897</f>
        <v>0</v>
      </c>
      <c r="U896" s="244">
        <f t="shared" si="34"/>
        <v>1</v>
      </c>
      <c r="V896" s="347" t="str">
        <f>+VLOOKUP(A896,bd_lista!$A$3:$E$590,5,FALSE)</f>
        <v>Gobiernos Autonomos Municipales</v>
      </c>
      <c r="W896" s="453" t="str">
        <f>+V896</f>
        <v>Gobiernos Autonomos Municipales</v>
      </c>
      <c r="X896" s="244">
        <f>+VLOOKUP(A896,[2]Sheet1!$A$13:$D$744,4,FALSE)</f>
        <v>0</v>
      </c>
      <c r="Y896" s="244" t="e">
        <f>+VLOOKUP(X896,bd_lista!$A$3:$C$590,3,FALSE)</f>
        <v>#N/A</v>
      </c>
      <c r="Z896" s="304">
        <f>+X896</f>
        <v>0</v>
      </c>
      <c r="AA896" s="305" t="e">
        <f>+Y896</f>
        <v>#N/A</v>
      </c>
    </row>
    <row r="897" spans="1:27" customFormat="1" ht="15" hidden="1" customHeight="1">
      <c r="A897" s="32">
        <v>1710</v>
      </c>
      <c r="B897" s="450"/>
      <c r="C897" s="249" t="str">
        <f>+VLOOKUP(A897,bd_lista!$A$3:$C$590,3,FALSE)</f>
        <v>Gobierno Autónomo Municipal de Buena Vista</v>
      </c>
      <c r="D897" s="452"/>
      <c r="E897" s="246" t="s">
        <v>1311</v>
      </c>
      <c r="F897" s="247">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247">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247">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247">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247">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0</v>
      </c>
      <c r="K897" s="247">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0</v>
      </c>
      <c r="L897" s="247">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247">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247">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247">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247">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247">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247">
        <f t="shared" ca="1" si="33"/>
        <v>0</v>
      </c>
      <c r="S897" s="264">
        <f ca="1">+R896+R897</f>
        <v>0</v>
      </c>
      <c r="T897" s="247">
        <f ca="1">+S897</f>
        <v>0</v>
      </c>
      <c r="U897" s="246">
        <f t="shared" si="34"/>
        <v>2</v>
      </c>
      <c r="V897" s="347" t="str">
        <f>+VLOOKUP(A897,bd_lista!$A$3:$E$590,5,FALSE)</f>
        <v>Gobiernos Autonomos Municipales</v>
      </c>
      <c r="W897" s="454"/>
      <c r="X897" s="244">
        <f>+VLOOKUP(A897,[2]Sheet1!$A$13:$D$744,4,FALSE)</f>
        <v>0</v>
      </c>
      <c r="Y897" s="244" t="e">
        <f>+VLOOKUP(X897,bd_lista!$A$3:$C$590,3,FALSE)</f>
        <v>#N/A</v>
      </c>
      <c r="Z897" s="302"/>
      <c r="AA897" s="303"/>
    </row>
    <row r="898" spans="1:27" customFormat="1" ht="15" hidden="1" customHeight="1">
      <c r="A898" s="32">
        <v>1711</v>
      </c>
      <c r="B898" s="449">
        <f>+A898</f>
        <v>1711</v>
      </c>
      <c r="C898" s="249" t="str">
        <f>+VLOOKUP(A898,bd_lista!$A$3:$C$590,3,FALSE)</f>
        <v>Gobierno Autónomo Municipal de San Carlos</v>
      </c>
      <c r="D898" s="451" t="str">
        <f>+C898</f>
        <v>Gobierno Autónomo Municipal de San Carlos</v>
      </c>
      <c r="E898" s="244" t="s">
        <v>1310</v>
      </c>
      <c r="F898" s="245">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0</v>
      </c>
      <c r="G898" s="245">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0</v>
      </c>
      <c r="H898" s="245">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0</v>
      </c>
      <c r="I898" s="245">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245">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0</v>
      </c>
      <c r="K898" s="245">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245">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245">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245">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245">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245">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245">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245">
        <f t="shared" ca="1" si="33"/>
        <v>0</v>
      </c>
      <c r="S898" s="252"/>
      <c r="T898" s="245">
        <f ca="1">+T899</f>
        <v>0</v>
      </c>
      <c r="U898" s="244">
        <f t="shared" si="34"/>
        <v>1</v>
      </c>
      <c r="V898" s="347" t="str">
        <f>+VLOOKUP(A898,bd_lista!$A$3:$E$590,5,FALSE)</f>
        <v>Gobiernos Autonomos Municipales</v>
      </c>
      <c r="W898" s="453" t="str">
        <f>+V898</f>
        <v>Gobiernos Autonomos Municipales</v>
      </c>
      <c r="X898" s="244">
        <f>+VLOOKUP(A898,[2]Sheet1!$A$13:$D$744,4,FALSE)</f>
        <v>0</v>
      </c>
      <c r="Y898" s="244" t="e">
        <f>+VLOOKUP(X898,bd_lista!$A$3:$C$590,3,FALSE)</f>
        <v>#N/A</v>
      </c>
      <c r="Z898" s="304">
        <f>+X898</f>
        <v>0</v>
      </c>
      <c r="AA898" s="305" t="e">
        <f>+Y898</f>
        <v>#N/A</v>
      </c>
    </row>
    <row r="899" spans="1:27" customFormat="1" ht="15" hidden="1" customHeight="1">
      <c r="A899" s="32">
        <v>1711</v>
      </c>
      <c r="B899" s="450"/>
      <c r="C899" s="249" t="str">
        <f>+VLOOKUP(A899,bd_lista!$A$3:$C$590,3,FALSE)</f>
        <v>Gobierno Autónomo Municipal de San Carlos</v>
      </c>
      <c r="D899" s="452"/>
      <c r="E899" s="246" t="s">
        <v>1311</v>
      </c>
      <c r="F899" s="247">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0</v>
      </c>
      <c r="G899" s="247">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0</v>
      </c>
      <c r="H899" s="247">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0</v>
      </c>
      <c r="I899" s="247">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247">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0</v>
      </c>
      <c r="K899" s="247">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247">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247">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247">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247">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247">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247">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247">
        <f t="shared" ca="1" si="33"/>
        <v>0</v>
      </c>
      <c r="S899" s="264">
        <f ca="1">+R898+R899</f>
        <v>0</v>
      </c>
      <c r="T899" s="247">
        <f ca="1">+S899</f>
        <v>0</v>
      </c>
      <c r="U899" s="246">
        <f t="shared" si="34"/>
        <v>2</v>
      </c>
      <c r="V899" s="347" t="str">
        <f>+VLOOKUP(A899,bd_lista!$A$3:$E$590,5,FALSE)</f>
        <v>Gobiernos Autonomos Municipales</v>
      </c>
      <c r="W899" s="454"/>
      <c r="X899" s="244">
        <f>+VLOOKUP(A899,[2]Sheet1!$A$13:$D$744,4,FALSE)</f>
        <v>0</v>
      </c>
      <c r="Y899" s="244" t="e">
        <f>+VLOOKUP(X899,bd_lista!$A$3:$C$590,3,FALSE)</f>
        <v>#N/A</v>
      </c>
      <c r="Z899" s="302"/>
      <c r="AA899" s="303"/>
    </row>
    <row r="900" spans="1:27" customFormat="1" ht="15" hidden="1" customHeight="1">
      <c r="A900" s="32">
        <v>1712</v>
      </c>
      <c r="B900" s="449">
        <f>+A900</f>
        <v>1712</v>
      </c>
      <c r="C900" s="249" t="str">
        <f>+VLOOKUP(A900,bd_lista!$A$3:$C$590,3,FALSE)</f>
        <v>Gobierno Autónomo Municipal de Yapacaní</v>
      </c>
      <c r="D900" s="451" t="str">
        <f>+C900</f>
        <v>Gobierno Autónomo Municipal de Yapacaní</v>
      </c>
      <c r="E900" s="244" t="s">
        <v>1310</v>
      </c>
      <c r="F900" s="245">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0</v>
      </c>
      <c r="G900" s="245">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245">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0</v>
      </c>
      <c r="I900" s="245">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245">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245">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245">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245">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245">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245">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245">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245">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245">
        <f t="shared" ca="1" si="33"/>
        <v>0</v>
      </c>
      <c r="S900" s="252"/>
      <c r="T900" s="245">
        <f ca="1">+T901</f>
        <v>0</v>
      </c>
      <c r="U900" s="244">
        <f t="shared" si="34"/>
        <v>1</v>
      </c>
      <c r="V900" s="347" t="str">
        <f>+VLOOKUP(A900,bd_lista!$A$3:$E$590,5,FALSE)</f>
        <v>Gobiernos Autonomos Municipales</v>
      </c>
      <c r="W900" s="453" t="str">
        <f>+V900</f>
        <v>Gobiernos Autonomos Municipales</v>
      </c>
      <c r="X900" s="244">
        <f>+VLOOKUP(A900,[2]Sheet1!$A$13:$D$744,4,FALSE)</f>
        <v>0</v>
      </c>
      <c r="Y900" s="244" t="e">
        <f>+VLOOKUP(X900,bd_lista!$A$3:$C$590,3,FALSE)</f>
        <v>#N/A</v>
      </c>
      <c r="Z900" s="304">
        <f>+X900</f>
        <v>0</v>
      </c>
      <c r="AA900" s="305" t="e">
        <f>+Y900</f>
        <v>#N/A</v>
      </c>
    </row>
    <row r="901" spans="1:27" customFormat="1" ht="15" hidden="1" customHeight="1">
      <c r="A901" s="32">
        <v>1712</v>
      </c>
      <c r="B901" s="450"/>
      <c r="C901" s="249" t="str">
        <f>+VLOOKUP(A901,bd_lista!$A$3:$C$590,3,FALSE)</f>
        <v>Gobierno Autónomo Municipal de Yapacaní</v>
      </c>
      <c r="D901" s="452"/>
      <c r="E901" s="246" t="s">
        <v>1311</v>
      </c>
      <c r="F901" s="247">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0</v>
      </c>
      <c r="G901" s="247">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0</v>
      </c>
      <c r="H901" s="247">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247">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247">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247">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247">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247">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247">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247">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247">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247">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247">
        <f t="shared" ca="1" si="33"/>
        <v>0</v>
      </c>
      <c r="S901" s="264">
        <f ca="1">+R900+R901</f>
        <v>0</v>
      </c>
      <c r="T901" s="247">
        <f ca="1">+S901</f>
        <v>0</v>
      </c>
      <c r="U901" s="246">
        <f t="shared" si="34"/>
        <v>2</v>
      </c>
      <c r="V901" s="347" t="str">
        <f>+VLOOKUP(A901,bd_lista!$A$3:$E$590,5,FALSE)</f>
        <v>Gobiernos Autonomos Municipales</v>
      </c>
      <c r="W901" s="454"/>
      <c r="X901" s="244">
        <f>+VLOOKUP(A901,[2]Sheet1!$A$13:$D$744,4,FALSE)</f>
        <v>0</v>
      </c>
      <c r="Y901" s="244" t="e">
        <f>+VLOOKUP(X901,bd_lista!$A$3:$C$590,3,FALSE)</f>
        <v>#N/A</v>
      </c>
      <c r="Z901" s="302"/>
      <c r="AA901" s="303"/>
    </row>
    <row r="902" spans="1:27" customFormat="1" ht="15" hidden="1" customHeight="1">
      <c r="A902" s="32">
        <v>1713</v>
      </c>
      <c r="B902" s="449">
        <f>+A902</f>
        <v>1713</v>
      </c>
      <c r="C902" s="249" t="str">
        <f>+VLOOKUP(A902,bd_lista!$A$3:$C$590,3,FALSE)</f>
        <v>Gobierno Autónomo Municipal de San José</v>
      </c>
      <c r="D902" s="451" t="str">
        <f>+C902</f>
        <v>Gobierno Autónomo Municipal de San José</v>
      </c>
      <c r="E902" s="244" t="s">
        <v>1310</v>
      </c>
      <c r="F902" s="245">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245">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245">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245">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245">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245">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245">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245">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245">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245">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245">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245">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245">
        <f t="shared" ca="1" si="33"/>
        <v>0</v>
      </c>
      <c r="S902" s="252"/>
      <c r="T902" s="245">
        <f ca="1">+T903</f>
        <v>0</v>
      </c>
      <c r="U902" s="244">
        <f t="shared" si="34"/>
        <v>1</v>
      </c>
      <c r="V902" s="347" t="str">
        <f>+VLOOKUP(A902,bd_lista!$A$3:$E$590,5,FALSE)</f>
        <v>Gobiernos Autonomos Municipales</v>
      </c>
      <c r="W902" s="453" t="str">
        <f>+V902</f>
        <v>Gobiernos Autonomos Municipales</v>
      </c>
      <c r="X902" s="244">
        <f>+VLOOKUP(A902,[2]Sheet1!$A$13:$D$744,4,FALSE)</f>
        <v>0</v>
      </c>
      <c r="Y902" s="244" t="e">
        <f>+VLOOKUP(X902,bd_lista!$A$3:$C$590,3,FALSE)</f>
        <v>#N/A</v>
      </c>
      <c r="Z902" s="304">
        <f>+X902</f>
        <v>0</v>
      </c>
      <c r="AA902" s="305" t="e">
        <f>+Y902</f>
        <v>#N/A</v>
      </c>
    </row>
    <row r="903" spans="1:27" customFormat="1" ht="15" hidden="1" customHeight="1">
      <c r="A903" s="32">
        <v>1713</v>
      </c>
      <c r="B903" s="450"/>
      <c r="C903" s="249" t="str">
        <f>+VLOOKUP(A903,bd_lista!$A$3:$C$590,3,FALSE)</f>
        <v>Gobierno Autónomo Municipal de San José</v>
      </c>
      <c r="D903" s="452"/>
      <c r="E903" s="246" t="s">
        <v>1311</v>
      </c>
      <c r="F903" s="247">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247">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247">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0</v>
      </c>
      <c r="I903" s="247">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247">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0</v>
      </c>
      <c r="K903" s="247">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0</v>
      </c>
      <c r="L903" s="247">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247">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247">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247">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247">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247">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247">
        <f t="shared" ca="1" si="33"/>
        <v>0</v>
      </c>
      <c r="S903" s="264">
        <f ca="1">+R902+R903</f>
        <v>0</v>
      </c>
      <c r="T903" s="247">
        <f ca="1">+S903</f>
        <v>0</v>
      </c>
      <c r="U903" s="246">
        <f t="shared" si="34"/>
        <v>2</v>
      </c>
      <c r="V903" s="347" t="str">
        <f>+VLOOKUP(A903,bd_lista!$A$3:$E$590,5,FALSE)</f>
        <v>Gobiernos Autonomos Municipales</v>
      </c>
      <c r="W903" s="454"/>
      <c r="X903" s="244">
        <f>+VLOOKUP(A903,[2]Sheet1!$A$13:$D$744,4,FALSE)</f>
        <v>0</v>
      </c>
      <c r="Y903" s="244" t="e">
        <f>+VLOOKUP(X903,bd_lista!$A$3:$C$590,3,FALSE)</f>
        <v>#N/A</v>
      </c>
      <c r="Z903" s="302"/>
      <c r="AA903" s="303"/>
    </row>
    <row r="904" spans="1:27" customFormat="1" ht="15" hidden="1" customHeight="1">
      <c r="A904" s="32">
        <v>1714</v>
      </c>
      <c r="B904" s="449">
        <f>+A904</f>
        <v>1714</v>
      </c>
      <c r="C904" s="249" t="str">
        <f>+VLOOKUP(A904,bd_lista!$A$3:$C$590,3,FALSE)</f>
        <v>Gobierno Autónomo Municipal de Pailón</v>
      </c>
      <c r="D904" s="451" t="str">
        <f>+C904</f>
        <v>Gobierno Autónomo Municipal de Pailón</v>
      </c>
      <c r="E904" s="244" t="s">
        <v>1310</v>
      </c>
      <c r="F904" s="245">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0</v>
      </c>
      <c r="G904" s="245">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0</v>
      </c>
      <c r="H904" s="245">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0</v>
      </c>
      <c r="I904" s="245">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0</v>
      </c>
      <c r="J904" s="245">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0</v>
      </c>
      <c r="K904" s="245">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245">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245">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245">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245">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245">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245">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245">
        <f t="shared" ca="1" si="33"/>
        <v>0</v>
      </c>
      <c r="S904" s="252"/>
      <c r="T904" s="245">
        <f ca="1">+T905</f>
        <v>0</v>
      </c>
      <c r="U904" s="244">
        <f t="shared" si="34"/>
        <v>1</v>
      </c>
      <c r="V904" s="347" t="str">
        <f>+VLOOKUP(A904,bd_lista!$A$3:$E$590,5,FALSE)</f>
        <v>Gobiernos Autonomos Municipales</v>
      </c>
      <c r="W904" s="453" t="str">
        <f>+V904</f>
        <v>Gobiernos Autonomos Municipales</v>
      </c>
      <c r="X904" s="244">
        <f>+VLOOKUP(A904,[2]Sheet1!$A$13:$D$744,4,FALSE)</f>
        <v>0</v>
      </c>
      <c r="Y904" s="244" t="e">
        <f>+VLOOKUP(X904,bd_lista!$A$3:$C$590,3,FALSE)</f>
        <v>#N/A</v>
      </c>
      <c r="Z904" s="304">
        <f>+X904</f>
        <v>0</v>
      </c>
      <c r="AA904" s="305" t="e">
        <f>+Y904</f>
        <v>#N/A</v>
      </c>
    </row>
    <row r="905" spans="1:27" customFormat="1" ht="15" hidden="1" customHeight="1">
      <c r="A905" s="32">
        <v>1714</v>
      </c>
      <c r="B905" s="450"/>
      <c r="C905" s="249" t="str">
        <f>+VLOOKUP(A905,bd_lista!$A$3:$C$590,3,FALSE)</f>
        <v>Gobierno Autónomo Municipal de Pailón</v>
      </c>
      <c r="D905" s="452"/>
      <c r="E905" s="246" t="s">
        <v>1311</v>
      </c>
      <c r="F905" s="247">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0</v>
      </c>
      <c r="G905" s="247">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0</v>
      </c>
      <c r="H905" s="247">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0</v>
      </c>
      <c r="I905" s="247">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247">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247">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247">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247">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247">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247">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247">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247">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247">
        <f t="shared" ca="1" si="33"/>
        <v>0</v>
      </c>
      <c r="S905" s="264">
        <f ca="1">+R904+R905</f>
        <v>0</v>
      </c>
      <c r="T905" s="247">
        <f ca="1">+S905</f>
        <v>0</v>
      </c>
      <c r="U905" s="246">
        <f t="shared" si="34"/>
        <v>2</v>
      </c>
      <c r="V905" s="347" t="str">
        <f>+VLOOKUP(A905,bd_lista!$A$3:$E$590,5,FALSE)</f>
        <v>Gobiernos Autonomos Municipales</v>
      </c>
      <c r="W905" s="454"/>
      <c r="X905" s="244">
        <f>+VLOOKUP(A905,[2]Sheet1!$A$13:$D$744,4,FALSE)</f>
        <v>0</v>
      </c>
      <c r="Y905" s="244" t="e">
        <f>+VLOOKUP(X905,bd_lista!$A$3:$C$590,3,FALSE)</f>
        <v>#N/A</v>
      </c>
      <c r="Z905" s="302"/>
      <c r="AA905" s="303"/>
    </row>
    <row r="906" spans="1:27" customFormat="1" ht="15" hidden="1" customHeight="1">
      <c r="A906" s="32">
        <v>1715</v>
      </c>
      <c r="B906" s="449">
        <f>+A906</f>
        <v>1715</v>
      </c>
      <c r="C906" s="249" t="str">
        <f>+VLOOKUP(A906,bd_lista!$A$3:$C$590,3,FALSE)</f>
        <v>Gobierno Autónomo Municipal de Roboré</v>
      </c>
      <c r="D906" s="451" t="str">
        <f>+C906</f>
        <v>Gobierno Autónomo Municipal de Roboré</v>
      </c>
      <c r="E906" s="244" t="s">
        <v>1310</v>
      </c>
      <c r="F906" s="245">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245">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0</v>
      </c>
      <c r="H906" s="245">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245">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245">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245">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245">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245">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245">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245">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245">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245">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245">
        <f t="shared" ca="1" si="33"/>
        <v>0</v>
      </c>
      <c r="S906" s="252"/>
      <c r="T906" s="245">
        <f ca="1">+T907</f>
        <v>0</v>
      </c>
      <c r="U906" s="244">
        <f t="shared" si="34"/>
        <v>1</v>
      </c>
      <c r="V906" s="347" t="str">
        <f>+VLOOKUP(A906,bd_lista!$A$3:$E$590,5,FALSE)</f>
        <v>Gobiernos Autonomos Municipales</v>
      </c>
      <c r="W906" s="453" t="str">
        <f>+V906</f>
        <v>Gobiernos Autonomos Municipales</v>
      </c>
      <c r="X906" s="244">
        <f>+VLOOKUP(A906,[2]Sheet1!$A$13:$D$744,4,FALSE)</f>
        <v>0</v>
      </c>
      <c r="Y906" s="244" t="e">
        <f>+VLOOKUP(X906,bd_lista!$A$3:$C$590,3,FALSE)</f>
        <v>#N/A</v>
      </c>
      <c r="Z906" s="304">
        <f>+X906</f>
        <v>0</v>
      </c>
      <c r="AA906" s="305" t="e">
        <f>+Y906</f>
        <v>#N/A</v>
      </c>
    </row>
    <row r="907" spans="1:27" customFormat="1" ht="15" hidden="1" customHeight="1">
      <c r="A907" s="32">
        <v>1715</v>
      </c>
      <c r="B907" s="450"/>
      <c r="C907" s="249" t="str">
        <f>+VLOOKUP(A907,bd_lista!$A$3:$C$590,3,FALSE)</f>
        <v>Gobierno Autónomo Municipal de Roboré</v>
      </c>
      <c r="D907" s="452"/>
      <c r="E907" s="246" t="s">
        <v>1311</v>
      </c>
      <c r="F907" s="247">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247">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0</v>
      </c>
      <c r="H907" s="247">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0</v>
      </c>
      <c r="I907" s="247">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247">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247">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0</v>
      </c>
      <c r="L907" s="247">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247">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247">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247">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247">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247">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247">
        <f t="shared" ca="1" si="33"/>
        <v>0</v>
      </c>
      <c r="S907" s="264">
        <f ca="1">+R906+R907</f>
        <v>0</v>
      </c>
      <c r="T907" s="247">
        <f ca="1">+S907</f>
        <v>0</v>
      </c>
      <c r="U907" s="246">
        <f t="shared" si="34"/>
        <v>2</v>
      </c>
      <c r="V907" s="347" t="str">
        <f>+VLOOKUP(A907,bd_lista!$A$3:$E$590,5,FALSE)</f>
        <v>Gobiernos Autonomos Municipales</v>
      </c>
      <c r="W907" s="454"/>
      <c r="X907" s="244">
        <f>+VLOOKUP(A907,[2]Sheet1!$A$13:$D$744,4,FALSE)</f>
        <v>0</v>
      </c>
      <c r="Y907" s="244" t="e">
        <f>+VLOOKUP(X907,bd_lista!$A$3:$C$590,3,FALSE)</f>
        <v>#N/A</v>
      </c>
      <c r="Z907" s="302"/>
      <c r="AA907" s="303"/>
    </row>
    <row r="908" spans="1:27" customFormat="1" ht="15" hidden="1" customHeight="1">
      <c r="A908" s="32">
        <v>1716</v>
      </c>
      <c r="B908" s="449">
        <f>+A908</f>
        <v>1716</v>
      </c>
      <c r="C908" s="249" t="str">
        <f>+VLOOKUP(A908,bd_lista!$A$3:$C$590,3,FALSE)</f>
        <v>Gobierno Autónomo Municipal de Portachuelo</v>
      </c>
      <c r="D908" s="451" t="str">
        <f>+C908</f>
        <v>Gobierno Autónomo Municipal de Portachuelo</v>
      </c>
      <c r="E908" s="244" t="s">
        <v>1310</v>
      </c>
      <c r="F908" s="245">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245">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245">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245">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245">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245">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245">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245">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245">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245">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245">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245">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245">
        <f t="shared" ca="1" si="33"/>
        <v>0</v>
      </c>
      <c r="S908" s="252"/>
      <c r="T908" s="245">
        <f ca="1">+T909</f>
        <v>0</v>
      </c>
      <c r="U908" s="244">
        <f t="shared" si="34"/>
        <v>1</v>
      </c>
      <c r="V908" s="347" t="str">
        <f>+VLOOKUP(A908,bd_lista!$A$3:$E$590,5,FALSE)</f>
        <v>Gobiernos Autonomos Municipales</v>
      </c>
      <c r="W908" s="453" t="str">
        <f>+V908</f>
        <v>Gobiernos Autonomos Municipales</v>
      </c>
      <c r="X908" s="244">
        <f>+VLOOKUP(A908,[2]Sheet1!$A$13:$D$744,4,FALSE)</f>
        <v>0</v>
      </c>
      <c r="Y908" s="244" t="e">
        <f>+VLOOKUP(X908,bd_lista!$A$3:$C$590,3,FALSE)</f>
        <v>#N/A</v>
      </c>
      <c r="Z908" s="304">
        <f>+X908</f>
        <v>0</v>
      </c>
      <c r="AA908" s="305" t="e">
        <f>+Y908</f>
        <v>#N/A</v>
      </c>
    </row>
    <row r="909" spans="1:27" customFormat="1" ht="15" hidden="1" customHeight="1">
      <c r="A909" s="32">
        <v>1716</v>
      </c>
      <c r="B909" s="450"/>
      <c r="C909" s="249" t="str">
        <f>+VLOOKUP(A909,bd_lista!$A$3:$C$590,3,FALSE)</f>
        <v>Gobierno Autónomo Municipal de Portachuelo</v>
      </c>
      <c r="D909" s="452"/>
      <c r="E909" s="246" t="s">
        <v>1311</v>
      </c>
      <c r="F909" s="247">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247">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247">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0</v>
      </c>
      <c r="I909" s="247">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247">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247">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0</v>
      </c>
      <c r="L909" s="247">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247">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247">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247">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247">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247">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247">
        <f t="shared" ca="1" si="33"/>
        <v>0</v>
      </c>
      <c r="S909" s="264">
        <f ca="1">+R908+R909</f>
        <v>0</v>
      </c>
      <c r="T909" s="247">
        <f ca="1">+S909</f>
        <v>0</v>
      </c>
      <c r="U909" s="246">
        <f t="shared" si="34"/>
        <v>2</v>
      </c>
      <c r="V909" s="347" t="str">
        <f>+VLOOKUP(A909,bd_lista!$A$3:$E$590,5,FALSE)</f>
        <v>Gobiernos Autonomos Municipales</v>
      </c>
      <c r="W909" s="454"/>
      <c r="X909" s="244">
        <f>+VLOOKUP(A909,[2]Sheet1!$A$13:$D$744,4,FALSE)</f>
        <v>0</v>
      </c>
      <c r="Y909" s="244" t="e">
        <f>+VLOOKUP(X909,bd_lista!$A$3:$C$590,3,FALSE)</f>
        <v>#N/A</v>
      </c>
      <c r="Z909" s="302"/>
      <c r="AA909" s="303"/>
    </row>
    <row r="910" spans="1:27" customFormat="1" ht="15" hidden="1" customHeight="1">
      <c r="A910" s="32">
        <v>1717</v>
      </c>
      <c r="B910" s="449">
        <f>+A910</f>
        <v>1717</v>
      </c>
      <c r="C910" s="249" t="str">
        <f>+VLOOKUP(A910,bd_lista!$A$3:$C$590,3,FALSE)</f>
        <v>Gobierno Autónomo Municipal de Santa Rosa del Sara</v>
      </c>
      <c r="D910" s="451" t="str">
        <f>+C910</f>
        <v>Gobierno Autónomo Municipal de Santa Rosa del Sara</v>
      </c>
      <c r="E910" s="244" t="s">
        <v>1310</v>
      </c>
      <c r="F910" s="245">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245">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245">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245">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245">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245">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245">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245">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245">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245">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245">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245">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245">
        <f t="shared" ca="1" si="33"/>
        <v>0</v>
      </c>
      <c r="S910" s="252"/>
      <c r="T910" s="245">
        <f ca="1">+T911</f>
        <v>0</v>
      </c>
      <c r="U910" s="244">
        <f t="shared" si="34"/>
        <v>1</v>
      </c>
      <c r="V910" s="347" t="str">
        <f>+VLOOKUP(A910,bd_lista!$A$3:$E$590,5,FALSE)</f>
        <v>Gobiernos Autonomos Municipales</v>
      </c>
      <c r="W910" s="453" t="str">
        <f>+V910</f>
        <v>Gobiernos Autonomos Municipales</v>
      </c>
      <c r="X910" s="244">
        <f>+VLOOKUP(A910,[2]Sheet1!$A$13:$D$744,4,FALSE)</f>
        <v>0</v>
      </c>
      <c r="Y910" s="244" t="e">
        <f>+VLOOKUP(X910,bd_lista!$A$3:$C$590,3,FALSE)</f>
        <v>#N/A</v>
      </c>
      <c r="Z910" s="304">
        <f>+X910</f>
        <v>0</v>
      </c>
      <c r="AA910" s="305" t="e">
        <f>+Y910</f>
        <v>#N/A</v>
      </c>
    </row>
    <row r="911" spans="1:27" customFormat="1" ht="15" hidden="1" customHeight="1">
      <c r="A911" s="32">
        <v>1717</v>
      </c>
      <c r="B911" s="450"/>
      <c r="C911" s="249" t="str">
        <f>+VLOOKUP(A911,bd_lista!$A$3:$C$590,3,FALSE)</f>
        <v>Gobierno Autónomo Municipal de Santa Rosa del Sara</v>
      </c>
      <c r="D911" s="452"/>
      <c r="E911" s="246" t="s">
        <v>1311</v>
      </c>
      <c r="F911" s="247">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0</v>
      </c>
      <c r="G911" s="247">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0</v>
      </c>
      <c r="H911" s="247">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0</v>
      </c>
      <c r="I911" s="247">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247">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247">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247">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247">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247">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247">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247">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247">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247">
        <f t="shared" ca="1" si="33"/>
        <v>0</v>
      </c>
      <c r="S911" s="264">
        <f ca="1">+R910+R911</f>
        <v>0</v>
      </c>
      <c r="T911" s="247">
        <f ca="1">+S911</f>
        <v>0</v>
      </c>
      <c r="U911" s="246">
        <f t="shared" si="34"/>
        <v>2</v>
      </c>
      <c r="V911" s="347" t="str">
        <f>+VLOOKUP(A911,bd_lista!$A$3:$E$590,5,FALSE)</f>
        <v>Gobiernos Autonomos Municipales</v>
      </c>
      <c r="W911" s="454"/>
      <c r="X911" s="244">
        <f>+VLOOKUP(A911,[2]Sheet1!$A$13:$D$744,4,FALSE)</f>
        <v>0</v>
      </c>
      <c r="Y911" s="244" t="e">
        <f>+VLOOKUP(X911,bd_lista!$A$3:$C$590,3,FALSE)</f>
        <v>#N/A</v>
      </c>
      <c r="Z911" s="302"/>
      <c r="AA911" s="303"/>
    </row>
    <row r="912" spans="1:27" customFormat="1" ht="15" hidden="1" customHeight="1">
      <c r="A912" s="32">
        <v>1718</v>
      </c>
      <c r="B912" s="449">
        <f>+A912</f>
        <v>1718</v>
      </c>
      <c r="C912" s="249" t="str">
        <f>+VLOOKUP(A912,bd_lista!$A$3:$C$590,3,FALSE)</f>
        <v>Gobierno Autónomo Municipal de Lagunillas</v>
      </c>
      <c r="D912" s="451" t="str">
        <f>+C912</f>
        <v>Gobierno Autónomo Municipal de Lagunillas</v>
      </c>
      <c r="E912" s="244" t="s">
        <v>1310</v>
      </c>
      <c r="F912" s="245">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245">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245">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245">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245">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245">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245">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245">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245">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245">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245">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245">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245">
        <f t="shared" ca="1" si="33"/>
        <v>0</v>
      </c>
      <c r="S912" s="252"/>
      <c r="T912" s="245">
        <f ca="1">+T913</f>
        <v>0</v>
      </c>
      <c r="U912" s="244">
        <f t="shared" si="34"/>
        <v>1</v>
      </c>
      <c r="V912" s="347" t="str">
        <f>+VLOOKUP(A912,bd_lista!$A$3:$E$590,5,FALSE)</f>
        <v>Gobiernos Autonomos Municipales</v>
      </c>
      <c r="W912" s="453" t="str">
        <f>+V912</f>
        <v>Gobiernos Autonomos Municipales</v>
      </c>
      <c r="X912" s="244">
        <f>+VLOOKUP(A912,[2]Sheet1!$A$13:$D$744,4,FALSE)</f>
        <v>0</v>
      </c>
      <c r="Y912" s="244" t="e">
        <f>+VLOOKUP(X912,bd_lista!$A$3:$C$590,3,FALSE)</f>
        <v>#N/A</v>
      </c>
      <c r="Z912" s="304">
        <f>+X912</f>
        <v>0</v>
      </c>
      <c r="AA912" s="305" t="e">
        <f>+Y912</f>
        <v>#N/A</v>
      </c>
    </row>
    <row r="913" spans="1:27" customFormat="1" ht="15" hidden="1" customHeight="1">
      <c r="A913" s="32">
        <v>1718</v>
      </c>
      <c r="B913" s="450"/>
      <c r="C913" s="249" t="str">
        <f>+VLOOKUP(A913,bd_lista!$A$3:$C$590,3,FALSE)</f>
        <v>Gobierno Autónomo Municipal de Lagunillas</v>
      </c>
      <c r="D913" s="452"/>
      <c r="E913" s="246" t="s">
        <v>1311</v>
      </c>
      <c r="F913" s="247">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247">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247">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0</v>
      </c>
      <c r="I913" s="247">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247">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247">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247">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247">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247">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247">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247">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247">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247">
        <f t="shared" ca="1" si="33"/>
        <v>0</v>
      </c>
      <c r="S913" s="264">
        <f ca="1">+R912+R913</f>
        <v>0</v>
      </c>
      <c r="T913" s="247">
        <f ca="1">+S913</f>
        <v>0</v>
      </c>
      <c r="U913" s="246">
        <f t="shared" si="34"/>
        <v>2</v>
      </c>
      <c r="V913" s="347" t="str">
        <f>+VLOOKUP(A913,bd_lista!$A$3:$E$590,5,FALSE)</f>
        <v>Gobiernos Autonomos Municipales</v>
      </c>
      <c r="W913" s="454"/>
      <c r="X913" s="244">
        <f>+VLOOKUP(A913,[2]Sheet1!$A$13:$D$744,4,FALSE)</f>
        <v>0</v>
      </c>
      <c r="Y913" s="244" t="e">
        <f>+VLOOKUP(X913,bd_lista!$A$3:$C$590,3,FALSE)</f>
        <v>#N/A</v>
      </c>
      <c r="Z913" s="302"/>
      <c r="AA913" s="303"/>
    </row>
    <row r="914" spans="1:27" customFormat="1" ht="15" hidden="1" customHeight="1">
      <c r="A914" s="32">
        <v>1720</v>
      </c>
      <c r="B914" s="449">
        <f>+A914</f>
        <v>1720</v>
      </c>
      <c r="C914" s="249" t="str">
        <f>+VLOOKUP(A914,bd_lista!$A$3:$C$590,3,FALSE)</f>
        <v>Gobierno Autónomo Municipal de Cabezas</v>
      </c>
      <c r="D914" s="451" t="str">
        <f>+C914</f>
        <v>Gobierno Autónomo Municipal de Cabezas</v>
      </c>
      <c r="E914" s="244" t="s">
        <v>1310</v>
      </c>
      <c r="F914" s="245">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245">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245">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245">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245">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245">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245">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245">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245">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245">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245">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245">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245">
        <f t="shared" ca="1" si="33"/>
        <v>0</v>
      </c>
      <c r="S914" s="252"/>
      <c r="T914" s="245">
        <f ca="1">+T915</f>
        <v>0</v>
      </c>
      <c r="U914" s="244">
        <f t="shared" si="34"/>
        <v>1</v>
      </c>
      <c r="V914" s="347" t="str">
        <f>+VLOOKUP(A914,bd_lista!$A$3:$E$590,5,FALSE)</f>
        <v>Gobiernos Autonomos Municipales</v>
      </c>
      <c r="W914" s="453" t="str">
        <f>+V914</f>
        <v>Gobiernos Autonomos Municipales</v>
      </c>
      <c r="X914" s="244">
        <f>+VLOOKUP(A914,[2]Sheet1!$A$13:$D$744,4,FALSE)</f>
        <v>0</v>
      </c>
      <c r="Y914" s="244" t="e">
        <f>+VLOOKUP(X914,bd_lista!$A$3:$C$590,3,FALSE)</f>
        <v>#N/A</v>
      </c>
      <c r="Z914" s="304">
        <f>+X914</f>
        <v>0</v>
      </c>
      <c r="AA914" s="305" t="e">
        <f>+Y914</f>
        <v>#N/A</v>
      </c>
    </row>
    <row r="915" spans="1:27" customFormat="1" ht="15" hidden="1" customHeight="1">
      <c r="A915" s="32">
        <v>1720</v>
      </c>
      <c r="B915" s="450"/>
      <c r="C915" s="249" t="str">
        <f>+VLOOKUP(A915,bd_lista!$A$3:$C$590,3,FALSE)</f>
        <v>Gobierno Autónomo Municipal de Cabezas</v>
      </c>
      <c r="D915" s="452"/>
      <c r="E915" s="246" t="s">
        <v>1311</v>
      </c>
      <c r="F915" s="247">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247">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0</v>
      </c>
      <c r="H915" s="247">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0</v>
      </c>
      <c r="I915" s="247">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247">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247">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247">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247">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247">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247">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247">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247">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247">
        <f t="shared" ca="1" si="33"/>
        <v>0</v>
      </c>
      <c r="S915" s="264">
        <f ca="1">+R914+R915</f>
        <v>0</v>
      </c>
      <c r="T915" s="247">
        <f ca="1">+S915</f>
        <v>0</v>
      </c>
      <c r="U915" s="246">
        <f t="shared" si="34"/>
        <v>2</v>
      </c>
      <c r="V915" s="347" t="str">
        <f>+VLOOKUP(A915,bd_lista!$A$3:$E$590,5,FALSE)</f>
        <v>Gobiernos Autonomos Municipales</v>
      </c>
      <c r="W915" s="454"/>
      <c r="X915" s="244">
        <f>+VLOOKUP(A915,[2]Sheet1!$A$13:$D$744,4,FALSE)</f>
        <v>0</v>
      </c>
      <c r="Y915" s="244" t="e">
        <f>+VLOOKUP(X915,bd_lista!$A$3:$C$590,3,FALSE)</f>
        <v>#N/A</v>
      </c>
      <c r="Z915" s="302"/>
      <c r="AA915" s="303"/>
    </row>
    <row r="916" spans="1:27" customFormat="1" ht="15" hidden="1" customHeight="1">
      <c r="A916" s="32">
        <v>1721</v>
      </c>
      <c r="B916" s="449">
        <f>+A916</f>
        <v>1721</v>
      </c>
      <c r="C916" s="249" t="str">
        <f>+VLOOKUP(A916,bd_lista!$A$3:$C$590,3,FALSE)</f>
        <v>Gobierno Autónomo Municipal de Cuevo</v>
      </c>
      <c r="D916" s="451" t="str">
        <f>+C916</f>
        <v>Gobierno Autónomo Municipal de Cuevo</v>
      </c>
      <c r="E916" s="244" t="s">
        <v>1310</v>
      </c>
      <c r="F916" s="245">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245">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245">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245">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245">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245">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245">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245">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245">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245">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245">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245">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245">
        <f t="shared" ca="1" si="33"/>
        <v>0</v>
      </c>
      <c r="S916" s="252"/>
      <c r="T916" s="245">
        <f ca="1">+T917</f>
        <v>0</v>
      </c>
      <c r="U916" s="244">
        <f t="shared" si="34"/>
        <v>1</v>
      </c>
      <c r="V916" s="347" t="str">
        <f>+VLOOKUP(A916,bd_lista!$A$3:$E$590,5,FALSE)</f>
        <v>Gobiernos Autonomos Municipales</v>
      </c>
      <c r="W916" s="453" t="str">
        <f>+V916</f>
        <v>Gobiernos Autonomos Municipales</v>
      </c>
      <c r="X916" s="244">
        <f>+VLOOKUP(A916,[2]Sheet1!$A$13:$D$744,4,FALSE)</f>
        <v>0</v>
      </c>
      <c r="Y916" s="244" t="e">
        <f>+VLOOKUP(X916,bd_lista!$A$3:$C$590,3,FALSE)</f>
        <v>#N/A</v>
      </c>
      <c r="Z916" s="304">
        <f>+X916</f>
        <v>0</v>
      </c>
      <c r="AA916" s="305" t="e">
        <f>+Y916</f>
        <v>#N/A</v>
      </c>
    </row>
    <row r="917" spans="1:27" customFormat="1" ht="15" hidden="1" customHeight="1">
      <c r="A917" s="32">
        <v>1721</v>
      </c>
      <c r="B917" s="450"/>
      <c r="C917" s="249" t="str">
        <f>+VLOOKUP(A917,bd_lista!$A$3:$C$590,3,FALSE)</f>
        <v>Gobierno Autónomo Municipal de Cuevo</v>
      </c>
      <c r="D917" s="452"/>
      <c r="E917" s="246" t="s">
        <v>1311</v>
      </c>
      <c r="F917" s="247">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247">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247">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0</v>
      </c>
      <c r="I917" s="247">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247">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0</v>
      </c>
      <c r="K917" s="247">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247">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247">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247">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247">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247">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247">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247">
        <f t="shared" ca="1" si="33"/>
        <v>0</v>
      </c>
      <c r="S917" s="264">
        <f ca="1">+R916+R917</f>
        <v>0</v>
      </c>
      <c r="T917" s="247">
        <f ca="1">+S917</f>
        <v>0</v>
      </c>
      <c r="U917" s="246">
        <f t="shared" si="34"/>
        <v>2</v>
      </c>
      <c r="V917" s="347" t="str">
        <f>+VLOOKUP(A917,bd_lista!$A$3:$E$590,5,FALSE)</f>
        <v>Gobiernos Autonomos Municipales</v>
      </c>
      <c r="W917" s="454"/>
      <c r="X917" s="244">
        <f>+VLOOKUP(A917,[2]Sheet1!$A$13:$D$744,4,FALSE)</f>
        <v>0</v>
      </c>
      <c r="Y917" s="244" t="e">
        <f>+VLOOKUP(X917,bd_lista!$A$3:$C$590,3,FALSE)</f>
        <v>#N/A</v>
      </c>
      <c r="Z917" s="302"/>
      <c r="AA917" s="303"/>
    </row>
    <row r="918" spans="1:27" customFormat="1" ht="15" hidden="1" customHeight="1">
      <c r="A918" s="32">
        <v>1722</v>
      </c>
      <c r="B918" s="449">
        <f>+A918</f>
        <v>1722</v>
      </c>
      <c r="C918" s="249" t="str">
        <f>+VLOOKUP(A918,bd_lista!$A$3:$C$590,3,FALSE)</f>
        <v>Gobierno Autónomo Municipal de Gutiérrez</v>
      </c>
      <c r="D918" s="451" t="str">
        <f>+C918</f>
        <v>Gobierno Autónomo Municipal de Gutiérrez</v>
      </c>
      <c r="E918" s="244" t="s">
        <v>1310</v>
      </c>
      <c r="F918" s="245">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245">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245">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245">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245">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245">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245">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245">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245">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245">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245">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245">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245">
        <f t="shared" ca="1" si="33"/>
        <v>0</v>
      </c>
      <c r="S918" s="252"/>
      <c r="T918" s="245">
        <f ca="1">+T919</f>
        <v>0</v>
      </c>
      <c r="U918" s="244">
        <f t="shared" si="34"/>
        <v>1</v>
      </c>
      <c r="V918" s="347" t="str">
        <f>+VLOOKUP(A918,bd_lista!$A$3:$E$590,5,FALSE)</f>
        <v>Gobiernos Autonomos Municipales</v>
      </c>
      <c r="W918" s="453" t="str">
        <f>+V918</f>
        <v>Gobiernos Autonomos Municipales</v>
      </c>
      <c r="X918" s="244">
        <f>+VLOOKUP(A918,[2]Sheet1!$A$13:$D$744,4,FALSE)</f>
        <v>0</v>
      </c>
      <c r="Y918" s="244" t="e">
        <f>+VLOOKUP(X918,bd_lista!$A$3:$C$590,3,FALSE)</f>
        <v>#N/A</v>
      </c>
      <c r="Z918" s="304">
        <f>+X918</f>
        <v>0</v>
      </c>
      <c r="AA918" s="305" t="e">
        <f>+Y918</f>
        <v>#N/A</v>
      </c>
    </row>
    <row r="919" spans="1:27" customFormat="1" ht="15" hidden="1" customHeight="1">
      <c r="A919" s="32">
        <v>1722</v>
      </c>
      <c r="B919" s="450"/>
      <c r="C919" s="249" t="str">
        <f>+VLOOKUP(A919,bd_lista!$A$3:$C$590,3,FALSE)</f>
        <v>Gobierno Autónomo Municipal de Gutiérrez</v>
      </c>
      <c r="D919" s="452"/>
      <c r="E919" s="246" t="s">
        <v>1311</v>
      </c>
      <c r="F919" s="247">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0</v>
      </c>
      <c r="G919" s="247">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247">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247">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247">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0</v>
      </c>
      <c r="K919" s="247">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247">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247">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247">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247">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247">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247">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247">
        <f t="shared" ca="1" si="33"/>
        <v>0</v>
      </c>
      <c r="S919" s="264">
        <f ca="1">+R918+R919</f>
        <v>0</v>
      </c>
      <c r="T919" s="247">
        <f ca="1">+S919</f>
        <v>0</v>
      </c>
      <c r="U919" s="246">
        <f t="shared" si="34"/>
        <v>2</v>
      </c>
      <c r="V919" s="347" t="str">
        <f>+VLOOKUP(A919,bd_lista!$A$3:$E$590,5,FALSE)</f>
        <v>Gobiernos Autonomos Municipales</v>
      </c>
      <c r="W919" s="454"/>
      <c r="X919" s="244">
        <f>+VLOOKUP(A919,[2]Sheet1!$A$13:$D$744,4,FALSE)</f>
        <v>0</v>
      </c>
      <c r="Y919" s="244" t="e">
        <f>+VLOOKUP(X919,bd_lista!$A$3:$C$590,3,FALSE)</f>
        <v>#N/A</v>
      </c>
      <c r="Z919" s="302"/>
      <c r="AA919" s="303"/>
    </row>
    <row r="920" spans="1:27" customFormat="1" ht="15" hidden="1" customHeight="1">
      <c r="A920" s="32">
        <v>1723</v>
      </c>
      <c r="B920" s="449">
        <f>+A920</f>
        <v>1723</v>
      </c>
      <c r="C920" s="249" t="str">
        <f>+VLOOKUP(A920,bd_lista!$A$3:$C$590,3,FALSE)</f>
        <v>Gobierno Autónomo Municipal de Camiri</v>
      </c>
      <c r="D920" s="451" t="str">
        <f>+C920</f>
        <v>Gobierno Autónomo Municipal de Camiri</v>
      </c>
      <c r="E920" s="244" t="s">
        <v>1310</v>
      </c>
      <c r="F920" s="245">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245">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0</v>
      </c>
      <c r="H920" s="245">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0</v>
      </c>
      <c r="I920" s="245">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0</v>
      </c>
      <c r="J920" s="245">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0</v>
      </c>
      <c r="K920" s="245">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245">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245">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245">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245">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245">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245">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245">
        <f t="shared" ca="1" si="33"/>
        <v>0</v>
      </c>
      <c r="S920" s="252"/>
      <c r="T920" s="245">
        <f ca="1">+T921</f>
        <v>0</v>
      </c>
      <c r="U920" s="244">
        <f t="shared" si="34"/>
        <v>1</v>
      </c>
      <c r="V920" s="347" t="str">
        <f>+VLOOKUP(A920,bd_lista!$A$3:$E$590,5,FALSE)</f>
        <v>Gobiernos Autonomos Municipales</v>
      </c>
      <c r="W920" s="453" t="str">
        <f>+V920</f>
        <v>Gobiernos Autonomos Municipales</v>
      </c>
      <c r="X920" s="244">
        <f>+VLOOKUP(A920,[2]Sheet1!$A$13:$D$744,4,FALSE)</f>
        <v>0</v>
      </c>
      <c r="Y920" s="244" t="e">
        <f>+VLOOKUP(X920,bd_lista!$A$3:$C$590,3,FALSE)</f>
        <v>#N/A</v>
      </c>
      <c r="Z920" s="304">
        <f>+X920</f>
        <v>0</v>
      </c>
      <c r="AA920" s="305" t="e">
        <f>+Y920</f>
        <v>#N/A</v>
      </c>
    </row>
    <row r="921" spans="1:27" customFormat="1" ht="15" hidden="1" customHeight="1">
      <c r="A921" s="32">
        <v>1723</v>
      </c>
      <c r="B921" s="450"/>
      <c r="C921" s="249" t="str">
        <f>+VLOOKUP(A921,bd_lista!$A$3:$C$590,3,FALSE)</f>
        <v>Gobierno Autónomo Municipal de Camiri</v>
      </c>
      <c r="D921" s="452"/>
      <c r="E921" s="246" t="s">
        <v>1311</v>
      </c>
      <c r="F921" s="247">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0</v>
      </c>
      <c r="G921" s="247">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0</v>
      </c>
      <c r="H921" s="247">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247">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247">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247">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247">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247">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247">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247">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247">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247">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247">
        <f t="shared" ca="1" si="33"/>
        <v>0</v>
      </c>
      <c r="S921" s="264">
        <f ca="1">+R920+R921</f>
        <v>0</v>
      </c>
      <c r="T921" s="247">
        <f ca="1">+S921</f>
        <v>0</v>
      </c>
      <c r="U921" s="246">
        <f t="shared" si="34"/>
        <v>2</v>
      </c>
      <c r="V921" s="347" t="str">
        <f>+VLOOKUP(A921,bd_lista!$A$3:$E$590,5,FALSE)</f>
        <v>Gobiernos Autonomos Municipales</v>
      </c>
      <c r="W921" s="454"/>
      <c r="X921" s="244">
        <f>+VLOOKUP(A921,[2]Sheet1!$A$13:$D$744,4,FALSE)</f>
        <v>0</v>
      </c>
      <c r="Y921" s="244" t="e">
        <f>+VLOOKUP(X921,bd_lista!$A$3:$C$590,3,FALSE)</f>
        <v>#N/A</v>
      </c>
      <c r="Z921" s="302"/>
      <c r="AA921" s="303"/>
    </row>
    <row r="922" spans="1:27" customFormat="1" ht="15" hidden="1" customHeight="1">
      <c r="A922" s="32">
        <v>1724</v>
      </c>
      <c r="B922" s="449">
        <f>+A922</f>
        <v>1724</v>
      </c>
      <c r="C922" s="249" t="str">
        <f>+VLOOKUP(A922,bd_lista!$A$3:$C$590,3,FALSE)</f>
        <v>Gobierno Autónomo Municipal de Boyuibe</v>
      </c>
      <c r="D922" s="451" t="str">
        <f>+C922</f>
        <v>Gobierno Autónomo Municipal de Boyuibe</v>
      </c>
      <c r="E922" s="244" t="s">
        <v>1310</v>
      </c>
      <c r="F922" s="245">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245">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245">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245">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245">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245">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245">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245">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245">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245">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245">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245">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245">
        <f t="shared" ca="1" si="33"/>
        <v>0</v>
      </c>
      <c r="S922" s="252"/>
      <c r="T922" s="245">
        <f ca="1">+T923</f>
        <v>0</v>
      </c>
      <c r="U922" s="244">
        <f t="shared" si="34"/>
        <v>1</v>
      </c>
      <c r="V922" s="347" t="str">
        <f>+VLOOKUP(A922,bd_lista!$A$3:$E$590,5,FALSE)</f>
        <v>Gobiernos Autonomos Municipales</v>
      </c>
      <c r="W922" s="453" t="str">
        <f>+V922</f>
        <v>Gobiernos Autonomos Municipales</v>
      </c>
      <c r="X922" s="244">
        <f>+VLOOKUP(A922,[2]Sheet1!$A$13:$D$744,4,FALSE)</f>
        <v>0</v>
      </c>
      <c r="Y922" s="244" t="e">
        <f>+VLOOKUP(X922,bd_lista!$A$3:$C$590,3,FALSE)</f>
        <v>#N/A</v>
      </c>
      <c r="Z922" s="304">
        <f>+X922</f>
        <v>0</v>
      </c>
      <c r="AA922" s="305" t="e">
        <f>+Y922</f>
        <v>#N/A</v>
      </c>
    </row>
    <row r="923" spans="1:27" customFormat="1" ht="15" hidden="1" customHeight="1">
      <c r="A923" s="32">
        <v>1724</v>
      </c>
      <c r="B923" s="450"/>
      <c r="C923" s="249" t="str">
        <f>+VLOOKUP(A923,bd_lista!$A$3:$C$590,3,FALSE)</f>
        <v>Gobierno Autónomo Municipal de Boyuibe</v>
      </c>
      <c r="D923" s="452"/>
      <c r="E923" s="246" t="s">
        <v>1311</v>
      </c>
      <c r="F923" s="247">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247">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247">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0</v>
      </c>
      <c r="I923" s="247">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247">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247">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247">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247">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247">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247">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247">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247">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247">
        <f t="shared" ca="1" si="33"/>
        <v>0</v>
      </c>
      <c r="S923" s="264">
        <f ca="1">+R922+R923</f>
        <v>0</v>
      </c>
      <c r="T923" s="247">
        <f ca="1">+S923</f>
        <v>0</v>
      </c>
      <c r="U923" s="246">
        <f t="shared" si="34"/>
        <v>2</v>
      </c>
      <c r="V923" s="347" t="str">
        <f>+VLOOKUP(A923,bd_lista!$A$3:$E$590,5,FALSE)</f>
        <v>Gobiernos Autonomos Municipales</v>
      </c>
      <c r="W923" s="454"/>
      <c r="X923" s="244">
        <f>+VLOOKUP(A923,[2]Sheet1!$A$13:$D$744,4,FALSE)</f>
        <v>0</v>
      </c>
      <c r="Y923" s="244" t="e">
        <f>+VLOOKUP(X923,bd_lista!$A$3:$C$590,3,FALSE)</f>
        <v>#N/A</v>
      </c>
      <c r="Z923" s="302"/>
      <c r="AA923" s="303"/>
    </row>
    <row r="924" spans="1:27" customFormat="1" ht="15" hidden="1" customHeight="1">
      <c r="A924" s="32">
        <v>1725</v>
      </c>
      <c r="B924" s="449">
        <f>+A924</f>
        <v>1725</v>
      </c>
      <c r="C924" s="249" t="str">
        <f>+VLOOKUP(A924,bd_lista!$A$3:$C$590,3,FALSE)</f>
        <v>Gobierno Autónomo Municipal de Vallegrande</v>
      </c>
      <c r="D924" s="451" t="str">
        <f>+C924</f>
        <v>Gobierno Autónomo Municipal de Vallegrande</v>
      </c>
      <c r="E924" s="244" t="s">
        <v>1310</v>
      </c>
      <c r="F924" s="245">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245">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245">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245">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245">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245">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245">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245">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245">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245">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245">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245">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245">
        <f t="shared" ca="1" si="33"/>
        <v>0</v>
      </c>
      <c r="S924" s="252"/>
      <c r="T924" s="245">
        <f ca="1">+T925</f>
        <v>0</v>
      </c>
      <c r="U924" s="244">
        <f t="shared" si="34"/>
        <v>1</v>
      </c>
      <c r="V924" s="347" t="str">
        <f>+VLOOKUP(A924,bd_lista!$A$3:$E$590,5,FALSE)</f>
        <v>Gobiernos Autonomos Municipales</v>
      </c>
      <c r="W924" s="453" t="str">
        <f>+V924</f>
        <v>Gobiernos Autonomos Municipales</v>
      </c>
      <c r="X924" s="244">
        <f>+VLOOKUP(A924,[2]Sheet1!$A$13:$D$744,4,FALSE)</f>
        <v>0</v>
      </c>
      <c r="Y924" s="244" t="e">
        <f>+VLOOKUP(X924,bd_lista!$A$3:$C$590,3,FALSE)</f>
        <v>#N/A</v>
      </c>
      <c r="Z924" s="304">
        <f>+X924</f>
        <v>0</v>
      </c>
      <c r="AA924" s="305" t="e">
        <f>+Y924</f>
        <v>#N/A</v>
      </c>
    </row>
    <row r="925" spans="1:27" customFormat="1" ht="15" hidden="1" customHeight="1">
      <c r="A925" s="32">
        <v>1725</v>
      </c>
      <c r="B925" s="450"/>
      <c r="C925" s="249" t="str">
        <f>+VLOOKUP(A925,bd_lista!$A$3:$C$590,3,FALSE)</f>
        <v>Gobierno Autónomo Municipal de Vallegrande</v>
      </c>
      <c r="D925" s="452"/>
      <c r="E925" s="246" t="s">
        <v>1311</v>
      </c>
      <c r="F925" s="247">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247">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247">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247">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247">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247">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0</v>
      </c>
      <c r="L925" s="247">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247">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247">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247">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247">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247">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247">
        <f t="shared" ca="1" si="33"/>
        <v>0</v>
      </c>
      <c r="S925" s="264">
        <f ca="1">+R924+R925</f>
        <v>0</v>
      </c>
      <c r="T925" s="247">
        <f ca="1">+S925</f>
        <v>0</v>
      </c>
      <c r="U925" s="246">
        <f t="shared" si="34"/>
        <v>2</v>
      </c>
      <c r="V925" s="347" t="str">
        <f>+VLOOKUP(A925,bd_lista!$A$3:$E$590,5,FALSE)</f>
        <v>Gobiernos Autonomos Municipales</v>
      </c>
      <c r="W925" s="454"/>
      <c r="X925" s="244">
        <f>+VLOOKUP(A925,[2]Sheet1!$A$13:$D$744,4,FALSE)</f>
        <v>0</v>
      </c>
      <c r="Y925" s="244" t="e">
        <f>+VLOOKUP(X925,bd_lista!$A$3:$C$590,3,FALSE)</f>
        <v>#N/A</v>
      </c>
      <c r="Z925" s="302"/>
      <c r="AA925" s="303"/>
    </row>
    <row r="926" spans="1:27" customFormat="1" ht="15" hidden="1" customHeight="1">
      <c r="A926" s="32">
        <v>1726</v>
      </c>
      <c r="B926" s="449">
        <f>+A926</f>
        <v>1726</v>
      </c>
      <c r="C926" s="249" t="str">
        <f>+VLOOKUP(A926,bd_lista!$A$3:$C$590,3,FALSE)</f>
        <v>Gobierno Autónomo Municipal de Trigal</v>
      </c>
      <c r="D926" s="451" t="str">
        <f>+C926</f>
        <v>Gobierno Autónomo Municipal de Trigal</v>
      </c>
      <c r="E926" s="244" t="s">
        <v>1310</v>
      </c>
      <c r="F926" s="245">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245">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245">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245">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245">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245">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245">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245">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245">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245">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245">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245">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245">
        <f t="shared" ref="R926:R989" ca="1" si="35">+SUM(F926:Q926)</f>
        <v>0</v>
      </c>
      <c r="S926" s="252"/>
      <c r="T926" s="245">
        <f ca="1">+T927</f>
        <v>0</v>
      </c>
      <c r="U926" s="244">
        <f t="shared" ref="U926:U989" si="36">+IF(E926="Débitos",1,2)</f>
        <v>1</v>
      </c>
      <c r="V926" s="347" t="str">
        <f>+VLOOKUP(A926,bd_lista!$A$3:$E$590,5,FALSE)</f>
        <v>Gobiernos Autonomos Municipales</v>
      </c>
      <c r="W926" s="453" t="str">
        <f>+V926</f>
        <v>Gobiernos Autonomos Municipales</v>
      </c>
      <c r="X926" s="244">
        <f>+VLOOKUP(A926,[2]Sheet1!$A$13:$D$744,4,FALSE)</f>
        <v>0</v>
      </c>
      <c r="Y926" s="244" t="e">
        <f>+VLOOKUP(X926,bd_lista!$A$3:$C$590,3,FALSE)</f>
        <v>#N/A</v>
      </c>
      <c r="Z926" s="304">
        <f>+X926</f>
        <v>0</v>
      </c>
      <c r="AA926" s="305" t="e">
        <f>+Y926</f>
        <v>#N/A</v>
      </c>
    </row>
    <row r="927" spans="1:27" customFormat="1" ht="15" hidden="1" customHeight="1">
      <c r="A927" s="32">
        <v>1726</v>
      </c>
      <c r="B927" s="450"/>
      <c r="C927" s="249" t="str">
        <f>+VLOOKUP(A927,bd_lista!$A$3:$C$590,3,FALSE)</f>
        <v>Gobierno Autónomo Municipal de Trigal</v>
      </c>
      <c r="D927" s="452"/>
      <c r="E927" s="246" t="s">
        <v>1311</v>
      </c>
      <c r="F927" s="247">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247">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247">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0</v>
      </c>
      <c r="I927" s="247">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247">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247">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247">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247">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247">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247">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247">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247">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247">
        <f t="shared" ca="1" si="35"/>
        <v>0</v>
      </c>
      <c r="S927" s="264">
        <f ca="1">+R926+R927</f>
        <v>0</v>
      </c>
      <c r="T927" s="247">
        <f ca="1">+S927</f>
        <v>0</v>
      </c>
      <c r="U927" s="246">
        <f t="shared" si="36"/>
        <v>2</v>
      </c>
      <c r="V927" s="347" t="str">
        <f>+VLOOKUP(A927,bd_lista!$A$3:$E$590,5,FALSE)</f>
        <v>Gobiernos Autonomos Municipales</v>
      </c>
      <c r="W927" s="454"/>
      <c r="X927" s="244">
        <f>+VLOOKUP(A927,[2]Sheet1!$A$13:$D$744,4,FALSE)</f>
        <v>0</v>
      </c>
      <c r="Y927" s="244" t="e">
        <f>+VLOOKUP(X927,bd_lista!$A$3:$C$590,3,FALSE)</f>
        <v>#N/A</v>
      </c>
      <c r="Z927" s="302"/>
      <c r="AA927" s="303"/>
    </row>
    <row r="928" spans="1:27" customFormat="1" ht="15" hidden="1" customHeight="1">
      <c r="A928" s="32">
        <v>1727</v>
      </c>
      <c r="B928" s="449">
        <f>+A928</f>
        <v>1727</v>
      </c>
      <c r="C928" s="249" t="str">
        <f>+VLOOKUP(A928,bd_lista!$A$3:$C$590,3,FALSE)</f>
        <v>Gobierno Autónomo Municipal de Moro Moro</v>
      </c>
      <c r="D928" s="451" t="str">
        <f>+C928</f>
        <v>Gobierno Autónomo Municipal de Moro Moro</v>
      </c>
      <c r="E928" s="244" t="s">
        <v>1310</v>
      </c>
      <c r="F928" s="245">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245">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245">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245">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245">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245">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245">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245">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245">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245">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245">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245">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245">
        <f t="shared" ca="1" si="35"/>
        <v>0</v>
      </c>
      <c r="S928" s="252"/>
      <c r="T928" s="245">
        <f ca="1">+T929</f>
        <v>0</v>
      </c>
      <c r="U928" s="244">
        <f t="shared" si="36"/>
        <v>1</v>
      </c>
      <c r="V928" s="347" t="str">
        <f>+VLOOKUP(A928,bd_lista!$A$3:$E$590,5,FALSE)</f>
        <v>Gobiernos Autonomos Municipales</v>
      </c>
      <c r="W928" s="453" t="str">
        <f>+V928</f>
        <v>Gobiernos Autonomos Municipales</v>
      </c>
      <c r="X928" s="244">
        <f>+VLOOKUP(A928,[2]Sheet1!$A$13:$D$744,4,FALSE)</f>
        <v>0</v>
      </c>
      <c r="Y928" s="244" t="e">
        <f>+VLOOKUP(X928,bd_lista!$A$3:$C$590,3,FALSE)</f>
        <v>#N/A</v>
      </c>
      <c r="Z928" s="304">
        <f>+X928</f>
        <v>0</v>
      </c>
      <c r="AA928" s="305" t="e">
        <f>+Y928</f>
        <v>#N/A</v>
      </c>
    </row>
    <row r="929" spans="1:27" customFormat="1" ht="15" hidden="1" customHeight="1">
      <c r="A929" s="32">
        <v>1727</v>
      </c>
      <c r="B929" s="450"/>
      <c r="C929" s="249" t="str">
        <f>+VLOOKUP(A929,bd_lista!$A$3:$C$590,3,FALSE)</f>
        <v>Gobierno Autónomo Municipal de Moro Moro</v>
      </c>
      <c r="D929" s="452"/>
      <c r="E929" s="246" t="s">
        <v>1311</v>
      </c>
      <c r="F929" s="247">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247">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0</v>
      </c>
      <c r="H929" s="247">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247">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247">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247">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247">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247">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247">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247">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247">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247">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247">
        <f t="shared" ca="1" si="35"/>
        <v>0</v>
      </c>
      <c r="S929" s="264">
        <f ca="1">+R928+R929</f>
        <v>0</v>
      </c>
      <c r="T929" s="247">
        <f ca="1">+S929</f>
        <v>0</v>
      </c>
      <c r="U929" s="246">
        <f t="shared" si="36"/>
        <v>2</v>
      </c>
      <c r="V929" s="347" t="str">
        <f>+VLOOKUP(A929,bd_lista!$A$3:$E$590,5,FALSE)</f>
        <v>Gobiernos Autonomos Municipales</v>
      </c>
      <c r="W929" s="454"/>
      <c r="X929" s="244">
        <f>+VLOOKUP(A929,[2]Sheet1!$A$13:$D$744,4,FALSE)</f>
        <v>0</v>
      </c>
      <c r="Y929" s="244" t="e">
        <f>+VLOOKUP(X929,bd_lista!$A$3:$C$590,3,FALSE)</f>
        <v>#N/A</v>
      </c>
      <c r="Z929" s="302"/>
      <c r="AA929" s="303"/>
    </row>
    <row r="930" spans="1:27" customFormat="1" ht="15" hidden="1" customHeight="1">
      <c r="A930" s="32">
        <v>1728</v>
      </c>
      <c r="B930" s="449">
        <f>+A930</f>
        <v>1728</v>
      </c>
      <c r="C930" s="249" t="str">
        <f>+VLOOKUP(A930,bd_lista!$A$3:$C$590,3,FALSE)</f>
        <v>Gobierno Autónomo Municipal de Postrer Valle</v>
      </c>
      <c r="D930" s="451" t="str">
        <f>+C930</f>
        <v>Gobierno Autónomo Municipal de Postrer Valle</v>
      </c>
      <c r="E930" s="244" t="s">
        <v>1310</v>
      </c>
      <c r="F930" s="245">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245">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245">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245">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245">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245">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245">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245">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245">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245">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245">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245">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245">
        <f t="shared" ca="1" si="35"/>
        <v>0</v>
      </c>
      <c r="S930" s="252"/>
      <c r="T930" s="245">
        <f ca="1">+T931</f>
        <v>0</v>
      </c>
      <c r="U930" s="244">
        <f t="shared" si="36"/>
        <v>1</v>
      </c>
      <c r="V930" s="347" t="str">
        <f>+VLOOKUP(A930,bd_lista!$A$3:$E$590,5,FALSE)</f>
        <v>Gobiernos Autonomos Municipales</v>
      </c>
      <c r="W930" s="453" t="str">
        <f>+V930</f>
        <v>Gobiernos Autonomos Municipales</v>
      </c>
      <c r="X930" s="244">
        <f>+VLOOKUP(A930,[2]Sheet1!$A$13:$D$744,4,FALSE)</f>
        <v>0</v>
      </c>
      <c r="Y930" s="244" t="e">
        <f>+VLOOKUP(X930,bd_lista!$A$3:$C$590,3,FALSE)</f>
        <v>#N/A</v>
      </c>
      <c r="Z930" s="304">
        <f>+X930</f>
        <v>0</v>
      </c>
      <c r="AA930" s="305" t="e">
        <f>+Y930</f>
        <v>#N/A</v>
      </c>
    </row>
    <row r="931" spans="1:27" customFormat="1" ht="15" hidden="1" customHeight="1">
      <c r="A931" s="32">
        <v>1728</v>
      </c>
      <c r="B931" s="450"/>
      <c r="C931" s="249" t="str">
        <f>+VLOOKUP(A931,bd_lista!$A$3:$C$590,3,FALSE)</f>
        <v>Gobierno Autónomo Municipal de Postrer Valle</v>
      </c>
      <c r="D931" s="452"/>
      <c r="E931" s="246" t="s">
        <v>1311</v>
      </c>
      <c r="F931" s="247">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0</v>
      </c>
      <c r="G931" s="247">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0</v>
      </c>
      <c r="H931" s="247">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0</v>
      </c>
      <c r="I931" s="247">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247">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247">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247">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247">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247">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247">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247">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247">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247">
        <f t="shared" ca="1" si="35"/>
        <v>0</v>
      </c>
      <c r="S931" s="264">
        <f ca="1">+R930+R931</f>
        <v>0</v>
      </c>
      <c r="T931" s="247">
        <f ca="1">+S931</f>
        <v>0</v>
      </c>
      <c r="U931" s="246">
        <f t="shared" si="36"/>
        <v>2</v>
      </c>
      <c r="V931" s="347" t="str">
        <f>+VLOOKUP(A931,bd_lista!$A$3:$E$590,5,FALSE)</f>
        <v>Gobiernos Autonomos Municipales</v>
      </c>
      <c r="W931" s="454"/>
      <c r="X931" s="244">
        <f>+VLOOKUP(A931,[2]Sheet1!$A$13:$D$744,4,FALSE)</f>
        <v>0</v>
      </c>
      <c r="Y931" s="244" t="e">
        <f>+VLOOKUP(X931,bd_lista!$A$3:$C$590,3,FALSE)</f>
        <v>#N/A</v>
      </c>
      <c r="Z931" s="302"/>
      <c r="AA931" s="303"/>
    </row>
    <row r="932" spans="1:27" customFormat="1" ht="15" hidden="1" customHeight="1">
      <c r="A932" s="32">
        <v>1729</v>
      </c>
      <c r="B932" s="449">
        <f>+A932</f>
        <v>1729</v>
      </c>
      <c r="C932" s="249" t="str">
        <f>+VLOOKUP(A932,bd_lista!$A$3:$C$590,3,FALSE)</f>
        <v>Gobierno Autónomo Municipal de Pucara</v>
      </c>
      <c r="D932" s="451" t="str">
        <f>+C932</f>
        <v>Gobierno Autónomo Municipal de Pucara</v>
      </c>
      <c r="E932" s="244" t="s">
        <v>1310</v>
      </c>
      <c r="F932" s="245">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245">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245">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245">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245">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245">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245">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245">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245">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245">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245">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245">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245">
        <f t="shared" ca="1" si="35"/>
        <v>0</v>
      </c>
      <c r="S932" s="252"/>
      <c r="T932" s="245">
        <f ca="1">+T933</f>
        <v>0</v>
      </c>
      <c r="U932" s="244">
        <f t="shared" si="36"/>
        <v>1</v>
      </c>
      <c r="V932" s="347" t="str">
        <f>+VLOOKUP(A932,bd_lista!$A$3:$E$590,5,FALSE)</f>
        <v>Gobiernos Autonomos Municipales</v>
      </c>
      <c r="W932" s="453" t="str">
        <f>+V932</f>
        <v>Gobiernos Autonomos Municipales</v>
      </c>
      <c r="X932" s="244">
        <f>+VLOOKUP(A932,[2]Sheet1!$A$13:$D$744,4,FALSE)</f>
        <v>0</v>
      </c>
      <c r="Y932" s="244" t="e">
        <f>+VLOOKUP(X932,bd_lista!$A$3:$C$590,3,FALSE)</f>
        <v>#N/A</v>
      </c>
      <c r="Z932" s="304">
        <f>+X932</f>
        <v>0</v>
      </c>
      <c r="AA932" s="305" t="e">
        <f>+Y932</f>
        <v>#N/A</v>
      </c>
    </row>
    <row r="933" spans="1:27" customFormat="1" ht="15" hidden="1" customHeight="1">
      <c r="A933" s="32">
        <v>1729</v>
      </c>
      <c r="B933" s="450"/>
      <c r="C933" s="249" t="str">
        <f>+VLOOKUP(A933,bd_lista!$A$3:$C$590,3,FALSE)</f>
        <v>Gobierno Autónomo Municipal de Pucara</v>
      </c>
      <c r="D933" s="452"/>
      <c r="E933" s="246" t="s">
        <v>1311</v>
      </c>
      <c r="F933" s="247">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0</v>
      </c>
      <c r="G933" s="247">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247">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247">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247">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247">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247">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247">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247">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247">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247">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247">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247">
        <f t="shared" ca="1" si="35"/>
        <v>0</v>
      </c>
      <c r="S933" s="264">
        <f ca="1">+R932+R933</f>
        <v>0</v>
      </c>
      <c r="T933" s="247">
        <f ca="1">+S933</f>
        <v>0</v>
      </c>
      <c r="U933" s="246">
        <f t="shared" si="36"/>
        <v>2</v>
      </c>
      <c r="V933" s="347" t="str">
        <f>+VLOOKUP(A933,bd_lista!$A$3:$E$590,5,FALSE)</f>
        <v>Gobiernos Autonomos Municipales</v>
      </c>
      <c r="W933" s="454"/>
      <c r="X933" s="244">
        <f>+VLOOKUP(A933,[2]Sheet1!$A$13:$D$744,4,FALSE)</f>
        <v>0</v>
      </c>
      <c r="Y933" s="244" t="e">
        <f>+VLOOKUP(X933,bd_lista!$A$3:$C$590,3,FALSE)</f>
        <v>#N/A</v>
      </c>
      <c r="Z933" s="302"/>
      <c r="AA933" s="303"/>
    </row>
    <row r="934" spans="1:27" customFormat="1" ht="15" hidden="1" customHeight="1">
      <c r="A934" s="32">
        <v>1730</v>
      </c>
      <c r="B934" s="449">
        <f>+A934</f>
        <v>1730</v>
      </c>
      <c r="C934" s="249" t="str">
        <f>+VLOOKUP(A934,bd_lista!$A$3:$C$590,3,FALSE)</f>
        <v>Gobierno Autónomo Municipal de Samaipata</v>
      </c>
      <c r="D934" s="451" t="str">
        <f>+C934</f>
        <v>Gobierno Autónomo Municipal de Samaipata</v>
      </c>
      <c r="E934" s="244" t="s">
        <v>1310</v>
      </c>
      <c r="F934" s="245">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245">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245">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245">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245">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245">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245">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245">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245">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245">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245">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245">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245">
        <f t="shared" ca="1" si="35"/>
        <v>0</v>
      </c>
      <c r="S934" s="252"/>
      <c r="T934" s="245">
        <f ca="1">+T935</f>
        <v>0</v>
      </c>
      <c r="U934" s="244">
        <f t="shared" si="36"/>
        <v>1</v>
      </c>
      <c r="V934" s="347" t="str">
        <f>+VLOOKUP(A934,bd_lista!$A$3:$E$590,5,FALSE)</f>
        <v>Gobiernos Autonomos Municipales</v>
      </c>
      <c r="W934" s="453" t="str">
        <f>+V934</f>
        <v>Gobiernos Autonomos Municipales</v>
      </c>
      <c r="X934" s="244">
        <f>+VLOOKUP(A934,[2]Sheet1!$A$13:$D$744,4,FALSE)</f>
        <v>0</v>
      </c>
      <c r="Y934" s="244" t="e">
        <f>+VLOOKUP(X934,bd_lista!$A$3:$C$590,3,FALSE)</f>
        <v>#N/A</v>
      </c>
      <c r="Z934" s="304">
        <f>+X934</f>
        <v>0</v>
      </c>
      <c r="AA934" s="305" t="e">
        <f>+Y934</f>
        <v>#N/A</v>
      </c>
    </row>
    <row r="935" spans="1:27" customFormat="1" ht="15" hidden="1" customHeight="1">
      <c r="A935" s="32">
        <v>1730</v>
      </c>
      <c r="B935" s="450"/>
      <c r="C935" s="249" t="str">
        <f>+VLOOKUP(A935,bd_lista!$A$3:$C$590,3,FALSE)</f>
        <v>Gobierno Autónomo Municipal de Samaipata</v>
      </c>
      <c r="D935" s="452"/>
      <c r="E935" s="246" t="s">
        <v>1311</v>
      </c>
      <c r="F935" s="247">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0</v>
      </c>
      <c r="G935" s="247">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0</v>
      </c>
      <c r="H935" s="247">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0</v>
      </c>
      <c r="I935" s="247">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247">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0</v>
      </c>
      <c r="K935" s="247">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247">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247">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247">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247">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247">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247">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247">
        <f t="shared" ca="1" si="35"/>
        <v>0</v>
      </c>
      <c r="S935" s="264">
        <f ca="1">+R934+R935</f>
        <v>0</v>
      </c>
      <c r="T935" s="247">
        <f ca="1">+S935</f>
        <v>0</v>
      </c>
      <c r="U935" s="246">
        <f t="shared" si="36"/>
        <v>2</v>
      </c>
      <c r="V935" s="347" t="str">
        <f>+VLOOKUP(A935,bd_lista!$A$3:$E$590,5,FALSE)</f>
        <v>Gobiernos Autonomos Municipales</v>
      </c>
      <c r="W935" s="454"/>
      <c r="X935" s="244">
        <f>+VLOOKUP(A935,[2]Sheet1!$A$13:$D$744,4,FALSE)</f>
        <v>0</v>
      </c>
      <c r="Y935" s="244" t="e">
        <f>+VLOOKUP(X935,bd_lista!$A$3:$C$590,3,FALSE)</f>
        <v>#N/A</v>
      </c>
      <c r="Z935" s="302"/>
      <c r="AA935" s="303"/>
    </row>
    <row r="936" spans="1:27" customFormat="1" ht="15" hidden="1" customHeight="1">
      <c r="A936" s="32">
        <v>1731</v>
      </c>
      <c r="B936" s="449">
        <f>+A936</f>
        <v>1731</v>
      </c>
      <c r="C936" s="249" t="str">
        <f>+VLOOKUP(A936,bd_lista!$A$3:$C$590,3,FALSE)</f>
        <v>Gobierno Autónomo Municipal de Pampa Grande</v>
      </c>
      <c r="D936" s="451" t="str">
        <f>+C936</f>
        <v>Gobierno Autónomo Municipal de Pampa Grande</v>
      </c>
      <c r="E936" s="244" t="s">
        <v>1310</v>
      </c>
      <c r="F936" s="245">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245">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245">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245">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245">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245">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245">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245">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245">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245">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245">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245">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245">
        <f t="shared" ca="1" si="35"/>
        <v>0</v>
      </c>
      <c r="S936" s="252"/>
      <c r="T936" s="245">
        <f ca="1">+T937</f>
        <v>0</v>
      </c>
      <c r="U936" s="244">
        <f t="shared" si="36"/>
        <v>1</v>
      </c>
      <c r="V936" s="347" t="str">
        <f>+VLOOKUP(A936,bd_lista!$A$3:$E$590,5,FALSE)</f>
        <v>Gobiernos Autonomos Municipales</v>
      </c>
      <c r="W936" s="453" t="str">
        <f>+V936</f>
        <v>Gobiernos Autonomos Municipales</v>
      </c>
      <c r="X936" s="244">
        <f>+VLOOKUP(A936,[2]Sheet1!$A$13:$D$744,4,FALSE)</f>
        <v>0</v>
      </c>
      <c r="Y936" s="244" t="e">
        <f>+VLOOKUP(X936,bd_lista!$A$3:$C$590,3,FALSE)</f>
        <v>#N/A</v>
      </c>
      <c r="Z936" s="304">
        <f>+X936</f>
        <v>0</v>
      </c>
      <c r="AA936" s="305" t="e">
        <f>+Y936</f>
        <v>#N/A</v>
      </c>
    </row>
    <row r="937" spans="1:27" customFormat="1" ht="15" hidden="1" customHeight="1">
      <c r="A937" s="32">
        <v>1731</v>
      </c>
      <c r="B937" s="450"/>
      <c r="C937" s="249" t="str">
        <f>+VLOOKUP(A937,bd_lista!$A$3:$C$590,3,FALSE)</f>
        <v>Gobierno Autónomo Municipal de Pampa Grande</v>
      </c>
      <c r="D937" s="452"/>
      <c r="E937" s="246" t="s">
        <v>1311</v>
      </c>
      <c r="F937" s="247">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247">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247">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0</v>
      </c>
      <c r="I937" s="247">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247">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247">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247">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247">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247">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247">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247">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247">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247">
        <f t="shared" ca="1" si="35"/>
        <v>0</v>
      </c>
      <c r="S937" s="264">
        <f ca="1">+R936+R937</f>
        <v>0</v>
      </c>
      <c r="T937" s="247">
        <f ca="1">+S937</f>
        <v>0</v>
      </c>
      <c r="U937" s="246">
        <f t="shared" si="36"/>
        <v>2</v>
      </c>
      <c r="V937" s="347" t="str">
        <f>+VLOOKUP(A937,bd_lista!$A$3:$E$590,5,FALSE)</f>
        <v>Gobiernos Autonomos Municipales</v>
      </c>
      <c r="W937" s="454"/>
      <c r="X937" s="244">
        <f>+VLOOKUP(A937,[2]Sheet1!$A$13:$D$744,4,FALSE)</f>
        <v>0</v>
      </c>
      <c r="Y937" s="244" t="e">
        <f>+VLOOKUP(X937,bd_lista!$A$3:$C$590,3,FALSE)</f>
        <v>#N/A</v>
      </c>
      <c r="Z937" s="302"/>
      <c r="AA937" s="303"/>
    </row>
    <row r="938" spans="1:27" customFormat="1" ht="15" hidden="1" customHeight="1">
      <c r="A938" s="32">
        <v>1732</v>
      </c>
      <c r="B938" s="449">
        <f>+A938</f>
        <v>1732</v>
      </c>
      <c r="C938" s="249" t="str">
        <f>+VLOOKUP(A938,bd_lista!$A$3:$C$590,3,FALSE)</f>
        <v>Gobierno Autónomo Municipal de Mairana</v>
      </c>
      <c r="D938" s="451" t="str">
        <f>+C938</f>
        <v>Gobierno Autónomo Municipal de Mairana</v>
      </c>
      <c r="E938" s="244" t="s">
        <v>1310</v>
      </c>
      <c r="F938" s="245">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245">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245">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245">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245">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245">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245">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245">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245">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245">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245">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245">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245">
        <f t="shared" ca="1" si="35"/>
        <v>0</v>
      </c>
      <c r="S938" s="252"/>
      <c r="T938" s="245">
        <f ca="1">+T939</f>
        <v>0</v>
      </c>
      <c r="U938" s="244">
        <f t="shared" si="36"/>
        <v>1</v>
      </c>
      <c r="V938" s="347" t="str">
        <f>+VLOOKUP(A938,bd_lista!$A$3:$E$590,5,FALSE)</f>
        <v>Gobiernos Autonomos Municipales</v>
      </c>
      <c r="W938" s="453" t="str">
        <f>+V938</f>
        <v>Gobiernos Autonomos Municipales</v>
      </c>
      <c r="X938" s="244">
        <f>+VLOOKUP(A938,[2]Sheet1!$A$13:$D$744,4,FALSE)</f>
        <v>0</v>
      </c>
      <c r="Y938" s="244" t="e">
        <f>+VLOOKUP(X938,bd_lista!$A$3:$C$590,3,FALSE)</f>
        <v>#N/A</v>
      </c>
      <c r="Z938" s="304">
        <f>+X938</f>
        <v>0</v>
      </c>
      <c r="AA938" s="305" t="e">
        <f>+Y938</f>
        <v>#N/A</v>
      </c>
    </row>
    <row r="939" spans="1:27" customFormat="1" ht="15" hidden="1" customHeight="1">
      <c r="A939" s="32">
        <v>1732</v>
      </c>
      <c r="B939" s="450"/>
      <c r="C939" s="249" t="str">
        <f>+VLOOKUP(A939,bd_lista!$A$3:$C$590,3,FALSE)</f>
        <v>Gobierno Autónomo Municipal de Mairana</v>
      </c>
      <c r="D939" s="452"/>
      <c r="E939" s="246" t="s">
        <v>1311</v>
      </c>
      <c r="F939" s="247">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0</v>
      </c>
      <c r="G939" s="247">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247">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247">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247">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247">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247">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247">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247">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247">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247">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247">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247">
        <f t="shared" ca="1" si="35"/>
        <v>0</v>
      </c>
      <c r="S939" s="264">
        <f ca="1">+R938+R939</f>
        <v>0</v>
      </c>
      <c r="T939" s="247">
        <f ca="1">+S939</f>
        <v>0</v>
      </c>
      <c r="U939" s="246">
        <f t="shared" si="36"/>
        <v>2</v>
      </c>
      <c r="V939" s="347" t="str">
        <f>+VLOOKUP(A939,bd_lista!$A$3:$E$590,5,FALSE)</f>
        <v>Gobiernos Autonomos Municipales</v>
      </c>
      <c r="W939" s="454"/>
      <c r="X939" s="244">
        <f>+VLOOKUP(A939,[2]Sheet1!$A$13:$D$744,4,FALSE)</f>
        <v>0</v>
      </c>
      <c r="Y939" s="244" t="e">
        <f>+VLOOKUP(X939,bd_lista!$A$3:$C$590,3,FALSE)</f>
        <v>#N/A</v>
      </c>
      <c r="Z939" s="302"/>
      <c r="AA939" s="303"/>
    </row>
    <row r="940" spans="1:27" customFormat="1" ht="15" hidden="1" customHeight="1">
      <c r="A940" s="32">
        <v>1733</v>
      </c>
      <c r="B940" s="449">
        <f>+A940</f>
        <v>1733</v>
      </c>
      <c r="C940" s="249" t="str">
        <f>+VLOOKUP(A940,bd_lista!$A$3:$C$590,3,FALSE)</f>
        <v>Gobierno Autónomo Municipal de Quirusillas</v>
      </c>
      <c r="D940" s="451" t="str">
        <f>+C940</f>
        <v>Gobierno Autónomo Municipal de Quirusillas</v>
      </c>
      <c r="E940" s="244" t="s">
        <v>1310</v>
      </c>
      <c r="F940" s="245">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245">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245">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245">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245">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245">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245">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245">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245">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245">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245">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245">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245">
        <f t="shared" ca="1" si="35"/>
        <v>0</v>
      </c>
      <c r="S940" s="252"/>
      <c r="T940" s="245">
        <f ca="1">+T941</f>
        <v>0</v>
      </c>
      <c r="U940" s="244">
        <f t="shared" si="36"/>
        <v>1</v>
      </c>
      <c r="V940" s="347" t="str">
        <f>+VLOOKUP(A940,bd_lista!$A$3:$E$590,5,FALSE)</f>
        <v>Gobiernos Autonomos Municipales</v>
      </c>
      <c r="W940" s="453" t="str">
        <f>+V940</f>
        <v>Gobiernos Autonomos Municipales</v>
      </c>
      <c r="X940" s="244">
        <f>+VLOOKUP(A940,[2]Sheet1!$A$13:$D$744,4,FALSE)</f>
        <v>0</v>
      </c>
      <c r="Y940" s="244" t="e">
        <f>+VLOOKUP(X940,bd_lista!$A$3:$C$590,3,FALSE)</f>
        <v>#N/A</v>
      </c>
      <c r="Z940" s="304">
        <f>+X940</f>
        <v>0</v>
      </c>
      <c r="AA940" s="305" t="e">
        <f>+Y940</f>
        <v>#N/A</v>
      </c>
    </row>
    <row r="941" spans="1:27" customFormat="1" ht="15" hidden="1" customHeight="1">
      <c r="A941" s="32">
        <v>1733</v>
      </c>
      <c r="B941" s="450"/>
      <c r="C941" s="249" t="str">
        <f>+VLOOKUP(A941,bd_lista!$A$3:$C$590,3,FALSE)</f>
        <v>Gobierno Autónomo Municipal de Quirusillas</v>
      </c>
      <c r="D941" s="452"/>
      <c r="E941" s="246" t="s">
        <v>1311</v>
      </c>
      <c r="F941" s="247">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247">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247">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247">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247">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247">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0</v>
      </c>
      <c r="L941" s="247">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247">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247">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247">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247">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247">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247">
        <f t="shared" ca="1" si="35"/>
        <v>0</v>
      </c>
      <c r="S941" s="264">
        <f ca="1">+R940+R941</f>
        <v>0</v>
      </c>
      <c r="T941" s="247">
        <f ca="1">+S941</f>
        <v>0</v>
      </c>
      <c r="U941" s="246">
        <f t="shared" si="36"/>
        <v>2</v>
      </c>
      <c r="V941" s="347" t="str">
        <f>+VLOOKUP(A941,bd_lista!$A$3:$E$590,5,FALSE)</f>
        <v>Gobiernos Autonomos Municipales</v>
      </c>
      <c r="W941" s="454"/>
      <c r="X941" s="244">
        <f>+VLOOKUP(A941,[2]Sheet1!$A$13:$D$744,4,FALSE)</f>
        <v>0</v>
      </c>
      <c r="Y941" s="244" t="e">
        <f>+VLOOKUP(X941,bd_lista!$A$3:$C$590,3,FALSE)</f>
        <v>#N/A</v>
      </c>
      <c r="Z941" s="302"/>
      <c r="AA941" s="303"/>
    </row>
    <row r="942" spans="1:27" customFormat="1" ht="15" hidden="1" customHeight="1">
      <c r="A942" s="32">
        <v>1734</v>
      </c>
      <c r="B942" s="449">
        <f>+A942</f>
        <v>1734</v>
      </c>
      <c r="C942" s="249" t="str">
        <f>+VLOOKUP(A942,bd_lista!$A$3:$C$590,3,FALSE)</f>
        <v>Gobierno Autónomo Municipal de Montero</v>
      </c>
      <c r="D942" s="451" t="str">
        <f>+C942</f>
        <v>Gobierno Autónomo Municipal de Montero</v>
      </c>
      <c r="E942" s="244" t="s">
        <v>1310</v>
      </c>
      <c r="F942" s="245">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245">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245">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245">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245">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245">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245">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245">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245">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245">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245">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245">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245">
        <f t="shared" ca="1" si="35"/>
        <v>0</v>
      </c>
      <c r="S942" s="252"/>
      <c r="T942" s="245">
        <f ca="1">+T943</f>
        <v>0</v>
      </c>
      <c r="U942" s="244">
        <f t="shared" si="36"/>
        <v>1</v>
      </c>
      <c r="V942" s="347" t="str">
        <f>+VLOOKUP(A942,bd_lista!$A$3:$E$590,5,FALSE)</f>
        <v>Gobiernos Autonomos Municipales</v>
      </c>
      <c r="W942" s="453" t="str">
        <f>+V942</f>
        <v>Gobiernos Autonomos Municipales</v>
      </c>
      <c r="X942" s="244">
        <f>+VLOOKUP(A942,[2]Sheet1!$A$13:$D$744,4,FALSE)</f>
        <v>0</v>
      </c>
      <c r="Y942" s="244" t="e">
        <f>+VLOOKUP(X942,bd_lista!$A$3:$C$590,3,FALSE)</f>
        <v>#N/A</v>
      </c>
      <c r="Z942" s="304">
        <f>+X942</f>
        <v>0</v>
      </c>
      <c r="AA942" s="305" t="e">
        <f>+Y942</f>
        <v>#N/A</v>
      </c>
    </row>
    <row r="943" spans="1:27" customFormat="1" ht="15" hidden="1" customHeight="1">
      <c r="A943" s="32">
        <v>1734</v>
      </c>
      <c r="B943" s="450"/>
      <c r="C943" s="249" t="str">
        <f>+VLOOKUP(A943,bd_lista!$A$3:$C$590,3,FALSE)</f>
        <v>Gobierno Autónomo Municipal de Montero</v>
      </c>
      <c r="D943" s="452"/>
      <c r="E943" s="246" t="s">
        <v>1311</v>
      </c>
      <c r="F943" s="247">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247">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0</v>
      </c>
      <c r="H943" s="247">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0</v>
      </c>
      <c r="I943" s="247">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247">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247">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247">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247">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247">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247">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247">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247">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247">
        <f t="shared" ca="1" si="35"/>
        <v>0</v>
      </c>
      <c r="S943" s="264">
        <f ca="1">+R942+R943</f>
        <v>0</v>
      </c>
      <c r="T943" s="247">
        <f ca="1">+S943</f>
        <v>0</v>
      </c>
      <c r="U943" s="246">
        <f t="shared" si="36"/>
        <v>2</v>
      </c>
      <c r="V943" s="347" t="str">
        <f>+VLOOKUP(A943,bd_lista!$A$3:$E$590,5,FALSE)</f>
        <v>Gobiernos Autonomos Municipales</v>
      </c>
      <c r="W943" s="454"/>
      <c r="X943" s="244">
        <f>+VLOOKUP(A943,[2]Sheet1!$A$13:$D$744,4,FALSE)</f>
        <v>0</v>
      </c>
      <c r="Y943" s="244" t="e">
        <f>+VLOOKUP(X943,bd_lista!$A$3:$C$590,3,FALSE)</f>
        <v>#N/A</v>
      </c>
      <c r="Z943" s="302"/>
      <c r="AA943" s="303"/>
    </row>
    <row r="944" spans="1:27" customFormat="1" ht="15" hidden="1" customHeight="1">
      <c r="A944" s="32">
        <v>1735</v>
      </c>
      <c r="B944" s="449">
        <f>+A944</f>
        <v>1735</v>
      </c>
      <c r="C944" s="249" t="str">
        <f>+VLOOKUP(A944,bd_lista!$A$3:$C$590,3,FALSE)</f>
        <v>Gobierno Autónomo Municipal de General Agustín Saavedra</v>
      </c>
      <c r="D944" s="451" t="str">
        <f>+C944</f>
        <v>Gobierno Autónomo Municipal de General Agustín Saavedra</v>
      </c>
      <c r="E944" s="244" t="s">
        <v>1310</v>
      </c>
      <c r="F944" s="245">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245">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245">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245">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245">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245">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245">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245">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245">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245">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245">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245">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245">
        <f t="shared" ca="1" si="35"/>
        <v>0</v>
      </c>
      <c r="S944" s="252"/>
      <c r="T944" s="245">
        <f ca="1">+T945</f>
        <v>0</v>
      </c>
      <c r="U944" s="244">
        <f t="shared" si="36"/>
        <v>1</v>
      </c>
      <c r="V944" s="347" t="str">
        <f>+VLOOKUP(A944,bd_lista!$A$3:$E$590,5,FALSE)</f>
        <v>Gobiernos Autonomos Municipales</v>
      </c>
      <c r="W944" s="453" t="str">
        <f>+V944</f>
        <v>Gobiernos Autonomos Municipales</v>
      </c>
      <c r="X944" s="244">
        <f>+VLOOKUP(A944,[2]Sheet1!$A$13:$D$744,4,FALSE)</f>
        <v>0</v>
      </c>
      <c r="Y944" s="244" t="e">
        <f>+VLOOKUP(X944,bd_lista!$A$3:$C$590,3,FALSE)</f>
        <v>#N/A</v>
      </c>
      <c r="Z944" s="304">
        <f>+X944</f>
        <v>0</v>
      </c>
      <c r="AA944" s="305" t="e">
        <f>+Y944</f>
        <v>#N/A</v>
      </c>
    </row>
    <row r="945" spans="1:27" customFormat="1" ht="15" hidden="1" customHeight="1">
      <c r="A945" s="32">
        <v>1735</v>
      </c>
      <c r="B945" s="450"/>
      <c r="C945" s="249" t="str">
        <f>+VLOOKUP(A945,bd_lista!$A$3:$C$590,3,FALSE)</f>
        <v>Gobierno Autónomo Municipal de General Agustín Saavedra</v>
      </c>
      <c r="D945" s="452"/>
      <c r="E945" s="246" t="s">
        <v>1311</v>
      </c>
      <c r="F945" s="247">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0</v>
      </c>
      <c r="G945" s="247">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247">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247">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247">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247">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247">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247">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247">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247">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247">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247">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247">
        <f t="shared" ca="1" si="35"/>
        <v>0</v>
      </c>
      <c r="S945" s="264">
        <f ca="1">+R944+R945</f>
        <v>0</v>
      </c>
      <c r="T945" s="247">
        <f ca="1">+S945</f>
        <v>0</v>
      </c>
      <c r="U945" s="246">
        <f t="shared" si="36"/>
        <v>2</v>
      </c>
      <c r="V945" s="347" t="str">
        <f>+VLOOKUP(A945,bd_lista!$A$3:$E$590,5,FALSE)</f>
        <v>Gobiernos Autonomos Municipales</v>
      </c>
      <c r="W945" s="454"/>
      <c r="X945" s="244">
        <f>+VLOOKUP(A945,[2]Sheet1!$A$13:$D$744,4,FALSE)</f>
        <v>0</v>
      </c>
      <c r="Y945" s="244" t="e">
        <f>+VLOOKUP(X945,bd_lista!$A$3:$C$590,3,FALSE)</f>
        <v>#N/A</v>
      </c>
      <c r="Z945" s="302"/>
      <c r="AA945" s="303"/>
    </row>
    <row r="946" spans="1:27" customFormat="1" ht="15" hidden="1" customHeight="1">
      <c r="A946" s="32">
        <v>1736</v>
      </c>
      <c r="B946" s="449">
        <f>+A946</f>
        <v>1736</v>
      </c>
      <c r="C946" s="249" t="str">
        <f>+VLOOKUP(A946,bd_lista!$A$3:$C$590,3,FALSE)</f>
        <v>Gobierno Autónomo Municipal de Mineros</v>
      </c>
      <c r="D946" s="451" t="str">
        <f>+C946</f>
        <v>Gobierno Autónomo Municipal de Mineros</v>
      </c>
      <c r="E946" s="244" t="s">
        <v>1310</v>
      </c>
      <c r="F946" s="245">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245">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245">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245">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245">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245">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245">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245">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245">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245">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245">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245">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245">
        <f t="shared" ca="1" si="35"/>
        <v>0</v>
      </c>
      <c r="S946" s="252"/>
      <c r="T946" s="245">
        <f ca="1">+T947</f>
        <v>0</v>
      </c>
      <c r="U946" s="244">
        <f t="shared" si="36"/>
        <v>1</v>
      </c>
      <c r="V946" s="347" t="str">
        <f>+VLOOKUP(A946,bd_lista!$A$3:$E$590,5,FALSE)</f>
        <v>Gobiernos Autonomos Municipales</v>
      </c>
      <c r="W946" s="453" t="str">
        <f>+V946</f>
        <v>Gobiernos Autonomos Municipales</v>
      </c>
      <c r="X946" s="244">
        <f>+VLOOKUP(A946,[2]Sheet1!$A$13:$D$744,4,FALSE)</f>
        <v>0</v>
      </c>
      <c r="Y946" s="244" t="e">
        <f>+VLOOKUP(X946,bd_lista!$A$3:$C$590,3,FALSE)</f>
        <v>#N/A</v>
      </c>
      <c r="Z946" s="304">
        <f>+X946</f>
        <v>0</v>
      </c>
      <c r="AA946" s="305" t="e">
        <f>+Y946</f>
        <v>#N/A</v>
      </c>
    </row>
    <row r="947" spans="1:27" customFormat="1" ht="15" hidden="1" customHeight="1">
      <c r="A947" s="32">
        <v>1736</v>
      </c>
      <c r="B947" s="450"/>
      <c r="C947" s="249" t="str">
        <f>+VLOOKUP(A947,bd_lista!$A$3:$C$590,3,FALSE)</f>
        <v>Gobierno Autónomo Municipal de Mineros</v>
      </c>
      <c r="D947" s="452"/>
      <c r="E947" s="246" t="s">
        <v>1311</v>
      </c>
      <c r="F947" s="247">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247">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247">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0</v>
      </c>
      <c r="I947" s="247">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247">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247">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247">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247">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247">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247">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247">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247">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247">
        <f t="shared" ca="1" si="35"/>
        <v>0</v>
      </c>
      <c r="S947" s="264">
        <f ca="1">+R946+R947</f>
        <v>0</v>
      </c>
      <c r="T947" s="247">
        <f ca="1">+S947</f>
        <v>0</v>
      </c>
      <c r="U947" s="246">
        <f t="shared" si="36"/>
        <v>2</v>
      </c>
      <c r="V947" s="347" t="str">
        <f>+VLOOKUP(A947,bd_lista!$A$3:$E$590,5,FALSE)</f>
        <v>Gobiernos Autonomos Municipales</v>
      </c>
      <c r="W947" s="454"/>
      <c r="X947" s="244">
        <f>+VLOOKUP(A947,[2]Sheet1!$A$13:$D$744,4,FALSE)</f>
        <v>0</v>
      </c>
      <c r="Y947" s="244" t="e">
        <f>+VLOOKUP(X947,bd_lista!$A$3:$C$590,3,FALSE)</f>
        <v>#N/A</v>
      </c>
      <c r="Z947" s="302"/>
      <c r="AA947" s="303"/>
    </row>
    <row r="948" spans="1:27" customFormat="1" ht="15" hidden="1" customHeight="1">
      <c r="A948" s="32">
        <v>1737</v>
      </c>
      <c r="B948" s="449">
        <f>+A948</f>
        <v>1737</v>
      </c>
      <c r="C948" s="249" t="str">
        <f>+VLOOKUP(A948,bd_lista!$A$3:$C$590,3,FALSE)</f>
        <v>Gobierno Autónomo Municipal de Concepción</v>
      </c>
      <c r="D948" s="451" t="str">
        <f>+C948</f>
        <v>Gobierno Autónomo Municipal de Concepción</v>
      </c>
      <c r="E948" s="244" t="s">
        <v>1310</v>
      </c>
      <c r="F948" s="245">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245">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245">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245">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245">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245">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245">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245">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245">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245">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245">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245">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245">
        <f t="shared" ca="1" si="35"/>
        <v>0</v>
      </c>
      <c r="S948" s="252"/>
      <c r="T948" s="245">
        <f ca="1">+T949</f>
        <v>0</v>
      </c>
      <c r="U948" s="244">
        <f t="shared" si="36"/>
        <v>1</v>
      </c>
      <c r="V948" s="347" t="str">
        <f>+VLOOKUP(A948,bd_lista!$A$3:$E$590,5,FALSE)</f>
        <v>Gobiernos Autonomos Municipales</v>
      </c>
      <c r="W948" s="453" t="str">
        <f>+V948</f>
        <v>Gobiernos Autonomos Municipales</v>
      </c>
      <c r="X948" s="244">
        <f>+VLOOKUP(A948,[2]Sheet1!$A$13:$D$744,4,FALSE)</f>
        <v>0</v>
      </c>
      <c r="Y948" s="244" t="e">
        <f>+VLOOKUP(X948,bd_lista!$A$3:$C$590,3,FALSE)</f>
        <v>#N/A</v>
      </c>
      <c r="Z948" s="304">
        <f>+X948</f>
        <v>0</v>
      </c>
      <c r="AA948" s="305" t="e">
        <f>+Y948</f>
        <v>#N/A</v>
      </c>
    </row>
    <row r="949" spans="1:27" customFormat="1" ht="15" hidden="1" customHeight="1">
      <c r="A949" s="32">
        <v>1737</v>
      </c>
      <c r="B949" s="450"/>
      <c r="C949" s="249" t="str">
        <f>+VLOOKUP(A949,bd_lista!$A$3:$C$590,3,FALSE)</f>
        <v>Gobierno Autónomo Municipal de Concepción</v>
      </c>
      <c r="D949" s="452"/>
      <c r="E949" s="246" t="s">
        <v>1311</v>
      </c>
      <c r="F949" s="247">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247">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0</v>
      </c>
      <c r="H949" s="247">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247">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247">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247">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247">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247">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247">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247">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247">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247">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247">
        <f t="shared" ca="1" si="35"/>
        <v>0</v>
      </c>
      <c r="S949" s="264">
        <f ca="1">+R948+R949</f>
        <v>0</v>
      </c>
      <c r="T949" s="247">
        <f ca="1">+S949</f>
        <v>0</v>
      </c>
      <c r="U949" s="246">
        <f t="shared" si="36"/>
        <v>2</v>
      </c>
      <c r="V949" s="347" t="str">
        <f>+VLOOKUP(A949,bd_lista!$A$3:$E$590,5,FALSE)</f>
        <v>Gobiernos Autonomos Municipales</v>
      </c>
      <c r="W949" s="454"/>
      <c r="X949" s="244">
        <f>+VLOOKUP(A949,[2]Sheet1!$A$13:$D$744,4,FALSE)</f>
        <v>0</v>
      </c>
      <c r="Y949" s="244" t="e">
        <f>+VLOOKUP(X949,bd_lista!$A$3:$C$590,3,FALSE)</f>
        <v>#N/A</v>
      </c>
      <c r="Z949" s="302"/>
      <c r="AA949" s="303"/>
    </row>
    <row r="950" spans="1:27" customFormat="1" ht="15" hidden="1" customHeight="1">
      <c r="A950" s="32">
        <v>1738</v>
      </c>
      <c r="B950" s="449">
        <f>+A950</f>
        <v>1738</v>
      </c>
      <c r="C950" s="249" t="str">
        <f>+VLOOKUP(A950,bd_lista!$A$3:$C$590,3,FALSE)</f>
        <v>Gobierno Autónomo Municipal de San Javier</v>
      </c>
      <c r="D950" s="451" t="str">
        <f>+C950</f>
        <v>Gobierno Autónomo Municipal de San Javier</v>
      </c>
      <c r="E950" s="244" t="s">
        <v>1310</v>
      </c>
      <c r="F950" s="245">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245">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245">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245">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245">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245">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245">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245">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245">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245">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245">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245">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245">
        <f t="shared" ca="1" si="35"/>
        <v>0</v>
      </c>
      <c r="S950" s="252"/>
      <c r="T950" s="245">
        <f ca="1">+T951</f>
        <v>0</v>
      </c>
      <c r="U950" s="244">
        <f t="shared" si="36"/>
        <v>1</v>
      </c>
      <c r="V950" s="347" t="str">
        <f>+VLOOKUP(A950,bd_lista!$A$3:$E$590,5,FALSE)</f>
        <v>Gobiernos Autonomos Municipales</v>
      </c>
      <c r="W950" s="453" t="str">
        <f>+V950</f>
        <v>Gobiernos Autonomos Municipales</v>
      </c>
      <c r="X950" s="244">
        <f>+VLOOKUP(A950,[2]Sheet1!$A$13:$D$744,4,FALSE)</f>
        <v>0</v>
      </c>
      <c r="Y950" s="244" t="e">
        <f>+VLOOKUP(X950,bd_lista!$A$3:$C$590,3,FALSE)</f>
        <v>#N/A</v>
      </c>
      <c r="Z950" s="304">
        <f>+X950</f>
        <v>0</v>
      </c>
      <c r="AA950" s="305" t="e">
        <f>+Y950</f>
        <v>#N/A</v>
      </c>
    </row>
    <row r="951" spans="1:27" customFormat="1" ht="15" hidden="1" customHeight="1">
      <c r="A951" s="32">
        <v>1738</v>
      </c>
      <c r="B951" s="450"/>
      <c r="C951" s="249" t="str">
        <f>+VLOOKUP(A951,bd_lista!$A$3:$C$590,3,FALSE)</f>
        <v>Gobierno Autónomo Municipal de San Javier</v>
      </c>
      <c r="D951" s="452"/>
      <c r="E951" s="246" t="s">
        <v>1311</v>
      </c>
      <c r="F951" s="247">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247">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247">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247">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247">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247">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0</v>
      </c>
      <c r="L951" s="247">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247">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247">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247">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247">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247">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247">
        <f t="shared" ca="1" si="35"/>
        <v>0</v>
      </c>
      <c r="S951" s="264">
        <f ca="1">+R950+R951</f>
        <v>0</v>
      </c>
      <c r="T951" s="247">
        <f ca="1">+S951</f>
        <v>0</v>
      </c>
      <c r="U951" s="246">
        <f t="shared" si="36"/>
        <v>2</v>
      </c>
      <c r="V951" s="347" t="str">
        <f>+VLOOKUP(A951,bd_lista!$A$3:$E$590,5,FALSE)</f>
        <v>Gobiernos Autonomos Municipales</v>
      </c>
      <c r="W951" s="454"/>
      <c r="X951" s="244">
        <f>+VLOOKUP(A951,[2]Sheet1!$A$13:$D$744,4,FALSE)</f>
        <v>0</v>
      </c>
      <c r="Y951" s="244" t="e">
        <f>+VLOOKUP(X951,bd_lista!$A$3:$C$590,3,FALSE)</f>
        <v>#N/A</v>
      </c>
      <c r="Z951" s="302"/>
      <c r="AA951" s="303"/>
    </row>
    <row r="952" spans="1:27" customFormat="1" ht="15" hidden="1" customHeight="1">
      <c r="A952" s="32">
        <v>1739</v>
      </c>
      <c r="B952" s="449">
        <f>+A952</f>
        <v>1739</v>
      </c>
      <c r="C952" s="249" t="str">
        <f>+VLOOKUP(A952,bd_lista!$A$3:$C$590,3,FALSE)</f>
        <v>Gobierno Autónomo Municipal de San Julián</v>
      </c>
      <c r="D952" s="451" t="str">
        <f>+C952</f>
        <v>Gobierno Autónomo Municipal de San Julián</v>
      </c>
      <c r="E952" s="244" t="s">
        <v>1310</v>
      </c>
      <c r="F952" s="245">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245">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245">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245">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245">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245">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245">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245">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245">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245">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245">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245">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245">
        <f t="shared" ca="1" si="35"/>
        <v>0</v>
      </c>
      <c r="S952" s="252"/>
      <c r="T952" s="245">
        <f ca="1">+T953</f>
        <v>0</v>
      </c>
      <c r="U952" s="244">
        <f t="shared" si="36"/>
        <v>1</v>
      </c>
      <c r="V952" s="347" t="str">
        <f>+VLOOKUP(A952,bd_lista!$A$3:$E$590,5,FALSE)</f>
        <v>Gobiernos Autonomos Municipales</v>
      </c>
      <c r="W952" s="453" t="str">
        <f>+V952</f>
        <v>Gobiernos Autonomos Municipales</v>
      </c>
      <c r="X952" s="244">
        <f>+VLOOKUP(A952,[2]Sheet1!$A$13:$D$744,4,FALSE)</f>
        <v>0</v>
      </c>
      <c r="Y952" s="244" t="e">
        <f>+VLOOKUP(X952,bd_lista!$A$3:$C$590,3,FALSE)</f>
        <v>#N/A</v>
      </c>
      <c r="Z952" s="304">
        <f>+X952</f>
        <v>0</v>
      </c>
      <c r="AA952" s="305" t="e">
        <f>+Y952</f>
        <v>#N/A</v>
      </c>
    </row>
    <row r="953" spans="1:27" customFormat="1" ht="15" hidden="1" customHeight="1">
      <c r="A953" s="32">
        <v>1739</v>
      </c>
      <c r="B953" s="450"/>
      <c r="C953" s="249" t="str">
        <f>+VLOOKUP(A953,bd_lista!$A$3:$C$590,3,FALSE)</f>
        <v>Gobierno Autónomo Municipal de San Julián</v>
      </c>
      <c r="D953" s="452"/>
      <c r="E953" s="246" t="s">
        <v>1311</v>
      </c>
      <c r="F953" s="247">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247">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0</v>
      </c>
      <c r="H953" s="247">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247">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247">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247">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247">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247">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247">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247">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247">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247">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247">
        <f t="shared" ca="1" si="35"/>
        <v>0</v>
      </c>
      <c r="S953" s="264">
        <f ca="1">+R952+R953</f>
        <v>0</v>
      </c>
      <c r="T953" s="247">
        <f ca="1">+S953</f>
        <v>0</v>
      </c>
      <c r="U953" s="246">
        <f t="shared" si="36"/>
        <v>2</v>
      </c>
      <c r="V953" s="347" t="str">
        <f>+VLOOKUP(A953,bd_lista!$A$3:$E$590,5,FALSE)</f>
        <v>Gobiernos Autonomos Municipales</v>
      </c>
      <c r="W953" s="454"/>
      <c r="X953" s="244">
        <f>+VLOOKUP(A953,[2]Sheet1!$A$13:$D$744,4,FALSE)</f>
        <v>0</v>
      </c>
      <c r="Y953" s="244" t="e">
        <f>+VLOOKUP(X953,bd_lista!$A$3:$C$590,3,FALSE)</f>
        <v>#N/A</v>
      </c>
      <c r="Z953" s="302"/>
      <c r="AA953" s="303"/>
    </row>
    <row r="954" spans="1:27" customFormat="1" ht="15" hidden="1" customHeight="1">
      <c r="A954" s="32">
        <v>1740</v>
      </c>
      <c r="B954" s="449">
        <f>+A954</f>
        <v>1740</v>
      </c>
      <c r="C954" s="249" t="str">
        <f>+VLOOKUP(A954,bd_lista!$A$3:$C$590,3,FALSE)</f>
        <v>Gobierno Autónomo Municipal de San Matías</v>
      </c>
      <c r="D954" s="451" t="str">
        <f>+C954</f>
        <v>Gobierno Autónomo Municipal de San Matías</v>
      </c>
      <c r="E954" s="244" t="s">
        <v>1310</v>
      </c>
      <c r="F954" s="245">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245">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245">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245">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245">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245">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245">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245">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245">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245">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245">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245">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245">
        <f t="shared" ca="1" si="35"/>
        <v>0</v>
      </c>
      <c r="S954" s="252"/>
      <c r="T954" s="245">
        <f ca="1">+T955</f>
        <v>0</v>
      </c>
      <c r="U954" s="244">
        <f t="shared" si="36"/>
        <v>1</v>
      </c>
      <c r="V954" s="347" t="str">
        <f>+VLOOKUP(A954,bd_lista!$A$3:$E$590,5,FALSE)</f>
        <v>Gobiernos Autonomos Municipales</v>
      </c>
      <c r="W954" s="453" t="str">
        <f>+V954</f>
        <v>Gobiernos Autonomos Municipales</v>
      </c>
      <c r="X954" s="244">
        <f>+VLOOKUP(A954,[2]Sheet1!$A$13:$D$744,4,FALSE)</f>
        <v>0</v>
      </c>
      <c r="Y954" s="244" t="e">
        <f>+VLOOKUP(X954,bd_lista!$A$3:$C$590,3,FALSE)</f>
        <v>#N/A</v>
      </c>
      <c r="Z954" s="304">
        <f>+X954</f>
        <v>0</v>
      </c>
      <c r="AA954" s="305" t="e">
        <f>+Y954</f>
        <v>#N/A</v>
      </c>
    </row>
    <row r="955" spans="1:27" customFormat="1" ht="15" hidden="1" customHeight="1">
      <c r="A955" s="32">
        <v>1740</v>
      </c>
      <c r="B955" s="450"/>
      <c r="C955" s="249" t="str">
        <f>+VLOOKUP(A955,bd_lista!$A$3:$C$590,3,FALSE)</f>
        <v>Gobierno Autónomo Municipal de San Matías</v>
      </c>
      <c r="D955" s="452"/>
      <c r="E955" s="246" t="s">
        <v>1311</v>
      </c>
      <c r="F955" s="247">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0</v>
      </c>
      <c r="G955" s="247">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247">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247">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247">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0</v>
      </c>
      <c r="K955" s="247">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247">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247">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247">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247">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245">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245">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247">
        <f t="shared" ca="1" si="35"/>
        <v>0</v>
      </c>
      <c r="S955" s="264">
        <f ca="1">+R954+R955</f>
        <v>0</v>
      </c>
      <c r="T955" s="247">
        <f ca="1">+S955</f>
        <v>0</v>
      </c>
      <c r="U955" s="246">
        <f t="shared" si="36"/>
        <v>2</v>
      </c>
      <c r="V955" s="347" t="str">
        <f>+VLOOKUP(A955,bd_lista!$A$3:$E$590,5,FALSE)</f>
        <v>Gobiernos Autonomos Municipales</v>
      </c>
      <c r="W955" s="454"/>
      <c r="X955" s="244">
        <f>+VLOOKUP(A955,[2]Sheet1!$A$13:$D$744,4,FALSE)</f>
        <v>0</v>
      </c>
      <c r="Y955" s="244" t="e">
        <f>+VLOOKUP(X955,bd_lista!$A$3:$C$590,3,FALSE)</f>
        <v>#N/A</v>
      </c>
      <c r="Z955" s="302"/>
      <c r="AA955" s="303"/>
    </row>
    <row r="956" spans="1:27" customFormat="1" ht="15" hidden="1" customHeight="1">
      <c r="A956" s="32">
        <v>1741</v>
      </c>
      <c r="B956" s="449">
        <f>+A956</f>
        <v>1741</v>
      </c>
      <c r="C956" s="249" t="str">
        <f>+VLOOKUP(A956,bd_lista!$A$3:$C$590,3,FALSE)</f>
        <v>Gobierno Autónomo Municipal de Comarapa</v>
      </c>
      <c r="D956" s="451" t="str">
        <f>+C956</f>
        <v>Gobierno Autónomo Municipal de Comarapa</v>
      </c>
      <c r="E956" s="244" t="s">
        <v>1310</v>
      </c>
      <c r="F956" s="245">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245">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245">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245">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245">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273">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245">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245">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245">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245">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245">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245">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245">
        <f t="shared" ca="1" si="35"/>
        <v>0</v>
      </c>
      <c r="S956" s="252"/>
      <c r="T956" s="245">
        <f ca="1">+T957</f>
        <v>0</v>
      </c>
      <c r="U956" s="244">
        <f t="shared" si="36"/>
        <v>1</v>
      </c>
      <c r="V956" s="347" t="str">
        <f>+VLOOKUP(A956,bd_lista!$A$3:$E$590,5,FALSE)</f>
        <v>Gobiernos Autonomos Municipales</v>
      </c>
      <c r="W956" s="453" t="str">
        <f>+V956</f>
        <v>Gobiernos Autonomos Municipales</v>
      </c>
      <c r="X956" s="244">
        <f>+VLOOKUP(A956,[2]Sheet1!$A$13:$D$744,4,FALSE)</f>
        <v>0</v>
      </c>
      <c r="Y956" s="244" t="e">
        <f>+VLOOKUP(X956,bd_lista!$A$3:$C$590,3,FALSE)</f>
        <v>#N/A</v>
      </c>
      <c r="Z956" s="304">
        <f>+X956</f>
        <v>0</v>
      </c>
      <c r="AA956" s="305" t="e">
        <f>+Y956</f>
        <v>#N/A</v>
      </c>
    </row>
    <row r="957" spans="1:27" customFormat="1" ht="15" hidden="1" customHeight="1">
      <c r="A957" s="32">
        <v>1741</v>
      </c>
      <c r="B957" s="450"/>
      <c r="C957" s="249" t="str">
        <f>+VLOOKUP(A957,bd_lista!$A$3:$C$590,3,FALSE)</f>
        <v>Gobierno Autónomo Municipal de Comarapa</v>
      </c>
      <c r="D957" s="452"/>
      <c r="E957" s="246" t="s">
        <v>1311</v>
      </c>
      <c r="F957" s="247">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0</v>
      </c>
      <c r="G957" s="247">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0</v>
      </c>
      <c r="H957" s="247">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247">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247">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247">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247">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247">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247">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247">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247">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247">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247">
        <f t="shared" ca="1" si="35"/>
        <v>0</v>
      </c>
      <c r="S957" s="264">
        <f ca="1">+R956+R957</f>
        <v>0</v>
      </c>
      <c r="T957" s="247">
        <f ca="1">+S957</f>
        <v>0</v>
      </c>
      <c r="U957" s="246">
        <f t="shared" si="36"/>
        <v>2</v>
      </c>
      <c r="V957" s="347" t="str">
        <f>+VLOOKUP(A957,bd_lista!$A$3:$E$590,5,FALSE)</f>
        <v>Gobiernos Autonomos Municipales</v>
      </c>
      <c r="W957" s="454"/>
      <c r="X957" s="244">
        <f>+VLOOKUP(A957,[2]Sheet1!$A$13:$D$744,4,FALSE)</f>
        <v>0</v>
      </c>
      <c r="Y957" s="244" t="e">
        <f>+VLOOKUP(X957,bd_lista!$A$3:$C$590,3,FALSE)</f>
        <v>#N/A</v>
      </c>
      <c r="Z957" s="302"/>
      <c r="AA957" s="303"/>
    </row>
    <row r="958" spans="1:27" customFormat="1" ht="15" hidden="1" customHeight="1">
      <c r="A958" s="32">
        <v>1742</v>
      </c>
      <c r="B958" s="449">
        <f>+A958</f>
        <v>1742</v>
      </c>
      <c r="C958" s="249" t="str">
        <f>+VLOOKUP(A958,bd_lista!$A$3:$C$590,3,FALSE)</f>
        <v>Gobierno Autónomo Municipal de Saipina</v>
      </c>
      <c r="D958" s="451" t="str">
        <f>+C958</f>
        <v>Gobierno Autónomo Municipal de Saipina</v>
      </c>
      <c r="E958" s="244" t="s">
        <v>1310</v>
      </c>
      <c r="F958" s="245">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245">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245">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245">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245">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0</v>
      </c>
      <c r="K958" s="245">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245">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245">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245">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245">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245">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245">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245">
        <f t="shared" ca="1" si="35"/>
        <v>0</v>
      </c>
      <c r="S958" s="252"/>
      <c r="T958" s="245">
        <f ca="1">+T959</f>
        <v>0</v>
      </c>
      <c r="U958" s="244">
        <f t="shared" si="36"/>
        <v>1</v>
      </c>
      <c r="V958" s="347" t="str">
        <f>+VLOOKUP(A958,bd_lista!$A$3:$E$590,5,FALSE)</f>
        <v>Gobiernos Autonomos Municipales</v>
      </c>
      <c r="W958" s="453" t="str">
        <f>+V958</f>
        <v>Gobiernos Autonomos Municipales</v>
      </c>
      <c r="X958" s="244">
        <f>+VLOOKUP(A958,[2]Sheet1!$A$13:$D$744,4,FALSE)</f>
        <v>0</v>
      </c>
      <c r="Y958" s="244" t="e">
        <f>+VLOOKUP(X958,bd_lista!$A$3:$C$590,3,FALSE)</f>
        <v>#N/A</v>
      </c>
      <c r="Z958" s="304">
        <f>+X958</f>
        <v>0</v>
      </c>
      <c r="AA958" s="305" t="e">
        <f>+Y958</f>
        <v>#N/A</v>
      </c>
    </row>
    <row r="959" spans="1:27" customFormat="1" ht="15" hidden="1" customHeight="1">
      <c r="A959" s="32">
        <v>1742</v>
      </c>
      <c r="B959" s="450"/>
      <c r="C959" s="249" t="str">
        <f>+VLOOKUP(A959,bd_lista!$A$3:$C$590,3,FALSE)</f>
        <v>Gobierno Autónomo Municipal de Saipina</v>
      </c>
      <c r="D959" s="452"/>
      <c r="E959" s="246" t="s">
        <v>1311</v>
      </c>
      <c r="F959" s="247">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247">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247">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247">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247">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247">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247">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247">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247">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247">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247">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247">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247">
        <f t="shared" ca="1" si="35"/>
        <v>0</v>
      </c>
      <c r="S959" s="264">
        <f ca="1">+R958+R959</f>
        <v>0</v>
      </c>
      <c r="T959" s="247">
        <f ca="1">+S959</f>
        <v>0</v>
      </c>
      <c r="U959" s="246">
        <f t="shared" si="36"/>
        <v>2</v>
      </c>
      <c r="V959" s="347" t="str">
        <f>+VLOOKUP(A959,bd_lista!$A$3:$E$590,5,FALSE)</f>
        <v>Gobiernos Autonomos Municipales</v>
      </c>
      <c r="W959" s="454"/>
      <c r="X959" s="244">
        <f>+VLOOKUP(A959,[2]Sheet1!$A$13:$D$744,4,FALSE)</f>
        <v>0</v>
      </c>
      <c r="Y959" s="244" t="e">
        <f>+VLOOKUP(X959,bd_lista!$A$3:$C$590,3,FALSE)</f>
        <v>#N/A</v>
      </c>
      <c r="Z959" s="302"/>
      <c r="AA959" s="303"/>
    </row>
    <row r="960" spans="1:27" customFormat="1" ht="15" hidden="1" customHeight="1">
      <c r="A960" s="32">
        <v>1743</v>
      </c>
      <c r="B960" s="449">
        <f>+A960</f>
        <v>1743</v>
      </c>
      <c r="C960" s="249" t="str">
        <f>+VLOOKUP(A960,bd_lista!$A$3:$C$590,3,FALSE)</f>
        <v>Gobierno Autónomo Municipal de Puerto Suárez</v>
      </c>
      <c r="D960" s="451" t="str">
        <f>+C960</f>
        <v>Gobierno Autónomo Municipal de Puerto Suárez</v>
      </c>
      <c r="E960" s="244" t="s">
        <v>1310</v>
      </c>
      <c r="F960" s="245">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245">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245">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245">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245">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245">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245">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245">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245">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245">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245">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245">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245">
        <f t="shared" ca="1" si="35"/>
        <v>0</v>
      </c>
      <c r="S960" s="252"/>
      <c r="T960" s="245">
        <f ca="1">+T961</f>
        <v>0</v>
      </c>
      <c r="U960" s="244">
        <f t="shared" si="36"/>
        <v>1</v>
      </c>
      <c r="V960" s="347" t="str">
        <f>+VLOOKUP(A960,bd_lista!$A$3:$E$590,5,FALSE)</f>
        <v>Gobiernos Autonomos Municipales</v>
      </c>
      <c r="W960" s="453" t="str">
        <f>+V960</f>
        <v>Gobiernos Autonomos Municipales</v>
      </c>
      <c r="X960" s="244">
        <f>+VLOOKUP(A960,[2]Sheet1!$A$13:$D$744,4,FALSE)</f>
        <v>0</v>
      </c>
      <c r="Y960" s="244" t="e">
        <f>+VLOOKUP(X960,bd_lista!$A$3:$C$590,3,FALSE)</f>
        <v>#N/A</v>
      </c>
      <c r="Z960" s="304">
        <f>+X960</f>
        <v>0</v>
      </c>
      <c r="AA960" s="305" t="e">
        <f>+Y960</f>
        <v>#N/A</v>
      </c>
    </row>
    <row r="961" spans="1:27" customFormat="1" ht="15" hidden="1" customHeight="1">
      <c r="A961" s="32">
        <v>1743</v>
      </c>
      <c r="B961" s="450"/>
      <c r="C961" s="249" t="str">
        <f>+VLOOKUP(A961,bd_lista!$A$3:$C$590,3,FALSE)</f>
        <v>Gobierno Autónomo Municipal de Puerto Suárez</v>
      </c>
      <c r="D961" s="452"/>
      <c r="E961" s="246" t="s">
        <v>1311</v>
      </c>
      <c r="F961" s="247">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247">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247">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0</v>
      </c>
      <c r="I961" s="247">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247">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247">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247">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247">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247">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247">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247">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247">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247">
        <f t="shared" ca="1" si="35"/>
        <v>0</v>
      </c>
      <c r="S961" s="264">
        <f ca="1">+R960+R961</f>
        <v>0</v>
      </c>
      <c r="T961" s="247">
        <f ca="1">+S961</f>
        <v>0</v>
      </c>
      <c r="U961" s="246">
        <f t="shared" si="36"/>
        <v>2</v>
      </c>
      <c r="V961" s="347" t="str">
        <f>+VLOOKUP(A961,bd_lista!$A$3:$E$590,5,FALSE)</f>
        <v>Gobiernos Autonomos Municipales</v>
      </c>
      <c r="W961" s="454"/>
      <c r="X961" s="244">
        <f>+VLOOKUP(A961,[2]Sheet1!$A$13:$D$744,4,FALSE)</f>
        <v>0</v>
      </c>
      <c r="Y961" s="244" t="e">
        <f>+VLOOKUP(X961,bd_lista!$A$3:$C$590,3,FALSE)</f>
        <v>#N/A</v>
      </c>
      <c r="Z961" s="302"/>
      <c r="AA961" s="303"/>
    </row>
    <row r="962" spans="1:27" customFormat="1" ht="15" hidden="1" customHeight="1">
      <c r="A962" s="32">
        <v>1744</v>
      </c>
      <c r="B962" s="449">
        <f>+A962</f>
        <v>1744</v>
      </c>
      <c r="C962" s="249" t="str">
        <f>+VLOOKUP(A962,bd_lista!$A$3:$C$590,3,FALSE)</f>
        <v>Gobierno Autónomo Municipal de Puerto Quijarro</v>
      </c>
      <c r="D962" s="451" t="str">
        <f>+C962</f>
        <v>Gobierno Autónomo Municipal de Puerto Quijarro</v>
      </c>
      <c r="E962" s="244" t="s">
        <v>1310</v>
      </c>
      <c r="F962" s="245">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245">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245">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245">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245">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245">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245">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245">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245">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245">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245">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245">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245">
        <f t="shared" ca="1" si="35"/>
        <v>0</v>
      </c>
      <c r="S962" s="252"/>
      <c r="T962" s="245">
        <f ca="1">+T963</f>
        <v>0</v>
      </c>
      <c r="U962" s="244">
        <f t="shared" si="36"/>
        <v>1</v>
      </c>
      <c r="V962" s="347" t="str">
        <f>+VLOOKUP(A962,bd_lista!$A$3:$E$590,5,FALSE)</f>
        <v>Gobiernos Autonomos Municipales</v>
      </c>
      <c r="W962" s="453" t="str">
        <f>+V962</f>
        <v>Gobiernos Autonomos Municipales</v>
      </c>
      <c r="X962" s="244">
        <f>+VLOOKUP(A962,[2]Sheet1!$A$13:$D$744,4,FALSE)</f>
        <v>0</v>
      </c>
      <c r="Y962" s="244" t="e">
        <f>+VLOOKUP(X962,bd_lista!$A$3:$C$590,3,FALSE)</f>
        <v>#N/A</v>
      </c>
      <c r="Z962" s="304">
        <f>+X962</f>
        <v>0</v>
      </c>
      <c r="AA962" s="305" t="e">
        <f>+Y962</f>
        <v>#N/A</v>
      </c>
    </row>
    <row r="963" spans="1:27" customFormat="1" ht="15" hidden="1" customHeight="1">
      <c r="A963" s="32">
        <v>1744</v>
      </c>
      <c r="B963" s="450"/>
      <c r="C963" s="249" t="str">
        <f>+VLOOKUP(A963,bd_lista!$A$3:$C$590,3,FALSE)</f>
        <v>Gobierno Autónomo Municipal de Puerto Quijarro</v>
      </c>
      <c r="D963" s="452"/>
      <c r="E963" s="246" t="s">
        <v>1311</v>
      </c>
      <c r="F963" s="247">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247">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247">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247">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247">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247">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247">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247">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247">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247">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247">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247">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247">
        <f t="shared" ca="1" si="35"/>
        <v>0</v>
      </c>
      <c r="S963" s="264">
        <f ca="1">+R962+R963</f>
        <v>0</v>
      </c>
      <c r="T963" s="245">
        <f ca="1">+S963</f>
        <v>0</v>
      </c>
      <c r="U963" s="244">
        <f t="shared" si="36"/>
        <v>2</v>
      </c>
      <c r="V963" s="347" t="str">
        <f>+VLOOKUP(A963,bd_lista!$A$3:$E$590,5,FALSE)</f>
        <v>Gobiernos Autonomos Municipales</v>
      </c>
      <c r="W963" s="454"/>
      <c r="X963" s="244">
        <f>+VLOOKUP(A963,[2]Sheet1!$A$13:$D$744,4,FALSE)</f>
        <v>0</v>
      </c>
      <c r="Y963" s="244" t="e">
        <f>+VLOOKUP(X963,bd_lista!$A$3:$C$590,3,FALSE)</f>
        <v>#N/A</v>
      </c>
      <c r="Z963" s="302"/>
      <c r="AA963" s="303"/>
    </row>
    <row r="964" spans="1:27" customFormat="1" ht="15" hidden="1" customHeight="1">
      <c r="A964" s="32">
        <v>1745</v>
      </c>
      <c r="B964" s="449">
        <f>+A964</f>
        <v>1745</v>
      </c>
      <c r="C964" s="249" t="str">
        <f>+VLOOKUP(A964,bd_lista!$A$3:$C$590,3,FALSE)</f>
        <v>Gobierno Autónomo Municipal de Ascención de Guarayos</v>
      </c>
      <c r="D964" s="451" t="str">
        <f>+C964</f>
        <v>Gobierno Autónomo Municipal de Ascención de Guarayos</v>
      </c>
      <c r="E964" s="244" t="s">
        <v>1310</v>
      </c>
      <c r="F964" s="245">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245">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245">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245">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245">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245">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245">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245">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245">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245">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245">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245">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245">
        <f t="shared" ca="1" si="35"/>
        <v>0</v>
      </c>
      <c r="S964" s="252"/>
      <c r="T964" s="245">
        <f ca="1">+T965</f>
        <v>0</v>
      </c>
      <c r="U964" s="244">
        <f t="shared" si="36"/>
        <v>1</v>
      </c>
      <c r="V964" s="347" t="str">
        <f>+VLOOKUP(A964,bd_lista!$A$3:$E$590,5,FALSE)</f>
        <v>Gobiernos Autonomos Municipales</v>
      </c>
      <c r="W964" s="453" t="str">
        <f>+V964</f>
        <v>Gobiernos Autonomos Municipales</v>
      </c>
      <c r="X964" s="244">
        <f>+VLOOKUP(A964,[2]Sheet1!$A$13:$D$744,4,FALSE)</f>
        <v>0</v>
      </c>
      <c r="Y964" s="244" t="e">
        <f>+VLOOKUP(X964,bd_lista!$A$3:$C$590,3,FALSE)</f>
        <v>#N/A</v>
      </c>
      <c r="Z964" s="304">
        <f>+X964</f>
        <v>0</v>
      </c>
      <c r="AA964" s="305" t="e">
        <f>+Y964</f>
        <v>#N/A</v>
      </c>
    </row>
    <row r="965" spans="1:27" customFormat="1" ht="15" hidden="1" customHeight="1">
      <c r="A965" s="32">
        <v>1745</v>
      </c>
      <c r="B965" s="450"/>
      <c r="C965" s="249" t="str">
        <f>+VLOOKUP(A965,bd_lista!$A$3:$C$590,3,FALSE)</f>
        <v>Gobierno Autónomo Municipal de Ascención de Guarayos</v>
      </c>
      <c r="D965" s="452"/>
      <c r="E965" s="246" t="s">
        <v>1311</v>
      </c>
      <c r="F965" s="247">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247">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247">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247">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247">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247">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247">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247">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247">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247">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247">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247">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247">
        <f t="shared" ca="1" si="35"/>
        <v>0</v>
      </c>
      <c r="S965" s="264">
        <f ca="1">+R964+R965</f>
        <v>0</v>
      </c>
      <c r="T965" s="247">
        <f ca="1">+S965</f>
        <v>0</v>
      </c>
      <c r="U965" s="246">
        <f t="shared" si="36"/>
        <v>2</v>
      </c>
      <c r="V965" s="347" t="str">
        <f>+VLOOKUP(A965,bd_lista!$A$3:$E$590,5,FALSE)</f>
        <v>Gobiernos Autonomos Municipales</v>
      </c>
      <c r="W965" s="454"/>
      <c r="X965" s="244">
        <f>+VLOOKUP(A965,[2]Sheet1!$A$13:$D$744,4,FALSE)</f>
        <v>0</v>
      </c>
      <c r="Y965" s="244" t="e">
        <f>+VLOOKUP(X965,bd_lista!$A$3:$C$590,3,FALSE)</f>
        <v>#N/A</v>
      </c>
      <c r="Z965" s="302"/>
      <c r="AA965" s="303"/>
    </row>
    <row r="966" spans="1:27" customFormat="1" ht="15" hidden="1" customHeight="1">
      <c r="A966" s="32">
        <v>1746</v>
      </c>
      <c r="B966" s="449">
        <f>+A966</f>
        <v>1746</v>
      </c>
      <c r="C966" s="249" t="str">
        <f>+VLOOKUP(A966,bd_lista!$A$3:$C$590,3,FALSE)</f>
        <v>Gobierno Autónomo Municipal de Urubicha</v>
      </c>
      <c r="D966" s="451" t="str">
        <f>+C966</f>
        <v>Gobierno Autónomo Municipal de Urubicha</v>
      </c>
      <c r="E966" s="244" t="s">
        <v>1310</v>
      </c>
      <c r="F966" s="245">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245">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245">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245">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245">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245">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245">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245">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245">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245">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245">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245">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245">
        <f t="shared" ca="1" si="35"/>
        <v>0</v>
      </c>
      <c r="S966" s="252"/>
      <c r="T966" s="245">
        <f ca="1">+T967</f>
        <v>0</v>
      </c>
      <c r="U966" s="244">
        <f t="shared" si="36"/>
        <v>1</v>
      </c>
      <c r="V966" s="347" t="str">
        <f>+VLOOKUP(A966,bd_lista!$A$3:$E$590,5,FALSE)</f>
        <v>Gobiernos Autonomos Municipales</v>
      </c>
      <c r="W966" s="453" t="str">
        <f>+V966</f>
        <v>Gobiernos Autonomos Municipales</v>
      </c>
      <c r="X966" s="244">
        <f>+VLOOKUP(A966,[2]Sheet1!$A$13:$D$744,4,FALSE)</f>
        <v>0</v>
      </c>
      <c r="Y966" s="244" t="e">
        <f>+VLOOKUP(X966,bd_lista!$A$3:$C$590,3,FALSE)</f>
        <v>#N/A</v>
      </c>
      <c r="Z966" s="304">
        <f>+X966</f>
        <v>0</v>
      </c>
      <c r="AA966" s="305" t="e">
        <f>+Y966</f>
        <v>#N/A</v>
      </c>
    </row>
    <row r="967" spans="1:27" customFormat="1" ht="15" hidden="1" customHeight="1">
      <c r="A967" s="32">
        <v>1746</v>
      </c>
      <c r="B967" s="450"/>
      <c r="C967" s="249" t="str">
        <f>+VLOOKUP(A967,bd_lista!$A$3:$C$590,3,FALSE)</f>
        <v>Gobierno Autónomo Municipal de Urubicha</v>
      </c>
      <c r="D967" s="452"/>
      <c r="E967" s="246" t="s">
        <v>1311</v>
      </c>
      <c r="F967" s="247">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247">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247">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247">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247">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247">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247">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247">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247">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247">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247">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247">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247">
        <f t="shared" ca="1" si="35"/>
        <v>0</v>
      </c>
      <c r="S967" s="264">
        <f ca="1">+R966+R967</f>
        <v>0</v>
      </c>
      <c r="T967" s="247">
        <f ca="1">+S967</f>
        <v>0</v>
      </c>
      <c r="U967" s="246">
        <f t="shared" si="36"/>
        <v>2</v>
      </c>
      <c r="V967" s="347" t="str">
        <f>+VLOOKUP(A967,bd_lista!$A$3:$E$590,5,FALSE)</f>
        <v>Gobiernos Autonomos Municipales</v>
      </c>
      <c r="W967" s="454"/>
      <c r="X967" s="244">
        <f>+VLOOKUP(A967,[2]Sheet1!$A$13:$D$744,4,FALSE)</f>
        <v>0</v>
      </c>
      <c r="Y967" s="244" t="e">
        <f>+VLOOKUP(X967,bd_lista!$A$3:$C$590,3,FALSE)</f>
        <v>#N/A</v>
      </c>
      <c r="Z967" s="302"/>
      <c r="AA967" s="303"/>
    </row>
    <row r="968" spans="1:27" customFormat="1" ht="15" hidden="1" customHeight="1">
      <c r="A968" s="32">
        <v>1747</v>
      </c>
      <c r="B968" s="449">
        <f>+A968</f>
        <v>1747</v>
      </c>
      <c r="C968" s="249" t="str">
        <f>+VLOOKUP(A968,bd_lista!$A$3:$C$590,3,FALSE)</f>
        <v>Gobierno Autónomo Municipal de El Puente</v>
      </c>
      <c r="D968" s="451" t="str">
        <f>+C968</f>
        <v>Gobierno Autónomo Municipal de El Puente</v>
      </c>
      <c r="E968" s="244" t="s">
        <v>1310</v>
      </c>
      <c r="F968" s="245">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245">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245">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245">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245">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245">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245">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245">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245">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245">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245">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245">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245">
        <f t="shared" ca="1" si="35"/>
        <v>0</v>
      </c>
      <c r="S968" s="252"/>
      <c r="T968" s="245">
        <f ca="1">+T969</f>
        <v>0</v>
      </c>
      <c r="U968" s="244">
        <f t="shared" si="36"/>
        <v>1</v>
      </c>
      <c r="V968" s="347" t="str">
        <f>+VLOOKUP(A968,bd_lista!$A$3:$E$590,5,FALSE)</f>
        <v>Gobiernos Autonomos Municipales</v>
      </c>
      <c r="W968" s="453" t="str">
        <f>+V968</f>
        <v>Gobiernos Autonomos Municipales</v>
      </c>
      <c r="X968" s="244">
        <f>+VLOOKUP(A968,[2]Sheet1!$A$13:$D$744,4,FALSE)</f>
        <v>0</v>
      </c>
      <c r="Y968" s="244" t="e">
        <f>+VLOOKUP(X968,bd_lista!$A$3:$C$590,3,FALSE)</f>
        <v>#N/A</v>
      </c>
      <c r="Z968" s="304">
        <f>+X968</f>
        <v>0</v>
      </c>
      <c r="AA968" s="305" t="e">
        <f>+Y968</f>
        <v>#N/A</v>
      </c>
    </row>
    <row r="969" spans="1:27" customFormat="1" ht="15" hidden="1" customHeight="1">
      <c r="A969" s="32">
        <v>1747</v>
      </c>
      <c r="B969" s="450"/>
      <c r="C969" s="249" t="str">
        <f>+VLOOKUP(A969,bd_lista!$A$3:$C$590,3,FALSE)</f>
        <v>Gobierno Autónomo Municipal de El Puente</v>
      </c>
      <c r="D969" s="452"/>
      <c r="E969" s="246" t="s">
        <v>1311</v>
      </c>
      <c r="F969" s="247">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247">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247">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247">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247">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247">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247">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247">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247">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247">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247">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247">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247">
        <f t="shared" ca="1" si="35"/>
        <v>0</v>
      </c>
      <c r="S969" s="264">
        <f ca="1">+R968+R969</f>
        <v>0</v>
      </c>
      <c r="T969" s="247">
        <f ca="1">+S969</f>
        <v>0</v>
      </c>
      <c r="U969" s="246">
        <f t="shared" si="36"/>
        <v>2</v>
      </c>
      <c r="V969" s="347" t="str">
        <f>+VLOOKUP(A969,bd_lista!$A$3:$E$590,5,FALSE)</f>
        <v>Gobiernos Autonomos Municipales</v>
      </c>
      <c r="W969" s="454"/>
      <c r="X969" s="244">
        <f>+VLOOKUP(A969,[2]Sheet1!$A$13:$D$744,4,FALSE)</f>
        <v>0</v>
      </c>
      <c r="Y969" s="244" t="e">
        <f>+VLOOKUP(X969,bd_lista!$A$3:$C$590,3,FALSE)</f>
        <v>#N/A</v>
      </c>
      <c r="Z969" s="302"/>
      <c r="AA969" s="303"/>
    </row>
    <row r="970" spans="1:27" customFormat="1" ht="15" hidden="1" customHeight="1">
      <c r="A970" s="32">
        <v>1748</v>
      </c>
      <c r="B970" s="449">
        <f>+A970</f>
        <v>1748</v>
      </c>
      <c r="C970" s="249" t="str">
        <f>+VLOOKUP(A970,bd_lista!$A$3:$C$590,3,FALSE)</f>
        <v>Gobierno Autónomo Municipal de Okinawa Uno</v>
      </c>
      <c r="D970" s="451" t="str">
        <f>+C970</f>
        <v>Gobierno Autónomo Municipal de Okinawa Uno</v>
      </c>
      <c r="E970" s="244" t="s">
        <v>1310</v>
      </c>
      <c r="F970" s="245">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245">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245">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245">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245">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245">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245">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245">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245">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245">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245">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245">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245">
        <f t="shared" ca="1" si="35"/>
        <v>0</v>
      </c>
      <c r="S970" s="252"/>
      <c r="T970" s="245">
        <f ca="1">+T971</f>
        <v>0</v>
      </c>
      <c r="U970" s="244">
        <f t="shared" si="36"/>
        <v>1</v>
      </c>
      <c r="V970" s="347" t="str">
        <f>+VLOOKUP(A970,bd_lista!$A$3:$E$590,5,FALSE)</f>
        <v>Gobiernos Autonomos Municipales</v>
      </c>
      <c r="W970" s="453" t="str">
        <f>+V970</f>
        <v>Gobiernos Autonomos Municipales</v>
      </c>
      <c r="X970" s="244">
        <f>+VLOOKUP(A970,[2]Sheet1!$A$13:$D$744,4,FALSE)</f>
        <v>0</v>
      </c>
      <c r="Y970" s="244" t="e">
        <f>+VLOOKUP(X970,bd_lista!$A$3:$C$590,3,FALSE)</f>
        <v>#N/A</v>
      </c>
      <c r="Z970" s="304">
        <f>+X970</f>
        <v>0</v>
      </c>
      <c r="AA970" s="305" t="e">
        <f>+Y970</f>
        <v>#N/A</v>
      </c>
    </row>
    <row r="971" spans="1:27" customFormat="1" ht="15" hidden="1" customHeight="1">
      <c r="A971" s="32">
        <v>1748</v>
      </c>
      <c r="B971" s="450"/>
      <c r="C971" s="249" t="str">
        <f>+VLOOKUP(A971,bd_lista!$A$3:$C$590,3,FALSE)</f>
        <v>Gobierno Autónomo Municipal de Okinawa Uno</v>
      </c>
      <c r="D971" s="452"/>
      <c r="E971" s="246" t="s">
        <v>1311</v>
      </c>
      <c r="F971" s="247">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247">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247">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247">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247">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247">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247">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247">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247">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247">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247">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247">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247">
        <f t="shared" ca="1" si="35"/>
        <v>0</v>
      </c>
      <c r="S971" s="264">
        <f ca="1">+R970+R971</f>
        <v>0</v>
      </c>
      <c r="T971" s="247">
        <f ca="1">+S971</f>
        <v>0</v>
      </c>
      <c r="U971" s="244">
        <f t="shared" si="36"/>
        <v>2</v>
      </c>
      <c r="V971" s="347" t="str">
        <f>+VLOOKUP(A971,bd_lista!$A$3:$E$590,5,FALSE)</f>
        <v>Gobiernos Autonomos Municipales</v>
      </c>
      <c r="W971" s="454"/>
      <c r="X971" s="244">
        <f>+VLOOKUP(A971,[2]Sheet1!$A$13:$D$744,4,FALSE)</f>
        <v>0</v>
      </c>
      <c r="Y971" s="244" t="e">
        <f>+VLOOKUP(X971,bd_lista!$A$3:$C$590,3,FALSE)</f>
        <v>#N/A</v>
      </c>
      <c r="Z971" s="302"/>
      <c r="AA971" s="303"/>
    </row>
    <row r="972" spans="1:27" customFormat="1" ht="15" hidden="1" customHeight="1">
      <c r="A972" s="32">
        <v>1749</v>
      </c>
      <c r="B972" s="449">
        <f>+A972</f>
        <v>1749</v>
      </c>
      <c r="C972" s="249" t="str">
        <f>+VLOOKUP(A972,bd_lista!$A$3:$C$590,3,FALSE)</f>
        <v>Gobierno Autónomo Municipal de San Antonio de Lomerio</v>
      </c>
      <c r="D972" s="451" t="str">
        <f>+C972</f>
        <v>Gobierno Autónomo Municipal de San Antonio de Lomerio</v>
      </c>
      <c r="E972" s="244" t="s">
        <v>1310</v>
      </c>
      <c r="F972" s="245">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245">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245">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245">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245">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245">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245">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245">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273">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273">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273">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273">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245">
        <f t="shared" ca="1" si="35"/>
        <v>0</v>
      </c>
      <c r="S972" s="252"/>
      <c r="T972" s="245">
        <f ca="1">+T973</f>
        <v>0</v>
      </c>
      <c r="U972" s="244">
        <f t="shared" si="36"/>
        <v>1</v>
      </c>
      <c r="V972" s="347" t="str">
        <f>+VLOOKUP(A972,bd_lista!$A$3:$E$590,5,FALSE)</f>
        <v>Gobiernos Autonomos Municipales</v>
      </c>
      <c r="W972" s="453" t="str">
        <f>+V972</f>
        <v>Gobiernos Autonomos Municipales</v>
      </c>
      <c r="X972" s="244">
        <f>+VLOOKUP(A972,[2]Sheet1!$A$13:$D$744,4,FALSE)</f>
        <v>0</v>
      </c>
      <c r="Y972" s="244" t="e">
        <f>+VLOOKUP(X972,bd_lista!$A$3:$C$590,3,FALSE)</f>
        <v>#N/A</v>
      </c>
      <c r="Z972" s="304">
        <f>+X972</f>
        <v>0</v>
      </c>
      <c r="AA972" s="305" t="e">
        <f>+Y972</f>
        <v>#N/A</v>
      </c>
    </row>
    <row r="973" spans="1:27" customFormat="1" ht="15" hidden="1" customHeight="1">
      <c r="A973" s="32">
        <v>1749</v>
      </c>
      <c r="B973" s="450"/>
      <c r="C973" s="249" t="str">
        <f>+VLOOKUP(A973,bd_lista!$A$3:$C$590,3,FALSE)</f>
        <v>Gobierno Autónomo Municipal de San Antonio de Lomerio</v>
      </c>
      <c r="D973" s="452"/>
      <c r="E973" s="246" t="s">
        <v>1311</v>
      </c>
      <c r="F973" s="247">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247">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247">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247">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247">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247">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247">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247">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247">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247">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247">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247">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247">
        <f t="shared" ca="1" si="35"/>
        <v>0</v>
      </c>
      <c r="S973" s="264">
        <f ca="1">+R972+R973</f>
        <v>0</v>
      </c>
      <c r="T973" s="247">
        <f ca="1">+S973</f>
        <v>0</v>
      </c>
      <c r="U973" s="310">
        <f t="shared" si="36"/>
        <v>2</v>
      </c>
      <c r="V973" s="347" t="str">
        <f>+VLOOKUP(A973,bd_lista!$A$3:$E$590,5,FALSE)</f>
        <v>Gobiernos Autonomos Municipales</v>
      </c>
      <c r="W973" s="454"/>
      <c r="X973" s="244">
        <f>+VLOOKUP(A973,[2]Sheet1!$A$13:$D$744,4,FALSE)</f>
        <v>0</v>
      </c>
      <c r="Y973" s="244" t="e">
        <f>+VLOOKUP(X973,bd_lista!$A$3:$C$590,3,FALSE)</f>
        <v>#N/A</v>
      </c>
      <c r="Z973" s="302"/>
      <c r="AA973" s="303"/>
    </row>
    <row r="974" spans="1:27" customFormat="1" ht="15" hidden="1" customHeight="1">
      <c r="A974" s="32">
        <v>1750</v>
      </c>
      <c r="B974" s="449">
        <f>+A974</f>
        <v>1750</v>
      </c>
      <c r="C974" s="249" t="str">
        <f>+VLOOKUP(A974,bd_lista!$A$3:$C$590,3,FALSE)</f>
        <v>Gobierno Autónomo Municipal de San Ramón</v>
      </c>
      <c r="D974" s="451" t="str">
        <f>+C974</f>
        <v>Gobierno Autónomo Municipal de San Ramón</v>
      </c>
      <c r="E974" s="244" t="s">
        <v>1310</v>
      </c>
      <c r="F974" s="245">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245">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245">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245">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245">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245">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245">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245">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245">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245">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245">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245">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245">
        <f t="shared" ca="1" si="35"/>
        <v>0</v>
      </c>
      <c r="S974" s="252"/>
      <c r="T974" s="245">
        <f ca="1">+T975</f>
        <v>0</v>
      </c>
      <c r="U974" s="280">
        <f t="shared" si="36"/>
        <v>1</v>
      </c>
      <c r="V974" s="347" t="str">
        <f>+VLOOKUP(A974,bd_lista!$A$3:$E$590,5,FALSE)</f>
        <v>Gobiernos Autonomos Municipales</v>
      </c>
      <c r="W974" s="453" t="str">
        <f>+V974</f>
        <v>Gobiernos Autonomos Municipales</v>
      </c>
      <c r="X974" s="244">
        <f>+VLOOKUP(A974,[2]Sheet1!$A$13:$D$744,4,FALSE)</f>
        <v>0</v>
      </c>
      <c r="Y974" s="244" t="e">
        <f>+VLOOKUP(X974,bd_lista!$A$3:$C$590,3,FALSE)</f>
        <v>#N/A</v>
      </c>
      <c r="Z974" s="304">
        <f>+X974</f>
        <v>0</v>
      </c>
      <c r="AA974" s="305" t="e">
        <f>+Y974</f>
        <v>#N/A</v>
      </c>
    </row>
    <row r="975" spans="1:27" customFormat="1" ht="15" hidden="1" customHeight="1">
      <c r="A975" s="32">
        <v>1750</v>
      </c>
      <c r="B975" s="450"/>
      <c r="C975" s="249" t="str">
        <f>+VLOOKUP(A975,bd_lista!$A$3:$C$590,3,FALSE)</f>
        <v>Gobierno Autónomo Municipal de San Ramón</v>
      </c>
      <c r="D975" s="452"/>
      <c r="E975" s="246" t="s">
        <v>1311</v>
      </c>
      <c r="F975" s="247">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247">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247">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247">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247">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247">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247">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247">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247">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247">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247">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247">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247">
        <f t="shared" ca="1" si="35"/>
        <v>0</v>
      </c>
      <c r="S975" s="264">
        <f ca="1">+R974+R975</f>
        <v>0</v>
      </c>
      <c r="T975" s="247">
        <f ca="1">+S975</f>
        <v>0</v>
      </c>
      <c r="U975" s="244">
        <f t="shared" si="36"/>
        <v>2</v>
      </c>
      <c r="V975" s="347" t="str">
        <f>+VLOOKUP(A975,bd_lista!$A$3:$E$590,5,FALSE)</f>
        <v>Gobiernos Autonomos Municipales</v>
      </c>
      <c r="W975" s="454"/>
      <c r="X975" s="244">
        <f>+VLOOKUP(A975,[2]Sheet1!$A$13:$D$744,4,FALSE)</f>
        <v>0</v>
      </c>
      <c r="Y975" s="244" t="e">
        <f>+VLOOKUP(X975,bd_lista!$A$3:$C$590,3,FALSE)</f>
        <v>#N/A</v>
      </c>
      <c r="Z975" s="302"/>
      <c r="AA975" s="303"/>
    </row>
    <row r="976" spans="1:27" customFormat="1" ht="15" hidden="1" customHeight="1">
      <c r="A976" s="32">
        <v>1751</v>
      </c>
      <c r="B976" s="449">
        <f>+A976</f>
        <v>1751</v>
      </c>
      <c r="C976" s="249" t="str">
        <f>+VLOOKUP(A976,bd_lista!$A$3:$C$590,3,FALSE)</f>
        <v>Gobierno Autónomo Municipal de El Carmen Rivero Tórrez</v>
      </c>
      <c r="D976" s="451" t="str">
        <f>+C976</f>
        <v>Gobierno Autónomo Municipal de El Carmen Rivero Tórrez</v>
      </c>
      <c r="E976" s="244" t="s">
        <v>1310</v>
      </c>
      <c r="F976" s="245">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245">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245">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245">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245">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245">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245">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245">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245">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245">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245">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245">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245">
        <f t="shared" ca="1" si="35"/>
        <v>0</v>
      </c>
      <c r="S976" s="252"/>
      <c r="T976" s="245">
        <f ca="1">+T977</f>
        <v>0</v>
      </c>
      <c r="U976" s="280">
        <f t="shared" si="36"/>
        <v>1</v>
      </c>
      <c r="V976" s="347" t="str">
        <f>+VLOOKUP(A976,bd_lista!$A$3:$E$590,5,FALSE)</f>
        <v>Gobiernos Autonomos Municipales</v>
      </c>
      <c r="W976" s="453" t="str">
        <f>+V976</f>
        <v>Gobiernos Autonomos Municipales</v>
      </c>
      <c r="X976" s="244">
        <f>+VLOOKUP(A976,[2]Sheet1!$A$13:$D$744,4,FALSE)</f>
        <v>0</v>
      </c>
      <c r="Y976" s="244" t="e">
        <f>+VLOOKUP(X976,bd_lista!$A$3:$C$590,3,FALSE)</f>
        <v>#N/A</v>
      </c>
      <c r="Z976" s="304">
        <f>+X976</f>
        <v>0</v>
      </c>
      <c r="AA976" s="305" t="e">
        <f>+Y976</f>
        <v>#N/A</v>
      </c>
    </row>
    <row r="977" spans="1:27" customFormat="1" ht="15" hidden="1" customHeight="1">
      <c r="A977" s="32">
        <v>1751</v>
      </c>
      <c r="B977" s="450"/>
      <c r="C977" s="249" t="str">
        <f>+VLOOKUP(A977,bd_lista!$A$3:$C$590,3,FALSE)</f>
        <v>Gobierno Autónomo Municipal de El Carmen Rivero Tórrez</v>
      </c>
      <c r="D977" s="452"/>
      <c r="E977" s="246" t="s">
        <v>1311</v>
      </c>
      <c r="F977" s="247">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247">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247">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247">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247">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247">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247">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247">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247">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247">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247">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247">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247">
        <f t="shared" ca="1" si="35"/>
        <v>0</v>
      </c>
      <c r="S977" s="264">
        <f ca="1">+R976+R977</f>
        <v>0</v>
      </c>
      <c r="T977" s="247">
        <f ca="1">+S977</f>
        <v>0</v>
      </c>
      <c r="U977" s="246">
        <f t="shared" si="36"/>
        <v>2</v>
      </c>
      <c r="V977" s="347" t="str">
        <f>+VLOOKUP(A977,bd_lista!$A$3:$E$590,5,FALSE)</f>
        <v>Gobiernos Autonomos Municipales</v>
      </c>
      <c r="W977" s="454"/>
      <c r="X977" s="244">
        <f>+VLOOKUP(A977,[2]Sheet1!$A$13:$D$744,4,FALSE)</f>
        <v>0</v>
      </c>
      <c r="Y977" s="244" t="e">
        <f>+VLOOKUP(X977,bd_lista!$A$3:$C$590,3,FALSE)</f>
        <v>#N/A</v>
      </c>
      <c r="Z977" s="302"/>
      <c r="AA977" s="303"/>
    </row>
    <row r="978" spans="1:27" customFormat="1" ht="15" hidden="1" customHeight="1">
      <c r="A978" s="32">
        <v>1752</v>
      </c>
      <c r="B978" s="449">
        <f>+A978</f>
        <v>1752</v>
      </c>
      <c r="C978" s="249" t="str">
        <f>+VLOOKUP(A978,bd_lista!$A$3:$C$590,3,FALSE)</f>
        <v>Gobierno Autónomo Municipal de San Juan</v>
      </c>
      <c r="D978" s="451" t="str">
        <f>+C978</f>
        <v>Gobierno Autónomo Municipal de San Juan</v>
      </c>
      <c r="E978" s="244" t="s">
        <v>1310</v>
      </c>
      <c r="F978" s="245">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245">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245">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245">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245">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245">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245">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245">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245">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245">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245">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245">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245">
        <f t="shared" ca="1" si="35"/>
        <v>0</v>
      </c>
      <c r="S978" s="252"/>
      <c r="T978" s="245">
        <f ca="1">+T979</f>
        <v>0</v>
      </c>
      <c r="U978" s="244">
        <f t="shared" si="36"/>
        <v>1</v>
      </c>
      <c r="V978" s="347" t="str">
        <f>+VLOOKUP(A978,bd_lista!$A$3:$E$590,5,FALSE)</f>
        <v>Gobiernos Autonomos Municipales</v>
      </c>
      <c r="W978" s="453" t="str">
        <f>+V978</f>
        <v>Gobiernos Autonomos Municipales</v>
      </c>
      <c r="X978" s="244">
        <f>+VLOOKUP(A978,[2]Sheet1!$A$13:$D$744,4,FALSE)</f>
        <v>0</v>
      </c>
      <c r="Y978" s="244" t="e">
        <f>+VLOOKUP(X978,bd_lista!$A$3:$C$590,3,FALSE)</f>
        <v>#N/A</v>
      </c>
      <c r="Z978" s="304">
        <f>+X978</f>
        <v>0</v>
      </c>
      <c r="AA978" s="305" t="e">
        <f>+Y978</f>
        <v>#N/A</v>
      </c>
    </row>
    <row r="979" spans="1:27" customFormat="1" ht="15" hidden="1" customHeight="1">
      <c r="A979" s="32">
        <v>1752</v>
      </c>
      <c r="B979" s="450"/>
      <c r="C979" s="249" t="str">
        <f>+VLOOKUP(A979,bd_lista!$A$3:$C$590,3,FALSE)</f>
        <v>Gobierno Autónomo Municipal de San Juan</v>
      </c>
      <c r="D979" s="452"/>
      <c r="E979" s="246" t="s">
        <v>1311</v>
      </c>
      <c r="F979" s="247">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247">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247">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247">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247">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247">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247">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247">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245">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245">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245">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245">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245">
        <f t="shared" ca="1" si="35"/>
        <v>0</v>
      </c>
      <c r="S979" s="252">
        <f ca="1">+R978+R979</f>
        <v>0</v>
      </c>
      <c r="T979" s="245">
        <f ca="1">+S979</f>
        <v>0</v>
      </c>
      <c r="U979" s="244">
        <f t="shared" si="36"/>
        <v>2</v>
      </c>
      <c r="V979" s="347" t="str">
        <f>+VLOOKUP(A979,bd_lista!$A$3:$E$590,5,FALSE)</f>
        <v>Gobiernos Autonomos Municipales</v>
      </c>
      <c r="W979" s="454"/>
      <c r="X979" s="244">
        <f>+VLOOKUP(A979,[2]Sheet1!$A$13:$D$744,4,FALSE)</f>
        <v>0</v>
      </c>
      <c r="Y979" s="244" t="e">
        <f>+VLOOKUP(X979,bd_lista!$A$3:$C$590,3,FALSE)</f>
        <v>#N/A</v>
      </c>
      <c r="Z979" s="302"/>
      <c r="AA979" s="303"/>
    </row>
    <row r="980" spans="1:27" customFormat="1" ht="15" hidden="1" customHeight="1">
      <c r="A980" s="32">
        <v>1753</v>
      </c>
      <c r="B980" s="449">
        <f>+A980</f>
        <v>1753</v>
      </c>
      <c r="C980" s="249" t="str">
        <f>+VLOOKUP(A980,bd_lista!$A$3:$C$590,3,FALSE)</f>
        <v>Gobierno Autónomo Municipal de Fernández Alonso</v>
      </c>
      <c r="D980" s="451" t="str">
        <f>+C980</f>
        <v>Gobierno Autónomo Municipal de Fernández Alonso</v>
      </c>
      <c r="E980" s="244" t="s">
        <v>1310</v>
      </c>
      <c r="F980" s="245">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245">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245">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245">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245">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245">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245">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245">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245">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245">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245">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245">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245">
        <f t="shared" ca="1" si="35"/>
        <v>0</v>
      </c>
      <c r="S980" s="252"/>
      <c r="T980" s="245">
        <f ca="1">+T981</f>
        <v>0</v>
      </c>
      <c r="U980" s="244">
        <f t="shared" si="36"/>
        <v>1</v>
      </c>
      <c r="V980" s="347" t="str">
        <f>+VLOOKUP(A980,bd_lista!$A$3:$E$590,5,FALSE)</f>
        <v>Gobiernos Autonomos Municipales</v>
      </c>
      <c r="W980" s="453" t="str">
        <f>+V980</f>
        <v>Gobiernos Autonomos Municipales</v>
      </c>
      <c r="X980" s="244">
        <f>+VLOOKUP(A980,[2]Sheet1!$A$13:$D$744,4,FALSE)</f>
        <v>0</v>
      </c>
      <c r="Y980" s="244" t="e">
        <f>+VLOOKUP(X980,bd_lista!$A$3:$C$590,3,FALSE)</f>
        <v>#N/A</v>
      </c>
      <c r="Z980" s="304">
        <f>+X980</f>
        <v>0</v>
      </c>
      <c r="AA980" s="305" t="e">
        <f>+Y980</f>
        <v>#N/A</v>
      </c>
    </row>
    <row r="981" spans="1:27" customFormat="1" ht="15" hidden="1" customHeight="1">
      <c r="A981" s="32">
        <v>1753</v>
      </c>
      <c r="B981" s="450"/>
      <c r="C981" s="249" t="str">
        <f>+VLOOKUP(A981,bd_lista!$A$3:$C$590,3,FALSE)</f>
        <v>Gobierno Autónomo Municipal de Fernández Alonso</v>
      </c>
      <c r="D981" s="452"/>
      <c r="E981" s="246" t="s">
        <v>1311</v>
      </c>
      <c r="F981" s="247">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247">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247">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247">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247">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247">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247">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247">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247">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247">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247">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247">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247">
        <f t="shared" ca="1" si="35"/>
        <v>0</v>
      </c>
      <c r="S981" s="264">
        <f ca="1">+R980+R981</f>
        <v>0</v>
      </c>
      <c r="T981" s="273">
        <f ca="1">+S981</f>
        <v>0</v>
      </c>
      <c r="U981" s="244">
        <f t="shared" si="36"/>
        <v>2</v>
      </c>
      <c r="V981" s="347" t="str">
        <f>+VLOOKUP(A981,bd_lista!$A$3:$E$590,5,FALSE)</f>
        <v>Gobiernos Autonomos Municipales</v>
      </c>
      <c r="W981" s="454"/>
      <c r="X981" s="244">
        <f>+VLOOKUP(A981,[2]Sheet1!$A$13:$D$744,4,FALSE)</f>
        <v>0</v>
      </c>
      <c r="Y981" s="244" t="e">
        <f>+VLOOKUP(X981,bd_lista!$A$3:$C$590,3,FALSE)</f>
        <v>#N/A</v>
      </c>
      <c r="Z981" s="302"/>
      <c r="AA981" s="303"/>
    </row>
    <row r="982" spans="1:27" customFormat="1" ht="15" hidden="1" customHeight="1">
      <c r="A982" s="32">
        <v>1754</v>
      </c>
      <c r="B982" s="449">
        <f>+A982</f>
        <v>1754</v>
      </c>
      <c r="C982" s="249" t="str">
        <f>+VLOOKUP(A982,bd_lista!$A$3:$C$590,3,FALSE)</f>
        <v>Gobierno Autónomo Municipal de San Pedro</v>
      </c>
      <c r="D982" s="451" t="str">
        <f>+C982</f>
        <v>Gobierno Autónomo Municipal de San Pedro</v>
      </c>
      <c r="E982" s="244" t="s">
        <v>1310</v>
      </c>
      <c r="F982" s="245">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245">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245">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245">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245">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245">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245">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245">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245">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245">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245">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245">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245">
        <f t="shared" ca="1" si="35"/>
        <v>0</v>
      </c>
      <c r="S982" s="252"/>
      <c r="T982" s="245">
        <f ca="1">+T983</f>
        <v>0</v>
      </c>
      <c r="U982" s="244">
        <f t="shared" si="36"/>
        <v>1</v>
      </c>
      <c r="V982" s="347" t="str">
        <f>+VLOOKUP(A982,bd_lista!$A$3:$E$590,5,FALSE)</f>
        <v>Gobiernos Autonomos Municipales</v>
      </c>
      <c r="W982" s="453" t="str">
        <f>+V982</f>
        <v>Gobiernos Autonomos Municipales</v>
      </c>
      <c r="X982" s="244">
        <f>+VLOOKUP(A982,[2]Sheet1!$A$13:$D$744,4,FALSE)</f>
        <v>0</v>
      </c>
      <c r="Y982" s="244" t="e">
        <f>+VLOOKUP(X982,bd_lista!$A$3:$C$590,3,FALSE)</f>
        <v>#N/A</v>
      </c>
      <c r="Z982" s="304">
        <f>+X982</f>
        <v>0</v>
      </c>
      <c r="AA982" s="305" t="e">
        <f>+Y982</f>
        <v>#N/A</v>
      </c>
    </row>
    <row r="983" spans="1:27" customFormat="1" ht="15" hidden="1" customHeight="1">
      <c r="A983" s="32">
        <v>1754</v>
      </c>
      <c r="B983" s="450"/>
      <c r="C983" s="249" t="str">
        <f>+VLOOKUP(A983,bd_lista!$A$3:$C$590,3,FALSE)</f>
        <v>Gobierno Autónomo Municipal de San Pedro</v>
      </c>
      <c r="D983" s="452"/>
      <c r="E983" s="246" t="s">
        <v>1311</v>
      </c>
      <c r="F983" s="245">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245">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245">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245">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245">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245">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247">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247">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245">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245">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245">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245">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245">
        <f t="shared" ca="1" si="35"/>
        <v>0</v>
      </c>
      <c r="S983" s="252">
        <f ca="1">+R982+R983</f>
        <v>0</v>
      </c>
      <c r="T983" s="245">
        <f ca="1">+S983</f>
        <v>0</v>
      </c>
      <c r="U983" s="244">
        <f t="shared" si="36"/>
        <v>2</v>
      </c>
      <c r="V983" s="347" t="str">
        <f>+VLOOKUP(A983,bd_lista!$A$3:$E$590,5,FALSE)</f>
        <v>Gobiernos Autonomos Municipales</v>
      </c>
      <c r="W983" s="454"/>
      <c r="X983" s="244">
        <f>+VLOOKUP(A983,[2]Sheet1!$A$13:$D$744,4,FALSE)</f>
        <v>0</v>
      </c>
      <c r="Y983" s="244" t="e">
        <f>+VLOOKUP(X983,bd_lista!$A$3:$C$590,3,FALSE)</f>
        <v>#N/A</v>
      </c>
      <c r="Z983" s="302"/>
      <c r="AA983" s="303"/>
    </row>
    <row r="984" spans="1:27" customFormat="1" ht="15" hidden="1" customHeight="1">
      <c r="A984" s="32">
        <v>1755</v>
      </c>
      <c r="B984" s="449">
        <f>+A984</f>
        <v>1755</v>
      </c>
      <c r="C984" s="249" t="str">
        <f>+VLOOKUP(A984,bd_lista!$A$3:$C$590,3,FALSE)</f>
        <v>Gobierno Autónomo Municipal de Cuatro Cañadas</v>
      </c>
      <c r="D984" s="451" t="str">
        <f>+C984</f>
        <v>Gobierno Autónomo Municipal de Cuatro Cañadas</v>
      </c>
      <c r="E984" s="244" t="s">
        <v>1310</v>
      </c>
      <c r="F984" s="273">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273">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273">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273">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273">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273">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245">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245">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245">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245">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245">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245">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273">
        <f t="shared" ca="1" si="35"/>
        <v>0</v>
      </c>
      <c r="S984" s="275"/>
      <c r="T984" s="245">
        <f ca="1">+T985</f>
        <v>0</v>
      </c>
      <c r="U984" s="244">
        <f t="shared" si="36"/>
        <v>1</v>
      </c>
      <c r="V984" s="347" t="str">
        <f>+VLOOKUP(A984,bd_lista!$A$3:$E$590,5,FALSE)</f>
        <v>Gobiernos Autonomos Municipales</v>
      </c>
      <c r="W984" s="453" t="str">
        <f>+V984</f>
        <v>Gobiernos Autonomos Municipales</v>
      </c>
      <c r="X984" s="244">
        <f>+VLOOKUP(A984,[2]Sheet1!$A$13:$D$744,4,FALSE)</f>
        <v>0</v>
      </c>
      <c r="Y984" s="244" t="e">
        <f>+VLOOKUP(X984,bd_lista!$A$3:$C$590,3,FALSE)</f>
        <v>#N/A</v>
      </c>
      <c r="Z984" s="304">
        <f>+X984</f>
        <v>0</v>
      </c>
      <c r="AA984" s="305" t="e">
        <f>+Y984</f>
        <v>#N/A</v>
      </c>
    </row>
    <row r="985" spans="1:27" customFormat="1" ht="15" hidden="1" customHeight="1">
      <c r="A985" s="32">
        <v>1755</v>
      </c>
      <c r="B985" s="450"/>
      <c r="C985" s="249" t="str">
        <f>+VLOOKUP(A985,bd_lista!$A$3:$C$590,3,FALSE)</f>
        <v>Gobierno Autónomo Municipal de Cuatro Cañadas</v>
      </c>
      <c r="D985" s="452"/>
      <c r="E985" s="246" t="s">
        <v>1311</v>
      </c>
      <c r="F985" s="247">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247">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247">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247">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247">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247">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247">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247">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247">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247">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247">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247">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247">
        <f t="shared" ca="1" si="35"/>
        <v>0</v>
      </c>
      <c r="S985" s="264">
        <f ca="1">+R984+R985</f>
        <v>0</v>
      </c>
      <c r="T985" s="247">
        <f ca="1">+S985</f>
        <v>0</v>
      </c>
      <c r="U985" s="246">
        <f t="shared" si="36"/>
        <v>2</v>
      </c>
      <c r="V985" s="347" t="str">
        <f>+VLOOKUP(A985,bd_lista!$A$3:$E$590,5,FALSE)</f>
        <v>Gobiernos Autonomos Municipales</v>
      </c>
      <c r="W985" s="454"/>
      <c r="X985" s="244">
        <f>+VLOOKUP(A985,[2]Sheet1!$A$13:$D$744,4,FALSE)</f>
        <v>0</v>
      </c>
      <c r="Y985" s="244" t="e">
        <f>+VLOOKUP(X985,bd_lista!$A$3:$C$590,3,FALSE)</f>
        <v>#N/A</v>
      </c>
      <c r="Z985" s="302"/>
      <c r="AA985" s="303"/>
    </row>
    <row r="986" spans="1:27" customFormat="1" ht="15" hidden="1" customHeight="1">
      <c r="A986" s="32">
        <v>1756</v>
      </c>
      <c r="B986" s="449">
        <f>+A986</f>
        <v>1756</v>
      </c>
      <c r="C986" s="249" t="str">
        <f>+VLOOKUP(A986,bd_lista!$A$3:$C$590,3,FALSE)</f>
        <v>Gobierno Autónomo Municipal de Colpa Bélgica</v>
      </c>
      <c r="D986" s="451" t="str">
        <f>+C986</f>
        <v>Gobierno Autónomo Municipal de Colpa Bélgica</v>
      </c>
      <c r="E986" s="244" t="s">
        <v>1310</v>
      </c>
      <c r="F986" s="245">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245">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245">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245">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245">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245">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245">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245">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245">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245">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245">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245">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245">
        <f t="shared" ca="1" si="35"/>
        <v>0</v>
      </c>
      <c r="S986" s="252"/>
      <c r="T986" s="245">
        <f ca="1">+T987</f>
        <v>0</v>
      </c>
      <c r="U986" s="244">
        <f t="shared" si="36"/>
        <v>1</v>
      </c>
      <c r="V986" s="347" t="str">
        <f>+VLOOKUP(A986,bd_lista!$A$3:$E$590,5,FALSE)</f>
        <v>Gobiernos Autonomos Municipales</v>
      </c>
      <c r="W986" s="453" t="str">
        <f>+V986</f>
        <v>Gobiernos Autonomos Municipales</v>
      </c>
      <c r="X986" s="244">
        <f>+VLOOKUP(A986,[2]Sheet1!$A$13:$D$744,4,FALSE)</f>
        <v>0</v>
      </c>
      <c r="Y986" s="244" t="e">
        <f>+VLOOKUP(X986,bd_lista!$A$3:$C$590,3,FALSE)</f>
        <v>#N/A</v>
      </c>
      <c r="Z986" s="304">
        <f>+X986</f>
        <v>0</v>
      </c>
      <c r="AA986" s="305" t="e">
        <f>+Y986</f>
        <v>#N/A</v>
      </c>
    </row>
    <row r="987" spans="1:27" customFormat="1" ht="15" hidden="1" customHeight="1">
      <c r="A987" s="32">
        <v>1756</v>
      </c>
      <c r="B987" s="450"/>
      <c r="C987" s="249" t="str">
        <f>+VLOOKUP(A987,bd_lista!$A$3:$C$590,3,FALSE)</f>
        <v>Gobierno Autónomo Municipal de Colpa Bélgica</v>
      </c>
      <c r="D987" s="452"/>
      <c r="E987" s="246" t="s">
        <v>1311</v>
      </c>
      <c r="F987" s="245">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245">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245">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245">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245">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245">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245">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245">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245">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245">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245">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245">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245">
        <f t="shared" ca="1" si="35"/>
        <v>0</v>
      </c>
      <c r="S987" s="252">
        <f ca="1">+R986+R987</f>
        <v>0</v>
      </c>
      <c r="T987" s="245">
        <f ca="1">+S987</f>
        <v>0</v>
      </c>
      <c r="U987" s="244">
        <f t="shared" si="36"/>
        <v>2</v>
      </c>
      <c r="V987" s="347" t="str">
        <f>+VLOOKUP(A987,bd_lista!$A$3:$E$590,5,FALSE)</f>
        <v>Gobiernos Autonomos Municipales</v>
      </c>
      <c r="W987" s="454"/>
      <c r="X987" s="244">
        <f>+VLOOKUP(A987,[2]Sheet1!$A$13:$D$744,4,FALSE)</f>
        <v>0</v>
      </c>
      <c r="Y987" s="244" t="e">
        <f>+VLOOKUP(X987,bd_lista!$A$3:$C$590,3,FALSE)</f>
        <v>#N/A</v>
      </c>
      <c r="Z987" s="302"/>
      <c r="AA987" s="303"/>
    </row>
    <row r="988" spans="1:27" customFormat="1" ht="15" hidden="1" customHeight="1">
      <c r="A988" s="32">
        <v>1801</v>
      </c>
      <c r="B988" s="449">
        <f>+A988</f>
        <v>1801</v>
      </c>
      <c r="C988" s="249" t="str">
        <f>+VLOOKUP(A988,bd_lista!$A$3:$C$590,3,FALSE)</f>
        <v>Gobierno Autónomo Municipal de Trinidad</v>
      </c>
      <c r="D988" s="451" t="str">
        <f>+C988</f>
        <v>Gobierno Autónomo Municipal de Trinidad</v>
      </c>
      <c r="E988" s="244" t="s">
        <v>1310</v>
      </c>
      <c r="F988" s="245">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245">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245">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245">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245">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245">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245">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245">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245">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245">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245">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245">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245">
        <f t="shared" ca="1" si="35"/>
        <v>0</v>
      </c>
      <c r="S988" s="252"/>
      <c r="T988" s="245">
        <f ca="1">+T989</f>
        <v>0</v>
      </c>
      <c r="U988" s="244">
        <f t="shared" si="36"/>
        <v>1</v>
      </c>
      <c r="V988" s="347" t="str">
        <f>+VLOOKUP(A988,bd_lista!$A$3:$E$590,5,FALSE)</f>
        <v>Gobiernos Autonomos Municipales</v>
      </c>
      <c r="W988" s="453" t="str">
        <f>+V988</f>
        <v>Gobiernos Autonomos Municipales</v>
      </c>
      <c r="X988" s="244">
        <f>+VLOOKUP(A988,[2]Sheet1!$A$13:$D$744,4,FALSE)</f>
        <v>0</v>
      </c>
      <c r="Y988" s="244" t="e">
        <f>+VLOOKUP(X988,bd_lista!$A$3:$C$590,3,FALSE)</f>
        <v>#N/A</v>
      </c>
      <c r="Z988" s="304">
        <f>+X988</f>
        <v>0</v>
      </c>
      <c r="AA988" s="305" t="e">
        <f>+Y988</f>
        <v>#N/A</v>
      </c>
    </row>
    <row r="989" spans="1:27" customFormat="1" ht="15" hidden="1" customHeight="1">
      <c r="A989" s="32">
        <v>1801</v>
      </c>
      <c r="B989" s="450"/>
      <c r="C989" s="249" t="str">
        <f>+VLOOKUP(A989,bd_lista!$A$3:$C$590,3,FALSE)</f>
        <v>Gobierno Autónomo Municipal de Trinidad</v>
      </c>
      <c r="D989" s="452"/>
      <c r="E989" s="246" t="s">
        <v>1311</v>
      </c>
      <c r="F989" s="247">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247">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247">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247">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247">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247">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247">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247">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247">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247">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247">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247">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247">
        <f t="shared" ca="1" si="35"/>
        <v>0</v>
      </c>
      <c r="S989" s="264">
        <f ca="1">+R988+R989</f>
        <v>0</v>
      </c>
      <c r="T989" s="247">
        <f ca="1">+S989</f>
        <v>0</v>
      </c>
      <c r="U989" s="246">
        <f t="shared" si="36"/>
        <v>2</v>
      </c>
      <c r="V989" s="347" t="str">
        <f>+VLOOKUP(A989,bd_lista!$A$3:$E$590,5,FALSE)</f>
        <v>Gobiernos Autonomos Municipales</v>
      </c>
      <c r="W989" s="454"/>
      <c r="X989" s="244">
        <f>+VLOOKUP(A989,[2]Sheet1!$A$13:$D$744,4,FALSE)</f>
        <v>0</v>
      </c>
      <c r="Y989" s="244" t="e">
        <f>+VLOOKUP(X989,bd_lista!$A$3:$C$590,3,FALSE)</f>
        <v>#N/A</v>
      </c>
      <c r="Z989" s="302"/>
      <c r="AA989" s="303"/>
    </row>
    <row r="990" spans="1:27" customFormat="1" ht="15" hidden="1" customHeight="1">
      <c r="A990" s="32">
        <v>1802</v>
      </c>
      <c r="B990" s="449">
        <f>+A990</f>
        <v>1802</v>
      </c>
      <c r="C990" s="249" t="str">
        <f>+VLOOKUP(A990,bd_lista!$A$3:$C$590,3,FALSE)</f>
        <v>Gobierno Autónomo Municipal de San Javier</v>
      </c>
      <c r="D990" s="451" t="str">
        <f>+C990</f>
        <v>Gobierno Autónomo Municipal de San Javier</v>
      </c>
      <c r="E990" s="244" t="s">
        <v>1310</v>
      </c>
      <c r="F990" s="245">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245">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245">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245">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245">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245">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245">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245">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245">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245">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245">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245">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245">
        <f t="shared" ref="R990:R1053" ca="1" si="37">+SUM(F990:Q990)</f>
        <v>0</v>
      </c>
      <c r="S990" s="252"/>
      <c r="T990" s="245">
        <f ca="1">+T991</f>
        <v>0</v>
      </c>
      <c r="U990" s="244">
        <f t="shared" ref="U990:U1053" si="38">+IF(E990="Débitos",1,2)</f>
        <v>1</v>
      </c>
      <c r="V990" s="347" t="str">
        <f>+VLOOKUP(A990,bd_lista!$A$3:$E$590,5,FALSE)</f>
        <v>Gobiernos Autonomos Municipales</v>
      </c>
      <c r="W990" s="453" t="str">
        <f>+V990</f>
        <v>Gobiernos Autonomos Municipales</v>
      </c>
      <c r="X990" s="244">
        <f>+VLOOKUP(A990,[2]Sheet1!$A$13:$D$744,4,FALSE)</f>
        <v>0</v>
      </c>
      <c r="Y990" s="244" t="e">
        <f>+VLOOKUP(X990,bd_lista!$A$3:$C$590,3,FALSE)</f>
        <v>#N/A</v>
      </c>
      <c r="Z990" s="304">
        <f>+X990</f>
        <v>0</v>
      </c>
      <c r="AA990" s="305" t="e">
        <f>+Y990</f>
        <v>#N/A</v>
      </c>
    </row>
    <row r="991" spans="1:27" customFormat="1" ht="15" hidden="1" customHeight="1">
      <c r="A991" s="32">
        <v>1802</v>
      </c>
      <c r="B991" s="450"/>
      <c r="C991" s="249" t="str">
        <f>+VLOOKUP(A991,bd_lista!$A$3:$C$590,3,FALSE)</f>
        <v>Gobierno Autónomo Municipal de San Javier</v>
      </c>
      <c r="D991" s="452"/>
      <c r="E991" s="246" t="s">
        <v>1311</v>
      </c>
      <c r="F991" s="247">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247">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247">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247">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247">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247">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245">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245">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245">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245">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245">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245">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247">
        <f t="shared" ca="1" si="37"/>
        <v>0</v>
      </c>
      <c r="S991" s="264">
        <f ca="1">+R990+R991</f>
        <v>0</v>
      </c>
      <c r="T991" s="245">
        <f ca="1">+S991</f>
        <v>0</v>
      </c>
      <c r="U991" s="244">
        <f t="shared" si="38"/>
        <v>2</v>
      </c>
      <c r="V991" s="347" t="str">
        <f>+VLOOKUP(A991,bd_lista!$A$3:$E$590,5,FALSE)</f>
        <v>Gobiernos Autonomos Municipales</v>
      </c>
      <c r="W991" s="454"/>
      <c r="X991" s="244">
        <f>+VLOOKUP(A991,[2]Sheet1!$A$13:$D$744,4,FALSE)</f>
        <v>0</v>
      </c>
      <c r="Y991" s="244" t="e">
        <f>+VLOOKUP(X991,bd_lista!$A$3:$C$590,3,FALSE)</f>
        <v>#N/A</v>
      </c>
      <c r="Z991" s="302"/>
      <c r="AA991" s="303"/>
    </row>
    <row r="992" spans="1:27" customFormat="1" ht="15" hidden="1" customHeight="1">
      <c r="A992" s="32">
        <v>1803</v>
      </c>
      <c r="B992" s="449">
        <f>+A992</f>
        <v>1803</v>
      </c>
      <c r="C992" s="249" t="str">
        <f>+VLOOKUP(A992,bd_lista!$A$3:$C$590,3,FALSE)</f>
        <v>Gobierno Autónomo Municipal de Riberalta</v>
      </c>
      <c r="D992" s="451" t="str">
        <f>+C992</f>
        <v>Gobierno Autónomo Municipal de Riberalta</v>
      </c>
      <c r="E992" s="244" t="s">
        <v>1310</v>
      </c>
      <c r="F992" s="245">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245">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245">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245">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245">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245">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245">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245">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245">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245">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245">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245">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245">
        <f t="shared" ca="1" si="37"/>
        <v>0</v>
      </c>
      <c r="S992" s="252"/>
      <c r="T992" s="245">
        <f ca="1">+T993</f>
        <v>0</v>
      </c>
      <c r="U992" s="244">
        <f t="shared" si="38"/>
        <v>1</v>
      </c>
      <c r="V992" s="347" t="str">
        <f>+VLOOKUP(A992,bd_lista!$A$3:$E$590,5,FALSE)</f>
        <v>Gobiernos Autonomos Municipales</v>
      </c>
      <c r="W992" s="453" t="str">
        <f>+V992</f>
        <v>Gobiernos Autonomos Municipales</v>
      </c>
      <c r="X992" s="244">
        <f>+VLOOKUP(A992,[2]Sheet1!$A$13:$D$744,4,FALSE)</f>
        <v>0</v>
      </c>
      <c r="Y992" s="244" t="e">
        <f>+VLOOKUP(X992,bd_lista!$A$3:$C$590,3,FALSE)</f>
        <v>#N/A</v>
      </c>
      <c r="Z992" s="304">
        <f>+X992</f>
        <v>0</v>
      </c>
      <c r="AA992" s="305" t="e">
        <f>+Y992</f>
        <v>#N/A</v>
      </c>
    </row>
    <row r="993" spans="1:27" customFormat="1" ht="15" hidden="1" customHeight="1">
      <c r="A993" s="32">
        <v>1803</v>
      </c>
      <c r="B993" s="450"/>
      <c r="C993" s="249" t="str">
        <f>+VLOOKUP(A993,bd_lista!$A$3:$C$590,3,FALSE)</f>
        <v>Gobierno Autónomo Municipal de Riberalta</v>
      </c>
      <c r="D993" s="452"/>
      <c r="E993" s="246" t="s">
        <v>1311</v>
      </c>
      <c r="F993" s="247">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247">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247">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247">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247">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247">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247">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247">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247">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247">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247">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247">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247">
        <f t="shared" ca="1" si="37"/>
        <v>0</v>
      </c>
      <c r="S993" s="264">
        <f ca="1">+R992+R993</f>
        <v>0</v>
      </c>
      <c r="T993" s="245">
        <f ca="1">+S993</f>
        <v>0</v>
      </c>
      <c r="U993" s="244">
        <f t="shared" si="38"/>
        <v>2</v>
      </c>
      <c r="V993" s="347" t="str">
        <f>+VLOOKUP(A993,bd_lista!$A$3:$E$590,5,FALSE)</f>
        <v>Gobiernos Autonomos Municipales</v>
      </c>
      <c r="W993" s="454"/>
      <c r="X993" s="244">
        <f>+VLOOKUP(A993,[2]Sheet1!$A$13:$D$744,4,FALSE)</f>
        <v>0</v>
      </c>
      <c r="Y993" s="244" t="e">
        <f>+VLOOKUP(X993,bd_lista!$A$3:$C$590,3,FALSE)</f>
        <v>#N/A</v>
      </c>
      <c r="Z993" s="302"/>
      <c r="AA993" s="303"/>
    </row>
    <row r="994" spans="1:27" customFormat="1" ht="15" hidden="1" customHeight="1">
      <c r="A994" s="32">
        <v>1805</v>
      </c>
      <c r="B994" s="449">
        <f>+A994</f>
        <v>1805</v>
      </c>
      <c r="C994" s="249" t="str">
        <f>+VLOOKUP(A994,bd_lista!$A$3:$C$590,3,FALSE)</f>
        <v>Gobierno Autónomo Municipal de Puerto Guayaramerín</v>
      </c>
      <c r="D994" s="451" t="str">
        <f>+C994</f>
        <v>Gobierno Autónomo Municipal de Puerto Guayaramerín</v>
      </c>
      <c r="E994" s="244" t="s">
        <v>1310</v>
      </c>
      <c r="F994" s="245">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245">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245">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245">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245">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245">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245">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245">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245">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245">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245">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245">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245">
        <f t="shared" ca="1" si="37"/>
        <v>0</v>
      </c>
      <c r="S994" s="252"/>
      <c r="T994" s="273">
        <f ca="1">+T995</f>
        <v>0</v>
      </c>
      <c r="U994" s="280">
        <f t="shared" si="38"/>
        <v>1</v>
      </c>
      <c r="V994" s="347" t="str">
        <f>+VLOOKUP(A994,bd_lista!$A$3:$E$590,5,FALSE)</f>
        <v>Gobiernos Autonomos Municipales</v>
      </c>
      <c r="W994" s="453" t="str">
        <f>+V994</f>
        <v>Gobiernos Autonomos Municipales</v>
      </c>
      <c r="X994" s="244">
        <f>+VLOOKUP(A994,[2]Sheet1!$A$13:$D$744,4,FALSE)</f>
        <v>0</v>
      </c>
      <c r="Y994" s="244" t="e">
        <f>+VLOOKUP(X994,bd_lista!$A$3:$C$590,3,FALSE)</f>
        <v>#N/A</v>
      </c>
      <c r="Z994" s="304">
        <f>+X994</f>
        <v>0</v>
      </c>
      <c r="AA994" s="305" t="e">
        <f>+Y994</f>
        <v>#N/A</v>
      </c>
    </row>
    <row r="995" spans="1:27" customFormat="1" ht="15" hidden="1" customHeight="1">
      <c r="A995" s="32">
        <v>1805</v>
      </c>
      <c r="B995" s="450"/>
      <c r="C995" s="249" t="str">
        <f>+VLOOKUP(A995,bd_lista!$A$3:$C$590,3,FALSE)</f>
        <v>Gobierno Autónomo Municipal de Puerto Guayaramerín</v>
      </c>
      <c r="D995" s="452"/>
      <c r="E995" s="246" t="s">
        <v>1311</v>
      </c>
      <c r="F995" s="247">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247">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247">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247">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247">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247">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247">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247">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247">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247">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247">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247">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247">
        <f t="shared" ca="1" si="37"/>
        <v>0</v>
      </c>
      <c r="S995" s="264">
        <f ca="1">+R994+R995</f>
        <v>0</v>
      </c>
      <c r="T995" s="247">
        <f ca="1">+S995</f>
        <v>0</v>
      </c>
      <c r="U995" s="246">
        <f t="shared" si="38"/>
        <v>2</v>
      </c>
      <c r="V995" s="347" t="str">
        <f>+VLOOKUP(A995,bd_lista!$A$3:$E$590,5,FALSE)</f>
        <v>Gobiernos Autonomos Municipales</v>
      </c>
      <c r="W995" s="454"/>
      <c r="X995" s="244">
        <f>+VLOOKUP(A995,[2]Sheet1!$A$13:$D$744,4,FALSE)</f>
        <v>0</v>
      </c>
      <c r="Y995" s="244" t="e">
        <f>+VLOOKUP(X995,bd_lista!$A$3:$C$590,3,FALSE)</f>
        <v>#N/A</v>
      </c>
      <c r="Z995" s="302"/>
      <c r="AA995" s="303"/>
    </row>
    <row r="996" spans="1:27" customFormat="1" ht="15" hidden="1" customHeight="1">
      <c r="A996" s="32">
        <v>1806</v>
      </c>
      <c r="B996" s="449">
        <f>+A996</f>
        <v>1806</v>
      </c>
      <c r="C996" s="249" t="str">
        <f>+VLOOKUP(A996,bd_lista!$A$3:$C$590,3,FALSE)</f>
        <v>Gobierno Autónomo Municipal de Reyes</v>
      </c>
      <c r="D996" s="451" t="str">
        <f>+C996</f>
        <v>Gobierno Autónomo Municipal de Reyes</v>
      </c>
      <c r="E996" s="244" t="s">
        <v>1310</v>
      </c>
      <c r="F996" s="245">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245">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245">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245">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245">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245">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245">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245">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245">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245">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245">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245">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245">
        <f t="shared" ca="1" si="37"/>
        <v>0</v>
      </c>
      <c r="S996" s="252"/>
      <c r="T996" s="245">
        <f ca="1">+T997</f>
        <v>0</v>
      </c>
      <c r="U996" s="244">
        <f t="shared" si="38"/>
        <v>1</v>
      </c>
      <c r="V996" s="347" t="str">
        <f>+VLOOKUP(A996,bd_lista!$A$3:$E$590,5,FALSE)</f>
        <v>Gobiernos Autonomos Municipales</v>
      </c>
      <c r="W996" s="453" t="str">
        <f>+V996</f>
        <v>Gobiernos Autonomos Municipales</v>
      </c>
      <c r="X996" s="244">
        <f>+VLOOKUP(A996,[2]Sheet1!$A$13:$D$744,4,FALSE)</f>
        <v>0</v>
      </c>
      <c r="Y996" s="244" t="e">
        <f>+VLOOKUP(X996,bd_lista!$A$3:$C$590,3,FALSE)</f>
        <v>#N/A</v>
      </c>
      <c r="Z996" s="304">
        <f>+X996</f>
        <v>0</v>
      </c>
      <c r="AA996" s="305" t="e">
        <f>+Y996</f>
        <v>#N/A</v>
      </c>
    </row>
    <row r="997" spans="1:27" customFormat="1" ht="15" hidden="1" customHeight="1">
      <c r="A997" s="32">
        <v>1806</v>
      </c>
      <c r="B997" s="450"/>
      <c r="C997" s="249" t="str">
        <f>+VLOOKUP(A997,bd_lista!$A$3:$C$590,3,FALSE)</f>
        <v>Gobierno Autónomo Municipal de Reyes</v>
      </c>
      <c r="D997" s="452"/>
      <c r="E997" s="246" t="s">
        <v>1311</v>
      </c>
      <c r="F997" s="247">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247">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247">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247">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247">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247">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247">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247">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247">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247">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247">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247">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247">
        <f t="shared" ca="1" si="37"/>
        <v>0</v>
      </c>
      <c r="S997" s="264">
        <f ca="1">+R996+R997</f>
        <v>0</v>
      </c>
      <c r="T997" s="245">
        <f ca="1">+S997</f>
        <v>0</v>
      </c>
      <c r="U997" s="246">
        <f t="shared" si="38"/>
        <v>2</v>
      </c>
      <c r="V997" s="347" t="str">
        <f>+VLOOKUP(A997,bd_lista!$A$3:$E$590,5,FALSE)</f>
        <v>Gobiernos Autonomos Municipales</v>
      </c>
      <c r="W997" s="454"/>
      <c r="X997" s="244">
        <f>+VLOOKUP(A997,[2]Sheet1!$A$13:$D$744,4,FALSE)</f>
        <v>0</v>
      </c>
      <c r="Y997" s="244" t="e">
        <f>+VLOOKUP(X997,bd_lista!$A$3:$C$590,3,FALSE)</f>
        <v>#N/A</v>
      </c>
      <c r="Z997" s="302"/>
      <c r="AA997" s="303"/>
    </row>
    <row r="998" spans="1:27" customFormat="1" ht="15" hidden="1" customHeight="1">
      <c r="A998" s="32">
        <v>1807</v>
      </c>
      <c r="B998" s="449">
        <f>+A998</f>
        <v>1807</v>
      </c>
      <c r="C998" s="249" t="str">
        <f>+VLOOKUP(A998,bd_lista!$A$3:$C$590,3,FALSE)</f>
        <v>Gobierno Autónomo Municipal de Puerto Rurrenabaque</v>
      </c>
      <c r="D998" s="451" t="str">
        <f>+C998</f>
        <v>Gobierno Autónomo Municipal de Puerto Rurrenabaque</v>
      </c>
      <c r="E998" s="244" t="s">
        <v>1310</v>
      </c>
      <c r="F998" s="245">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245">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245">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245">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245">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245">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245">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245">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245">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245">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245">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245">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245">
        <f t="shared" ca="1" si="37"/>
        <v>0</v>
      </c>
      <c r="S998" s="252"/>
      <c r="T998" s="245">
        <f ca="1">+T999</f>
        <v>0</v>
      </c>
      <c r="U998" s="244">
        <f t="shared" si="38"/>
        <v>1</v>
      </c>
      <c r="V998" s="347" t="str">
        <f>+VLOOKUP(A998,bd_lista!$A$3:$E$590,5,FALSE)</f>
        <v>Gobiernos Autonomos Municipales</v>
      </c>
      <c r="W998" s="453" t="str">
        <f>+V998</f>
        <v>Gobiernos Autonomos Municipales</v>
      </c>
      <c r="X998" s="244">
        <f>+VLOOKUP(A998,[2]Sheet1!$A$13:$D$744,4,FALSE)</f>
        <v>0</v>
      </c>
      <c r="Y998" s="244" t="e">
        <f>+VLOOKUP(X998,bd_lista!$A$3:$C$590,3,FALSE)</f>
        <v>#N/A</v>
      </c>
      <c r="Z998" s="304">
        <f>+X998</f>
        <v>0</v>
      </c>
      <c r="AA998" s="305" t="e">
        <f>+Y998</f>
        <v>#N/A</v>
      </c>
    </row>
    <row r="999" spans="1:27" customFormat="1" ht="15" hidden="1" customHeight="1">
      <c r="A999" s="32">
        <v>1807</v>
      </c>
      <c r="B999" s="450"/>
      <c r="C999" s="249" t="str">
        <f>+VLOOKUP(A999,bd_lista!$A$3:$C$590,3,FALSE)</f>
        <v>Gobierno Autónomo Municipal de Puerto Rurrenabaque</v>
      </c>
      <c r="D999" s="452"/>
      <c r="E999" s="246" t="s">
        <v>1311</v>
      </c>
      <c r="F999" s="245">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245">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245">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245">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245">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245">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245">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245">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245">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245">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245">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245">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245">
        <f t="shared" ca="1" si="37"/>
        <v>0</v>
      </c>
      <c r="S999" s="252">
        <f ca="1">+R998+R999</f>
        <v>0</v>
      </c>
      <c r="T999" s="245">
        <f ca="1">+S999</f>
        <v>0</v>
      </c>
      <c r="U999" s="244">
        <f t="shared" si="38"/>
        <v>2</v>
      </c>
      <c r="V999" s="347" t="str">
        <f>+VLOOKUP(A999,bd_lista!$A$3:$E$590,5,FALSE)</f>
        <v>Gobiernos Autonomos Municipales</v>
      </c>
      <c r="W999" s="454"/>
      <c r="X999" s="244">
        <f>+VLOOKUP(A999,[2]Sheet1!$A$13:$D$744,4,FALSE)</f>
        <v>0</v>
      </c>
      <c r="Y999" s="244" t="e">
        <f>+VLOOKUP(X999,bd_lista!$A$3:$C$590,3,FALSE)</f>
        <v>#N/A</v>
      </c>
      <c r="Z999" s="302"/>
      <c r="AA999" s="303"/>
    </row>
    <row r="1000" spans="1:27" customFormat="1" ht="15" hidden="1" customHeight="1">
      <c r="A1000" s="32">
        <v>1808</v>
      </c>
      <c r="B1000" s="449">
        <f>+A1000</f>
        <v>1808</v>
      </c>
      <c r="C1000" s="249" t="str">
        <f>+VLOOKUP(A1000,bd_lista!$A$3:$C$590,3,FALSE)</f>
        <v>Gobierno Autónomo Municipal de San Borja</v>
      </c>
      <c r="D1000" s="451" t="str">
        <f>+C1000</f>
        <v>Gobierno Autónomo Municipal de San Borja</v>
      </c>
      <c r="E1000" s="244" t="s">
        <v>1310</v>
      </c>
      <c r="F1000" s="245">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245">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245">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245">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245">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245">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245">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245">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245">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245">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245">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245">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245">
        <f t="shared" ca="1" si="37"/>
        <v>0</v>
      </c>
      <c r="S1000" s="252"/>
      <c r="T1000" s="245">
        <f ca="1">+T1001</f>
        <v>0</v>
      </c>
      <c r="U1000" s="244">
        <f t="shared" si="38"/>
        <v>1</v>
      </c>
      <c r="V1000" s="347" t="str">
        <f>+VLOOKUP(A1000,bd_lista!$A$3:$E$590,5,FALSE)</f>
        <v>Gobiernos Autonomos Municipales</v>
      </c>
      <c r="W1000" s="453" t="str">
        <f>+V1000</f>
        <v>Gobiernos Autonomos Municipales</v>
      </c>
      <c r="X1000" s="244">
        <f>+VLOOKUP(A1000,[2]Sheet1!$A$13:$D$744,4,FALSE)</f>
        <v>0</v>
      </c>
      <c r="Y1000" s="244" t="e">
        <f>+VLOOKUP(X1000,bd_lista!$A$3:$C$590,3,FALSE)</f>
        <v>#N/A</v>
      </c>
      <c r="Z1000" s="304">
        <f>+X1000</f>
        <v>0</v>
      </c>
      <c r="AA1000" s="305" t="e">
        <f>+Y1000</f>
        <v>#N/A</v>
      </c>
    </row>
    <row r="1001" spans="1:27" customFormat="1" ht="15" hidden="1" customHeight="1">
      <c r="A1001" s="32">
        <v>1808</v>
      </c>
      <c r="B1001" s="450"/>
      <c r="C1001" s="249" t="str">
        <f>+VLOOKUP(A1001,bd_lista!$A$3:$C$590,3,FALSE)</f>
        <v>Gobierno Autónomo Municipal de San Borja</v>
      </c>
      <c r="D1001" s="452"/>
      <c r="E1001" s="246" t="s">
        <v>1311</v>
      </c>
      <c r="F1001" s="245">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245">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245">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245">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245">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245">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245">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245">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245">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245">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245">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245">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245">
        <f t="shared" ca="1" si="37"/>
        <v>0</v>
      </c>
      <c r="S1001" s="252">
        <f ca="1">+R1000+R1001</f>
        <v>0</v>
      </c>
      <c r="T1001" s="245">
        <f ca="1">+S1001</f>
        <v>0</v>
      </c>
      <c r="U1001" s="244">
        <f t="shared" si="38"/>
        <v>2</v>
      </c>
      <c r="V1001" s="347" t="str">
        <f>+VLOOKUP(A1001,bd_lista!$A$3:$E$590,5,FALSE)</f>
        <v>Gobiernos Autonomos Municipales</v>
      </c>
      <c r="W1001" s="454"/>
      <c r="X1001" s="244">
        <f>+VLOOKUP(A1001,[2]Sheet1!$A$13:$D$744,4,FALSE)</f>
        <v>0</v>
      </c>
      <c r="Y1001" s="244" t="e">
        <f>+VLOOKUP(X1001,bd_lista!$A$3:$C$590,3,FALSE)</f>
        <v>#N/A</v>
      </c>
      <c r="Z1001" s="302"/>
      <c r="AA1001" s="303"/>
    </row>
    <row r="1002" spans="1:27" customFormat="1" ht="15" hidden="1" customHeight="1">
      <c r="A1002" s="32">
        <v>1809</v>
      </c>
      <c r="B1002" s="449">
        <f>+A1002</f>
        <v>1809</v>
      </c>
      <c r="C1002" s="249" t="str">
        <f>+VLOOKUP(A1002,bd_lista!$A$3:$C$590,3,FALSE)</f>
        <v>Gobierno Autónomo Municipal de Santa Rosa</v>
      </c>
      <c r="D1002" s="451" t="str">
        <f>+C1002</f>
        <v>Gobierno Autónomo Municipal de Santa Rosa</v>
      </c>
      <c r="E1002" s="244" t="s">
        <v>1310</v>
      </c>
      <c r="F1002" s="245">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245">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245">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245">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245">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245">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245">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245">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245">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245">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245">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245">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245">
        <f t="shared" ca="1" si="37"/>
        <v>0</v>
      </c>
      <c r="S1002" s="252"/>
      <c r="T1002" s="273">
        <f ca="1">+T1003</f>
        <v>0</v>
      </c>
      <c r="U1002" s="244">
        <f t="shared" si="38"/>
        <v>1</v>
      </c>
      <c r="V1002" s="347" t="str">
        <f>+VLOOKUP(A1002,bd_lista!$A$3:$E$590,5,FALSE)</f>
        <v>Gobiernos Autonomos Municipales</v>
      </c>
      <c r="W1002" s="453" t="str">
        <f>+V1002</f>
        <v>Gobiernos Autonomos Municipales</v>
      </c>
      <c r="X1002" s="244">
        <f>+VLOOKUP(A1002,[2]Sheet1!$A$13:$D$744,4,FALSE)</f>
        <v>0</v>
      </c>
      <c r="Y1002" s="244" t="e">
        <f>+VLOOKUP(X1002,bd_lista!$A$3:$C$590,3,FALSE)</f>
        <v>#N/A</v>
      </c>
      <c r="Z1002" s="304">
        <f>+X1002</f>
        <v>0</v>
      </c>
      <c r="AA1002" s="305" t="e">
        <f>+Y1002</f>
        <v>#N/A</v>
      </c>
    </row>
    <row r="1003" spans="1:27" customFormat="1" ht="15" hidden="1" customHeight="1">
      <c r="A1003" s="32">
        <v>1809</v>
      </c>
      <c r="B1003" s="450"/>
      <c r="C1003" s="249" t="str">
        <f>+VLOOKUP(A1003,bd_lista!$A$3:$C$590,3,FALSE)</f>
        <v>Gobierno Autónomo Municipal de Santa Rosa</v>
      </c>
      <c r="D1003" s="452"/>
      <c r="E1003" s="246" t="s">
        <v>1311</v>
      </c>
      <c r="F1003" s="247">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247">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247">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247">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247">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247">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247">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247">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247">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247">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247">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247">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247">
        <f t="shared" ca="1" si="37"/>
        <v>0</v>
      </c>
      <c r="S1003" s="264">
        <f ca="1">+R1002+R1003</f>
        <v>0</v>
      </c>
      <c r="T1003" s="247">
        <f ca="1">+S1003</f>
        <v>0</v>
      </c>
      <c r="U1003" s="246">
        <f t="shared" si="38"/>
        <v>2</v>
      </c>
      <c r="V1003" s="347" t="str">
        <f>+VLOOKUP(A1003,bd_lista!$A$3:$E$590,5,FALSE)</f>
        <v>Gobiernos Autonomos Municipales</v>
      </c>
      <c r="W1003" s="454"/>
      <c r="X1003" s="244">
        <f>+VLOOKUP(A1003,[2]Sheet1!$A$13:$D$744,4,FALSE)</f>
        <v>0</v>
      </c>
      <c r="Y1003" s="244" t="e">
        <f>+VLOOKUP(X1003,bd_lista!$A$3:$C$590,3,FALSE)</f>
        <v>#N/A</v>
      </c>
      <c r="Z1003" s="302"/>
      <c r="AA1003" s="303"/>
    </row>
    <row r="1004" spans="1:27" customFormat="1" ht="15" hidden="1" customHeight="1">
      <c r="A1004" s="32">
        <v>1810</v>
      </c>
      <c r="B1004" s="449">
        <f>+A1004</f>
        <v>1810</v>
      </c>
      <c r="C1004" s="249" t="str">
        <f>+VLOOKUP(A1004,bd_lista!$A$3:$C$590,3,FALSE)</f>
        <v>Gobierno Autónomo Municipal de Santa Ana</v>
      </c>
      <c r="D1004" s="451" t="str">
        <f>+C1004</f>
        <v>Gobierno Autónomo Municipal de Santa Ana</v>
      </c>
      <c r="E1004" s="244" t="s">
        <v>1310</v>
      </c>
      <c r="F1004" s="245">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245">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245">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245">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245">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245">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245">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245">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245">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245">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245">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245">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245">
        <f t="shared" ca="1" si="37"/>
        <v>0</v>
      </c>
      <c r="S1004" s="252"/>
      <c r="T1004" s="245">
        <f ca="1">+T1005</f>
        <v>0</v>
      </c>
      <c r="U1004" s="244">
        <f t="shared" si="38"/>
        <v>1</v>
      </c>
      <c r="V1004" s="347" t="str">
        <f>+VLOOKUP(A1004,bd_lista!$A$3:$E$590,5,FALSE)</f>
        <v>Gobiernos Autonomos Municipales</v>
      </c>
      <c r="W1004" s="453" t="str">
        <f>+V1004</f>
        <v>Gobiernos Autonomos Municipales</v>
      </c>
      <c r="X1004" s="244">
        <f>+VLOOKUP(A1004,[2]Sheet1!$A$13:$D$744,4,FALSE)</f>
        <v>0</v>
      </c>
      <c r="Y1004" s="244" t="e">
        <f>+VLOOKUP(X1004,bd_lista!$A$3:$C$590,3,FALSE)</f>
        <v>#N/A</v>
      </c>
      <c r="Z1004" s="304">
        <f>+X1004</f>
        <v>0</v>
      </c>
      <c r="AA1004" s="305" t="e">
        <f>+Y1004</f>
        <v>#N/A</v>
      </c>
    </row>
    <row r="1005" spans="1:27" customFormat="1" ht="15" hidden="1" customHeight="1">
      <c r="A1005" s="32">
        <v>1810</v>
      </c>
      <c r="B1005" s="450"/>
      <c r="C1005" s="249" t="str">
        <f>+VLOOKUP(A1005,bd_lista!$A$3:$C$590,3,FALSE)</f>
        <v>Gobierno Autónomo Municipal de Santa Ana</v>
      </c>
      <c r="D1005" s="452"/>
      <c r="E1005" s="246" t="s">
        <v>1311</v>
      </c>
      <c r="F1005" s="247">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247">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247">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247">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247">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247">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247">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247">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247">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247">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247">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247">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247">
        <f t="shared" ca="1" si="37"/>
        <v>0</v>
      </c>
      <c r="S1005" s="264">
        <f ca="1">+R1004+R1005</f>
        <v>0</v>
      </c>
      <c r="T1005" s="245">
        <f ca="1">+S1005</f>
        <v>0</v>
      </c>
      <c r="U1005" s="244">
        <f t="shared" si="38"/>
        <v>2</v>
      </c>
      <c r="V1005" s="347" t="str">
        <f>+VLOOKUP(A1005,bd_lista!$A$3:$E$590,5,FALSE)</f>
        <v>Gobiernos Autonomos Municipales</v>
      </c>
      <c r="W1005" s="454"/>
      <c r="X1005" s="244">
        <f>+VLOOKUP(A1005,[2]Sheet1!$A$13:$D$744,4,FALSE)</f>
        <v>0</v>
      </c>
      <c r="Y1005" s="244" t="e">
        <f>+VLOOKUP(X1005,bd_lista!$A$3:$C$590,3,FALSE)</f>
        <v>#N/A</v>
      </c>
      <c r="Z1005" s="302"/>
      <c r="AA1005" s="303"/>
    </row>
    <row r="1006" spans="1:27" customFormat="1" ht="15" hidden="1" customHeight="1">
      <c r="A1006" s="32">
        <v>1811</v>
      </c>
      <c r="B1006" s="449">
        <f>+A1006</f>
        <v>1811</v>
      </c>
      <c r="C1006" s="249" t="str">
        <f>+VLOOKUP(A1006,bd_lista!$A$3:$C$590,3,FALSE)</f>
        <v>Gobierno Autónomo Municipal de San Ignacio</v>
      </c>
      <c r="D1006" s="451" t="str">
        <f>+C1006</f>
        <v>Gobierno Autónomo Municipal de San Ignacio</v>
      </c>
      <c r="E1006" s="244" t="s">
        <v>1310</v>
      </c>
      <c r="F1006" s="245">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245">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245">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245">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245">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245">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245">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245">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245">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245">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245">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245">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245">
        <f t="shared" ca="1" si="37"/>
        <v>0</v>
      </c>
      <c r="S1006" s="252"/>
      <c r="T1006" s="245">
        <f ca="1">+T1007</f>
        <v>0</v>
      </c>
      <c r="U1006" s="244">
        <f t="shared" si="38"/>
        <v>1</v>
      </c>
      <c r="V1006" s="347" t="str">
        <f>+VLOOKUP(A1006,bd_lista!$A$3:$E$590,5,FALSE)</f>
        <v>Gobiernos Autonomos Municipales</v>
      </c>
      <c r="W1006" s="453" t="str">
        <f>+V1006</f>
        <v>Gobiernos Autonomos Municipales</v>
      </c>
      <c r="X1006" s="244">
        <f>+VLOOKUP(A1006,[2]Sheet1!$A$13:$D$744,4,FALSE)</f>
        <v>0</v>
      </c>
      <c r="Y1006" s="244" t="e">
        <f>+VLOOKUP(X1006,bd_lista!$A$3:$C$590,3,FALSE)</f>
        <v>#N/A</v>
      </c>
      <c r="Z1006" s="304">
        <f>+X1006</f>
        <v>0</v>
      </c>
      <c r="AA1006" s="305" t="e">
        <f>+Y1006</f>
        <v>#N/A</v>
      </c>
    </row>
    <row r="1007" spans="1:27" customFormat="1" ht="15" hidden="1" customHeight="1">
      <c r="A1007" s="32">
        <v>1811</v>
      </c>
      <c r="B1007" s="450"/>
      <c r="C1007" s="249" t="str">
        <f>+VLOOKUP(A1007,bd_lista!$A$3:$C$590,3,FALSE)</f>
        <v>Gobierno Autónomo Municipal de San Ignacio</v>
      </c>
      <c r="D1007" s="452"/>
      <c r="E1007" s="246" t="s">
        <v>1311</v>
      </c>
      <c r="F1007" s="247">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247">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247">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247">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247">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247">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247">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247">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247">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247">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247">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247">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247">
        <f t="shared" ca="1" si="37"/>
        <v>0</v>
      </c>
      <c r="S1007" s="264">
        <f ca="1">+R1006+R1007</f>
        <v>0</v>
      </c>
      <c r="T1007" s="247">
        <f ca="1">+S1007</f>
        <v>0</v>
      </c>
      <c r="U1007" s="246">
        <f t="shared" si="38"/>
        <v>2</v>
      </c>
      <c r="V1007" s="347" t="str">
        <f>+VLOOKUP(A1007,bd_lista!$A$3:$E$590,5,FALSE)</f>
        <v>Gobiernos Autonomos Municipales</v>
      </c>
      <c r="W1007" s="454"/>
      <c r="X1007" s="244">
        <f>+VLOOKUP(A1007,[2]Sheet1!$A$13:$D$744,4,FALSE)</f>
        <v>0</v>
      </c>
      <c r="Y1007" s="244" t="e">
        <f>+VLOOKUP(X1007,bd_lista!$A$3:$C$590,3,FALSE)</f>
        <v>#N/A</v>
      </c>
      <c r="Z1007" s="302"/>
      <c r="AA1007" s="303"/>
    </row>
    <row r="1008" spans="1:27" customFormat="1" ht="15" hidden="1" customHeight="1">
      <c r="A1008" s="32">
        <v>1812</v>
      </c>
      <c r="B1008" s="449">
        <f>+A1008</f>
        <v>1812</v>
      </c>
      <c r="C1008" s="249" t="str">
        <f>+VLOOKUP(A1008,bd_lista!$A$3:$C$590,3,FALSE)</f>
        <v>Gobierno Autónomo Municipal de Loreto</v>
      </c>
      <c r="D1008" s="451" t="str">
        <f>+C1008</f>
        <v>Gobierno Autónomo Municipal de Loreto</v>
      </c>
      <c r="E1008" s="244" t="s">
        <v>1310</v>
      </c>
      <c r="F1008" s="245">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245">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245">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245">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245">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245">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245">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245">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245">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245">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245">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245">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245">
        <f t="shared" ca="1" si="37"/>
        <v>0</v>
      </c>
      <c r="S1008" s="252"/>
      <c r="T1008" s="273">
        <f ca="1">+T1009</f>
        <v>0</v>
      </c>
      <c r="U1008" s="280">
        <f t="shared" si="38"/>
        <v>1</v>
      </c>
      <c r="V1008" s="347" t="str">
        <f>+VLOOKUP(A1008,bd_lista!$A$3:$E$590,5,FALSE)</f>
        <v>Gobiernos Autonomos Municipales</v>
      </c>
      <c r="W1008" s="453" t="str">
        <f>+V1008</f>
        <v>Gobiernos Autonomos Municipales</v>
      </c>
      <c r="X1008" s="244">
        <f>+VLOOKUP(A1008,[2]Sheet1!$A$13:$D$744,4,FALSE)</f>
        <v>0</v>
      </c>
      <c r="Y1008" s="244" t="e">
        <f>+VLOOKUP(X1008,bd_lista!$A$3:$C$590,3,FALSE)</f>
        <v>#N/A</v>
      </c>
      <c r="Z1008" s="304">
        <f>+X1008</f>
        <v>0</v>
      </c>
      <c r="AA1008" s="305" t="e">
        <f>+Y1008</f>
        <v>#N/A</v>
      </c>
    </row>
    <row r="1009" spans="1:27" customFormat="1" ht="27" hidden="1" customHeight="1">
      <c r="A1009" s="32">
        <v>1812</v>
      </c>
      <c r="B1009" s="450"/>
      <c r="C1009" s="249" t="str">
        <f>+VLOOKUP(A1009,bd_lista!$A$3:$C$590,3,FALSE)</f>
        <v>Gobierno Autónomo Municipal de Loreto</v>
      </c>
      <c r="D1009" s="452"/>
      <c r="E1009" s="246" t="s">
        <v>1311</v>
      </c>
      <c r="F1009" s="247">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247">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247">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247">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247">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247">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247">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247">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247">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247">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247">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247">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247">
        <f t="shared" ca="1" si="37"/>
        <v>0</v>
      </c>
      <c r="S1009" s="264">
        <f ca="1">+R1008+R1009</f>
        <v>0</v>
      </c>
      <c r="T1009" s="245">
        <f ca="1">+S1009</f>
        <v>0</v>
      </c>
      <c r="U1009" s="244">
        <f t="shared" si="38"/>
        <v>2</v>
      </c>
      <c r="V1009" s="347" t="str">
        <f>+VLOOKUP(A1009,bd_lista!$A$3:$E$590,5,FALSE)</f>
        <v>Gobiernos Autonomos Municipales</v>
      </c>
      <c r="W1009" s="454"/>
      <c r="X1009" s="244">
        <f>+VLOOKUP(A1009,[2]Sheet1!$A$13:$D$744,4,FALSE)</f>
        <v>0</v>
      </c>
      <c r="Y1009" s="244" t="e">
        <f>+VLOOKUP(X1009,bd_lista!$A$3:$C$590,3,FALSE)</f>
        <v>#N/A</v>
      </c>
      <c r="Z1009" s="302"/>
      <c r="AA1009" s="303"/>
    </row>
    <row r="1010" spans="1:27" customFormat="1" ht="15" hidden="1" customHeight="1">
      <c r="A1010" s="32">
        <v>1813</v>
      </c>
      <c r="B1010" s="449">
        <f>+A1010</f>
        <v>1813</v>
      </c>
      <c r="C1010" s="249" t="str">
        <f>+VLOOKUP(A1010,bd_lista!$A$3:$C$590,3,FALSE)</f>
        <v>Gobierno Autónomo Municipal de San Andrés</v>
      </c>
      <c r="D1010" s="451" t="str">
        <f>+C1010</f>
        <v>Gobierno Autónomo Municipal de San Andrés</v>
      </c>
      <c r="E1010" s="244" t="s">
        <v>1310</v>
      </c>
      <c r="F1010" s="245">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245">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245">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245">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245">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245">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245">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245">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245">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245">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245">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245">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245">
        <f t="shared" ca="1" si="37"/>
        <v>0</v>
      </c>
      <c r="S1010" s="252"/>
      <c r="T1010" s="245">
        <f ca="1">+T1011</f>
        <v>0</v>
      </c>
      <c r="U1010" s="244">
        <f t="shared" si="38"/>
        <v>1</v>
      </c>
      <c r="V1010" s="347" t="str">
        <f>+VLOOKUP(A1010,bd_lista!$A$3:$E$590,5,FALSE)</f>
        <v>Gobiernos Autonomos Municipales</v>
      </c>
      <c r="W1010" s="453" t="str">
        <f>+V1010</f>
        <v>Gobiernos Autonomos Municipales</v>
      </c>
      <c r="X1010" s="244">
        <f>+VLOOKUP(A1010,[2]Sheet1!$A$13:$D$744,4,FALSE)</f>
        <v>0</v>
      </c>
      <c r="Y1010" s="244" t="e">
        <f>+VLOOKUP(X1010,bd_lista!$A$3:$C$590,3,FALSE)</f>
        <v>#N/A</v>
      </c>
      <c r="Z1010" s="304">
        <f>+X1010</f>
        <v>0</v>
      </c>
      <c r="AA1010" s="305" t="e">
        <f>+Y1010</f>
        <v>#N/A</v>
      </c>
    </row>
    <row r="1011" spans="1:27" customFormat="1" ht="15" hidden="1" customHeight="1">
      <c r="A1011" s="32">
        <v>1813</v>
      </c>
      <c r="B1011" s="450"/>
      <c r="C1011" s="249" t="str">
        <f>+VLOOKUP(A1011,bd_lista!$A$3:$C$590,3,FALSE)</f>
        <v>Gobierno Autónomo Municipal de San Andrés</v>
      </c>
      <c r="D1011" s="452"/>
      <c r="E1011" s="246" t="s">
        <v>1311</v>
      </c>
      <c r="F1011" s="245">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245">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245">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245">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245">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245">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245">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245">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245">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245">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245">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245">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245">
        <f t="shared" ca="1" si="37"/>
        <v>0</v>
      </c>
      <c r="S1011" s="252">
        <f ca="1">+R1010+R1011</f>
        <v>0</v>
      </c>
      <c r="T1011" s="245">
        <f ca="1">+S1011</f>
        <v>0</v>
      </c>
      <c r="U1011" s="244">
        <f t="shared" si="38"/>
        <v>2</v>
      </c>
      <c r="V1011" s="347" t="str">
        <f>+VLOOKUP(A1011,bd_lista!$A$3:$E$590,5,FALSE)</f>
        <v>Gobiernos Autonomos Municipales</v>
      </c>
      <c r="W1011" s="454"/>
      <c r="X1011" s="244">
        <f>+VLOOKUP(A1011,[2]Sheet1!$A$13:$D$744,4,FALSE)</f>
        <v>0</v>
      </c>
      <c r="Y1011" s="244" t="e">
        <f>+VLOOKUP(X1011,bd_lista!$A$3:$C$590,3,FALSE)</f>
        <v>#N/A</v>
      </c>
      <c r="Z1011" s="302"/>
      <c r="AA1011" s="303"/>
    </row>
    <row r="1012" spans="1:27" customFormat="1" ht="15" hidden="1" customHeight="1">
      <c r="A1012" s="32">
        <v>1814</v>
      </c>
      <c r="B1012" s="449">
        <f>+A1012</f>
        <v>1814</v>
      </c>
      <c r="C1012" s="249" t="str">
        <f>+VLOOKUP(A1012,bd_lista!$A$3:$C$590,3,FALSE)</f>
        <v>Gobierno Autónomo Municipal de San Joaquín</v>
      </c>
      <c r="D1012" s="451" t="str">
        <f>+C1012</f>
        <v>Gobierno Autónomo Municipal de San Joaquín</v>
      </c>
      <c r="E1012" s="244" t="s">
        <v>1310</v>
      </c>
      <c r="F1012" s="245">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245">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245">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245">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245">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245">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245">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245">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245">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245">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245">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245">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245">
        <f t="shared" ca="1" si="37"/>
        <v>0</v>
      </c>
      <c r="S1012" s="252"/>
      <c r="T1012" s="245">
        <f ca="1">+T1013</f>
        <v>0</v>
      </c>
      <c r="U1012" s="244">
        <f t="shared" si="38"/>
        <v>1</v>
      </c>
      <c r="V1012" s="347" t="str">
        <f>+VLOOKUP(A1012,bd_lista!$A$3:$E$590,5,FALSE)</f>
        <v>Gobiernos Autonomos Municipales</v>
      </c>
      <c r="W1012" s="453" t="str">
        <f>+V1012</f>
        <v>Gobiernos Autonomos Municipales</v>
      </c>
      <c r="X1012" s="244">
        <f>+VLOOKUP(A1012,[2]Sheet1!$A$13:$D$744,4,FALSE)</f>
        <v>0</v>
      </c>
      <c r="Y1012" s="244" t="e">
        <f>+VLOOKUP(X1012,bd_lista!$A$3:$C$590,3,FALSE)</f>
        <v>#N/A</v>
      </c>
      <c r="Z1012" s="304">
        <f>+X1012</f>
        <v>0</v>
      </c>
      <c r="AA1012" s="305" t="e">
        <f>+Y1012</f>
        <v>#N/A</v>
      </c>
    </row>
    <row r="1013" spans="1:27" customFormat="1" ht="15" hidden="1" customHeight="1">
      <c r="A1013" s="32">
        <v>1814</v>
      </c>
      <c r="B1013" s="450"/>
      <c r="C1013" s="249" t="str">
        <f>+VLOOKUP(A1013,bd_lista!$A$3:$C$590,3,FALSE)</f>
        <v>Gobierno Autónomo Municipal de San Joaquín</v>
      </c>
      <c r="D1013" s="452"/>
      <c r="E1013" s="246" t="s">
        <v>1311</v>
      </c>
      <c r="F1013" s="245">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245">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245">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245">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245">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245">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245">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245">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245">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245">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245">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245">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245">
        <f t="shared" ca="1" si="37"/>
        <v>0</v>
      </c>
      <c r="S1013" s="252">
        <f ca="1">+R1012+R1013</f>
        <v>0</v>
      </c>
      <c r="T1013" s="245">
        <f ca="1">+S1013</f>
        <v>0</v>
      </c>
      <c r="U1013" s="244">
        <f t="shared" si="38"/>
        <v>2</v>
      </c>
      <c r="V1013" s="347" t="str">
        <f>+VLOOKUP(A1013,bd_lista!$A$3:$E$590,5,FALSE)</f>
        <v>Gobiernos Autonomos Municipales</v>
      </c>
      <c r="W1013" s="454"/>
      <c r="X1013" s="244">
        <f>+VLOOKUP(A1013,[2]Sheet1!$A$13:$D$744,4,FALSE)</f>
        <v>0</v>
      </c>
      <c r="Y1013" s="244" t="e">
        <f>+VLOOKUP(X1013,bd_lista!$A$3:$C$590,3,FALSE)</f>
        <v>#N/A</v>
      </c>
      <c r="Z1013" s="302"/>
      <c r="AA1013" s="303"/>
    </row>
    <row r="1014" spans="1:27" customFormat="1" ht="15" hidden="1" customHeight="1">
      <c r="A1014" s="32">
        <v>1815</v>
      </c>
      <c r="B1014" s="449">
        <f>+A1014</f>
        <v>1815</v>
      </c>
      <c r="C1014" s="249" t="str">
        <f>+VLOOKUP(A1014,bd_lista!$A$3:$C$590,3,FALSE)</f>
        <v>Gobierno Autónomo Municipal de San Ramón</v>
      </c>
      <c r="D1014" s="451" t="str">
        <f>+C1014</f>
        <v>Gobierno Autónomo Municipal de San Ramón</v>
      </c>
      <c r="E1014" s="244" t="s">
        <v>1310</v>
      </c>
      <c r="F1014" s="245">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245">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245">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245">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245">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245">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245">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245">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245">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245">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245">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245">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245">
        <f t="shared" ca="1" si="37"/>
        <v>0</v>
      </c>
      <c r="S1014" s="252"/>
      <c r="T1014" s="273">
        <f ca="1">+T1015</f>
        <v>0</v>
      </c>
      <c r="U1014" s="280">
        <f t="shared" si="38"/>
        <v>1</v>
      </c>
      <c r="V1014" s="347" t="str">
        <f>+VLOOKUP(A1014,bd_lista!$A$3:$E$590,5,FALSE)</f>
        <v>Gobiernos Autonomos Municipales</v>
      </c>
      <c r="W1014" s="453" t="str">
        <f>+V1014</f>
        <v>Gobiernos Autonomos Municipales</v>
      </c>
      <c r="X1014" s="244">
        <f>+VLOOKUP(A1014,[2]Sheet1!$A$13:$D$744,4,FALSE)</f>
        <v>0</v>
      </c>
      <c r="Y1014" s="244" t="e">
        <f>+VLOOKUP(X1014,bd_lista!$A$3:$C$590,3,FALSE)</f>
        <v>#N/A</v>
      </c>
      <c r="Z1014" s="304">
        <f>+X1014</f>
        <v>0</v>
      </c>
      <c r="AA1014" s="305" t="e">
        <f>+Y1014</f>
        <v>#N/A</v>
      </c>
    </row>
    <row r="1015" spans="1:27" customFormat="1" ht="15" hidden="1" customHeight="1">
      <c r="A1015" s="32">
        <v>1815</v>
      </c>
      <c r="B1015" s="450"/>
      <c r="C1015" s="249" t="str">
        <f>+VLOOKUP(A1015,bd_lista!$A$3:$C$590,3,FALSE)</f>
        <v>Gobierno Autónomo Municipal de San Ramón</v>
      </c>
      <c r="D1015" s="452"/>
      <c r="E1015" s="246" t="s">
        <v>1311</v>
      </c>
      <c r="F1015" s="247">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247">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247">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247">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247">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247">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247">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247">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247">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247">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247">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247">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247">
        <f t="shared" ca="1" si="37"/>
        <v>0</v>
      </c>
      <c r="S1015" s="252">
        <f ca="1">+R1014+R1015</f>
        <v>0</v>
      </c>
      <c r="T1015" s="247">
        <f ca="1">+S1015</f>
        <v>0</v>
      </c>
      <c r="U1015" s="246">
        <f t="shared" si="38"/>
        <v>2</v>
      </c>
      <c r="V1015" s="347" t="str">
        <f>+VLOOKUP(A1015,bd_lista!$A$3:$E$590,5,FALSE)</f>
        <v>Gobiernos Autonomos Municipales</v>
      </c>
      <c r="W1015" s="454"/>
      <c r="X1015" s="244">
        <f>+VLOOKUP(A1015,[2]Sheet1!$A$13:$D$744,4,FALSE)</f>
        <v>0</v>
      </c>
      <c r="Y1015" s="244" t="e">
        <f>+VLOOKUP(X1015,bd_lista!$A$3:$C$590,3,FALSE)</f>
        <v>#N/A</v>
      </c>
      <c r="Z1015" s="302"/>
      <c r="AA1015" s="303"/>
    </row>
    <row r="1016" spans="1:27" customFormat="1" ht="15" hidden="1" customHeight="1">
      <c r="A1016" s="32">
        <v>1816</v>
      </c>
      <c r="B1016" s="449">
        <f>+A1016</f>
        <v>1816</v>
      </c>
      <c r="C1016" s="249" t="str">
        <f>+VLOOKUP(A1016,bd_lista!$A$3:$C$590,3,FALSE)</f>
        <v>Gobierno Autónomo Municipal de Puerto Síles</v>
      </c>
      <c r="D1016" s="451" t="str">
        <f>+C1016</f>
        <v>Gobierno Autónomo Municipal de Puerto Síles</v>
      </c>
      <c r="E1016" s="244" t="s">
        <v>1310</v>
      </c>
      <c r="F1016" s="245">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245">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245">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245">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245">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245">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245">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245">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245">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245">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245">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245">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245">
        <f t="shared" ca="1" si="37"/>
        <v>0</v>
      </c>
      <c r="S1016" s="275"/>
      <c r="T1016" s="245">
        <f ca="1">+T1017</f>
        <v>0</v>
      </c>
      <c r="U1016" s="244">
        <f t="shared" si="38"/>
        <v>1</v>
      </c>
      <c r="V1016" s="347" t="str">
        <f>+VLOOKUP(A1016,bd_lista!$A$3:$E$590,5,FALSE)</f>
        <v>Gobiernos Autonomos Municipales</v>
      </c>
      <c r="W1016" s="453" t="str">
        <f>+V1016</f>
        <v>Gobiernos Autonomos Municipales</v>
      </c>
      <c r="X1016" s="244">
        <f>+VLOOKUP(A1016,[2]Sheet1!$A$13:$D$744,4,FALSE)</f>
        <v>0</v>
      </c>
      <c r="Y1016" s="244" t="e">
        <f>+VLOOKUP(X1016,bd_lista!$A$3:$C$590,3,FALSE)</f>
        <v>#N/A</v>
      </c>
      <c r="Z1016" s="304">
        <f>+X1016</f>
        <v>0</v>
      </c>
      <c r="AA1016" s="305" t="e">
        <f>+Y1016</f>
        <v>#N/A</v>
      </c>
    </row>
    <row r="1017" spans="1:27" customFormat="1" ht="15" hidden="1" customHeight="1">
      <c r="A1017" s="32">
        <v>1816</v>
      </c>
      <c r="B1017" s="450"/>
      <c r="C1017" s="249" t="str">
        <f>+VLOOKUP(A1017,bd_lista!$A$3:$C$590,3,FALSE)</f>
        <v>Gobierno Autónomo Municipal de Puerto Síles</v>
      </c>
      <c r="D1017" s="452"/>
      <c r="E1017" s="246" t="s">
        <v>1311</v>
      </c>
      <c r="F1017" s="247">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247">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247">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247">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247">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247">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247">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247">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247">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247">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247">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247">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247">
        <f t="shared" ca="1" si="37"/>
        <v>0</v>
      </c>
      <c r="S1017" s="264">
        <f ca="1">+R1016+R1017</f>
        <v>0</v>
      </c>
      <c r="T1017" s="247">
        <f ca="1">+S1017</f>
        <v>0</v>
      </c>
      <c r="U1017" s="246">
        <f t="shared" si="38"/>
        <v>2</v>
      </c>
      <c r="V1017" s="347" t="str">
        <f>+VLOOKUP(A1017,bd_lista!$A$3:$E$590,5,FALSE)</f>
        <v>Gobiernos Autonomos Municipales</v>
      </c>
      <c r="W1017" s="454"/>
      <c r="X1017" s="244">
        <f>+VLOOKUP(A1017,[2]Sheet1!$A$13:$D$744,4,FALSE)</f>
        <v>0</v>
      </c>
      <c r="Y1017" s="244" t="e">
        <f>+VLOOKUP(X1017,bd_lista!$A$3:$C$590,3,FALSE)</f>
        <v>#N/A</v>
      </c>
      <c r="Z1017" s="302"/>
      <c r="AA1017" s="303"/>
    </row>
    <row r="1018" spans="1:27" customFormat="1" ht="15" hidden="1" customHeight="1">
      <c r="A1018" s="32">
        <v>1817</v>
      </c>
      <c r="B1018" s="449">
        <f>+A1018</f>
        <v>1817</v>
      </c>
      <c r="C1018" s="249" t="str">
        <f>+VLOOKUP(A1018,bd_lista!$A$3:$C$590,3,FALSE)</f>
        <v>Gobierno Autónomo Municipal de Magdalena</v>
      </c>
      <c r="D1018" s="451" t="str">
        <f>+C1018</f>
        <v>Gobierno Autónomo Municipal de Magdalena</v>
      </c>
      <c r="E1018" s="244" t="s">
        <v>1310</v>
      </c>
      <c r="F1018" s="245">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245">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245">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245">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245">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245">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245">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245">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245">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245">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245">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245">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245">
        <f t="shared" ca="1" si="37"/>
        <v>0</v>
      </c>
      <c r="S1018" s="252"/>
      <c r="T1018" s="245">
        <f ca="1">+T1019</f>
        <v>0</v>
      </c>
      <c r="U1018" s="244">
        <f t="shared" si="38"/>
        <v>1</v>
      </c>
      <c r="V1018" s="347" t="str">
        <f>+VLOOKUP(A1018,bd_lista!$A$3:$E$590,5,FALSE)</f>
        <v>Gobiernos Autonomos Municipales</v>
      </c>
      <c r="W1018" s="453" t="str">
        <f>+V1018</f>
        <v>Gobiernos Autonomos Municipales</v>
      </c>
      <c r="X1018" s="244">
        <f>+VLOOKUP(A1018,[2]Sheet1!$A$13:$D$744,4,FALSE)</f>
        <v>0</v>
      </c>
      <c r="Y1018" s="244" t="e">
        <f>+VLOOKUP(X1018,bd_lista!$A$3:$C$590,3,FALSE)</f>
        <v>#N/A</v>
      </c>
      <c r="Z1018" s="304">
        <f>+X1018</f>
        <v>0</v>
      </c>
      <c r="AA1018" s="305" t="e">
        <f>+Y1018</f>
        <v>#N/A</v>
      </c>
    </row>
    <row r="1019" spans="1:27" customFormat="1" ht="15" hidden="1" customHeight="1">
      <c r="A1019" s="32">
        <v>1817</v>
      </c>
      <c r="B1019" s="450"/>
      <c r="C1019" s="249" t="str">
        <f>+VLOOKUP(A1019,bd_lista!$A$3:$C$590,3,FALSE)</f>
        <v>Gobierno Autónomo Municipal de Magdalena</v>
      </c>
      <c r="D1019" s="452"/>
      <c r="E1019" s="246" t="s">
        <v>1311</v>
      </c>
      <c r="F1019" s="247">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247">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247">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247">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247">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247">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247">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247">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247">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247">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247">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247">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247">
        <f t="shared" ca="1" si="37"/>
        <v>0</v>
      </c>
      <c r="S1019" s="264">
        <f ca="1">+R1018+R1019</f>
        <v>0</v>
      </c>
      <c r="T1019" s="247">
        <f ca="1">+S1019</f>
        <v>0</v>
      </c>
      <c r="U1019" s="246">
        <f t="shared" si="38"/>
        <v>2</v>
      </c>
      <c r="V1019" s="347" t="str">
        <f>+VLOOKUP(A1019,bd_lista!$A$3:$E$590,5,FALSE)</f>
        <v>Gobiernos Autonomos Municipales</v>
      </c>
      <c r="W1019" s="454"/>
      <c r="X1019" s="244">
        <f>+VLOOKUP(A1019,[2]Sheet1!$A$13:$D$744,4,FALSE)</f>
        <v>0</v>
      </c>
      <c r="Y1019" s="244" t="e">
        <f>+VLOOKUP(X1019,bd_lista!$A$3:$C$590,3,FALSE)</f>
        <v>#N/A</v>
      </c>
      <c r="Z1019" s="302"/>
      <c r="AA1019" s="303"/>
    </row>
    <row r="1020" spans="1:27" customFormat="1" ht="15" hidden="1" customHeight="1">
      <c r="A1020" s="32">
        <v>1818</v>
      </c>
      <c r="B1020" s="449">
        <f>+A1020</f>
        <v>1818</v>
      </c>
      <c r="C1020" s="249" t="str">
        <f>+VLOOKUP(A1020,bd_lista!$A$3:$C$590,3,FALSE)</f>
        <v>Gobierno Autónomo Municipal de Baures</v>
      </c>
      <c r="D1020" s="451" t="str">
        <f>+C1020</f>
        <v>Gobierno Autónomo Municipal de Baures</v>
      </c>
      <c r="E1020" s="244" t="s">
        <v>1310</v>
      </c>
      <c r="F1020" s="245">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245">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245">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245">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245">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245">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245">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245">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245">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245">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245">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245">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245">
        <f t="shared" ca="1" si="37"/>
        <v>0</v>
      </c>
      <c r="S1020" s="252"/>
      <c r="T1020" s="245">
        <f ca="1">+T1021</f>
        <v>0</v>
      </c>
      <c r="U1020" s="244">
        <f t="shared" si="38"/>
        <v>1</v>
      </c>
      <c r="V1020" s="347" t="str">
        <f>+VLOOKUP(A1020,bd_lista!$A$3:$E$590,5,FALSE)</f>
        <v>Gobiernos Autonomos Municipales</v>
      </c>
      <c r="W1020" s="453" t="str">
        <f>+V1020</f>
        <v>Gobiernos Autonomos Municipales</v>
      </c>
      <c r="X1020" s="244">
        <f>+VLOOKUP(A1020,[2]Sheet1!$A$13:$D$744,4,FALSE)</f>
        <v>0</v>
      </c>
      <c r="Y1020" s="244" t="e">
        <f>+VLOOKUP(X1020,bd_lista!$A$3:$C$590,3,FALSE)</f>
        <v>#N/A</v>
      </c>
      <c r="Z1020" s="304">
        <f>+X1020</f>
        <v>0</v>
      </c>
      <c r="AA1020" s="305" t="e">
        <f>+Y1020</f>
        <v>#N/A</v>
      </c>
    </row>
    <row r="1021" spans="1:27" customFormat="1" ht="15" hidden="1" customHeight="1">
      <c r="A1021" s="32">
        <v>1818</v>
      </c>
      <c r="B1021" s="450"/>
      <c r="C1021" s="249" t="str">
        <f>+VLOOKUP(A1021,bd_lista!$A$3:$C$590,3,FALSE)</f>
        <v>Gobierno Autónomo Municipal de Baures</v>
      </c>
      <c r="D1021" s="452"/>
      <c r="E1021" s="246" t="s">
        <v>1311</v>
      </c>
      <c r="F1021" s="245">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245">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245">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245">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245">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245">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245">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245">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245">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245">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245">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245">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245">
        <f t="shared" ca="1" si="37"/>
        <v>0</v>
      </c>
      <c r="S1021" s="252">
        <f ca="1">+R1020+R1021</f>
        <v>0</v>
      </c>
      <c r="T1021" s="245">
        <f ca="1">+S1021</f>
        <v>0</v>
      </c>
      <c r="U1021" s="244">
        <f t="shared" si="38"/>
        <v>2</v>
      </c>
      <c r="V1021" s="347" t="str">
        <f>+VLOOKUP(A1021,bd_lista!$A$3:$E$590,5,FALSE)</f>
        <v>Gobiernos Autonomos Municipales</v>
      </c>
      <c r="W1021" s="454"/>
      <c r="X1021" s="244">
        <f>+VLOOKUP(A1021,[2]Sheet1!$A$13:$D$744,4,FALSE)</f>
        <v>0</v>
      </c>
      <c r="Y1021" s="244" t="e">
        <f>+VLOOKUP(X1021,bd_lista!$A$3:$C$590,3,FALSE)</f>
        <v>#N/A</v>
      </c>
      <c r="Z1021" s="302"/>
      <c r="AA1021" s="303"/>
    </row>
    <row r="1022" spans="1:27" customFormat="1" ht="15" hidden="1" customHeight="1">
      <c r="A1022" s="32">
        <v>1819</v>
      </c>
      <c r="B1022" s="449">
        <f>+A1022</f>
        <v>1819</v>
      </c>
      <c r="C1022" s="249" t="str">
        <f>+VLOOKUP(A1022,bd_lista!$A$3:$C$590,3,FALSE)</f>
        <v>Gobierno Autónomo Municipal de Huacaraje</v>
      </c>
      <c r="D1022" s="451" t="str">
        <f>+C1022</f>
        <v>Gobierno Autónomo Municipal de Huacaraje</v>
      </c>
      <c r="E1022" s="244" t="s">
        <v>1310</v>
      </c>
      <c r="F1022" s="245">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245">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245">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245">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245">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245">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245">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245">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245">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245">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245">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245">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245">
        <f t="shared" ca="1" si="37"/>
        <v>0</v>
      </c>
      <c r="S1022" s="252"/>
      <c r="T1022" s="245">
        <f ca="1">+T1023</f>
        <v>0</v>
      </c>
      <c r="U1022" s="244">
        <f t="shared" si="38"/>
        <v>1</v>
      </c>
      <c r="V1022" s="347" t="str">
        <f>+VLOOKUP(A1022,bd_lista!$A$3:$E$590,5,FALSE)</f>
        <v>Gobiernos Autonomos Municipales</v>
      </c>
      <c r="W1022" s="453" t="str">
        <f>+V1022</f>
        <v>Gobiernos Autonomos Municipales</v>
      </c>
      <c r="X1022" s="244">
        <f>+VLOOKUP(A1022,[2]Sheet1!$A$13:$D$744,4,FALSE)</f>
        <v>0</v>
      </c>
      <c r="Y1022" s="244" t="e">
        <f>+VLOOKUP(X1022,bd_lista!$A$3:$C$590,3,FALSE)</f>
        <v>#N/A</v>
      </c>
      <c r="Z1022" s="304">
        <f>+X1022</f>
        <v>0</v>
      </c>
      <c r="AA1022" s="305" t="e">
        <f>+Y1022</f>
        <v>#N/A</v>
      </c>
    </row>
    <row r="1023" spans="1:27" customFormat="1" ht="15" hidden="1" customHeight="1">
      <c r="A1023" s="32">
        <v>1819</v>
      </c>
      <c r="B1023" s="450"/>
      <c r="C1023" s="249" t="str">
        <f>+VLOOKUP(A1023,bd_lista!$A$3:$C$590,3,FALSE)</f>
        <v>Gobierno Autónomo Municipal de Huacaraje</v>
      </c>
      <c r="D1023" s="452"/>
      <c r="E1023" s="246" t="s">
        <v>1311</v>
      </c>
      <c r="F1023" s="245">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245">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245">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245">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245">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245">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245">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245">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245">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245">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245">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245">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245">
        <f t="shared" ca="1" si="37"/>
        <v>0</v>
      </c>
      <c r="S1023" s="252">
        <f ca="1">+R1022+R1023</f>
        <v>0</v>
      </c>
      <c r="T1023" s="245">
        <f ca="1">+S1023</f>
        <v>0</v>
      </c>
      <c r="U1023" s="244">
        <f t="shared" si="38"/>
        <v>2</v>
      </c>
      <c r="V1023" s="347" t="str">
        <f>+VLOOKUP(A1023,bd_lista!$A$3:$E$590,5,FALSE)</f>
        <v>Gobiernos Autonomos Municipales</v>
      </c>
      <c r="W1023" s="454"/>
      <c r="X1023" s="244">
        <f>+VLOOKUP(A1023,[2]Sheet1!$A$13:$D$744,4,FALSE)</f>
        <v>0</v>
      </c>
      <c r="Y1023" s="244" t="e">
        <f>+VLOOKUP(X1023,bd_lista!$A$3:$C$590,3,FALSE)</f>
        <v>#N/A</v>
      </c>
      <c r="Z1023" s="302"/>
      <c r="AA1023" s="303"/>
    </row>
    <row r="1024" spans="1:27" customFormat="1" ht="15" hidden="1" customHeight="1">
      <c r="A1024" s="32">
        <v>1820</v>
      </c>
      <c r="B1024" s="449">
        <f>+A1024</f>
        <v>1820</v>
      </c>
      <c r="C1024" s="249" t="str">
        <f>+VLOOKUP(A1024,bd_lista!$A$3:$C$590,3,FALSE)</f>
        <v>Gobierno Autónomo Municipal de Exaltación</v>
      </c>
      <c r="D1024" s="451" t="str">
        <f>+C1024</f>
        <v>Gobierno Autónomo Municipal de Exaltación</v>
      </c>
      <c r="E1024" s="244" t="s">
        <v>1310</v>
      </c>
      <c r="F1024" s="245">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245">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245">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245">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245">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245">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245">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245">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245">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245">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245">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245">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245">
        <f t="shared" ca="1" si="37"/>
        <v>0</v>
      </c>
      <c r="S1024" s="252"/>
      <c r="T1024" s="245">
        <f ca="1">+T1025</f>
        <v>0</v>
      </c>
      <c r="U1024" s="244">
        <f t="shared" si="38"/>
        <v>1</v>
      </c>
      <c r="V1024" s="347" t="str">
        <f>+VLOOKUP(A1024,bd_lista!$A$3:$E$590,5,FALSE)</f>
        <v>Gobiernos Autonomos Municipales</v>
      </c>
      <c r="W1024" s="453" t="str">
        <f>+V1024</f>
        <v>Gobiernos Autonomos Municipales</v>
      </c>
      <c r="X1024" s="244">
        <f>+VLOOKUP(A1024,[2]Sheet1!$A$13:$D$744,4,FALSE)</f>
        <v>0</v>
      </c>
      <c r="Y1024" s="244" t="e">
        <f>+VLOOKUP(X1024,bd_lista!$A$3:$C$590,3,FALSE)</f>
        <v>#N/A</v>
      </c>
      <c r="Z1024" s="304">
        <f>+X1024</f>
        <v>0</v>
      </c>
      <c r="AA1024" s="305" t="e">
        <f>+Y1024</f>
        <v>#N/A</v>
      </c>
    </row>
    <row r="1025" spans="1:27" customFormat="1" ht="15" hidden="1" customHeight="1">
      <c r="A1025" s="32">
        <v>1820</v>
      </c>
      <c r="B1025" s="450"/>
      <c r="C1025" s="249" t="str">
        <f>+VLOOKUP(A1025,bd_lista!$A$3:$C$590,3,FALSE)</f>
        <v>Gobierno Autónomo Municipal de Exaltación</v>
      </c>
      <c r="D1025" s="452"/>
      <c r="E1025" s="246" t="s">
        <v>1311</v>
      </c>
      <c r="F1025" s="247">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247">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247">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247">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247">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247">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247">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247">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247">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247">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247">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247">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247">
        <f t="shared" ca="1" si="37"/>
        <v>0</v>
      </c>
      <c r="S1025" s="264">
        <f ca="1">+R1024+R1025</f>
        <v>0</v>
      </c>
      <c r="T1025" s="245">
        <f ca="1">+S1025</f>
        <v>0</v>
      </c>
      <c r="U1025" s="246">
        <f t="shared" si="38"/>
        <v>2</v>
      </c>
      <c r="V1025" s="347" t="str">
        <f>+VLOOKUP(A1025,bd_lista!$A$3:$E$590,5,FALSE)</f>
        <v>Gobiernos Autonomos Municipales</v>
      </c>
      <c r="W1025" s="454"/>
      <c r="X1025" s="244">
        <f>+VLOOKUP(A1025,[2]Sheet1!$A$13:$D$744,4,FALSE)</f>
        <v>0</v>
      </c>
      <c r="Y1025" s="244" t="e">
        <f>+VLOOKUP(X1025,bd_lista!$A$3:$C$590,3,FALSE)</f>
        <v>#N/A</v>
      </c>
      <c r="Z1025" s="302"/>
      <c r="AA1025" s="303"/>
    </row>
    <row r="1026" spans="1:27" customFormat="1" ht="15" hidden="1" customHeight="1">
      <c r="A1026" s="32">
        <v>1901</v>
      </c>
      <c r="B1026" s="449">
        <f>+A1026</f>
        <v>1901</v>
      </c>
      <c r="C1026" s="249" t="str">
        <f>+VLOOKUP(A1026,bd_lista!$A$3:$C$590,3,FALSE)</f>
        <v>Gobierno Autónomo Municipal de Cobija</v>
      </c>
      <c r="D1026" s="451" t="str">
        <f>+C1026</f>
        <v>Gobierno Autónomo Municipal de Cobija</v>
      </c>
      <c r="E1026" s="244" t="s">
        <v>1310</v>
      </c>
      <c r="F1026" s="245">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245">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245">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245">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245">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245">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245">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245">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245">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245">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245">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245">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245">
        <f t="shared" ca="1" si="37"/>
        <v>0</v>
      </c>
      <c r="S1026" s="252"/>
      <c r="T1026" s="273">
        <f ca="1">+T1027</f>
        <v>0</v>
      </c>
      <c r="U1026" s="244">
        <f t="shared" si="38"/>
        <v>1</v>
      </c>
      <c r="V1026" s="347" t="str">
        <f>+VLOOKUP(A1026,bd_lista!$A$3:$E$590,5,FALSE)</f>
        <v>Gobiernos Autonomos Municipales</v>
      </c>
      <c r="W1026" s="453" t="str">
        <f>+V1026</f>
        <v>Gobiernos Autonomos Municipales</v>
      </c>
      <c r="X1026" s="244">
        <f>+VLOOKUP(A1026,[2]Sheet1!$A$13:$D$744,4,FALSE)</f>
        <v>0</v>
      </c>
      <c r="Y1026" s="244" t="e">
        <f>+VLOOKUP(X1026,bd_lista!$A$3:$C$590,3,FALSE)</f>
        <v>#N/A</v>
      </c>
      <c r="Z1026" s="304">
        <f>+X1026</f>
        <v>0</v>
      </c>
      <c r="AA1026" s="305" t="e">
        <f>+Y1026</f>
        <v>#N/A</v>
      </c>
    </row>
    <row r="1027" spans="1:27" customFormat="1" ht="15" hidden="1" customHeight="1">
      <c r="A1027" s="32">
        <v>1901</v>
      </c>
      <c r="B1027" s="450"/>
      <c r="C1027" s="249" t="str">
        <f>+VLOOKUP(A1027,bd_lista!$A$3:$C$590,3,FALSE)</f>
        <v>Gobierno Autónomo Municipal de Cobija</v>
      </c>
      <c r="D1027" s="452"/>
      <c r="E1027" s="246" t="s">
        <v>1311</v>
      </c>
      <c r="F1027" s="247">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247">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247">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247">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247">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247">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247">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247">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247">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247">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247">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247">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247">
        <f t="shared" ca="1" si="37"/>
        <v>0</v>
      </c>
      <c r="S1027" s="252">
        <f ca="1">+R1026+R1027</f>
        <v>0</v>
      </c>
      <c r="T1027" s="245">
        <f ca="1">+S1027</f>
        <v>0</v>
      </c>
      <c r="U1027" s="246">
        <f t="shared" si="38"/>
        <v>2</v>
      </c>
      <c r="V1027" s="347" t="str">
        <f>+VLOOKUP(A1027,bd_lista!$A$3:$E$590,5,FALSE)</f>
        <v>Gobiernos Autonomos Municipales</v>
      </c>
      <c r="W1027" s="454"/>
      <c r="X1027" s="244">
        <f>+VLOOKUP(A1027,[2]Sheet1!$A$13:$D$744,4,FALSE)</f>
        <v>0</v>
      </c>
      <c r="Y1027" s="244" t="e">
        <f>+VLOOKUP(X1027,bd_lista!$A$3:$C$590,3,FALSE)</f>
        <v>#N/A</v>
      </c>
      <c r="Z1027" s="302"/>
      <c r="AA1027" s="303"/>
    </row>
    <row r="1028" spans="1:27" customFormat="1" ht="27" hidden="1" customHeight="1">
      <c r="A1028" s="32">
        <v>1902</v>
      </c>
      <c r="B1028" s="449">
        <f>+A1028</f>
        <v>1902</v>
      </c>
      <c r="C1028" s="249" t="str">
        <f>+VLOOKUP(A1028,bd_lista!$A$3:$C$590,3,FALSE)</f>
        <v>Gobierno Autónomo Municipal de Porvenir</v>
      </c>
      <c r="D1028" s="451" t="str">
        <f>+C1028</f>
        <v>Gobierno Autónomo Municipal de Porvenir</v>
      </c>
      <c r="E1028" s="244" t="s">
        <v>1310</v>
      </c>
      <c r="F1028" s="245">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245">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245">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245">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245">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245">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245">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245">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245">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245">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245">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245">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245">
        <f t="shared" ca="1" si="37"/>
        <v>0</v>
      </c>
      <c r="S1028" s="252"/>
      <c r="T1028" s="245">
        <f ca="1">+T1029</f>
        <v>0</v>
      </c>
      <c r="U1028" s="244">
        <f t="shared" si="38"/>
        <v>1</v>
      </c>
      <c r="V1028" s="347" t="str">
        <f>+VLOOKUP(A1028,bd_lista!$A$3:$E$590,5,FALSE)</f>
        <v>Gobiernos Autonomos Municipales</v>
      </c>
      <c r="W1028" s="453" t="str">
        <f>+V1028</f>
        <v>Gobiernos Autonomos Municipales</v>
      </c>
      <c r="X1028" s="244">
        <f>+VLOOKUP(A1028,[2]Sheet1!$A$13:$D$744,4,FALSE)</f>
        <v>0</v>
      </c>
      <c r="Y1028" s="244" t="e">
        <f>+VLOOKUP(X1028,bd_lista!$A$3:$C$590,3,FALSE)</f>
        <v>#N/A</v>
      </c>
      <c r="Z1028" s="304">
        <f>+X1028</f>
        <v>0</v>
      </c>
      <c r="AA1028" s="305" t="e">
        <f>+Y1028</f>
        <v>#N/A</v>
      </c>
    </row>
    <row r="1029" spans="1:27" customFormat="1" ht="27" hidden="1" customHeight="1">
      <c r="A1029" s="32">
        <v>1902</v>
      </c>
      <c r="B1029" s="450"/>
      <c r="C1029" s="249" t="str">
        <f>+VLOOKUP(A1029,bd_lista!$A$3:$C$590,3,FALSE)</f>
        <v>Gobierno Autónomo Municipal de Porvenir</v>
      </c>
      <c r="D1029" s="452"/>
      <c r="E1029" s="246" t="s">
        <v>1311</v>
      </c>
      <c r="F1029" s="245">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245">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245">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245">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245">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245">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245">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245">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245">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245">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245">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245">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245">
        <f t="shared" ca="1" si="37"/>
        <v>0</v>
      </c>
      <c r="S1029" s="252">
        <f ca="1">+R1028+R1029</f>
        <v>0</v>
      </c>
      <c r="T1029" s="245">
        <f ca="1">+S1029</f>
        <v>0</v>
      </c>
      <c r="U1029" s="244">
        <f t="shared" si="38"/>
        <v>2</v>
      </c>
      <c r="V1029" s="347" t="str">
        <f>+VLOOKUP(A1029,bd_lista!$A$3:$E$590,5,FALSE)</f>
        <v>Gobiernos Autonomos Municipales</v>
      </c>
      <c r="W1029" s="454"/>
      <c r="X1029" s="244">
        <f>+VLOOKUP(A1029,[2]Sheet1!$A$13:$D$744,4,FALSE)</f>
        <v>0</v>
      </c>
      <c r="Y1029" s="244" t="e">
        <f>+VLOOKUP(X1029,bd_lista!$A$3:$C$590,3,FALSE)</f>
        <v>#N/A</v>
      </c>
      <c r="Z1029" s="302"/>
      <c r="AA1029" s="303"/>
    </row>
    <row r="1030" spans="1:27" customFormat="1" ht="15" hidden="1" customHeight="1">
      <c r="A1030" s="32">
        <v>1903</v>
      </c>
      <c r="B1030" s="449">
        <f>+A1030</f>
        <v>1903</v>
      </c>
      <c r="C1030" s="249" t="str">
        <f>+VLOOKUP(A1030,bd_lista!$A$3:$C$590,3,FALSE)</f>
        <v>Gobierno Autónomo Municipal de Bolpebra</v>
      </c>
      <c r="D1030" s="451" t="str">
        <f>+C1030</f>
        <v>Gobierno Autónomo Municipal de Bolpebra</v>
      </c>
      <c r="E1030" s="244" t="s">
        <v>1310</v>
      </c>
      <c r="F1030" s="245">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245">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245">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245">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245">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245">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245">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245">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245">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245">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245">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245">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245">
        <f t="shared" ca="1" si="37"/>
        <v>0</v>
      </c>
      <c r="S1030" s="252"/>
      <c r="T1030" s="245">
        <f ca="1">+T1031</f>
        <v>0</v>
      </c>
      <c r="U1030" s="244">
        <f t="shared" si="38"/>
        <v>1</v>
      </c>
      <c r="V1030" s="347" t="str">
        <f>+VLOOKUP(A1030,bd_lista!$A$3:$E$590,5,FALSE)</f>
        <v>Gobiernos Autonomos Municipales</v>
      </c>
      <c r="W1030" s="453" t="str">
        <f>+V1030</f>
        <v>Gobiernos Autonomos Municipales</v>
      </c>
      <c r="X1030" s="244">
        <f>+VLOOKUP(A1030,[2]Sheet1!$A$13:$D$744,4,FALSE)</f>
        <v>0</v>
      </c>
      <c r="Y1030" s="244" t="e">
        <f>+VLOOKUP(X1030,bd_lista!$A$3:$C$590,3,FALSE)</f>
        <v>#N/A</v>
      </c>
      <c r="Z1030" s="304">
        <f>+X1030</f>
        <v>0</v>
      </c>
      <c r="AA1030" s="305" t="e">
        <f>+Y1030</f>
        <v>#N/A</v>
      </c>
    </row>
    <row r="1031" spans="1:27" customFormat="1" ht="15" hidden="1" customHeight="1">
      <c r="A1031" s="32">
        <v>1903</v>
      </c>
      <c r="B1031" s="450"/>
      <c r="C1031" s="249" t="str">
        <f>+VLOOKUP(A1031,bd_lista!$A$3:$C$590,3,FALSE)</f>
        <v>Gobierno Autónomo Municipal de Bolpebra</v>
      </c>
      <c r="D1031" s="452"/>
      <c r="E1031" s="246" t="s">
        <v>1311</v>
      </c>
      <c r="F1031" s="247">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247">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247">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247">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247">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247">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247">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247">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247">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247">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247">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247">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247">
        <f t="shared" ca="1" si="37"/>
        <v>0</v>
      </c>
      <c r="S1031" s="252">
        <f ca="1">+R1030+R1031</f>
        <v>0</v>
      </c>
      <c r="T1031" s="245">
        <f ca="1">+S1031</f>
        <v>0</v>
      </c>
      <c r="U1031" s="244">
        <f t="shared" si="38"/>
        <v>2</v>
      </c>
      <c r="V1031" s="347" t="str">
        <f>+VLOOKUP(A1031,bd_lista!$A$3:$E$590,5,FALSE)</f>
        <v>Gobiernos Autonomos Municipales</v>
      </c>
      <c r="W1031" s="454"/>
      <c r="X1031" s="244">
        <f>+VLOOKUP(A1031,[2]Sheet1!$A$13:$D$744,4,FALSE)</f>
        <v>0</v>
      </c>
      <c r="Y1031" s="244" t="e">
        <f>+VLOOKUP(X1031,bd_lista!$A$3:$C$590,3,FALSE)</f>
        <v>#N/A</v>
      </c>
      <c r="Z1031" s="302"/>
      <c r="AA1031" s="303"/>
    </row>
    <row r="1032" spans="1:27" customFormat="1" ht="15" hidden="1" customHeight="1">
      <c r="A1032" s="32">
        <v>1904</v>
      </c>
      <c r="B1032" s="449">
        <f>+A1032</f>
        <v>1904</v>
      </c>
      <c r="C1032" s="249" t="str">
        <f>+VLOOKUP(A1032,bd_lista!$A$3:$C$590,3,FALSE)</f>
        <v>Gobierno Autónomo Municipal de Bella Flor</v>
      </c>
      <c r="D1032" s="451" t="str">
        <f>+C1032</f>
        <v>Gobierno Autónomo Municipal de Bella Flor</v>
      </c>
      <c r="E1032" s="244" t="s">
        <v>1310</v>
      </c>
      <c r="F1032" s="245">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245">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245">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245">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245">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245">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245">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245">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245">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245">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245">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245">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245">
        <f t="shared" ca="1" si="37"/>
        <v>0</v>
      </c>
      <c r="S1032" s="252"/>
      <c r="T1032" s="245">
        <f ca="1">+T1033</f>
        <v>0</v>
      </c>
      <c r="U1032" s="244">
        <f t="shared" si="38"/>
        <v>1</v>
      </c>
      <c r="V1032" s="347" t="str">
        <f>+VLOOKUP(A1032,bd_lista!$A$3:$E$590,5,FALSE)</f>
        <v>Gobiernos Autonomos Municipales</v>
      </c>
      <c r="W1032" s="453" t="str">
        <f>+V1032</f>
        <v>Gobiernos Autonomos Municipales</v>
      </c>
      <c r="X1032" s="244">
        <f>+VLOOKUP(A1032,[2]Sheet1!$A$13:$D$744,4,FALSE)</f>
        <v>0</v>
      </c>
      <c r="Y1032" s="244" t="e">
        <f>+VLOOKUP(X1032,bd_lista!$A$3:$C$590,3,FALSE)</f>
        <v>#N/A</v>
      </c>
      <c r="Z1032" s="304">
        <f>+X1032</f>
        <v>0</v>
      </c>
      <c r="AA1032" s="305" t="e">
        <f>+Y1032</f>
        <v>#N/A</v>
      </c>
    </row>
    <row r="1033" spans="1:27" customFormat="1" ht="15" hidden="1" customHeight="1">
      <c r="A1033" s="32">
        <v>1904</v>
      </c>
      <c r="B1033" s="450"/>
      <c r="C1033" s="249" t="str">
        <f>+VLOOKUP(A1033,bd_lista!$A$3:$C$590,3,FALSE)</f>
        <v>Gobierno Autónomo Municipal de Bella Flor</v>
      </c>
      <c r="D1033" s="452"/>
      <c r="E1033" s="246" t="s">
        <v>1311</v>
      </c>
      <c r="F1033" s="245">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245">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245">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245">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245">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245">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245">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245">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245">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245">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245">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245">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245">
        <f t="shared" ca="1" si="37"/>
        <v>0</v>
      </c>
      <c r="S1033" s="252">
        <f ca="1">+R1032+R1033</f>
        <v>0</v>
      </c>
      <c r="T1033" s="245">
        <f ca="1">+S1033</f>
        <v>0</v>
      </c>
      <c r="U1033" s="244">
        <f t="shared" si="38"/>
        <v>2</v>
      </c>
      <c r="V1033" s="347" t="str">
        <f>+VLOOKUP(A1033,bd_lista!$A$3:$E$590,5,FALSE)</f>
        <v>Gobiernos Autonomos Municipales</v>
      </c>
      <c r="W1033" s="454"/>
      <c r="X1033" s="244">
        <f>+VLOOKUP(A1033,[2]Sheet1!$A$13:$D$744,4,FALSE)</f>
        <v>0</v>
      </c>
      <c r="Y1033" s="244" t="e">
        <f>+VLOOKUP(X1033,bd_lista!$A$3:$C$590,3,FALSE)</f>
        <v>#N/A</v>
      </c>
      <c r="Z1033" s="302"/>
      <c r="AA1033" s="303"/>
    </row>
    <row r="1034" spans="1:27" customFormat="1" ht="15" hidden="1" customHeight="1">
      <c r="A1034" s="32">
        <v>1905</v>
      </c>
      <c r="B1034" s="449">
        <f>+A1034</f>
        <v>1905</v>
      </c>
      <c r="C1034" s="249" t="str">
        <f>+VLOOKUP(A1034,bd_lista!$A$3:$C$590,3,FALSE)</f>
        <v>Gobierno Autónomo Municipal de Puerto Rico</v>
      </c>
      <c r="D1034" s="451" t="str">
        <f>+C1034</f>
        <v>Gobierno Autónomo Municipal de Puerto Rico</v>
      </c>
      <c r="E1034" s="244" t="s">
        <v>1310</v>
      </c>
      <c r="F1034" s="245">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245">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245">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245">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245">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245">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245">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245">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245">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245">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245">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245">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245">
        <f t="shared" ca="1" si="37"/>
        <v>0</v>
      </c>
      <c r="S1034" s="252"/>
      <c r="T1034" s="245">
        <f ca="1">+T1035</f>
        <v>0</v>
      </c>
      <c r="U1034" s="244">
        <f t="shared" si="38"/>
        <v>1</v>
      </c>
      <c r="V1034" s="347" t="str">
        <f>+VLOOKUP(A1034,bd_lista!$A$3:$E$590,5,FALSE)</f>
        <v>Gobiernos Autonomos Municipales</v>
      </c>
      <c r="W1034" s="453" t="str">
        <f>+V1034</f>
        <v>Gobiernos Autonomos Municipales</v>
      </c>
      <c r="X1034" s="244">
        <f>+VLOOKUP(A1034,[2]Sheet1!$A$13:$D$744,4,FALSE)</f>
        <v>0</v>
      </c>
      <c r="Y1034" s="244" t="e">
        <f>+VLOOKUP(X1034,bd_lista!$A$3:$C$590,3,FALSE)</f>
        <v>#N/A</v>
      </c>
      <c r="Z1034" s="304">
        <f>+X1034</f>
        <v>0</v>
      </c>
      <c r="AA1034" s="305" t="e">
        <f>+Y1034</f>
        <v>#N/A</v>
      </c>
    </row>
    <row r="1035" spans="1:27" customFormat="1" ht="15" hidden="1" customHeight="1">
      <c r="A1035" s="32">
        <v>1905</v>
      </c>
      <c r="B1035" s="450"/>
      <c r="C1035" s="249" t="str">
        <f>+VLOOKUP(A1035,bd_lista!$A$3:$C$590,3,FALSE)</f>
        <v>Gobierno Autónomo Municipal de Puerto Rico</v>
      </c>
      <c r="D1035" s="452"/>
      <c r="E1035" s="246" t="s">
        <v>1311</v>
      </c>
      <c r="F1035" s="245">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245">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245">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245">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245">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245">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245">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245">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245">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245">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245">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245">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245">
        <f t="shared" ca="1" si="37"/>
        <v>0</v>
      </c>
      <c r="S1035" s="252">
        <f ca="1">+R1034+R1035</f>
        <v>0</v>
      </c>
      <c r="T1035" s="245">
        <f ca="1">+S1035</f>
        <v>0</v>
      </c>
      <c r="U1035" s="244">
        <f t="shared" si="38"/>
        <v>2</v>
      </c>
      <c r="V1035" s="347" t="str">
        <f>+VLOOKUP(A1035,bd_lista!$A$3:$E$590,5,FALSE)</f>
        <v>Gobiernos Autonomos Municipales</v>
      </c>
      <c r="W1035" s="454"/>
      <c r="X1035" s="244">
        <f>+VLOOKUP(A1035,[2]Sheet1!$A$13:$D$744,4,FALSE)</f>
        <v>0</v>
      </c>
      <c r="Y1035" s="244" t="e">
        <f>+VLOOKUP(X1035,bd_lista!$A$3:$C$590,3,FALSE)</f>
        <v>#N/A</v>
      </c>
      <c r="Z1035" s="302"/>
      <c r="AA1035" s="303"/>
    </row>
    <row r="1036" spans="1:27" customFormat="1" ht="27" hidden="1" customHeight="1">
      <c r="A1036" s="32">
        <v>1906</v>
      </c>
      <c r="B1036" s="449">
        <f>+A1036</f>
        <v>1906</v>
      </c>
      <c r="C1036" s="249" t="str">
        <f>+VLOOKUP(A1036,bd_lista!$A$3:$C$590,3,FALSE)</f>
        <v>Gobierno Autónomo Municipal de San Pedro</v>
      </c>
      <c r="D1036" s="451" t="str">
        <f>+C1036</f>
        <v>Gobierno Autónomo Municipal de San Pedro</v>
      </c>
      <c r="E1036" s="244" t="s">
        <v>1310</v>
      </c>
      <c r="F1036" s="245">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245">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245">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245">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245">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245">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245">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245">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245">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245">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245">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245">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245">
        <f t="shared" ca="1" si="37"/>
        <v>0</v>
      </c>
      <c r="S1036" s="252"/>
      <c r="T1036" s="245">
        <f ca="1">+T1037</f>
        <v>0</v>
      </c>
      <c r="U1036" s="244">
        <f t="shared" si="38"/>
        <v>1</v>
      </c>
      <c r="V1036" s="347" t="str">
        <f>+VLOOKUP(A1036,bd_lista!$A$3:$E$590,5,FALSE)</f>
        <v>Gobiernos Autonomos Municipales</v>
      </c>
      <c r="W1036" s="453" t="str">
        <f>+V1036</f>
        <v>Gobiernos Autonomos Municipales</v>
      </c>
      <c r="X1036" s="244">
        <f>+VLOOKUP(A1036,[2]Sheet1!$A$13:$D$744,4,FALSE)</f>
        <v>0</v>
      </c>
      <c r="Y1036" s="244" t="e">
        <f>+VLOOKUP(X1036,bd_lista!$A$3:$C$590,3,FALSE)</f>
        <v>#N/A</v>
      </c>
      <c r="Z1036" s="304">
        <f>+X1036</f>
        <v>0</v>
      </c>
      <c r="AA1036" s="305" t="e">
        <f>+Y1036</f>
        <v>#N/A</v>
      </c>
    </row>
    <row r="1037" spans="1:27" customFormat="1" ht="27" hidden="1" customHeight="1">
      <c r="A1037" s="32">
        <v>1906</v>
      </c>
      <c r="B1037" s="450"/>
      <c r="C1037" s="249" t="str">
        <f>+VLOOKUP(A1037,bd_lista!$A$3:$C$590,3,FALSE)</f>
        <v>Gobierno Autónomo Municipal de San Pedro</v>
      </c>
      <c r="D1037" s="452"/>
      <c r="E1037" s="246" t="s">
        <v>1311</v>
      </c>
      <c r="F1037" s="245">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245">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245">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245">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245">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245">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245">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245">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245">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245">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245">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245">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245">
        <f t="shared" ca="1" si="37"/>
        <v>0</v>
      </c>
      <c r="S1037" s="252">
        <f ca="1">+R1036+R1037</f>
        <v>0</v>
      </c>
      <c r="T1037" s="245">
        <f ca="1">+S1037</f>
        <v>0</v>
      </c>
      <c r="U1037" s="244">
        <f t="shared" si="38"/>
        <v>2</v>
      </c>
      <c r="V1037" s="347" t="str">
        <f>+VLOOKUP(A1037,bd_lista!$A$3:$E$590,5,FALSE)</f>
        <v>Gobiernos Autonomos Municipales</v>
      </c>
      <c r="W1037" s="454"/>
      <c r="X1037" s="244">
        <f>+VLOOKUP(A1037,[2]Sheet1!$A$13:$D$744,4,FALSE)</f>
        <v>0</v>
      </c>
      <c r="Y1037" s="244" t="e">
        <f>+VLOOKUP(X1037,bd_lista!$A$3:$C$590,3,FALSE)</f>
        <v>#N/A</v>
      </c>
      <c r="Z1037" s="302"/>
      <c r="AA1037" s="303"/>
    </row>
    <row r="1038" spans="1:27" customFormat="1" ht="15" hidden="1" customHeight="1">
      <c r="A1038" s="32">
        <v>1907</v>
      </c>
      <c r="B1038" s="449">
        <f>+A1038</f>
        <v>1907</v>
      </c>
      <c r="C1038" s="249" t="str">
        <f>+VLOOKUP(A1038,bd_lista!$A$3:$C$590,3,FALSE)</f>
        <v>Gobierno Autónomo Municipal de Filadelfia</v>
      </c>
      <c r="D1038" s="451" t="str">
        <f>+C1038</f>
        <v>Gobierno Autónomo Municipal de Filadelfia</v>
      </c>
      <c r="E1038" s="244" t="s">
        <v>1310</v>
      </c>
      <c r="F1038" s="245">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245">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245">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245">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245">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245">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245">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245">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245">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245">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245">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245">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245">
        <f t="shared" ca="1" si="37"/>
        <v>0</v>
      </c>
      <c r="S1038" s="275"/>
      <c r="T1038" s="273">
        <f ca="1">+T1039</f>
        <v>0</v>
      </c>
      <c r="U1038" s="244">
        <f t="shared" si="38"/>
        <v>1</v>
      </c>
      <c r="V1038" s="347" t="str">
        <f>+VLOOKUP(A1038,bd_lista!$A$3:$E$590,5,FALSE)</f>
        <v>Gobiernos Autonomos Municipales</v>
      </c>
      <c r="W1038" s="453" t="str">
        <f>+V1038</f>
        <v>Gobiernos Autonomos Municipales</v>
      </c>
      <c r="X1038" s="244">
        <f>+VLOOKUP(A1038,[2]Sheet1!$A$13:$D$744,4,FALSE)</f>
        <v>0</v>
      </c>
      <c r="Y1038" s="244" t="e">
        <f>+VLOOKUP(X1038,bd_lista!$A$3:$C$590,3,FALSE)</f>
        <v>#N/A</v>
      </c>
      <c r="Z1038" s="304">
        <f>+X1038</f>
        <v>0</v>
      </c>
      <c r="AA1038" s="305" t="e">
        <f>+Y1038</f>
        <v>#N/A</v>
      </c>
    </row>
    <row r="1039" spans="1:27" customFormat="1" ht="15" hidden="1" customHeight="1">
      <c r="A1039" s="32">
        <v>1907</v>
      </c>
      <c r="B1039" s="450"/>
      <c r="C1039" s="249" t="str">
        <f>+VLOOKUP(A1039,bd_lista!$A$3:$C$590,3,FALSE)</f>
        <v>Gobierno Autónomo Municipal de Filadelfia</v>
      </c>
      <c r="D1039" s="452"/>
      <c r="E1039" s="246" t="s">
        <v>1311</v>
      </c>
      <c r="F1039" s="247">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247">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247">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247">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247">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247">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247">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247">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247">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247">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247">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247">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247">
        <f t="shared" ca="1" si="37"/>
        <v>0</v>
      </c>
      <c r="S1039" s="252">
        <f ca="1">+R1038+R1039</f>
        <v>0</v>
      </c>
      <c r="T1039" s="247">
        <f ca="1">+S1039</f>
        <v>0</v>
      </c>
      <c r="U1039" s="244">
        <f t="shared" si="38"/>
        <v>2</v>
      </c>
      <c r="V1039" s="347" t="str">
        <f>+VLOOKUP(A1039,bd_lista!$A$3:$E$590,5,FALSE)</f>
        <v>Gobiernos Autonomos Municipales</v>
      </c>
      <c r="W1039" s="454"/>
      <c r="X1039" s="244">
        <f>+VLOOKUP(A1039,[2]Sheet1!$A$13:$D$744,4,FALSE)</f>
        <v>0</v>
      </c>
      <c r="Y1039" s="244" t="e">
        <f>+VLOOKUP(X1039,bd_lista!$A$3:$C$590,3,FALSE)</f>
        <v>#N/A</v>
      </c>
      <c r="Z1039" s="302"/>
      <c r="AA1039" s="303"/>
    </row>
    <row r="1040" spans="1:27" customFormat="1" ht="27" hidden="1" customHeight="1">
      <c r="A1040" s="32">
        <v>1908</v>
      </c>
      <c r="B1040" s="449">
        <f>+A1040</f>
        <v>1908</v>
      </c>
      <c r="C1040" s="249" t="str">
        <f>+VLOOKUP(A1040,bd_lista!$A$3:$C$590,3,FALSE)</f>
        <v>Gobierno Autónomo Municipal de Puerto Gonzalo Moreno</v>
      </c>
      <c r="D1040" s="451" t="str">
        <f>+C1040</f>
        <v>Gobierno Autónomo Municipal de Puerto Gonzalo Moreno</v>
      </c>
      <c r="E1040" s="244" t="s">
        <v>1310</v>
      </c>
      <c r="F1040" s="245">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245">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245">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245">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245">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245">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245">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245">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245">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245">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245">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245">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245">
        <f t="shared" ca="1" si="37"/>
        <v>0</v>
      </c>
      <c r="S1040" s="252"/>
      <c r="T1040" s="245">
        <f ca="1">+T1041</f>
        <v>0</v>
      </c>
      <c r="U1040" s="244">
        <f t="shared" si="38"/>
        <v>1</v>
      </c>
      <c r="V1040" s="347" t="str">
        <f>+VLOOKUP(A1040,bd_lista!$A$3:$E$590,5,FALSE)</f>
        <v>Gobiernos Autonomos Municipales</v>
      </c>
      <c r="W1040" s="453" t="str">
        <f>+V1040</f>
        <v>Gobiernos Autonomos Municipales</v>
      </c>
      <c r="X1040" s="244">
        <f>+VLOOKUP(A1040,[2]Sheet1!$A$13:$D$744,4,FALSE)</f>
        <v>0</v>
      </c>
      <c r="Y1040" s="244" t="e">
        <f>+VLOOKUP(X1040,bd_lista!$A$3:$C$590,3,FALSE)</f>
        <v>#N/A</v>
      </c>
      <c r="Z1040" s="304">
        <f>+X1040</f>
        <v>0</v>
      </c>
      <c r="AA1040" s="305" t="e">
        <f>+Y1040</f>
        <v>#N/A</v>
      </c>
    </row>
    <row r="1041" spans="1:27" customFormat="1" ht="27" hidden="1" customHeight="1">
      <c r="A1041" s="32">
        <v>1908</v>
      </c>
      <c r="B1041" s="450"/>
      <c r="C1041" s="249" t="str">
        <f>+VLOOKUP(A1041,bd_lista!$A$3:$C$590,3,FALSE)</f>
        <v>Gobierno Autónomo Municipal de Puerto Gonzalo Moreno</v>
      </c>
      <c r="D1041" s="452"/>
      <c r="E1041" s="246" t="s">
        <v>1311</v>
      </c>
      <c r="F1041" s="245">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245">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245">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245">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245">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245">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245">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245">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245">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245">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245">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245">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245">
        <f t="shared" ca="1" si="37"/>
        <v>0</v>
      </c>
      <c r="S1041" s="252">
        <f ca="1">+R1040+R1041</f>
        <v>0</v>
      </c>
      <c r="T1041" s="245">
        <f ca="1">+S1041</f>
        <v>0</v>
      </c>
      <c r="U1041" s="244">
        <f t="shared" si="38"/>
        <v>2</v>
      </c>
      <c r="V1041" s="347" t="str">
        <f>+VLOOKUP(A1041,bd_lista!$A$3:$E$590,5,FALSE)</f>
        <v>Gobiernos Autonomos Municipales</v>
      </c>
      <c r="W1041" s="454"/>
      <c r="X1041" s="244">
        <f>+VLOOKUP(A1041,[2]Sheet1!$A$13:$D$744,4,FALSE)</f>
        <v>0</v>
      </c>
      <c r="Y1041" s="244" t="e">
        <f>+VLOOKUP(X1041,bd_lista!$A$3:$C$590,3,FALSE)</f>
        <v>#N/A</v>
      </c>
      <c r="Z1041" s="302"/>
      <c r="AA1041" s="303"/>
    </row>
    <row r="1042" spans="1:27" customFormat="1" ht="15" hidden="1" customHeight="1">
      <c r="A1042" s="32">
        <v>1909</v>
      </c>
      <c r="B1042" s="449">
        <f>+A1042</f>
        <v>1909</v>
      </c>
      <c r="C1042" s="249" t="str">
        <f>+VLOOKUP(A1042,bd_lista!$A$3:$C$590,3,FALSE)</f>
        <v>Gobierno Autónomo Municipal de San Lorenzo</v>
      </c>
      <c r="D1042" s="451" t="str">
        <f>+C1042</f>
        <v>Gobierno Autónomo Municipal de San Lorenzo</v>
      </c>
      <c r="E1042" s="244" t="s">
        <v>1310</v>
      </c>
      <c r="F1042" s="245">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245">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245">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245">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245">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245">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245">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245">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245">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245">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245">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245">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245">
        <f t="shared" ca="1" si="37"/>
        <v>0</v>
      </c>
      <c r="S1042" s="252"/>
      <c r="T1042" s="245">
        <f ca="1">+T1043</f>
        <v>0</v>
      </c>
      <c r="U1042" s="244">
        <f t="shared" si="38"/>
        <v>1</v>
      </c>
      <c r="V1042" s="347" t="str">
        <f>+VLOOKUP(A1042,bd_lista!$A$3:$E$590,5,FALSE)</f>
        <v>Gobiernos Autonomos Municipales</v>
      </c>
      <c r="W1042" s="453" t="str">
        <f>+V1042</f>
        <v>Gobiernos Autonomos Municipales</v>
      </c>
      <c r="X1042" s="244">
        <f>+VLOOKUP(A1042,[2]Sheet1!$A$13:$D$744,4,FALSE)</f>
        <v>0</v>
      </c>
      <c r="Y1042" s="244" t="e">
        <f>+VLOOKUP(X1042,bd_lista!$A$3:$C$590,3,FALSE)</f>
        <v>#N/A</v>
      </c>
      <c r="Z1042" s="304">
        <f>+X1042</f>
        <v>0</v>
      </c>
      <c r="AA1042" s="305" t="e">
        <f>+Y1042</f>
        <v>#N/A</v>
      </c>
    </row>
    <row r="1043" spans="1:27" customFormat="1" ht="15" hidden="1" customHeight="1">
      <c r="A1043" s="32">
        <v>1909</v>
      </c>
      <c r="B1043" s="450"/>
      <c r="C1043" s="249" t="str">
        <f>+VLOOKUP(A1043,bd_lista!$A$3:$C$590,3,FALSE)</f>
        <v>Gobierno Autónomo Municipal de San Lorenzo</v>
      </c>
      <c r="D1043" s="452"/>
      <c r="E1043" s="246" t="s">
        <v>1311</v>
      </c>
      <c r="F1043" s="245">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245">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245">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245">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245">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245">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245">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245">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245">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245">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245">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245">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245">
        <f t="shared" ca="1" si="37"/>
        <v>0</v>
      </c>
      <c r="S1043" s="252">
        <f ca="1">+R1042+R1043</f>
        <v>0</v>
      </c>
      <c r="T1043" s="245">
        <f ca="1">+S1043</f>
        <v>0</v>
      </c>
      <c r="U1043" s="244">
        <f t="shared" si="38"/>
        <v>2</v>
      </c>
      <c r="V1043" s="347" t="str">
        <f>+VLOOKUP(A1043,bd_lista!$A$3:$E$590,5,FALSE)</f>
        <v>Gobiernos Autonomos Municipales</v>
      </c>
      <c r="W1043" s="454"/>
      <c r="X1043" s="244">
        <f>+VLOOKUP(A1043,[2]Sheet1!$A$13:$D$744,4,FALSE)</f>
        <v>0</v>
      </c>
      <c r="Y1043" s="244" t="e">
        <f>+VLOOKUP(X1043,bd_lista!$A$3:$C$590,3,FALSE)</f>
        <v>#N/A</v>
      </c>
      <c r="Z1043" s="302"/>
      <c r="AA1043" s="303"/>
    </row>
    <row r="1044" spans="1:27" customFormat="1" ht="15" hidden="1" customHeight="1">
      <c r="A1044" s="32">
        <v>1910</v>
      </c>
      <c r="B1044" s="449">
        <f>+A1044</f>
        <v>1910</v>
      </c>
      <c r="C1044" s="249" t="str">
        <f>+VLOOKUP(A1044,bd_lista!$A$3:$C$590,3,FALSE)</f>
        <v>Gobierno Autónomo Municipal de Sena</v>
      </c>
      <c r="D1044" s="451" t="str">
        <f>+C1044</f>
        <v>Gobierno Autónomo Municipal de Sena</v>
      </c>
      <c r="E1044" s="244" t="s">
        <v>1310</v>
      </c>
      <c r="F1044" s="245">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245">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245">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245">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245">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245">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245">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245">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245">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245">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245">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245">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245">
        <f t="shared" ca="1" si="37"/>
        <v>0</v>
      </c>
      <c r="S1044" s="252"/>
      <c r="T1044" s="245">
        <f ca="1">+T1045</f>
        <v>0</v>
      </c>
      <c r="U1044" s="244">
        <f t="shared" si="38"/>
        <v>1</v>
      </c>
      <c r="V1044" s="347" t="str">
        <f>+VLOOKUP(A1044,bd_lista!$A$3:$E$590,5,FALSE)</f>
        <v>Gobiernos Autonomos Municipales</v>
      </c>
      <c r="W1044" s="453" t="str">
        <f>+V1044</f>
        <v>Gobiernos Autonomos Municipales</v>
      </c>
      <c r="X1044" s="244">
        <f>+VLOOKUP(A1044,[2]Sheet1!$A$13:$D$744,4,FALSE)</f>
        <v>0</v>
      </c>
      <c r="Y1044" s="244" t="e">
        <f>+VLOOKUP(X1044,bd_lista!$A$3:$C$590,3,FALSE)</f>
        <v>#N/A</v>
      </c>
      <c r="Z1044" s="304">
        <f>+X1044</f>
        <v>0</v>
      </c>
      <c r="AA1044" s="305" t="e">
        <f>+Y1044</f>
        <v>#N/A</v>
      </c>
    </row>
    <row r="1045" spans="1:27" customFormat="1" ht="15" hidden="1" customHeight="1">
      <c r="A1045" s="32">
        <v>1910</v>
      </c>
      <c r="B1045" s="450"/>
      <c r="C1045" s="249" t="str">
        <f>+VLOOKUP(A1045,bd_lista!$A$3:$C$590,3,FALSE)</f>
        <v>Gobierno Autónomo Municipal de Sena</v>
      </c>
      <c r="D1045" s="452"/>
      <c r="E1045" s="246" t="s">
        <v>1311</v>
      </c>
      <c r="F1045" s="245">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245">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245">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245">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245">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245">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245">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245">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245">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245">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245">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245">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245">
        <f t="shared" ca="1" si="37"/>
        <v>0</v>
      </c>
      <c r="S1045" s="252">
        <f ca="1">+R1044+R1045</f>
        <v>0</v>
      </c>
      <c r="T1045" s="245">
        <f ca="1">+S1045</f>
        <v>0</v>
      </c>
      <c r="U1045" s="244">
        <f t="shared" si="38"/>
        <v>2</v>
      </c>
      <c r="V1045" s="347" t="str">
        <f>+VLOOKUP(A1045,bd_lista!$A$3:$E$590,5,FALSE)</f>
        <v>Gobiernos Autonomos Municipales</v>
      </c>
      <c r="W1045" s="454"/>
      <c r="X1045" s="244">
        <f>+VLOOKUP(A1045,[2]Sheet1!$A$13:$D$744,4,FALSE)</f>
        <v>0</v>
      </c>
      <c r="Y1045" s="244" t="e">
        <f>+VLOOKUP(X1045,bd_lista!$A$3:$C$590,3,FALSE)</f>
        <v>#N/A</v>
      </c>
      <c r="Z1045" s="302"/>
      <c r="AA1045" s="303"/>
    </row>
    <row r="1046" spans="1:27" customFormat="1" ht="15" hidden="1" customHeight="1">
      <c r="A1046" s="32">
        <v>1911</v>
      </c>
      <c r="B1046" s="449">
        <f>+A1046</f>
        <v>1911</v>
      </c>
      <c r="C1046" s="249" t="str">
        <f>+VLOOKUP(A1046,bd_lista!$A$3:$C$590,3,FALSE)</f>
        <v>Gobierno Autónomo Municipal de Santa Rosa del Abuná</v>
      </c>
      <c r="D1046" s="451" t="str">
        <f>+C1046</f>
        <v>Gobierno Autónomo Municipal de Santa Rosa del Abuná</v>
      </c>
      <c r="E1046" s="244" t="s">
        <v>1310</v>
      </c>
      <c r="F1046" s="245">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245">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245">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245">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245">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245">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245">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245">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245">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245">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245">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245">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245">
        <f t="shared" ca="1" si="37"/>
        <v>0</v>
      </c>
      <c r="S1046" s="252"/>
      <c r="T1046" s="245">
        <f ca="1">+T1047</f>
        <v>0</v>
      </c>
      <c r="U1046" s="244">
        <f t="shared" si="38"/>
        <v>1</v>
      </c>
      <c r="V1046" s="347" t="str">
        <f>+VLOOKUP(A1046,bd_lista!$A$3:$E$590,5,FALSE)</f>
        <v>Gobiernos Autonomos Municipales</v>
      </c>
      <c r="W1046" s="453" t="str">
        <f>+V1046</f>
        <v>Gobiernos Autonomos Municipales</v>
      </c>
      <c r="X1046" s="244">
        <f>+VLOOKUP(A1046,[2]Sheet1!$A$13:$D$744,4,FALSE)</f>
        <v>0</v>
      </c>
      <c r="Y1046" s="244" t="e">
        <f>+VLOOKUP(X1046,bd_lista!$A$3:$C$590,3,FALSE)</f>
        <v>#N/A</v>
      </c>
      <c r="Z1046" s="304">
        <f>+X1046</f>
        <v>0</v>
      </c>
      <c r="AA1046" s="305" t="e">
        <f>+Y1046</f>
        <v>#N/A</v>
      </c>
    </row>
    <row r="1047" spans="1:27" customFormat="1" ht="15" hidden="1" customHeight="1">
      <c r="A1047" s="32">
        <v>1911</v>
      </c>
      <c r="B1047" s="450"/>
      <c r="C1047" s="249" t="str">
        <f>+VLOOKUP(A1047,bd_lista!$A$3:$C$590,3,FALSE)</f>
        <v>Gobierno Autónomo Municipal de Santa Rosa del Abuná</v>
      </c>
      <c r="D1047" s="452"/>
      <c r="E1047" s="246" t="s">
        <v>1311</v>
      </c>
      <c r="F1047" s="245">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245">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245">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245">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245">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245">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245">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245">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245">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245">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245">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245">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245">
        <f t="shared" ca="1" si="37"/>
        <v>0</v>
      </c>
      <c r="S1047" s="252">
        <f ca="1">+R1046+R1047</f>
        <v>0</v>
      </c>
      <c r="T1047" s="245">
        <f ca="1">+S1047</f>
        <v>0</v>
      </c>
      <c r="U1047" s="244">
        <f t="shared" si="38"/>
        <v>2</v>
      </c>
      <c r="V1047" s="347" t="str">
        <f>+VLOOKUP(A1047,bd_lista!$A$3:$E$590,5,FALSE)</f>
        <v>Gobiernos Autonomos Municipales</v>
      </c>
      <c r="W1047" s="454"/>
      <c r="X1047" s="244">
        <f>+VLOOKUP(A1047,[2]Sheet1!$A$13:$D$744,4,FALSE)</f>
        <v>0</v>
      </c>
      <c r="Y1047" s="244" t="e">
        <f>+VLOOKUP(X1047,bd_lista!$A$3:$C$590,3,FALSE)</f>
        <v>#N/A</v>
      </c>
      <c r="Z1047" s="302"/>
      <c r="AA1047" s="303"/>
    </row>
    <row r="1048" spans="1:27" customFormat="1" ht="15" hidden="1" customHeight="1">
      <c r="A1048" s="32">
        <v>1912</v>
      </c>
      <c r="B1048" s="449">
        <f>+A1048</f>
        <v>1912</v>
      </c>
      <c r="C1048" s="249" t="str">
        <f>+VLOOKUP(A1048,bd_lista!$A$3:$C$590,3,FALSE)</f>
        <v>Gobierno Autónomo Municipal de Ingavi (Humaita)</v>
      </c>
      <c r="D1048" s="451" t="str">
        <f>+C1048</f>
        <v>Gobierno Autónomo Municipal de Ingavi (Humaita)</v>
      </c>
      <c r="E1048" s="244" t="s">
        <v>1310</v>
      </c>
      <c r="F1048" s="245">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245">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245">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245">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245">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245">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245">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245">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245">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245">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245">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245">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245">
        <f t="shared" ca="1" si="37"/>
        <v>0</v>
      </c>
      <c r="S1048" s="252"/>
      <c r="T1048" s="245">
        <f ca="1">+T1049</f>
        <v>0</v>
      </c>
      <c r="U1048" s="244">
        <f t="shared" si="38"/>
        <v>1</v>
      </c>
      <c r="V1048" s="347" t="str">
        <f>+VLOOKUP(A1048,bd_lista!$A$3:$E$590,5,FALSE)</f>
        <v>Gobiernos Autonomos Municipales</v>
      </c>
      <c r="W1048" s="453" t="str">
        <f>+V1048</f>
        <v>Gobiernos Autonomos Municipales</v>
      </c>
      <c r="X1048" s="244">
        <f>+VLOOKUP(A1048,[2]Sheet1!$A$13:$D$744,4,FALSE)</f>
        <v>0</v>
      </c>
      <c r="Y1048" s="244" t="e">
        <f>+VLOOKUP(X1048,bd_lista!$A$3:$C$590,3,FALSE)</f>
        <v>#N/A</v>
      </c>
      <c r="Z1048" s="304">
        <f>+X1048</f>
        <v>0</v>
      </c>
      <c r="AA1048" s="305" t="e">
        <f>+Y1048</f>
        <v>#N/A</v>
      </c>
    </row>
    <row r="1049" spans="1:27" customFormat="1" ht="15" hidden="1" customHeight="1">
      <c r="A1049" s="32">
        <v>1912</v>
      </c>
      <c r="B1049" s="450"/>
      <c r="C1049" s="249" t="str">
        <f>+VLOOKUP(A1049,bd_lista!$A$3:$C$590,3,FALSE)</f>
        <v>Gobierno Autónomo Municipal de Ingavi (Humaita)</v>
      </c>
      <c r="D1049" s="452"/>
      <c r="E1049" s="246" t="s">
        <v>1311</v>
      </c>
      <c r="F1049" s="245">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245">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245">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245">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245">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245">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245">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245">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245">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245">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245">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245">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245">
        <f t="shared" ca="1" si="37"/>
        <v>0</v>
      </c>
      <c r="S1049" s="252">
        <f ca="1">+R1048+R1049</f>
        <v>0</v>
      </c>
      <c r="T1049" s="245">
        <f ca="1">+S1049</f>
        <v>0</v>
      </c>
      <c r="U1049" s="244">
        <f t="shared" si="38"/>
        <v>2</v>
      </c>
      <c r="V1049" s="347" t="str">
        <f>+VLOOKUP(A1049,bd_lista!$A$3:$E$590,5,FALSE)</f>
        <v>Gobiernos Autonomos Municipales</v>
      </c>
      <c r="W1049" s="454"/>
      <c r="X1049" s="244">
        <f>+VLOOKUP(A1049,[2]Sheet1!$A$13:$D$744,4,FALSE)</f>
        <v>0</v>
      </c>
      <c r="Y1049" s="244" t="e">
        <f>+VLOOKUP(X1049,bd_lista!$A$3:$C$590,3,FALSE)</f>
        <v>#N/A</v>
      </c>
      <c r="Z1049" s="302"/>
      <c r="AA1049" s="303"/>
    </row>
    <row r="1050" spans="1:27" customFormat="1" ht="15" hidden="1" customHeight="1">
      <c r="A1050" s="32">
        <v>1913</v>
      </c>
      <c r="B1050" s="449">
        <f>+A1050</f>
        <v>1913</v>
      </c>
      <c r="C1050" s="249" t="str">
        <f>+VLOOKUP(A1050,bd_lista!$A$3:$C$590,3,FALSE)</f>
        <v>Gobierno Autónomo Municipal de Nueva Esperanza</v>
      </c>
      <c r="D1050" s="451" t="str">
        <f>+C1050</f>
        <v>Gobierno Autónomo Municipal de Nueva Esperanza</v>
      </c>
      <c r="E1050" s="244" t="s">
        <v>1310</v>
      </c>
      <c r="F1050" s="245">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245">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245">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245">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245">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245">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245">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245">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245">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245">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245">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245">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245">
        <f t="shared" ca="1" si="37"/>
        <v>0</v>
      </c>
      <c r="S1050" s="252"/>
      <c r="T1050" s="245">
        <f ca="1">+T1051</f>
        <v>0</v>
      </c>
      <c r="U1050" s="244">
        <f t="shared" si="38"/>
        <v>1</v>
      </c>
      <c r="V1050" s="347" t="str">
        <f>+VLOOKUP(A1050,bd_lista!$A$3:$E$590,5,FALSE)</f>
        <v>Gobiernos Autonomos Municipales</v>
      </c>
      <c r="W1050" s="453" t="str">
        <f>+V1050</f>
        <v>Gobiernos Autonomos Municipales</v>
      </c>
      <c r="X1050" s="244">
        <f>+VLOOKUP(A1050,[2]Sheet1!$A$13:$D$744,4,FALSE)</f>
        <v>0</v>
      </c>
      <c r="Y1050" s="244" t="e">
        <f>+VLOOKUP(X1050,bd_lista!$A$3:$C$590,3,FALSE)</f>
        <v>#N/A</v>
      </c>
      <c r="Z1050" s="304">
        <f>+X1050</f>
        <v>0</v>
      </c>
      <c r="AA1050" s="305" t="e">
        <f>+Y1050</f>
        <v>#N/A</v>
      </c>
    </row>
    <row r="1051" spans="1:27" customFormat="1" ht="15" hidden="1" customHeight="1">
      <c r="A1051" s="32">
        <v>1913</v>
      </c>
      <c r="B1051" s="450"/>
      <c r="C1051" s="249" t="str">
        <f>+VLOOKUP(A1051,bd_lista!$A$3:$C$590,3,FALSE)</f>
        <v>Gobierno Autónomo Municipal de Nueva Esperanza</v>
      </c>
      <c r="D1051" s="452"/>
      <c r="E1051" s="246" t="s">
        <v>1311</v>
      </c>
      <c r="F1051" s="245">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245">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245">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245">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245">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245">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245">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245">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245">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245">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245">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245">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245">
        <f t="shared" ca="1" si="37"/>
        <v>0</v>
      </c>
      <c r="S1051" s="252">
        <f ca="1">+R1050+R1051</f>
        <v>0</v>
      </c>
      <c r="T1051" s="245">
        <f ca="1">+S1051</f>
        <v>0</v>
      </c>
      <c r="U1051" s="244">
        <f t="shared" si="38"/>
        <v>2</v>
      </c>
      <c r="V1051" s="347" t="str">
        <f>+VLOOKUP(A1051,bd_lista!$A$3:$E$590,5,FALSE)</f>
        <v>Gobiernos Autonomos Municipales</v>
      </c>
      <c r="W1051" s="454"/>
      <c r="X1051" s="244">
        <f>+VLOOKUP(A1051,[2]Sheet1!$A$13:$D$744,4,FALSE)</f>
        <v>0</v>
      </c>
      <c r="Y1051" s="244" t="e">
        <f>+VLOOKUP(X1051,bd_lista!$A$3:$C$590,3,FALSE)</f>
        <v>#N/A</v>
      </c>
      <c r="Z1051" s="302"/>
      <c r="AA1051" s="303"/>
    </row>
    <row r="1052" spans="1:27" customFormat="1" ht="15" hidden="1" customHeight="1">
      <c r="A1052" s="32">
        <v>1914</v>
      </c>
      <c r="B1052" s="449">
        <f>+A1052</f>
        <v>1914</v>
      </c>
      <c r="C1052" s="249" t="str">
        <f>+VLOOKUP(A1052,bd_lista!$A$3:$C$590,3,FALSE)</f>
        <v>Gobierno Autónomo Municipal de Villa Nueva (Loma Alta)</v>
      </c>
      <c r="D1052" s="451" t="str">
        <f>+C1052</f>
        <v>Gobierno Autónomo Municipal de Villa Nueva (Loma Alta)</v>
      </c>
      <c r="E1052" s="244" t="s">
        <v>1310</v>
      </c>
      <c r="F1052" s="245">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245">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245">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245">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245">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245">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245">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245">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245">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245">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245">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245">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245">
        <f t="shared" ca="1" si="37"/>
        <v>0</v>
      </c>
      <c r="S1052" s="252"/>
      <c r="T1052" s="245">
        <f ca="1">+T1053</f>
        <v>0</v>
      </c>
      <c r="U1052" s="244">
        <f t="shared" si="38"/>
        <v>1</v>
      </c>
      <c r="V1052" s="347" t="str">
        <f>+VLOOKUP(A1052,bd_lista!$A$3:$E$590,5,FALSE)</f>
        <v>Gobiernos Autonomos Municipales</v>
      </c>
      <c r="W1052" s="453" t="str">
        <f>+V1052</f>
        <v>Gobiernos Autonomos Municipales</v>
      </c>
      <c r="X1052" s="244">
        <f>+VLOOKUP(A1052,[2]Sheet1!$A$13:$D$744,4,FALSE)</f>
        <v>0</v>
      </c>
      <c r="Y1052" s="244" t="e">
        <f>+VLOOKUP(X1052,bd_lista!$A$3:$C$590,3,FALSE)</f>
        <v>#N/A</v>
      </c>
      <c r="Z1052" s="304">
        <f>+X1052</f>
        <v>0</v>
      </c>
      <c r="AA1052" s="305" t="e">
        <f>+Y1052</f>
        <v>#N/A</v>
      </c>
    </row>
    <row r="1053" spans="1:27" customFormat="1" ht="15" hidden="1" customHeight="1">
      <c r="A1053" s="32">
        <v>1914</v>
      </c>
      <c r="B1053" s="450"/>
      <c r="C1053" s="249" t="str">
        <f>+VLOOKUP(A1053,bd_lista!$A$3:$C$590,3,FALSE)</f>
        <v>Gobierno Autónomo Municipal de Villa Nueva (Loma Alta)</v>
      </c>
      <c r="D1053" s="452"/>
      <c r="E1053" s="246" t="s">
        <v>1311</v>
      </c>
      <c r="F1053" s="245">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245">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245">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245">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245">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245">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245">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245">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245">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245">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245">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245">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245">
        <f t="shared" ca="1" si="37"/>
        <v>0</v>
      </c>
      <c r="S1053" s="252">
        <f ca="1">+R1052+R1053</f>
        <v>0</v>
      </c>
      <c r="T1053" s="245">
        <f ca="1">+S1053</f>
        <v>0</v>
      </c>
      <c r="U1053" s="244">
        <f t="shared" si="38"/>
        <v>2</v>
      </c>
      <c r="V1053" s="347" t="str">
        <f>+VLOOKUP(A1053,bd_lista!$A$3:$E$590,5,FALSE)</f>
        <v>Gobiernos Autonomos Municipales</v>
      </c>
      <c r="W1053" s="454"/>
      <c r="X1053" s="244">
        <f>+VLOOKUP(A1053,[2]Sheet1!$A$13:$D$744,4,FALSE)</f>
        <v>0</v>
      </c>
      <c r="Y1053" s="244" t="e">
        <f>+VLOOKUP(X1053,bd_lista!$A$3:$C$590,3,FALSE)</f>
        <v>#N/A</v>
      </c>
      <c r="Z1053" s="302"/>
      <c r="AA1053" s="303"/>
    </row>
    <row r="1054" spans="1:27" customFormat="1" ht="15" hidden="1" customHeight="1">
      <c r="A1054" s="32">
        <v>3301</v>
      </c>
      <c r="B1054" s="449">
        <f>+A1054</f>
        <v>3301</v>
      </c>
      <c r="C1054" s="249" t="str">
        <f>+VLOOKUP(A1054,bd_lista!$A$3:$C$590,3,FALSE)</f>
        <v>Gobierno Autónomo Indígena Originario Campesino del Territorio de Raqaypampa</v>
      </c>
      <c r="D1054" s="451" t="str">
        <f>+C1054</f>
        <v>Gobierno Autónomo Indígena Originario Campesino del Territorio de Raqaypampa</v>
      </c>
      <c r="E1054" s="244" t="s">
        <v>1310</v>
      </c>
      <c r="F1054" s="245">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245">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245">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245">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245">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245">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245">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245">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245">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245">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245">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245">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245">
        <f t="shared" ref="R1054:R1117" ca="1" si="39">+SUM(F1054:Q1054)</f>
        <v>0</v>
      </c>
      <c r="S1054" s="252"/>
      <c r="T1054" s="245">
        <f ca="1">+T1055</f>
        <v>0</v>
      </c>
      <c r="U1054" s="244">
        <f t="shared" ref="U1054:U1117" si="40">+IF(E1054="Débitos",1,2)</f>
        <v>1</v>
      </c>
      <c r="V1054" s="347" t="str">
        <f>+VLOOKUP(A1054,bd_lista!$A$3:$E$590,5,FALSE)</f>
        <v>Gobiernos Autónomos Indígenas Originarias Campesinas</v>
      </c>
      <c r="W1054" s="453" t="str">
        <f>+V1054</f>
        <v>Gobiernos Autónomos Indígenas Originarias Campesinas</v>
      </c>
      <c r="X1054" s="244">
        <f>+VLOOKUP(A1054,[2]Sheet1!$A$13:$D$744,4,FALSE)</f>
        <v>0</v>
      </c>
      <c r="Y1054" s="244" t="e">
        <f>+VLOOKUP(X1054,bd_lista!$A$3:$C$590,3,FALSE)</f>
        <v>#N/A</v>
      </c>
      <c r="Z1054" s="304">
        <f>+X1054</f>
        <v>0</v>
      </c>
      <c r="AA1054" s="305" t="e">
        <f>+Y1054</f>
        <v>#N/A</v>
      </c>
    </row>
    <row r="1055" spans="1:27" customFormat="1" ht="15" hidden="1" customHeight="1">
      <c r="A1055" s="32">
        <v>3301</v>
      </c>
      <c r="B1055" s="450"/>
      <c r="C1055" s="249" t="str">
        <f>+VLOOKUP(A1055,bd_lista!$A$3:$C$590,3,FALSE)</f>
        <v>Gobierno Autónomo Indígena Originario Campesino del Territorio de Raqaypampa</v>
      </c>
      <c r="D1055" s="452"/>
      <c r="E1055" s="246" t="s">
        <v>1311</v>
      </c>
      <c r="F1055" s="245">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245">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245">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245">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245">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245">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245">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245">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245">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245">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245">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245">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245">
        <f t="shared" ca="1" si="39"/>
        <v>0</v>
      </c>
      <c r="S1055" s="252">
        <f ca="1">+R1054+R1055</f>
        <v>0</v>
      </c>
      <c r="T1055" s="245">
        <f ca="1">+S1055</f>
        <v>0</v>
      </c>
      <c r="U1055" s="244">
        <f t="shared" si="40"/>
        <v>2</v>
      </c>
      <c r="V1055" s="347" t="str">
        <f>+VLOOKUP(A1055,bd_lista!$A$3:$E$590,5,FALSE)</f>
        <v>Gobiernos Autónomos Indígenas Originarias Campesinas</v>
      </c>
      <c r="W1055" s="454"/>
      <c r="X1055" s="244">
        <f>+VLOOKUP(A1055,[2]Sheet1!$A$13:$D$744,4,FALSE)</f>
        <v>0</v>
      </c>
      <c r="Y1055" s="244" t="e">
        <f>+VLOOKUP(X1055,bd_lista!$A$3:$C$590,3,FALSE)</f>
        <v>#N/A</v>
      </c>
      <c r="Z1055" s="302"/>
      <c r="AA1055" s="303"/>
    </row>
    <row r="1056" spans="1:27" customFormat="1" ht="15" hidden="1" customHeight="1">
      <c r="A1056" s="32">
        <v>3401</v>
      </c>
      <c r="B1056" s="449">
        <f>+A1056</f>
        <v>3401</v>
      </c>
      <c r="C1056" s="249" t="str">
        <f>+VLOOKUP(A1056,bd_lista!$A$3:$C$590,3,FALSE)</f>
        <v>GAIOC de la Nación Originaria Uru Chipaya</v>
      </c>
      <c r="D1056" s="451" t="str">
        <f>+C1056</f>
        <v>GAIOC de la Nación Originaria Uru Chipaya</v>
      </c>
      <c r="E1056" s="244" t="s">
        <v>1310</v>
      </c>
      <c r="F1056" s="245">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245">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245">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245">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245">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245">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245">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245">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245">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245">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245">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245">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245">
        <f t="shared" ca="1" si="39"/>
        <v>0</v>
      </c>
      <c r="S1056" s="252"/>
      <c r="T1056" s="245">
        <f ca="1">+T1057</f>
        <v>0</v>
      </c>
      <c r="U1056" s="244">
        <f t="shared" si="40"/>
        <v>1</v>
      </c>
      <c r="V1056" s="347" t="str">
        <f>+VLOOKUP(A1056,bd_lista!$A$3:$E$590,5,FALSE)</f>
        <v>Gobiernos Autónomos Indígenas Originarias Campesinas</v>
      </c>
      <c r="W1056" s="453" t="str">
        <f>+V1056</f>
        <v>Gobiernos Autónomos Indígenas Originarias Campesinas</v>
      </c>
      <c r="X1056" s="244">
        <f>+VLOOKUP(A1056,[2]Sheet1!$A$13:$D$744,4,FALSE)</f>
        <v>0</v>
      </c>
      <c r="Y1056" s="244" t="e">
        <f>+VLOOKUP(X1056,bd_lista!$A$3:$C$590,3,FALSE)</f>
        <v>#N/A</v>
      </c>
      <c r="Z1056" s="304">
        <f>+X1056</f>
        <v>0</v>
      </c>
      <c r="AA1056" s="305" t="e">
        <f>+Y1056</f>
        <v>#N/A</v>
      </c>
    </row>
    <row r="1057" spans="1:27" customFormat="1" ht="15" hidden="1" customHeight="1">
      <c r="A1057" s="32">
        <v>3401</v>
      </c>
      <c r="B1057" s="450"/>
      <c r="C1057" s="249" t="str">
        <f>+VLOOKUP(A1057,bd_lista!$A$3:$C$590,3,FALSE)</f>
        <v>GAIOC de la Nación Originaria Uru Chipaya</v>
      </c>
      <c r="D1057" s="452"/>
      <c r="E1057" s="246" t="s">
        <v>1311</v>
      </c>
      <c r="F1057" s="245">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245">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245">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245">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245">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245">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245">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245">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245">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245">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245">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245">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245">
        <f t="shared" ca="1" si="39"/>
        <v>0</v>
      </c>
      <c r="S1057" s="252">
        <f ca="1">+R1056+R1057</f>
        <v>0</v>
      </c>
      <c r="T1057" s="245">
        <f ca="1">+S1057</f>
        <v>0</v>
      </c>
      <c r="U1057" s="244">
        <f t="shared" si="40"/>
        <v>2</v>
      </c>
      <c r="V1057" s="347" t="str">
        <f>+VLOOKUP(A1057,bd_lista!$A$3:$E$590,5,FALSE)</f>
        <v>Gobiernos Autónomos Indígenas Originarias Campesinas</v>
      </c>
      <c r="W1057" s="454"/>
      <c r="X1057" s="244">
        <f>+VLOOKUP(A1057,[2]Sheet1!$A$13:$D$744,4,FALSE)</f>
        <v>0</v>
      </c>
      <c r="Y1057" s="244" t="e">
        <f>+VLOOKUP(X1057,bd_lista!$A$3:$C$590,3,FALSE)</f>
        <v>#N/A</v>
      </c>
      <c r="Z1057" s="302"/>
      <c r="AA1057" s="303"/>
    </row>
    <row r="1058" spans="1:27" customFormat="1" ht="15" customHeight="1">
      <c r="A1058" s="32">
        <v>578</v>
      </c>
      <c r="B1058" s="449">
        <f>+A1058</f>
        <v>578</v>
      </c>
      <c r="C1058" s="249" t="str">
        <f>+VLOOKUP(A1058,bd_lista!$A$3:$C$590,3,FALSE)</f>
        <v>Boliviana de Aviación</v>
      </c>
      <c r="D1058" s="451" t="str">
        <f>+C1058</f>
        <v>Boliviana de Aviación</v>
      </c>
      <c r="E1058" s="249" t="s">
        <v>1310</v>
      </c>
      <c r="F1058" s="245">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245">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245">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0</v>
      </c>
      <c r="I1058" s="245">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0</v>
      </c>
      <c r="J1058" s="245">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0</v>
      </c>
      <c r="K1058" s="245">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245">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245">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4106418.96</v>
      </c>
      <c r="N1058" s="245">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245">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245">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245">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0</v>
      </c>
      <c r="R1058" s="245">
        <f t="shared" ca="1" si="39"/>
        <v>4106418.96</v>
      </c>
      <c r="S1058" s="341"/>
      <c r="T1058" s="245">
        <f ca="1">+T1059</f>
        <v>4450442.71</v>
      </c>
      <c r="U1058" s="280">
        <f t="shared" si="40"/>
        <v>1</v>
      </c>
      <c r="V1058" s="249" t="str">
        <f>+VLOOKUP(A1058,bd_lista!$A$3:$E$590,5,FALSE)</f>
        <v>Empresas Nacionales</v>
      </c>
      <c r="W1058" s="453" t="str">
        <f>+V1058</f>
        <v>Empresas Nacionales</v>
      </c>
      <c r="X1058" s="244">
        <f>+VLOOKUP(A1058,[2]Sheet1!$A$13:$D$744,4,FALSE)</f>
        <v>81</v>
      </c>
      <c r="Y1058" s="244" t="str">
        <f>+VLOOKUP(X1058,bd_lista!$A$3:$C$590,3,FALSE)</f>
        <v>Ministerio de Obras Públicas, Servicios y Vivienda</v>
      </c>
      <c r="Z1058" s="304">
        <f>+X1058</f>
        <v>81</v>
      </c>
      <c r="AA1058" s="333" t="str">
        <f>+Y1058</f>
        <v>Ministerio de Obras Públicas, Servicios y Vivienda</v>
      </c>
    </row>
    <row r="1059" spans="1:27" customFormat="1" ht="27" customHeight="1">
      <c r="A1059" s="32">
        <v>578</v>
      </c>
      <c r="B1059" s="450"/>
      <c r="C1059" s="249" t="str">
        <f>+VLOOKUP(A1059,bd_lista!$A$3:$C$590,3,FALSE)</f>
        <v>Boliviana de Aviación</v>
      </c>
      <c r="D1059" s="452"/>
      <c r="E1059" s="347" t="s">
        <v>1311</v>
      </c>
      <c r="F1059" s="247">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0</v>
      </c>
      <c r="G1059" s="247">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0</v>
      </c>
      <c r="H1059" s="247">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0</v>
      </c>
      <c r="I1059" s="247">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0</v>
      </c>
      <c r="J1059" s="247">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0</v>
      </c>
      <c r="K1059" s="247">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0</v>
      </c>
      <c r="L1059" s="247">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0</v>
      </c>
      <c r="M1059" s="247">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344023.75</v>
      </c>
      <c r="N1059" s="247">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0</v>
      </c>
      <c r="O1059" s="247">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247">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0</v>
      </c>
      <c r="Q1059" s="247">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0</v>
      </c>
      <c r="R1059" s="247">
        <f t="shared" ca="1" si="39"/>
        <v>344023.75</v>
      </c>
      <c r="S1059" s="267">
        <f ca="1">+R1058+R1059</f>
        <v>4450442.71</v>
      </c>
      <c r="T1059" s="247">
        <f ca="1">+S1059</f>
        <v>4450442.71</v>
      </c>
      <c r="U1059" s="246">
        <f t="shared" si="40"/>
        <v>2</v>
      </c>
      <c r="V1059" s="347" t="str">
        <f>+VLOOKUP(A1059,bd_lista!$A$3:$E$590,5,FALSE)</f>
        <v>Empresas Nacionales</v>
      </c>
      <c r="W1059" s="454"/>
      <c r="X1059" s="244">
        <f>+VLOOKUP(A1059,[2]Sheet1!$A$13:$D$744,4,FALSE)</f>
        <v>81</v>
      </c>
      <c r="Y1059" s="244" t="str">
        <f>+VLOOKUP(X1059,bd_lista!$A$3:$C$590,3,FALSE)</f>
        <v>Ministerio de Obras Públicas, Servicios y Vivienda</v>
      </c>
      <c r="Z1059" s="302"/>
      <c r="AA1059" s="335"/>
    </row>
    <row r="1060" spans="1:27" customFormat="1" ht="15" hidden="1" customHeight="1">
      <c r="A1060" s="32">
        <v>951</v>
      </c>
      <c r="B1060" s="449">
        <f>+A1060</f>
        <v>951</v>
      </c>
      <c r="C1060" s="249" t="str">
        <f>+VLOOKUP(A1060,bd_lista!$A$3:$C$590,3,FALSE)</f>
        <v>Banco Central de Bolivia</v>
      </c>
      <c r="D1060" s="451" t="str">
        <f>+C1060</f>
        <v>Banco Central de Bolivia</v>
      </c>
      <c r="E1060" s="244" t="s">
        <v>1310</v>
      </c>
      <c r="F1060" s="245">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245">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245">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0</v>
      </c>
      <c r="I1060" s="245">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245">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245">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245">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245">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245">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245">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245">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245">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245">
        <f t="shared" ca="1" si="39"/>
        <v>0</v>
      </c>
      <c r="S1060" s="252"/>
      <c r="T1060" s="245">
        <f ca="1">+T1061</f>
        <v>656.62</v>
      </c>
      <c r="U1060" s="244">
        <f t="shared" si="40"/>
        <v>1</v>
      </c>
      <c r="V1060" s="347" t="str">
        <f>+VLOOKUP(A1060,bd_lista!$A$3:$E$590,5,FALSE)</f>
        <v>INSTITUCIONES FINANCIERAS BANCARIAS</v>
      </c>
      <c r="W1060" s="453" t="str">
        <f>+V1060</f>
        <v>INSTITUCIONES FINANCIERAS BANCARIAS</v>
      </c>
      <c r="X1060" s="244">
        <f>+VLOOKUP(A1060,[2]Sheet1!$A$13:$D$744,4,FALSE)</f>
        <v>35</v>
      </c>
      <c r="Y1060" s="244" t="str">
        <f>+VLOOKUP(X1060,bd_lista!$A$3:$C$590,3,FALSE)</f>
        <v>Ministerio de Economía y Finanzas Públicas</v>
      </c>
      <c r="Z1060" s="304">
        <f>+X1060</f>
        <v>35</v>
      </c>
      <c r="AA1060" s="305" t="str">
        <f>+Y1060</f>
        <v>Ministerio de Economía y Finanzas Públicas</v>
      </c>
    </row>
    <row r="1061" spans="1:27" customFormat="1" ht="15" hidden="1" customHeight="1">
      <c r="A1061" s="32">
        <v>951</v>
      </c>
      <c r="B1061" s="450"/>
      <c r="C1061" s="249" t="str">
        <f>+VLOOKUP(A1061,bd_lista!$A$3:$C$590,3,FALSE)</f>
        <v>Banco Central de Bolivia</v>
      </c>
      <c r="D1061" s="452"/>
      <c r="E1061" s="246" t="s">
        <v>1311</v>
      </c>
      <c r="F1061" s="245">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0</v>
      </c>
      <c r="G1061" s="245">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656.62</v>
      </c>
      <c r="H1061" s="245">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0</v>
      </c>
      <c r="I1061" s="245">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0</v>
      </c>
      <c r="J1061" s="245">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245">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245">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0</v>
      </c>
      <c r="M1061" s="245">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0</v>
      </c>
      <c r="N1061" s="245">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0</v>
      </c>
      <c r="O1061" s="245">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0</v>
      </c>
      <c r="P1061" s="245">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0</v>
      </c>
      <c r="Q1061" s="245">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245">
        <f t="shared" ca="1" si="39"/>
        <v>656.62</v>
      </c>
      <c r="S1061" s="252">
        <f ca="1">+R1060+R1061</f>
        <v>656.62</v>
      </c>
      <c r="T1061" s="245">
        <f ca="1">+S1061</f>
        <v>656.62</v>
      </c>
      <c r="U1061" s="244">
        <f t="shared" si="40"/>
        <v>2</v>
      </c>
      <c r="V1061" s="347" t="str">
        <f>+VLOOKUP(A1061,bd_lista!$A$3:$E$590,5,FALSE)</f>
        <v>INSTITUCIONES FINANCIERAS BANCARIAS</v>
      </c>
      <c r="W1061" s="454"/>
      <c r="X1061" s="244">
        <f>+VLOOKUP(A1061,[2]Sheet1!$A$13:$D$744,4,FALSE)</f>
        <v>35</v>
      </c>
      <c r="Y1061" s="244" t="str">
        <f>+VLOOKUP(X1061,bd_lista!$A$3:$C$590,3,FALSE)</f>
        <v>Ministerio de Economía y Finanzas Públicas</v>
      </c>
      <c r="Z1061" s="302"/>
      <c r="AA1061" s="303"/>
    </row>
    <row r="1062" spans="1:27" customFormat="1" ht="27" hidden="1" customHeight="1">
      <c r="A1062" s="32">
        <v>904</v>
      </c>
      <c r="B1062" s="449">
        <f>+A1062</f>
        <v>904</v>
      </c>
      <c r="C1062" s="249" t="str">
        <f>+VLOOKUP(A1062,bd_lista!$A$3:$C$590,3,FALSE)</f>
        <v>Gobierno Autónomo Departamental de Oruro</v>
      </c>
      <c r="D1062" s="451" t="str">
        <f>+C1062</f>
        <v>Gobierno Autónomo Departamental de Oruro</v>
      </c>
      <c r="E1062" s="244" t="s">
        <v>1310</v>
      </c>
      <c r="F1062" s="245">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245">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245">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245">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245">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245">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245">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245">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245">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245">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245">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245">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245">
        <f t="shared" ca="1" si="39"/>
        <v>0</v>
      </c>
      <c r="S1062" s="252"/>
      <c r="T1062" s="245">
        <f ca="1">+T1063</f>
        <v>0</v>
      </c>
      <c r="U1062" s="244">
        <f t="shared" si="40"/>
        <v>1</v>
      </c>
      <c r="V1062" s="347" t="str">
        <f>+VLOOKUP(A1062,bd_lista!$A$3:$E$590,5,FALSE)</f>
        <v>Gobiernos Autónomos Departamentales</v>
      </c>
      <c r="W1062" s="453" t="str">
        <f>+V1062</f>
        <v>Gobiernos Autónomos Departamentales</v>
      </c>
      <c r="X1062" s="244">
        <f>+VLOOKUP(A1062,[2]Sheet1!$A$13:$D$744,4,FALSE)</f>
        <v>0</v>
      </c>
      <c r="Y1062" s="244" t="e">
        <f>+VLOOKUP(X1062,bd_lista!$A$3:$C$590,3,FALSE)</f>
        <v>#N/A</v>
      </c>
      <c r="Z1062" s="304">
        <f>+X1062</f>
        <v>0</v>
      </c>
      <c r="AA1062" s="305" t="e">
        <f>+Y1062</f>
        <v>#N/A</v>
      </c>
    </row>
    <row r="1063" spans="1:27" customFormat="1" ht="27" hidden="1" customHeight="1">
      <c r="A1063" s="32">
        <v>904</v>
      </c>
      <c r="B1063" s="450"/>
      <c r="C1063" s="249" t="str">
        <f>+VLOOKUP(A1063,bd_lista!$A$3:$C$590,3,FALSE)</f>
        <v>Gobierno Autónomo Departamental de Oruro</v>
      </c>
      <c r="D1063" s="452"/>
      <c r="E1063" s="246" t="s">
        <v>1311</v>
      </c>
      <c r="F1063" s="245">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245">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245">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245">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245">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245">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0</v>
      </c>
      <c r="L1063" s="245">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245">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245">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245">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245">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245">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245">
        <f t="shared" ca="1" si="39"/>
        <v>0</v>
      </c>
      <c r="S1063" s="252">
        <f ca="1">+R1062+R1063</f>
        <v>0</v>
      </c>
      <c r="T1063" s="245">
        <f ca="1">+S1063</f>
        <v>0</v>
      </c>
      <c r="U1063" s="244">
        <f t="shared" si="40"/>
        <v>2</v>
      </c>
      <c r="V1063" s="347" t="str">
        <f>+VLOOKUP(A1063,bd_lista!$A$3:$E$590,5,FALSE)</f>
        <v>Gobiernos Autónomos Departamentales</v>
      </c>
      <c r="W1063" s="454"/>
      <c r="X1063" s="244">
        <f>+VLOOKUP(A1063,[2]Sheet1!$A$13:$D$744,4,FALSE)</f>
        <v>0</v>
      </c>
      <c r="Y1063" s="244" t="e">
        <f>+VLOOKUP(X1063,bd_lista!$A$3:$C$590,3,FALSE)</f>
        <v>#N/A</v>
      </c>
      <c r="Z1063" s="302"/>
      <c r="AA1063" s="303"/>
    </row>
    <row r="1064" spans="1:27" customFormat="1" ht="15" customHeight="1">
      <c r="A1064" s="32">
        <v>580</v>
      </c>
      <c r="B1064" s="449">
        <f>+A1064</f>
        <v>580</v>
      </c>
      <c r="C1064" s="249" t="str">
        <f>+VLOOKUP(A1064,bd_lista!$A$3:$C$590,3,FALSE)</f>
        <v>Depósitos Aduaneros Bolivianos</v>
      </c>
      <c r="D1064" s="451" t="str">
        <f>+C1064</f>
        <v>Depósitos Aduaneros Bolivianos</v>
      </c>
      <c r="E1064" s="249" t="s">
        <v>1310</v>
      </c>
      <c r="F1064" s="245">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0</v>
      </c>
      <c r="G1064" s="245">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0</v>
      </c>
      <c r="H1064" s="245">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0</v>
      </c>
      <c r="I1064" s="245">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245">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245">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245">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245">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245">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245">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245">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245">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245">
        <f t="shared" ca="1" si="39"/>
        <v>0</v>
      </c>
      <c r="S1064" s="268"/>
      <c r="T1064" s="245">
        <f ca="1">+T1065</f>
        <v>5673.91</v>
      </c>
      <c r="U1064" s="244">
        <f t="shared" si="40"/>
        <v>1</v>
      </c>
      <c r="V1064" s="347" t="str">
        <f>+VLOOKUP(A1064,bd_lista!$A$3:$E$590,5,FALSE)</f>
        <v>Empresas Nacionales</v>
      </c>
      <c r="W1064" s="453" t="str">
        <f>+V1064</f>
        <v>Empresas Nacionales</v>
      </c>
      <c r="X1064" s="244">
        <f>+VLOOKUP(A1064,[2]Sheet1!$A$13:$D$744,4,FALSE)</f>
        <v>35</v>
      </c>
      <c r="Y1064" s="244" t="str">
        <f>+VLOOKUP(X1064,bd_lista!$A$3:$C$590,3,FALSE)</f>
        <v>Ministerio de Economía y Finanzas Públicas</v>
      </c>
      <c r="Z1064" s="304">
        <f>+X1064</f>
        <v>35</v>
      </c>
      <c r="AA1064" s="333" t="str">
        <f>+Y1064</f>
        <v>Ministerio de Economía y Finanzas Públicas</v>
      </c>
    </row>
    <row r="1065" spans="1:27" customFormat="1" ht="15" customHeight="1">
      <c r="A1065" s="32">
        <v>580</v>
      </c>
      <c r="B1065" s="450"/>
      <c r="C1065" s="249" t="str">
        <f>+VLOOKUP(A1065,bd_lista!$A$3:$C$590,3,FALSE)</f>
        <v>Depósitos Aduaneros Bolivianos</v>
      </c>
      <c r="D1065" s="452"/>
      <c r="E1065" s="347" t="s">
        <v>1311</v>
      </c>
      <c r="F1065" s="245">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0</v>
      </c>
      <c r="G1065" s="245">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0</v>
      </c>
      <c r="H1065" s="245">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0</v>
      </c>
      <c r="I1065" s="245">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0</v>
      </c>
      <c r="J1065" s="245">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0</v>
      </c>
      <c r="K1065" s="245">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245">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5506.24</v>
      </c>
      <c r="M1065" s="245">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167.67</v>
      </c>
      <c r="N1065" s="245">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245">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245">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245">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0</v>
      </c>
      <c r="R1065" s="245">
        <f t="shared" ca="1" si="39"/>
        <v>5673.91</v>
      </c>
      <c r="S1065" s="268">
        <f ca="1">+R1064+R1065</f>
        <v>5673.91</v>
      </c>
      <c r="T1065" s="245">
        <f ca="1">+S1065</f>
        <v>5673.91</v>
      </c>
      <c r="U1065" s="244">
        <f t="shared" si="40"/>
        <v>2</v>
      </c>
      <c r="V1065" s="347" t="str">
        <f>+VLOOKUP(A1065,bd_lista!$A$3:$E$590,5,FALSE)</f>
        <v>Empresas Nacionales</v>
      </c>
      <c r="W1065" s="454"/>
      <c r="X1065" s="244">
        <f>+VLOOKUP(A1065,[2]Sheet1!$A$13:$D$744,4,FALSE)</f>
        <v>35</v>
      </c>
      <c r="Y1065" s="244" t="str">
        <f>+VLOOKUP(X1065,bd_lista!$A$3:$C$590,3,FALSE)</f>
        <v>Ministerio de Economía y Finanzas Públicas</v>
      </c>
      <c r="Z1065" s="302"/>
      <c r="AA1065" s="335"/>
    </row>
    <row r="1066" spans="1:27" customFormat="1" ht="15" hidden="1" customHeight="1">
      <c r="A1066" s="32">
        <v>909</v>
      </c>
      <c r="B1066" s="449">
        <f>+A1066</f>
        <v>909</v>
      </c>
      <c r="C1066" s="249" t="str">
        <f>+VLOOKUP(A1066,bd_lista!$A$3:$C$590,3,FALSE)</f>
        <v>Gobierno Autónomo Departamental de Pando</v>
      </c>
      <c r="D1066" s="451" t="str">
        <f>+C1066</f>
        <v>Gobierno Autónomo Departamental de Pando</v>
      </c>
      <c r="E1066" s="244" t="s">
        <v>1310</v>
      </c>
      <c r="F1066" s="245">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245">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245">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245">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245">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245">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245">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245">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245">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245">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245">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245">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245">
        <f t="shared" ca="1" si="39"/>
        <v>0</v>
      </c>
      <c r="S1066" s="252"/>
      <c r="T1066" s="245">
        <f ca="1">+T1067</f>
        <v>0</v>
      </c>
      <c r="U1066" s="244">
        <f t="shared" si="40"/>
        <v>1</v>
      </c>
      <c r="V1066" s="347" t="str">
        <f>+VLOOKUP(A1066,bd_lista!$A$3:$E$590,5,FALSE)</f>
        <v>Gobiernos Autónomos Departamentales</v>
      </c>
      <c r="W1066" s="453" t="str">
        <f>+V1066</f>
        <v>Gobiernos Autónomos Departamentales</v>
      </c>
      <c r="X1066" s="244">
        <f>+VLOOKUP(A1066,[2]Sheet1!$A$13:$D$744,4,FALSE)</f>
        <v>0</v>
      </c>
      <c r="Y1066" s="244" t="e">
        <f>+VLOOKUP(X1066,bd_lista!$A$3:$C$590,3,FALSE)</f>
        <v>#N/A</v>
      </c>
      <c r="Z1066" s="304">
        <f>+X1066</f>
        <v>0</v>
      </c>
      <c r="AA1066" s="305" t="e">
        <f>+Y1066</f>
        <v>#N/A</v>
      </c>
    </row>
    <row r="1067" spans="1:27" customFormat="1" ht="15" hidden="1" customHeight="1">
      <c r="A1067" s="32">
        <v>909</v>
      </c>
      <c r="B1067" s="450"/>
      <c r="C1067" s="249" t="str">
        <f>+VLOOKUP(A1067,bd_lista!$A$3:$C$590,3,FALSE)</f>
        <v>Gobierno Autónomo Departamental de Pando</v>
      </c>
      <c r="D1067" s="452"/>
      <c r="E1067" s="246" t="s">
        <v>1311</v>
      </c>
      <c r="F1067" s="245">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245">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245">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245">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245">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245">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0</v>
      </c>
      <c r="L1067" s="245">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245">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245">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245">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245">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245">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245">
        <f t="shared" ca="1" si="39"/>
        <v>0</v>
      </c>
      <c r="S1067" s="252">
        <f ca="1">+R1066+R1067</f>
        <v>0</v>
      </c>
      <c r="T1067" s="245">
        <f ca="1">+S1067</f>
        <v>0</v>
      </c>
      <c r="U1067" s="244">
        <f t="shared" si="40"/>
        <v>2</v>
      </c>
      <c r="V1067" s="347" t="str">
        <f>+VLOOKUP(A1067,bd_lista!$A$3:$E$590,5,FALSE)</f>
        <v>Gobiernos Autónomos Departamentales</v>
      </c>
      <c r="W1067" s="454"/>
      <c r="X1067" s="244">
        <f>+VLOOKUP(A1067,[2]Sheet1!$A$13:$D$744,4,FALSE)</f>
        <v>0</v>
      </c>
      <c r="Y1067" s="244" t="e">
        <f>+VLOOKUP(X1067,bd_lista!$A$3:$C$590,3,FALSE)</f>
        <v>#N/A</v>
      </c>
      <c r="Z1067" s="302"/>
      <c r="AA1067" s="303"/>
    </row>
    <row r="1068" spans="1:27" customFormat="1" ht="15" hidden="1" customHeight="1">
      <c r="A1068" s="32">
        <v>901</v>
      </c>
      <c r="B1068" s="449">
        <f>+A1068</f>
        <v>901</v>
      </c>
      <c r="C1068" s="249" t="str">
        <f>+VLOOKUP(A1068,bd_lista!$A$3:$C$590,3,FALSE)</f>
        <v>Gobierno Autónomo Departamental de Chuquisaca</v>
      </c>
      <c r="D1068" s="451" t="str">
        <f>+C1068</f>
        <v>Gobierno Autónomo Departamental de Chuquisaca</v>
      </c>
      <c r="E1068" s="244" t="s">
        <v>1310</v>
      </c>
      <c r="F1068" s="245">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245">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245">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245">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245">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245">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245">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245">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245">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245">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245">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245">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245">
        <f t="shared" ca="1" si="39"/>
        <v>0</v>
      </c>
      <c r="S1068" s="252"/>
      <c r="T1068" s="245">
        <f ca="1">+T1069</f>
        <v>0</v>
      </c>
      <c r="U1068" s="244">
        <f t="shared" si="40"/>
        <v>1</v>
      </c>
      <c r="V1068" s="347" t="str">
        <f>+VLOOKUP(A1068,bd_lista!$A$3:$E$590,5,FALSE)</f>
        <v>Gobiernos Autónomos Departamentales</v>
      </c>
      <c r="W1068" s="453" t="str">
        <f>+V1068</f>
        <v>Gobiernos Autónomos Departamentales</v>
      </c>
      <c r="X1068" s="244">
        <f>+VLOOKUP(A1068,[2]Sheet1!$A$13:$D$744,4,FALSE)</f>
        <v>0</v>
      </c>
      <c r="Y1068" s="244" t="e">
        <f>+VLOOKUP(X1068,bd_lista!$A$3:$C$590,3,FALSE)</f>
        <v>#N/A</v>
      </c>
      <c r="Z1068" s="304">
        <f>+X1068</f>
        <v>0</v>
      </c>
      <c r="AA1068" s="305" t="e">
        <f>+Y1068</f>
        <v>#N/A</v>
      </c>
    </row>
    <row r="1069" spans="1:27" customFormat="1" ht="15" hidden="1" customHeight="1">
      <c r="A1069" s="32">
        <v>901</v>
      </c>
      <c r="B1069" s="450"/>
      <c r="C1069" s="249" t="str">
        <f>+VLOOKUP(A1069,bd_lista!$A$3:$C$590,3,FALSE)</f>
        <v>Gobierno Autónomo Departamental de Chuquisaca</v>
      </c>
      <c r="D1069" s="452"/>
      <c r="E1069" s="246" t="s">
        <v>1311</v>
      </c>
      <c r="F1069" s="245">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245">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245">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0</v>
      </c>
      <c r="I1069" s="245">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0</v>
      </c>
      <c r="J1069" s="245">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245">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245">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0</v>
      </c>
      <c r="M1069" s="245">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245">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245">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245">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245">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245">
        <f t="shared" ca="1" si="39"/>
        <v>0</v>
      </c>
      <c r="S1069" s="252">
        <f ca="1">+R1068+R1069</f>
        <v>0</v>
      </c>
      <c r="T1069" s="245">
        <f ca="1">+S1069</f>
        <v>0</v>
      </c>
      <c r="U1069" s="244">
        <f t="shared" si="40"/>
        <v>2</v>
      </c>
      <c r="V1069" s="347" t="str">
        <f>+VLOOKUP(A1069,bd_lista!$A$3:$E$590,5,FALSE)</f>
        <v>Gobiernos Autónomos Departamentales</v>
      </c>
      <c r="W1069" s="454"/>
      <c r="X1069" s="244">
        <f>+VLOOKUP(A1069,[2]Sheet1!$A$13:$D$744,4,FALSE)</f>
        <v>0</v>
      </c>
      <c r="Y1069" s="244" t="e">
        <f>+VLOOKUP(X1069,bd_lista!$A$3:$C$590,3,FALSE)</f>
        <v>#N/A</v>
      </c>
      <c r="Z1069" s="302"/>
      <c r="AA1069" s="303"/>
    </row>
    <row r="1070" spans="1:27" customFormat="1" ht="15" hidden="1" customHeight="1">
      <c r="A1070" s="32">
        <v>908</v>
      </c>
      <c r="B1070" s="449">
        <f>+A1070</f>
        <v>908</v>
      </c>
      <c r="C1070" s="249" t="str">
        <f>+VLOOKUP(A1070,bd_lista!$A$3:$C$590,3,FALSE)</f>
        <v>Gobierno Autónomo Departamental del Beni</v>
      </c>
      <c r="D1070" s="451" t="str">
        <f>+C1070</f>
        <v>Gobierno Autónomo Departamental del Beni</v>
      </c>
      <c r="E1070" s="244" t="s">
        <v>1310</v>
      </c>
      <c r="F1070" s="245">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245">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245">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245">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245">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245">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245">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245">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245">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245">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245">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245">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245">
        <f t="shared" ca="1" si="39"/>
        <v>0</v>
      </c>
      <c r="S1070" s="252"/>
      <c r="T1070" s="245">
        <f ca="1">+T1071</f>
        <v>0</v>
      </c>
      <c r="U1070" s="244">
        <f t="shared" si="40"/>
        <v>1</v>
      </c>
      <c r="V1070" s="347" t="str">
        <f>+VLOOKUP(A1070,bd_lista!$A$3:$E$590,5,FALSE)</f>
        <v>Gobiernos Autónomos Departamentales</v>
      </c>
      <c r="W1070" s="453" t="str">
        <f>+V1070</f>
        <v>Gobiernos Autónomos Departamentales</v>
      </c>
      <c r="X1070" s="244">
        <f>+VLOOKUP(A1070,[2]Sheet1!$A$13:$D$744,4,FALSE)</f>
        <v>0</v>
      </c>
      <c r="Y1070" s="244" t="e">
        <f>+VLOOKUP(X1070,bd_lista!$A$3:$C$590,3,FALSE)</f>
        <v>#N/A</v>
      </c>
      <c r="Z1070" s="304">
        <f>+X1070</f>
        <v>0</v>
      </c>
      <c r="AA1070" s="305" t="e">
        <f>+Y1070</f>
        <v>#N/A</v>
      </c>
    </row>
    <row r="1071" spans="1:27" customFormat="1" ht="15" hidden="1" customHeight="1">
      <c r="A1071" s="32">
        <v>908</v>
      </c>
      <c r="B1071" s="450"/>
      <c r="C1071" s="249" t="str">
        <f>+VLOOKUP(A1071,bd_lista!$A$3:$C$590,3,FALSE)</f>
        <v>Gobierno Autónomo Departamental del Beni</v>
      </c>
      <c r="D1071" s="452"/>
      <c r="E1071" s="246" t="s">
        <v>1311</v>
      </c>
      <c r="F1071" s="245">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245">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0</v>
      </c>
      <c r="H1071" s="245">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245">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245">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245">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245">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245">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0</v>
      </c>
      <c r="N1071" s="245">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245">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245">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245">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245">
        <f t="shared" ca="1" si="39"/>
        <v>0</v>
      </c>
      <c r="S1071" s="252">
        <f ca="1">+R1070+R1071</f>
        <v>0</v>
      </c>
      <c r="T1071" s="245">
        <f ca="1">+S1071</f>
        <v>0</v>
      </c>
      <c r="U1071" s="244">
        <f t="shared" si="40"/>
        <v>2</v>
      </c>
      <c r="V1071" s="347" t="str">
        <f>+VLOOKUP(A1071,bd_lista!$A$3:$E$590,5,FALSE)</f>
        <v>Gobiernos Autónomos Departamentales</v>
      </c>
      <c r="W1071" s="454"/>
      <c r="X1071" s="244">
        <f>+VLOOKUP(A1071,[2]Sheet1!$A$13:$D$744,4,FALSE)</f>
        <v>0</v>
      </c>
      <c r="Y1071" s="244" t="e">
        <f>+VLOOKUP(X1071,bd_lista!$A$3:$C$590,3,FALSE)</f>
        <v>#N/A</v>
      </c>
      <c r="Z1071" s="302"/>
      <c r="AA1071" s="303"/>
    </row>
    <row r="1072" spans="1:27" customFormat="1" ht="15" hidden="1" customHeight="1">
      <c r="A1072" s="32">
        <v>907</v>
      </c>
      <c r="B1072" s="449">
        <f>+A1072</f>
        <v>907</v>
      </c>
      <c r="C1072" s="249" t="str">
        <f>+VLOOKUP(A1072,bd_lista!$A$3:$C$590,3,FALSE)</f>
        <v>Gobierno Autónomo Departamental de Santa Cruz</v>
      </c>
      <c r="D1072" s="451" t="str">
        <f>+C1072</f>
        <v>Gobierno Autónomo Departamental de Santa Cruz</v>
      </c>
      <c r="E1072" s="244" t="s">
        <v>1310</v>
      </c>
      <c r="F1072" s="245">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245">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245">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245">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245">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245">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245">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245">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245">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245">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245">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245">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245">
        <f t="shared" ca="1" si="39"/>
        <v>0</v>
      </c>
      <c r="S1072" s="252"/>
      <c r="T1072" s="245">
        <f ca="1">+T1073</f>
        <v>0</v>
      </c>
      <c r="U1072" s="244">
        <f t="shared" si="40"/>
        <v>1</v>
      </c>
      <c r="V1072" s="347" t="str">
        <f>+VLOOKUP(A1072,bd_lista!$A$3:$E$590,5,FALSE)</f>
        <v>Gobiernos Autónomos Departamentales</v>
      </c>
      <c r="W1072" s="453" t="str">
        <f>+V1072</f>
        <v>Gobiernos Autónomos Departamentales</v>
      </c>
      <c r="X1072" s="244">
        <f>+VLOOKUP(A1072,[2]Sheet1!$A$13:$D$744,4,FALSE)</f>
        <v>0</v>
      </c>
      <c r="Y1072" s="244" t="e">
        <f>+VLOOKUP(X1072,bd_lista!$A$3:$C$590,3,FALSE)</f>
        <v>#N/A</v>
      </c>
      <c r="Z1072" s="304">
        <f>+X1072</f>
        <v>0</v>
      </c>
      <c r="AA1072" s="305" t="e">
        <f>+Y1072</f>
        <v>#N/A</v>
      </c>
    </row>
    <row r="1073" spans="1:27" customFormat="1" ht="15" hidden="1" customHeight="1">
      <c r="A1073" s="32">
        <v>907</v>
      </c>
      <c r="B1073" s="450"/>
      <c r="C1073" s="249" t="str">
        <f>+VLOOKUP(A1073,bd_lista!$A$3:$C$590,3,FALSE)</f>
        <v>Gobierno Autónomo Departamental de Santa Cruz</v>
      </c>
      <c r="D1073" s="452"/>
      <c r="E1073" s="246" t="s">
        <v>1311</v>
      </c>
      <c r="F1073" s="245">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0</v>
      </c>
      <c r="G1073" s="245">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245">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245">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0</v>
      </c>
      <c r="J1073" s="245">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0</v>
      </c>
      <c r="K1073" s="245">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245">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245">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245">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245">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245">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245">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0</v>
      </c>
      <c r="R1073" s="245">
        <f t="shared" ca="1" si="39"/>
        <v>0</v>
      </c>
      <c r="S1073" s="252">
        <f ca="1">+R1072+R1073</f>
        <v>0</v>
      </c>
      <c r="T1073" s="245">
        <f ca="1">+S1073</f>
        <v>0</v>
      </c>
      <c r="U1073" s="244">
        <f t="shared" si="40"/>
        <v>2</v>
      </c>
      <c r="V1073" s="347" t="str">
        <f>+VLOOKUP(A1073,bd_lista!$A$3:$E$590,5,FALSE)</f>
        <v>Gobiernos Autónomos Departamentales</v>
      </c>
      <c r="W1073" s="454"/>
      <c r="X1073" s="244">
        <f>+VLOOKUP(A1073,[2]Sheet1!$A$13:$D$744,4,FALSE)</f>
        <v>0</v>
      </c>
      <c r="Y1073" s="244" t="e">
        <f>+VLOOKUP(X1073,bd_lista!$A$3:$C$590,3,FALSE)</f>
        <v>#N/A</v>
      </c>
      <c r="Z1073" s="302"/>
      <c r="AA1073" s="303"/>
    </row>
    <row r="1074" spans="1:27" customFormat="1" ht="15" hidden="1" customHeight="1">
      <c r="A1074" s="32">
        <v>906</v>
      </c>
      <c r="B1074" s="449">
        <f>+A1074</f>
        <v>906</v>
      </c>
      <c r="C1074" s="249" t="str">
        <f>+VLOOKUP(A1074,bd_lista!$A$3:$C$590,3,FALSE)</f>
        <v>Gobierno Autónomo Departamental de Tarija</v>
      </c>
      <c r="D1074" s="451" t="str">
        <f>+C1074</f>
        <v>Gobierno Autónomo Departamental de Tarija</v>
      </c>
      <c r="E1074" s="244" t="s">
        <v>1310</v>
      </c>
      <c r="F1074" s="245">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245">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245">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245">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245">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245">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245">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245">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245">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245">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245">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245">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245">
        <f t="shared" ca="1" si="39"/>
        <v>0</v>
      </c>
      <c r="S1074" s="252"/>
      <c r="T1074" s="245">
        <f ca="1">+T1075</f>
        <v>0</v>
      </c>
      <c r="U1074" s="244">
        <f t="shared" si="40"/>
        <v>1</v>
      </c>
      <c r="V1074" s="347" t="str">
        <f>+VLOOKUP(A1074,bd_lista!$A$3:$E$590,5,FALSE)</f>
        <v>Gobiernos Autónomos Departamentales</v>
      </c>
      <c r="W1074" s="453" t="str">
        <f>+V1074</f>
        <v>Gobiernos Autónomos Departamentales</v>
      </c>
      <c r="X1074" s="244">
        <f>+VLOOKUP(A1074,[2]Sheet1!$A$13:$D$744,4,FALSE)</f>
        <v>0</v>
      </c>
      <c r="Y1074" s="244" t="e">
        <f>+VLOOKUP(X1074,bd_lista!$A$3:$C$590,3,FALSE)</f>
        <v>#N/A</v>
      </c>
      <c r="Z1074" s="304">
        <f>+X1074</f>
        <v>0</v>
      </c>
      <c r="AA1074" s="305" t="e">
        <f>+Y1074</f>
        <v>#N/A</v>
      </c>
    </row>
    <row r="1075" spans="1:27" customFormat="1" ht="15" hidden="1" customHeight="1">
      <c r="A1075" s="32">
        <v>906</v>
      </c>
      <c r="B1075" s="450"/>
      <c r="C1075" s="249" t="str">
        <f>+VLOOKUP(A1075,bd_lista!$A$3:$C$590,3,FALSE)</f>
        <v>Gobierno Autónomo Departamental de Tarija</v>
      </c>
      <c r="D1075" s="452"/>
      <c r="E1075" s="246" t="s">
        <v>1311</v>
      </c>
      <c r="F1075" s="245">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245">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245">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245">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245">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245">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245">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245">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245">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245">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245">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245">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245">
        <f t="shared" ca="1" si="39"/>
        <v>0</v>
      </c>
      <c r="S1075" s="252">
        <f ca="1">+R1074+R1075</f>
        <v>0</v>
      </c>
      <c r="T1075" s="245">
        <f ca="1">+S1075</f>
        <v>0</v>
      </c>
      <c r="U1075" s="244">
        <f t="shared" si="40"/>
        <v>2</v>
      </c>
      <c r="V1075" s="347" t="str">
        <f>+VLOOKUP(A1075,bd_lista!$A$3:$E$590,5,FALSE)</f>
        <v>Gobiernos Autónomos Departamentales</v>
      </c>
      <c r="W1075" s="454"/>
      <c r="X1075" s="244">
        <f>+VLOOKUP(A1075,[2]Sheet1!$A$13:$D$744,4,FALSE)</f>
        <v>0</v>
      </c>
      <c r="Y1075" s="244" t="e">
        <f>+VLOOKUP(X1075,bd_lista!$A$3:$C$590,3,FALSE)</f>
        <v>#N/A</v>
      </c>
      <c r="Z1075" s="302"/>
      <c r="AA1075" s="303"/>
    </row>
    <row r="1076" spans="1:27" customFormat="1" ht="15" customHeight="1">
      <c r="A1076" s="32">
        <v>585</v>
      </c>
      <c r="B1076" s="449">
        <f>+A1076</f>
        <v>585</v>
      </c>
      <c r="C1076" s="249" t="str">
        <f>+VLOOKUP(A1076,bd_lista!$A$3:$C$590,3,FALSE)</f>
        <v>Agencia Boliviana Espacial</v>
      </c>
      <c r="D1076" s="451" t="str">
        <f>+C1076</f>
        <v>Agencia Boliviana Espacial</v>
      </c>
      <c r="E1076" s="249" t="s">
        <v>1310</v>
      </c>
      <c r="F1076" s="245">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245">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245">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245">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0</v>
      </c>
      <c r="J1076" s="245">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245">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245">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245">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245">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245">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245">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245">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245">
        <f t="shared" ca="1" si="39"/>
        <v>0</v>
      </c>
      <c r="S1076" s="268"/>
      <c r="T1076" s="245">
        <f ca="1">+T1077</f>
        <v>12896.8</v>
      </c>
      <c r="U1076" s="244">
        <f t="shared" si="40"/>
        <v>1</v>
      </c>
      <c r="V1076" s="347" t="str">
        <f>+VLOOKUP(A1076,bd_lista!$A$3:$E$590,5,FALSE)</f>
        <v>Empresas Nacionales</v>
      </c>
      <c r="W1076" s="453" t="str">
        <f>+V1076</f>
        <v>Empresas Nacionales</v>
      </c>
      <c r="X1076" s="244">
        <f>+VLOOKUP(A1076,[2]Sheet1!$A$13:$D$744,4,FALSE)</f>
        <v>81</v>
      </c>
      <c r="Y1076" s="244" t="str">
        <f>+VLOOKUP(X1076,bd_lista!$A$3:$C$590,3,FALSE)</f>
        <v>Ministerio de Obras Públicas, Servicios y Vivienda</v>
      </c>
      <c r="Z1076" s="304">
        <f>+X1076</f>
        <v>81</v>
      </c>
      <c r="AA1076" s="305" t="str">
        <f>+Y1076</f>
        <v>Ministerio de Obras Públicas, Servicios y Vivienda</v>
      </c>
    </row>
    <row r="1077" spans="1:27" customFormat="1" ht="15" customHeight="1">
      <c r="A1077" s="32">
        <v>585</v>
      </c>
      <c r="B1077" s="450"/>
      <c r="C1077" s="249" t="str">
        <f>+VLOOKUP(A1077,bd_lista!$A$3:$C$590,3,FALSE)</f>
        <v>Agencia Boliviana Espacial</v>
      </c>
      <c r="D1077" s="452"/>
      <c r="E1077" s="347" t="s">
        <v>1311</v>
      </c>
      <c r="F1077" s="247">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247">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247">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247">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0</v>
      </c>
      <c r="J1077" s="247">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0</v>
      </c>
      <c r="K1077" s="247">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0</v>
      </c>
      <c r="L1077" s="247">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0</v>
      </c>
      <c r="M1077" s="247">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12896.8</v>
      </c>
      <c r="N1077" s="247">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247">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247">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247">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0</v>
      </c>
      <c r="R1077" s="247">
        <f t="shared" ca="1" si="39"/>
        <v>12896.8</v>
      </c>
      <c r="S1077" s="267">
        <f ca="1">+R1076+R1077</f>
        <v>12896.8</v>
      </c>
      <c r="T1077" s="245">
        <f ca="1">+S1077</f>
        <v>12896.8</v>
      </c>
      <c r="U1077" s="244">
        <f t="shared" si="40"/>
        <v>2</v>
      </c>
      <c r="V1077" s="347" t="str">
        <f>+VLOOKUP(A1077,bd_lista!$A$3:$E$590,5,FALSE)</f>
        <v>Empresas Nacionales</v>
      </c>
      <c r="W1077" s="454"/>
      <c r="X1077" s="244">
        <f>+VLOOKUP(A1077,[2]Sheet1!$A$13:$D$744,4,FALSE)</f>
        <v>81</v>
      </c>
      <c r="Y1077" s="244" t="str">
        <f>+VLOOKUP(X1077,bd_lista!$A$3:$C$590,3,FALSE)</f>
        <v>Ministerio de Obras Públicas, Servicios y Vivienda</v>
      </c>
      <c r="Z1077" s="302"/>
      <c r="AA1077" s="303"/>
    </row>
    <row r="1078" spans="1:27" customFormat="1" ht="15" customHeight="1">
      <c r="A1078" s="32">
        <v>586</v>
      </c>
      <c r="B1078" s="449">
        <f>+A1078</f>
        <v>586</v>
      </c>
      <c r="C1078" s="249" t="str">
        <f>+VLOOKUP(A1078,bd_lista!$A$3:$C$590,3,FALSE)</f>
        <v>Empresa Azucarera San Buenaventura</v>
      </c>
      <c r="D1078" s="451" t="str">
        <f>+C1078</f>
        <v>Empresa Azucarera San Buenaventura</v>
      </c>
      <c r="E1078" s="249" t="s">
        <v>1310</v>
      </c>
      <c r="F1078" s="245">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245">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245">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0</v>
      </c>
      <c r="I1078" s="245">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245">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245">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245">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245">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245">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245">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245">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245">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245">
        <f t="shared" ca="1" si="39"/>
        <v>0</v>
      </c>
      <c r="S1078" s="268"/>
      <c r="T1078" s="245">
        <f ca="1">+T1079</f>
        <v>3697838.7</v>
      </c>
      <c r="U1078" s="244">
        <f t="shared" si="40"/>
        <v>1</v>
      </c>
      <c r="V1078" s="347" t="str">
        <f>+VLOOKUP(A1078,bd_lista!$A$3:$E$590,5,FALSE)</f>
        <v>Empresas Nacionales</v>
      </c>
      <c r="W1078" s="453" t="str">
        <f>+V1078</f>
        <v>Empresas Nacionales</v>
      </c>
      <c r="X1078" s="244">
        <f>+VLOOKUP(A1078,[2]Sheet1!$A$13:$D$744,4,FALSE)</f>
        <v>41</v>
      </c>
      <c r="Y1078" s="244" t="str">
        <f>+VLOOKUP(X1078,bd_lista!$A$3:$C$590,3,FALSE)</f>
        <v>Ministerio de Desarrollo Productivo y Economía Plural</v>
      </c>
      <c r="Z1078" s="304">
        <f>+X1078</f>
        <v>41</v>
      </c>
      <c r="AA1078" s="333" t="str">
        <f>+Y1078</f>
        <v>Ministerio de Desarrollo Productivo y Economía Plural</v>
      </c>
    </row>
    <row r="1079" spans="1:27" customFormat="1" ht="15" customHeight="1">
      <c r="A1079" s="32">
        <v>586</v>
      </c>
      <c r="B1079" s="450"/>
      <c r="C1079" s="249" t="str">
        <f>+VLOOKUP(A1079,bd_lista!$A$3:$C$590,3,FALSE)</f>
        <v>Empresa Azucarera San Buenaventura</v>
      </c>
      <c r="D1079" s="452"/>
      <c r="E1079" s="347" t="s">
        <v>1311</v>
      </c>
      <c r="F1079" s="245">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0</v>
      </c>
      <c r="G1079" s="245">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245">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245">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0</v>
      </c>
      <c r="J1079" s="245">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0</v>
      </c>
      <c r="K1079" s="245">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0</v>
      </c>
      <c r="L1079" s="245">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0</v>
      </c>
      <c r="M1079" s="245">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3697838.7</v>
      </c>
      <c r="N1079" s="245">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0</v>
      </c>
      <c r="O1079" s="245">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245">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245">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0</v>
      </c>
      <c r="R1079" s="245">
        <f t="shared" ca="1" si="39"/>
        <v>3697838.7</v>
      </c>
      <c r="S1079" s="268">
        <f ca="1">+R1078+R1079</f>
        <v>3697838.7</v>
      </c>
      <c r="T1079" s="245">
        <f ca="1">+S1079</f>
        <v>3697838.7</v>
      </c>
      <c r="U1079" s="244">
        <f t="shared" si="40"/>
        <v>2</v>
      </c>
      <c r="V1079" s="347" t="str">
        <f>+VLOOKUP(A1079,bd_lista!$A$3:$E$590,5,FALSE)</f>
        <v>Empresas Nacionales</v>
      </c>
      <c r="W1079" s="454"/>
      <c r="X1079" s="244">
        <f>+VLOOKUP(A1079,[2]Sheet1!$A$13:$D$744,4,FALSE)</f>
        <v>41</v>
      </c>
      <c r="Y1079" s="244" t="str">
        <f>+VLOOKUP(X1079,bd_lista!$A$3:$C$590,3,FALSE)</f>
        <v>Ministerio de Desarrollo Productivo y Economía Plural</v>
      </c>
      <c r="Z1079" s="302"/>
      <c r="AA1079" s="335"/>
    </row>
    <row r="1080" spans="1:27" customFormat="1" ht="15" customHeight="1">
      <c r="A1080" s="255">
        <v>587</v>
      </c>
      <c r="B1080" s="449">
        <f>+A1080</f>
        <v>587</v>
      </c>
      <c r="C1080" s="249" t="str">
        <f>+VLOOKUP(A1080,bd_lista!$A$3:$C$590,3,FALSE)</f>
        <v>Empresa Estratégica Boliviana de Construcción y Conservación de Infraestructura Civil</v>
      </c>
      <c r="D1080" s="451" t="str">
        <f>+C1080</f>
        <v>Empresa Estratégica Boliviana de Construcción y Conservación de Infraestructura Civil</v>
      </c>
      <c r="E1080" s="244" t="s">
        <v>1310</v>
      </c>
      <c r="F1080" s="245">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245">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245">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0</v>
      </c>
      <c r="I1080" s="245">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245">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245">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245">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245">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245">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245">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0</v>
      </c>
      <c r="P1080" s="245">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245">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245">
        <f t="shared" ca="1" si="39"/>
        <v>0</v>
      </c>
      <c r="S1080" s="268"/>
      <c r="T1080" s="245">
        <f ca="1">+T1081</f>
        <v>49275590.240000002</v>
      </c>
      <c r="U1080" s="244">
        <f t="shared" si="40"/>
        <v>1</v>
      </c>
      <c r="V1080" s="347" t="str">
        <f>+VLOOKUP(A1080,bd_lista!$A$3:$E$590,5,FALSE)</f>
        <v>Empresas Nacionales</v>
      </c>
      <c r="W1080" s="453" t="str">
        <f>+V1080</f>
        <v>Empresas Nacionales</v>
      </c>
      <c r="X1080" s="244">
        <f>+VLOOKUP(A1080,[2]Sheet1!$A$13:$D$744,4,FALSE)</f>
        <v>81</v>
      </c>
      <c r="Y1080" s="244" t="str">
        <f>+VLOOKUP(X1080,bd_lista!$A$3:$C$590,3,FALSE)</f>
        <v>Ministerio de Obras Públicas, Servicios y Vivienda</v>
      </c>
      <c r="Z1080" s="304">
        <f>+X1080</f>
        <v>81</v>
      </c>
      <c r="AA1080" s="305" t="str">
        <f>+Y1080</f>
        <v>Ministerio de Obras Públicas, Servicios y Vivienda</v>
      </c>
    </row>
    <row r="1081" spans="1:27" customFormat="1" ht="15" customHeight="1">
      <c r="A1081" s="255">
        <v>587</v>
      </c>
      <c r="B1081" s="450"/>
      <c r="C1081" s="249" t="str">
        <f>+VLOOKUP(A1081,bd_lista!$A$3:$C$590,3,FALSE)</f>
        <v>Empresa Estratégica Boliviana de Construcción y Conservación de Infraestructura Civil</v>
      </c>
      <c r="D1081" s="452"/>
      <c r="E1081" s="246" t="s">
        <v>1311</v>
      </c>
      <c r="F1081" s="247">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0</v>
      </c>
      <c r="G1081" s="247">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0</v>
      </c>
      <c r="H1081" s="247">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0</v>
      </c>
      <c r="I1081" s="247">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0</v>
      </c>
      <c r="J1081" s="247">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247">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0</v>
      </c>
      <c r="L1081" s="247">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11887618.1</v>
      </c>
      <c r="M1081" s="247">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37387972.140000001</v>
      </c>
      <c r="N1081" s="247">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0</v>
      </c>
      <c r="O1081" s="247">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0</v>
      </c>
      <c r="P1081" s="247">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0</v>
      </c>
      <c r="Q1081" s="247">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0</v>
      </c>
      <c r="R1081" s="247">
        <f t="shared" ca="1" si="39"/>
        <v>49275590.240000002</v>
      </c>
      <c r="S1081" s="267">
        <f ca="1">+R1080+R1081</f>
        <v>49275590.240000002</v>
      </c>
      <c r="T1081" s="247">
        <f ca="1">+S1081</f>
        <v>49275590.240000002</v>
      </c>
      <c r="U1081" s="246">
        <f t="shared" si="40"/>
        <v>2</v>
      </c>
      <c r="V1081" s="347" t="str">
        <f>+VLOOKUP(A1081,bd_lista!$A$3:$E$590,5,FALSE)</f>
        <v>Empresas Nacionales</v>
      </c>
      <c r="W1081" s="454"/>
      <c r="X1081" s="244">
        <f>+VLOOKUP(A1081,[2]Sheet1!$A$13:$D$744,4,FALSE)</f>
        <v>81</v>
      </c>
      <c r="Y1081" s="244" t="str">
        <f>+VLOOKUP(X1081,bd_lista!$A$3:$C$590,3,FALSE)</f>
        <v>Ministerio de Obras Públicas, Servicios y Vivienda</v>
      </c>
      <c r="Z1081" s="302"/>
      <c r="AA1081" s="303"/>
    </row>
    <row r="1082" spans="1:27" customFormat="1" ht="15" customHeight="1">
      <c r="A1082" s="32">
        <v>590</v>
      </c>
      <c r="B1082" s="449">
        <f>+A1082</f>
        <v>590</v>
      </c>
      <c r="C1082" s="249" t="str">
        <f>+VLOOKUP(A1082,bd_lista!$A$3:$C$590,3,FALSE)</f>
        <v>Empresa Pública "QUIPUS"</v>
      </c>
      <c r="D1082" s="451" t="str">
        <f>+C1082</f>
        <v>Empresa Pública "QUIPUS"</v>
      </c>
      <c r="E1082" s="249" t="s">
        <v>1310</v>
      </c>
      <c r="F1082" s="245">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245">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245">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245">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245">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245">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245">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245">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1084.06</v>
      </c>
      <c r="N1082" s="245">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0</v>
      </c>
      <c r="O1082" s="245">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245">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245">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0</v>
      </c>
      <c r="R1082" s="245">
        <f t="shared" ca="1" si="39"/>
        <v>1084.06</v>
      </c>
      <c r="S1082" s="268"/>
      <c r="T1082" s="245">
        <f ca="1">+T1083</f>
        <v>2234.0699999999997</v>
      </c>
      <c r="U1082" s="244">
        <f t="shared" si="40"/>
        <v>1</v>
      </c>
      <c r="V1082" s="347" t="str">
        <f>+VLOOKUP(A1082,bd_lista!$A$3:$E$590,5,FALSE)</f>
        <v>Empresas Nacionales</v>
      </c>
      <c r="W1082" s="453" t="str">
        <f>+V1082</f>
        <v>Empresas Nacionales</v>
      </c>
      <c r="X1082" s="244">
        <f>+VLOOKUP(A1082,[2]Sheet1!$A$13:$D$744,4,FALSE)</f>
        <v>41</v>
      </c>
      <c r="Y1082" s="244" t="str">
        <f>+VLOOKUP(X1082,bd_lista!$A$3:$C$590,3,FALSE)</f>
        <v>Ministerio de Desarrollo Productivo y Economía Plural</v>
      </c>
      <c r="Z1082" s="304">
        <f>+X1082</f>
        <v>41</v>
      </c>
      <c r="AA1082" s="333" t="str">
        <f>+Y1082</f>
        <v>Ministerio de Desarrollo Productivo y Economía Plural</v>
      </c>
    </row>
    <row r="1083" spans="1:27" customFormat="1" ht="15" customHeight="1">
      <c r="A1083" s="32">
        <v>590</v>
      </c>
      <c r="B1083" s="450"/>
      <c r="C1083" s="249" t="str">
        <f>+VLOOKUP(A1083,bd_lista!$A$3:$C$590,3,FALSE)</f>
        <v>Empresa Pública "QUIPUS"</v>
      </c>
      <c r="D1083" s="452"/>
      <c r="E1083" s="347" t="s">
        <v>1311</v>
      </c>
      <c r="F1083" s="247">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0</v>
      </c>
      <c r="G1083" s="247">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247">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0</v>
      </c>
      <c r="I1083" s="247">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0</v>
      </c>
      <c r="J1083" s="247">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247">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247">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823.32999999999993</v>
      </c>
      <c r="M1083" s="247">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326.68</v>
      </c>
      <c r="N1083" s="247">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0</v>
      </c>
      <c r="O1083" s="247">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0</v>
      </c>
      <c r="P1083" s="247">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0</v>
      </c>
      <c r="Q1083" s="247">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0</v>
      </c>
      <c r="R1083" s="245">
        <f t="shared" ca="1" si="39"/>
        <v>1150.01</v>
      </c>
      <c r="S1083" s="268">
        <f ca="1">+R1082+R1083</f>
        <v>2234.0699999999997</v>
      </c>
      <c r="T1083" s="245">
        <f ca="1">+S1083</f>
        <v>2234.0699999999997</v>
      </c>
      <c r="U1083" s="244">
        <f t="shared" si="40"/>
        <v>2</v>
      </c>
      <c r="V1083" s="347" t="str">
        <f>+VLOOKUP(A1083,bd_lista!$A$3:$E$590,5,FALSE)</f>
        <v>Empresas Nacionales</v>
      </c>
      <c r="W1083" s="454"/>
      <c r="X1083" s="244">
        <f>+VLOOKUP(A1083,[2]Sheet1!$A$13:$D$744,4,FALSE)</f>
        <v>41</v>
      </c>
      <c r="Y1083" s="244" t="str">
        <f>+VLOOKUP(X1083,bd_lista!$A$3:$C$590,3,FALSE)</f>
        <v>Ministerio de Desarrollo Productivo y Economía Plural</v>
      </c>
      <c r="Z1083" s="302"/>
      <c r="AA1083" s="335"/>
    </row>
    <row r="1084" spans="1:27" customFormat="1" ht="15" customHeight="1">
      <c r="A1084" s="32">
        <v>591</v>
      </c>
      <c r="B1084" s="449">
        <f>+A1084</f>
        <v>591</v>
      </c>
      <c r="C1084" s="249" t="str">
        <f>+VLOOKUP(A1084,bd_lista!$A$3:$C$590,3,FALSE)</f>
        <v>Empresa Estatal de Transporte por Cable "Mi teleférico"</v>
      </c>
      <c r="D1084" s="451" t="str">
        <f>+C1084</f>
        <v>Empresa Estatal de Transporte por Cable "Mi teleférico"</v>
      </c>
      <c r="E1084" s="249" t="s">
        <v>1310</v>
      </c>
      <c r="F1084" s="273">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0</v>
      </c>
      <c r="G1084" s="273">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0</v>
      </c>
      <c r="H1084" s="273">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0</v>
      </c>
      <c r="I1084" s="273">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273">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273">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273">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273">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665542.3824</v>
      </c>
      <c r="N1084" s="273">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273">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245">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245">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273">
        <f t="shared" ca="1" si="39"/>
        <v>665542.3824</v>
      </c>
      <c r="S1084" s="341"/>
      <c r="T1084" s="245">
        <f ca="1">+T1085</f>
        <v>13909196.592400001</v>
      </c>
      <c r="U1084" s="244">
        <f t="shared" si="40"/>
        <v>1</v>
      </c>
      <c r="V1084" s="347" t="str">
        <f>+VLOOKUP(A1084,bd_lista!$A$3:$E$590,5,FALSE)</f>
        <v>Empresas Nacionales</v>
      </c>
      <c r="W1084" s="453" t="str">
        <f>+V1084</f>
        <v>Empresas Nacionales</v>
      </c>
      <c r="X1084" s="244">
        <f>+VLOOKUP(A1084,[2]Sheet1!$A$13:$D$744,4,FALSE)</f>
        <v>81</v>
      </c>
      <c r="Y1084" s="244" t="str">
        <f>+VLOOKUP(X1084,bd_lista!$A$3:$C$590,3,FALSE)</f>
        <v>Ministerio de Obras Públicas, Servicios y Vivienda</v>
      </c>
      <c r="Z1084" s="304">
        <f>+X1084</f>
        <v>81</v>
      </c>
      <c r="AA1084" s="305" t="str">
        <f>+Y1084</f>
        <v>Ministerio de Obras Públicas, Servicios y Vivienda</v>
      </c>
    </row>
    <row r="1085" spans="1:27" customFormat="1" ht="15" customHeight="1">
      <c r="A1085" s="32">
        <v>591</v>
      </c>
      <c r="B1085" s="450"/>
      <c r="C1085" s="249" t="str">
        <f>+VLOOKUP(A1085,bd_lista!$A$3:$C$590,3,FALSE)</f>
        <v>Empresa Estatal de Transporte por Cable "Mi teleférico"</v>
      </c>
      <c r="D1085" s="452"/>
      <c r="E1085" s="347" t="s">
        <v>1311</v>
      </c>
      <c r="F1085" s="247">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0</v>
      </c>
      <c r="G1085" s="247">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0</v>
      </c>
      <c r="H1085" s="247">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0</v>
      </c>
      <c r="I1085" s="247">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0</v>
      </c>
      <c r="J1085" s="247">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0</v>
      </c>
      <c r="K1085" s="247">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247">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0</v>
      </c>
      <c r="M1085" s="247">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13243654.210000001</v>
      </c>
      <c r="N1085" s="247">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247">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247">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247">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0</v>
      </c>
      <c r="R1085" s="247">
        <f t="shared" ca="1" si="39"/>
        <v>13243654.210000001</v>
      </c>
      <c r="S1085" s="267">
        <f ca="1">+R1084+R1085</f>
        <v>13909196.592400001</v>
      </c>
      <c r="T1085" s="247">
        <f ca="1">+S1085</f>
        <v>13909196.592400001</v>
      </c>
      <c r="U1085" s="246">
        <f t="shared" si="40"/>
        <v>2</v>
      </c>
      <c r="V1085" s="347" t="str">
        <f>+VLOOKUP(A1085,bd_lista!$A$3:$E$590,5,FALSE)</f>
        <v>Empresas Nacionales</v>
      </c>
      <c r="W1085" s="454"/>
      <c r="X1085" s="244">
        <f>+VLOOKUP(A1085,[2]Sheet1!$A$13:$D$744,4,FALSE)</f>
        <v>81</v>
      </c>
      <c r="Y1085" s="244" t="str">
        <f>+VLOOKUP(X1085,bd_lista!$A$3:$C$590,3,FALSE)</f>
        <v>Ministerio de Obras Públicas, Servicios y Vivienda</v>
      </c>
      <c r="Z1085" s="302"/>
      <c r="AA1085" s="303"/>
    </row>
    <row r="1086" spans="1:27" customFormat="1" ht="15" hidden="1" customHeight="1">
      <c r="A1086" s="32">
        <v>867</v>
      </c>
      <c r="B1086" s="449">
        <f>+A1086</f>
        <v>867</v>
      </c>
      <c r="C1086" s="249" t="str">
        <f>+VLOOKUP(A1086,bd_lista!$A$3:$C$590,3,FALSE)</f>
        <v>Fondo Rotatorio de Fomento Productivo Regional</v>
      </c>
      <c r="D1086" s="451" t="str">
        <f>+C1086</f>
        <v>Fondo Rotatorio de Fomento Productivo Regional</v>
      </c>
      <c r="E1086" s="244" t="s">
        <v>1310</v>
      </c>
      <c r="F1086" s="273">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273">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273">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273">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273">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273">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273">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273">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273">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273">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273">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273">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273">
        <f t="shared" ca="1" si="39"/>
        <v>0</v>
      </c>
      <c r="S1086" s="341"/>
      <c r="T1086" s="273">
        <f ca="1">+T1087</f>
        <v>0</v>
      </c>
      <c r="U1086" s="280">
        <f t="shared" si="40"/>
        <v>1</v>
      </c>
      <c r="V1086" s="347" t="str">
        <f>+VLOOKUP(A1086,bd_lista!$A$3:$E$590,5,FALSE)</f>
        <v>Instituciones Financieras no Bancarias Regionales</v>
      </c>
      <c r="W1086" s="453" t="str">
        <f>+V1086</f>
        <v>Instituciones Financieras no Bancarias Regionales</v>
      </c>
      <c r="X1086" s="244">
        <v>0</v>
      </c>
      <c r="Y1086" s="244" t="e">
        <f>+VLOOKUP(X1086,bd_lista!$A$3:$C$590,3,FALSE)</f>
        <v>#N/A</v>
      </c>
      <c r="Z1086" s="304">
        <f>+X1086</f>
        <v>0</v>
      </c>
      <c r="AA1086" s="333" t="e">
        <f>+Y1086</f>
        <v>#N/A</v>
      </c>
    </row>
    <row r="1087" spans="1:27" customFormat="1" ht="15" hidden="1" customHeight="1">
      <c r="A1087" s="32">
        <v>867</v>
      </c>
      <c r="B1087" s="450"/>
      <c r="C1087" s="249" t="str">
        <f>+VLOOKUP(A1087,bd_lista!$A$3:$C$590,3,FALSE)</f>
        <v>Fondo Rotatorio de Fomento Productivo Regional</v>
      </c>
      <c r="D1087" s="452"/>
      <c r="E1087" s="246" t="s">
        <v>1311</v>
      </c>
      <c r="F1087" s="247">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247">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247">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247">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0</v>
      </c>
      <c r="J1087" s="247">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247">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0</v>
      </c>
      <c r="L1087" s="247">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247">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247">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247">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247">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247">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247">
        <f t="shared" ca="1" si="39"/>
        <v>0</v>
      </c>
      <c r="S1087" s="267">
        <f ca="1">+R1086+R1087</f>
        <v>0</v>
      </c>
      <c r="T1087" s="247">
        <f ca="1">+S1087</f>
        <v>0</v>
      </c>
      <c r="U1087" s="246">
        <f t="shared" si="40"/>
        <v>2</v>
      </c>
      <c r="V1087" s="347" t="str">
        <f>+VLOOKUP(A1087,bd_lista!$A$3:$E$590,5,FALSE)</f>
        <v>Instituciones Financieras no Bancarias Regionales</v>
      </c>
      <c r="W1087" s="454"/>
      <c r="X1087" s="244">
        <v>0</v>
      </c>
      <c r="Y1087" s="244" t="e">
        <f>+VLOOKUP(X1087,bd_lista!$A$3:$C$590,3,FALSE)</f>
        <v>#N/A</v>
      </c>
      <c r="Z1087" s="302"/>
      <c r="AA1087" s="335"/>
    </row>
    <row r="1088" spans="1:27" customFormat="1" ht="15" customHeight="1">
      <c r="A1088" s="32">
        <v>593</v>
      </c>
      <c r="B1088" s="449">
        <f>+A1088</f>
        <v>593</v>
      </c>
      <c r="C1088" s="249" t="str">
        <f>+VLOOKUP(A1088,bd_lista!$A$3:$C$590,3,FALSE)</f>
        <v>Empresa Pública YACANA</v>
      </c>
      <c r="D1088" s="451" t="str">
        <f>+C1088</f>
        <v>Empresa Pública YACANA</v>
      </c>
      <c r="E1088" s="249" t="s">
        <v>1310</v>
      </c>
      <c r="F1088" s="245">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0</v>
      </c>
      <c r="G1088" s="245">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0</v>
      </c>
      <c r="H1088" s="245">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50</v>
      </c>
      <c r="I1088" s="245">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0</v>
      </c>
      <c r="J1088" s="245">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0</v>
      </c>
      <c r="K1088" s="245">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50</v>
      </c>
      <c r="L1088" s="245">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0</v>
      </c>
      <c r="M1088" s="245">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0</v>
      </c>
      <c r="N1088" s="245">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0</v>
      </c>
      <c r="O1088" s="245">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245">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245">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245">
        <f t="shared" ca="1" si="39"/>
        <v>100</v>
      </c>
      <c r="S1088" s="268"/>
      <c r="T1088" s="245">
        <f ca="1">+T1089</f>
        <v>155.30000000000001</v>
      </c>
      <c r="U1088" s="244">
        <f t="shared" si="40"/>
        <v>1</v>
      </c>
      <c r="V1088" s="347" t="str">
        <f>+VLOOKUP(A1088,bd_lista!$A$3:$E$590,5,FALSE)</f>
        <v>Empresas Nacionales</v>
      </c>
      <c r="W1088" s="453" t="str">
        <f>+V1088</f>
        <v>Empresas Nacionales</v>
      </c>
      <c r="X1088" s="244">
        <f>+VLOOKUP(A1088,[2]Sheet1!$A$13:$D$744,4,FALSE)</f>
        <v>41</v>
      </c>
      <c r="Y1088" s="244" t="str">
        <f>+VLOOKUP(X1088,bd_lista!$A$3:$C$590,3,FALSE)</f>
        <v>Ministerio de Desarrollo Productivo y Economía Plural</v>
      </c>
      <c r="Z1088" s="304">
        <f>+X1088</f>
        <v>41</v>
      </c>
      <c r="AA1088" s="333" t="str">
        <f>+Y1088</f>
        <v>Ministerio de Desarrollo Productivo y Economía Plural</v>
      </c>
    </row>
    <row r="1089" spans="1:27" customFormat="1" ht="15" customHeight="1">
      <c r="A1089" s="32">
        <v>593</v>
      </c>
      <c r="B1089" s="450"/>
      <c r="C1089" s="249" t="str">
        <f>+VLOOKUP(A1089,bd_lista!$A$3:$C$590,3,FALSE)</f>
        <v>Empresa Pública YACANA</v>
      </c>
      <c r="D1089" s="452"/>
      <c r="E1089" s="347" t="s">
        <v>1311</v>
      </c>
      <c r="F1089" s="247">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0</v>
      </c>
      <c r="G1089" s="247">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0</v>
      </c>
      <c r="H1089" s="247">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55.3</v>
      </c>
      <c r="I1089" s="247">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0</v>
      </c>
      <c r="J1089" s="247">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0</v>
      </c>
      <c r="K1089" s="247">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0</v>
      </c>
      <c r="L1089" s="247">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0</v>
      </c>
      <c r="M1089" s="247">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0</v>
      </c>
      <c r="N1089" s="247">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0</v>
      </c>
      <c r="O1089" s="247">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247">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0</v>
      </c>
      <c r="Q1089" s="247">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0</v>
      </c>
      <c r="R1089" s="247">
        <f t="shared" ca="1" si="39"/>
        <v>55.3</v>
      </c>
      <c r="S1089" s="267">
        <f ca="1">+R1088+R1089</f>
        <v>155.30000000000001</v>
      </c>
      <c r="T1089" s="247">
        <f ca="1">+S1089</f>
        <v>155.30000000000001</v>
      </c>
      <c r="U1089" s="246">
        <f t="shared" si="40"/>
        <v>2</v>
      </c>
      <c r="V1089" s="347" t="str">
        <f>+VLOOKUP(A1089,bd_lista!$A$3:$E$590,5,FALSE)</f>
        <v>Empresas Nacionales</v>
      </c>
      <c r="W1089" s="454"/>
      <c r="X1089" s="244">
        <f>+VLOOKUP(A1089,[2]Sheet1!$A$13:$D$744,4,FALSE)</f>
        <v>41</v>
      </c>
      <c r="Y1089" s="244" t="str">
        <f>+VLOOKUP(X1089,bd_lista!$A$3:$C$590,3,FALSE)</f>
        <v>Ministerio de Desarrollo Productivo y Economía Plural</v>
      </c>
      <c r="Z1089" s="302"/>
      <c r="AA1089" s="335"/>
    </row>
    <row r="1090" spans="1:27" customFormat="1" ht="15" customHeight="1">
      <c r="A1090" s="32">
        <v>594</v>
      </c>
      <c r="B1090" s="449">
        <f>+A1090</f>
        <v>594</v>
      </c>
      <c r="C1090" s="249" t="str">
        <f>+VLOOKUP(A1090,bd_lista!$A$3:$C$590,3,FALSE)</f>
        <v>Administración de Servicios Portuarios - Bolivia</v>
      </c>
      <c r="D1090" s="451" t="str">
        <f>+C1090</f>
        <v>Administración de Servicios Portuarios - Bolivia</v>
      </c>
      <c r="E1090" s="249" t="s">
        <v>1310</v>
      </c>
      <c r="F1090" s="245">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0</v>
      </c>
      <c r="G1090" s="245">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0</v>
      </c>
      <c r="H1090" s="245">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0</v>
      </c>
      <c r="I1090" s="245">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0</v>
      </c>
      <c r="J1090" s="245">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50</v>
      </c>
      <c r="K1090" s="245">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50</v>
      </c>
      <c r="L1090" s="245">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0</v>
      </c>
      <c r="M1090" s="245">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0</v>
      </c>
      <c r="N1090" s="245">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0</v>
      </c>
      <c r="O1090" s="245">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245">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245">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0</v>
      </c>
      <c r="R1090" s="273">
        <f t="shared" ca="1" si="39"/>
        <v>100</v>
      </c>
      <c r="S1090" s="341"/>
      <c r="T1090" s="245">
        <f ca="1">+T1091</f>
        <v>2410663.52</v>
      </c>
      <c r="U1090" s="244">
        <f t="shared" si="40"/>
        <v>1</v>
      </c>
      <c r="V1090" s="347" t="str">
        <f>+VLOOKUP(A1090,bd_lista!$A$3:$E$590,5,FALSE)</f>
        <v>Empresas Nacionales</v>
      </c>
      <c r="W1090" s="453" t="str">
        <f>+V1090</f>
        <v>Empresas Nacionales</v>
      </c>
      <c r="X1090" s="244">
        <f>+VLOOKUP(A1090,[2]Sheet1!$A$13:$D$744,4,FALSE)</f>
        <v>35</v>
      </c>
      <c r="Y1090" s="244" t="str">
        <f>+VLOOKUP(X1090,bd_lista!$A$3:$C$590,3,FALSE)</f>
        <v>Ministerio de Economía y Finanzas Públicas</v>
      </c>
      <c r="Z1090" s="304">
        <f>+X1090</f>
        <v>35</v>
      </c>
      <c r="AA1090" s="333" t="str">
        <f>+Y1090</f>
        <v>Ministerio de Economía y Finanzas Públicas</v>
      </c>
    </row>
    <row r="1091" spans="1:27" customFormat="1" ht="15" customHeight="1">
      <c r="A1091" s="32">
        <v>594</v>
      </c>
      <c r="B1091" s="450"/>
      <c r="C1091" s="249" t="str">
        <f>+VLOOKUP(A1091,bd_lista!$A$3:$C$590,3,FALSE)</f>
        <v>Administración de Servicios Portuarios - Bolivia</v>
      </c>
      <c r="D1091" s="452"/>
      <c r="E1091" s="347" t="s">
        <v>1311</v>
      </c>
      <c r="F1091" s="247">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0</v>
      </c>
      <c r="G1091" s="247">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0</v>
      </c>
      <c r="H1091" s="247">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0</v>
      </c>
      <c r="I1091" s="247">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0</v>
      </c>
      <c r="J1091" s="247">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0</v>
      </c>
      <c r="K1091" s="247">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1831.54</v>
      </c>
      <c r="L1091" s="247">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788.80000000000007</v>
      </c>
      <c r="M1091" s="247">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2407943.1800000002</v>
      </c>
      <c r="N1091" s="247">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0</v>
      </c>
      <c r="O1091" s="247">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0</v>
      </c>
      <c r="P1091" s="247">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247">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0</v>
      </c>
      <c r="R1091" s="247">
        <f t="shared" ca="1" si="39"/>
        <v>2410563.52</v>
      </c>
      <c r="S1091" s="267">
        <f ca="1">+R1090+R1091</f>
        <v>2410663.52</v>
      </c>
      <c r="T1091" s="247">
        <f ca="1">+S1091</f>
        <v>2410663.52</v>
      </c>
      <c r="U1091" s="246">
        <f t="shared" si="40"/>
        <v>2</v>
      </c>
      <c r="V1091" s="347" t="str">
        <f>+VLOOKUP(A1091,bd_lista!$A$3:$E$590,5,FALSE)</f>
        <v>Empresas Nacionales</v>
      </c>
      <c r="W1091" s="454"/>
      <c r="X1091" s="244">
        <f>+VLOOKUP(A1091,[2]Sheet1!$A$13:$D$744,4,FALSE)</f>
        <v>35</v>
      </c>
      <c r="Y1091" s="244" t="str">
        <f>+VLOOKUP(X1091,bd_lista!$A$3:$C$590,3,FALSE)</f>
        <v>Ministerio de Economía y Finanzas Públicas</v>
      </c>
      <c r="Z1091" s="302"/>
      <c r="AA1091" s="335"/>
    </row>
    <row r="1092" spans="1:27" customFormat="1" ht="15" customHeight="1">
      <c r="A1092" s="255">
        <v>595</v>
      </c>
      <c r="B1092" s="449">
        <f>+A1092</f>
        <v>595</v>
      </c>
      <c r="C1092" s="249" t="str">
        <f>+VLOOKUP(A1092,bd_lista!$A$3:$C$590,3,FALSE)</f>
        <v>Gestora Pública de la Seguridad Social de Largo Plazo</v>
      </c>
      <c r="D1092" s="451" t="str">
        <f>+C1092</f>
        <v>Gestora Pública de la Seguridad Social de Largo Plazo</v>
      </c>
      <c r="E1092" s="249" t="s">
        <v>1310</v>
      </c>
      <c r="F1092" s="245">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0</v>
      </c>
      <c r="G1092" s="245">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0</v>
      </c>
      <c r="H1092" s="245">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0</v>
      </c>
      <c r="I1092" s="245">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245">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0</v>
      </c>
      <c r="K1092" s="245">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273">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245">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245">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0</v>
      </c>
      <c r="O1092" s="245">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245">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245">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245">
        <f t="shared" ca="1" si="39"/>
        <v>0</v>
      </c>
      <c r="S1092" s="268"/>
      <c r="T1092" s="245">
        <f ca="1">+T1093</f>
        <v>35061.769999999997</v>
      </c>
      <c r="U1092" s="244">
        <f t="shared" si="40"/>
        <v>1</v>
      </c>
      <c r="V1092" s="347" t="str">
        <f>+VLOOKUP(A1092,bd_lista!$A$3:$E$590,5,FALSE)</f>
        <v>Empresas Nacionales</v>
      </c>
      <c r="W1092" s="453" t="str">
        <f>+V1092</f>
        <v>Empresas Nacionales</v>
      </c>
      <c r="X1092" s="244">
        <v>78</v>
      </c>
      <c r="Y1092" s="244" t="str">
        <f>+VLOOKUP(X1092,bd_lista!$A$3:$C$590,3,FALSE)</f>
        <v>Ministerio de Hidrocarburos y Energías</v>
      </c>
      <c r="Z1092" s="304">
        <f>+X1092</f>
        <v>78</v>
      </c>
      <c r="AA1092" s="333" t="str">
        <f>+Y1092</f>
        <v>Ministerio de Hidrocarburos y Energías</v>
      </c>
    </row>
    <row r="1093" spans="1:27" customFormat="1" ht="15" customHeight="1">
      <c r="A1093" s="255">
        <v>595</v>
      </c>
      <c r="B1093" s="450"/>
      <c r="C1093" s="249" t="str">
        <f>+VLOOKUP(A1093,bd_lista!$A$3:$C$590,3,FALSE)</f>
        <v>Gestora Pública de la Seguridad Social de Largo Plazo</v>
      </c>
      <c r="D1093" s="452"/>
      <c r="E1093" s="347" t="s">
        <v>1311</v>
      </c>
      <c r="F1093" s="247">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0</v>
      </c>
      <c r="G1093" s="247">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0</v>
      </c>
      <c r="H1093" s="247">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0</v>
      </c>
      <c r="I1093" s="247">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0</v>
      </c>
      <c r="J1093" s="247">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0</v>
      </c>
      <c r="K1093" s="247">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0</v>
      </c>
      <c r="L1093" s="247">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0</v>
      </c>
      <c r="M1093" s="247">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35061.769999999997</v>
      </c>
      <c r="N1093" s="247">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0</v>
      </c>
      <c r="O1093" s="247">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247">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0</v>
      </c>
      <c r="Q1093" s="247">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247">
        <f t="shared" ca="1" si="39"/>
        <v>35061.769999999997</v>
      </c>
      <c r="S1093" s="267">
        <f ca="1">+R1092+R1093</f>
        <v>35061.769999999997</v>
      </c>
      <c r="T1093" s="247">
        <f ca="1">+S1093</f>
        <v>35061.769999999997</v>
      </c>
      <c r="U1093" s="246">
        <f t="shared" si="40"/>
        <v>2</v>
      </c>
      <c r="V1093" s="347" t="str">
        <f>+VLOOKUP(A1093,bd_lista!$A$3:$E$590,5,FALSE)</f>
        <v>Empresas Nacionales</v>
      </c>
      <c r="W1093" s="454"/>
      <c r="X1093" s="244">
        <v>78</v>
      </c>
      <c r="Y1093" s="244" t="str">
        <f>+VLOOKUP(X1093,bd_lista!$A$3:$C$590,3,FALSE)</f>
        <v>Ministerio de Hidrocarburos y Energías</v>
      </c>
      <c r="Z1093" s="302"/>
      <c r="AA1093" s="335"/>
    </row>
    <row r="1094" spans="1:27" customFormat="1" ht="15" customHeight="1">
      <c r="A1094" s="32">
        <v>596</v>
      </c>
      <c r="B1094" s="449">
        <f>+A1094</f>
        <v>596</v>
      </c>
      <c r="C1094" s="249" t="str">
        <f>+VLOOKUP(A1094,bd_lista!$A$3:$C$590,3,FALSE)</f>
        <v xml:space="preserve">Empresa Pública Transporte Aéreo Militar </v>
      </c>
      <c r="D1094" s="451" t="str">
        <f>+C1094</f>
        <v xml:space="preserve">Empresa Pública Transporte Aéreo Militar </v>
      </c>
      <c r="E1094" s="249" t="s">
        <v>1310</v>
      </c>
      <c r="F1094" s="245">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0</v>
      </c>
      <c r="G1094" s="245">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0</v>
      </c>
      <c r="H1094" s="245">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0</v>
      </c>
      <c r="I1094" s="245">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0</v>
      </c>
      <c r="J1094" s="245">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893.53</v>
      </c>
      <c r="K1094" s="245">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245">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1568.38</v>
      </c>
      <c r="M1094" s="245">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245">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0</v>
      </c>
      <c r="O1094" s="245">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245">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245">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245">
        <f t="shared" ca="1" si="39"/>
        <v>2461.91</v>
      </c>
      <c r="S1094" s="268"/>
      <c r="T1094" s="245">
        <f ca="1">+T1095</f>
        <v>3307.0099999999998</v>
      </c>
      <c r="U1094" s="244">
        <f t="shared" si="40"/>
        <v>1</v>
      </c>
      <c r="V1094" s="347" t="str">
        <f>+VLOOKUP(A1094,bd_lista!$A$3:$E$590,5,FALSE)</f>
        <v>Empresas Nacionales</v>
      </c>
      <c r="W1094" s="453" t="str">
        <f>+V1094</f>
        <v>Empresas Nacionales</v>
      </c>
      <c r="X1094" s="244">
        <f>+VLOOKUP(A1094,[2]Sheet1!$A$13:$D$744,4,FALSE)</f>
        <v>20</v>
      </c>
      <c r="Y1094" s="244" t="str">
        <f>+VLOOKUP(X1094,bd_lista!$A$3:$C$590,3,FALSE)</f>
        <v>Ministerio de Defensa</v>
      </c>
      <c r="Z1094" s="304">
        <f>+X1094</f>
        <v>20</v>
      </c>
      <c r="AA1094" s="305" t="str">
        <f>+Y1094</f>
        <v>Ministerio de Defensa</v>
      </c>
    </row>
    <row r="1095" spans="1:27" customFormat="1" ht="15" customHeight="1">
      <c r="A1095" s="32">
        <v>596</v>
      </c>
      <c r="B1095" s="450"/>
      <c r="C1095" s="249" t="str">
        <f>+VLOOKUP(A1095,bd_lista!$A$3:$C$590,3,FALSE)</f>
        <v xml:space="preserve">Empresa Pública Transporte Aéreo Militar </v>
      </c>
      <c r="D1095" s="452"/>
      <c r="E1095" s="347" t="s">
        <v>1311</v>
      </c>
      <c r="F1095" s="247">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0</v>
      </c>
      <c r="G1095" s="247">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0</v>
      </c>
      <c r="H1095" s="247">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0</v>
      </c>
      <c r="I1095" s="247">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0</v>
      </c>
      <c r="J1095" s="247">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0</v>
      </c>
      <c r="K1095" s="247">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427.5</v>
      </c>
      <c r="L1095" s="247">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0</v>
      </c>
      <c r="M1095" s="247">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417.6</v>
      </c>
      <c r="N1095" s="247">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0</v>
      </c>
      <c r="O1095" s="247">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247">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247">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247">
        <f t="shared" ca="1" si="39"/>
        <v>845.1</v>
      </c>
      <c r="S1095" s="267">
        <f ca="1">+R1094+R1095</f>
        <v>3307.0099999999998</v>
      </c>
      <c r="T1095" s="247">
        <f ca="1">+S1095</f>
        <v>3307.0099999999998</v>
      </c>
      <c r="U1095" s="246">
        <f t="shared" si="40"/>
        <v>2</v>
      </c>
      <c r="V1095" s="347" t="str">
        <f>+VLOOKUP(A1095,bd_lista!$A$3:$E$590,5,FALSE)</f>
        <v>Empresas Nacionales</v>
      </c>
      <c r="W1095" s="454"/>
      <c r="X1095" s="244">
        <f>+VLOOKUP(A1095,[2]Sheet1!$A$13:$D$744,4,FALSE)</f>
        <v>20</v>
      </c>
      <c r="Y1095" s="244" t="str">
        <f>+VLOOKUP(X1095,bd_lista!$A$3:$C$590,3,FALSE)</f>
        <v>Ministerio de Defensa</v>
      </c>
      <c r="Z1095" s="302"/>
      <c r="AA1095" s="303"/>
    </row>
    <row r="1096" spans="1:27" customFormat="1" ht="15" customHeight="1">
      <c r="A1096" s="32">
        <v>597</v>
      </c>
      <c r="B1096" s="449">
        <f>+A1096</f>
        <v>597</v>
      </c>
      <c r="C1096" s="249" t="str">
        <f>+VLOOKUP(A1096,bd_lista!$A$3:$C$590,3,FALSE)</f>
        <v>Empresa Pública Nacional Estratégica de Yacimientos de Litio Bolivianos</v>
      </c>
      <c r="D1096" s="451" t="str">
        <f>+C1096</f>
        <v>Empresa Pública Nacional Estratégica de Yacimientos de Litio Bolivianos</v>
      </c>
      <c r="E1096" s="249" t="s">
        <v>1310</v>
      </c>
      <c r="F1096" s="245">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0</v>
      </c>
      <c r="G1096" s="245">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0</v>
      </c>
      <c r="H1096" s="245">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0</v>
      </c>
      <c r="I1096" s="245">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0</v>
      </c>
      <c r="J1096" s="245">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15663.57</v>
      </c>
      <c r="K1096" s="245">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387900144.824</v>
      </c>
      <c r="L1096" s="245">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3313.96</v>
      </c>
      <c r="M1096" s="245">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39625.22</v>
      </c>
      <c r="N1096" s="245">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245">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0</v>
      </c>
      <c r="P1096" s="245">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0</v>
      </c>
      <c r="Q1096" s="245">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245">
        <f t="shared" ca="1" si="39"/>
        <v>387958747.574</v>
      </c>
      <c r="S1096" s="268"/>
      <c r="T1096" s="245">
        <f ca="1">+T1097</f>
        <v>839542162.64400005</v>
      </c>
      <c r="U1096" s="244">
        <f t="shared" si="40"/>
        <v>1</v>
      </c>
      <c r="V1096" s="347" t="str">
        <f>+VLOOKUP(A1096,bd_lista!$A$3:$E$590,5,FALSE)</f>
        <v>Empresas Nacionales</v>
      </c>
      <c r="W1096" s="453" t="str">
        <f>+V1096</f>
        <v>Empresas Nacionales</v>
      </c>
      <c r="X1096" s="244">
        <v>25</v>
      </c>
      <c r="Y1096" s="244" t="str">
        <f>+VLOOKUP(X1096,bd_lista!$A$3:$C$590,3,FALSE)</f>
        <v>Ministerio de la Presidencia</v>
      </c>
      <c r="Z1096" s="304">
        <f>+X1096</f>
        <v>25</v>
      </c>
      <c r="AA1096" s="333" t="str">
        <f>+Y1096</f>
        <v>Ministerio de la Presidencia</v>
      </c>
    </row>
    <row r="1097" spans="1:27" customFormat="1" ht="15" customHeight="1">
      <c r="A1097" s="32">
        <v>597</v>
      </c>
      <c r="B1097" s="450"/>
      <c r="C1097" s="249" t="str">
        <f>+VLOOKUP(A1097,bd_lista!$A$3:$C$590,3,FALSE)</f>
        <v>Empresa Pública Nacional Estratégica de Yacimientos de Litio Bolivianos</v>
      </c>
      <c r="D1097" s="452"/>
      <c r="E1097" s="347" t="s">
        <v>1311</v>
      </c>
      <c r="F1097" s="247">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0</v>
      </c>
      <c r="G1097" s="247">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0</v>
      </c>
      <c r="H1097" s="247">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0.1</v>
      </c>
      <c r="I1097" s="247">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509085.51999999996</v>
      </c>
      <c r="J1097" s="247">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22289796.690000001</v>
      </c>
      <c r="K1097" s="247">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394643415.14999998</v>
      </c>
      <c r="L1097" s="247">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21171803.98</v>
      </c>
      <c r="M1097" s="247">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12969313.630000001</v>
      </c>
      <c r="N1097" s="247">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0</v>
      </c>
      <c r="O1097" s="247">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0</v>
      </c>
      <c r="P1097" s="247">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247">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0</v>
      </c>
      <c r="R1097" s="247">
        <f t="shared" ca="1" si="39"/>
        <v>451583415.06999999</v>
      </c>
      <c r="S1097" s="267">
        <f ca="1">+R1096+R1097</f>
        <v>839542162.64400005</v>
      </c>
      <c r="T1097" s="247">
        <f ca="1">+S1097</f>
        <v>839542162.64400005</v>
      </c>
      <c r="U1097" s="246">
        <f t="shared" si="40"/>
        <v>2</v>
      </c>
      <c r="V1097" s="347" t="str">
        <f>+VLOOKUP(A1097,bd_lista!$A$3:$E$590,5,FALSE)</f>
        <v>Empresas Nacionales</v>
      </c>
      <c r="W1097" s="454"/>
      <c r="X1097" s="244">
        <v>25</v>
      </c>
      <c r="Y1097" s="244" t="str">
        <f>+VLOOKUP(X1097,bd_lista!$A$3:$C$590,3,FALSE)</f>
        <v>Ministerio de la Presidencia</v>
      </c>
      <c r="Z1097" s="302"/>
      <c r="AA1097" s="335"/>
    </row>
    <row r="1098" spans="1:27" customFormat="1" ht="15" customHeight="1">
      <c r="A1098" s="32">
        <v>598</v>
      </c>
      <c r="B1098" s="449">
        <f>+A1098</f>
        <v>598</v>
      </c>
      <c r="C1098" s="249" t="str">
        <f>+VLOOKUP(A1098,bd_lista!$A$3:$C$590,3,FALSE)</f>
        <v>Empresa Pública "Editorial del Estado Plurinacional de Bolivia"</v>
      </c>
      <c r="D1098" s="451" t="str">
        <f>+C1098</f>
        <v>Empresa Pública "Editorial del Estado Plurinacional de Bolivia"</v>
      </c>
      <c r="E1098" s="249" t="s">
        <v>1310</v>
      </c>
      <c r="F1098" s="245">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0</v>
      </c>
      <c r="G1098" s="245">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0</v>
      </c>
      <c r="H1098" s="245">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0</v>
      </c>
      <c r="I1098" s="245">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0</v>
      </c>
      <c r="J1098" s="245">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0</v>
      </c>
      <c r="K1098" s="245">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245">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245">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245">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0</v>
      </c>
      <c r="O1098" s="245">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245">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245">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245">
        <f t="shared" ca="1" si="39"/>
        <v>0</v>
      </c>
      <c r="S1098" s="268"/>
      <c r="T1098" s="245">
        <f ca="1">+T1099</f>
        <v>53152.01</v>
      </c>
      <c r="U1098" s="244">
        <f t="shared" si="40"/>
        <v>1</v>
      </c>
      <c r="V1098" s="347" t="str">
        <f>+VLOOKUP(A1098,bd_lista!$A$3:$E$590,5,FALSE)</f>
        <v>Empresas Nacionales</v>
      </c>
      <c r="W1098" s="453" t="str">
        <f>+V1098</f>
        <v>Empresas Nacionales</v>
      </c>
      <c r="X1098" s="244">
        <f>+VLOOKUP(A1098,[2]Sheet1!$A$13:$D$744,4,FALSE)</f>
        <v>87</v>
      </c>
      <c r="Y1098" s="244" t="e">
        <f>+VLOOKUP(X1098,bd_lista!$A$3:$C$590,3,FALSE)</f>
        <v>#N/A</v>
      </c>
      <c r="Z1098" s="304">
        <f>+X1098</f>
        <v>87</v>
      </c>
      <c r="AA1098" s="333" t="e">
        <f>+Y1098</f>
        <v>#N/A</v>
      </c>
    </row>
    <row r="1099" spans="1:27" customFormat="1" ht="15" customHeight="1">
      <c r="A1099" s="32">
        <v>598</v>
      </c>
      <c r="B1099" s="450"/>
      <c r="C1099" s="249" t="str">
        <f>+VLOOKUP(A1099,bd_lista!$A$3:$C$590,3,FALSE)</f>
        <v>Empresa Pública "Editorial del Estado Plurinacional de Bolivia"</v>
      </c>
      <c r="D1099" s="452"/>
      <c r="E1099" s="347" t="s">
        <v>1311</v>
      </c>
      <c r="F1099" s="247">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0</v>
      </c>
      <c r="G1099" s="247">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0</v>
      </c>
      <c r="H1099" s="247">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0</v>
      </c>
      <c r="I1099" s="247">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0</v>
      </c>
      <c r="J1099" s="247">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0</v>
      </c>
      <c r="K1099" s="247">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500</v>
      </c>
      <c r="L1099" s="247">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371</v>
      </c>
      <c r="M1099" s="247">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52281.01</v>
      </c>
      <c r="N1099" s="247">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0</v>
      </c>
      <c r="O1099" s="247">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247">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247">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0</v>
      </c>
      <c r="R1099" s="247">
        <f t="shared" ca="1" si="39"/>
        <v>53152.01</v>
      </c>
      <c r="S1099" s="267">
        <f ca="1">+R1098+R1099</f>
        <v>53152.01</v>
      </c>
      <c r="T1099" s="247">
        <f ca="1">+S1099</f>
        <v>53152.01</v>
      </c>
      <c r="U1099" s="246">
        <f t="shared" si="40"/>
        <v>2</v>
      </c>
      <c r="V1099" s="347" t="str">
        <f>+VLOOKUP(A1099,bd_lista!$A$3:$E$590,5,FALSE)</f>
        <v>Empresas Nacionales</v>
      </c>
      <c r="W1099" s="454"/>
      <c r="X1099" s="244">
        <f>+VLOOKUP(A1099,[2]Sheet1!$A$13:$D$744,4,FALSE)</f>
        <v>87</v>
      </c>
      <c r="Y1099" s="244" t="e">
        <f>+VLOOKUP(X1099,bd_lista!$A$3:$C$590,3,FALSE)</f>
        <v>#N/A</v>
      </c>
      <c r="Z1099" s="302"/>
      <c r="AA1099" s="335"/>
    </row>
    <row r="1100" spans="1:27" customFormat="1" ht="15" customHeight="1">
      <c r="A1100" s="32">
        <v>599</v>
      </c>
      <c r="B1100" s="449">
        <f>+A1100</f>
        <v>599</v>
      </c>
      <c r="C1100" s="249" t="str">
        <f>+VLOOKUP(A1100,bd_lista!$A$3:$C$590,3,FALSE)</f>
        <v>Empresa Boliviana de Alimentos y Derivados</v>
      </c>
      <c r="D1100" s="451" t="str">
        <f>+C1100</f>
        <v>Empresa Boliviana de Alimentos y Derivados</v>
      </c>
      <c r="E1100" s="249" t="s">
        <v>1310</v>
      </c>
      <c r="F1100" s="245">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0</v>
      </c>
      <c r="G1100" s="245">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0</v>
      </c>
      <c r="H1100" s="245">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0</v>
      </c>
      <c r="I1100" s="245">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245">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245">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245">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245">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245">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245">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245">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245">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245">
        <f t="shared" ca="1" si="39"/>
        <v>0</v>
      </c>
      <c r="S1100" s="268"/>
      <c r="T1100" s="245">
        <f ca="1">+T1101</f>
        <v>67118856.970000014</v>
      </c>
      <c r="U1100" s="244">
        <f t="shared" si="40"/>
        <v>1</v>
      </c>
      <c r="V1100" s="347" t="str">
        <f>+VLOOKUP(A1100,bd_lista!$A$3:$E$590,5,FALSE)</f>
        <v>Empresas Nacionales</v>
      </c>
      <c r="W1100" s="453" t="str">
        <f>+V1100</f>
        <v>Empresas Nacionales</v>
      </c>
      <c r="X1100" s="244">
        <v>0</v>
      </c>
      <c r="Y1100" s="244" t="e">
        <f>+VLOOKUP(X1100,bd_lista!$A$3:$C$590,3,FALSE)</f>
        <v>#N/A</v>
      </c>
      <c r="Z1100" s="304">
        <f>+X1100</f>
        <v>0</v>
      </c>
      <c r="AA1100" s="333" t="e">
        <f>+Y1100</f>
        <v>#N/A</v>
      </c>
    </row>
    <row r="1101" spans="1:27" customFormat="1" ht="15" customHeight="1">
      <c r="A1101" s="32">
        <v>599</v>
      </c>
      <c r="B1101" s="450"/>
      <c r="C1101" s="249" t="str">
        <f>+VLOOKUP(A1101,bd_lista!$A$3:$C$590,3,FALSE)</f>
        <v>Empresa Boliviana de Alimentos y Derivados</v>
      </c>
      <c r="D1101" s="452"/>
      <c r="E1101" s="347" t="s">
        <v>1311</v>
      </c>
      <c r="F1101" s="247">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0</v>
      </c>
      <c r="G1101" s="247">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0</v>
      </c>
      <c r="H1101" s="247">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0</v>
      </c>
      <c r="I1101" s="247">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0</v>
      </c>
      <c r="J1101" s="247">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0</v>
      </c>
      <c r="K1101" s="247">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0</v>
      </c>
      <c r="L1101" s="247">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0</v>
      </c>
      <c r="M1101" s="247">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67118856.970000014</v>
      </c>
      <c r="N1101" s="247">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0</v>
      </c>
      <c r="O1101" s="247">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247">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0</v>
      </c>
      <c r="Q1101" s="247">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0</v>
      </c>
      <c r="R1101" s="247">
        <f t="shared" ca="1" si="39"/>
        <v>67118856.970000014</v>
      </c>
      <c r="S1101" s="267">
        <f ca="1">+R1100+R1101</f>
        <v>67118856.970000014</v>
      </c>
      <c r="T1101" s="247">
        <f ca="1">+S1101</f>
        <v>67118856.970000014</v>
      </c>
      <c r="U1101" s="246">
        <f t="shared" si="40"/>
        <v>2</v>
      </c>
      <c r="V1101" s="347" t="str">
        <f>+VLOOKUP(A1101,bd_lista!$A$3:$E$590,5,FALSE)</f>
        <v>Empresas Nacionales</v>
      </c>
      <c r="W1101" s="454"/>
      <c r="X1101" s="244">
        <v>0</v>
      </c>
      <c r="Y1101" s="244" t="e">
        <f>+VLOOKUP(X1101,bd_lista!$A$3:$C$590,3,FALSE)</f>
        <v>#N/A</v>
      </c>
      <c r="Z1101" s="302"/>
      <c r="AA1101" s="335"/>
    </row>
    <row r="1102" spans="1:27" customFormat="1" ht="15" customHeight="1">
      <c r="A1102" s="32">
        <v>650</v>
      </c>
      <c r="B1102" s="449">
        <f>+A1102</f>
        <v>650</v>
      </c>
      <c r="C1102" s="249" t="str">
        <f>+VLOOKUP(A1102,bd_lista!$A$3:$C$590,3,FALSE)</f>
        <v>Asamblea Legislativa Plurinacional</v>
      </c>
      <c r="D1102" s="451" t="str">
        <f>+C1102</f>
        <v>Asamblea Legislativa Plurinacional</v>
      </c>
      <c r="E1102" s="249" t="s">
        <v>1310</v>
      </c>
      <c r="F1102" s="245">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245">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0</v>
      </c>
      <c r="H1102" s="245">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0</v>
      </c>
      <c r="I1102" s="245">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245">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245">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245">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0</v>
      </c>
      <c r="M1102" s="245">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0</v>
      </c>
      <c r="N1102" s="245">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0</v>
      </c>
      <c r="O1102" s="245">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245">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245">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245">
        <f t="shared" ca="1" si="39"/>
        <v>0</v>
      </c>
      <c r="S1102" s="268"/>
      <c r="T1102" s="245">
        <f ca="1">+T1103</f>
        <v>218744.58</v>
      </c>
      <c r="U1102" s="244">
        <f t="shared" si="40"/>
        <v>1</v>
      </c>
      <c r="V1102" s="347" t="str">
        <f>+VLOOKUP(A1102,bd_lista!$A$3:$E$590,5,FALSE)</f>
        <v>Instituciones Descentralizadas</v>
      </c>
      <c r="W1102" s="453" t="str">
        <f>+V1102</f>
        <v>Instituciones Descentralizadas</v>
      </c>
      <c r="X1102" s="244">
        <v>0</v>
      </c>
      <c r="Y1102" s="244" t="e">
        <f>+VLOOKUP(X1102,bd_lista!$A$3:$C$590,3,FALSE)</f>
        <v>#N/A</v>
      </c>
      <c r="Z1102" s="304">
        <f>+X1102</f>
        <v>0</v>
      </c>
      <c r="AA1102" s="333" t="e">
        <f>+Y1102</f>
        <v>#N/A</v>
      </c>
    </row>
    <row r="1103" spans="1:27" customFormat="1" ht="15" customHeight="1">
      <c r="A1103" s="32">
        <v>650</v>
      </c>
      <c r="B1103" s="450"/>
      <c r="C1103" s="249" t="str">
        <f>+VLOOKUP(A1103,bd_lista!$A$3:$C$590,3,FALSE)</f>
        <v>Asamblea Legislativa Plurinacional</v>
      </c>
      <c r="D1103" s="452"/>
      <c r="E1103" s="347" t="s">
        <v>1311</v>
      </c>
      <c r="F1103" s="247">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0</v>
      </c>
      <c r="G1103" s="247">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120</v>
      </c>
      <c r="H1103" s="247">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0</v>
      </c>
      <c r="I1103" s="247">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106234.68</v>
      </c>
      <c r="J1103" s="247">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2000</v>
      </c>
      <c r="K1103" s="247">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95671.11</v>
      </c>
      <c r="L1103" s="247">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9037.7900000000009</v>
      </c>
      <c r="M1103" s="247">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5681</v>
      </c>
      <c r="N1103" s="247">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0</v>
      </c>
      <c r="O1103" s="247">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0</v>
      </c>
      <c r="P1103" s="247">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247">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0</v>
      </c>
      <c r="R1103" s="247">
        <f t="shared" ca="1" si="39"/>
        <v>218744.58</v>
      </c>
      <c r="S1103" s="267">
        <f ca="1">+R1102+R1103</f>
        <v>218744.58</v>
      </c>
      <c r="T1103" s="247">
        <f ca="1">+S1103</f>
        <v>218744.58</v>
      </c>
      <c r="U1103" s="246">
        <f t="shared" si="40"/>
        <v>2</v>
      </c>
      <c r="V1103" s="347" t="str">
        <f>+VLOOKUP(A1103,bd_lista!$A$3:$E$590,5,FALSE)</f>
        <v>Instituciones Descentralizadas</v>
      </c>
      <c r="W1103" s="454"/>
      <c r="X1103" s="244">
        <v>0</v>
      </c>
      <c r="Y1103" s="244" t="e">
        <f>+VLOOKUP(X1103,bd_lista!$A$3:$C$590,3,FALSE)</f>
        <v>#N/A</v>
      </c>
      <c r="Z1103" s="302"/>
      <c r="AA1103" s="335"/>
    </row>
    <row r="1104" spans="1:27" customFormat="1" ht="15" customHeight="1">
      <c r="A1104" s="32">
        <v>660</v>
      </c>
      <c r="B1104" s="449">
        <f>+A1104</f>
        <v>660</v>
      </c>
      <c r="C1104" s="249" t="str">
        <f>+VLOOKUP(A1104,bd_lista!$A$3:$C$590,3,FALSE)</f>
        <v>Órgano Judicial</v>
      </c>
      <c r="D1104" s="451" t="str">
        <f>+C1104</f>
        <v>Órgano Judicial</v>
      </c>
      <c r="E1104" s="249" t="s">
        <v>1310</v>
      </c>
      <c r="F1104" s="245">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245">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0</v>
      </c>
      <c r="H1104" s="245">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0</v>
      </c>
      <c r="I1104" s="245">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0</v>
      </c>
      <c r="J1104" s="245">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0</v>
      </c>
      <c r="K1104" s="245">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245">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245">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0</v>
      </c>
      <c r="N1104" s="245">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0</v>
      </c>
      <c r="O1104" s="245">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245">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245">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245">
        <f t="shared" ca="1" si="39"/>
        <v>0</v>
      </c>
      <c r="S1104" s="268"/>
      <c r="T1104" s="245">
        <f ca="1">+T1105</f>
        <v>8140275.129999999</v>
      </c>
      <c r="U1104" s="244">
        <f t="shared" si="40"/>
        <v>1</v>
      </c>
      <c r="V1104" s="347" t="str">
        <f>+VLOOKUP(A1104,bd_lista!$A$3:$E$590,5,FALSE)</f>
        <v>Instituciones Descentralizadas</v>
      </c>
      <c r="W1104" s="453" t="str">
        <f>+V1104</f>
        <v>Instituciones Descentralizadas</v>
      </c>
      <c r="X1104" s="244">
        <v>0</v>
      </c>
      <c r="Y1104" s="244" t="e">
        <f>+VLOOKUP(X1104,bd_lista!$A$3:$C$590,3,FALSE)</f>
        <v>#N/A</v>
      </c>
      <c r="Z1104" s="304">
        <f>+X1104</f>
        <v>0</v>
      </c>
      <c r="AA1104" s="333" t="e">
        <f>+Y1104</f>
        <v>#N/A</v>
      </c>
    </row>
    <row r="1105" spans="1:27" customFormat="1" ht="15" customHeight="1">
      <c r="A1105" s="32">
        <v>660</v>
      </c>
      <c r="B1105" s="450"/>
      <c r="C1105" s="249" t="str">
        <f>+VLOOKUP(A1105,bd_lista!$A$3:$C$590,3,FALSE)</f>
        <v>Órgano Judicial</v>
      </c>
      <c r="D1105" s="452"/>
      <c r="E1105" s="347" t="s">
        <v>1311</v>
      </c>
      <c r="F1105" s="247">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0</v>
      </c>
      <c r="G1105" s="247">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0</v>
      </c>
      <c r="H1105" s="247">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0</v>
      </c>
      <c r="I1105" s="247">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0</v>
      </c>
      <c r="J1105" s="247">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0</v>
      </c>
      <c r="K1105" s="247">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259027.15000000002</v>
      </c>
      <c r="L1105" s="247">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225980.03</v>
      </c>
      <c r="M1105" s="247">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7655267.9499999993</v>
      </c>
      <c r="N1105" s="247">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0</v>
      </c>
      <c r="O1105" s="247">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0</v>
      </c>
      <c r="P1105" s="247">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0</v>
      </c>
      <c r="Q1105" s="247">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0</v>
      </c>
      <c r="R1105" s="247">
        <f t="shared" ca="1" si="39"/>
        <v>8140275.129999999</v>
      </c>
      <c r="S1105" s="267">
        <f ca="1">+R1104+R1105</f>
        <v>8140275.129999999</v>
      </c>
      <c r="T1105" s="247">
        <f ca="1">+S1105</f>
        <v>8140275.129999999</v>
      </c>
      <c r="U1105" s="246">
        <f t="shared" si="40"/>
        <v>2</v>
      </c>
      <c r="V1105" s="347" t="str">
        <f>+VLOOKUP(A1105,bd_lista!$A$3:$E$590,5,FALSE)</f>
        <v>Instituciones Descentralizadas</v>
      </c>
      <c r="W1105" s="454"/>
      <c r="X1105" s="244">
        <v>0</v>
      </c>
      <c r="Y1105" s="244" t="e">
        <f>+VLOOKUP(X1105,bd_lista!$A$3:$C$590,3,FALSE)</f>
        <v>#N/A</v>
      </c>
      <c r="Z1105" s="302"/>
      <c r="AA1105" s="335"/>
    </row>
    <row r="1106" spans="1:27" customFormat="1" ht="15" hidden="1" customHeight="1">
      <c r="A1106" s="32">
        <v>661</v>
      </c>
      <c r="B1106" s="449">
        <f>+A1106</f>
        <v>661</v>
      </c>
      <c r="C1106" s="249" t="str">
        <f>+VLOOKUP(A1106,bd_lista!$A$3:$C$590,3,FALSE)</f>
        <v>Tribunal Constitucional Plurinacional</v>
      </c>
      <c r="D1106" s="451" t="str">
        <f>+C1106</f>
        <v>Tribunal Constitucional Plurinacional</v>
      </c>
      <c r="E1106" s="249" t="s">
        <v>1310</v>
      </c>
      <c r="F1106" s="245">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245">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0</v>
      </c>
      <c r="H1106" s="245">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0</v>
      </c>
      <c r="I1106" s="245">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245">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245">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245">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245">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245">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0</v>
      </c>
      <c r="O1106" s="245">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245">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245">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0</v>
      </c>
      <c r="R1106" s="245">
        <f t="shared" ca="1" si="39"/>
        <v>0</v>
      </c>
      <c r="S1106" s="268"/>
      <c r="T1106" s="245">
        <f ca="1">+T1107</f>
        <v>0</v>
      </c>
      <c r="U1106" s="244">
        <f t="shared" si="40"/>
        <v>1</v>
      </c>
      <c r="V1106" s="347" t="str">
        <f>+VLOOKUP(A1106,bd_lista!$A$3:$E$590,5,FALSE)</f>
        <v>Instituciones Descentralizadas</v>
      </c>
      <c r="W1106" s="453" t="str">
        <f>+V1106</f>
        <v>Instituciones Descentralizadas</v>
      </c>
      <c r="X1106" s="244">
        <f>+VLOOKUP(A1106,[2]Sheet1!$A$13:$D$744,4,FALSE)</f>
        <v>0</v>
      </c>
      <c r="Y1106" s="244" t="e">
        <f>+VLOOKUP(X1106,bd_lista!$A$3:$C$590,3,FALSE)</f>
        <v>#N/A</v>
      </c>
      <c r="Z1106" s="304">
        <f>+X1106</f>
        <v>0</v>
      </c>
      <c r="AA1106" s="333" t="e">
        <f>+Y1106</f>
        <v>#N/A</v>
      </c>
    </row>
    <row r="1107" spans="1:27" customFormat="1" ht="15" hidden="1" customHeight="1">
      <c r="A1107" s="32">
        <v>661</v>
      </c>
      <c r="B1107" s="450"/>
      <c r="C1107" s="249" t="str">
        <f>+VLOOKUP(A1107,bd_lista!$A$3:$C$590,3,FALSE)</f>
        <v>Tribunal Constitucional Plurinacional</v>
      </c>
      <c r="D1107" s="452"/>
      <c r="E1107" s="347" t="s">
        <v>1311</v>
      </c>
      <c r="F1107" s="247">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0</v>
      </c>
      <c r="G1107" s="247">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0</v>
      </c>
      <c r="H1107" s="247">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0</v>
      </c>
      <c r="I1107" s="247">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0</v>
      </c>
      <c r="J1107" s="247">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0</v>
      </c>
      <c r="K1107" s="247">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0</v>
      </c>
      <c r="L1107" s="247">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247">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0</v>
      </c>
      <c r="N1107" s="247">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0</v>
      </c>
      <c r="O1107" s="247">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0</v>
      </c>
      <c r="P1107" s="247">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247">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247">
        <f t="shared" ca="1" si="39"/>
        <v>0</v>
      </c>
      <c r="S1107" s="267">
        <f ca="1">+R1106+R1107</f>
        <v>0</v>
      </c>
      <c r="T1107" s="247">
        <f ca="1">+S1107</f>
        <v>0</v>
      </c>
      <c r="U1107" s="246">
        <f t="shared" si="40"/>
        <v>2</v>
      </c>
      <c r="V1107" s="347" t="str">
        <f>+VLOOKUP(A1107,bd_lista!$A$3:$E$590,5,FALSE)</f>
        <v>Instituciones Descentralizadas</v>
      </c>
      <c r="W1107" s="454"/>
      <c r="X1107" s="244">
        <f>+VLOOKUP(A1107,[2]Sheet1!$A$13:$D$744,4,FALSE)</f>
        <v>0</v>
      </c>
      <c r="Y1107" s="244" t="e">
        <f>+VLOOKUP(X1107,bd_lista!$A$3:$C$590,3,FALSE)</f>
        <v>#N/A</v>
      </c>
      <c r="Z1107" s="302"/>
      <c r="AA1107" s="335"/>
    </row>
    <row r="1108" spans="1:27" customFormat="1" ht="15" customHeight="1">
      <c r="A1108" s="32">
        <v>670</v>
      </c>
      <c r="B1108" s="449">
        <f>+A1108</f>
        <v>670</v>
      </c>
      <c r="C1108" s="249" t="str">
        <f>+VLOOKUP(A1108,bd_lista!$A$3:$C$590,3,FALSE)</f>
        <v>Órgano Electoral Plurinacional</v>
      </c>
      <c r="D1108" s="451" t="str">
        <f>+C1108</f>
        <v>Órgano Electoral Plurinacional</v>
      </c>
      <c r="E1108" s="249" t="s">
        <v>1310</v>
      </c>
      <c r="F1108" s="245">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0</v>
      </c>
      <c r="G1108" s="245">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0</v>
      </c>
      <c r="H1108" s="245">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0</v>
      </c>
      <c r="I1108" s="245">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245">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0</v>
      </c>
      <c r="K1108" s="245">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245">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245">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245">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0</v>
      </c>
      <c r="O1108" s="245">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245">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245">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245">
        <f t="shared" ca="1" si="39"/>
        <v>0</v>
      </c>
      <c r="S1108" s="268"/>
      <c r="T1108" s="273">
        <f ca="1">+T1109</f>
        <v>3945.05</v>
      </c>
      <c r="U1108" s="280">
        <f t="shared" si="40"/>
        <v>1</v>
      </c>
      <c r="V1108" s="347" t="str">
        <f>+VLOOKUP(A1108,bd_lista!$A$3:$E$590,5,FALSE)</f>
        <v>Instituciones Descentralizadas</v>
      </c>
      <c r="W1108" s="453" t="str">
        <f>+V1108</f>
        <v>Instituciones Descentralizadas</v>
      </c>
      <c r="X1108" s="244">
        <f>+A1108</f>
        <v>670</v>
      </c>
      <c r="Y1108" s="244" t="str">
        <f>+VLOOKUP(X1108,bd_lista!$A$3:$C$590,3,FALSE)</f>
        <v>Órgano Electoral Plurinacional</v>
      </c>
      <c r="Z1108" s="304">
        <f>+X1108</f>
        <v>670</v>
      </c>
      <c r="AA1108" s="333" t="str">
        <f>+Y1108</f>
        <v>Órgano Electoral Plurinacional</v>
      </c>
    </row>
    <row r="1109" spans="1:27" customFormat="1" ht="15" customHeight="1">
      <c r="A1109" s="32">
        <v>670</v>
      </c>
      <c r="B1109" s="450"/>
      <c r="C1109" s="249" t="str">
        <f>+VLOOKUP(A1109,bd_lista!$A$3:$C$590,3,FALSE)</f>
        <v>Órgano Electoral Plurinacional</v>
      </c>
      <c r="D1109" s="452"/>
      <c r="E1109" s="347" t="s">
        <v>1311</v>
      </c>
      <c r="F1109" s="247">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0</v>
      </c>
      <c r="G1109" s="247">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0</v>
      </c>
      <c r="H1109" s="247">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0</v>
      </c>
      <c r="I1109" s="247">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0</v>
      </c>
      <c r="J1109" s="247">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0</v>
      </c>
      <c r="K1109" s="247">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0</v>
      </c>
      <c r="L1109" s="247">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563</v>
      </c>
      <c r="M1109" s="247">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3382.05</v>
      </c>
      <c r="N1109" s="247">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0</v>
      </c>
      <c r="O1109" s="247">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247">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247">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247">
        <f t="shared" ca="1" si="39"/>
        <v>3945.05</v>
      </c>
      <c r="S1109" s="267">
        <f ca="1">+R1108+R1109</f>
        <v>3945.05</v>
      </c>
      <c r="T1109" s="247">
        <f ca="1">+S1109</f>
        <v>3945.05</v>
      </c>
      <c r="U1109" s="246">
        <f t="shared" si="40"/>
        <v>2</v>
      </c>
      <c r="V1109" s="347" t="str">
        <f>+VLOOKUP(A1109,bd_lista!$A$3:$E$590,5,FALSE)</f>
        <v>Instituciones Descentralizadas</v>
      </c>
      <c r="W1109" s="454"/>
      <c r="X1109" s="244">
        <f>+A1109</f>
        <v>670</v>
      </c>
      <c r="Y1109" s="244" t="str">
        <f>+VLOOKUP(X1109,bd_lista!$A$3:$C$590,3,FALSE)</f>
        <v>Órgano Electoral Plurinacional</v>
      </c>
      <c r="Z1109" s="302"/>
      <c r="AA1109" s="335"/>
    </row>
    <row r="1110" spans="1:27" customFormat="1" ht="15" customHeight="1">
      <c r="A1110" s="32">
        <v>680</v>
      </c>
      <c r="B1110" s="449">
        <f>+A1110</f>
        <v>680</v>
      </c>
      <c r="C1110" s="249" t="str">
        <f>+VLOOKUP(A1110,bd_lista!$A$3:$C$590,3,FALSE)</f>
        <v>Contraloria General del Estado</v>
      </c>
      <c r="D1110" s="451" t="str">
        <f>+C1110</f>
        <v>Contraloria General del Estado</v>
      </c>
      <c r="E1110" s="249" t="s">
        <v>1310</v>
      </c>
      <c r="F1110" s="245">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0</v>
      </c>
      <c r="G1110" s="245">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0</v>
      </c>
      <c r="H1110" s="245">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245">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245">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0</v>
      </c>
      <c r="K1110" s="245">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0</v>
      </c>
      <c r="L1110" s="245">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245">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245">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0</v>
      </c>
      <c r="O1110" s="245">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245">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245">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245">
        <f t="shared" ca="1" si="39"/>
        <v>0</v>
      </c>
      <c r="S1110" s="268"/>
      <c r="T1110" s="245">
        <f ca="1">+T1111</f>
        <v>32893.64</v>
      </c>
      <c r="U1110" s="244">
        <f t="shared" si="40"/>
        <v>1</v>
      </c>
      <c r="V1110" s="347" t="str">
        <f>+VLOOKUP(A1110,bd_lista!$A$3:$E$590,5,FALSE)</f>
        <v>Instituciones Descentralizadas</v>
      </c>
      <c r="W1110" s="453" t="str">
        <f>+V1110</f>
        <v>Instituciones Descentralizadas</v>
      </c>
      <c r="X1110" s="244">
        <f>+VLOOKUP(A1110,[2]Sheet1!$A$13:$D$744,4,FALSE)</f>
        <v>0</v>
      </c>
      <c r="Y1110" s="244" t="e">
        <f>+VLOOKUP(X1110,bd_lista!$A$3:$C$590,3,FALSE)</f>
        <v>#N/A</v>
      </c>
      <c r="Z1110" s="304">
        <f>+X1110</f>
        <v>0</v>
      </c>
      <c r="AA1110" s="333" t="e">
        <f>+Y1110</f>
        <v>#N/A</v>
      </c>
    </row>
    <row r="1111" spans="1:27" customFormat="1" ht="15" customHeight="1">
      <c r="A1111" s="32">
        <v>680</v>
      </c>
      <c r="B1111" s="450"/>
      <c r="C1111" s="249" t="str">
        <f>+VLOOKUP(A1111,bd_lista!$A$3:$C$590,3,FALSE)</f>
        <v>Contraloria General del Estado</v>
      </c>
      <c r="D1111" s="452"/>
      <c r="E1111" s="347" t="s">
        <v>1311</v>
      </c>
      <c r="F1111" s="247">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0</v>
      </c>
      <c r="G1111" s="247">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0</v>
      </c>
      <c r="H1111" s="247">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0</v>
      </c>
      <c r="I1111" s="247">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0</v>
      </c>
      <c r="J1111" s="247">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0</v>
      </c>
      <c r="K1111" s="247">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0</v>
      </c>
      <c r="L1111" s="247">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0</v>
      </c>
      <c r="M1111" s="247">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32893.64</v>
      </c>
      <c r="N1111" s="247">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0</v>
      </c>
      <c r="O1111" s="247">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0</v>
      </c>
      <c r="P1111" s="247">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247">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0</v>
      </c>
      <c r="R1111" s="247">
        <f t="shared" ca="1" si="39"/>
        <v>32893.64</v>
      </c>
      <c r="S1111" s="267">
        <f ca="1">+R1110+R1111</f>
        <v>32893.64</v>
      </c>
      <c r="T1111" s="247">
        <f ca="1">+S1111</f>
        <v>32893.64</v>
      </c>
      <c r="U1111" s="246">
        <f t="shared" si="40"/>
        <v>2</v>
      </c>
      <c r="V1111" s="347" t="str">
        <f>+VLOOKUP(A1111,bd_lista!$A$3:$E$590,5,FALSE)</f>
        <v>Instituciones Descentralizadas</v>
      </c>
      <c r="W1111" s="454"/>
      <c r="X1111" s="244">
        <f>+VLOOKUP(A1111,[2]Sheet1!$A$13:$D$744,4,FALSE)</f>
        <v>0</v>
      </c>
      <c r="Y1111" s="244" t="e">
        <f>+VLOOKUP(X1111,bd_lista!$A$3:$C$590,3,FALSE)</f>
        <v>#N/A</v>
      </c>
      <c r="Z1111" s="302"/>
      <c r="AA1111" s="335"/>
    </row>
    <row r="1112" spans="1:27" customFormat="1" ht="15" customHeight="1">
      <c r="A1112" s="32">
        <v>681</v>
      </c>
      <c r="B1112" s="449">
        <f>+A1112</f>
        <v>681</v>
      </c>
      <c r="C1112" s="249" t="str">
        <f>+VLOOKUP(A1112,bd_lista!$A$3:$C$590,3,FALSE)</f>
        <v>Ministerio Público</v>
      </c>
      <c r="D1112" s="451" t="str">
        <f>+C1112</f>
        <v>Ministerio Público</v>
      </c>
      <c r="E1112" s="249" t="s">
        <v>1310</v>
      </c>
      <c r="F1112" s="245">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245">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0</v>
      </c>
      <c r="H1112" s="245">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0</v>
      </c>
      <c r="I1112" s="245">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245">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245">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245">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245">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245">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245">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245">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245">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245">
        <f t="shared" ca="1" si="39"/>
        <v>0</v>
      </c>
      <c r="S1112" s="268"/>
      <c r="T1112" s="245">
        <f ca="1">+T1113</f>
        <v>7669.73</v>
      </c>
      <c r="U1112" s="244">
        <f t="shared" si="40"/>
        <v>1</v>
      </c>
      <c r="V1112" s="347" t="str">
        <f>+VLOOKUP(A1112,bd_lista!$A$3:$E$590,5,FALSE)</f>
        <v>Instituciones Descentralizadas</v>
      </c>
      <c r="W1112" s="453" t="str">
        <f>+V1112</f>
        <v>Instituciones Descentralizadas</v>
      </c>
      <c r="X1112" s="244">
        <f>+VLOOKUP(A1112,[2]Sheet1!$A$13:$D$744,4,FALSE)</f>
        <v>0</v>
      </c>
      <c r="Y1112" s="244" t="e">
        <f>+VLOOKUP(X1112,bd_lista!$A$3:$C$590,3,FALSE)</f>
        <v>#N/A</v>
      </c>
      <c r="Z1112" s="304">
        <f>+X1112</f>
        <v>0</v>
      </c>
      <c r="AA1112" s="333" t="e">
        <f>+Y1112</f>
        <v>#N/A</v>
      </c>
    </row>
    <row r="1113" spans="1:27" customFormat="1" ht="15" customHeight="1">
      <c r="A1113" s="32">
        <v>681</v>
      </c>
      <c r="B1113" s="450"/>
      <c r="C1113" s="249" t="str">
        <f>+VLOOKUP(A1113,bd_lista!$A$3:$C$590,3,FALSE)</f>
        <v>Ministerio Público</v>
      </c>
      <c r="D1113" s="452"/>
      <c r="E1113" s="347" t="s">
        <v>1311</v>
      </c>
      <c r="F1113" s="247">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6469.73</v>
      </c>
      <c r="G1113" s="247">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0</v>
      </c>
      <c r="H1113" s="247">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0</v>
      </c>
      <c r="I1113" s="247">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247">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0</v>
      </c>
      <c r="K1113" s="247">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0</v>
      </c>
      <c r="L1113" s="247">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1200</v>
      </c>
      <c r="M1113" s="247">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0</v>
      </c>
      <c r="N1113" s="247">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0</v>
      </c>
      <c r="O1113" s="247">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247">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247">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247">
        <f t="shared" ca="1" si="39"/>
        <v>7669.73</v>
      </c>
      <c r="S1113" s="267">
        <f ca="1">+R1112+R1113</f>
        <v>7669.73</v>
      </c>
      <c r="T1113" s="247">
        <f ca="1">+S1113</f>
        <v>7669.73</v>
      </c>
      <c r="U1113" s="246">
        <f t="shared" si="40"/>
        <v>2</v>
      </c>
      <c r="V1113" s="347" t="str">
        <f>+VLOOKUP(A1113,bd_lista!$A$3:$E$590,5,FALSE)</f>
        <v>Instituciones Descentralizadas</v>
      </c>
      <c r="W1113" s="454"/>
      <c r="X1113" s="244">
        <f>+VLOOKUP(A1113,[2]Sheet1!$A$13:$D$744,4,FALSE)</f>
        <v>0</v>
      </c>
      <c r="Y1113" s="244" t="e">
        <f>+VLOOKUP(X1113,bd_lista!$A$3:$C$590,3,FALSE)</f>
        <v>#N/A</v>
      </c>
      <c r="Z1113" s="302"/>
      <c r="AA1113" s="335"/>
    </row>
    <row r="1114" spans="1:27" customFormat="1" ht="15" customHeight="1">
      <c r="A1114" s="32">
        <v>682</v>
      </c>
      <c r="B1114" s="449">
        <f>+A1114</f>
        <v>682</v>
      </c>
      <c r="C1114" s="249" t="str">
        <f>+VLOOKUP(A1114,bd_lista!$A$3:$C$590,3,FALSE)</f>
        <v>Defensoria del Pueblo</v>
      </c>
      <c r="D1114" s="451" t="str">
        <f>+C1114</f>
        <v>Defensoria del Pueblo</v>
      </c>
      <c r="E1114" s="249" t="s">
        <v>1310</v>
      </c>
      <c r="F1114" s="245">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245">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0</v>
      </c>
      <c r="H1114" s="245">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0</v>
      </c>
      <c r="I1114" s="245">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0</v>
      </c>
      <c r="J1114" s="245">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0</v>
      </c>
      <c r="K1114" s="245">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245">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0</v>
      </c>
      <c r="M1114" s="245">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245">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245">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245">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245">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245">
        <f t="shared" ca="1" si="39"/>
        <v>0</v>
      </c>
      <c r="S1114" s="268"/>
      <c r="T1114" s="245">
        <f ca="1">+T1115</f>
        <v>66297.37</v>
      </c>
      <c r="U1114" s="244">
        <f t="shared" si="40"/>
        <v>1</v>
      </c>
      <c r="V1114" s="347" t="str">
        <f>+VLOOKUP(A1114,bd_lista!$A$3:$E$590,5,FALSE)</f>
        <v>Instituciones Descentralizadas</v>
      </c>
      <c r="W1114" s="453" t="str">
        <f>+V1114</f>
        <v>Instituciones Descentralizadas</v>
      </c>
      <c r="X1114" s="244">
        <v>66</v>
      </c>
      <c r="Y1114" s="244" t="str">
        <f>+VLOOKUP(X1114,bd_lista!$A$3:$C$590,3,FALSE)</f>
        <v>Ministerio de Planificación del Desarrollo</v>
      </c>
      <c r="Z1114" s="304">
        <f>+X1114</f>
        <v>66</v>
      </c>
      <c r="AA1114" s="333" t="str">
        <f>+Y1114</f>
        <v>Ministerio de Planificación del Desarrollo</v>
      </c>
    </row>
    <row r="1115" spans="1:27" customFormat="1" ht="15" customHeight="1">
      <c r="A1115" s="32">
        <v>682</v>
      </c>
      <c r="B1115" s="450"/>
      <c r="C1115" s="249" t="str">
        <f>+VLOOKUP(A1115,bd_lista!$A$3:$C$590,3,FALSE)</f>
        <v>Defensoria del Pueblo</v>
      </c>
      <c r="D1115" s="452"/>
      <c r="E1115" s="347" t="s">
        <v>1311</v>
      </c>
      <c r="F1115" s="247">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0</v>
      </c>
      <c r="G1115" s="247">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0</v>
      </c>
      <c r="H1115" s="247">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0</v>
      </c>
      <c r="I1115" s="247">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0</v>
      </c>
      <c r="J1115" s="247">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0</v>
      </c>
      <c r="K1115" s="247">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45214.25</v>
      </c>
      <c r="L1115" s="247">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20983.120000000003</v>
      </c>
      <c r="M1115" s="247">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100</v>
      </c>
      <c r="N1115" s="247">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0</v>
      </c>
      <c r="O1115" s="247">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247">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247">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247">
        <f t="shared" ca="1" si="39"/>
        <v>66297.37</v>
      </c>
      <c r="S1115" s="267">
        <f ca="1">+R1114+R1115</f>
        <v>66297.37</v>
      </c>
      <c r="T1115" s="247">
        <f ca="1">+S1115</f>
        <v>66297.37</v>
      </c>
      <c r="U1115" s="246">
        <f t="shared" si="40"/>
        <v>2</v>
      </c>
      <c r="V1115" s="347" t="str">
        <f>+VLOOKUP(A1115,bd_lista!$A$3:$E$590,5,FALSE)</f>
        <v>Instituciones Descentralizadas</v>
      </c>
      <c r="W1115" s="454"/>
      <c r="X1115" s="244">
        <v>66</v>
      </c>
      <c r="Y1115" s="244" t="str">
        <f>+VLOOKUP(X1115,bd_lista!$A$3:$C$590,3,FALSE)</f>
        <v>Ministerio de Planificación del Desarrollo</v>
      </c>
      <c r="Z1115" s="302"/>
      <c r="AA1115" s="335"/>
    </row>
    <row r="1116" spans="1:27" customFormat="1" ht="15" customHeight="1">
      <c r="A1116" s="32">
        <v>683</v>
      </c>
      <c r="B1116" s="449">
        <f>+A1116</f>
        <v>683</v>
      </c>
      <c r="C1116" s="249" t="str">
        <f>+VLOOKUP(A1116,bd_lista!$A$3:$C$590,3,FALSE)</f>
        <v>Procuraduria General del Estado</v>
      </c>
      <c r="D1116" s="451" t="str">
        <f>+C1116</f>
        <v>Procuraduria General del Estado</v>
      </c>
      <c r="E1116" s="249" t="s">
        <v>1310</v>
      </c>
      <c r="F1116" s="245">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245">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0</v>
      </c>
      <c r="H1116" s="245">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0</v>
      </c>
      <c r="I1116" s="245">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245">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245">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245">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245">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245">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245">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245">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245">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245">
        <f t="shared" ca="1" si="39"/>
        <v>0</v>
      </c>
      <c r="S1116" s="268"/>
      <c r="T1116" s="245">
        <f ca="1">+T1117</f>
        <v>41600</v>
      </c>
      <c r="U1116" s="244">
        <f t="shared" si="40"/>
        <v>1</v>
      </c>
      <c r="V1116" s="347" t="str">
        <f>+VLOOKUP(A1116,bd_lista!$A$3:$E$590,5,FALSE)</f>
        <v>Instituciones Descentralizadas</v>
      </c>
      <c r="W1116" s="453" t="str">
        <f>+V1116</f>
        <v>Instituciones Descentralizadas</v>
      </c>
      <c r="X1116" s="244">
        <v>99</v>
      </c>
      <c r="Y1116" s="244" t="s">
        <v>1383</v>
      </c>
      <c r="Z1116" s="304">
        <f>+X1116</f>
        <v>99</v>
      </c>
      <c r="AA1116" s="333" t="str">
        <f>+Y1116</f>
        <v>Tesoro General de la Nación</v>
      </c>
    </row>
    <row r="1117" spans="1:27" customFormat="1" ht="15" customHeight="1">
      <c r="A1117" s="32">
        <v>683</v>
      </c>
      <c r="B1117" s="450"/>
      <c r="C1117" s="249" t="str">
        <f>+VLOOKUP(A1117,bd_lista!$A$3:$C$590,3,FALSE)</f>
        <v>Procuraduria General del Estado</v>
      </c>
      <c r="D1117" s="452"/>
      <c r="E1117" s="347" t="s">
        <v>1311</v>
      </c>
      <c r="F1117" s="247">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0</v>
      </c>
      <c r="G1117" s="247">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0</v>
      </c>
      <c r="H1117" s="247">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0</v>
      </c>
      <c r="I1117" s="247">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0</v>
      </c>
      <c r="J1117" s="247">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0</v>
      </c>
      <c r="K1117" s="247">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0</v>
      </c>
      <c r="L1117" s="247">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247">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41600</v>
      </c>
      <c r="N1117" s="247">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0</v>
      </c>
      <c r="O1117" s="247">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247">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0</v>
      </c>
      <c r="Q1117" s="247">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0</v>
      </c>
      <c r="R1117" s="247">
        <f t="shared" ca="1" si="39"/>
        <v>41600</v>
      </c>
      <c r="S1117" s="267">
        <f ca="1">+R1116+R1117</f>
        <v>41600</v>
      </c>
      <c r="T1117" s="247">
        <f ca="1">+S1117</f>
        <v>41600</v>
      </c>
      <c r="U1117" s="246">
        <f t="shared" si="40"/>
        <v>2</v>
      </c>
      <c r="V1117" s="347" t="str">
        <f>+VLOOKUP(A1117,bd_lista!$A$3:$E$590,5,FALSE)</f>
        <v>Instituciones Descentralizadas</v>
      </c>
      <c r="W1117" s="454"/>
      <c r="X1117" s="244">
        <v>99</v>
      </c>
      <c r="Y1117" s="244" t="s">
        <v>1383</v>
      </c>
      <c r="Z1117" s="302"/>
      <c r="AA1117" s="335"/>
    </row>
    <row r="1118" spans="1:27" customFormat="1" ht="15" customHeight="1">
      <c r="A1118" s="32">
        <v>862</v>
      </c>
      <c r="B1118" s="449">
        <f>+A1118</f>
        <v>862</v>
      </c>
      <c r="C1118" s="249" t="str">
        <f>+VLOOKUP(A1118,bd_lista!$A$3:$C$590,3,FALSE)</f>
        <v>Fondo Nacional de Desarrollo Regional</v>
      </c>
      <c r="D1118" s="451" t="str">
        <f>+C1118</f>
        <v>Fondo Nacional de Desarrollo Regional</v>
      </c>
      <c r="E1118" s="244" t="s">
        <v>1310</v>
      </c>
      <c r="F1118" s="245">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0</v>
      </c>
      <c r="G1118" s="245">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245">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0</v>
      </c>
      <c r="I1118" s="245">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245">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0</v>
      </c>
      <c r="K1118" s="245">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245">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0</v>
      </c>
      <c r="M1118" s="245">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245">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0</v>
      </c>
      <c r="O1118" s="245">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245">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245">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245">
        <f t="shared" ref="R1118:R1137" ca="1" si="41">+SUM(F1118:Q1118)</f>
        <v>0</v>
      </c>
      <c r="S1118" s="268"/>
      <c r="T1118" s="245">
        <f ca="1">+T1119</f>
        <v>3061381.06</v>
      </c>
      <c r="U1118" s="244">
        <f t="shared" ref="U1118:U1137" si="42">+IF(E1118="Débitos",1,2)</f>
        <v>1</v>
      </c>
      <c r="V1118" s="347" t="str">
        <f>+VLOOKUP(A1118,bd_lista!$A$3:$E$590,5,FALSE)</f>
        <v>Instituciones Financieras no Bancarias</v>
      </c>
      <c r="W1118" s="453" t="str">
        <f>+V1118</f>
        <v>Instituciones Financieras no Bancarias</v>
      </c>
      <c r="X1118" s="244">
        <v>99</v>
      </c>
      <c r="Y1118" s="244" t="s">
        <v>1383</v>
      </c>
      <c r="Z1118" s="304">
        <f>+X1118</f>
        <v>99</v>
      </c>
      <c r="AA1118" s="333" t="str">
        <f>+Y1118</f>
        <v>Tesoro General de la Nación</v>
      </c>
    </row>
    <row r="1119" spans="1:27" customFormat="1" ht="15" customHeight="1">
      <c r="A1119" s="32">
        <v>862</v>
      </c>
      <c r="B1119" s="450"/>
      <c r="C1119" s="249" t="str">
        <f>+VLOOKUP(A1119,bd_lista!$A$3:$C$590,3,FALSE)</f>
        <v>Fondo Nacional de Desarrollo Regional</v>
      </c>
      <c r="D1119" s="452"/>
      <c r="E1119" s="246" t="s">
        <v>1311</v>
      </c>
      <c r="F1119" s="247">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0</v>
      </c>
      <c r="G1119" s="247">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0</v>
      </c>
      <c r="H1119" s="247">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0</v>
      </c>
      <c r="I1119" s="247">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0</v>
      </c>
      <c r="J1119" s="247">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0</v>
      </c>
      <c r="K1119" s="247">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247">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2237.71</v>
      </c>
      <c r="M1119" s="247">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3059143.35</v>
      </c>
      <c r="N1119" s="247">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0</v>
      </c>
      <c r="O1119" s="247">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0</v>
      </c>
      <c r="P1119" s="247">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247">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247">
        <f t="shared" ca="1" si="41"/>
        <v>3061381.06</v>
      </c>
      <c r="S1119" s="247">
        <f ca="1">+R1118+R1119</f>
        <v>3061381.06</v>
      </c>
      <c r="T1119" s="247">
        <f ca="1">+S1119</f>
        <v>3061381.06</v>
      </c>
      <c r="U1119" s="246">
        <f t="shared" si="42"/>
        <v>2</v>
      </c>
      <c r="V1119" s="347" t="str">
        <f>+VLOOKUP(A1119,bd_lista!$A$3:$E$590,5,FALSE)</f>
        <v>Instituciones Financieras no Bancarias</v>
      </c>
      <c r="W1119" s="454"/>
      <c r="X1119" s="244">
        <v>99</v>
      </c>
      <c r="Y1119" s="244" t="s">
        <v>1383</v>
      </c>
      <c r="Z1119" s="302"/>
      <c r="AA1119" s="335"/>
    </row>
    <row r="1120" spans="1:27" customFormat="1" ht="15" customHeight="1">
      <c r="A1120" s="32">
        <v>865</v>
      </c>
      <c r="B1120" s="449">
        <f>+A1120</f>
        <v>865</v>
      </c>
      <c r="C1120" s="249" t="str">
        <f>+VLOOKUP(A1120,bd_lista!$A$3:$C$590,3,FALSE)</f>
        <v>Fondo de Desarrollo del Sist.Fin. y Apoyo al Sec.Productivo</v>
      </c>
      <c r="D1120" s="451" t="str">
        <f>+C1120</f>
        <v>Fondo de Desarrollo del Sist.Fin. y Apoyo al Sec.Productivo</v>
      </c>
      <c r="E1120" s="244" t="s">
        <v>1310</v>
      </c>
      <c r="F1120" s="245">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0</v>
      </c>
      <c r="G1120" s="245">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0</v>
      </c>
      <c r="H1120" s="245">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0</v>
      </c>
      <c r="I1120" s="245">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0</v>
      </c>
      <c r="J1120" s="245">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0</v>
      </c>
      <c r="K1120" s="245">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245">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245">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0</v>
      </c>
      <c r="N1120" s="245">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0</v>
      </c>
      <c r="O1120" s="245">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245">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245">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245">
        <f t="shared" ca="1" si="41"/>
        <v>0</v>
      </c>
      <c r="S1120" s="376">
        <f ca="1">+R1120+R1121</f>
        <v>40.67</v>
      </c>
      <c r="T1120" s="245">
        <f ca="1">+T1121</f>
        <v>40.67</v>
      </c>
      <c r="U1120" s="244">
        <f t="shared" si="42"/>
        <v>1</v>
      </c>
      <c r="V1120" s="347" t="str">
        <f>+VLOOKUP(A1120,bd_lista!$A$3:$E$590,5,FALSE)</f>
        <v>Instituciones Financieras no Bancarias</v>
      </c>
      <c r="W1120" s="453" t="str">
        <f>+V1120</f>
        <v>Instituciones Financieras no Bancarias</v>
      </c>
      <c r="X1120" s="244">
        <v>0</v>
      </c>
      <c r="Y1120" s="244" t="e">
        <f>+VLOOKUP(X1120,bd_lista!$A$3:$C$590,3,FALSE)</f>
        <v>#N/A</v>
      </c>
      <c r="Z1120" s="304">
        <f>+X1120</f>
        <v>0</v>
      </c>
      <c r="AA1120" s="305" t="e">
        <f>+Y1120</f>
        <v>#N/A</v>
      </c>
    </row>
    <row r="1121" spans="1:27" customFormat="1" ht="15" customHeight="1">
      <c r="A1121" s="32">
        <v>865</v>
      </c>
      <c r="B1121" s="450"/>
      <c r="C1121" s="249" t="str">
        <f>+VLOOKUP(A1121,bd_lista!$A$3:$C$590,3,FALSE)</f>
        <v>Fondo de Desarrollo del Sist.Fin. y Apoyo al Sec.Productivo</v>
      </c>
      <c r="D1121" s="452"/>
      <c r="E1121" s="246" t="s">
        <v>1311</v>
      </c>
      <c r="F1121" s="247">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0</v>
      </c>
      <c r="G1121" s="247">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0</v>
      </c>
      <c r="H1121" s="247">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0</v>
      </c>
      <c r="I1121" s="247">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0</v>
      </c>
      <c r="J1121" s="247">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0</v>
      </c>
      <c r="K1121" s="247">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0</v>
      </c>
      <c r="L1121" s="247">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40.67</v>
      </c>
      <c r="M1121" s="247">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0</v>
      </c>
      <c r="N1121" s="247">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0</v>
      </c>
      <c r="O1121" s="247">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247">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247">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247">
        <f t="shared" ca="1" si="41"/>
        <v>40.67</v>
      </c>
      <c r="S1121" s="378"/>
      <c r="T1121" s="247">
        <f ca="1">+S1120</f>
        <v>40.67</v>
      </c>
      <c r="U1121" s="246">
        <f t="shared" si="42"/>
        <v>2</v>
      </c>
      <c r="V1121" s="347" t="str">
        <f>+VLOOKUP(A1121,bd_lista!$A$3:$E$590,5,FALSE)</f>
        <v>Instituciones Financieras no Bancarias</v>
      </c>
      <c r="W1121" s="454"/>
      <c r="X1121" s="244">
        <v>0</v>
      </c>
      <c r="Y1121" s="244" t="e">
        <f>+VLOOKUP(X1121,bd_lista!$A$3:$C$590,3,FALSE)</f>
        <v>#N/A</v>
      </c>
      <c r="Z1121" s="302"/>
      <c r="AA1121" s="303"/>
    </row>
    <row r="1122" spans="1:27" customFormat="1" ht="15" hidden="1" customHeight="1">
      <c r="A1122" s="32">
        <v>634</v>
      </c>
      <c r="B1122" s="449">
        <f>+A1122</f>
        <v>634</v>
      </c>
      <c r="C1122" s="249" t="str">
        <f>+VLOOKUP(A1122,bd_lista!$A$3:$C$590,3,FALSE)</f>
        <v>Empresa Púb. Deptal. Hotel Terminal-Terminal de Buses Oruro</v>
      </c>
      <c r="D1122" s="451" t="str">
        <f>+C1122</f>
        <v>Empresa Púb. Deptal. Hotel Terminal-Terminal de Buses Oruro</v>
      </c>
      <c r="E1122" s="249" t="s">
        <v>1310</v>
      </c>
      <c r="F1122" s="245">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245">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245">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245">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245">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245">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245">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245">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245">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245">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245">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245">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245">
        <f t="shared" ca="1" si="41"/>
        <v>0</v>
      </c>
      <c r="S1122" s="252"/>
      <c r="T1122" s="245">
        <f ca="1">+T1123</f>
        <v>0</v>
      </c>
      <c r="U1122" s="244">
        <f t="shared" si="42"/>
        <v>1</v>
      </c>
      <c r="V1122" s="347" t="str">
        <f>+VLOOKUP(A1122,bd_lista!$A$3:$E$590,5,FALSE)</f>
        <v>Empresas Nacionales</v>
      </c>
      <c r="W1122" s="453" t="str">
        <f>+V1122</f>
        <v>Empresas Nacionales</v>
      </c>
      <c r="X1122" s="244">
        <f>+VLOOKUP(A1122,[2]Sheet1!$A$13:$D$744,4,FALSE)</f>
        <v>0</v>
      </c>
      <c r="Y1122" s="244" t="e">
        <f>+VLOOKUP(X1122,bd_lista!$A$3:$C$590,3,FALSE)</f>
        <v>#N/A</v>
      </c>
      <c r="Z1122" s="304">
        <f>+X1122</f>
        <v>0</v>
      </c>
      <c r="AA1122" s="333" t="e">
        <f>+Y1122</f>
        <v>#N/A</v>
      </c>
    </row>
    <row r="1123" spans="1:27" customFormat="1" ht="15" hidden="1" customHeight="1">
      <c r="A1123" s="32">
        <v>634</v>
      </c>
      <c r="B1123" s="450"/>
      <c r="C1123" s="249" t="str">
        <f>+VLOOKUP(A1123,bd_lista!$A$3:$C$590,3,FALSE)</f>
        <v>Empresa Púb. Deptal. Hotel Terminal-Terminal de Buses Oruro</v>
      </c>
      <c r="D1123" s="452"/>
      <c r="E1123" s="347" t="s">
        <v>1311</v>
      </c>
      <c r="F1123" s="247">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0</v>
      </c>
      <c r="G1123" s="247">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0</v>
      </c>
      <c r="H1123" s="247">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0</v>
      </c>
      <c r="I1123" s="247">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247">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0</v>
      </c>
      <c r="K1123" s="247">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247">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247">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247">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247">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247">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247">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247">
        <f t="shared" ca="1" si="41"/>
        <v>0</v>
      </c>
      <c r="S1123" s="264">
        <f ca="1">+R1122+R1123</f>
        <v>0</v>
      </c>
      <c r="T1123" s="247">
        <f ca="1">+S1123</f>
        <v>0</v>
      </c>
      <c r="U1123" s="246">
        <f t="shared" si="42"/>
        <v>2</v>
      </c>
      <c r="V1123" s="347" t="str">
        <f>+VLOOKUP(A1123,bd_lista!$A$3:$E$590,5,FALSE)</f>
        <v>Empresas Nacionales</v>
      </c>
      <c r="W1123" s="454"/>
      <c r="X1123" s="244">
        <f>+VLOOKUP(A1123,[2]Sheet1!$A$13:$D$744,4,FALSE)</f>
        <v>0</v>
      </c>
      <c r="Y1123" s="244" t="e">
        <f>+VLOOKUP(X1123,bd_lista!$A$3:$C$590,3,FALSE)</f>
        <v>#N/A</v>
      </c>
      <c r="Z1123" s="302"/>
      <c r="AA1123" s="335"/>
    </row>
    <row r="1124" spans="1:27" customFormat="1" ht="15" customHeight="1">
      <c r="A1124" s="279" t="s">
        <v>539</v>
      </c>
      <c r="B1124" s="449" t="s">
        <v>539</v>
      </c>
      <c r="C1124" s="249" t="str">
        <f>+VLOOKUP(A1124,bd_lista!$A$3:$C$590,3,FALSE)</f>
        <v>Dirección General de Programación y Operaciones del Tesoro</v>
      </c>
      <c r="D1124" s="451" t="str">
        <f>+C1124</f>
        <v>Dirección General de Programación y Operaciones del Tesoro</v>
      </c>
      <c r="E1124" s="249" t="s">
        <v>1310</v>
      </c>
      <c r="F1124" s="245">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363.71</v>
      </c>
      <c r="G1124" s="245">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0</v>
      </c>
      <c r="H1124" s="245">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1454.65</v>
      </c>
      <c r="I1124" s="245">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933043.55</v>
      </c>
      <c r="J1124" s="245">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245">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245">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245">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245">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0</v>
      </c>
      <c r="O1124" s="245">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245">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245">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0</v>
      </c>
      <c r="R1124" s="245">
        <f t="shared" ca="1" si="41"/>
        <v>934861.91</v>
      </c>
      <c r="S1124" s="245"/>
      <c r="T1124" s="245">
        <f ca="1">+T1125</f>
        <v>1867905.46</v>
      </c>
      <c r="U1124" s="244">
        <f t="shared" si="42"/>
        <v>1</v>
      </c>
      <c r="V1124" s="347" t="str">
        <f>+VLOOKUP(A1124,bd_lista!$A$3:$E$590,5,FALSE)</f>
        <v>Órgano Ejecutivo</v>
      </c>
      <c r="W1124" s="453" t="str">
        <f>+V1124</f>
        <v>Órgano Ejecutivo</v>
      </c>
      <c r="X1124" s="244">
        <v>53</v>
      </c>
      <c r="Y1124" s="244" t="str">
        <f>+VLOOKUP(X1124,bd_lista!$A$3:$C$590,3,FALSE)</f>
        <v>Ministerio de Culturas, Descolonización y Despatriarcalización</v>
      </c>
      <c r="Z1124" s="304">
        <f>+X1124</f>
        <v>53</v>
      </c>
      <c r="AA1124" s="333" t="str">
        <f>+Y1124</f>
        <v>Ministerio de Culturas, Descolonización y Despatriarcalización</v>
      </c>
    </row>
    <row r="1125" spans="1:27" customFormat="1" ht="15" customHeight="1">
      <c r="A1125" s="279" t="s">
        <v>539</v>
      </c>
      <c r="B1125" s="450"/>
      <c r="C1125" s="249" t="str">
        <f>+VLOOKUP(A1125,bd_lista!$A$3:$C$590,3,FALSE)</f>
        <v>Dirección General de Programación y Operaciones del Tesoro</v>
      </c>
      <c r="D1125" s="452"/>
      <c r="E1125" s="347" t="s">
        <v>1311</v>
      </c>
      <c r="F1125" s="247">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0</v>
      </c>
      <c r="G1125" s="247">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0</v>
      </c>
      <c r="H1125" s="247">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0</v>
      </c>
      <c r="I1125" s="247">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933043.55</v>
      </c>
      <c r="J1125" s="247">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247">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0</v>
      </c>
      <c r="L1125" s="247">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247">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0</v>
      </c>
      <c r="N1125" s="247">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0</v>
      </c>
      <c r="O1125" s="247">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247">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247">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247">
        <f t="shared" ca="1" si="41"/>
        <v>933043.55</v>
      </c>
      <c r="S1125" s="247">
        <f ca="1">+R1124+R1125</f>
        <v>1867905.46</v>
      </c>
      <c r="T1125" s="247">
        <f ca="1">+S1125</f>
        <v>1867905.46</v>
      </c>
      <c r="U1125" s="246">
        <f t="shared" si="42"/>
        <v>2</v>
      </c>
      <c r="V1125" s="347" t="str">
        <f>+VLOOKUP(A1125,bd_lista!$A$3:$E$590,5,FALSE)</f>
        <v>Órgano Ejecutivo</v>
      </c>
      <c r="W1125" s="454"/>
      <c r="X1125" s="244">
        <v>53</v>
      </c>
      <c r="Y1125" s="244" t="str">
        <f>+VLOOKUP(X1125,bd_lista!$A$3:$C$590,3,FALSE)</f>
        <v>Ministerio de Culturas, Descolonización y Despatriarcalización</v>
      </c>
      <c r="Z1125" s="302"/>
      <c r="AA1125" s="335"/>
    </row>
    <row r="1126" spans="1:27" customFormat="1" ht="15" customHeight="1">
      <c r="A1126" s="279" t="s">
        <v>541</v>
      </c>
      <c r="B1126" s="449" t="s">
        <v>541</v>
      </c>
      <c r="C1126" s="249" t="str">
        <f>+VLOOKUP(A1126,bd_lista!$A$3:$C$590,3,FALSE)</f>
        <v>Dirección General de Programación y Operaciones del Tesoro</v>
      </c>
      <c r="D1126" s="451" t="str">
        <f>+C1126</f>
        <v>Dirección General de Programación y Operaciones del Tesoro</v>
      </c>
      <c r="E1126" s="249" t="s">
        <v>1310</v>
      </c>
      <c r="F1126" s="245">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563481882.61759996</v>
      </c>
      <c r="G1126" s="245">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882298.30460000003</v>
      </c>
      <c r="H1126" s="245">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177171015.5088</v>
      </c>
      <c r="I1126" s="245">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247986201.23000002</v>
      </c>
      <c r="J1126" s="245">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355901505.88999999</v>
      </c>
      <c r="K1126" s="245">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392311655.90999997</v>
      </c>
      <c r="L1126" s="245">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324637324.16799998</v>
      </c>
      <c r="M1126" s="245">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146910737.59999999</v>
      </c>
      <c r="N1126" s="245">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0</v>
      </c>
      <c r="O1126" s="245">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245">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0</v>
      </c>
      <c r="Q1126" s="245">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0</v>
      </c>
      <c r="R1126" s="245">
        <f t="shared" ca="1" si="41"/>
        <v>2209282621.2290001</v>
      </c>
      <c r="S1126" s="245"/>
      <c r="T1126" s="245">
        <f ca="1">+T1127</f>
        <v>5302534117.4977999</v>
      </c>
      <c r="U1126" s="244">
        <f t="shared" si="42"/>
        <v>1</v>
      </c>
      <c r="V1126" s="347" t="str">
        <f>+VLOOKUP(A1126,bd_lista!$A$3:$E$590,5,FALSE)</f>
        <v>Órgano Ejecutivo</v>
      </c>
      <c r="W1126" s="453" t="str">
        <f>+V1126</f>
        <v>Órgano Ejecutivo</v>
      </c>
      <c r="X1126" s="244">
        <v>99</v>
      </c>
      <c r="Y1126" s="244" t="s">
        <v>1383</v>
      </c>
      <c r="Z1126" s="304">
        <f>+X1126</f>
        <v>99</v>
      </c>
      <c r="AA1126" s="333" t="str">
        <f>+Y1126</f>
        <v>Tesoro General de la Nación</v>
      </c>
    </row>
    <row r="1127" spans="1:27" customFormat="1" ht="15" customHeight="1">
      <c r="A1127" s="279" t="s">
        <v>541</v>
      </c>
      <c r="B1127" s="450"/>
      <c r="C1127" s="249" t="str">
        <f>+VLOOKUP(A1127,bd_lista!$A$3:$C$590,3,FALSE)</f>
        <v>Dirección General de Programación y Operaciones del Tesoro</v>
      </c>
      <c r="D1127" s="452"/>
      <c r="E1127" s="347" t="s">
        <v>1311</v>
      </c>
      <c r="F1127" s="247">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570547379.23000002</v>
      </c>
      <c r="G1127" s="247">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9107543.0800000001</v>
      </c>
      <c r="H1127" s="247">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202704221.43120003</v>
      </c>
      <c r="I1127" s="247">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249680604.36440006</v>
      </c>
      <c r="J1127" s="247">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380821363.58079988</v>
      </c>
      <c r="K1127" s="247">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719473386.51719999</v>
      </c>
      <c r="L1127" s="247">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6574033.1779999994</v>
      </c>
      <c r="M1127" s="247">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954342964.8872</v>
      </c>
      <c r="N1127" s="247">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0</v>
      </c>
      <c r="O1127" s="247">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0</v>
      </c>
      <c r="P1127" s="247">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0</v>
      </c>
      <c r="Q1127" s="247">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0</v>
      </c>
      <c r="R1127" s="247">
        <f t="shared" ca="1" si="41"/>
        <v>3093251496.2687998</v>
      </c>
      <c r="S1127" s="247">
        <f ca="1">+R1126+R1127</f>
        <v>5302534117.4977999</v>
      </c>
      <c r="T1127" s="247">
        <f ca="1">+S1127</f>
        <v>5302534117.4977999</v>
      </c>
      <c r="U1127" s="246">
        <f t="shared" si="42"/>
        <v>2</v>
      </c>
      <c r="V1127" s="347" t="str">
        <f>+VLOOKUP(A1127,bd_lista!$A$3:$E$590,5,FALSE)</f>
        <v>Órgano Ejecutivo</v>
      </c>
      <c r="W1127" s="454"/>
      <c r="X1127" s="244">
        <v>99</v>
      </c>
      <c r="Y1127" s="244" t="s">
        <v>1383</v>
      </c>
      <c r="Z1127" s="302"/>
      <c r="AA1127" s="335"/>
    </row>
    <row r="1128" spans="1:27" customFormat="1" ht="15" hidden="1" customHeight="1">
      <c r="A1128" s="32">
        <v>633</v>
      </c>
      <c r="B1128" s="449">
        <f>+A1128</f>
        <v>633</v>
      </c>
      <c r="C1128" s="249" t="str">
        <f>+VLOOKUP(A1128,bd_lista!$A$3:$C$590,3,FALSE)</f>
        <v>Empresa Misicuni</v>
      </c>
      <c r="D1128" s="451" t="str">
        <f>+C1128</f>
        <v>Empresa Misicuni</v>
      </c>
      <c r="E1128" s="249" t="s">
        <v>1310</v>
      </c>
      <c r="F1128" s="245">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245">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245">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245">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245">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245">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245">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245">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245">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245">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245">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245">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245">
        <f t="shared" ca="1" si="41"/>
        <v>0</v>
      </c>
      <c r="S1128" s="252"/>
      <c r="T1128" s="245">
        <f ca="1">+T1129</f>
        <v>0</v>
      </c>
      <c r="U1128" s="244">
        <f t="shared" si="42"/>
        <v>1</v>
      </c>
      <c r="V1128" s="347" t="str">
        <f>+VLOOKUP(A1128,bd_lista!$A$3:$E$590,5,FALSE)</f>
        <v>Empresas Nacionales</v>
      </c>
      <c r="W1128" s="453" t="str">
        <f>+V1128</f>
        <v>Empresas Nacionales</v>
      </c>
      <c r="X1128" s="244">
        <f>+VLOOKUP(A1128,[2]Sheet1!$A$13:$D$744,4,FALSE)</f>
        <v>86</v>
      </c>
      <c r="Y1128" s="244" t="str">
        <f>+VLOOKUP(X1128,bd_lista!$A$3:$C$590,3,FALSE)</f>
        <v>Ministerio de Medio Ambiente y Agua</v>
      </c>
      <c r="Z1128" s="304">
        <f>+X1128</f>
        <v>86</v>
      </c>
      <c r="AA1128" s="305" t="str">
        <f>+Y1128</f>
        <v>Ministerio de Medio Ambiente y Agua</v>
      </c>
    </row>
    <row r="1129" spans="1:27" customFormat="1" ht="15" hidden="1" customHeight="1">
      <c r="A1129" s="32">
        <v>633</v>
      </c>
      <c r="B1129" s="450"/>
      <c r="C1129" s="249" t="str">
        <f>+VLOOKUP(A1129,bd_lista!$A$3:$C$590,3,FALSE)</f>
        <v>Empresa Misicuni</v>
      </c>
      <c r="D1129" s="452"/>
      <c r="E1129" s="347" t="s">
        <v>1311</v>
      </c>
      <c r="F1129" s="247">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0</v>
      </c>
      <c r="G1129" s="247">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0</v>
      </c>
      <c r="H1129" s="247">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0</v>
      </c>
      <c r="I1129" s="247">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247">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0</v>
      </c>
      <c r="K1129" s="247">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0</v>
      </c>
      <c r="L1129" s="247">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247">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247">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247">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247">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247">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247">
        <f t="shared" ca="1" si="41"/>
        <v>0</v>
      </c>
      <c r="S1129" s="264">
        <f ca="1">+R1128+R1129</f>
        <v>0</v>
      </c>
      <c r="T1129" s="247">
        <f ca="1">+S1129</f>
        <v>0</v>
      </c>
      <c r="U1129" s="246">
        <f t="shared" si="42"/>
        <v>2</v>
      </c>
      <c r="V1129" s="347" t="str">
        <f>+VLOOKUP(A1129,bd_lista!$A$3:$E$590,5,FALSE)</f>
        <v>Empresas Nacionales</v>
      </c>
      <c r="W1129" s="454"/>
      <c r="X1129" s="244">
        <f>+VLOOKUP(A1129,[2]Sheet1!$A$13:$D$744,4,FALSE)</f>
        <v>86</v>
      </c>
      <c r="Y1129" s="244" t="str">
        <f>+VLOOKUP(X1129,bd_lista!$A$3:$C$590,3,FALSE)</f>
        <v>Ministerio de Medio Ambiente y Agua</v>
      </c>
      <c r="Z1129" s="302"/>
      <c r="AA1129" s="303"/>
    </row>
    <row r="1130" spans="1:27" customFormat="1" ht="15" customHeight="1">
      <c r="A1130" s="279" t="s">
        <v>542</v>
      </c>
      <c r="B1130" s="449" t="s">
        <v>542</v>
      </c>
      <c r="C1130" s="249" t="str">
        <f>+VLOOKUP(A1130,bd_lista!$A$3:$C$590,3,FALSE)</f>
        <v>Dirección General de Crédito Público</v>
      </c>
      <c r="D1130" s="451" t="str">
        <f>+C1130</f>
        <v>Dirección General de Crédito Público</v>
      </c>
      <c r="E1130" s="249" t="s">
        <v>1310</v>
      </c>
      <c r="F1130" s="245">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35690407.5</v>
      </c>
      <c r="G1130" s="245">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0</v>
      </c>
      <c r="H1130" s="245">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0</v>
      </c>
      <c r="I1130" s="245">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26821056.970000003</v>
      </c>
      <c r="J1130" s="245">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4425989.12</v>
      </c>
      <c r="K1130" s="245">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697029.21000000008</v>
      </c>
      <c r="L1130" s="245">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14677676.089999998</v>
      </c>
      <c r="M1130" s="245">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1304653973.4300001</v>
      </c>
      <c r="N1130" s="245">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0</v>
      </c>
      <c r="O1130" s="245">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0</v>
      </c>
      <c r="P1130" s="245">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0</v>
      </c>
      <c r="Q1130" s="245">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0</v>
      </c>
      <c r="R1130" s="245">
        <f t="shared" ca="1" si="41"/>
        <v>1386966132.3200002</v>
      </c>
      <c r="S1130" s="245"/>
      <c r="T1130" s="245">
        <f ca="1">+T1131</f>
        <v>1649799075.6000001</v>
      </c>
      <c r="U1130" s="244">
        <f t="shared" si="42"/>
        <v>1</v>
      </c>
      <c r="V1130" s="347" t="str">
        <f>+VLOOKUP(A1130,bd_lista!$A$3:$E$590,5,FALSE)</f>
        <v>Órgano Ejecutivo</v>
      </c>
      <c r="W1130" s="453" t="str">
        <f>+V1130</f>
        <v>Órgano Ejecutivo</v>
      </c>
      <c r="X1130" s="244">
        <v>99</v>
      </c>
      <c r="Y1130" s="244" t="s">
        <v>1383</v>
      </c>
      <c r="Z1130" s="304">
        <f>+X1130</f>
        <v>99</v>
      </c>
      <c r="AA1130" s="333" t="str">
        <f>+Y1130</f>
        <v>Tesoro General de la Nación</v>
      </c>
    </row>
    <row r="1131" spans="1:27" customFormat="1" ht="15" customHeight="1">
      <c r="A1131" s="279" t="s">
        <v>542</v>
      </c>
      <c r="B1131" s="450"/>
      <c r="C1131" s="249" t="str">
        <f>+VLOOKUP(A1131,bd_lista!$A$3:$C$590,3,FALSE)</f>
        <v>Dirección General de Crédito Público</v>
      </c>
      <c r="D1131" s="452"/>
      <c r="E1131" s="347" t="s">
        <v>1311</v>
      </c>
      <c r="F1131" s="247">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29809152.949999999</v>
      </c>
      <c r="G1131" s="247">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25891954.709999997</v>
      </c>
      <c r="H1131" s="247">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0</v>
      </c>
      <c r="I1131" s="247">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140000</v>
      </c>
      <c r="J1131" s="247">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140000</v>
      </c>
      <c r="K1131" s="247">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185496317.61000001</v>
      </c>
      <c r="L1131" s="247">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16040500.399999997</v>
      </c>
      <c r="M1131" s="247">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5315017.6099999994</v>
      </c>
      <c r="N1131" s="247">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0</v>
      </c>
      <c r="O1131" s="247">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0</v>
      </c>
      <c r="P1131" s="247">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0</v>
      </c>
      <c r="Q1131" s="247">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0</v>
      </c>
      <c r="R1131" s="247">
        <f t="shared" ca="1" si="41"/>
        <v>262832943.28000003</v>
      </c>
      <c r="S1131" s="247">
        <f ca="1">+R1130+R1131</f>
        <v>1649799075.6000001</v>
      </c>
      <c r="T1131" s="247">
        <f ca="1">+S1131</f>
        <v>1649799075.6000001</v>
      </c>
      <c r="U1131" s="246">
        <f t="shared" si="42"/>
        <v>2</v>
      </c>
      <c r="V1131" s="347" t="str">
        <f>+VLOOKUP(A1131,bd_lista!$A$3:$E$590,5,FALSE)</f>
        <v>Órgano Ejecutivo</v>
      </c>
      <c r="W1131" s="454"/>
      <c r="X1131" s="244">
        <v>99</v>
      </c>
      <c r="Y1131" s="244" t="s">
        <v>1383</v>
      </c>
      <c r="Z1131" s="302"/>
      <c r="AA1131" s="335"/>
    </row>
    <row r="1132" spans="1:27" customFormat="1" ht="15" hidden="1" customHeight="1">
      <c r="A1132" s="32">
        <v>592</v>
      </c>
      <c r="B1132" s="449">
        <f>+A1132</f>
        <v>592</v>
      </c>
      <c r="C1132" s="249" t="str">
        <f>+VLOOKUP(A1132,bd_lista!$A$3:$C$590,3,FALSE)</f>
        <v>Empresa Estatal "Boliviana de Turismo"</v>
      </c>
      <c r="D1132" s="451" t="str">
        <f>+C1132</f>
        <v>Empresa Estatal "Boliviana de Turismo"</v>
      </c>
      <c r="E1132" s="249" t="s">
        <v>1310</v>
      </c>
      <c r="F1132" s="245">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245">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245">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245">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245">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245">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245">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245">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245">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245">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245">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245">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245">
        <f t="shared" ca="1" si="41"/>
        <v>0</v>
      </c>
      <c r="S1132" s="268"/>
      <c r="T1132" s="245">
        <f ca="1">+T1133</f>
        <v>0</v>
      </c>
      <c r="U1132" s="244">
        <f t="shared" si="42"/>
        <v>1</v>
      </c>
      <c r="V1132" s="347" t="str">
        <f>+VLOOKUP(A1132,bd_lista!$A$3:$E$590,5,FALSE)</f>
        <v>Empresas Nacionales</v>
      </c>
      <c r="W1132" s="453" t="str">
        <f>+V1132</f>
        <v>Empresas Nacionales</v>
      </c>
      <c r="X1132" s="244">
        <v>53</v>
      </c>
      <c r="Y1132" s="244" t="str">
        <f>+VLOOKUP(X1132,bd_lista!$A$3:$C$590,3,FALSE)</f>
        <v>Ministerio de Culturas, Descolonización y Despatriarcalización</v>
      </c>
      <c r="Z1132" s="304">
        <f>+X1132</f>
        <v>53</v>
      </c>
      <c r="AA1132" s="305" t="str">
        <f>+Y1132</f>
        <v>Ministerio de Culturas, Descolonización y Despatriarcalización</v>
      </c>
    </row>
    <row r="1133" spans="1:27" customFormat="1" ht="15" hidden="1" customHeight="1">
      <c r="A1133" s="32">
        <v>592</v>
      </c>
      <c r="B1133" s="450"/>
      <c r="C1133" s="249" t="str">
        <f>+VLOOKUP(A1133,bd_lista!$A$3:$C$590,3,FALSE)</f>
        <v>Empresa Estatal "Boliviana de Turismo"</v>
      </c>
      <c r="D1133" s="452"/>
      <c r="E1133" s="347" t="s">
        <v>1311</v>
      </c>
      <c r="F1133" s="247">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0</v>
      </c>
      <c r="G1133" s="247">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247">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0</v>
      </c>
      <c r="I1133" s="247">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0</v>
      </c>
      <c r="J1133" s="247">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0</v>
      </c>
      <c r="K1133" s="247">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0</v>
      </c>
      <c r="L1133" s="247">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247">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247">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247">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247">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247">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247">
        <f t="shared" ca="1" si="41"/>
        <v>0</v>
      </c>
      <c r="S1133" s="267">
        <f ca="1">+R1132+R1133</f>
        <v>0</v>
      </c>
      <c r="T1133" s="247">
        <f ca="1">+S1133</f>
        <v>0</v>
      </c>
      <c r="U1133" s="246">
        <f t="shared" si="42"/>
        <v>2</v>
      </c>
      <c r="V1133" s="347" t="str">
        <f>+VLOOKUP(A1133,bd_lista!$A$3:$E$590,5,FALSE)</f>
        <v>Empresas Nacionales</v>
      </c>
      <c r="W1133" s="454"/>
      <c r="X1133" s="244">
        <v>53</v>
      </c>
      <c r="Y1133" s="244" t="str">
        <f>+VLOOKUP(X1133,bd_lista!$A$3:$C$590,3,FALSE)</f>
        <v>Ministerio de Culturas, Descolonización y Despatriarcalización</v>
      </c>
      <c r="Z1133" s="302"/>
      <c r="AA1133" s="303"/>
    </row>
    <row r="1134" spans="1:27" customFormat="1" ht="15" hidden="1" customHeight="1">
      <c r="A1134" s="32">
        <v>140</v>
      </c>
      <c r="B1134" s="449">
        <f>+A1134</f>
        <v>140</v>
      </c>
      <c r="C1134" s="249" t="str">
        <f>+VLOOKUP(A1134,bd_lista!$A$3:$C$590,3,FALSE)</f>
        <v>Universidad Pública de El Alto</v>
      </c>
      <c r="D1134" s="451" t="str">
        <f>+C1134</f>
        <v>Universidad Pública de El Alto</v>
      </c>
      <c r="E1134" s="249" t="s">
        <v>1310</v>
      </c>
      <c r="F1134" s="245">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245">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245">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245">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245">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245">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245">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245">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245">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245">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245">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245">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245">
        <f t="shared" ca="1" si="41"/>
        <v>0</v>
      </c>
      <c r="S1134" s="245"/>
      <c r="T1134" s="245">
        <f ca="1">+T1135</f>
        <v>23967.29</v>
      </c>
      <c r="U1134" s="244">
        <f t="shared" si="42"/>
        <v>1</v>
      </c>
      <c r="V1134" s="347" t="str">
        <f>+VLOOKUP(A1134,bd_lista!$A$3:$E$590,5,FALSE)</f>
        <v>Universidades Públicas</v>
      </c>
      <c r="W1134" s="453" t="str">
        <f>+V1134</f>
        <v>Universidades Públicas</v>
      </c>
      <c r="X1134" s="244">
        <f>+VLOOKUP(A1134,[2]Sheet1!$A$13:$D$744,4,FALSE)</f>
        <v>0</v>
      </c>
      <c r="Y1134" s="244" t="e">
        <f>+VLOOKUP(X1134,bd_lista!$A$3:$C$590,3,FALSE)</f>
        <v>#N/A</v>
      </c>
      <c r="Z1134" s="304">
        <f>+X1134</f>
        <v>0</v>
      </c>
      <c r="AA1134" s="305" t="e">
        <f>+Y1134</f>
        <v>#N/A</v>
      </c>
    </row>
    <row r="1135" spans="1:27" customFormat="1" ht="15" hidden="1" customHeight="1">
      <c r="A1135" s="32">
        <v>140</v>
      </c>
      <c r="B1135" s="450"/>
      <c r="C1135" s="249" t="str">
        <f>+VLOOKUP(A1135,bd_lista!$A$3:$C$590,3,FALSE)</f>
        <v>Universidad Pública de El Alto</v>
      </c>
      <c r="D1135" s="452"/>
      <c r="E1135" s="347" t="s">
        <v>1311</v>
      </c>
      <c r="F1135" s="247">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0</v>
      </c>
      <c r="G1135" s="247">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0</v>
      </c>
      <c r="H1135" s="247">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18987.330000000002</v>
      </c>
      <c r="I1135" s="247">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0</v>
      </c>
      <c r="J1135" s="247">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1607.97</v>
      </c>
      <c r="K1135" s="247">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247">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3371.99</v>
      </c>
      <c r="M1135" s="247">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247">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247">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247">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247">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247">
        <f t="shared" ca="1" si="41"/>
        <v>23967.29</v>
      </c>
      <c r="S1135" s="247">
        <f ca="1">+R1134+R1135</f>
        <v>23967.29</v>
      </c>
      <c r="T1135" s="245">
        <f ca="1">+S1135</f>
        <v>23967.29</v>
      </c>
      <c r="U1135" s="244">
        <f t="shared" si="42"/>
        <v>2</v>
      </c>
      <c r="V1135" s="347" t="str">
        <f>+VLOOKUP(A1135,bd_lista!$A$3:$E$590,5,FALSE)</f>
        <v>Universidades Públicas</v>
      </c>
      <c r="W1135" s="454"/>
      <c r="X1135" s="244">
        <f>+VLOOKUP(A1135,[2]Sheet1!$A$13:$D$744,4,FALSE)</f>
        <v>0</v>
      </c>
      <c r="Y1135" s="244" t="e">
        <f>+VLOOKUP(X1135,bd_lista!$A$3:$C$590,3,FALSE)</f>
        <v>#N/A</v>
      </c>
      <c r="Z1135" s="302"/>
      <c r="AA1135" s="303"/>
    </row>
    <row r="1136" spans="1:27" customFormat="1" ht="15" customHeight="1">
      <c r="A1136" s="279" t="s">
        <v>544</v>
      </c>
      <c r="B1136" s="449" t="s">
        <v>544</v>
      </c>
      <c r="C1136" s="249" t="str">
        <f>+VLOOKUP(A1136,bd_lista!$A$3:$C$590,3,FALSE)</f>
        <v>Dirección General de Administración y Finanzas Territoriales</v>
      </c>
      <c r="D1136" s="451" t="str">
        <f>+C1136</f>
        <v>Dirección General de Administración y Finanzas Territoriales</v>
      </c>
      <c r="E1136" s="249" t="s">
        <v>1310</v>
      </c>
      <c r="F1136" s="245">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245">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245">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245">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245">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245">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245">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245">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245">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245">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245">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245">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0</v>
      </c>
      <c r="R1136" s="245">
        <f t="shared" ca="1" si="41"/>
        <v>0</v>
      </c>
      <c r="S1136" s="245"/>
      <c r="T1136" s="273">
        <f ca="1">+T1137</f>
        <v>2334421.8099999996</v>
      </c>
      <c r="U1136" s="280">
        <f t="shared" si="42"/>
        <v>1</v>
      </c>
      <c r="V1136" s="347" t="str">
        <f>+VLOOKUP(A1136,bd_lista!$A$3:$E$590,5,FALSE)</f>
        <v>Órgano Ejecutivo</v>
      </c>
      <c r="W1136" s="453" t="str">
        <f>+V1136</f>
        <v>Órgano Ejecutivo</v>
      </c>
      <c r="X1136" s="244" t="str">
        <f>+A1136</f>
        <v>99 - 04</v>
      </c>
      <c r="Y1136" s="244" t="str">
        <f>+VLOOKUP(X1136,bd_lista!$A$3:$C$590,3,FALSE)</f>
        <v>Dirección General de Administración y Finanzas Territoriales</v>
      </c>
      <c r="Z1136" s="304" t="str">
        <f>+X1136</f>
        <v>99 - 04</v>
      </c>
      <c r="AA1136" s="333" t="str">
        <f>+Y1136</f>
        <v>Dirección General de Administración y Finanzas Territoriales</v>
      </c>
    </row>
    <row r="1137" spans="1:27" customFormat="1" ht="15" customHeight="1">
      <c r="A1137" s="279" t="s">
        <v>544</v>
      </c>
      <c r="B1137" s="450"/>
      <c r="C1137" s="249" t="str">
        <f>+VLOOKUP(A1137,bd_lista!$A$3:$C$590,3,FALSE)</f>
        <v>Dirección General de Administración y Finanzas Territoriales</v>
      </c>
      <c r="D1137" s="452"/>
      <c r="E1137" s="347" t="s">
        <v>1311</v>
      </c>
      <c r="F1137" s="247">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162621.54999999999</v>
      </c>
      <c r="G1137" s="247">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887005.61999999988</v>
      </c>
      <c r="H1137" s="247">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600082.17999999993</v>
      </c>
      <c r="I1137" s="247">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789.7</v>
      </c>
      <c r="J1137" s="247">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0</v>
      </c>
      <c r="K1137" s="247">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3730.3199999999997</v>
      </c>
      <c r="L1137" s="247">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0</v>
      </c>
      <c r="M1137" s="247">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680192.44</v>
      </c>
      <c r="N1137" s="247">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247">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247">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247">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0</v>
      </c>
      <c r="R1137" s="247">
        <f t="shared" ca="1" si="41"/>
        <v>2334421.8099999996</v>
      </c>
      <c r="S1137" s="247">
        <f ca="1">+R1136+R1137</f>
        <v>2334421.8099999996</v>
      </c>
      <c r="T1137" s="247">
        <f ca="1">+S1137</f>
        <v>2334421.8099999996</v>
      </c>
      <c r="U1137" s="246">
        <f t="shared" si="42"/>
        <v>2</v>
      </c>
      <c r="V1137" s="347" t="str">
        <f>+VLOOKUP(A1137,bd_lista!$A$3:$E$590,5,FALSE)</f>
        <v>Órgano Ejecutivo</v>
      </c>
      <c r="W1137" s="454"/>
      <c r="X1137" s="244" t="str">
        <f>+A1137</f>
        <v>99 - 04</v>
      </c>
      <c r="Y1137" s="244" t="str">
        <f>+VLOOKUP(X1137,bd_lista!$A$3:$C$590,3,FALSE)</f>
        <v>Dirección General de Administración y Finanzas Territoriales</v>
      </c>
      <c r="Z1137" s="302"/>
      <c r="AA1137" s="335"/>
    </row>
    <row r="1138" spans="1:27" customFormat="1" ht="15" hidden="1" customHeight="1">
      <c r="A1138" s="32">
        <v>139</v>
      </c>
      <c r="B1138" s="294">
        <f>+A1138</f>
        <v>139</v>
      </c>
      <c r="C1138" s="249" t="str">
        <f>+VLOOKUP(A1138,bd_lista!$A$3:$C$590,3,FALSE)</f>
        <v>Universidad Mayor de San Andrés</v>
      </c>
      <c r="D1138" s="346" t="str">
        <f>+C1138</f>
        <v>Universidad Mayor de San Andrés</v>
      </c>
      <c r="E1138" s="249" t="s">
        <v>1310</v>
      </c>
      <c r="F1138" s="245">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0</v>
      </c>
      <c r="G1138" s="245">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245">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0</v>
      </c>
      <c r="I1138" s="245">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245">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245">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245">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245">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0</v>
      </c>
      <c r="N1138" s="245">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0</v>
      </c>
      <c r="O1138" s="245">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245">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245">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245">
        <f t="shared" ref="R1138:R1141" ca="1" si="43">+SUM(F1138:Q1138)</f>
        <v>0</v>
      </c>
      <c r="S1138" s="245"/>
      <c r="T1138" s="245">
        <f ca="1">+T1139</f>
        <v>507.14000000000004</v>
      </c>
      <c r="U1138" s="244">
        <f t="shared" ref="U1138:U1141" si="44">+IF(E1138="Débitos",1,2)</f>
        <v>1</v>
      </c>
      <c r="V1138" s="347" t="str">
        <f>+VLOOKUP(A1138,bd_lista!$A$3:$E$590,5,FALSE)</f>
        <v>Universidades Públicas</v>
      </c>
      <c r="W1138" s="346" t="str">
        <f>+V1138</f>
        <v>Universidades Públicas</v>
      </c>
      <c r="X1138" s="244">
        <f>+VLOOKUP(A1138,[2]Sheet1!$A$13:$D$744,4,FALSE)</f>
        <v>0</v>
      </c>
      <c r="Y1138" s="244" t="e">
        <f>+VLOOKUP(X1138,bd_lista!$A$3:$C$590,3,FALSE)</f>
        <v>#N/A</v>
      </c>
      <c r="Z1138" s="304">
        <f>+X1138</f>
        <v>0</v>
      </c>
      <c r="AA1138" s="305" t="e">
        <f>+Y1138</f>
        <v>#N/A</v>
      </c>
    </row>
    <row r="1139" spans="1:27" customFormat="1" ht="15" hidden="1" customHeight="1">
      <c r="A1139" s="32">
        <v>139</v>
      </c>
      <c r="B1139" s="295"/>
      <c r="C1139" s="249" t="str">
        <f>+VLOOKUP(A1139,bd_lista!$A$3:$C$590,3,FALSE)</f>
        <v>Universidad Mayor de San Andrés</v>
      </c>
      <c r="D1139" s="347"/>
      <c r="E1139" s="347" t="s">
        <v>1311</v>
      </c>
      <c r="F1139" s="247">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247">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247">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47.92</v>
      </c>
      <c r="I1139" s="247">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247">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247">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0</v>
      </c>
      <c r="L1139" s="247">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459.22</v>
      </c>
      <c r="M1139" s="247">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247">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0</v>
      </c>
      <c r="O1139" s="247">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247">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247">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247">
        <f t="shared" ca="1" si="43"/>
        <v>507.14000000000004</v>
      </c>
      <c r="S1139" s="247">
        <f ca="1">+R1138+R1139</f>
        <v>507.14000000000004</v>
      </c>
      <c r="T1139" s="247">
        <f ca="1">+S1139</f>
        <v>507.14000000000004</v>
      </c>
      <c r="U1139" s="246">
        <f t="shared" si="44"/>
        <v>2</v>
      </c>
      <c r="V1139" s="347" t="str">
        <f>+VLOOKUP(A1139,bd_lista!$A$3:$E$590,5,FALSE)</f>
        <v>Universidades Públicas</v>
      </c>
      <c r="W1139" s="347"/>
      <c r="X1139" s="244">
        <f>+VLOOKUP(A1139,[2]Sheet1!$A$13:$D$744,4,FALSE)</f>
        <v>0</v>
      </c>
      <c r="Y1139" s="244" t="e">
        <f>+VLOOKUP(X1139,bd_lista!$A$3:$C$590,3,FALSE)</f>
        <v>#N/A</v>
      </c>
      <c r="Z1139" s="302"/>
      <c r="AA1139" s="303"/>
    </row>
    <row r="1140" spans="1:27" customFormat="1" ht="15" hidden="1" customHeight="1">
      <c r="A1140" s="32">
        <v>145</v>
      </c>
      <c r="B1140" s="294">
        <f>+A1140</f>
        <v>145</v>
      </c>
      <c r="C1140" s="249" t="str">
        <f>+VLOOKUP(A1140,bd_lista!$A$3:$C$590,3,FALSE)</f>
        <v>Universidad Autónoma Juan Misael Saracho</v>
      </c>
      <c r="D1140" s="346" t="str">
        <f>+C1140</f>
        <v>Universidad Autónoma Juan Misael Saracho</v>
      </c>
      <c r="E1140" s="249" t="s">
        <v>1310</v>
      </c>
      <c r="F1140" s="245">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245">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245">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245">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245">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245">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245">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245">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245">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245">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245">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245">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245">
        <f t="shared" ca="1" si="43"/>
        <v>0</v>
      </c>
      <c r="S1140" s="245"/>
      <c r="T1140" s="245">
        <f ca="1">+T1141</f>
        <v>6126.22</v>
      </c>
      <c r="U1140" s="244">
        <f t="shared" si="44"/>
        <v>1</v>
      </c>
      <c r="V1140" s="347" t="str">
        <f>+VLOOKUP(A1140,bd_lista!$A$3:$E$590,5,FALSE)</f>
        <v>Universidades Públicas</v>
      </c>
      <c r="W1140" s="346" t="str">
        <f>+V1140</f>
        <v>Universidades Públicas</v>
      </c>
      <c r="X1140" s="244">
        <f>+VLOOKUP(A1140,[2]Sheet1!$A$13:$D$744,4,FALSE)</f>
        <v>0</v>
      </c>
      <c r="Y1140" s="244" t="e">
        <f>+VLOOKUP(X1140,bd_lista!$A$3:$C$590,3,FALSE)</f>
        <v>#N/A</v>
      </c>
      <c r="Z1140" s="304">
        <f>+X1140</f>
        <v>0</v>
      </c>
      <c r="AA1140" s="305" t="e">
        <f>+Y1140</f>
        <v>#N/A</v>
      </c>
    </row>
    <row r="1141" spans="1:27" customFormat="1" ht="15" hidden="1" customHeight="1">
      <c r="A1141" s="32">
        <v>145</v>
      </c>
      <c r="B1141" s="295"/>
      <c r="C1141" s="249" t="str">
        <f>+VLOOKUP(A1141,bd_lista!$A$3:$C$590,3,FALSE)</f>
        <v>Universidad Autónoma Juan Misael Saracho</v>
      </c>
      <c r="D1141" s="347"/>
      <c r="E1141" s="347" t="s">
        <v>1311</v>
      </c>
      <c r="F1141" s="247">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247">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247">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1530.98</v>
      </c>
      <c r="I1141" s="247">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247">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0</v>
      </c>
      <c r="K1141" s="247">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1530.98</v>
      </c>
      <c r="L1141" s="247">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1532.13</v>
      </c>
      <c r="M1141" s="247">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1532.13</v>
      </c>
      <c r="N1141" s="247">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247">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247">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247">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247">
        <f t="shared" ca="1" si="43"/>
        <v>6126.22</v>
      </c>
      <c r="S1141" s="247">
        <f ca="1">+R1140+R1141</f>
        <v>6126.22</v>
      </c>
      <c r="T1141" s="247">
        <f ca="1">+S1141</f>
        <v>6126.22</v>
      </c>
      <c r="U1141" s="246">
        <f t="shared" si="44"/>
        <v>2</v>
      </c>
      <c r="V1141" s="347" t="str">
        <f>+VLOOKUP(A1141,bd_lista!$A$3:$E$590,5,FALSE)</f>
        <v>Universidades Públicas</v>
      </c>
      <c r="W1141" s="347"/>
      <c r="X1141" s="244">
        <f>+VLOOKUP(A1141,[2]Sheet1!$A$13:$D$744,4,FALSE)</f>
        <v>0</v>
      </c>
      <c r="Y1141" s="244" t="e">
        <f>+VLOOKUP(X1141,bd_lista!$A$3:$C$590,3,FALSE)</f>
        <v>#N/A</v>
      </c>
      <c r="Z1141" s="302"/>
      <c r="AA1141" s="303"/>
    </row>
    <row r="1142" spans="1:27" customFormat="1" ht="15" hidden="1" customHeight="1">
      <c r="A1142" s="32">
        <v>2303</v>
      </c>
      <c r="B1142" s="294">
        <f>+A1142</f>
        <v>2303</v>
      </c>
      <c r="C1142" s="249" t="str">
        <f>+VLOOKUP(A1142,bd_lista!$A$3:$C$590,3,FALSE)</f>
        <v>Empresa Municipal de Areas Verdes y Recreación alternativa</v>
      </c>
      <c r="D1142" s="346" t="str">
        <f>+C1142</f>
        <v>Empresa Municipal de Areas Verdes y Recreación alternativa</v>
      </c>
      <c r="E1142" s="244" t="s">
        <v>1310</v>
      </c>
      <c r="F1142" s="245">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245">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245">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245">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245">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245">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245">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245">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245">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245">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245">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245">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245">
        <f t="shared" ref="R1142:R1157" ca="1" si="45">+SUM(F1142:Q1142)</f>
        <v>0</v>
      </c>
      <c r="S1142" s="252"/>
      <c r="T1142" s="245">
        <f ca="1">+T1143</f>
        <v>0</v>
      </c>
      <c r="U1142" s="244">
        <f t="shared" ref="U1142:U1157" si="46">+IF(E1142="Débitos",1,2)</f>
        <v>1</v>
      </c>
      <c r="V1142" s="347" t="str">
        <f>+VLOOKUP(A1142,bd_lista!$A$3:$E$590,5,FALSE)</f>
        <v>Empresas Municipales</v>
      </c>
      <c r="W1142" s="346" t="str">
        <f>+V1142</f>
        <v>Empresas Municipales</v>
      </c>
      <c r="X1142" s="244">
        <f>+VLOOKUP(A1142,[2]Sheet1!$A$13:$D$744,4,FALSE)</f>
        <v>0</v>
      </c>
      <c r="Y1142" s="244" t="e">
        <f>+VLOOKUP(X1142,bd_lista!$A$3:$C$590,3,FALSE)</f>
        <v>#N/A</v>
      </c>
      <c r="Z1142" s="304">
        <f>+X1142</f>
        <v>0</v>
      </c>
      <c r="AA1142" s="305" t="e">
        <f>+Y1142</f>
        <v>#N/A</v>
      </c>
    </row>
    <row r="1143" spans="1:27" customFormat="1" ht="15" hidden="1" customHeight="1">
      <c r="A1143" s="32">
        <v>2303</v>
      </c>
      <c r="B1143" s="295"/>
      <c r="C1143" s="249" t="str">
        <f>+VLOOKUP(A1143,bd_lista!$A$3:$C$590,3,FALSE)</f>
        <v>Empresa Municipal de Areas Verdes y Recreación alternativa</v>
      </c>
      <c r="D1143" s="347"/>
      <c r="E1143" s="246" t="s">
        <v>1311</v>
      </c>
      <c r="F1143" s="247">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247">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247">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247">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247">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247">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247">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247">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247">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247">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247">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247">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247">
        <f t="shared" ca="1" si="45"/>
        <v>0</v>
      </c>
      <c r="S1143" s="264">
        <f ca="1">+R1142+R1143</f>
        <v>0</v>
      </c>
      <c r="T1143" s="247">
        <f ca="1">+S1143</f>
        <v>0</v>
      </c>
      <c r="U1143" s="246">
        <f t="shared" si="46"/>
        <v>2</v>
      </c>
      <c r="V1143" s="347" t="str">
        <f>+VLOOKUP(A1143,bd_lista!$A$3:$E$590,5,FALSE)</f>
        <v>Empresas Municipales</v>
      </c>
      <c r="W1143" s="347"/>
      <c r="X1143" s="244">
        <f>+VLOOKUP(A1143,[2]Sheet1!$A$13:$D$744,4,FALSE)</f>
        <v>0</v>
      </c>
      <c r="Y1143" s="244" t="e">
        <f>+VLOOKUP(X1143,bd_lista!$A$3:$C$590,3,FALSE)</f>
        <v>#N/A</v>
      </c>
      <c r="Z1143" s="302"/>
      <c r="AA1143" s="303"/>
    </row>
    <row r="1144" spans="1:27" customFormat="1" ht="27" hidden="1" customHeight="1">
      <c r="A1144" s="32">
        <v>2318</v>
      </c>
      <c r="B1144" s="294">
        <f>+A1144</f>
        <v>2318</v>
      </c>
      <c r="C1144" s="249" t="str">
        <f>+VLOOKUP(A1144,bd_lista!$A$3:$C$590,3,FALSE)</f>
        <v>Entidad Descentralizada UMMIPRE PROMAN</v>
      </c>
      <c r="D1144" s="346" t="str">
        <f>+C1144</f>
        <v>Entidad Descentralizada UMMIPRE PROMAN</v>
      </c>
      <c r="E1144" s="244" t="s">
        <v>1310</v>
      </c>
      <c r="F1144" s="245">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245">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245">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245">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245">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245">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245">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245">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245">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245">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245">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245">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245">
        <f t="shared" ca="1" si="45"/>
        <v>0</v>
      </c>
      <c r="S1144" s="252"/>
      <c r="T1144" s="245">
        <f ca="1">+T1145</f>
        <v>0</v>
      </c>
      <c r="U1144" s="244">
        <f t="shared" si="46"/>
        <v>1</v>
      </c>
      <c r="V1144" s="347" t="str">
        <f>+VLOOKUP(A1144,bd_lista!$A$3:$E$590,5,FALSE)</f>
        <v>Empresas Municipales</v>
      </c>
      <c r="W1144" s="346" t="str">
        <f>+V1144</f>
        <v>Empresas Municipales</v>
      </c>
      <c r="X1144" s="244">
        <f>+VLOOKUP(A1144,[2]Sheet1!$A$13:$D$744,4,FALSE)</f>
        <v>0</v>
      </c>
      <c r="Y1144" s="244" t="e">
        <f>+VLOOKUP(X1144,bd_lista!$A$3:$C$590,3,FALSE)</f>
        <v>#N/A</v>
      </c>
      <c r="Z1144" s="304">
        <f>+X1144</f>
        <v>0</v>
      </c>
      <c r="AA1144" s="333" t="e">
        <f>+Y1144</f>
        <v>#N/A</v>
      </c>
    </row>
    <row r="1145" spans="1:27" customFormat="1" ht="27" hidden="1" customHeight="1">
      <c r="A1145" s="32">
        <v>2318</v>
      </c>
      <c r="B1145" s="295"/>
      <c r="C1145" s="249" t="str">
        <f>+VLOOKUP(A1145,bd_lista!$A$3:$C$590,3,FALSE)</f>
        <v>Entidad Descentralizada UMMIPRE PROMAN</v>
      </c>
      <c r="D1145" s="347"/>
      <c r="E1145" s="246" t="s">
        <v>1311</v>
      </c>
      <c r="F1145" s="245">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245">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245">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245">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245">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245">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245">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245">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245">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245">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245">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245">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245">
        <f t="shared" ca="1" si="45"/>
        <v>0</v>
      </c>
      <c r="S1145" s="252">
        <f ca="1">+R1144+R1145</f>
        <v>0</v>
      </c>
      <c r="T1145" s="245">
        <f ca="1">+S1145</f>
        <v>0</v>
      </c>
      <c r="U1145" s="244">
        <f t="shared" si="46"/>
        <v>2</v>
      </c>
      <c r="V1145" s="347" t="str">
        <f>+VLOOKUP(A1145,bd_lista!$A$3:$E$590,5,FALSE)</f>
        <v>Empresas Municipales</v>
      </c>
      <c r="W1145" s="347"/>
      <c r="X1145" s="244">
        <f>+VLOOKUP(A1145,[2]Sheet1!$A$13:$D$744,4,FALSE)</f>
        <v>0</v>
      </c>
      <c r="Y1145" s="244" t="e">
        <f>+VLOOKUP(X1145,bd_lista!$A$3:$C$590,3,FALSE)</f>
        <v>#N/A</v>
      </c>
      <c r="Z1145" s="302"/>
      <c r="AA1145" s="335"/>
    </row>
    <row r="1146" spans="1:27" customFormat="1" ht="27" hidden="1" customHeight="1">
      <c r="A1146" s="32">
        <v>2334</v>
      </c>
      <c r="B1146" s="294">
        <f>+A1146</f>
        <v>2334</v>
      </c>
      <c r="C1146" s="249" t="str">
        <f>+VLOOKUP(A1146,bd_lista!$A$3:$C$590,3,FALSE)</f>
        <v>ENTIDAD DESCENTRALIZADA MUNICIPAL DE MAQUINARIA Y EQUIPO</v>
      </c>
      <c r="D1146" s="346" t="str">
        <f>+C1146</f>
        <v>ENTIDAD DESCENTRALIZADA MUNICIPAL DE MAQUINARIA Y EQUIPO</v>
      </c>
      <c r="E1146" s="244" t="s">
        <v>1310</v>
      </c>
      <c r="F1146" s="245">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245">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245">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245">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245">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245">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245">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245">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245">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245">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245">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245">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245">
        <f t="shared" ca="1" si="45"/>
        <v>0</v>
      </c>
      <c r="S1146" s="252"/>
      <c r="T1146" s="245">
        <f ca="1">+T1147</f>
        <v>0</v>
      </c>
      <c r="U1146" s="244">
        <f t="shared" si="46"/>
        <v>1</v>
      </c>
      <c r="V1146" s="347" t="str">
        <f>+VLOOKUP(A1146,bd_lista!$A$3:$E$590,5,FALSE)</f>
        <v>Empresas Municipales</v>
      </c>
      <c r="W1146" s="346" t="str">
        <f>+V1146</f>
        <v>Empresas Municipales</v>
      </c>
      <c r="X1146" s="244">
        <f>+VLOOKUP(A1146,[2]Sheet1!$A$13:$D$744,4,FALSE)</f>
        <v>0</v>
      </c>
      <c r="Y1146" s="244" t="e">
        <f>+VLOOKUP(X1146,bd_lista!$A$3:$C$590,3,FALSE)</f>
        <v>#N/A</v>
      </c>
      <c r="Z1146" s="304">
        <f>+X1146</f>
        <v>0</v>
      </c>
      <c r="AA1146" s="333" t="e">
        <f>+Y1146</f>
        <v>#N/A</v>
      </c>
    </row>
    <row r="1147" spans="1:27" customFormat="1" ht="27" hidden="1" customHeight="1">
      <c r="A1147" s="32">
        <v>2334</v>
      </c>
      <c r="B1147" s="295"/>
      <c r="C1147" s="249" t="str">
        <f>+VLOOKUP(A1147,bd_lista!$A$3:$C$590,3,FALSE)</f>
        <v>ENTIDAD DESCENTRALIZADA MUNICIPAL DE MAQUINARIA Y EQUIPO</v>
      </c>
      <c r="D1147" s="347"/>
      <c r="E1147" s="246" t="s">
        <v>1311</v>
      </c>
      <c r="F1147" s="245">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245">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245">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245">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245">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245">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245">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245">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245">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245">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245">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245">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245">
        <f t="shared" ca="1" si="45"/>
        <v>0</v>
      </c>
      <c r="S1147" s="252">
        <f ca="1">+R1146+R1147</f>
        <v>0</v>
      </c>
      <c r="T1147" s="245">
        <f ca="1">+S1147</f>
        <v>0</v>
      </c>
      <c r="U1147" s="244">
        <f t="shared" si="46"/>
        <v>2</v>
      </c>
      <c r="V1147" s="347" t="str">
        <f>+VLOOKUP(A1147,bd_lista!$A$3:$E$590,5,FALSE)</f>
        <v>Empresas Municipales</v>
      </c>
      <c r="W1147" s="347"/>
      <c r="X1147" s="244">
        <f>+VLOOKUP(A1147,[2]Sheet1!$A$13:$D$744,4,FALSE)</f>
        <v>0</v>
      </c>
      <c r="Y1147" s="244" t="e">
        <f>+VLOOKUP(X1147,bd_lista!$A$3:$C$590,3,FALSE)</f>
        <v>#N/A</v>
      </c>
      <c r="Z1147" s="302"/>
      <c r="AA1147" s="335"/>
    </row>
    <row r="1148" spans="1:27" customFormat="1" ht="27" hidden="1" customHeight="1">
      <c r="A1148" s="32">
        <v>761</v>
      </c>
      <c r="B1148" s="294">
        <f>+A1148</f>
        <v>761</v>
      </c>
      <c r="C1148" s="249" t="str">
        <f>+VLOOKUP(A1148,bd_lista!$A$3:$C$590,3,FALSE)</f>
        <v>Servicio Autónomo Municipal de Agua Potable y Alcantarillado</v>
      </c>
      <c r="D1148" s="346" t="str">
        <f>+C1148</f>
        <v>Servicio Autónomo Municipal de Agua Potable y Alcantarillado</v>
      </c>
      <c r="E1148" s="244" t="s">
        <v>1310</v>
      </c>
      <c r="F1148" s="245">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245">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245">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245">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245">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245">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245">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245">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245">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245">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245">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245">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245">
        <f t="shared" ca="1" si="45"/>
        <v>0</v>
      </c>
      <c r="S1148" s="252"/>
      <c r="T1148" s="245">
        <f ca="1">+T1149</f>
        <v>0</v>
      </c>
      <c r="U1148" s="244">
        <f t="shared" si="46"/>
        <v>1</v>
      </c>
      <c r="V1148" s="347" t="str">
        <f>+VLOOKUP(A1148,bd_lista!$A$3:$E$590,5,FALSE)</f>
        <v>Empresas Municipales</v>
      </c>
      <c r="W1148" s="346" t="str">
        <f>+V1148</f>
        <v>Empresas Municipales</v>
      </c>
      <c r="X1148" s="244">
        <f>+VLOOKUP(A1148,[2]Sheet1!$A$13:$D$744,4,FALSE)</f>
        <v>0</v>
      </c>
      <c r="Y1148" s="244" t="e">
        <f>+VLOOKUP(X1148,bd_lista!$A$3:$C$590,3,FALSE)</f>
        <v>#N/A</v>
      </c>
      <c r="Z1148" s="304">
        <f>+X1148</f>
        <v>0</v>
      </c>
      <c r="AA1148" s="333" t="e">
        <f>+Y1148</f>
        <v>#N/A</v>
      </c>
    </row>
    <row r="1149" spans="1:27" customFormat="1" ht="27" hidden="1" customHeight="1">
      <c r="A1149" s="32">
        <v>761</v>
      </c>
      <c r="B1149" s="295"/>
      <c r="C1149" s="249" t="str">
        <f>+VLOOKUP(A1149,bd_lista!$A$3:$C$590,3,FALSE)</f>
        <v>Servicio Autónomo Municipal de Agua Potable y Alcantarillado</v>
      </c>
      <c r="D1149" s="347"/>
      <c r="E1149" s="246" t="s">
        <v>1311</v>
      </c>
      <c r="F1149" s="245">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245">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245">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245">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245">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245">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245">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245">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245">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245">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245">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245">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245">
        <f t="shared" ca="1" si="45"/>
        <v>0</v>
      </c>
      <c r="S1149" s="252">
        <f ca="1">+R1148+R1149</f>
        <v>0</v>
      </c>
      <c r="T1149" s="245">
        <f ca="1">+S1149</f>
        <v>0</v>
      </c>
      <c r="U1149" s="244">
        <f t="shared" si="46"/>
        <v>2</v>
      </c>
      <c r="V1149" s="347" t="str">
        <f>+VLOOKUP(A1149,bd_lista!$A$3:$E$590,5,FALSE)</f>
        <v>Empresas Municipales</v>
      </c>
      <c r="W1149" s="347"/>
      <c r="X1149" s="244">
        <f>+VLOOKUP(A1149,[2]Sheet1!$A$13:$D$744,4,FALSE)</f>
        <v>0</v>
      </c>
      <c r="Y1149" s="244" t="e">
        <f>+VLOOKUP(X1149,bd_lista!$A$3:$C$590,3,FALSE)</f>
        <v>#N/A</v>
      </c>
      <c r="Z1149" s="302"/>
      <c r="AA1149" s="335"/>
    </row>
    <row r="1150" spans="1:27" customFormat="1" ht="15" hidden="1" customHeight="1">
      <c r="A1150" s="32">
        <v>781</v>
      </c>
      <c r="B1150" s="294">
        <f>+A1150</f>
        <v>781</v>
      </c>
      <c r="C1150" s="249" t="str">
        <f>+VLOOKUP(A1150,bd_lista!$A$3:$C$590,3,FALSE)</f>
        <v>Servicio Municipal de Agua Potable y Alcantarillado</v>
      </c>
      <c r="D1150" s="346" t="str">
        <f>+C1150</f>
        <v>Servicio Municipal de Agua Potable y Alcantarillado</v>
      </c>
      <c r="E1150" s="244" t="s">
        <v>1310</v>
      </c>
      <c r="F1150" s="245">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245">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245">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245">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245">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245">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245">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245">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245">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245">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245">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245">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245">
        <f t="shared" ca="1" si="45"/>
        <v>0</v>
      </c>
      <c r="S1150" s="252"/>
      <c r="T1150" s="245">
        <f ca="1">+T1151</f>
        <v>0</v>
      </c>
      <c r="U1150" s="244">
        <f t="shared" si="46"/>
        <v>1</v>
      </c>
      <c r="V1150" s="347" t="str">
        <f>+VLOOKUP(A1150,bd_lista!$A$3:$E$590,5,FALSE)</f>
        <v>Empresas Municipales</v>
      </c>
      <c r="W1150" s="346" t="str">
        <f>+V1150</f>
        <v>Empresas Municipales</v>
      </c>
      <c r="X1150" s="244">
        <f>+VLOOKUP(A1150,[2]Sheet1!$A$13:$D$744,4,FALSE)</f>
        <v>0</v>
      </c>
      <c r="Y1150" s="244" t="e">
        <f>+VLOOKUP(X1150,bd_lista!$A$3:$C$590,3,FALSE)</f>
        <v>#N/A</v>
      </c>
      <c r="Z1150" s="304">
        <f>+X1150</f>
        <v>0</v>
      </c>
      <c r="AA1150" s="333" t="e">
        <f>+Y1150</f>
        <v>#N/A</v>
      </c>
    </row>
    <row r="1151" spans="1:27" customFormat="1" ht="15" hidden="1" customHeight="1">
      <c r="A1151" s="32">
        <v>781</v>
      </c>
      <c r="B1151" s="295"/>
      <c r="C1151" s="249" t="str">
        <f>+VLOOKUP(A1151,bd_lista!$A$3:$C$590,3,FALSE)</f>
        <v>Servicio Municipal de Agua Potable y Alcantarillado</v>
      </c>
      <c r="D1151" s="347"/>
      <c r="E1151" s="246" t="s">
        <v>1311</v>
      </c>
      <c r="F1151" s="245">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245">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245">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0</v>
      </c>
      <c r="I1151" s="245">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245">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245">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245">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245">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245">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245">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245">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245">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245">
        <f t="shared" ca="1" si="45"/>
        <v>0</v>
      </c>
      <c r="S1151" s="252">
        <f ca="1">+R1150+R1151</f>
        <v>0</v>
      </c>
      <c r="T1151" s="245">
        <f ca="1">+S1151</f>
        <v>0</v>
      </c>
      <c r="U1151" s="244">
        <f t="shared" si="46"/>
        <v>2</v>
      </c>
      <c r="V1151" s="347" t="str">
        <f>+VLOOKUP(A1151,bd_lista!$A$3:$E$590,5,FALSE)</f>
        <v>Empresas Municipales</v>
      </c>
      <c r="W1151" s="347"/>
      <c r="X1151" s="244">
        <f>+VLOOKUP(A1151,[2]Sheet1!$A$13:$D$744,4,FALSE)</f>
        <v>0</v>
      </c>
      <c r="Y1151" s="244" t="e">
        <f>+VLOOKUP(X1151,bd_lista!$A$3:$C$590,3,FALSE)</f>
        <v>#N/A</v>
      </c>
      <c r="Z1151" s="302"/>
      <c r="AA1151" s="335"/>
    </row>
    <row r="1152" spans="1:27" customFormat="1" ht="27" hidden="1" customHeight="1">
      <c r="A1152" s="32">
        <v>821</v>
      </c>
      <c r="B1152" s="294">
        <f>+A1152</f>
        <v>821</v>
      </c>
      <c r="C1152" s="249" t="str">
        <f>+VLOOKUP(A1152,bd_lista!$A$3:$C$590,3,FALSE)</f>
        <v>Administración Autónoma para Obras Sanitarias - Potosí</v>
      </c>
      <c r="D1152" s="346" t="str">
        <f>+C1152</f>
        <v>Administración Autónoma para Obras Sanitarias - Potosí</v>
      </c>
      <c r="E1152" s="244" t="s">
        <v>1310</v>
      </c>
      <c r="F1152" s="245">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245">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245">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245">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245">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245">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245">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245">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245">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245">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245">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245">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245">
        <f t="shared" ca="1" si="45"/>
        <v>0</v>
      </c>
      <c r="S1152" s="252"/>
      <c r="T1152" s="245">
        <f ca="1">+T1153</f>
        <v>0</v>
      </c>
      <c r="U1152" s="244">
        <f t="shared" si="46"/>
        <v>1</v>
      </c>
      <c r="V1152" s="347" t="str">
        <f>+VLOOKUP(A1152,bd_lista!$A$3:$E$590,5,FALSE)</f>
        <v>Empresas Municipales</v>
      </c>
      <c r="W1152" s="346" t="str">
        <f>+V1152</f>
        <v>Empresas Municipales</v>
      </c>
      <c r="X1152" s="244">
        <f>+VLOOKUP(A1152,[2]Sheet1!$A$13:$D$744,4,FALSE)</f>
        <v>0</v>
      </c>
      <c r="Y1152" s="244" t="e">
        <f>+VLOOKUP(X1152,bd_lista!$A$3:$C$590,3,FALSE)</f>
        <v>#N/A</v>
      </c>
      <c r="Z1152" s="304">
        <f>+X1152</f>
        <v>0</v>
      </c>
      <c r="AA1152" s="333" t="e">
        <f>+Y1152</f>
        <v>#N/A</v>
      </c>
    </row>
    <row r="1153" spans="1:27" customFormat="1" ht="15" hidden="1" customHeight="1">
      <c r="A1153" s="32">
        <v>821</v>
      </c>
      <c r="B1153" s="295"/>
      <c r="C1153" s="249" t="str">
        <f>+VLOOKUP(A1153,bd_lista!$A$3:$C$590,3,FALSE)</f>
        <v>Administración Autónoma para Obras Sanitarias - Potosí</v>
      </c>
      <c r="D1153" s="347"/>
      <c r="E1153" s="246" t="s">
        <v>1311</v>
      </c>
      <c r="F1153" s="245">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245">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0</v>
      </c>
      <c r="H1153" s="245">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245">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245">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245">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245">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245">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245">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245">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245">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245">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245">
        <f t="shared" ca="1" si="45"/>
        <v>0</v>
      </c>
      <c r="S1153" s="252">
        <f ca="1">+R1152+R1153</f>
        <v>0</v>
      </c>
      <c r="T1153" s="245">
        <f ca="1">+S1153</f>
        <v>0</v>
      </c>
      <c r="U1153" s="244">
        <f t="shared" si="46"/>
        <v>2</v>
      </c>
      <c r="V1153" s="347" t="str">
        <f>+VLOOKUP(A1153,bd_lista!$A$3:$E$590,5,FALSE)</f>
        <v>Empresas Municipales</v>
      </c>
      <c r="W1153" s="347"/>
      <c r="X1153" s="244">
        <f>+VLOOKUP(A1153,[2]Sheet1!$A$13:$D$744,4,FALSE)</f>
        <v>0</v>
      </c>
      <c r="Y1153" s="244" t="e">
        <f>+VLOOKUP(X1153,bd_lista!$A$3:$C$590,3,FALSE)</f>
        <v>#N/A</v>
      </c>
      <c r="Z1153" s="302"/>
      <c r="AA1153" s="335"/>
    </row>
    <row r="1154" spans="1:27" customFormat="1" ht="15" hidden="1" customHeight="1">
      <c r="A1154" s="32">
        <v>831</v>
      </c>
      <c r="B1154" s="294">
        <f>+A1154</f>
        <v>831</v>
      </c>
      <c r="C1154" s="249" t="str">
        <f>+VLOOKUP(A1154,bd_lista!$A$3:$C$590,3,FALSE)</f>
        <v>Servicio Local de Acueductos y Alcantarillado - Oruro</v>
      </c>
      <c r="D1154" s="346" t="str">
        <f>+C1154</f>
        <v>Servicio Local de Acueductos y Alcantarillado - Oruro</v>
      </c>
      <c r="E1154" s="244" t="s">
        <v>1310</v>
      </c>
      <c r="F1154" s="245">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245">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245">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245">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245">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245">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245">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245">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245">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245">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245">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245">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245">
        <f t="shared" ca="1" si="45"/>
        <v>0</v>
      </c>
      <c r="S1154" s="252"/>
      <c r="T1154" s="245">
        <f ca="1">+T1155</f>
        <v>0</v>
      </c>
      <c r="U1154" s="244">
        <f t="shared" si="46"/>
        <v>1</v>
      </c>
      <c r="V1154" s="347" t="str">
        <f>+VLOOKUP(A1154,bd_lista!$A$3:$E$590,5,FALSE)</f>
        <v>Empresas Municipales</v>
      </c>
      <c r="W1154" s="346" t="str">
        <f>+V1154</f>
        <v>Empresas Municipales</v>
      </c>
      <c r="X1154" s="244">
        <f>+VLOOKUP(A1154,[2]Sheet1!$A$13:$D$744,4,FALSE)</f>
        <v>0</v>
      </c>
      <c r="Y1154" s="244" t="e">
        <f>+VLOOKUP(X1154,bd_lista!$A$3:$C$590,3,FALSE)</f>
        <v>#N/A</v>
      </c>
      <c r="Z1154" s="304">
        <f>+X1154</f>
        <v>0</v>
      </c>
      <c r="AA1154" s="333" t="e">
        <f>+Y1154</f>
        <v>#N/A</v>
      </c>
    </row>
    <row r="1155" spans="1:27" customFormat="1" ht="15" hidden="1" customHeight="1">
      <c r="A1155" s="32">
        <v>831</v>
      </c>
      <c r="B1155" s="295"/>
      <c r="C1155" s="249" t="str">
        <f>+VLOOKUP(A1155,bd_lista!$A$3:$C$590,3,FALSE)</f>
        <v>Servicio Local de Acueductos y Alcantarillado - Oruro</v>
      </c>
      <c r="D1155" s="347"/>
      <c r="E1155" s="246" t="s">
        <v>1311</v>
      </c>
      <c r="F1155" s="245">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245">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245">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245">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245">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245">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245">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245">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245">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245">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245">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245">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245">
        <f t="shared" ca="1" si="45"/>
        <v>0</v>
      </c>
      <c r="S1155" s="252">
        <f ca="1">+R1154+R1155</f>
        <v>0</v>
      </c>
      <c r="T1155" s="245">
        <f ca="1">+S1155</f>
        <v>0</v>
      </c>
      <c r="U1155" s="244">
        <f t="shared" si="46"/>
        <v>2</v>
      </c>
      <c r="V1155" s="347" t="str">
        <f>+VLOOKUP(A1155,bd_lista!$A$3:$E$590,5,FALSE)</f>
        <v>Empresas Municipales</v>
      </c>
      <c r="W1155" s="347"/>
      <c r="X1155" s="244">
        <f>+VLOOKUP(A1155,[2]Sheet1!$A$13:$D$744,4,FALSE)</f>
        <v>0</v>
      </c>
      <c r="Y1155" s="244" t="e">
        <f>+VLOOKUP(X1155,bd_lista!$A$3:$C$590,3,FALSE)</f>
        <v>#N/A</v>
      </c>
      <c r="Z1155" s="302"/>
      <c r="AA1155" s="335"/>
    </row>
    <row r="1156" spans="1:27" customFormat="1" ht="27" hidden="1" customHeight="1">
      <c r="A1156" s="32">
        <v>2301</v>
      </c>
      <c r="B1156" s="294">
        <f>+A1156</f>
        <v>2301</v>
      </c>
      <c r="C1156" s="249" t="str">
        <f>+VLOOKUP(A1156,bd_lista!$A$3:$C$590,3,FALSE)</f>
        <v>Empresa Municipal de Gestión de Residuos Sólidos</v>
      </c>
      <c r="D1156" s="346" t="str">
        <f>+C1156</f>
        <v>Empresa Municipal de Gestión de Residuos Sólidos</v>
      </c>
      <c r="E1156" s="244" t="s">
        <v>1310</v>
      </c>
      <c r="F1156" s="245">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245">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245">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245">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245">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245">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245">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245">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245">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245">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245">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245">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245">
        <f t="shared" ca="1" si="45"/>
        <v>0</v>
      </c>
      <c r="S1156" s="252"/>
      <c r="T1156" s="245">
        <f ca="1">+T1157</f>
        <v>0</v>
      </c>
      <c r="U1156" s="244">
        <f t="shared" si="46"/>
        <v>1</v>
      </c>
      <c r="V1156" s="347" t="str">
        <f>+VLOOKUP(A1156,bd_lista!$A$3:$E$590,5,FALSE)</f>
        <v>Empresas Municipales</v>
      </c>
      <c r="W1156" s="346" t="str">
        <f>+V1156</f>
        <v>Empresas Municipales</v>
      </c>
      <c r="X1156" s="244">
        <f>+VLOOKUP(A1156,[2]Sheet1!$A$13:$D$744,4,FALSE)</f>
        <v>0</v>
      </c>
      <c r="Y1156" s="244" t="e">
        <f>+VLOOKUP(X1156,bd_lista!$A$3:$C$590,3,FALSE)</f>
        <v>#N/A</v>
      </c>
      <c r="Z1156" s="304">
        <f>+X1156</f>
        <v>0</v>
      </c>
      <c r="AA1156" s="333" t="e">
        <f>+Y1156</f>
        <v>#N/A</v>
      </c>
    </row>
    <row r="1157" spans="1:27" customFormat="1" ht="27" hidden="1" customHeight="1">
      <c r="A1157" s="32">
        <v>2301</v>
      </c>
      <c r="B1157" s="295"/>
      <c r="C1157" s="249" t="str">
        <f>+VLOOKUP(A1157,bd_lista!$A$3:$C$590,3,FALSE)</f>
        <v>Empresa Municipal de Gestión de Residuos Sólidos</v>
      </c>
      <c r="D1157" s="347"/>
      <c r="E1157" s="246" t="s">
        <v>1311</v>
      </c>
      <c r="F1157" s="245">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245">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245">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245">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245">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245">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245">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245">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245">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245">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245">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245">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245">
        <f t="shared" ca="1" si="45"/>
        <v>0</v>
      </c>
      <c r="S1157" s="252">
        <f ca="1">+R1156+R1157</f>
        <v>0</v>
      </c>
      <c r="T1157" s="245">
        <f ca="1">+S1157</f>
        <v>0</v>
      </c>
      <c r="U1157" s="244">
        <f t="shared" si="46"/>
        <v>2</v>
      </c>
      <c r="V1157" s="347" t="str">
        <f>+VLOOKUP(A1157,bd_lista!$A$3:$E$590,5,FALSE)</f>
        <v>Empresas Municipales</v>
      </c>
      <c r="W1157" s="347"/>
      <c r="X1157" s="244">
        <f>+VLOOKUP(A1157,[2]Sheet1!$A$13:$D$744,4,FALSE)</f>
        <v>0</v>
      </c>
      <c r="Y1157" s="244" t="e">
        <f>+VLOOKUP(X1157,bd_lista!$A$3:$C$590,3,FALSE)</f>
        <v>#N/A</v>
      </c>
      <c r="Z1157" s="302"/>
      <c r="AA1157" s="335"/>
    </row>
    <row r="1158" spans="1:27" customFormat="1" ht="27" hidden="1" customHeight="1">
      <c r="A1158" s="32">
        <v>2302</v>
      </c>
      <c r="B1158" s="294">
        <f>+A1158</f>
        <v>2302</v>
      </c>
      <c r="C1158" s="249" t="str">
        <f>+VLOOKUP(A1158,bd_lista!$A$3:$C$590,3,FALSE)</f>
        <v>Empresa Municipal de Agua Potable y Alcantarillado Sacaba</v>
      </c>
      <c r="D1158" s="346" t="str">
        <f>+C1158</f>
        <v>Empresa Municipal de Agua Potable y Alcantarillado Sacaba</v>
      </c>
      <c r="E1158" s="244" t="s">
        <v>1310</v>
      </c>
      <c r="F1158" s="245">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245">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245">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245">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245">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245">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245">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245">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245">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245">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245">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245">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245">
        <f t="shared" ref="R1158:R1179" ca="1" si="47">+SUM(F1158:Q1158)</f>
        <v>0</v>
      </c>
      <c r="S1158" s="252"/>
      <c r="T1158" s="245">
        <f ca="1">+T1159</f>
        <v>0</v>
      </c>
      <c r="U1158" s="244">
        <f t="shared" ref="U1158:U1179" si="48">+IF(E1158="Débitos",1,2)</f>
        <v>1</v>
      </c>
      <c r="V1158" s="347" t="str">
        <f>+VLOOKUP(A1158,bd_lista!$A$3:$E$590,5,FALSE)</f>
        <v>Empresas Municipales</v>
      </c>
      <c r="W1158" s="346" t="str">
        <f>+V1158</f>
        <v>Empresas Municipales</v>
      </c>
      <c r="X1158" s="244">
        <f>+VLOOKUP(A1158,[2]Sheet1!$A$13:$D$744,4,FALSE)</f>
        <v>0</v>
      </c>
      <c r="Y1158" s="244" t="e">
        <f>+VLOOKUP(X1158,bd_lista!$A$3:$C$590,3,FALSE)</f>
        <v>#N/A</v>
      </c>
      <c r="Z1158" s="304">
        <f>+X1158</f>
        <v>0</v>
      </c>
      <c r="AA1158" s="333" t="e">
        <f>+Y1158</f>
        <v>#N/A</v>
      </c>
    </row>
    <row r="1159" spans="1:27" customFormat="1" ht="27" hidden="1" customHeight="1">
      <c r="A1159" s="32">
        <v>2302</v>
      </c>
      <c r="B1159" s="295"/>
      <c r="C1159" s="249" t="str">
        <f>+VLOOKUP(A1159,bd_lista!$A$3:$C$590,3,FALSE)</f>
        <v>Empresa Municipal de Agua Potable y Alcantarillado Sacaba</v>
      </c>
      <c r="D1159" s="347"/>
      <c r="E1159" s="246" t="s">
        <v>1311</v>
      </c>
      <c r="F1159" s="245">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245">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245">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245">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245">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245">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245">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245">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245">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245">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245">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245">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245">
        <f t="shared" ca="1" si="47"/>
        <v>0</v>
      </c>
      <c r="S1159" s="252">
        <f ca="1">+R1158+R1159</f>
        <v>0</v>
      </c>
      <c r="T1159" s="245">
        <f ca="1">+S1159</f>
        <v>0</v>
      </c>
      <c r="U1159" s="244">
        <f t="shared" si="48"/>
        <v>2</v>
      </c>
      <c r="V1159" s="347" t="str">
        <f>+VLOOKUP(A1159,bd_lista!$A$3:$E$590,5,FALSE)</f>
        <v>Empresas Municipales</v>
      </c>
      <c r="W1159" s="347"/>
      <c r="X1159" s="244">
        <f>+VLOOKUP(A1159,[2]Sheet1!$A$13:$D$744,4,FALSE)</f>
        <v>0</v>
      </c>
      <c r="Y1159" s="244" t="e">
        <f>+VLOOKUP(X1159,bd_lista!$A$3:$C$590,3,FALSE)</f>
        <v>#N/A</v>
      </c>
      <c r="Z1159" s="302"/>
      <c r="AA1159" s="335"/>
    </row>
    <row r="1160" spans="1:27" customFormat="1" ht="27" hidden="1" customHeight="1">
      <c r="A1160" s="32">
        <v>2313</v>
      </c>
      <c r="B1160" s="294">
        <f>+A1160</f>
        <v>2313</v>
      </c>
      <c r="C1160" s="249" t="str">
        <f>+VLOOKUP(A1160,bd_lista!$A$3:$C$590,3,FALSE)</f>
        <v>ENTIDAD MUNICIPAL DE ASEO URBANO SUCRE</v>
      </c>
      <c r="D1160" s="346" t="str">
        <f>+C1160</f>
        <v>ENTIDAD MUNICIPAL DE ASEO URBANO SUCRE</v>
      </c>
      <c r="E1160" s="244" t="s">
        <v>1310</v>
      </c>
      <c r="F1160" s="245">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245">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245">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245">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245">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245">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245">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245">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245">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245">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245">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245">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245">
        <f t="shared" ca="1" si="47"/>
        <v>0</v>
      </c>
      <c r="S1160" s="252"/>
      <c r="T1160" s="245">
        <f ca="1">+T1161</f>
        <v>0</v>
      </c>
      <c r="U1160" s="244">
        <f t="shared" si="48"/>
        <v>1</v>
      </c>
      <c r="V1160" s="347" t="str">
        <f>+VLOOKUP(A1160,bd_lista!$A$3:$E$590,5,FALSE)</f>
        <v>Empresas Municipales</v>
      </c>
      <c r="W1160" s="346" t="str">
        <f>+V1160</f>
        <v>Empresas Municipales</v>
      </c>
      <c r="X1160" s="244">
        <f>+VLOOKUP(A1160,[2]Sheet1!$A$13:$D$744,4,FALSE)</f>
        <v>0</v>
      </c>
      <c r="Y1160" s="244" t="e">
        <f>+VLOOKUP(X1160,bd_lista!$A$3:$C$590,3,FALSE)</f>
        <v>#N/A</v>
      </c>
      <c r="Z1160" s="304">
        <f>+X1160</f>
        <v>0</v>
      </c>
      <c r="AA1160" s="333" t="e">
        <f>+Y1160</f>
        <v>#N/A</v>
      </c>
    </row>
    <row r="1161" spans="1:27" customFormat="1" ht="27" hidden="1" customHeight="1">
      <c r="A1161" s="32">
        <v>2313</v>
      </c>
      <c r="B1161" s="295"/>
      <c r="C1161" s="249" t="str">
        <f>+VLOOKUP(A1161,bd_lista!$A$3:$C$590,3,FALSE)</f>
        <v>ENTIDAD MUNICIPAL DE ASEO URBANO SUCRE</v>
      </c>
      <c r="D1161" s="347"/>
      <c r="E1161" s="246" t="s">
        <v>1311</v>
      </c>
      <c r="F1161" s="245">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245">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245">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245">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245">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245">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245">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245">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245">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245">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245">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245">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245">
        <f t="shared" ca="1" si="47"/>
        <v>0</v>
      </c>
      <c r="S1161" s="252">
        <f ca="1">+R1160+R1161</f>
        <v>0</v>
      </c>
      <c r="T1161" s="245">
        <f ca="1">+S1161</f>
        <v>0</v>
      </c>
      <c r="U1161" s="244">
        <f t="shared" si="48"/>
        <v>2</v>
      </c>
      <c r="V1161" s="347" t="str">
        <f>+VLOOKUP(A1161,bd_lista!$A$3:$E$590,5,FALSE)</f>
        <v>Empresas Municipales</v>
      </c>
      <c r="W1161" s="347"/>
      <c r="X1161" s="244">
        <f>+VLOOKUP(A1161,[2]Sheet1!$A$13:$D$744,4,FALSE)</f>
        <v>0</v>
      </c>
      <c r="Y1161" s="244" t="e">
        <f>+VLOOKUP(X1161,bd_lista!$A$3:$C$590,3,FALSE)</f>
        <v>#N/A</v>
      </c>
      <c r="Z1161" s="302"/>
      <c r="AA1161" s="335"/>
    </row>
    <row r="1162" spans="1:27" customFormat="1" ht="27" hidden="1" customHeight="1">
      <c r="A1162" s="32">
        <v>2314</v>
      </c>
      <c r="B1162" s="294">
        <f>+A1162</f>
        <v>2314</v>
      </c>
      <c r="C1162" s="249" t="str">
        <f>+VLOOKUP(A1162,bd_lista!$A$3:$C$590,3,FALSE)</f>
        <v>EMPRESA MUNICIPAL DE AREAS VERDES SUCRE</v>
      </c>
      <c r="D1162" s="346" t="str">
        <f>+C1162</f>
        <v>EMPRESA MUNICIPAL DE AREAS VERDES SUCRE</v>
      </c>
      <c r="E1162" s="244" t="s">
        <v>1310</v>
      </c>
      <c r="F1162" s="245">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245">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245">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245">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245">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245">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245">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245">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245">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245">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245">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245">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245">
        <f t="shared" ca="1" si="47"/>
        <v>0</v>
      </c>
      <c r="S1162" s="252"/>
      <c r="T1162" s="245">
        <f ca="1">+T1163</f>
        <v>0</v>
      </c>
      <c r="U1162" s="244">
        <f t="shared" si="48"/>
        <v>1</v>
      </c>
      <c r="V1162" s="347" t="str">
        <f>+VLOOKUP(A1162,bd_lista!$A$3:$E$590,5,FALSE)</f>
        <v>Empresas Municipales</v>
      </c>
      <c r="W1162" s="346" t="str">
        <f>+V1162</f>
        <v>Empresas Municipales</v>
      </c>
      <c r="X1162" s="244">
        <f>+VLOOKUP(A1162,[2]Sheet1!$A$13:$D$744,4,FALSE)</f>
        <v>0</v>
      </c>
      <c r="Y1162" s="244" t="e">
        <f>+VLOOKUP(X1162,bd_lista!$A$3:$C$590,3,FALSE)</f>
        <v>#N/A</v>
      </c>
      <c r="Z1162" s="304">
        <f>+X1162</f>
        <v>0</v>
      </c>
      <c r="AA1162" s="333" t="e">
        <f>+Y1162</f>
        <v>#N/A</v>
      </c>
    </row>
    <row r="1163" spans="1:27" customFormat="1" ht="27" hidden="1" customHeight="1">
      <c r="A1163" s="32">
        <v>2314</v>
      </c>
      <c r="B1163" s="295"/>
      <c r="C1163" s="249" t="str">
        <f>+VLOOKUP(A1163,bd_lista!$A$3:$C$590,3,FALSE)</f>
        <v>EMPRESA MUNICIPAL DE AREAS VERDES SUCRE</v>
      </c>
      <c r="D1163" s="347"/>
      <c r="E1163" s="246" t="s">
        <v>1311</v>
      </c>
      <c r="F1163" s="245">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245">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245">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245">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245">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245">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245">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245">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245">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245">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245">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245">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245">
        <f t="shared" ca="1" si="47"/>
        <v>0</v>
      </c>
      <c r="S1163" s="252">
        <f ca="1">+R1162+R1163</f>
        <v>0</v>
      </c>
      <c r="T1163" s="245">
        <f ca="1">+S1163</f>
        <v>0</v>
      </c>
      <c r="U1163" s="244">
        <f t="shared" si="48"/>
        <v>2</v>
      </c>
      <c r="V1163" s="347" t="str">
        <f>+VLOOKUP(A1163,bd_lista!$A$3:$E$590,5,FALSE)</f>
        <v>Empresas Municipales</v>
      </c>
      <c r="W1163" s="347"/>
      <c r="X1163" s="244">
        <f>+VLOOKUP(A1163,[2]Sheet1!$A$13:$D$744,4,FALSE)</f>
        <v>0</v>
      </c>
      <c r="Y1163" s="244" t="e">
        <f>+VLOOKUP(X1163,bd_lista!$A$3:$C$590,3,FALSE)</f>
        <v>#N/A</v>
      </c>
      <c r="Z1163" s="302"/>
      <c r="AA1163" s="335"/>
    </row>
    <row r="1164" spans="1:27" customFormat="1" ht="27" hidden="1" customHeight="1">
      <c r="A1164" s="32">
        <v>2315</v>
      </c>
      <c r="B1164" s="294">
        <f>+A1164</f>
        <v>2315</v>
      </c>
      <c r="C1164" s="249" t="str">
        <f>+VLOOKUP(A1164,bd_lista!$A$3:$C$590,3,FALSE)</f>
        <v xml:space="preserve">Empresa Municipal de Servicio de Aseo </v>
      </c>
      <c r="D1164" s="346" t="str">
        <f>+C1164</f>
        <v xml:space="preserve">Empresa Municipal de Servicio de Aseo </v>
      </c>
      <c r="E1164" s="244" t="s">
        <v>1310</v>
      </c>
      <c r="F1164" s="245">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245">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245">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245">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245">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245">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245">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245">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245">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245">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245">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245">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245">
        <f t="shared" ca="1" si="47"/>
        <v>0</v>
      </c>
      <c r="S1164" s="252"/>
      <c r="T1164" s="245">
        <f ca="1">+T1165</f>
        <v>0</v>
      </c>
      <c r="U1164" s="244">
        <f t="shared" si="48"/>
        <v>1</v>
      </c>
      <c r="V1164" s="347" t="str">
        <f>+VLOOKUP(A1164,bd_lista!$A$3:$E$590,5,FALSE)</f>
        <v>Empresas Municipales</v>
      </c>
      <c r="W1164" s="346" t="str">
        <f>+V1164</f>
        <v>Empresas Municipales</v>
      </c>
      <c r="X1164" s="244">
        <f>+VLOOKUP(A1164,[2]Sheet1!$A$13:$D$744,4,FALSE)</f>
        <v>0</v>
      </c>
      <c r="Y1164" s="244" t="e">
        <f>+VLOOKUP(X1164,bd_lista!$A$3:$C$590,3,FALSE)</f>
        <v>#N/A</v>
      </c>
      <c r="Z1164" s="304">
        <f>+X1164</f>
        <v>0</v>
      </c>
      <c r="AA1164" s="333" t="e">
        <f>+Y1164</f>
        <v>#N/A</v>
      </c>
    </row>
    <row r="1165" spans="1:27" customFormat="1" ht="27" hidden="1" customHeight="1">
      <c r="A1165" s="32">
        <v>2315</v>
      </c>
      <c r="B1165" s="295"/>
      <c r="C1165" s="249" t="str">
        <f>+VLOOKUP(A1165,bd_lista!$A$3:$C$590,3,FALSE)</f>
        <v xml:space="preserve">Empresa Municipal de Servicio de Aseo </v>
      </c>
      <c r="D1165" s="347"/>
      <c r="E1165" s="246" t="s">
        <v>1311</v>
      </c>
      <c r="F1165" s="245">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245">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245">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245">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245">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245">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245">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245">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245">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245">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245">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245">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245">
        <f t="shared" ca="1" si="47"/>
        <v>0</v>
      </c>
      <c r="S1165" s="252">
        <f ca="1">+R1164+R1165</f>
        <v>0</v>
      </c>
      <c r="T1165" s="245">
        <f ca="1">+S1165</f>
        <v>0</v>
      </c>
      <c r="U1165" s="244">
        <f t="shared" si="48"/>
        <v>2</v>
      </c>
      <c r="V1165" s="347" t="str">
        <f>+VLOOKUP(A1165,bd_lista!$A$3:$E$590,5,FALSE)</f>
        <v>Empresas Municipales</v>
      </c>
      <c r="W1165" s="347"/>
      <c r="X1165" s="244">
        <f>+VLOOKUP(A1165,[2]Sheet1!$A$13:$D$744,4,FALSE)</f>
        <v>0</v>
      </c>
      <c r="Y1165" s="244" t="e">
        <f>+VLOOKUP(X1165,bd_lista!$A$3:$C$590,3,FALSE)</f>
        <v>#N/A</v>
      </c>
      <c r="Z1165" s="302"/>
      <c r="AA1165" s="335"/>
    </row>
    <row r="1166" spans="1:27" customFormat="1" ht="27" hidden="1" customHeight="1">
      <c r="A1166" s="32">
        <v>2316</v>
      </c>
      <c r="B1166" s="294">
        <f>+A1166</f>
        <v>2316</v>
      </c>
      <c r="C1166" s="249" t="str">
        <f>+VLOOKUP(A1166,bd_lista!$A$3:$C$590,3,FALSE)</f>
        <v>Empresa Municipal de Áreas Verdes, Parques y Forestación</v>
      </c>
      <c r="D1166" s="346" t="str">
        <f>+C1166</f>
        <v>Empresa Municipal de Áreas Verdes, Parques y Forestación</v>
      </c>
      <c r="E1166" s="244" t="s">
        <v>1310</v>
      </c>
      <c r="F1166" s="245">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245">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245">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245">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245">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245">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245">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245">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245">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245">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245">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245">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245">
        <f t="shared" ca="1" si="47"/>
        <v>0</v>
      </c>
      <c r="S1166" s="252"/>
      <c r="T1166" s="245">
        <f ca="1">+T1167</f>
        <v>0</v>
      </c>
      <c r="U1166" s="244">
        <f t="shared" si="48"/>
        <v>1</v>
      </c>
      <c r="V1166" s="347" t="str">
        <f>+VLOOKUP(A1166,bd_lista!$A$3:$E$590,5,FALSE)</f>
        <v>Empresas Municipales</v>
      </c>
      <c r="W1166" s="346" t="str">
        <f>+V1166</f>
        <v>Empresas Municipales</v>
      </c>
      <c r="X1166" s="244">
        <f>+VLOOKUP(A1166,[2]Sheet1!$A$13:$D$744,4,FALSE)</f>
        <v>0</v>
      </c>
      <c r="Y1166" s="244" t="e">
        <f>+VLOOKUP(X1166,bd_lista!$A$3:$C$590,3,FALSE)</f>
        <v>#N/A</v>
      </c>
      <c r="Z1166" s="304">
        <f>+X1166</f>
        <v>0</v>
      </c>
      <c r="AA1166" s="333" t="e">
        <f>+Y1166</f>
        <v>#N/A</v>
      </c>
    </row>
    <row r="1167" spans="1:27" customFormat="1" ht="27" hidden="1" customHeight="1">
      <c r="A1167" s="32">
        <v>2316</v>
      </c>
      <c r="B1167" s="295"/>
      <c r="C1167" s="249" t="str">
        <f>+VLOOKUP(A1167,bd_lista!$A$3:$C$590,3,FALSE)</f>
        <v>Empresa Municipal de Áreas Verdes, Parques y Forestación</v>
      </c>
      <c r="D1167" s="347"/>
      <c r="E1167" s="246" t="s">
        <v>1311</v>
      </c>
      <c r="F1167" s="245">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245">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245">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245">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245">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245">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245">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245">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245">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245">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245">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245">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245">
        <f t="shared" ca="1" si="47"/>
        <v>0</v>
      </c>
      <c r="S1167" s="252">
        <f ca="1">+R1166+R1167</f>
        <v>0</v>
      </c>
      <c r="T1167" s="245">
        <f ca="1">+S1167</f>
        <v>0</v>
      </c>
      <c r="U1167" s="244">
        <f t="shared" si="48"/>
        <v>2</v>
      </c>
      <c r="V1167" s="347" t="str">
        <f>+VLOOKUP(A1167,bd_lista!$A$3:$E$590,5,FALSE)</f>
        <v>Empresas Municipales</v>
      </c>
      <c r="W1167" s="347"/>
      <c r="X1167" s="244">
        <f>+VLOOKUP(A1167,[2]Sheet1!$A$13:$D$744,4,FALSE)</f>
        <v>0</v>
      </c>
      <c r="Y1167" s="244" t="e">
        <f>+VLOOKUP(X1167,bd_lista!$A$3:$C$590,3,FALSE)</f>
        <v>#N/A</v>
      </c>
      <c r="Z1167" s="302"/>
      <c r="AA1167" s="335"/>
    </row>
    <row r="1168" spans="1:27" customFormat="1" ht="27" hidden="1" customHeight="1">
      <c r="A1168" s="32">
        <v>2319</v>
      </c>
      <c r="B1168" s="294">
        <f>+A1168</f>
        <v>2319</v>
      </c>
      <c r="C1168" s="249" t="str">
        <f>+VLOOKUP(A1168,bd_lista!$A$3:$C$590,3,FALSE)</f>
        <v>EMPRESA PÚBLICA DEPARTAMENTAL ESTRATÉGICA DE AGUAS - LA PAZ</v>
      </c>
      <c r="D1168" s="346" t="str">
        <f>+C1168</f>
        <v>EMPRESA PÚBLICA DEPARTAMENTAL ESTRATÉGICA DE AGUAS - LA PAZ</v>
      </c>
      <c r="E1168" s="244" t="s">
        <v>1310</v>
      </c>
      <c r="F1168" s="245">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245">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245">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245">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245">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245">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245">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245">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245">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245">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245">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245">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245">
        <f t="shared" ca="1" si="47"/>
        <v>0</v>
      </c>
      <c r="S1168" s="252"/>
      <c r="T1168" s="245">
        <f ca="1">+T1169</f>
        <v>0</v>
      </c>
      <c r="U1168" s="244">
        <f t="shared" si="48"/>
        <v>1</v>
      </c>
      <c r="V1168" s="347" t="str">
        <f>+VLOOKUP(A1168,bd_lista!$A$3:$E$590,5,FALSE)</f>
        <v>Empresas Municipales</v>
      </c>
      <c r="W1168" s="346" t="str">
        <f>+V1168</f>
        <v>Empresas Municipales</v>
      </c>
      <c r="X1168" s="244">
        <f>+VLOOKUP(A1168,[2]Sheet1!$A$13:$D$744,4,FALSE)</f>
        <v>0</v>
      </c>
      <c r="Y1168" s="244" t="e">
        <f>+VLOOKUP(X1168,bd_lista!$A$3:$C$590,3,FALSE)</f>
        <v>#N/A</v>
      </c>
      <c r="Z1168" s="304">
        <f>+X1168</f>
        <v>0</v>
      </c>
      <c r="AA1168" s="333" t="e">
        <f>+Y1168</f>
        <v>#N/A</v>
      </c>
    </row>
    <row r="1169" spans="1:27" customFormat="1" ht="27" hidden="1" customHeight="1">
      <c r="A1169" s="32">
        <v>2319</v>
      </c>
      <c r="B1169" s="295"/>
      <c r="C1169" s="249" t="str">
        <f>+VLOOKUP(A1169,bd_lista!$A$3:$C$590,3,FALSE)</f>
        <v>EMPRESA PÚBLICA DEPARTAMENTAL ESTRATÉGICA DE AGUAS - LA PAZ</v>
      </c>
      <c r="D1169" s="347"/>
      <c r="E1169" s="246" t="s">
        <v>1311</v>
      </c>
      <c r="F1169" s="245">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245">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245">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245">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245">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245">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245">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245">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245">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245">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245">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245">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245">
        <f t="shared" ca="1" si="47"/>
        <v>0</v>
      </c>
      <c r="S1169" s="252">
        <f ca="1">+R1168+R1169</f>
        <v>0</v>
      </c>
      <c r="T1169" s="245">
        <f ca="1">+S1169</f>
        <v>0</v>
      </c>
      <c r="U1169" s="244">
        <f t="shared" si="48"/>
        <v>2</v>
      </c>
      <c r="V1169" s="347" t="str">
        <f>+VLOOKUP(A1169,bd_lista!$A$3:$E$590,5,FALSE)</f>
        <v>Empresas Municipales</v>
      </c>
      <c r="W1169" s="347"/>
      <c r="X1169" s="244">
        <f>+VLOOKUP(A1169,[2]Sheet1!$A$13:$D$744,4,FALSE)</f>
        <v>0</v>
      </c>
      <c r="Y1169" s="244" t="e">
        <f>+VLOOKUP(X1169,bd_lista!$A$3:$C$590,3,FALSE)</f>
        <v>#N/A</v>
      </c>
      <c r="Z1169" s="302"/>
      <c r="AA1169" s="335"/>
    </row>
    <row r="1170" spans="1:27" customFormat="1" ht="27" hidden="1" customHeight="1">
      <c r="A1170" s="32">
        <v>716</v>
      </c>
      <c r="B1170" s="294">
        <f>+A1170</f>
        <v>716</v>
      </c>
      <c r="C1170" s="249" t="str">
        <f>+VLOOKUP(A1170,bd_lista!$A$3:$C$590,3,FALSE)</f>
        <v>Empresa Tarijeña del Gas</v>
      </c>
      <c r="D1170" s="346" t="str">
        <f>+C1170</f>
        <v>Empresa Tarijeña del Gas</v>
      </c>
      <c r="E1170" s="249" t="s">
        <v>1310</v>
      </c>
      <c r="F1170" s="245">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245">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245">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245">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245">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245">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245">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245">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245">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245">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245">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245">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245">
        <f t="shared" ca="1" si="47"/>
        <v>0</v>
      </c>
      <c r="S1170" s="252"/>
      <c r="T1170" s="245">
        <f ca="1">+T1171</f>
        <v>0</v>
      </c>
      <c r="U1170" s="244">
        <f t="shared" si="48"/>
        <v>1</v>
      </c>
      <c r="V1170" s="347" t="str">
        <f>+VLOOKUP(A1170,bd_lista!$A$3:$E$590,5,FALSE)</f>
        <v>Empresas Municipales</v>
      </c>
      <c r="W1170" s="346" t="str">
        <f>+V1170</f>
        <v>Empresas Municipales</v>
      </c>
      <c r="X1170" s="244">
        <f>+VLOOKUP(A1170,[2]Sheet1!$A$13:$D$744,4,FALSE)</f>
        <v>78</v>
      </c>
      <c r="Y1170" s="244" t="str">
        <f>+VLOOKUP(X1170,bd_lista!$A$3:$C$590,3,FALSE)</f>
        <v>Ministerio de Hidrocarburos y Energías</v>
      </c>
      <c r="Z1170" s="304">
        <f>+X1170</f>
        <v>78</v>
      </c>
      <c r="AA1170" s="305" t="str">
        <f>+Y1170</f>
        <v>Ministerio de Hidrocarburos y Energías</v>
      </c>
    </row>
    <row r="1171" spans="1:27" customFormat="1" ht="27" hidden="1" customHeight="1">
      <c r="A1171" s="32">
        <v>716</v>
      </c>
      <c r="B1171" s="295"/>
      <c r="C1171" s="249" t="str">
        <f>+VLOOKUP(A1171,bd_lista!$A$3:$C$590,3,FALSE)</f>
        <v>Empresa Tarijeña del Gas</v>
      </c>
      <c r="D1171" s="347"/>
      <c r="E1171" s="347" t="s">
        <v>1311</v>
      </c>
      <c r="F1171" s="245">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245">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245">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245">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245">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245">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245">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245">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245">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245">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245">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245">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245">
        <f t="shared" ca="1" si="47"/>
        <v>0</v>
      </c>
      <c r="S1171" s="252">
        <f ca="1">+R1170+R1171</f>
        <v>0</v>
      </c>
      <c r="T1171" s="245">
        <f ca="1">+S1171</f>
        <v>0</v>
      </c>
      <c r="U1171" s="244">
        <f t="shared" si="48"/>
        <v>2</v>
      </c>
      <c r="V1171" s="347" t="str">
        <f>+VLOOKUP(A1171,bd_lista!$A$3:$E$590,5,FALSE)</f>
        <v>Empresas Municipales</v>
      </c>
      <c r="W1171" s="347"/>
      <c r="X1171" s="244">
        <f>+VLOOKUP(A1171,[2]Sheet1!$A$13:$D$744,4,FALSE)</f>
        <v>78</v>
      </c>
      <c r="Y1171" s="244" t="str">
        <f>+VLOOKUP(X1171,bd_lista!$A$3:$C$590,3,FALSE)</f>
        <v>Ministerio de Hidrocarburos y Energías</v>
      </c>
      <c r="Z1171" s="302"/>
      <c r="AA1171" s="303"/>
    </row>
    <row r="1172" spans="1:27" customFormat="1" ht="15" hidden="1" customHeight="1">
      <c r="A1172" s="32">
        <v>2312</v>
      </c>
      <c r="B1172" s="294">
        <f>+A1172</f>
        <v>2312</v>
      </c>
      <c r="C1172" s="249" t="str">
        <f>+VLOOKUP(A1172,bd_lista!$A$3:$C$590,3,FALSE)</f>
        <v>EMPRESA MUNICIPAL DE AGUA POTABLE Y ALCANTARILLADO VIACHA</v>
      </c>
      <c r="D1172" s="346" t="str">
        <f>+C1172</f>
        <v>EMPRESA MUNICIPAL DE AGUA POTABLE Y ALCANTARILLADO VIACHA</v>
      </c>
      <c r="E1172" s="244" t="s">
        <v>1310</v>
      </c>
      <c r="F1172" s="245">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245">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0</v>
      </c>
      <c r="H1172" s="245">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0</v>
      </c>
      <c r="I1172" s="245">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245">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245">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245">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245">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245">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245">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245">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245">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245">
        <f t="shared" ca="1" si="47"/>
        <v>0</v>
      </c>
      <c r="S1172" s="252"/>
      <c r="T1172" s="245">
        <f ca="1">+T1173</f>
        <v>0</v>
      </c>
      <c r="U1172" s="244">
        <f t="shared" si="48"/>
        <v>1</v>
      </c>
      <c r="V1172" s="347" t="str">
        <f>+VLOOKUP(A1172,bd_lista!$A$3:$E$590,5,FALSE)</f>
        <v>Empresas Municipales</v>
      </c>
      <c r="W1172" s="346" t="str">
        <f>+V1172</f>
        <v>Empresas Municipales</v>
      </c>
      <c r="X1172" s="244">
        <f>+VLOOKUP(A1172,[2]Sheet1!$A$13:$D$744,4,FALSE)</f>
        <v>0</v>
      </c>
      <c r="Y1172" s="244" t="e">
        <f>+VLOOKUP(X1172,bd_lista!$A$3:$C$590,3,FALSE)</f>
        <v>#N/A</v>
      </c>
      <c r="Z1172" s="304">
        <f>+X1172</f>
        <v>0</v>
      </c>
      <c r="AA1172" s="305" t="e">
        <f>+Y1172</f>
        <v>#N/A</v>
      </c>
    </row>
    <row r="1173" spans="1:27" customFormat="1" ht="15" hidden="1" customHeight="1">
      <c r="A1173" s="32">
        <v>2312</v>
      </c>
      <c r="B1173" s="295"/>
      <c r="C1173" s="249" t="str">
        <f>+VLOOKUP(A1173,bd_lista!$A$3:$C$590,3,FALSE)</f>
        <v>EMPRESA MUNICIPAL DE AGUA POTABLE Y ALCANTARILLADO VIACHA</v>
      </c>
      <c r="D1173" s="347"/>
      <c r="E1173" s="246" t="s">
        <v>1311</v>
      </c>
      <c r="F1173" s="247">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247">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247">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247">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247">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247">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247">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247">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247">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247">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247">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247">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247">
        <f t="shared" ca="1" si="47"/>
        <v>0</v>
      </c>
      <c r="S1173" s="252">
        <f ca="1">+R1172+R1173</f>
        <v>0</v>
      </c>
      <c r="T1173" s="247">
        <f ca="1">+S1173</f>
        <v>0</v>
      </c>
      <c r="U1173" s="244">
        <f t="shared" si="48"/>
        <v>2</v>
      </c>
      <c r="V1173" s="347" t="str">
        <f>+VLOOKUP(A1173,bd_lista!$A$3:$E$590,5,FALSE)</f>
        <v>Empresas Municipales</v>
      </c>
      <c r="W1173" s="347"/>
      <c r="X1173" s="244">
        <f>+VLOOKUP(A1173,[2]Sheet1!$A$13:$D$744,4,FALSE)</f>
        <v>0</v>
      </c>
      <c r="Y1173" s="244" t="e">
        <f>+VLOOKUP(X1173,bd_lista!$A$3:$C$590,3,FALSE)</f>
        <v>#N/A</v>
      </c>
      <c r="Z1173" s="302"/>
      <c r="AA1173" s="303"/>
    </row>
    <row r="1174" spans="1:27" customFormat="1" ht="15" hidden="1" customHeight="1">
      <c r="A1174" s="32">
        <v>2317</v>
      </c>
      <c r="B1174" s="294">
        <f>+A1174</f>
        <v>2317</v>
      </c>
      <c r="C1174" s="249" t="str">
        <f>+VLOOKUP(A1174,bd_lista!$A$3:$C$590,3,FALSE)</f>
        <v>Empresa Municipal de Asfaltos y Vías</v>
      </c>
      <c r="D1174" s="346" t="str">
        <f>+C1174</f>
        <v>Empresa Municipal de Asfaltos y Vías</v>
      </c>
      <c r="E1174" s="244" t="s">
        <v>1310</v>
      </c>
      <c r="F1174" s="245">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0</v>
      </c>
      <c r="G1174" s="245">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0</v>
      </c>
      <c r="H1174" s="245">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0</v>
      </c>
      <c r="I1174" s="245">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0</v>
      </c>
      <c r="J1174" s="245">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245">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245">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245">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245">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245">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245">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245">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245">
        <f t="shared" ca="1" si="47"/>
        <v>0</v>
      </c>
      <c r="S1174" s="252"/>
      <c r="T1174" s="245">
        <f ca="1">+T1175</f>
        <v>0</v>
      </c>
      <c r="U1174" s="244">
        <f t="shared" si="48"/>
        <v>1</v>
      </c>
      <c r="V1174" s="347" t="str">
        <f>+VLOOKUP(A1174,bd_lista!$A$3:$E$590,5,FALSE)</f>
        <v>Empresas Municipales</v>
      </c>
      <c r="W1174" s="262" t="str">
        <f>+V1174</f>
        <v>Empresas Municipales</v>
      </c>
      <c r="X1174" s="244">
        <f>+VLOOKUP(A1174,[2]Sheet1!$A$13:$D$744,4,FALSE)</f>
        <v>0</v>
      </c>
      <c r="Y1174" s="244" t="e">
        <f>+VLOOKUP(X1174,bd_lista!$A$3:$C$590,3,FALSE)</f>
        <v>#N/A</v>
      </c>
      <c r="Z1174" s="304">
        <f>+X1174</f>
        <v>0</v>
      </c>
      <c r="AA1174" s="249" t="e">
        <f>+Y1174</f>
        <v>#N/A</v>
      </c>
    </row>
    <row r="1175" spans="1:27" customFormat="1" ht="15" hidden="1" customHeight="1">
      <c r="A1175" s="32">
        <v>2317</v>
      </c>
      <c r="B1175" s="295"/>
      <c r="C1175" s="249" t="str">
        <f>+VLOOKUP(A1175,bd_lista!$A$3:$C$590,3,FALSE)</f>
        <v>Empresa Municipal de Asfaltos y Vías</v>
      </c>
      <c r="D1175" s="347"/>
      <c r="E1175" s="246" t="s">
        <v>1311</v>
      </c>
      <c r="F1175" s="245">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0</v>
      </c>
      <c r="G1175" s="245">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0</v>
      </c>
      <c r="H1175" s="245">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0</v>
      </c>
      <c r="I1175" s="245">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0</v>
      </c>
      <c r="J1175" s="245">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245">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245">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245">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245">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245">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245">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245">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245">
        <f t="shared" ca="1" si="47"/>
        <v>0</v>
      </c>
      <c r="S1175" s="252">
        <f ca="1">+R1174+R1175</f>
        <v>0</v>
      </c>
      <c r="T1175" s="245">
        <f ca="1">+S1175</f>
        <v>0</v>
      </c>
      <c r="U1175" s="244">
        <f t="shared" si="48"/>
        <v>2</v>
      </c>
      <c r="V1175" s="347" t="str">
        <f>+VLOOKUP(A1175,bd_lista!$A$3:$E$590,5,FALSE)</f>
        <v>Empresas Municipales</v>
      </c>
      <c r="W1175" s="250"/>
      <c r="X1175" s="244">
        <f>+VLOOKUP(A1175,[2]Sheet1!$A$13:$D$744,4,FALSE)</f>
        <v>0</v>
      </c>
      <c r="Y1175" s="244" t="e">
        <f>+VLOOKUP(X1175,bd_lista!$A$3:$C$590,3,FALSE)</f>
        <v>#N/A</v>
      </c>
      <c r="Z1175" s="302"/>
      <c r="AA1175" s="249"/>
    </row>
    <row r="1176" spans="1:27" customFormat="1" ht="15" hidden="1" customHeight="1">
      <c r="A1176" s="32">
        <v>2320</v>
      </c>
      <c r="B1176" s="296">
        <f>+A1176</f>
        <v>2320</v>
      </c>
      <c r="C1176" s="249" t="str">
        <f>+VLOOKUP(A1176,bd_lista!$A$3:$C$590,3,FALSE)</f>
        <v>EMPRESA PUBLICA MUNICIPAL DE SERVICIOS DE AGUA Y ALCANTARRILLADO SANITARIO DE COBIJA</v>
      </c>
      <c r="D1176" s="346" t="str">
        <f>+C1176</f>
        <v>EMPRESA PUBLICA MUNICIPAL DE SERVICIOS DE AGUA Y ALCANTARRILLADO SANITARIO DE COBIJA</v>
      </c>
      <c r="E1176" s="244" t="s">
        <v>1310</v>
      </c>
      <c r="F1176" s="245">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0</v>
      </c>
      <c r="G1176" s="245">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0</v>
      </c>
      <c r="H1176" s="245">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0</v>
      </c>
      <c r="I1176" s="245">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0</v>
      </c>
      <c r="J1176" s="245">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245">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245">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245">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245">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245">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245">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245">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245">
        <f t="shared" ca="1" si="47"/>
        <v>0</v>
      </c>
      <c r="S1176" s="252"/>
      <c r="T1176" s="245">
        <f ca="1">+T1177</f>
        <v>0</v>
      </c>
      <c r="U1176" s="244">
        <f t="shared" si="48"/>
        <v>1</v>
      </c>
      <c r="V1176" s="347" t="str">
        <f>+VLOOKUP(A1176,bd_lista!$A$3:$E$590,5,FALSE)</f>
        <v>Empresas Municipales</v>
      </c>
      <c r="W1176" s="262" t="str">
        <f>+V1176</f>
        <v>Empresas Municipales</v>
      </c>
      <c r="X1176" s="244">
        <f>+VLOOKUP(A1176,[2]Sheet1!$A$13:$D$744,4,FALSE)</f>
        <v>0</v>
      </c>
      <c r="Y1176" s="244" t="e">
        <f>+VLOOKUP(X1176,bd_lista!$A$3:$C$590,3,FALSE)</f>
        <v>#N/A</v>
      </c>
      <c r="Z1176" s="304">
        <f>+X1176</f>
        <v>0</v>
      </c>
      <c r="AA1176" s="249" t="e">
        <f>+Y1176</f>
        <v>#N/A</v>
      </c>
    </row>
    <row r="1177" spans="1:27" customFormat="1" ht="15" hidden="1" customHeight="1">
      <c r="A1177" s="32">
        <v>2320</v>
      </c>
      <c r="B1177" s="296"/>
      <c r="C1177" s="249" t="str">
        <f>+VLOOKUP(A1177,bd_lista!$A$3:$C$590,3,FALSE)</f>
        <v>EMPRESA PUBLICA MUNICIPAL DE SERVICIOS DE AGUA Y ALCANTARRILLADO SANITARIO DE COBIJA</v>
      </c>
      <c r="D1177" s="347"/>
      <c r="E1177" s="246" t="s">
        <v>1311</v>
      </c>
      <c r="F1177" s="245">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0</v>
      </c>
      <c r="G1177" s="245">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0</v>
      </c>
      <c r="H1177" s="245">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0</v>
      </c>
      <c r="I1177" s="245">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0</v>
      </c>
      <c r="J1177" s="245">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245">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245">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245">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245">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245">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245">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245">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245">
        <f t="shared" ca="1" si="47"/>
        <v>0</v>
      </c>
      <c r="S1177" s="252">
        <f ca="1">+R1176+R1177</f>
        <v>0</v>
      </c>
      <c r="T1177" s="245">
        <f ca="1">+S1177</f>
        <v>0</v>
      </c>
      <c r="U1177" s="244">
        <f t="shared" si="48"/>
        <v>2</v>
      </c>
      <c r="V1177" s="347" t="str">
        <f>+VLOOKUP(A1177,bd_lista!$A$3:$E$590,5,FALSE)</f>
        <v>Empresas Municipales</v>
      </c>
      <c r="W1177" s="250"/>
      <c r="X1177" s="244">
        <f>+VLOOKUP(A1177,[2]Sheet1!$A$13:$D$744,4,FALSE)</f>
        <v>0</v>
      </c>
      <c r="Y1177" s="244" t="e">
        <f>+VLOOKUP(X1177,bd_lista!$A$3:$C$590,3,FALSE)</f>
        <v>#N/A</v>
      </c>
      <c r="Z1177" s="302"/>
      <c r="AA1177" s="249"/>
    </row>
    <row r="1178" spans="1:27" ht="27" hidden="1" customHeight="1">
      <c r="A1178" s="331">
        <v>2336</v>
      </c>
      <c r="B1178" s="296">
        <f>+A1178</f>
        <v>2336</v>
      </c>
      <c r="C1178" s="249" t="str">
        <f>+VLOOKUP(A1178,bd_lista!$A$3:$C$590,3,FALSE)</f>
        <v>EMPRESA PÚBLICA DEPARTAMENTAL FÁBRICA DE CALAMINAS Y CLAVOS POTOSI</v>
      </c>
      <c r="D1178" s="346" t="str">
        <f>+C1178</f>
        <v>EMPRESA PÚBLICA DEPARTAMENTAL FÁBRICA DE CALAMINAS Y CLAVOS POTOSI</v>
      </c>
      <c r="E1178" s="244" t="s">
        <v>1310</v>
      </c>
      <c r="F1178" s="245">
        <f ca="1">+IFERROR(INDEX('Hoja de Trabajo para listado'!$A$155:$Z$1048576,MATCH($A1178,'Hoja de Trabajo para listado'!$A$155:$A$1048576,0),MATCH((CUADRO!F$5&amp;$E1178),'Hoja de Trabajo para listado'!$A$151:$Z$151,0)),0)+IFERROR(INDEX('Hoja de Trabajo para listado'!$AB$155:$BA$1048576,MATCH($A1178,'Hoja de Trabajo para listado'!$AB$155:$AB$1048576,0),MATCH((CUADRO!F$5&amp;$E1178),'Hoja de Trabajo para listado'!$AB$151:$BA$151,0)),0)+IFERROR(INDEX('Hoja de Trabajo para listado'!$BC$155:$CB$1048576,MATCH($A1178,'Hoja de Trabajo para listado'!$BC$155:$BC$1048576,0),MATCH((CUADRO!F$5&amp;$E1178),'Hoja de Trabajo para listado'!$BC$151:$CB$151,0)),0)+IFERROR(INDEX('Hoja de Trabajo para listado'!$DE$153:$DG$274,MATCH($A1178,'Hoja de Trabajo para listado'!$DE$153:$DE$1048576,0),MATCH((CUADRO!F$5&amp;$E1178),'Hoja de Trabajo para listado'!$DE$151:$DG$151,0)),0)+IFERROR(INDEX('Hoja de Trabajo para listado'!$CD$155:$DC$1048576,MATCH($A1178,'Hoja de Trabajo para listado'!$CD$155:$CD$1048576,0),MATCH((CUADRO!F$5&amp;$E1178),'Hoja de Trabajo para listado'!$CD$151:$DC$151,0)),0)</f>
        <v>0</v>
      </c>
      <c r="G1178" s="245">
        <f ca="1">+IFERROR(INDEX('Hoja de Trabajo para listado'!$A$155:$Z$1048576,MATCH($A1178,'Hoja de Trabajo para listado'!$A$155:$A$1048576,0),MATCH((CUADRO!G$5&amp;$E1178),'Hoja de Trabajo para listado'!$A$151:$Z$151,0)),0)+IFERROR(INDEX('Hoja de Trabajo para listado'!$AB$155:$BA$1048576,MATCH($A1178,'Hoja de Trabajo para listado'!$AB$155:$AB$1048576,0),MATCH((CUADRO!G$5&amp;$E1178),'Hoja de Trabajo para listado'!$AB$151:$BA$151,0)),0)+IFERROR(INDEX('Hoja de Trabajo para listado'!$BC$155:$CB$1048576,MATCH($A1178,'Hoja de Trabajo para listado'!$BC$155:$BC$1048576,0),MATCH((CUADRO!G$5&amp;$E1178),'Hoja de Trabajo para listado'!$BC$151:$CB$151,0)),0)+IFERROR(INDEX('Hoja de Trabajo para listado'!$DE$153:$DG$274,MATCH($A1178,'Hoja de Trabajo para listado'!$DE$153:$DE$1048576,0),MATCH((CUADRO!G$5&amp;$E1178),'Hoja de Trabajo para listado'!$DE$151:$DG$151,0)),0)+IFERROR(INDEX('Hoja de Trabajo para listado'!$CD$155:$DC$1048576,MATCH($A1178,'Hoja de Trabajo para listado'!$CD$155:$CD$1048576,0),MATCH((CUADRO!G$5&amp;$E1178),'Hoja de Trabajo para listado'!$CD$151:$DC$151,0)),0)</f>
        <v>0</v>
      </c>
      <c r="H1178" s="245">
        <f ca="1">+IFERROR(INDEX('Hoja de Trabajo para listado'!$A$155:$Z$1048576,MATCH($A1178,'Hoja de Trabajo para listado'!$A$155:$A$1048576,0),MATCH((CUADRO!H$5&amp;$E1178),'Hoja de Trabajo para listado'!$A$151:$Z$151,0)),0)+IFERROR(INDEX('Hoja de Trabajo para listado'!$AB$155:$BA$1048576,MATCH($A1178,'Hoja de Trabajo para listado'!$AB$155:$AB$1048576,0),MATCH((CUADRO!H$5&amp;$E1178),'Hoja de Trabajo para listado'!$AB$151:$BA$151,0)),0)+IFERROR(INDEX('Hoja de Trabajo para listado'!$BC$155:$CB$1048576,MATCH($A1178,'Hoja de Trabajo para listado'!$BC$155:$BC$1048576,0),MATCH((CUADRO!H$5&amp;$E1178),'Hoja de Trabajo para listado'!$BC$151:$CB$151,0)),0)+IFERROR(INDEX('Hoja de Trabajo para listado'!$DE$153:$DG$274,MATCH($A1178,'Hoja de Trabajo para listado'!$DE$153:$DE$1048576,0),MATCH((CUADRO!H$5&amp;$E1178),'Hoja de Trabajo para listado'!$DE$151:$DG$151,0)),0)+IFERROR(INDEX('Hoja de Trabajo para listado'!$CD$155:$DC$1048576,MATCH($A1178,'Hoja de Trabajo para listado'!$CD$155:$CD$1048576,0),MATCH((CUADRO!H$5&amp;$E1178),'Hoja de Trabajo para listado'!$CD$151:$DC$151,0)),0)</f>
        <v>0</v>
      </c>
      <c r="I1178" s="245">
        <f ca="1">+IFERROR(INDEX('Hoja de Trabajo para listado'!$A$155:$Z$1048576,MATCH($A1178,'Hoja de Trabajo para listado'!$A$155:$A$1048576,0),MATCH((CUADRO!I$5&amp;$E1178),'Hoja de Trabajo para listado'!$A$151:$Z$151,0)),0)+IFERROR(INDEX('Hoja de Trabajo para listado'!$AB$155:$BA$1048576,MATCH($A1178,'Hoja de Trabajo para listado'!$AB$155:$AB$1048576,0),MATCH((CUADRO!I$5&amp;$E1178),'Hoja de Trabajo para listado'!$AB$151:$BA$151,0)),0)+IFERROR(INDEX('Hoja de Trabajo para listado'!$BC$155:$CB$1048576,MATCH($A1178,'Hoja de Trabajo para listado'!$BC$155:$BC$1048576,0),MATCH((CUADRO!I$5&amp;$E1178),'Hoja de Trabajo para listado'!$BC$151:$CB$151,0)),0)+IFERROR(INDEX('Hoja de Trabajo para listado'!$DE$153:$DG$274,MATCH($A1178,'Hoja de Trabajo para listado'!$DE$153:$DE$1048576,0),MATCH((CUADRO!I$5&amp;$E1178),'Hoja de Trabajo para listado'!$DE$151:$DG$151,0)),0)+IFERROR(INDEX('Hoja de Trabajo para listado'!$CD$155:$DC$1048576,MATCH($A1178,'Hoja de Trabajo para listado'!$CD$155:$CD$1048576,0),MATCH((CUADRO!I$5&amp;$E1178),'Hoja de Trabajo para listado'!$CD$151:$DC$151,0)),0)</f>
        <v>0</v>
      </c>
      <c r="J1178" s="245">
        <f ca="1">+IFERROR(INDEX('Hoja de Trabajo para listado'!$A$155:$Z$1048576,MATCH($A1178,'Hoja de Trabajo para listado'!$A$155:$A$1048576,0),MATCH((CUADRO!J$5&amp;$E1178),'Hoja de Trabajo para listado'!$A$151:$Z$151,0)),0)+IFERROR(INDEX('Hoja de Trabajo para listado'!$AB$155:$BA$1048576,MATCH($A1178,'Hoja de Trabajo para listado'!$AB$155:$AB$1048576,0),MATCH((CUADRO!J$5&amp;$E1178),'Hoja de Trabajo para listado'!$AB$151:$BA$151,0)),0)+IFERROR(INDEX('Hoja de Trabajo para listado'!$BC$155:$CB$1048576,MATCH($A1178,'Hoja de Trabajo para listado'!$BC$155:$BC$1048576,0),MATCH((CUADRO!J$5&amp;$E1178),'Hoja de Trabajo para listado'!$BC$151:$CB$151,0)),0)+IFERROR(INDEX('Hoja de Trabajo para listado'!$DE$153:$DG$274,MATCH($A1178,'Hoja de Trabajo para listado'!$DE$153:$DE$1048576,0),MATCH((CUADRO!J$5&amp;$E1178),'Hoja de Trabajo para listado'!$DE$151:$DG$151,0)),0)+IFERROR(INDEX('Hoja de Trabajo para listado'!$CD$155:$DC$1048576,MATCH($A1178,'Hoja de Trabajo para listado'!$CD$155:$CD$1048576,0),MATCH((CUADRO!J$5&amp;$E1178),'Hoja de Trabajo para listado'!$CD$151:$DC$151,0)),0)</f>
        <v>0</v>
      </c>
      <c r="K1178" s="245">
        <f ca="1">+IFERROR(INDEX('Hoja de Trabajo para listado'!$A$155:$Z$1048576,MATCH($A1178,'Hoja de Trabajo para listado'!$A$155:$A$1048576,0),MATCH((CUADRO!K$5&amp;$E1178),'Hoja de Trabajo para listado'!$A$151:$Z$151,0)),0)+IFERROR(INDEX('Hoja de Trabajo para listado'!$AB$155:$BA$1048576,MATCH($A1178,'Hoja de Trabajo para listado'!$AB$155:$AB$1048576,0),MATCH((CUADRO!K$5&amp;$E1178),'Hoja de Trabajo para listado'!$AB$151:$BA$151,0)),0)+IFERROR(INDEX('Hoja de Trabajo para listado'!$BC$155:$CB$1048576,MATCH($A1178,'Hoja de Trabajo para listado'!$BC$155:$BC$1048576,0),MATCH((CUADRO!K$5&amp;$E1178),'Hoja de Trabajo para listado'!$BC$151:$CB$151,0)),0)+IFERROR(INDEX('Hoja de Trabajo para listado'!$DE$153:$DG$274,MATCH($A1178,'Hoja de Trabajo para listado'!$DE$153:$DE$1048576,0),MATCH((CUADRO!K$5&amp;$E1178),'Hoja de Trabajo para listado'!$DE$151:$DG$151,0)),0)+IFERROR(INDEX('Hoja de Trabajo para listado'!$CD$155:$DC$1048576,MATCH($A1178,'Hoja de Trabajo para listado'!$CD$155:$CD$1048576,0),MATCH((CUADRO!K$5&amp;$E1178),'Hoja de Trabajo para listado'!$CD$151:$DC$151,0)),0)</f>
        <v>0</v>
      </c>
      <c r="L1178" s="245">
        <f ca="1">+IFERROR(INDEX('Hoja de Trabajo para listado'!$A$155:$Z$1048576,MATCH($A1178,'Hoja de Trabajo para listado'!$A$155:$A$1048576,0),MATCH((CUADRO!L$5&amp;$E1178),'Hoja de Trabajo para listado'!$A$151:$Z$151,0)),0)+IFERROR(INDEX('Hoja de Trabajo para listado'!$AB$155:$BA$1048576,MATCH($A1178,'Hoja de Trabajo para listado'!$AB$155:$AB$1048576,0),MATCH((CUADRO!L$5&amp;$E1178),'Hoja de Trabajo para listado'!$AB$151:$BA$151,0)),0)+IFERROR(INDEX('Hoja de Trabajo para listado'!$BC$155:$CB$1048576,MATCH($A1178,'Hoja de Trabajo para listado'!$BC$155:$BC$1048576,0),MATCH((CUADRO!L$5&amp;$E1178),'Hoja de Trabajo para listado'!$BC$151:$CB$151,0)),0)+IFERROR(INDEX('Hoja de Trabajo para listado'!$DE$153:$DG$274,MATCH($A1178,'Hoja de Trabajo para listado'!$DE$153:$DE$1048576,0),MATCH((CUADRO!L$5&amp;$E1178),'Hoja de Trabajo para listado'!$DE$151:$DG$151,0)),0)+IFERROR(INDEX('Hoja de Trabajo para listado'!$CD$155:$DC$1048576,MATCH($A1178,'Hoja de Trabajo para listado'!$CD$155:$CD$1048576,0),MATCH((CUADRO!L$5&amp;$E1178),'Hoja de Trabajo para listado'!$CD$151:$DC$151,0)),0)</f>
        <v>0</v>
      </c>
      <c r="M1178" s="245">
        <f ca="1">+IFERROR(INDEX('Hoja de Trabajo para listado'!$A$155:$Z$1048576,MATCH($A1178,'Hoja de Trabajo para listado'!$A$155:$A$1048576,0),MATCH((CUADRO!M$5&amp;$E1178),'Hoja de Trabajo para listado'!$A$151:$Z$151,0)),0)+IFERROR(INDEX('Hoja de Trabajo para listado'!$AB$155:$BA$1048576,MATCH($A1178,'Hoja de Trabajo para listado'!$AB$155:$AB$1048576,0),MATCH((CUADRO!M$5&amp;$E1178),'Hoja de Trabajo para listado'!$AB$151:$BA$151,0)),0)+IFERROR(INDEX('Hoja de Trabajo para listado'!$BC$155:$CB$1048576,MATCH($A1178,'Hoja de Trabajo para listado'!$BC$155:$BC$1048576,0),MATCH((CUADRO!M$5&amp;$E1178),'Hoja de Trabajo para listado'!$BC$151:$CB$151,0)),0)+IFERROR(INDEX('Hoja de Trabajo para listado'!$DE$153:$DG$274,MATCH($A1178,'Hoja de Trabajo para listado'!$DE$153:$DE$1048576,0),MATCH((CUADRO!M$5&amp;$E1178),'Hoja de Trabajo para listado'!$DE$151:$DG$151,0)),0)+IFERROR(INDEX('Hoja de Trabajo para listado'!$CD$155:$DC$1048576,MATCH($A1178,'Hoja de Trabajo para listado'!$CD$155:$CD$1048576,0),MATCH((CUADRO!M$5&amp;$E1178),'Hoja de Trabajo para listado'!$CD$151:$DC$151,0)),0)</f>
        <v>0</v>
      </c>
      <c r="N1178" s="245">
        <f ca="1">+IFERROR(INDEX('Hoja de Trabajo para listado'!$A$155:$Z$1048576,MATCH($A1178,'Hoja de Trabajo para listado'!$A$155:$A$1048576,0),MATCH((CUADRO!N$5&amp;$E1178),'Hoja de Trabajo para listado'!$A$151:$Z$151,0)),0)+IFERROR(INDEX('Hoja de Trabajo para listado'!$AB$155:$BA$1048576,MATCH($A1178,'Hoja de Trabajo para listado'!$AB$155:$AB$1048576,0),MATCH((CUADRO!N$5&amp;$E1178),'Hoja de Trabajo para listado'!$AB$151:$BA$151,0)),0)+IFERROR(INDEX('Hoja de Trabajo para listado'!$BC$155:$CB$1048576,MATCH($A1178,'Hoja de Trabajo para listado'!$BC$155:$BC$1048576,0),MATCH((CUADRO!N$5&amp;$E1178),'Hoja de Trabajo para listado'!$BC$151:$CB$151,0)),0)+IFERROR(INDEX('Hoja de Trabajo para listado'!$DE$153:$DG$274,MATCH($A1178,'Hoja de Trabajo para listado'!$DE$153:$DE$1048576,0),MATCH((CUADRO!N$5&amp;$E1178),'Hoja de Trabajo para listado'!$DE$151:$DG$151,0)),0)+IFERROR(INDEX('Hoja de Trabajo para listado'!$CD$155:$DC$1048576,MATCH($A1178,'Hoja de Trabajo para listado'!$CD$155:$CD$1048576,0),MATCH((CUADRO!N$5&amp;$E1178),'Hoja de Trabajo para listado'!$CD$151:$DC$151,0)),0)</f>
        <v>0</v>
      </c>
      <c r="O1178" s="245">
        <f ca="1">+IFERROR(INDEX('Hoja de Trabajo para listado'!$A$155:$Z$1048576,MATCH($A1178,'Hoja de Trabajo para listado'!$A$155:$A$1048576,0),MATCH((CUADRO!O$5&amp;$E1178),'Hoja de Trabajo para listado'!$A$151:$Z$151,0)),0)+IFERROR(INDEX('Hoja de Trabajo para listado'!$AB$155:$BA$1048576,MATCH($A1178,'Hoja de Trabajo para listado'!$AB$155:$AB$1048576,0),MATCH((CUADRO!O$5&amp;$E1178),'Hoja de Trabajo para listado'!$AB$151:$BA$151,0)),0)+IFERROR(INDEX('Hoja de Trabajo para listado'!$BC$155:$CB$1048576,MATCH($A1178,'Hoja de Trabajo para listado'!$BC$155:$BC$1048576,0),MATCH((CUADRO!O$5&amp;$E1178),'Hoja de Trabajo para listado'!$BC$151:$CB$151,0)),0)+IFERROR(INDEX('Hoja de Trabajo para listado'!$DE$153:$DG$274,MATCH($A1178,'Hoja de Trabajo para listado'!$DE$153:$DE$1048576,0),MATCH((CUADRO!O$5&amp;$E1178),'Hoja de Trabajo para listado'!$DE$151:$DG$151,0)),0)+IFERROR(INDEX('Hoja de Trabajo para listado'!$CD$155:$DC$1048576,MATCH($A1178,'Hoja de Trabajo para listado'!$CD$155:$CD$1048576,0),MATCH((CUADRO!O$5&amp;$E1178),'Hoja de Trabajo para listado'!$CD$151:$DC$151,0)),0)</f>
        <v>0</v>
      </c>
      <c r="P1178" s="245">
        <f ca="1">+IFERROR(INDEX('Hoja de Trabajo para listado'!$A$155:$Z$1048576,MATCH($A1178,'Hoja de Trabajo para listado'!$A$155:$A$1048576,0),MATCH((CUADRO!P$5&amp;$E1178),'Hoja de Trabajo para listado'!$A$151:$Z$151,0)),0)+IFERROR(INDEX('Hoja de Trabajo para listado'!$AB$155:$BA$1048576,MATCH($A1178,'Hoja de Trabajo para listado'!$AB$155:$AB$1048576,0),MATCH((CUADRO!P$5&amp;$E1178),'Hoja de Trabajo para listado'!$AB$151:$BA$151,0)),0)+IFERROR(INDEX('Hoja de Trabajo para listado'!$BC$155:$CB$1048576,MATCH($A1178,'Hoja de Trabajo para listado'!$BC$155:$BC$1048576,0),MATCH((CUADRO!P$5&amp;$E1178),'Hoja de Trabajo para listado'!$BC$151:$CB$151,0)),0)+IFERROR(INDEX('Hoja de Trabajo para listado'!$DE$153:$DG$274,MATCH($A1178,'Hoja de Trabajo para listado'!$DE$153:$DE$1048576,0),MATCH((CUADRO!P$5&amp;$E1178),'Hoja de Trabajo para listado'!$DE$151:$DG$151,0)),0)+IFERROR(INDEX('Hoja de Trabajo para listado'!$CD$155:$DC$1048576,MATCH($A1178,'Hoja de Trabajo para listado'!$CD$155:$CD$1048576,0),MATCH((CUADRO!P$5&amp;$E1178),'Hoja de Trabajo para listado'!$CD$151:$DC$151,0)),0)</f>
        <v>0</v>
      </c>
      <c r="Q1178" s="245">
        <f ca="1">+IFERROR(INDEX('Hoja de Trabajo para listado'!$A$155:$Z$1048576,MATCH($A1178,'Hoja de Trabajo para listado'!$A$155:$A$1048576,0),MATCH((CUADRO!Q$5&amp;$E1178),'Hoja de Trabajo para listado'!$A$151:$Z$151,0)),0)+IFERROR(INDEX('Hoja de Trabajo para listado'!$AB$155:$BA$1048576,MATCH($A1178,'Hoja de Trabajo para listado'!$AB$155:$AB$1048576,0),MATCH((CUADRO!Q$5&amp;$E1178),'Hoja de Trabajo para listado'!$AB$151:$BA$151,0)),0)+IFERROR(INDEX('Hoja de Trabajo para listado'!$BC$155:$CB$1048576,MATCH($A1178,'Hoja de Trabajo para listado'!$BC$155:$BC$1048576,0),MATCH((CUADRO!Q$5&amp;$E1178),'Hoja de Trabajo para listado'!$BC$151:$CB$151,0)),0)+IFERROR(INDEX('Hoja de Trabajo para listado'!$DE$153:$DG$274,MATCH($A1178,'Hoja de Trabajo para listado'!$DE$153:$DE$1048576,0),MATCH((CUADRO!Q$5&amp;$E1178),'Hoja de Trabajo para listado'!$DE$151:$DG$151,0)),0)+IFERROR(INDEX('Hoja de Trabajo para listado'!$CD$155:$DC$1048576,MATCH($A1178,'Hoja de Trabajo para listado'!$CD$155:$CD$1048576,0),MATCH((CUADRO!Q$5&amp;$E1178),'Hoja de Trabajo para listado'!$CD$151:$DC$151,0)),0)</f>
        <v>0</v>
      </c>
      <c r="R1178" s="245">
        <f t="shared" ca="1" si="47"/>
        <v>0</v>
      </c>
      <c r="S1178" s="252"/>
      <c r="T1178" s="245">
        <f ca="1">+T1179</f>
        <v>0</v>
      </c>
      <c r="U1178" s="244">
        <f t="shared" si="48"/>
        <v>1</v>
      </c>
      <c r="V1178" s="347" t="str">
        <f>+VLOOKUP(A1178,bd_lista!$A$3:$E$590,5,FALSE)</f>
        <v>Empresas Departamentales</v>
      </c>
      <c r="W1178" s="262" t="str">
        <f>+V1178</f>
        <v>Empresas Departamentales</v>
      </c>
      <c r="X1178" s="244">
        <f>+VLOOKUP(A1178,[2]Sheet1!$A$13:$D$744,4,FALSE)</f>
        <v>0</v>
      </c>
      <c r="Y1178" s="244" t="e">
        <f>+VLOOKUP(X1178,bd_lista!$A$3:$C$590,3,FALSE)</f>
        <v>#N/A</v>
      </c>
      <c r="Z1178" s="304">
        <f>+X1178</f>
        <v>0</v>
      </c>
      <c r="AA1178" s="249" t="e">
        <f>+Y1178</f>
        <v>#N/A</v>
      </c>
    </row>
    <row r="1179" spans="1:27" ht="15" hidden="1" customHeight="1">
      <c r="A1179" s="331">
        <v>2336</v>
      </c>
      <c r="B1179" s="296"/>
      <c r="C1179" s="249" t="str">
        <f>+VLOOKUP(A1179,bd_lista!$A$3:$C$590,3,FALSE)</f>
        <v>EMPRESA PÚBLICA DEPARTAMENTAL FÁBRICA DE CALAMINAS Y CLAVOS POTOSI</v>
      </c>
      <c r="D1179" s="347"/>
      <c r="E1179" s="246" t="s">
        <v>1311</v>
      </c>
      <c r="F1179" s="245">
        <f ca="1">+IFERROR(INDEX('Hoja de Trabajo para listado'!$A$155:$Z$1048576,MATCH($A1179,'Hoja de Trabajo para listado'!$A$155:$A$1048576,0),MATCH((CUADRO!F$5&amp;$E1179),'Hoja de Trabajo para listado'!$A$151:$Z$151,0)),0)+IFERROR(INDEX('Hoja de Trabajo para listado'!$AB$155:$BA$1048576,MATCH($A1179,'Hoja de Trabajo para listado'!$AB$155:$AB$1048576,0),MATCH((CUADRO!F$5&amp;$E1179),'Hoja de Trabajo para listado'!$AB$151:$BA$151,0)),0)+IFERROR(INDEX('Hoja de Trabajo para listado'!$BC$155:$CB$1048576,MATCH($A1179,'Hoja de Trabajo para listado'!$BC$155:$BC$1048576,0),MATCH((CUADRO!F$5&amp;$E1179),'Hoja de Trabajo para listado'!$BC$151:$CB$151,0)),0)+IFERROR(INDEX('Hoja de Trabajo para listado'!$DE$153:$DG$274,MATCH($A1179,'Hoja de Trabajo para listado'!$DE$153:$DE$1048576,0),MATCH((CUADRO!F$5&amp;$E1179),'Hoja de Trabajo para listado'!$DE$151:$DG$151,0)),0)+IFERROR(INDEX('Hoja de Trabajo para listado'!$CD$155:$DC$1048576,MATCH($A1179,'Hoja de Trabajo para listado'!$CD$155:$CD$1048576,0),MATCH((CUADRO!F$5&amp;$E1179),'Hoja de Trabajo para listado'!$CD$151:$DC$151,0)),0)</f>
        <v>0</v>
      </c>
      <c r="G1179" s="245">
        <f ca="1">+IFERROR(INDEX('Hoja de Trabajo para listado'!$A$155:$Z$1048576,MATCH($A1179,'Hoja de Trabajo para listado'!$A$155:$A$1048576,0),MATCH((CUADRO!G$5&amp;$E1179),'Hoja de Trabajo para listado'!$A$151:$Z$151,0)),0)+IFERROR(INDEX('Hoja de Trabajo para listado'!$AB$155:$BA$1048576,MATCH($A1179,'Hoja de Trabajo para listado'!$AB$155:$AB$1048576,0),MATCH((CUADRO!G$5&amp;$E1179),'Hoja de Trabajo para listado'!$AB$151:$BA$151,0)),0)+IFERROR(INDEX('Hoja de Trabajo para listado'!$BC$155:$CB$1048576,MATCH($A1179,'Hoja de Trabajo para listado'!$BC$155:$BC$1048576,0),MATCH((CUADRO!G$5&amp;$E1179),'Hoja de Trabajo para listado'!$BC$151:$CB$151,0)),0)+IFERROR(INDEX('Hoja de Trabajo para listado'!$DE$153:$DG$274,MATCH($A1179,'Hoja de Trabajo para listado'!$DE$153:$DE$1048576,0),MATCH((CUADRO!G$5&amp;$E1179),'Hoja de Trabajo para listado'!$DE$151:$DG$151,0)),0)+IFERROR(INDEX('Hoja de Trabajo para listado'!$CD$155:$DC$1048576,MATCH($A1179,'Hoja de Trabajo para listado'!$CD$155:$CD$1048576,0),MATCH((CUADRO!G$5&amp;$E1179),'Hoja de Trabajo para listado'!$CD$151:$DC$151,0)),0)</f>
        <v>0</v>
      </c>
      <c r="H1179" s="245">
        <f ca="1">+IFERROR(INDEX('Hoja de Trabajo para listado'!$A$155:$Z$1048576,MATCH($A1179,'Hoja de Trabajo para listado'!$A$155:$A$1048576,0),MATCH((CUADRO!H$5&amp;$E1179),'Hoja de Trabajo para listado'!$A$151:$Z$151,0)),0)+IFERROR(INDEX('Hoja de Trabajo para listado'!$AB$155:$BA$1048576,MATCH($A1179,'Hoja de Trabajo para listado'!$AB$155:$AB$1048576,0),MATCH((CUADRO!H$5&amp;$E1179),'Hoja de Trabajo para listado'!$AB$151:$BA$151,0)),0)+IFERROR(INDEX('Hoja de Trabajo para listado'!$BC$155:$CB$1048576,MATCH($A1179,'Hoja de Trabajo para listado'!$BC$155:$BC$1048576,0),MATCH((CUADRO!H$5&amp;$E1179),'Hoja de Trabajo para listado'!$BC$151:$CB$151,0)),0)+IFERROR(INDEX('Hoja de Trabajo para listado'!$DE$153:$DG$274,MATCH($A1179,'Hoja de Trabajo para listado'!$DE$153:$DE$1048576,0),MATCH((CUADRO!H$5&amp;$E1179),'Hoja de Trabajo para listado'!$DE$151:$DG$151,0)),0)+IFERROR(INDEX('Hoja de Trabajo para listado'!$CD$155:$DC$1048576,MATCH($A1179,'Hoja de Trabajo para listado'!$CD$155:$CD$1048576,0),MATCH((CUADRO!H$5&amp;$E1179),'Hoja de Trabajo para listado'!$CD$151:$DC$151,0)),0)</f>
        <v>0</v>
      </c>
      <c r="I1179" s="245">
        <f ca="1">+IFERROR(INDEX('Hoja de Trabajo para listado'!$A$155:$Z$1048576,MATCH($A1179,'Hoja de Trabajo para listado'!$A$155:$A$1048576,0),MATCH((CUADRO!I$5&amp;$E1179),'Hoja de Trabajo para listado'!$A$151:$Z$151,0)),0)+IFERROR(INDEX('Hoja de Trabajo para listado'!$AB$155:$BA$1048576,MATCH($A1179,'Hoja de Trabajo para listado'!$AB$155:$AB$1048576,0),MATCH((CUADRO!I$5&amp;$E1179),'Hoja de Trabajo para listado'!$AB$151:$BA$151,0)),0)+IFERROR(INDEX('Hoja de Trabajo para listado'!$BC$155:$CB$1048576,MATCH($A1179,'Hoja de Trabajo para listado'!$BC$155:$BC$1048576,0),MATCH((CUADRO!I$5&amp;$E1179),'Hoja de Trabajo para listado'!$BC$151:$CB$151,0)),0)+IFERROR(INDEX('Hoja de Trabajo para listado'!$DE$153:$DG$274,MATCH($A1179,'Hoja de Trabajo para listado'!$DE$153:$DE$1048576,0),MATCH((CUADRO!I$5&amp;$E1179),'Hoja de Trabajo para listado'!$DE$151:$DG$151,0)),0)+IFERROR(INDEX('Hoja de Trabajo para listado'!$CD$155:$DC$1048576,MATCH($A1179,'Hoja de Trabajo para listado'!$CD$155:$CD$1048576,0),MATCH((CUADRO!I$5&amp;$E1179),'Hoja de Trabajo para listado'!$CD$151:$DC$151,0)),0)</f>
        <v>0</v>
      </c>
      <c r="J1179" s="245">
        <f ca="1">+IFERROR(INDEX('Hoja de Trabajo para listado'!$A$155:$Z$1048576,MATCH($A1179,'Hoja de Trabajo para listado'!$A$155:$A$1048576,0),MATCH((CUADRO!J$5&amp;$E1179),'Hoja de Trabajo para listado'!$A$151:$Z$151,0)),0)+IFERROR(INDEX('Hoja de Trabajo para listado'!$AB$155:$BA$1048576,MATCH($A1179,'Hoja de Trabajo para listado'!$AB$155:$AB$1048576,0),MATCH((CUADRO!J$5&amp;$E1179),'Hoja de Trabajo para listado'!$AB$151:$BA$151,0)),0)+IFERROR(INDEX('Hoja de Trabajo para listado'!$BC$155:$CB$1048576,MATCH($A1179,'Hoja de Trabajo para listado'!$BC$155:$BC$1048576,0),MATCH((CUADRO!J$5&amp;$E1179),'Hoja de Trabajo para listado'!$BC$151:$CB$151,0)),0)+IFERROR(INDEX('Hoja de Trabajo para listado'!$DE$153:$DG$274,MATCH($A1179,'Hoja de Trabajo para listado'!$DE$153:$DE$1048576,0),MATCH((CUADRO!J$5&amp;$E1179),'Hoja de Trabajo para listado'!$DE$151:$DG$151,0)),0)+IFERROR(INDEX('Hoja de Trabajo para listado'!$CD$155:$DC$1048576,MATCH($A1179,'Hoja de Trabajo para listado'!$CD$155:$CD$1048576,0),MATCH((CUADRO!J$5&amp;$E1179),'Hoja de Trabajo para listado'!$CD$151:$DC$151,0)),0)</f>
        <v>0</v>
      </c>
      <c r="K1179" s="245">
        <f ca="1">+IFERROR(INDEX('Hoja de Trabajo para listado'!$A$155:$Z$1048576,MATCH($A1179,'Hoja de Trabajo para listado'!$A$155:$A$1048576,0),MATCH((CUADRO!K$5&amp;$E1179),'Hoja de Trabajo para listado'!$A$151:$Z$151,0)),0)+IFERROR(INDEX('Hoja de Trabajo para listado'!$AB$155:$BA$1048576,MATCH($A1179,'Hoja de Trabajo para listado'!$AB$155:$AB$1048576,0),MATCH((CUADRO!K$5&amp;$E1179),'Hoja de Trabajo para listado'!$AB$151:$BA$151,0)),0)+IFERROR(INDEX('Hoja de Trabajo para listado'!$BC$155:$CB$1048576,MATCH($A1179,'Hoja de Trabajo para listado'!$BC$155:$BC$1048576,0),MATCH((CUADRO!K$5&amp;$E1179),'Hoja de Trabajo para listado'!$BC$151:$CB$151,0)),0)+IFERROR(INDEX('Hoja de Trabajo para listado'!$DE$153:$DG$274,MATCH($A1179,'Hoja de Trabajo para listado'!$DE$153:$DE$1048576,0),MATCH((CUADRO!K$5&amp;$E1179),'Hoja de Trabajo para listado'!$DE$151:$DG$151,0)),0)+IFERROR(INDEX('Hoja de Trabajo para listado'!$CD$155:$DC$1048576,MATCH($A1179,'Hoja de Trabajo para listado'!$CD$155:$CD$1048576,0),MATCH((CUADRO!K$5&amp;$E1179),'Hoja de Trabajo para listado'!$CD$151:$DC$151,0)),0)</f>
        <v>0</v>
      </c>
      <c r="L1179" s="245">
        <f ca="1">+IFERROR(INDEX('Hoja de Trabajo para listado'!$A$155:$Z$1048576,MATCH($A1179,'Hoja de Trabajo para listado'!$A$155:$A$1048576,0),MATCH((CUADRO!L$5&amp;$E1179),'Hoja de Trabajo para listado'!$A$151:$Z$151,0)),0)+IFERROR(INDEX('Hoja de Trabajo para listado'!$AB$155:$BA$1048576,MATCH($A1179,'Hoja de Trabajo para listado'!$AB$155:$AB$1048576,0),MATCH((CUADRO!L$5&amp;$E1179),'Hoja de Trabajo para listado'!$AB$151:$BA$151,0)),0)+IFERROR(INDEX('Hoja de Trabajo para listado'!$BC$155:$CB$1048576,MATCH($A1179,'Hoja de Trabajo para listado'!$BC$155:$BC$1048576,0),MATCH((CUADRO!L$5&amp;$E1179),'Hoja de Trabajo para listado'!$BC$151:$CB$151,0)),0)+IFERROR(INDEX('Hoja de Trabajo para listado'!$DE$153:$DG$274,MATCH($A1179,'Hoja de Trabajo para listado'!$DE$153:$DE$1048576,0),MATCH((CUADRO!L$5&amp;$E1179),'Hoja de Trabajo para listado'!$DE$151:$DG$151,0)),0)+IFERROR(INDEX('Hoja de Trabajo para listado'!$CD$155:$DC$1048576,MATCH($A1179,'Hoja de Trabajo para listado'!$CD$155:$CD$1048576,0),MATCH((CUADRO!L$5&amp;$E1179),'Hoja de Trabajo para listado'!$CD$151:$DC$151,0)),0)</f>
        <v>0</v>
      </c>
      <c r="M1179" s="245">
        <f ca="1">+IFERROR(INDEX('Hoja de Trabajo para listado'!$A$155:$Z$1048576,MATCH($A1179,'Hoja de Trabajo para listado'!$A$155:$A$1048576,0),MATCH((CUADRO!M$5&amp;$E1179),'Hoja de Trabajo para listado'!$A$151:$Z$151,0)),0)+IFERROR(INDEX('Hoja de Trabajo para listado'!$AB$155:$BA$1048576,MATCH($A1179,'Hoja de Trabajo para listado'!$AB$155:$AB$1048576,0),MATCH((CUADRO!M$5&amp;$E1179),'Hoja de Trabajo para listado'!$AB$151:$BA$151,0)),0)+IFERROR(INDEX('Hoja de Trabajo para listado'!$BC$155:$CB$1048576,MATCH($A1179,'Hoja de Trabajo para listado'!$BC$155:$BC$1048576,0),MATCH((CUADRO!M$5&amp;$E1179),'Hoja de Trabajo para listado'!$BC$151:$CB$151,0)),0)+IFERROR(INDEX('Hoja de Trabajo para listado'!$DE$153:$DG$274,MATCH($A1179,'Hoja de Trabajo para listado'!$DE$153:$DE$1048576,0),MATCH((CUADRO!M$5&amp;$E1179),'Hoja de Trabajo para listado'!$DE$151:$DG$151,0)),0)+IFERROR(INDEX('Hoja de Trabajo para listado'!$CD$155:$DC$1048576,MATCH($A1179,'Hoja de Trabajo para listado'!$CD$155:$CD$1048576,0),MATCH((CUADRO!M$5&amp;$E1179),'Hoja de Trabajo para listado'!$CD$151:$DC$151,0)),0)</f>
        <v>0</v>
      </c>
      <c r="N1179" s="245">
        <f ca="1">+IFERROR(INDEX('Hoja de Trabajo para listado'!$A$155:$Z$1048576,MATCH($A1179,'Hoja de Trabajo para listado'!$A$155:$A$1048576,0),MATCH((CUADRO!N$5&amp;$E1179),'Hoja de Trabajo para listado'!$A$151:$Z$151,0)),0)+IFERROR(INDEX('Hoja de Trabajo para listado'!$AB$155:$BA$1048576,MATCH($A1179,'Hoja de Trabajo para listado'!$AB$155:$AB$1048576,0),MATCH((CUADRO!N$5&amp;$E1179),'Hoja de Trabajo para listado'!$AB$151:$BA$151,0)),0)+IFERROR(INDEX('Hoja de Trabajo para listado'!$BC$155:$CB$1048576,MATCH($A1179,'Hoja de Trabajo para listado'!$BC$155:$BC$1048576,0),MATCH((CUADRO!N$5&amp;$E1179),'Hoja de Trabajo para listado'!$BC$151:$CB$151,0)),0)+IFERROR(INDEX('Hoja de Trabajo para listado'!$DE$153:$DG$274,MATCH($A1179,'Hoja de Trabajo para listado'!$DE$153:$DE$1048576,0),MATCH((CUADRO!N$5&amp;$E1179),'Hoja de Trabajo para listado'!$DE$151:$DG$151,0)),0)+IFERROR(INDEX('Hoja de Trabajo para listado'!$CD$155:$DC$1048576,MATCH($A1179,'Hoja de Trabajo para listado'!$CD$155:$CD$1048576,0),MATCH((CUADRO!N$5&amp;$E1179),'Hoja de Trabajo para listado'!$CD$151:$DC$151,0)),0)</f>
        <v>0</v>
      </c>
      <c r="O1179" s="245">
        <f ca="1">+IFERROR(INDEX('Hoja de Trabajo para listado'!$A$155:$Z$1048576,MATCH($A1179,'Hoja de Trabajo para listado'!$A$155:$A$1048576,0),MATCH((CUADRO!O$5&amp;$E1179),'Hoja de Trabajo para listado'!$A$151:$Z$151,0)),0)+IFERROR(INDEX('Hoja de Trabajo para listado'!$AB$155:$BA$1048576,MATCH($A1179,'Hoja de Trabajo para listado'!$AB$155:$AB$1048576,0),MATCH((CUADRO!O$5&amp;$E1179),'Hoja de Trabajo para listado'!$AB$151:$BA$151,0)),0)+IFERROR(INDEX('Hoja de Trabajo para listado'!$BC$155:$CB$1048576,MATCH($A1179,'Hoja de Trabajo para listado'!$BC$155:$BC$1048576,0),MATCH((CUADRO!O$5&amp;$E1179),'Hoja de Trabajo para listado'!$BC$151:$CB$151,0)),0)+IFERROR(INDEX('Hoja de Trabajo para listado'!$DE$153:$DG$274,MATCH($A1179,'Hoja de Trabajo para listado'!$DE$153:$DE$1048576,0),MATCH((CUADRO!O$5&amp;$E1179),'Hoja de Trabajo para listado'!$DE$151:$DG$151,0)),0)+IFERROR(INDEX('Hoja de Trabajo para listado'!$CD$155:$DC$1048576,MATCH($A1179,'Hoja de Trabajo para listado'!$CD$155:$CD$1048576,0),MATCH((CUADRO!O$5&amp;$E1179),'Hoja de Trabajo para listado'!$CD$151:$DC$151,0)),0)</f>
        <v>0</v>
      </c>
      <c r="P1179" s="245">
        <f ca="1">+IFERROR(INDEX('Hoja de Trabajo para listado'!$A$155:$Z$1048576,MATCH($A1179,'Hoja de Trabajo para listado'!$A$155:$A$1048576,0),MATCH((CUADRO!P$5&amp;$E1179),'Hoja de Trabajo para listado'!$A$151:$Z$151,0)),0)+IFERROR(INDEX('Hoja de Trabajo para listado'!$AB$155:$BA$1048576,MATCH($A1179,'Hoja de Trabajo para listado'!$AB$155:$AB$1048576,0),MATCH((CUADRO!P$5&amp;$E1179),'Hoja de Trabajo para listado'!$AB$151:$BA$151,0)),0)+IFERROR(INDEX('Hoja de Trabajo para listado'!$BC$155:$CB$1048576,MATCH($A1179,'Hoja de Trabajo para listado'!$BC$155:$BC$1048576,0),MATCH((CUADRO!P$5&amp;$E1179),'Hoja de Trabajo para listado'!$BC$151:$CB$151,0)),0)+IFERROR(INDEX('Hoja de Trabajo para listado'!$DE$153:$DG$274,MATCH($A1179,'Hoja de Trabajo para listado'!$DE$153:$DE$1048576,0),MATCH((CUADRO!P$5&amp;$E1179),'Hoja de Trabajo para listado'!$DE$151:$DG$151,0)),0)+IFERROR(INDEX('Hoja de Trabajo para listado'!$CD$155:$DC$1048576,MATCH($A1179,'Hoja de Trabajo para listado'!$CD$155:$CD$1048576,0),MATCH((CUADRO!P$5&amp;$E1179),'Hoja de Trabajo para listado'!$CD$151:$DC$151,0)),0)</f>
        <v>0</v>
      </c>
      <c r="Q1179" s="245">
        <f ca="1">+IFERROR(INDEX('Hoja de Trabajo para listado'!$A$155:$Z$1048576,MATCH($A1179,'Hoja de Trabajo para listado'!$A$155:$A$1048576,0),MATCH((CUADRO!Q$5&amp;$E1179),'Hoja de Trabajo para listado'!$A$151:$Z$151,0)),0)+IFERROR(INDEX('Hoja de Trabajo para listado'!$AB$155:$BA$1048576,MATCH($A1179,'Hoja de Trabajo para listado'!$AB$155:$AB$1048576,0),MATCH((CUADRO!Q$5&amp;$E1179),'Hoja de Trabajo para listado'!$AB$151:$BA$151,0)),0)+IFERROR(INDEX('Hoja de Trabajo para listado'!$BC$155:$CB$1048576,MATCH($A1179,'Hoja de Trabajo para listado'!$BC$155:$BC$1048576,0),MATCH((CUADRO!Q$5&amp;$E1179),'Hoja de Trabajo para listado'!$BC$151:$CB$151,0)),0)+IFERROR(INDEX('Hoja de Trabajo para listado'!$DE$153:$DG$274,MATCH($A1179,'Hoja de Trabajo para listado'!$DE$153:$DE$1048576,0),MATCH((CUADRO!Q$5&amp;$E1179),'Hoja de Trabajo para listado'!$DE$151:$DG$151,0)),0)+IFERROR(INDEX('Hoja de Trabajo para listado'!$CD$155:$DC$1048576,MATCH($A1179,'Hoja de Trabajo para listado'!$CD$155:$CD$1048576,0),MATCH((CUADRO!Q$5&amp;$E1179),'Hoja de Trabajo para listado'!$CD$151:$DC$151,0)),0)</f>
        <v>0</v>
      </c>
      <c r="R1179" s="245">
        <f t="shared" ca="1" si="47"/>
        <v>0</v>
      </c>
      <c r="S1179" s="252">
        <f ca="1">+R1178+R1179</f>
        <v>0</v>
      </c>
      <c r="T1179" s="245">
        <f ca="1">+S1179</f>
        <v>0</v>
      </c>
      <c r="U1179" s="244">
        <f t="shared" si="48"/>
        <v>2</v>
      </c>
      <c r="V1179" s="347" t="str">
        <f>+VLOOKUP(A1179,bd_lista!$A$3:$E$590,5,FALSE)</f>
        <v>Empresas Departamentales</v>
      </c>
      <c r="W1179" s="250"/>
      <c r="X1179" s="244">
        <f>+VLOOKUP(A1179,[2]Sheet1!$A$13:$D$744,4,FALSE)</f>
        <v>0</v>
      </c>
      <c r="Y1179" s="244" t="e">
        <f>+VLOOKUP(X1179,bd_lista!$A$3:$C$590,3,FALSE)</f>
        <v>#N/A</v>
      </c>
      <c r="Z1179" s="302"/>
      <c r="AA1179" s="249"/>
    </row>
    <row r="1180" spans="1:27">
      <c r="D1180" s="350"/>
    </row>
  </sheetData>
  <autoFilter ref="A5:AA1179" xr:uid="{E5FFFC49-AB01-4026-894C-A597054DDD30}">
    <filterColumn colId="19">
      <filters>
        <filter val="1.000,00"/>
        <filter val="1.068.715,00"/>
        <filter val="1.081.097,25"/>
        <filter val="1.217.326,24"/>
        <filter val="1.440.622,00"/>
        <filter val="1.486.797,25"/>
        <filter val="1.613,15"/>
        <filter val="1.637.069,46"/>
        <filter val="1.649.799.075,60"/>
        <filter val="1.798.500,00"/>
        <filter val="1.809.050,96"/>
        <filter val="1.867.905,46"/>
        <filter val="1.953,59"/>
        <filter val="1.988.519.433,70"/>
        <filter val="10.535.701,35"/>
        <filter val="10.831,71"/>
        <filter val="100,00"/>
        <filter val="100.318,80"/>
        <filter val="11.783.861,10"/>
        <filter val="110.747,60"/>
        <filter val="12.154,61"/>
        <filter val="12.896,80"/>
        <filter val="123.696,64"/>
        <filter val="127.006,04"/>
        <filter val="129,96"/>
        <filter val="13.909.196,59"/>
        <filter val="13.992.484,86"/>
        <filter val="134,00"/>
        <filter val="14.201.975,46"/>
        <filter val="15.419,94"/>
        <filter val="155,30"/>
        <filter val="157.880,29"/>
        <filter val="16.999.967,09"/>
        <filter val="160.498.141,71"/>
        <filter val="2.004.330,28"/>
        <filter val="2.087.155,89"/>
        <filter val="2.234,07"/>
        <filter val="2.334.421,81"/>
        <filter val="2.373.734,96"/>
        <filter val="2.392.283,62"/>
        <filter val="2.410.663,52"/>
        <filter val="2.503.882,72"/>
        <filter val="2.943,20"/>
        <filter val="200,00"/>
        <filter val="21.696,87"/>
        <filter val="21.824,24"/>
        <filter val="215.423.643,83"/>
        <filter val="218.744,58"/>
        <filter val="220,00"/>
        <filter val="238.046.333,18"/>
        <filter val="24.419.997,30"/>
        <filter val="24.588.291,30"/>
        <filter val="246.866,80"/>
        <filter val="27.531.512,19"/>
        <filter val="27.927,00"/>
        <filter val="284,12"/>
        <filter val="3.061.381,06"/>
        <filter val="3.161.224,74"/>
        <filter val="3.307,01"/>
        <filter val="3.697.838,70"/>
        <filter val="3.945,05"/>
        <filter val="30.119,18"/>
        <filter val="31.786,50"/>
        <filter val="32.893,64"/>
        <filter val="35.061,77"/>
        <filter val="36.285,55"/>
        <filter val="371,07"/>
        <filter val="39.864.672,58"/>
        <filter val="4.241.149,88"/>
        <filter val="4.450.442,71"/>
        <filter val="4.779.407,38"/>
        <filter val="4.783.282,09"/>
        <filter val="4.939.715,57"/>
        <filter val="40,67"/>
        <filter val="400,00"/>
        <filter val="41.600,00"/>
        <filter val="415,94"/>
        <filter val="450,91"/>
        <filter val="48.521,00"/>
        <filter val="481.231,76"/>
        <filter val="49.275.590,24"/>
        <filter val="49.659,67"/>
        <filter val="5.302.534.117,50"/>
        <filter val="5.532.349,93"/>
        <filter val="5.673,91"/>
        <filter val="5.837.337,21"/>
        <filter val="527.687,70"/>
        <filter val="53.152,01"/>
        <filter val="54.813,00"/>
        <filter val="56.235,54"/>
        <filter val="57.381.703,36"/>
        <filter val="58.370,89"/>
        <filter val="58.877,52"/>
        <filter val="582.868,40"/>
        <filter val="590,00"/>
        <filter val="6.499,20"/>
        <filter val="63.282.147,01"/>
        <filter val="64.473.864,01"/>
        <filter val="65.111,24"/>
        <filter val="652,31"/>
        <filter val="657.345,65"/>
        <filter val="66.297,37"/>
        <filter val="660.177,42"/>
        <filter val="67.118.856,97"/>
        <filter val="7.669,73"/>
        <filter val="710.361,36"/>
        <filter val="720.736,32"/>
        <filter val="755.848,10"/>
        <filter val="8.062.024,28"/>
        <filter val="8.140.275,13"/>
        <filter val="8.196,55"/>
        <filter val="8.205,62"/>
        <filter val="839.542.162,64"/>
        <filter val="87.074.195,39"/>
        <filter val="873.020,90"/>
        <filter val="88.110,31"/>
        <filter val="89.461.161,86"/>
        <filter val="89.963.524,18"/>
        <filter val="9.243.911,11"/>
        <filter val="912.455,16"/>
        <filter val="914,00"/>
        <filter val="921.202.323,46"/>
        <filter val="95.287,84"/>
        <filter val="98,00"/>
      </filters>
    </filterColumn>
    <filterColumn colId="21">
      <filters>
        <filter val="Empresas Nacionales"/>
        <filter val="Instituciones de Seguridad Social"/>
        <filter val="Instituciones Descentralizadas"/>
        <filter val="Instituciones Financieras no Bancarias"/>
        <filter val="Órgano Ejecutivo"/>
      </filters>
    </filterColumn>
  </autoFilter>
  <sortState xmlns:xlrd2="http://schemas.microsoft.com/office/spreadsheetml/2017/richdata2" ref="A30:AA1137">
    <sortCondition ref="A6:A1137"/>
  </sortState>
  <mergeCells count="1641">
    <mergeCell ref="W1130:W1131"/>
    <mergeCell ref="W1132:W1133"/>
    <mergeCell ref="W1134:W1135"/>
    <mergeCell ref="W1136:W1137"/>
    <mergeCell ref="W1118:W1119"/>
    <mergeCell ref="W1120:W1121"/>
    <mergeCell ref="W1122:W1123"/>
    <mergeCell ref="W1124:W1125"/>
    <mergeCell ref="W1126:W1127"/>
    <mergeCell ref="W1128:W1129"/>
    <mergeCell ref="W1106:W1107"/>
    <mergeCell ref="W1108:W1109"/>
    <mergeCell ref="W1110:W1111"/>
    <mergeCell ref="W1112:W1113"/>
    <mergeCell ref="W1114:W1115"/>
    <mergeCell ref="W1116:W1117"/>
    <mergeCell ref="W1094:W1095"/>
    <mergeCell ref="W1096:W1097"/>
    <mergeCell ref="W1098:W1099"/>
    <mergeCell ref="W1100:W1101"/>
    <mergeCell ref="W1102:W1103"/>
    <mergeCell ref="W1104:W1105"/>
    <mergeCell ref="W1082:W1083"/>
    <mergeCell ref="W1084:W1085"/>
    <mergeCell ref="W1086:W1087"/>
    <mergeCell ref="W1088:W1089"/>
    <mergeCell ref="W1090:W1091"/>
    <mergeCell ref="W1092:W1093"/>
    <mergeCell ref="W1070:W1071"/>
    <mergeCell ref="W1072:W1073"/>
    <mergeCell ref="W1074:W1075"/>
    <mergeCell ref="W1076:W1077"/>
    <mergeCell ref="W1078:W1079"/>
    <mergeCell ref="W1080:W1081"/>
    <mergeCell ref="W1058:W1059"/>
    <mergeCell ref="W1060:W1061"/>
    <mergeCell ref="W1062:W1063"/>
    <mergeCell ref="W1064:W1065"/>
    <mergeCell ref="W1066:W1067"/>
    <mergeCell ref="W1068:W1069"/>
    <mergeCell ref="W1046:W1047"/>
    <mergeCell ref="W1048:W1049"/>
    <mergeCell ref="W1050:W1051"/>
    <mergeCell ref="W1052:W1053"/>
    <mergeCell ref="W1054:W1055"/>
    <mergeCell ref="W1056:W1057"/>
    <mergeCell ref="W1034:W1035"/>
    <mergeCell ref="W1036:W1037"/>
    <mergeCell ref="W1038:W1039"/>
    <mergeCell ref="W1040:W1041"/>
    <mergeCell ref="W1042:W1043"/>
    <mergeCell ref="W1044:W1045"/>
    <mergeCell ref="W1022:W1023"/>
    <mergeCell ref="W1024:W1025"/>
    <mergeCell ref="W1026:W1027"/>
    <mergeCell ref="W1028:W1029"/>
    <mergeCell ref="W1030:W1031"/>
    <mergeCell ref="W1032:W1033"/>
    <mergeCell ref="W1010:W1011"/>
    <mergeCell ref="W1012:W1013"/>
    <mergeCell ref="W1014:W1015"/>
    <mergeCell ref="W1016:W1017"/>
    <mergeCell ref="W1018:W1019"/>
    <mergeCell ref="W1020:W1021"/>
    <mergeCell ref="W998:W999"/>
    <mergeCell ref="W1000:W1001"/>
    <mergeCell ref="W1002:W1003"/>
    <mergeCell ref="W1004:W1005"/>
    <mergeCell ref="W1006:W1007"/>
    <mergeCell ref="W1008:W1009"/>
    <mergeCell ref="W986:W987"/>
    <mergeCell ref="W988:W989"/>
    <mergeCell ref="W990:W991"/>
    <mergeCell ref="W992:W993"/>
    <mergeCell ref="W994:W995"/>
    <mergeCell ref="W996:W997"/>
    <mergeCell ref="W974:W975"/>
    <mergeCell ref="W976:W977"/>
    <mergeCell ref="W978:W979"/>
    <mergeCell ref="W980:W981"/>
    <mergeCell ref="W982:W983"/>
    <mergeCell ref="W984:W985"/>
    <mergeCell ref="W962:W963"/>
    <mergeCell ref="W964:W965"/>
    <mergeCell ref="W966:W967"/>
    <mergeCell ref="W968:W969"/>
    <mergeCell ref="W970:W971"/>
    <mergeCell ref="W972:W973"/>
    <mergeCell ref="W950:W951"/>
    <mergeCell ref="W952:W953"/>
    <mergeCell ref="W954:W955"/>
    <mergeCell ref="W956:W957"/>
    <mergeCell ref="W958:W959"/>
    <mergeCell ref="W960:W961"/>
    <mergeCell ref="W938:W939"/>
    <mergeCell ref="W940:W941"/>
    <mergeCell ref="W942:W943"/>
    <mergeCell ref="W944:W945"/>
    <mergeCell ref="W946:W947"/>
    <mergeCell ref="W948:W949"/>
    <mergeCell ref="W926:W927"/>
    <mergeCell ref="W928:W929"/>
    <mergeCell ref="W930:W931"/>
    <mergeCell ref="W932:W933"/>
    <mergeCell ref="W934:W935"/>
    <mergeCell ref="W936:W937"/>
    <mergeCell ref="W914:W915"/>
    <mergeCell ref="W916:W917"/>
    <mergeCell ref="W918:W919"/>
    <mergeCell ref="W920:W921"/>
    <mergeCell ref="W922:W923"/>
    <mergeCell ref="W924:W925"/>
    <mergeCell ref="W902:W903"/>
    <mergeCell ref="W904:W905"/>
    <mergeCell ref="W906:W907"/>
    <mergeCell ref="W908:W909"/>
    <mergeCell ref="W910:W911"/>
    <mergeCell ref="W912:W913"/>
    <mergeCell ref="W890:W891"/>
    <mergeCell ref="W892:W893"/>
    <mergeCell ref="W894:W895"/>
    <mergeCell ref="W896:W897"/>
    <mergeCell ref="W898:W899"/>
    <mergeCell ref="W900:W901"/>
    <mergeCell ref="W878:W879"/>
    <mergeCell ref="W880:W881"/>
    <mergeCell ref="W882:W883"/>
    <mergeCell ref="W884:W885"/>
    <mergeCell ref="W886:W887"/>
    <mergeCell ref="W888:W889"/>
    <mergeCell ref="W866:W867"/>
    <mergeCell ref="W868:W869"/>
    <mergeCell ref="W870:W871"/>
    <mergeCell ref="W872:W873"/>
    <mergeCell ref="W874:W875"/>
    <mergeCell ref="W876:W877"/>
    <mergeCell ref="W854:W855"/>
    <mergeCell ref="W856:W857"/>
    <mergeCell ref="W858:W859"/>
    <mergeCell ref="W860:W861"/>
    <mergeCell ref="W862:W863"/>
    <mergeCell ref="W864:W865"/>
    <mergeCell ref="W842:W843"/>
    <mergeCell ref="W844:W845"/>
    <mergeCell ref="W846:W847"/>
    <mergeCell ref="W848:W849"/>
    <mergeCell ref="W850:W851"/>
    <mergeCell ref="W852:W853"/>
    <mergeCell ref="W830:W831"/>
    <mergeCell ref="W832:W833"/>
    <mergeCell ref="W834:W835"/>
    <mergeCell ref="W836:W837"/>
    <mergeCell ref="W838:W839"/>
    <mergeCell ref="W840:W841"/>
    <mergeCell ref="W818:W819"/>
    <mergeCell ref="W820:W821"/>
    <mergeCell ref="W822:W823"/>
    <mergeCell ref="W824:W825"/>
    <mergeCell ref="W826:W827"/>
    <mergeCell ref="W828:W829"/>
    <mergeCell ref="W806:W807"/>
    <mergeCell ref="W808:W809"/>
    <mergeCell ref="W810:W811"/>
    <mergeCell ref="W812:W813"/>
    <mergeCell ref="W814:W815"/>
    <mergeCell ref="W816:W817"/>
    <mergeCell ref="W794:W795"/>
    <mergeCell ref="W796:W797"/>
    <mergeCell ref="W798:W799"/>
    <mergeCell ref="W800:W801"/>
    <mergeCell ref="W802:W803"/>
    <mergeCell ref="W804:W805"/>
    <mergeCell ref="W782:W783"/>
    <mergeCell ref="W784:W785"/>
    <mergeCell ref="W786:W787"/>
    <mergeCell ref="W788:W789"/>
    <mergeCell ref="W790:W791"/>
    <mergeCell ref="W792:W793"/>
    <mergeCell ref="W770:W771"/>
    <mergeCell ref="W772:W773"/>
    <mergeCell ref="W774:W775"/>
    <mergeCell ref="W776:W777"/>
    <mergeCell ref="W778:W779"/>
    <mergeCell ref="W780:W781"/>
    <mergeCell ref="W758:W759"/>
    <mergeCell ref="W760:W761"/>
    <mergeCell ref="W762:W763"/>
    <mergeCell ref="W764:W765"/>
    <mergeCell ref="W766:W767"/>
    <mergeCell ref="W768:W769"/>
    <mergeCell ref="W746:W747"/>
    <mergeCell ref="W748:W749"/>
    <mergeCell ref="W750:W751"/>
    <mergeCell ref="W752:W753"/>
    <mergeCell ref="W754:W755"/>
    <mergeCell ref="W756:W757"/>
    <mergeCell ref="W734:W735"/>
    <mergeCell ref="W736:W737"/>
    <mergeCell ref="W738:W739"/>
    <mergeCell ref="W740:W741"/>
    <mergeCell ref="W742:W743"/>
    <mergeCell ref="W744:W745"/>
    <mergeCell ref="W722:W723"/>
    <mergeCell ref="W724:W725"/>
    <mergeCell ref="W726:W727"/>
    <mergeCell ref="W728:W729"/>
    <mergeCell ref="W730:W731"/>
    <mergeCell ref="W732:W733"/>
    <mergeCell ref="W710:W711"/>
    <mergeCell ref="W712:W713"/>
    <mergeCell ref="W714:W715"/>
    <mergeCell ref="W716:W717"/>
    <mergeCell ref="W718:W719"/>
    <mergeCell ref="W720:W721"/>
    <mergeCell ref="W698:W699"/>
    <mergeCell ref="W700:W701"/>
    <mergeCell ref="W702:W703"/>
    <mergeCell ref="W704:W705"/>
    <mergeCell ref="W706:W707"/>
    <mergeCell ref="W708:W709"/>
    <mergeCell ref="W686:W687"/>
    <mergeCell ref="W688:W689"/>
    <mergeCell ref="W690:W691"/>
    <mergeCell ref="W692:W693"/>
    <mergeCell ref="W694:W695"/>
    <mergeCell ref="W696:W697"/>
    <mergeCell ref="W674:W675"/>
    <mergeCell ref="W676:W677"/>
    <mergeCell ref="W678:W679"/>
    <mergeCell ref="W680:W681"/>
    <mergeCell ref="W682:W683"/>
    <mergeCell ref="W684:W685"/>
    <mergeCell ref="W662:W663"/>
    <mergeCell ref="W664:W665"/>
    <mergeCell ref="W666:W667"/>
    <mergeCell ref="W668:W669"/>
    <mergeCell ref="W670:W671"/>
    <mergeCell ref="W672:W673"/>
    <mergeCell ref="W650:W651"/>
    <mergeCell ref="W652:W653"/>
    <mergeCell ref="W654:W655"/>
    <mergeCell ref="W656:W657"/>
    <mergeCell ref="W658:W659"/>
    <mergeCell ref="W660:W661"/>
    <mergeCell ref="W638:W639"/>
    <mergeCell ref="W640:W641"/>
    <mergeCell ref="W642:W643"/>
    <mergeCell ref="W644:W645"/>
    <mergeCell ref="W646:W647"/>
    <mergeCell ref="W648:W649"/>
    <mergeCell ref="W626:W627"/>
    <mergeCell ref="W628:W629"/>
    <mergeCell ref="W630:W631"/>
    <mergeCell ref="W632:W633"/>
    <mergeCell ref="W634:W635"/>
    <mergeCell ref="W636:W637"/>
    <mergeCell ref="W614:W615"/>
    <mergeCell ref="W616:W617"/>
    <mergeCell ref="W618:W619"/>
    <mergeCell ref="W620:W621"/>
    <mergeCell ref="W622:W623"/>
    <mergeCell ref="W624:W625"/>
    <mergeCell ref="W602:W603"/>
    <mergeCell ref="W604:W605"/>
    <mergeCell ref="W606:W607"/>
    <mergeCell ref="W608:W609"/>
    <mergeCell ref="W610:W611"/>
    <mergeCell ref="W612:W613"/>
    <mergeCell ref="W590:W591"/>
    <mergeCell ref="W592:W593"/>
    <mergeCell ref="W594:W595"/>
    <mergeCell ref="W596:W597"/>
    <mergeCell ref="W598:W599"/>
    <mergeCell ref="W600:W601"/>
    <mergeCell ref="W578:W579"/>
    <mergeCell ref="W580:W581"/>
    <mergeCell ref="W582:W583"/>
    <mergeCell ref="W584:W585"/>
    <mergeCell ref="W586:W587"/>
    <mergeCell ref="W588:W589"/>
    <mergeCell ref="W566:W567"/>
    <mergeCell ref="W568:W569"/>
    <mergeCell ref="W570:W571"/>
    <mergeCell ref="W572:W573"/>
    <mergeCell ref="W574:W575"/>
    <mergeCell ref="W576:W577"/>
    <mergeCell ref="W554:W555"/>
    <mergeCell ref="W556:W557"/>
    <mergeCell ref="W558:W559"/>
    <mergeCell ref="W560:W561"/>
    <mergeCell ref="W562:W563"/>
    <mergeCell ref="W564:W565"/>
    <mergeCell ref="W542:W543"/>
    <mergeCell ref="W544:W545"/>
    <mergeCell ref="W546:W547"/>
    <mergeCell ref="W548:W549"/>
    <mergeCell ref="W550:W551"/>
    <mergeCell ref="W552:W553"/>
    <mergeCell ref="W530:W531"/>
    <mergeCell ref="W532:W533"/>
    <mergeCell ref="W534:W535"/>
    <mergeCell ref="W536:W537"/>
    <mergeCell ref="W538:W539"/>
    <mergeCell ref="W540:W541"/>
    <mergeCell ref="W518:W519"/>
    <mergeCell ref="W520:W521"/>
    <mergeCell ref="W522:W523"/>
    <mergeCell ref="W524:W525"/>
    <mergeCell ref="W526:W527"/>
    <mergeCell ref="W528:W529"/>
    <mergeCell ref="W506:W507"/>
    <mergeCell ref="W508:W509"/>
    <mergeCell ref="W510:W511"/>
    <mergeCell ref="W512:W513"/>
    <mergeCell ref="W514:W515"/>
    <mergeCell ref="W516:W517"/>
    <mergeCell ref="W494:W495"/>
    <mergeCell ref="W496:W497"/>
    <mergeCell ref="W498:W499"/>
    <mergeCell ref="W500:W501"/>
    <mergeCell ref="W502:W503"/>
    <mergeCell ref="W504:W505"/>
    <mergeCell ref="W482:W483"/>
    <mergeCell ref="W484:W485"/>
    <mergeCell ref="W486:W487"/>
    <mergeCell ref="W488:W489"/>
    <mergeCell ref="W490:W491"/>
    <mergeCell ref="W492:W493"/>
    <mergeCell ref="W470:W471"/>
    <mergeCell ref="W472:W473"/>
    <mergeCell ref="W474:W475"/>
    <mergeCell ref="W476:W477"/>
    <mergeCell ref="W478:W479"/>
    <mergeCell ref="W480:W481"/>
    <mergeCell ref="W458:W459"/>
    <mergeCell ref="W460:W461"/>
    <mergeCell ref="W462:W463"/>
    <mergeCell ref="W464:W465"/>
    <mergeCell ref="W466:W467"/>
    <mergeCell ref="W468:W469"/>
    <mergeCell ref="W446:W447"/>
    <mergeCell ref="W448:W449"/>
    <mergeCell ref="W450:W451"/>
    <mergeCell ref="W452:W453"/>
    <mergeCell ref="W454:W455"/>
    <mergeCell ref="W456:W457"/>
    <mergeCell ref="W434:W435"/>
    <mergeCell ref="W436:W437"/>
    <mergeCell ref="W438:W439"/>
    <mergeCell ref="W440:W441"/>
    <mergeCell ref="W442:W443"/>
    <mergeCell ref="W444:W445"/>
    <mergeCell ref="W422:W423"/>
    <mergeCell ref="W424:W425"/>
    <mergeCell ref="W426:W427"/>
    <mergeCell ref="W428:W429"/>
    <mergeCell ref="W430:W431"/>
    <mergeCell ref="W432:W433"/>
    <mergeCell ref="W410:W411"/>
    <mergeCell ref="W412:W413"/>
    <mergeCell ref="W414:W415"/>
    <mergeCell ref="W416:W417"/>
    <mergeCell ref="W418:W419"/>
    <mergeCell ref="W420:W421"/>
    <mergeCell ref="W398:W399"/>
    <mergeCell ref="W400:W401"/>
    <mergeCell ref="W402:W403"/>
    <mergeCell ref="W404:W405"/>
    <mergeCell ref="W406:W407"/>
    <mergeCell ref="W408:W409"/>
    <mergeCell ref="W386:W387"/>
    <mergeCell ref="W388:W389"/>
    <mergeCell ref="W390:W391"/>
    <mergeCell ref="W392:W393"/>
    <mergeCell ref="W394:W395"/>
    <mergeCell ref="W396:W397"/>
    <mergeCell ref="W374:W375"/>
    <mergeCell ref="W376:W377"/>
    <mergeCell ref="W378:W379"/>
    <mergeCell ref="W380:W381"/>
    <mergeCell ref="W382:W383"/>
    <mergeCell ref="W384:W385"/>
    <mergeCell ref="W362:W363"/>
    <mergeCell ref="W364:W365"/>
    <mergeCell ref="W366:W367"/>
    <mergeCell ref="W368:W369"/>
    <mergeCell ref="W370:W371"/>
    <mergeCell ref="W372:W373"/>
    <mergeCell ref="W350:W351"/>
    <mergeCell ref="W352:W353"/>
    <mergeCell ref="W354:W355"/>
    <mergeCell ref="W356:W357"/>
    <mergeCell ref="W358:W359"/>
    <mergeCell ref="W360:W361"/>
    <mergeCell ref="W338:W339"/>
    <mergeCell ref="W340:W341"/>
    <mergeCell ref="W342:W343"/>
    <mergeCell ref="W344:W345"/>
    <mergeCell ref="W346:W347"/>
    <mergeCell ref="W348:W349"/>
    <mergeCell ref="W326:W327"/>
    <mergeCell ref="W328:W329"/>
    <mergeCell ref="W330:W331"/>
    <mergeCell ref="W332:W333"/>
    <mergeCell ref="W334:W335"/>
    <mergeCell ref="W336:W337"/>
    <mergeCell ref="W314:W315"/>
    <mergeCell ref="W316:W317"/>
    <mergeCell ref="W318:W319"/>
    <mergeCell ref="W320:W321"/>
    <mergeCell ref="W322:W323"/>
    <mergeCell ref="W324:W325"/>
    <mergeCell ref="W302:W303"/>
    <mergeCell ref="W304:W305"/>
    <mergeCell ref="W306:W307"/>
    <mergeCell ref="W308:W309"/>
    <mergeCell ref="W310:W311"/>
    <mergeCell ref="W312:W313"/>
    <mergeCell ref="W290:W291"/>
    <mergeCell ref="W292:W293"/>
    <mergeCell ref="W294:W295"/>
    <mergeCell ref="W296:W297"/>
    <mergeCell ref="W298:W299"/>
    <mergeCell ref="W300:W301"/>
    <mergeCell ref="W278:W279"/>
    <mergeCell ref="W280:W281"/>
    <mergeCell ref="W282:W283"/>
    <mergeCell ref="W284:W285"/>
    <mergeCell ref="W286:W287"/>
    <mergeCell ref="W288:W289"/>
    <mergeCell ref="W266:W267"/>
    <mergeCell ref="W268:W269"/>
    <mergeCell ref="W270:W271"/>
    <mergeCell ref="W272:W273"/>
    <mergeCell ref="W274:W275"/>
    <mergeCell ref="W276:W277"/>
    <mergeCell ref="W254:W255"/>
    <mergeCell ref="W256:W257"/>
    <mergeCell ref="W258:W259"/>
    <mergeCell ref="W260:W261"/>
    <mergeCell ref="W262:W263"/>
    <mergeCell ref="W264:W265"/>
    <mergeCell ref="W242:W243"/>
    <mergeCell ref="W244:W245"/>
    <mergeCell ref="W246:W247"/>
    <mergeCell ref="W248:W249"/>
    <mergeCell ref="W250:W251"/>
    <mergeCell ref="W252:W253"/>
    <mergeCell ref="W230:W231"/>
    <mergeCell ref="W232:W233"/>
    <mergeCell ref="W234:W235"/>
    <mergeCell ref="W236:W237"/>
    <mergeCell ref="W238:W239"/>
    <mergeCell ref="W240:W241"/>
    <mergeCell ref="W218:W219"/>
    <mergeCell ref="W220:W221"/>
    <mergeCell ref="W222:W223"/>
    <mergeCell ref="W224:W225"/>
    <mergeCell ref="W226:W227"/>
    <mergeCell ref="W228:W229"/>
    <mergeCell ref="W206:W207"/>
    <mergeCell ref="W208:W209"/>
    <mergeCell ref="W210:W211"/>
    <mergeCell ref="W212:W213"/>
    <mergeCell ref="W214:W215"/>
    <mergeCell ref="W216:W217"/>
    <mergeCell ref="W194:W195"/>
    <mergeCell ref="W196:W197"/>
    <mergeCell ref="W198:W199"/>
    <mergeCell ref="W200:W201"/>
    <mergeCell ref="W202:W203"/>
    <mergeCell ref="W204:W205"/>
    <mergeCell ref="W182:W183"/>
    <mergeCell ref="W184:W185"/>
    <mergeCell ref="W186:W187"/>
    <mergeCell ref="W188:W189"/>
    <mergeCell ref="W190:W191"/>
    <mergeCell ref="W192:W193"/>
    <mergeCell ref="W170:W171"/>
    <mergeCell ref="W172:W173"/>
    <mergeCell ref="W174:W175"/>
    <mergeCell ref="W176:W177"/>
    <mergeCell ref="W178:W179"/>
    <mergeCell ref="W180:W181"/>
    <mergeCell ref="W158:W159"/>
    <mergeCell ref="W160:W161"/>
    <mergeCell ref="W162:W163"/>
    <mergeCell ref="W164:W165"/>
    <mergeCell ref="W166:W167"/>
    <mergeCell ref="W168:W169"/>
    <mergeCell ref="W146:W147"/>
    <mergeCell ref="W148:W149"/>
    <mergeCell ref="W150:W151"/>
    <mergeCell ref="W152:W153"/>
    <mergeCell ref="W154:W155"/>
    <mergeCell ref="W156:W157"/>
    <mergeCell ref="W134:W135"/>
    <mergeCell ref="W136:W137"/>
    <mergeCell ref="W138:W139"/>
    <mergeCell ref="W140:W141"/>
    <mergeCell ref="W142:W143"/>
    <mergeCell ref="W144:W145"/>
    <mergeCell ref="W122:W123"/>
    <mergeCell ref="W124:W125"/>
    <mergeCell ref="W126:W127"/>
    <mergeCell ref="W128:W129"/>
    <mergeCell ref="W130:W131"/>
    <mergeCell ref="W132:W133"/>
    <mergeCell ref="W110:W111"/>
    <mergeCell ref="W112:W113"/>
    <mergeCell ref="W114:W115"/>
    <mergeCell ref="W116:W117"/>
    <mergeCell ref="W118:W119"/>
    <mergeCell ref="W120:W121"/>
    <mergeCell ref="W98:W99"/>
    <mergeCell ref="W100:W101"/>
    <mergeCell ref="W102:W103"/>
    <mergeCell ref="W104:W105"/>
    <mergeCell ref="W106:W107"/>
    <mergeCell ref="W108:W109"/>
    <mergeCell ref="W86:W87"/>
    <mergeCell ref="W88:W89"/>
    <mergeCell ref="W90:W91"/>
    <mergeCell ref="W92:W93"/>
    <mergeCell ref="W94:W95"/>
    <mergeCell ref="W96:W97"/>
    <mergeCell ref="W74:W75"/>
    <mergeCell ref="W76:W77"/>
    <mergeCell ref="W78:W79"/>
    <mergeCell ref="W80:W81"/>
    <mergeCell ref="W82:W83"/>
    <mergeCell ref="W84:W85"/>
    <mergeCell ref="W62:W63"/>
    <mergeCell ref="W64:W65"/>
    <mergeCell ref="W66:W67"/>
    <mergeCell ref="W68:W69"/>
    <mergeCell ref="W70:W71"/>
    <mergeCell ref="W72:W73"/>
    <mergeCell ref="W48:W49"/>
    <mergeCell ref="W50:W51"/>
    <mergeCell ref="W52:W53"/>
    <mergeCell ref="W54:W55"/>
    <mergeCell ref="W56:W57"/>
    <mergeCell ref="W58:W59"/>
    <mergeCell ref="W60:W61"/>
    <mergeCell ref="D1130:D1131"/>
    <mergeCell ref="D1132:D1133"/>
    <mergeCell ref="D1134:D1135"/>
    <mergeCell ref="D1136:D1137"/>
    <mergeCell ref="W30:W31"/>
    <mergeCell ref="W32:W33"/>
    <mergeCell ref="D1118:D1119"/>
    <mergeCell ref="D1120:D1121"/>
    <mergeCell ref="D1122:D1123"/>
    <mergeCell ref="D1124:D1125"/>
    <mergeCell ref="D1126:D1127"/>
    <mergeCell ref="D1128:D1129"/>
    <mergeCell ref="D1106:D1107"/>
    <mergeCell ref="D1108:D1109"/>
    <mergeCell ref="D1110:D1111"/>
    <mergeCell ref="D1112:D1113"/>
    <mergeCell ref="D1114:D1115"/>
    <mergeCell ref="D1116:D1117"/>
    <mergeCell ref="D1094:D1095"/>
    <mergeCell ref="D1096:D1097"/>
    <mergeCell ref="D1098:D1099"/>
    <mergeCell ref="D1100:D1101"/>
    <mergeCell ref="D1102:D1103"/>
    <mergeCell ref="D1104:D1105"/>
    <mergeCell ref="D1082:D1083"/>
    <mergeCell ref="D1084:D1085"/>
    <mergeCell ref="D1086:D1087"/>
    <mergeCell ref="D1088:D1089"/>
    <mergeCell ref="D1090:D1091"/>
    <mergeCell ref="D1092:D1093"/>
    <mergeCell ref="D1070:D1071"/>
    <mergeCell ref="D1072:D1073"/>
    <mergeCell ref="D1074:D1075"/>
    <mergeCell ref="D1076:D1077"/>
    <mergeCell ref="D1078:D1079"/>
    <mergeCell ref="D1080:D1081"/>
    <mergeCell ref="D1058:D1059"/>
    <mergeCell ref="D1060:D1061"/>
    <mergeCell ref="D1062:D1063"/>
    <mergeCell ref="D1064:D1065"/>
    <mergeCell ref="D1066:D1067"/>
    <mergeCell ref="D1068:D1069"/>
    <mergeCell ref="D1046:D1047"/>
    <mergeCell ref="D1048:D1049"/>
    <mergeCell ref="D1050:D1051"/>
    <mergeCell ref="D1052:D1053"/>
    <mergeCell ref="D1054:D1055"/>
    <mergeCell ref="D1056:D1057"/>
    <mergeCell ref="D1034:D1035"/>
    <mergeCell ref="D1036:D1037"/>
    <mergeCell ref="D1038:D1039"/>
    <mergeCell ref="D1040:D1041"/>
    <mergeCell ref="D1042:D1043"/>
    <mergeCell ref="D1044:D1045"/>
    <mergeCell ref="D1022:D1023"/>
    <mergeCell ref="D1024:D1025"/>
    <mergeCell ref="D1026:D1027"/>
    <mergeCell ref="D1028:D1029"/>
    <mergeCell ref="D1030:D1031"/>
    <mergeCell ref="D1032:D1033"/>
    <mergeCell ref="D1010:D1011"/>
    <mergeCell ref="D1012:D1013"/>
    <mergeCell ref="D1014:D1015"/>
    <mergeCell ref="D1016:D1017"/>
    <mergeCell ref="D1018:D1019"/>
    <mergeCell ref="D1020:D1021"/>
    <mergeCell ref="D998:D999"/>
    <mergeCell ref="D1000:D1001"/>
    <mergeCell ref="D1002:D1003"/>
    <mergeCell ref="D1004:D1005"/>
    <mergeCell ref="D1006:D1007"/>
    <mergeCell ref="D1008:D1009"/>
    <mergeCell ref="D986:D987"/>
    <mergeCell ref="D988:D989"/>
    <mergeCell ref="D990:D991"/>
    <mergeCell ref="D992:D993"/>
    <mergeCell ref="D994:D995"/>
    <mergeCell ref="D996:D997"/>
    <mergeCell ref="D974:D975"/>
    <mergeCell ref="D976:D977"/>
    <mergeCell ref="D978:D979"/>
    <mergeCell ref="D980:D981"/>
    <mergeCell ref="D982:D983"/>
    <mergeCell ref="D984:D985"/>
    <mergeCell ref="D962:D963"/>
    <mergeCell ref="D964:D965"/>
    <mergeCell ref="D966:D967"/>
    <mergeCell ref="D968:D969"/>
    <mergeCell ref="D970:D971"/>
    <mergeCell ref="D972:D973"/>
    <mergeCell ref="D950:D951"/>
    <mergeCell ref="D952:D953"/>
    <mergeCell ref="D954:D955"/>
    <mergeCell ref="D956:D957"/>
    <mergeCell ref="D958:D959"/>
    <mergeCell ref="D960:D961"/>
    <mergeCell ref="D938:D939"/>
    <mergeCell ref="D940:D941"/>
    <mergeCell ref="D942:D943"/>
    <mergeCell ref="D944:D945"/>
    <mergeCell ref="D946:D947"/>
    <mergeCell ref="D948:D949"/>
    <mergeCell ref="D926:D927"/>
    <mergeCell ref="D928:D929"/>
    <mergeCell ref="D930:D931"/>
    <mergeCell ref="D932:D933"/>
    <mergeCell ref="D934:D935"/>
    <mergeCell ref="D936:D937"/>
    <mergeCell ref="D914:D915"/>
    <mergeCell ref="D916:D917"/>
    <mergeCell ref="D918:D919"/>
    <mergeCell ref="D920:D921"/>
    <mergeCell ref="D922:D923"/>
    <mergeCell ref="D924:D925"/>
    <mergeCell ref="D902:D903"/>
    <mergeCell ref="D904:D905"/>
    <mergeCell ref="D906:D907"/>
    <mergeCell ref="D908:D909"/>
    <mergeCell ref="D910:D911"/>
    <mergeCell ref="D912:D913"/>
    <mergeCell ref="D890:D891"/>
    <mergeCell ref="D892:D893"/>
    <mergeCell ref="D894:D895"/>
    <mergeCell ref="D896:D897"/>
    <mergeCell ref="D898:D899"/>
    <mergeCell ref="D900:D901"/>
    <mergeCell ref="D878:D879"/>
    <mergeCell ref="D880:D881"/>
    <mergeCell ref="D882:D883"/>
    <mergeCell ref="D884:D885"/>
    <mergeCell ref="D886:D887"/>
    <mergeCell ref="D888:D889"/>
    <mergeCell ref="D866:D867"/>
    <mergeCell ref="D868:D869"/>
    <mergeCell ref="D870:D871"/>
    <mergeCell ref="D872:D873"/>
    <mergeCell ref="D874:D875"/>
    <mergeCell ref="D876:D877"/>
    <mergeCell ref="D854:D855"/>
    <mergeCell ref="D856:D857"/>
    <mergeCell ref="D858:D859"/>
    <mergeCell ref="D860:D861"/>
    <mergeCell ref="D862:D863"/>
    <mergeCell ref="D864:D865"/>
    <mergeCell ref="D842:D843"/>
    <mergeCell ref="D844:D845"/>
    <mergeCell ref="D846:D847"/>
    <mergeCell ref="D848:D849"/>
    <mergeCell ref="D850:D851"/>
    <mergeCell ref="D852:D853"/>
    <mergeCell ref="D830:D831"/>
    <mergeCell ref="D832:D833"/>
    <mergeCell ref="D834:D835"/>
    <mergeCell ref="D836:D837"/>
    <mergeCell ref="D838:D839"/>
    <mergeCell ref="D840:D841"/>
    <mergeCell ref="D818:D819"/>
    <mergeCell ref="D820:D821"/>
    <mergeCell ref="D822:D823"/>
    <mergeCell ref="D824:D825"/>
    <mergeCell ref="D826:D827"/>
    <mergeCell ref="D828:D829"/>
    <mergeCell ref="D806:D807"/>
    <mergeCell ref="D808:D809"/>
    <mergeCell ref="D810:D811"/>
    <mergeCell ref="D812:D813"/>
    <mergeCell ref="D814:D815"/>
    <mergeCell ref="D816:D817"/>
    <mergeCell ref="D794:D795"/>
    <mergeCell ref="D796:D797"/>
    <mergeCell ref="D798:D799"/>
    <mergeCell ref="D800:D801"/>
    <mergeCell ref="D802:D803"/>
    <mergeCell ref="D804:D805"/>
    <mergeCell ref="D782:D783"/>
    <mergeCell ref="D784:D785"/>
    <mergeCell ref="D786:D787"/>
    <mergeCell ref="D788:D789"/>
    <mergeCell ref="D790:D791"/>
    <mergeCell ref="D792:D793"/>
    <mergeCell ref="D770:D771"/>
    <mergeCell ref="D772:D773"/>
    <mergeCell ref="D774:D775"/>
    <mergeCell ref="D776:D777"/>
    <mergeCell ref="D778:D779"/>
    <mergeCell ref="D780:D781"/>
    <mergeCell ref="D758:D759"/>
    <mergeCell ref="D760:D761"/>
    <mergeCell ref="D762:D763"/>
    <mergeCell ref="D764:D765"/>
    <mergeCell ref="D766:D767"/>
    <mergeCell ref="D768:D769"/>
    <mergeCell ref="D746:D747"/>
    <mergeCell ref="D748:D749"/>
    <mergeCell ref="D750:D751"/>
    <mergeCell ref="D752:D753"/>
    <mergeCell ref="D754:D755"/>
    <mergeCell ref="D756:D757"/>
    <mergeCell ref="D734:D735"/>
    <mergeCell ref="D736:D737"/>
    <mergeCell ref="D738:D739"/>
    <mergeCell ref="D740:D741"/>
    <mergeCell ref="D742:D743"/>
    <mergeCell ref="D744:D745"/>
    <mergeCell ref="D722:D723"/>
    <mergeCell ref="D724:D725"/>
    <mergeCell ref="D726:D727"/>
    <mergeCell ref="D728:D729"/>
    <mergeCell ref="D730:D731"/>
    <mergeCell ref="D732:D733"/>
    <mergeCell ref="D710:D711"/>
    <mergeCell ref="D712:D713"/>
    <mergeCell ref="D714:D715"/>
    <mergeCell ref="D716:D717"/>
    <mergeCell ref="D718:D719"/>
    <mergeCell ref="D720:D721"/>
    <mergeCell ref="D698:D699"/>
    <mergeCell ref="D700:D701"/>
    <mergeCell ref="D702:D703"/>
    <mergeCell ref="D704:D705"/>
    <mergeCell ref="D706:D707"/>
    <mergeCell ref="D708:D709"/>
    <mergeCell ref="D686:D687"/>
    <mergeCell ref="D688:D689"/>
    <mergeCell ref="D690:D691"/>
    <mergeCell ref="D692:D693"/>
    <mergeCell ref="D694:D695"/>
    <mergeCell ref="D696:D697"/>
    <mergeCell ref="D674:D675"/>
    <mergeCell ref="D676:D677"/>
    <mergeCell ref="D678:D679"/>
    <mergeCell ref="D680:D681"/>
    <mergeCell ref="D682:D683"/>
    <mergeCell ref="D684:D685"/>
    <mergeCell ref="D662:D663"/>
    <mergeCell ref="D664:D665"/>
    <mergeCell ref="D666:D667"/>
    <mergeCell ref="D668:D669"/>
    <mergeCell ref="D670:D671"/>
    <mergeCell ref="D672:D673"/>
    <mergeCell ref="D650:D651"/>
    <mergeCell ref="D652:D653"/>
    <mergeCell ref="D654:D655"/>
    <mergeCell ref="D656:D657"/>
    <mergeCell ref="D658:D659"/>
    <mergeCell ref="D660:D661"/>
    <mergeCell ref="D638:D639"/>
    <mergeCell ref="D640:D641"/>
    <mergeCell ref="D642:D643"/>
    <mergeCell ref="D644:D645"/>
    <mergeCell ref="D646:D647"/>
    <mergeCell ref="D648:D649"/>
    <mergeCell ref="D626:D627"/>
    <mergeCell ref="D628:D629"/>
    <mergeCell ref="D630:D631"/>
    <mergeCell ref="D632:D633"/>
    <mergeCell ref="D634:D635"/>
    <mergeCell ref="D636:D637"/>
    <mergeCell ref="D614:D615"/>
    <mergeCell ref="D616:D617"/>
    <mergeCell ref="D618:D619"/>
    <mergeCell ref="D620:D621"/>
    <mergeCell ref="D622:D623"/>
    <mergeCell ref="D624:D625"/>
    <mergeCell ref="D602:D603"/>
    <mergeCell ref="D604:D605"/>
    <mergeCell ref="D606:D607"/>
    <mergeCell ref="D608:D609"/>
    <mergeCell ref="D610:D611"/>
    <mergeCell ref="D612:D613"/>
    <mergeCell ref="D590:D591"/>
    <mergeCell ref="D592:D593"/>
    <mergeCell ref="D594:D595"/>
    <mergeCell ref="D596:D597"/>
    <mergeCell ref="D598:D599"/>
    <mergeCell ref="D600:D601"/>
    <mergeCell ref="D578:D579"/>
    <mergeCell ref="D580:D581"/>
    <mergeCell ref="D582:D583"/>
    <mergeCell ref="D584:D585"/>
    <mergeCell ref="D586:D587"/>
    <mergeCell ref="D588:D589"/>
    <mergeCell ref="D566:D567"/>
    <mergeCell ref="D568:D569"/>
    <mergeCell ref="D570:D571"/>
    <mergeCell ref="D572:D573"/>
    <mergeCell ref="D574:D575"/>
    <mergeCell ref="D576:D577"/>
    <mergeCell ref="D554:D555"/>
    <mergeCell ref="D556:D557"/>
    <mergeCell ref="D558:D559"/>
    <mergeCell ref="D560:D561"/>
    <mergeCell ref="D562:D563"/>
    <mergeCell ref="D564:D565"/>
    <mergeCell ref="D542:D543"/>
    <mergeCell ref="D544:D545"/>
    <mergeCell ref="D546:D547"/>
    <mergeCell ref="D548:D549"/>
    <mergeCell ref="D550:D551"/>
    <mergeCell ref="D552:D553"/>
    <mergeCell ref="D530:D531"/>
    <mergeCell ref="D532:D533"/>
    <mergeCell ref="D534:D535"/>
    <mergeCell ref="D536:D537"/>
    <mergeCell ref="D538:D539"/>
    <mergeCell ref="D540:D541"/>
    <mergeCell ref="D518:D519"/>
    <mergeCell ref="D520:D521"/>
    <mergeCell ref="D522:D523"/>
    <mergeCell ref="D524:D525"/>
    <mergeCell ref="D526:D527"/>
    <mergeCell ref="D528:D529"/>
    <mergeCell ref="D506:D507"/>
    <mergeCell ref="D508:D509"/>
    <mergeCell ref="D510:D511"/>
    <mergeCell ref="D512:D513"/>
    <mergeCell ref="D514:D515"/>
    <mergeCell ref="D516:D517"/>
    <mergeCell ref="D494:D495"/>
    <mergeCell ref="D496:D497"/>
    <mergeCell ref="D498:D499"/>
    <mergeCell ref="D500:D501"/>
    <mergeCell ref="D502:D503"/>
    <mergeCell ref="D504:D505"/>
    <mergeCell ref="D482:D483"/>
    <mergeCell ref="D484:D485"/>
    <mergeCell ref="D486:D487"/>
    <mergeCell ref="D488:D489"/>
    <mergeCell ref="D490:D491"/>
    <mergeCell ref="D492:D493"/>
    <mergeCell ref="D470:D471"/>
    <mergeCell ref="D472:D473"/>
    <mergeCell ref="D474:D475"/>
    <mergeCell ref="D476:D477"/>
    <mergeCell ref="D478:D479"/>
    <mergeCell ref="D480:D481"/>
    <mergeCell ref="D458:D459"/>
    <mergeCell ref="D460:D461"/>
    <mergeCell ref="D462:D463"/>
    <mergeCell ref="D464:D465"/>
    <mergeCell ref="D466:D467"/>
    <mergeCell ref="D468:D469"/>
    <mergeCell ref="D446:D447"/>
    <mergeCell ref="D448:D449"/>
    <mergeCell ref="D450:D451"/>
    <mergeCell ref="D452:D453"/>
    <mergeCell ref="D454:D455"/>
    <mergeCell ref="D456:D457"/>
    <mergeCell ref="D434:D435"/>
    <mergeCell ref="D436:D437"/>
    <mergeCell ref="D438:D439"/>
    <mergeCell ref="D440:D441"/>
    <mergeCell ref="D442:D443"/>
    <mergeCell ref="D444:D445"/>
    <mergeCell ref="D422:D423"/>
    <mergeCell ref="D424:D425"/>
    <mergeCell ref="D426:D427"/>
    <mergeCell ref="D428:D429"/>
    <mergeCell ref="D430:D431"/>
    <mergeCell ref="D432:D433"/>
    <mergeCell ref="D410:D411"/>
    <mergeCell ref="D412:D413"/>
    <mergeCell ref="D414:D415"/>
    <mergeCell ref="D416:D417"/>
    <mergeCell ref="D418:D419"/>
    <mergeCell ref="D420:D421"/>
    <mergeCell ref="D398:D399"/>
    <mergeCell ref="D400:D401"/>
    <mergeCell ref="D402:D403"/>
    <mergeCell ref="D404:D405"/>
    <mergeCell ref="D406:D407"/>
    <mergeCell ref="D408:D409"/>
    <mergeCell ref="D386:D387"/>
    <mergeCell ref="D388:D389"/>
    <mergeCell ref="D390:D391"/>
    <mergeCell ref="D392:D393"/>
    <mergeCell ref="D394:D395"/>
    <mergeCell ref="D396:D397"/>
    <mergeCell ref="D374:D375"/>
    <mergeCell ref="D376:D377"/>
    <mergeCell ref="D378:D379"/>
    <mergeCell ref="D380:D381"/>
    <mergeCell ref="D382:D383"/>
    <mergeCell ref="D384:D385"/>
    <mergeCell ref="D362:D363"/>
    <mergeCell ref="D364:D365"/>
    <mergeCell ref="D366:D367"/>
    <mergeCell ref="D368:D369"/>
    <mergeCell ref="D370:D371"/>
    <mergeCell ref="D372:D373"/>
    <mergeCell ref="D350:D351"/>
    <mergeCell ref="D352:D353"/>
    <mergeCell ref="D354:D355"/>
    <mergeCell ref="D356:D357"/>
    <mergeCell ref="D358:D359"/>
    <mergeCell ref="D360:D361"/>
    <mergeCell ref="D338:D339"/>
    <mergeCell ref="D340:D341"/>
    <mergeCell ref="D342:D343"/>
    <mergeCell ref="D344:D345"/>
    <mergeCell ref="D346:D347"/>
    <mergeCell ref="D348:D349"/>
    <mergeCell ref="D326:D327"/>
    <mergeCell ref="D328:D329"/>
    <mergeCell ref="D330:D331"/>
    <mergeCell ref="D332:D333"/>
    <mergeCell ref="D334:D335"/>
    <mergeCell ref="D336:D337"/>
    <mergeCell ref="D314:D315"/>
    <mergeCell ref="D316:D317"/>
    <mergeCell ref="D318:D319"/>
    <mergeCell ref="D320:D321"/>
    <mergeCell ref="D322:D323"/>
    <mergeCell ref="D324:D325"/>
    <mergeCell ref="D302:D303"/>
    <mergeCell ref="D304:D305"/>
    <mergeCell ref="D306:D307"/>
    <mergeCell ref="D308:D309"/>
    <mergeCell ref="D310:D311"/>
    <mergeCell ref="D312:D313"/>
    <mergeCell ref="D290:D291"/>
    <mergeCell ref="D292:D293"/>
    <mergeCell ref="D294:D295"/>
    <mergeCell ref="D296:D297"/>
    <mergeCell ref="D298:D299"/>
    <mergeCell ref="D300:D301"/>
    <mergeCell ref="D278:D279"/>
    <mergeCell ref="D280:D281"/>
    <mergeCell ref="D282:D283"/>
    <mergeCell ref="D284:D285"/>
    <mergeCell ref="D286:D287"/>
    <mergeCell ref="D288:D289"/>
    <mergeCell ref="D266:D267"/>
    <mergeCell ref="D268:D269"/>
    <mergeCell ref="D270:D271"/>
    <mergeCell ref="D272:D273"/>
    <mergeCell ref="D274:D275"/>
    <mergeCell ref="D276:D277"/>
    <mergeCell ref="D254:D255"/>
    <mergeCell ref="D256:D257"/>
    <mergeCell ref="D258:D259"/>
    <mergeCell ref="D260:D261"/>
    <mergeCell ref="D262:D263"/>
    <mergeCell ref="D264:D265"/>
    <mergeCell ref="D242:D243"/>
    <mergeCell ref="D244:D245"/>
    <mergeCell ref="D246:D247"/>
    <mergeCell ref="D248:D249"/>
    <mergeCell ref="D250:D251"/>
    <mergeCell ref="D252:D253"/>
    <mergeCell ref="D230:D231"/>
    <mergeCell ref="D232:D233"/>
    <mergeCell ref="D234:D235"/>
    <mergeCell ref="D236:D237"/>
    <mergeCell ref="D238:D239"/>
    <mergeCell ref="D240:D241"/>
    <mergeCell ref="D218:D219"/>
    <mergeCell ref="D220:D221"/>
    <mergeCell ref="D222:D223"/>
    <mergeCell ref="D224:D225"/>
    <mergeCell ref="D226:D227"/>
    <mergeCell ref="D228:D229"/>
    <mergeCell ref="D206:D207"/>
    <mergeCell ref="D208:D209"/>
    <mergeCell ref="D210:D211"/>
    <mergeCell ref="D212:D213"/>
    <mergeCell ref="D214:D215"/>
    <mergeCell ref="D216:D217"/>
    <mergeCell ref="D194:D195"/>
    <mergeCell ref="D196:D197"/>
    <mergeCell ref="D198:D199"/>
    <mergeCell ref="D200:D201"/>
    <mergeCell ref="D202:D203"/>
    <mergeCell ref="D204:D205"/>
    <mergeCell ref="D182:D183"/>
    <mergeCell ref="D184:D185"/>
    <mergeCell ref="D186:D187"/>
    <mergeCell ref="D188:D189"/>
    <mergeCell ref="D190:D191"/>
    <mergeCell ref="D192:D193"/>
    <mergeCell ref="D170:D171"/>
    <mergeCell ref="D172:D173"/>
    <mergeCell ref="D174:D175"/>
    <mergeCell ref="D176:D177"/>
    <mergeCell ref="D178:D179"/>
    <mergeCell ref="D180:D181"/>
    <mergeCell ref="D158:D159"/>
    <mergeCell ref="D160:D161"/>
    <mergeCell ref="D162:D163"/>
    <mergeCell ref="D164:D165"/>
    <mergeCell ref="D166:D167"/>
    <mergeCell ref="D168:D169"/>
    <mergeCell ref="D146:D147"/>
    <mergeCell ref="D148:D149"/>
    <mergeCell ref="D150:D151"/>
    <mergeCell ref="D152:D153"/>
    <mergeCell ref="D154:D155"/>
    <mergeCell ref="D156:D157"/>
    <mergeCell ref="D134:D135"/>
    <mergeCell ref="D136:D137"/>
    <mergeCell ref="D138:D139"/>
    <mergeCell ref="D140:D141"/>
    <mergeCell ref="D142:D143"/>
    <mergeCell ref="D144:D145"/>
    <mergeCell ref="D122:D123"/>
    <mergeCell ref="D124:D125"/>
    <mergeCell ref="D126:D127"/>
    <mergeCell ref="D128:D129"/>
    <mergeCell ref="D130:D131"/>
    <mergeCell ref="D132:D133"/>
    <mergeCell ref="D110:D111"/>
    <mergeCell ref="D112:D113"/>
    <mergeCell ref="D114:D115"/>
    <mergeCell ref="D116:D117"/>
    <mergeCell ref="D118:D119"/>
    <mergeCell ref="D120:D121"/>
    <mergeCell ref="D98:D99"/>
    <mergeCell ref="D100:D101"/>
    <mergeCell ref="D102:D103"/>
    <mergeCell ref="D104:D105"/>
    <mergeCell ref="D106:D107"/>
    <mergeCell ref="D108:D109"/>
    <mergeCell ref="D86:D87"/>
    <mergeCell ref="D88:D89"/>
    <mergeCell ref="D90:D91"/>
    <mergeCell ref="D92:D93"/>
    <mergeCell ref="D94:D95"/>
    <mergeCell ref="D96:D97"/>
    <mergeCell ref="D74:D75"/>
    <mergeCell ref="D76:D77"/>
    <mergeCell ref="D78:D79"/>
    <mergeCell ref="D80:D81"/>
    <mergeCell ref="D82:D83"/>
    <mergeCell ref="D84:D85"/>
    <mergeCell ref="D62:D63"/>
    <mergeCell ref="D64:D65"/>
    <mergeCell ref="D66:D67"/>
    <mergeCell ref="D68:D69"/>
    <mergeCell ref="D70:D71"/>
    <mergeCell ref="D72:D73"/>
    <mergeCell ref="B1136:B1137"/>
    <mergeCell ref="D30:D31"/>
    <mergeCell ref="D32:D33"/>
    <mergeCell ref="D48:D49"/>
    <mergeCell ref="D50:D51"/>
    <mergeCell ref="D52:D53"/>
    <mergeCell ref="D54:D55"/>
    <mergeCell ref="D56:D57"/>
    <mergeCell ref="D58:D59"/>
    <mergeCell ref="D60:D61"/>
    <mergeCell ref="B1124:B1125"/>
    <mergeCell ref="B1126:B1127"/>
    <mergeCell ref="B1128:B1129"/>
    <mergeCell ref="B1130:B1131"/>
    <mergeCell ref="B1132:B1133"/>
    <mergeCell ref="B1134:B1135"/>
    <mergeCell ref="B1112:B1113"/>
    <mergeCell ref="B1114:B1115"/>
    <mergeCell ref="B1116:B1117"/>
    <mergeCell ref="B1118:B1119"/>
    <mergeCell ref="B1120:B1121"/>
    <mergeCell ref="B1122:B1123"/>
    <mergeCell ref="B1100:B1101"/>
    <mergeCell ref="B1102:B1103"/>
    <mergeCell ref="B1104:B1105"/>
    <mergeCell ref="B1106:B1107"/>
    <mergeCell ref="B1108:B1109"/>
    <mergeCell ref="B1110:B1111"/>
    <mergeCell ref="B1088:B1089"/>
    <mergeCell ref="B1090:B1091"/>
    <mergeCell ref="B1092:B1093"/>
    <mergeCell ref="B1094:B1095"/>
    <mergeCell ref="B1096:B1097"/>
    <mergeCell ref="B1098:B1099"/>
    <mergeCell ref="B1076:B1077"/>
    <mergeCell ref="B1078:B1079"/>
    <mergeCell ref="B1080:B1081"/>
    <mergeCell ref="B1082:B1083"/>
    <mergeCell ref="B1084:B1085"/>
    <mergeCell ref="B1086:B1087"/>
    <mergeCell ref="B1064:B1065"/>
    <mergeCell ref="B1066:B1067"/>
    <mergeCell ref="B1068:B1069"/>
    <mergeCell ref="B1070:B1071"/>
    <mergeCell ref="B1072:B1073"/>
    <mergeCell ref="B1074:B1075"/>
    <mergeCell ref="B1052:B1053"/>
    <mergeCell ref="B1054:B1055"/>
    <mergeCell ref="B1056:B1057"/>
    <mergeCell ref="B1058:B1059"/>
    <mergeCell ref="B1060:B1061"/>
    <mergeCell ref="B1062:B1063"/>
    <mergeCell ref="B1040:B1041"/>
    <mergeCell ref="B1042:B1043"/>
    <mergeCell ref="B1044:B1045"/>
    <mergeCell ref="B1046:B1047"/>
    <mergeCell ref="B1048:B1049"/>
    <mergeCell ref="B1050:B1051"/>
    <mergeCell ref="B1028:B1029"/>
    <mergeCell ref="B1030:B1031"/>
    <mergeCell ref="B1032:B1033"/>
    <mergeCell ref="B1034:B1035"/>
    <mergeCell ref="B1036:B1037"/>
    <mergeCell ref="B1038:B1039"/>
    <mergeCell ref="B1016:B1017"/>
    <mergeCell ref="B1018:B1019"/>
    <mergeCell ref="B1020:B1021"/>
    <mergeCell ref="B1022:B1023"/>
    <mergeCell ref="B1024:B1025"/>
    <mergeCell ref="B1026:B1027"/>
    <mergeCell ref="B1004:B1005"/>
    <mergeCell ref="B1006:B1007"/>
    <mergeCell ref="B1008:B1009"/>
    <mergeCell ref="B1010:B1011"/>
    <mergeCell ref="B1012:B1013"/>
    <mergeCell ref="B1014:B1015"/>
    <mergeCell ref="B992:B993"/>
    <mergeCell ref="B994:B995"/>
    <mergeCell ref="B996:B997"/>
    <mergeCell ref="B998:B999"/>
    <mergeCell ref="B1000:B1001"/>
    <mergeCell ref="B1002:B1003"/>
    <mergeCell ref="B980:B981"/>
    <mergeCell ref="B982:B983"/>
    <mergeCell ref="B984:B985"/>
    <mergeCell ref="B986:B987"/>
    <mergeCell ref="B988:B989"/>
    <mergeCell ref="B990:B991"/>
    <mergeCell ref="B968:B969"/>
    <mergeCell ref="B970:B971"/>
    <mergeCell ref="B972:B973"/>
    <mergeCell ref="B974:B975"/>
    <mergeCell ref="B976:B977"/>
    <mergeCell ref="B978:B979"/>
    <mergeCell ref="B956:B957"/>
    <mergeCell ref="B958:B959"/>
    <mergeCell ref="B960:B961"/>
    <mergeCell ref="B962:B963"/>
    <mergeCell ref="B964:B965"/>
    <mergeCell ref="B966:B967"/>
    <mergeCell ref="B944:B945"/>
    <mergeCell ref="B946:B947"/>
    <mergeCell ref="B948:B949"/>
    <mergeCell ref="B950:B951"/>
    <mergeCell ref="B952:B953"/>
    <mergeCell ref="B954:B955"/>
    <mergeCell ref="B932:B933"/>
    <mergeCell ref="B934:B935"/>
    <mergeCell ref="B936:B937"/>
    <mergeCell ref="B938:B939"/>
    <mergeCell ref="B940:B941"/>
    <mergeCell ref="B942:B943"/>
    <mergeCell ref="B920:B921"/>
    <mergeCell ref="B922:B923"/>
    <mergeCell ref="B924:B925"/>
    <mergeCell ref="B926:B927"/>
    <mergeCell ref="B928:B929"/>
    <mergeCell ref="B930:B931"/>
    <mergeCell ref="B908:B909"/>
    <mergeCell ref="B910:B911"/>
    <mergeCell ref="B912:B913"/>
    <mergeCell ref="B914:B915"/>
    <mergeCell ref="B916:B917"/>
    <mergeCell ref="B918:B919"/>
    <mergeCell ref="B896:B897"/>
    <mergeCell ref="B898:B899"/>
    <mergeCell ref="B900:B901"/>
    <mergeCell ref="B902:B903"/>
    <mergeCell ref="B904:B905"/>
    <mergeCell ref="B906:B907"/>
    <mergeCell ref="B884:B885"/>
    <mergeCell ref="B886:B887"/>
    <mergeCell ref="B888:B889"/>
    <mergeCell ref="B890:B891"/>
    <mergeCell ref="B892:B893"/>
    <mergeCell ref="B894:B895"/>
    <mergeCell ref="B872:B873"/>
    <mergeCell ref="B874:B875"/>
    <mergeCell ref="B876:B877"/>
    <mergeCell ref="B878:B879"/>
    <mergeCell ref="B880:B881"/>
    <mergeCell ref="B882:B883"/>
    <mergeCell ref="B860:B861"/>
    <mergeCell ref="B862:B863"/>
    <mergeCell ref="B864:B865"/>
    <mergeCell ref="B866:B867"/>
    <mergeCell ref="B868:B869"/>
    <mergeCell ref="B870:B871"/>
    <mergeCell ref="B848:B849"/>
    <mergeCell ref="B850:B851"/>
    <mergeCell ref="B852:B853"/>
    <mergeCell ref="B854:B855"/>
    <mergeCell ref="B856:B857"/>
    <mergeCell ref="B858:B859"/>
    <mergeCell ref="B836:B837"/>
    <mergeCell ref="B838:B839"/>
    <mergeCell ref="B840:B841"/>
    <mergeCell ref="B842:B843"/>
    <mergeCell ref="B844:B845"/>
    <mergeCell ref="B846:B847"/>
    <mergeCell ref="B824:B825"/>
    <mergeCell ref="B826:B827"/>
    <mergeCell ref="B828:B829"/>
    <mergeCell ref="B830:B831"/>
    <mergeCell ref="B832:B833"/>
    <mergeCell ref="B834:B835"/>
    <mergeCell ref="B812:B813"/>
    <mergeCell ref="B814:B815"/>
    <mergeCell ref="B816:B817"/>
    <mergeCell ref="B818:B819"/>
    <mergeCell ref="B820:B821"/>
    <mergeCell ref="B822:B823"/>
    <mergeCell ref="B800:B801"/>
    <mergeCell ref="B802:B803"/>
    <mergeCell ref="B804:B805"/>
    <mergeCell ref="B806:B807"/>
    <mergeCell ref="B808:B809"/>
    <mergeCell ref="B810:B811"/>
    <mergeCell ref="B788:B789"/>
    <mergeCell ref="B790:B791"/>
    <mergeCell ref="B792:B793"/>
    <mergeCell ref="B794:B795"/>
    <mergeCell ref="B796:B797"/>
    <mergeCell ref="B798:B799"/>
    <mergeCell ref="B776:B777"/>
    <mergeCell ref="B778:B779"/>
    <mergeCell ref="B780:B781"/>
    <mergeCell ref="B782:B783"/>
    <mergeCell ref="B784:B785"/>
    <mergeCell ref="B786:B787"/>
    <mergeCell ref="B764:B765"/>
    <mergeCell ref="B766:B767"/>
    <mergeCell ref="B768:B769"/>
    <mergeCell ref="B770:B771"/>
    <mergeCell ref="B772:B773"/>
    <mergeCell ref="B774:B775"/>
    <mergeCell ref="B752:B753"/>
    <mergeCell ref="B754:B755"/>
    <mergeCell ref="B756:B757"/>
    <mergeCell ref="B758:B759"/>
    <mergeCell ref="B760:B761"/>
    <mergeCell ref="B762:B763"/>
    <mergeCell ref="B740:B741"/>
    <mergeCell ref="B742:B743"/>
    <mergeCell ref="B744:B745"/>
    <mergeCell ref="B746:B747"/>
    <mergeCell ref="B748:B749"/>
    <mergeCell ref="B750:B751"/>
    <mergeCell ref="B728:B729"/>
    <mergeCell ref="B730:B731"/>
    <mergeCell ref="B732:B733"/>
    <mergeCell ref="B734:B735"/>
    <mergeCell ref="B736:B737"/>
    <mergeCell ref="B738:B739"/>
    <mergeCell ref="B716:B717"/>
    <mergeCell ref="B718:B719"/>
    <mergeCell ref="B720:B721"/>
    <mergeCell ref="B722:B723"/>
    <mergeCell ref="B724:B725"/>
    <mergeCell ref="B726:B727"/>
    <mergeCell ref="B704:B705"/>
    <mergeCell ref="B706:B707"/>
    <mergeCell ref="B708:B709"/>
    <mergeCell ref="B710:B711"/>
    <mergeCell ref="B712:B713"/>
    <mergeCell ref="B714:B715"/>
    <mergeCell ref="B692:B693"/>
    <mergeCell ref="B694:B695"/>
    <mergeCell ref="B696:B697"/>
    <mergeCell ref="B698:B699"/>
    <mergeCell ref="B700:B701"/>
    <mergeCell ref="B702:B703"/>
    <mergeCell ref="B680:B681"/>
    <mergeCell ref="B682:B683"/>
    <mergeCell ref="B684:B685"/>
    <mergeCell ref="B686:B687"/>
    <mergeCell ref="B688:B689"/>
    <mergeCell ref="B690:B691"/>
    <mergeCell ref="B668:B669"/>
    <mergeCell ref="B670:B671"/>
    <mergeCell ref="B672:B673"/>
    <mergeCell ref="B674:B675"/>
    <mergeCell ref="B676:B677"/>
    <mergeCell ref="B678:B679"/>
    <mergeCell ref="B656:B657"/>
    <mergeCell ref="B658:B659"/>
    <mergeCell ref="B660:B661"/>
    <mergeCell ref="B662:B663"/>
    <mergeCell ref="B664:B665"/>
    <mergeCell ref="B666:B667"/>
    <mergeCell ref="B644:B645"/>
    <mergeCell ref="B646:B647"/>
    <mergeCell ref="B648:B649"/>
    <mergeCell ref="B650:B651"/>
    <mergeCell ref="B652:B653"/>
    <mergeCell ref="B654:B655"/>
    <mergeCell ref="B632:B633"/>
    <mergeCell ref="B634:B635"/>
    <mergeCell ref="B636:B637"/>
    <mergeCell ref="B638:B639"/>
    <mergeCell ref="B640:B641"/>
    <mergeCell ref="B642:B643"/>
    <mergeCell ref="B620:B621"/>
    <mergeCell ref="B622:B623"/>
    <mergeCell ref="B624:B625"/>
    <mergeCell ref="B626:B627"/>
    <mergeCell ref="B628:B629"/>
    <mergeCell ref="B630:B631"/>
    <mergeCell ref="B608:B609"/>
    <mergeCell ref="B610:B611"/>
    <mergeCell ref="B612:B613"/>
    <mergeCell ref="B614:B615"/>
    <mergeCell ref="B616:B617"/>
    <mergeCell ref="B618:B619"/>
    <mergeCell ref="B596:B597"/>
    <mergeCell ref="B598:B599"/>
    <mergeCell ref="B600:B601"/>
    <mergeCell ref="B602:B603"/>
    <mergeCell ref="B604:B605"/>
    <mergeCell ref="B606:B607"/>
    <mergeCell ref="B584:B585"/>
    <mergeCell ref="B586:B587"/>
    <mergeCell ref="B588:B589"/>
    <mergeCell ref="B590:B591"/>
    <mergeCell ref="B592:B593"/>
    <mergeCell ref="B594:B595"/>
    <mergeCell ref="B572:B573"/>
    <mergeCell ref="B574:B575"/>
    <mergeCell ref="B576:B577"/>
    <mergeCell ref="B578:B579"/>
    <mergeCell ref="B580:B581"/>
    <mergeCell ref="B582:B583"/>
    <mergeCell ref="B560:B561"/>
    <mergeCell ref="B562:B563"/>
    <mergeCell ref="B564:B565"/>
    <mergeCell ref="B566:B567"/>
    <mergeCell ref="B568:B569"/>
    <mergeCell ref="B570:B571"/>
    <mergeCell ref="B548:B549"/>
    <mergeCell ref="B550:B551"/>
    <mergeCell ref="B552:B553"/>
    <mergeCell ref="B554:B555"/>
    <mergeCell ref="B556:B557"/>
    <mergeCell ref="B558:B559"/>
    <mergeCell ref="B536:B537"/>
    <mergeCell ref="B538:B539"/>
    <mergeCell ref="B540:B541"/>
    <mergeCell ref="B542:B543"/>
    <mergeCell ref="B544:B545"/>
    <mergeCell ref="B546:B547"/>
    <mergeCell ref="B524:B525"/>
    <mergeCell ref="B526:B527"/>
    <mergeCell ref="B528:B529"/>
    <mergeCell ref="B530:B531"/>
    <mergeCell ref="B532:B533"/>
    <mergeCell ref="B534:B535"/>
    <mergeCell ref="B512:B513"/>
    <mergeCell ref="B514:B515"/>
    <mergeCell ref="B516:B517"/>
    <mergeCell ref="B518:B519"/>
    <mergeCell ref="B520:B521"/>
    <mergeCell ref="B522:B523"/>
    <mergeCell ref="B500:B501"/>
    <mergeCell ref="B502:B503"/>
    <mergeCell ref="B504:B505"/>
    <mergeCell ref="B506:B507"/>
    <mergeCell ref="B508:B509"/>
    <mergeCell ref="B510:B511"/>
    <mergeCell ref="B488:B489"/>
    <mergeCell ref="B490:B491"/>
    <mergeCell ref="B492:B493"/>
    <mergeCell ref="B494:B495"/>
    <mergeCell ref="B496:B497"/>
    <mergeCell ref="B498:B499"/>
    <mergeCell ref="B476:B477"/>
    <mergeCell ref="B478:B479"/>
    <mergeCell ref="B480:B481"/>
    <mergeCell ref="B482:B483"/>
    <mergeCell ref="B484:B485"/>
    <mergeCell ref="B486:B487"/>
    <mergeCell ref="B464:B465"/>
    <mergeCell ref="B466:B467"/>
    <mergeCell ref="B468:B469"/>
    <mergeCell ref="B470:B471"/>
    <mergeCell ref="B472:B473"/>
    <mergeCell ref="B474:B475"/>
    <mergeCell ref="B452:B453"/>
    <mergeCell ref="B454:B455"/>
    <mergeCell ref="B456:B457"/>
    <mergeCell ref="B458:B459"/>
    <mergeCell ref="B460:B461"/>
    <mergeCell ref="B462:B463"/>
    <mergeCell ref="B440:B441"/>
    <mergeCell ref="B442:B443"/>
    <mergeCell ref="B444:B445"/>
    <mergeCell ref="B446:B447"/>
    <mergeCell ref="B448:B449"/>
    <mergeCell ref="B450:B451"/>
    <mergeCell ref="B428:B429"/>
    <mergeCell ref="B430:B431"/>
    <mergeCell ref="B432:B433"/>
    <mergeCell ref="B434:B435"/>
    <mergeCell ref="B436:B437"/>
    <mergeCell ref="B438:B439"/>
    <mergeCell ref="B416:B417"/>
    <mergeCell ref="B418:B419"/>
    <mergeCell ref="B420:B421"/>
    <mergeCell ref="B422:B423"/>
    <mergeCell ref="B424:B425"/>
    <mergeCell ref="B426:B427"/>
    <mergeCell ref="B404:B405"/>
    <mergeCell ref="B406:B407"/>
    <mergeCell ref="B408:B409"/>
    <mergeCell ref="B410:B411"/>
    <mergeCell ref="B412:B413"/>
    <mergeCell ref="B414:B415"/>
    <mergeCell ref="B392:B393"/>
    <mergeCell ref="B394:B395"/>
    <mergeCell ref="B396:B397"/>
    <mergeCell ref="B398:B399"/>
    <mergeCell ref="B400:B401"/>
    <mergeCell ref="B402:B403"/>
    <mergeCell ref="B380:B381"/>
    <mergeCell ref="B382:B383"/>
    <mergeCell ref="B384:B385"/>
    <mergeCell ref="B386:B387"/>
    <mergeCell ref="B388:B389"/>
    <mergeCell ref="B390:B391"/>
    <mergeCell ref="B368:B369"/>
    <mergeCell ref="B370:B371"/>
    <mergeCell ref="B372:B373"/>
    <mergeCell ref="B374:B375"/>
    <mergeCell ref="B376:B377"/>
    <mergeCell ref="B378:B379"/>
    <mergeCell ref="B356:B357"/>
    <mergeCell ref="B358:B359"/>
    <mergeCell ref="B360:B361"/>
    <mergeCell ref="B362:B363"/>
    <mergeCell ref="B364:B365"/>
    <mergeCell ref="B366:B367"/>
    <mergeCell ref="B344:B345"/>
    <mergeCell ref="B346:B347"/>
    <mergeCell ref="B348:B349"/>
    <mergeCell ref="B350:B351"/>
    <mergeCell ref="B352:B353"/>
    <mergeCell ref="B354:B355"/>
    <mergeCell ref="B332:B333"/>
    <mergeCell ref="B334:B335"/>
    <mergeCell ref="B336:B337"/>
    <mergeCell ref="B338:B339"/>
    <mergeCell ref="B340:B341"/>
    <mergeCell ref="B342:B343"/>
    <mergeCell ref="B320:B321"/>
    <mergeCell ref="B322:B323"/>
    <mergeCell ref="B324:B325"/>
    <mergeCell ref="B326:B327"/>
    <mergeCell ref="B328:B329"/>
    <mergeCell ref="B330:B331"/>
    <mergeCell ref="B308:B309"/>
    <mergeCell ref="B310:B311"/>
    <mergeCell ref="B312:B313"/>
    <mergeCell ref="B314:B315"/>
    <mergeCell ref="B316:B317"/>
    <mergeCell ref="B318:B319"/>
    <mergeCell ref="B296:B297"/>
    <mergeCell ref="B298:B299"/>
    <mergeCell ref="B300:B301"/>
    <mergeCell ref="B302:B303"/>
    <mergeCell ref="B304:B305"/>
    <mergeCell ref="B306:B307"/>
    <mergeCell ref="B284:B285"/>
    <mergeCell ref="B286:B287"/>
    <mergeCell ref="B288:B289"/>
    <mergeCell ref="B290:B291"/>
    <mergeCell ref="B292:B293"/>
    <mergeCell ref="B294:B295"/>
    <mergeCell ref="B272:B273"/>
    <mergeCell ref="B274:B275"/>
    <mergeCell ref="B276:B277"/>
    <mergeCell ref="B278:B279"/>
    <mergeCell ref="B280:B281"/>
    <mergeCell ref="B282:B283"/>
    <mergeCell ref="B260:B261"/>
    <mergeCell ref="B262:B263"/>
    <mergeCell ref="B264:B265"/>
    <mergeCell ref="B266:B267"/>
    <mergeCell ref="B268:B269"/>
    <mergeCell ref="B270:B271"/>
    <mergeCell ref="B248:B249"/>
    <mergeCell ref="B250:B251"/>
    <mergeCell ref="B252:B253"/>
    <mergeCell ref="B254:B255"/>
    <mergeCell ref="B256:B257"/>
    <mergeCell ref="B258:B259"/>
    <mergeCell ref="B236:B237"/>
    <mergeCell ref="B238:B239"/>
    <mergeCell ref="B240:B241"/>
    <mergeCell ref="B242:B243"/>
    <mergeCell ref="B244:B245"/>
    <mergeCell ref="B246:B247"/>
    <mergeCell ref="B224:B225"/>
    <mergeCell ref="B226:B227"/>
    <mergeCell ref="B228:B229"/>
    <mergeCell ref="B230:B231"/>
    <mergeCell ref="B232:B233"/>
    <mergeCell ref="B234:B235"/>
    <mergeCell ref="B212:B213"/>
    <mergeCell ref="B214:B215"/>
    <mergeCell ref="B216:B217"/>
    <mergeCell ref="B218:B219"/>
    <mergeCell ref="B220:B221"/>
    <mergeCell ref="B222:B223"/>
    <mergeCell ref="B200:B201"/>
    <mergeCell ref="B202:B203"/>
    <mergeCell ref="B204:B205"/>
    <mergeCell ref="B206:B207"/>
    <mergeCell ref="B208:B209"/>
    <mergeCell ref="B210:B211"/>
    <mergeCell ref="B188:B189"/>
    <mergeCell ref="B190:B191"/>
    <mergeCell ref="B192:B193"/>
    <mergeCell ref="B194:B195"/>
    <mergeCell ref="B196:B197"/>
    <mergeCell ref="B198:B199"/>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B154:B155"/>
    <mergeCell ref="B156:B157"/>
    <mergeCell ref="B158:B159"/>
    <mergeCell ref="B160:B161"/>
    <mergeCell ref="B162:B163"/>
    <mergeCell ref="B140:B141"/>
    <mergeCell ref="B142:B143"/>
    <mergeCell ref="B144:B145"/>
    <mergeCell ref="B146:B147"/>
    <mergeCell ref="B148:B149"/>
    <mergeCell ref="B150:B151"/>
    <mergeCell ref="B128:B129"/>
    <mergeCell ref="B130:B131"/>
    <mergeCell ref="B132:B133"/>
    <mergeCell ref="B134:B135"/>
    <mergeCell ref="B136:B137"/>
    <mergeCell ref="B138:B139"/>
    <mergeCell ref="B116:B117"/>
    <mergeCell ref="B118:B119"/>
    <mergeCell ref="B120:B121"/>
    <mergeCell ref="B122:B123"/>
    <mergeCell ref="B124:B125"/>
    <mergeCell ref="B126:B127"/>
    <mergeCell ref="B104:B105"/>
    <mergeCell ref="B106:B107"/>
    <mergeCell ref="B108:B109"/>
    <mergeCell ref="B110:B111"/>
    <mergeCell ref="B112:B113"/>
    <mergeCell ref="B114:B115"/>
    <mergeCell ref="B92:B93"/>
    <mergeCell ref="B94:B95"/>
    <mergeCell ref="B96:B97"/>
    <mergeCell ref="B98:B99"/>
    <mergeCell ref="B100:B101"/>
    <mergeCell ref="B102:B103"/>
    <mergeCell ref="B80:B81"/>
    <mergeCell ref="B82:B83"/>
    <mergeCell ref="B84:B85"/>
    <mergeCell ref="B86:B87"/>
    <mergeCell ref="B88:B89"/>
    <mergeCell ref="B90:B91"/>
    <mergeCell ref="B68:B69"/>
    <mergeCell ref="B70:B71"/>
    <mergeCell ref="B72:B73"/>
    <mergeCell ref="B74:B75"/>
    <mergeCell ref="B76:B77"/>
    <mergeCell ref="B78:B79"/>
    <mergeCell ref="B56:B57"/>
    <mergeCell ref="B58:B59"/>
    <mergeCell ref="B60:B61"/>
    <mergeCell ref="B62:B63"/>
    <mergeCell ref="B64:B65"/>
    <mergeCell ref="B66:B67"/>
    <mergeCell ref="B30:B31"/>
    <mergeCell ref="B32:B33"/>
    <mergeCell ref="B48:B49"/>
    <mergeCell ref="B50:B51"/>
    <mergeCell ref="B52:B53"/>
    <mergeCell ref="B54:B5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workbookViewId="0">
      <selection activeCell="B17" sqref="B17"/>
    </sheetView>
  </sheetViews>
  <sheetFormatPr baseColWidth="10"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455" t="s">
        <v>1347</v>
      </c>
      <c r="B1" s="455"/>
      <c r="C1" s="455"/>
      <c r="D1" s="455"/>
      <c r="E1" s="455"/>
      <c r="F1" s="455"/>
      <c r="G1" s="455"/>
      <c r="H1" s="455"/>
      <c r="I1" s="455"/>
      <c r="J1" s="455"/>
      <c r="K1" s="455"/>
      <c r="L1" s="455"/>
      <c r="M1" s="455"/>
      <c r="N1" s="455"/>
      <c r="O1" s="455"/>
      <c r="P1" s="455"/>
      <c r="Q1" s="455"/>
      <c r="R1" s="455"/>
      <c r="S1" s="455"/>
      <c r="T1" s="455"/>
      <c r="U1" s="455"/>
      <c r="V1" s="455"/>
      <c r="W1" s="455"/>
      <c r="X1" s="455"/>
      <c r="Y1" s="455"/>
      <c r="Z1" s="455"/>
      <c r="AA1" s="239"/>
      <c r="AB1" s="455" t="s">
        <v>1348</v>
      </c>
      <c r="AC1" s="455"/>
      <c r="AD1" s="455"/>
      <c r="AE1" s="455"/>
      <c r="AF1" s="455"/>
      <c r="AG1" s="455"/>
      <c r="AH1" s="455"/>
      <c r="AI1" s="455"/>
      <c r="AJ1" s="455"/>
      <c r="AK1" s="455"/>
      <c r="AL1" s="455"/>
      <c r="AM1" s="455"/>
      <c r="AN1" s="455"/>
      <c r="AO1" s="455"/>
      <c r="AP1" s="455"/>
      <c r="AQ1" s="455"/>
      <c r="AR1" s="455"/>
      <c r="AS1" s="455"/>
      <c r="AT1" s="455"/>
      <c r="AU1" s="455"/>
      <c r="AV1" s="455"/>
      <c r="AW1" s="455"/>
      <c r="AX1" s="455"/>
      <c r="AY1" s="455"/>
      <c r="AZ1" s="455"/>
      <c r="BA1" s="455"/>
      <c r="BC1" s="456" t="s">
        <v>1349</v>
      </c>
      <c r="BD1" s="456"/>
      <c r="BE1" s="456"/>
      <c r="BF1" s="456"/>
      <c r="BG1" s="456"/>
      <c r="BH1" s="456"/>
      <c r="BI1" s="456"/>
      <c r="BJ1" s="456"/>
      <c r="BK1" s="456"/>
      <c r="BL1" s="456"/>
      <c r="BM1" s="456"/>
      <c r="BN1" s="456"/>
      <c r="BO1" s="456"/>
      <c r="BP1" s="456"/>
      <c r="BQ1" s="456"/>
      <c r="BR1" s="456"/>
      <c r="BS1" s="456"/>
      <c r="BT1" s="456"/>
      <c r="BU1" s="456"/>
      <c r="BV1" s="456"/>
      <c r="BW1" s="456"/>
      <c r="BX1" s="456"/>
      <c r="BY1" s="456"/>
      <c r="BZ1" s="456"/>
      <c r="CA1" s="456"/>
      <c r="CB1" s="456"/>
      <c r="CD1" s="456" t="s">
        <v>1350</v>
      </c>
      <c r="CE1" s="456"/>
      <c r="CF1" s="456"/>
      <c r="CG1" s="456"/>
      <c r="CH1" s="456"/>
      <c r="CI1" s="456"/>
      <c r="CJ1" s="456"/>
      <c r="CK1" s="456"/>
      <c r="CL1" s="456"/>
      <c r="CM1" s="456"/>
      <c r="CN1" s="456"/>
      <c r="CO1" s="456"/>
      <c r="CP1" s="456"/>
      <c r="CQ1" s="456"/>
      <c r="CR1" s="456"/>
      <c r="CS1" s="456"/>
      <c r="CT1" s="456"/>
      <c r="CU1" s="456"/>
      <c r="CV1" s="456"/>
      <c r="CW1" s="456"/>
      <c r="CX1" s="456"/>
      <c r="CY1" s="456"/>
      <c r="CZ1" s="456"/>
      <c r="DA1" s="456"/>
      <c r="DB1" s="456"/>
      <c r="DC1" s="456"/>
    </row>
    <row r="2" spans="1:113">
      <c r="C2" t="str">
        <f>+IF(C4="ene","Enero",IF(C4="feb","Febrero",IF(C4="mar","Marzo",IF(C4="abr","Abril",IF(C4="may","Mayo",IF(C4="jun","Junio",IF(C4="jul","Julio",IF(C4="ago","Agosto",IF(C4="sep","Septiembre",IF(C4="oct","Octubre",IF(C4="nov","Noviembre",IF(C4="dic","Diciembre","Aún no hay mes"))))))))))))</f>
        <v>Enero</v>
      </c>
      <c r="D2" t="s">
        <v>1295</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Marzo</v>
      </c>
      <c r="H2" t="str">
        <f>+G2</f>
        <v>Marzo</v>
      </c>
      <c r="I2" t="str">
        <f>+IF(I4="ene","Enero",IF(I4="feb","Febrero",IF(I4="mar","Marzo",IF(I4="abr","Abril",IF(I4="may","Mayo",IF(I4="jun","Junio",IF(I4="jul","Julio",IF(I4="ago","Agosto",IF(I4="sep","Septiembre",IF(I4="oct","Octubre",IF(I4="nov","Noviembre",IF(I4="dic","Diciembre","Aún no hay mes"))))))))))))</f>
        <v>Abril</v>
      </c>
      <c r="J2" t="str">
        <f>+I2</f>
        <v>Abril</v>
      </c>
      <c r="K2" t="str">
        <f>+IF(K4="ene","Enero",IF(K4="feb","Febrero",IF(K4="mar","Marzo",IF(K4="abr","Abril",IF(K4="may","Mayo",IF(K4="jun","Junio",IF(K4="jul","Julio",IF(K4="ago","Agosto",IF(K4="sep","Septiembre",IF(K4="oct","Octubre",IF(K4="nov","Noviembre",IF(K4="dic","Diciembre","Aún no hay mes"))))))))))))</f>
        <v>Mayo</v>
      </c>
      <c r="L2" t="str">
        <f>+K2</f>
        <v>Mayo</v>
      </c>
      <c r="M2" t="str">
        <f>+IF(M4="ene","Enero",IF(M4="feb","Febrero",IF(M4="mar","Marzo",IF(M4="abr","Abril",IF(M4="may","Mayo",IF(M4="jun","Junio",IF(M4="jul","Julio",IF(M4="ago","Agosto",IF(M4="sep","Septiembre",IF(M4="oct","Octubre",IF(M4="nov","Noviembre",IF(M4="dic","Diciembre","Aún no hay mes"))))))))))))</f>
        <v>Junio</v>
      </c>
      <c r="N2" t="str">
        <f>+M2</f>
        <v>Junio</v>
      </c>
      <c r="O2" t="str">
        <f>+IF(O4="ene","Enero",IF(O4="feb","Febrero",IF(O4="mar","Marzo",IF(O4="abr","Abril",IF(O4="may","Mayo",IF(O4="jun","Junio",IF(O4="jul","Julio",IF(O4="ago","Agosto",IF(O4="sep","Septiembre",IF(O4="oct","Octubre",IF(O4="nov","Noviembre",IF(O4="dic","Diciembre","Aún no hay mes"))))))))))))</f>
        <v>Julio</v>
      </c>
      <c r="P2" t="str">
        <f>+O2</f>
        <v>Julio</v>
      </c>
      <c r="Q2" t="str">
        <f>+IF(Q4="ene","Enero",IF(Q4="feb","Febrero",IF(Q4="mar","Marzo",IF(Q4="abr","Abril",IF(Q4="may","Mayo",IF(Q4="jun","Junio",IF(Q4="jul","Julio",IF(Q4="ago","Agosto",IF(Q4="sep","Septiembre",IF(Q4="oct","Octubre",IF(Q4="nov","Noviembre",IF(Q4="dic","Diciembre","Aún no hay mes"))))))))))))</f>
        <v>Agosto</v>
      </c>
      <c r="R2" t="str">
        <f>+Q2</f>
        <v>Agosto</v>
      </c>
      <c r="S2" t="str">
        <f>+IF(S4="ene","Enero",IF(S4="feb","Febrero",IF(S4="mar","Marzo",IF(S4="abr","Abril",IF(S4="may","Mayo",IF(S4="jun","Junio",IF(S4="jul","Julio",IF(S4="ago","Agosto",IF(S4="sep","Septiembre",IF(S4="oct","Octubre",IF(S4="nov","Noviembre",IF(S4="dic","Diciembre","Aún no hay mes"))))))))))))</f>
        <v>Aún no hay mes</v>
      </c>
      <c r="T2" t="str">
        <f>+S2</f>
        <v>Aún no hay mes</v>
      </c>
      <c r="U2" t="str">
        <f>+IF(U4="ene","Enero",IF(U4="feb","Febrero",IF(U4="mar","Marzo",IF(U4="abr","Abril",IF(U4="may","Mayo",IF(U4="jun","Junio",IF(U4="jul","Julio",IF(U4="ago","Agosto",IF(U4="sep","Septiembre",IF(U4="oct","Octubre",IF(U4="nov","Noviembre",IF(U4="dic","Diciembre","Aún no hay mes"))))))))))))</f>
        <v>Aún no hay mes</v>
      </c>
      <c r="V2" t="str">
        <f>+U2</f>
        <v>Aún no hay mes</v>
      </c>
      <c r="W2" t="str">
        <f>+IF(W4="ene","Enero",IF(W4="feb","Febrero",IF(W4="mar","Marzo",IF(W4="abr","Abril",IF(W4="may","Mayo",IF(W4="jun","Junio",IF(W4="jul","Julio",IF(W4="ago","Agosto",IF(W4="sep","Septiembre",IF(W4="oct","Octubre",IF(W4="nov","Noviembre",IF(W4="dic","Diciembre","Aún no hay mes"))))))))))))</f>
        <v>Aún no hay mes</v>
      </c>
      <c r="X2" t="str">
        <f>+W2</f>
        <v>Aún no hay mes</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Marzo</v>
      </c>
      <c r="AI2" t="str">
        <f>+AH2</f>
        <v>Marzo</v>
      </c>
      <c r="AJ2" t="str">
        <f>+IF(AJ4="ene","Enero",IF(AJ4="feb","Febrero",IF(AJ4="mar","Marzo",IF(AJ4="abr","Abril",IF(AJ4="may","Mayo",IF(AJ4="jun","Junio",IF(AJ4="jul","Julio",IF(AJ4="ago","Agosto",IF(AJ4="sep","Septiembre",IF(AJ4="oct","Octubre",IF(AJ4="nov","Noviembre",IF(AJ4="dic","Diciembre","Aún no hay mes"))))))))))))</f>
        <v>Abril</v>
      </c>
      <c r="AK2" t="str">
        <f>+AJ2</f>
        <v>Abril</v>
      </c>
      <c r="AL2" t="str">
        <f>+IF(AL4="ene","Enero",IF(AL4="feb","Febrero",IF(AL4="mar","Marzo",IF(AL4="abr","Abril",IF(AL4="may","Mayo",IF(AL4="jun","Junio",IF(AL4="jul","Julio",IF(AL4="ago","Agosto",IF(AL4="sep","Septiembre",IF(AL4="oct","Octubre",IF(AL4="nov","Noviembre",IF(AL4="dic","Diciembre","Aún no hay mes"))))))))))))</f>
        <v>Mayo</v>
      </c>
      <c r="AM2" t="str">
        <f>+AL2</f>
        <v>Mayo</v>
      </c>
      <c r="AN2" t="str">
        <f>+IF(AN4="ene","Enero",IF(AN4="feb","Febrero",IF(AN4="mar","Marzo",IF(AN4="abr","Abril",IF(AN4="may","Mayo",IF(AN4="jun","Junio",IF(AN4="jul","Julio",IF(AN4="ago","Agosto",IF(AN4="sep","Septiembre",IF(AN4="oct","Octubre",IF(AN4="nov","Noviembre",IF(AN4="dic","Diciembre","Aún no hay mes"))))))))))))</f>
        <v>Junio</v>
      </c>
      <c r="AO2" t="str">
        <f>+AN2</f>
        <v>Junio</v>
      </c>
      <c r="AP2" t="str">
        <f>+IF(AP4="ene","Enero",IF(AP4="feb","Febrero",IF(AP4="mar","Marzo",IF(AP4="abr","Abril",IF(AP4="may","Mayo",IF(AP4="jun","Junio",IF(AP4="jul","Julio",IF(AP4="ago","Agosto",IF(AP4="sep","Septiembre",IF(AP4="oct","Octubre",IF(AP4="nov","Noviembre",IF(AP4="dic","Diciembre","Aún no hay mes"))))))))))))</f>
        <v>Julio</v>
      </c>
      <c r="AQ2" t="str">
        <f>+AP2</f>
        <v>Julio</v>
      </c>
      <c r="AR2" t="str">
        <f>+IF(AR4="ene","Enero",IF(AR4="feb","Febrero",IF(AR4="mar","Marzo",IF(AR4="abr","Abril",IF(AR4="may","Mayo",IF(AR4="jun","Junio",IF(AR4="jul","Julio",IF(AR4="ago","Agosto",IF(AR4="sep","Septiembre",IF(AR4="oct","Octubre",IF(AR4="nov","Noviembre",IF(AR4="dic","Diciembre","Aún no hay mes"))))))))))))</f>
        <v>Agosto</v>
      </c>
      <c r="AS2" t="str">
        <f>+AR2</f>
        <v>Agosto</v>
      </c>
      <c r="AT2" t="str">
        <f>+IF(AT4="ene","Enero",IF(AT4="feb","Febrero",IF(AT4="mar","Marzo",IF(AT4="abr","Abril",IF(AT4="may","Mayo",IF(AT4="jun","Junio",IF(AT4="jul","Julio",IF(AT4="ago","Agosto",IF(AT4="sep","Septiembre",IF(AT4="oct","Octubre",IF(AT4="nov","Noviembre",IF(AT4="dic","Diciembre","Aún no hay mes"))))))))))))</f>
        <v>Aún no hay mes</v>
      </c>
      <c r="AU2" t="str">
        <f>+AT2</f>
        <v>Aún no hay mes</v>
      </c>
      <c r="AV2" t="str">
        <f>+IF(AV4="ene","Enero",IF(AV4="feb","Febrero",IF(AV4="mar","Marzo",IF(AV4="abr","Abril",IF(AV4="may","Mayo",IF(AV4="jun","Junio",IF(AV4="jul","Julio",IF(AV4="ago","Agosto",IF(AV4="sep","Septiembre",IF(AV4="oct","Octubre",IF(AV4="nov","Noviembre",IF(AV4="dic","Diciembre","Aún no hay mes"))))))))))))</f>
        <v>Aún no hay mes</v>
      </c>
      <c r="AW2" t="str">
        <f>+AV2</f>
        <v>Aún no hay mes</v>
      </c>
      <c r="AX2" t="str">
        <f>+IF(AX4="ene","Enero",IF(AX4="feb","Febrero",IF(AX4="mar","Marzo",IF(AX4="abr","Abril",IF(AX4="may","Mayo",IF(AX4="jun","Junio",IF(AX4="jul","Julio",IF(AX4="ago","Agosto",IF(AX4="sep","Septiembre",IF(AX4="oct","Octubre",IF(AX4="nov","Noviembre",IF(AX4="dic","Diciembre","Aún no hay mes"))))))))))))</f>
        <v>Aún no hay mes</v>
      </c>
      <c r="AY2" t="str">
        <f>+AX2</f>
        <v>Aún no hay mes</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Marzo</v>
      </c>
      <c r="BJ2" t="str">
        <f>+BI2</f>
        <v>Marzo</v>
      </c>
      <c r="BK2" t="str">
        <f>+IF(BK4="ene","Enero",IF(BK4="feb","Febrero",IF(BK4="mar","Marzo",IF(BK4="abr","Abril",IF(BK4="may","Mayo",IF(BK4="jun","Junio",IF(BK4="jul","Julio",IF(BK4="ago","Agosto",IF(BK4="sep","Septiembre",IF(BK4="oct","Octubre",IF(BK4="nov","Noviembre",IF(BK4="dic","Diciembre","Aún no hay mes"))))))))))))</f>
        <v>Abril</v>
      </c>
      <c r="BL2" t="str">
        <f>+BK2</f>
        <v>Abril</v>
      </c>
      <c r="BM2" t="str">
        <f>+IF(BM4="ene","Enero",IF(BM4="feb","Febrero",IF(BM4="mar","Marzo",IF(BM4="abr","Abril",IF(BM4="may","Mayo",IF(BM4="jun","Junio",IF(BM4="jul","Julio",IF(BM4="ago","Agosto",IF(BM4="sep","Septiembre",IF(BM4="oct","Octubre",IF(BM4="nov","Noviembre",IF(BM4="dic","Diciembre","Aún no hay mes"))))))))))))</f>
        <v>Mayo</v>
      </c>
      <c r="BN2" t="str">
        <f>+BM2</f>
        <v>Mayo</v>
      </c>
      <c r="BO2" t="str">
        <f>+IF(BO4="ene","Enero",IF(BO4="feb","Febrero",IF(BO4="mar","Marzo",IF(BO4="abr","Abril",IF(BO4="may","Mayo",IF(BO4="jun","Junio",IF(BO4="jul","Julio",IF(BO4="ago","Agosto",IF(BO4="sep","Septiembre",IF(BO4="oct","Octubre",IF(BO4="nov","Noviembre",IF(BO4="dic","Diciembre","Aún no hay mes"))))))))))))</f>
        <v>Junio</v>
      </c>
      <c r="BP2" t="str">
        <f>+BO2</f>
        <v>Junio</v>
      </c>
      <c r="BQ2" t="str">
        <f>+IF(BQ4="ene","Enero",IF(BQ4="feb","Febrero",IF(BQ4="mar","Marzo",IF(BQ4="abr","Abril",IF(BQ4="may","Mayo",IF(BQ4="jun","Junio",IF(BQ4="jul","Julio",IF(BQ4="ago","Agosto",IF(BQ4="sep","Septiembre",IF(BQ4="oct","Octubre",IF(BQ4="nov","Noviembre",IF(BQ4="dic","Diciembre","Aún no hay mes"))))))))))))</f>
        <v>Julio</v>
      </c>
      <c r="BR2" t="str">
        <f>+BQ2</f>
        <v>Julio</v>
      </c>
      <c r="BS2" t="str">
        <f>+IF(BS4="ene","Enero",IF(BS4="feb","Febrero",IF(BS4="mar","Marzo",IF(BS4="abr","Abril",IF(BS4="may","Mayo",IF(BS4="jun","Junio",IF(BS4="jul","Julio",IF(BS4="ago","Agosto",IF(BS4="sep","Septiembre",IF(BS4="oct","Octubre",IF(BS4="nov","Noviembre",IF(BS4="dic","Diciembre","Aún no hay mes"))))))))))))</f>
        <v>Agosto</v>
      </c>
      <c r="BT2" t="str">
        <f>+BS2</f>
        <v>Agosto</v>
      </c>
      <c r="BU2" t="str">
        <f>+IF(BU4="ene","Enero",IF(BU4="feb","Febrero",IF(BU4="mar","Marzo",IF(BU4="abr","Abril",IF(BU4="may","Mayo",IF(BU4="jun","Junio",IF(BU4="jul","Julio",IF(BU4="ago","Agosto",IF(BU4="sep","Septiembre",IF(BU4="oct","Octubre",IF(BU4="nov","Noviembre",IF(BU4="dic","Diciembre","Aún no hay mes"))))))))))))</f>
        <v>Aún no hay mes</v>
      </c>
      <c r="BV2" t="str">
        <f>+BU2</f>
        <v>Aún no hay mes</v>
      </c>
      <c r="BW2" t="str">
        <f>+IF(BW4="ene","Enero",IF(BW4="feb","Febrero",IF(BW4="mar","Marzo",IF(BW4="abr","Abril",IF(BW4="may","Mayo",IF(BW4="jun","Junio",IF(BW4="jul","Julio",IF(BW4="ago","Agosto",IF(BW4="sep","Septiembre",IF(BW4="oct","Octubre",IF(BW4="nov","Noviembre",IF(BW4="dic","Diciembre","Aún no hay mes"))))))))))))</f>
        <v>Aún no hay mes</v>
      </c>
      <c r="BX2" t="str">
        <f>+BW2</f>
        <v>Aún no hay mes</v>
      </c>
      <c r="BY2" t="str">
        <f>+IF(BY4="ene","Enero",IF(BY4="feb","Febrero",IF(BY4="mar","Marzo",IF(BY4="abr","Abril",IF(BY4="may","Mayo",IF(BY4="jun","Junio",IF(BY4="jul","Julio",IF(BY4="ago","Agosto",IF(BY4="sep","Septiembre",IF(BY4="oct","Octubre",IF(BY4="nov","Noviembre",IF(BY4="dic","Diciembre","Aún no hay mes"))))))))))))</f>
        <v>Aún no hay mes</v>
      </c>
      <c r="BZ2" t="str">
        <f>+BY2</f>
        <v>Aún no hay mes</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Enero</v>
      </c>
      <c r="CG2" t="str">
        <f>+CF2</f>
        <v>Enero</v>
      </c>
      <c r="CH2" t="str">
        <f>+IF(CH4="ene","Enero",IF(CH4="feb","Febrero",IF(CH4="mar","Marzo",IF(CH4="abr","Abril",IF(CH4="may","Mayo",IF(CH4="jun","Junio",IF(CH4="jul","Julio",IF(CH4="ago","Agosto",IF(CH4="sep","Septiembre",IF(CH4="oct","Octubre",IF(CH4="nov","Noviembre",IF(CH4="dic","Diciembre","Aún no hay mes"))))))))))))</f>
        <v>Febrero</v>
      </c>
      <c r="CI2" t="str">
        <f>+CH2</f>
        <v>Febrero</v>
      </c>
      <c r="CJ2" t="str">
        <f>+IF(CJ4="ene","Enero",IF(CJ4="feb","Febrero",IF(CJ4="mar","Marzo",IF(CJ4="abr","Abril",IF(CJ4="may","Mayo",IF(CJ4="jun","Junio",IF(CJ4="jul","Julio",IF(CJ4="ago","Agosto",IF(CJ4="sep","Septiembre",IF(CJ4="oct","Octubre",IF(CJ4="nov","Noviembre",IF(CJ4="dic","Diciembre","Aún no hay mes"))))))))))))</f>
        <v>Marzo</v>
      </c>
      <c r="CK2" t="str">
        <f>+CJ2</f>
        <v>Marzo</v>
      </c>
      <c r="CL2" t="str">
        <f>+IF(CL4="ene","Enero",IF(CL4="feb","Febrero",IF(CL4="mar","Marzo",IF(CL4="abr","Abril",IF(CL4="may","Mayo",IF(CL4="jun","Junio",IF(CL4="jul","Julio",IF(CL4="ago","Agosto",IF(CL4="sep","Septiembre",IF(CL4="oct","Octubre",IF(CL4="nov","Noviembre",IF(CL4="dic","Diciembre","Aún no hay mes"))))))))))))</f>
        <v>Abril</v>
      </c>
      <c r="CM2" t="str">
        <f>+CL2</f>
        <v>Abril</v>
      </c>
      <c r="CN2" t="str">
        <f>+IF(CN4="ene","Enero",IF(CN4="feb","Febrero",IF(CN4="mar","Marzo",IF(CN4="abr","Abril",IF(CN4="may","Mayo",IF(CN4="jun","Junio",IF(CN4="jul","Julio",IF(CN4="ago","Agosto",IF(CN4="sep","Septiembre",IF(CN4="oct","Octubre",IF(CN4="nov","Noviembre",IF(CN4="dic","Diciembre","Aún no hay mes"))))))))))))</f>
        <v>Mayo</v>
      </c>
      <c r="CO2" t="str">
        <f>+CN2</f>
        <v>Mayo</v>
      </c>
      <c r="CP2" t="str">
        <f>+IF(CP4="ene","Enero",IF(CP4="feb","Febrero",IF(CP4="mar","Marzo",IF(CP4="abr","Abril",IF(CP4="may","Mayo",IF(CP4="jun","Junio",IF(CP4="jul","Julio",IF(CP4="ago","Agosto",IF(CP4="sep","Septiembre",IF(CP4="oct","Octubre",IF(CP4="nov","Noviembre",IF(CP4="dic","Diciembre","Aún no hay mes"))))))))))))</f>
        <v>Junio</v>
      </c>
      <c r="CQ2" t="str">
        <f>+CP2</f>
        <v>Junio</v>
      </c>
      <c r="CR2" t="str">
        <f>+IF(CR4="ene","Enero",IF(CR4="feb","Febrero",IF(CR4="mar","Marzo",IF(CR4="abr","Abril",IF(CR4="may","Mayo",IF(CR4="jun","Junio",IF(CR4="jul","Julio",IF(CR4="ago","Agosto",IF(CR4="sep","Septiembre",IF(CR4="oct","Octubre",IF(CR4="nov","Noviembre",IF(CR4="dic","Diciembre","Aún no hay mes"))))))))))))</f>
        <v>Julio</v>
      </c>
      <c r="CS2" t="str">
        <f>+CR2</f>
        <v>Julio</v>
      </c>
      <c r="CT2" t="str">
        <f>+IF(CT4="ene","Enero",IF(CT4="feb","Febrero",IF(CT4="mar","Marzo",IF(CT4="abr","Abril",IF(CT4="may","Mayo",IF(CT4="jun","Junio",IF(CT4="jul","Julio",IF(CT4="ago","Agosto",IF(CT4="sep","Septiembre",IF(CT4="oct","Octubre",IF(CT4="nov","Noviembre",IF(CT4="dic","Diciembre","Aún no hay mes"))))))))))))</f>
        <v>Agosto</v>
      </c>
      <c r="CU2" t="str">
        <f>+CT2</f>
        <v>Agosto</v>
      </c>
      <c r="CV2" t="str">
        <f>+IF(CV4="ene","Enero",IF(CV4="feb","Febrero",IF(CV4="mar","Marzo",IF(CV4="abr","Abril",IF(CV4="may","Mayo",IF(CV4="jun","Junio",IF(CV4="jul","Julio",IF(CV4="ago","Agosto",IF(CV4="sep","Septiembre",IF(CV4="oct","Octubre",IF(CV4="nov","Noviembre",IF(CV4="dic","Diciembre","Aún no hay mes"))))))))))))</f>
        <v>Aún no hay mes</v>
      </c>
      <c r="CW2" t="str">
        <f>+CV2</f>
        <v>Aún no hay mes</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Agosto</v>
      </c>
    </row>
    <row r="3" spans="1:113">
      <c r="C3" s="236" t="s">
        <v>1539</v>
      </c>
      <c r="D3" s="236" t="s">
        <v>1292</v>
      </c>
      <c r="AD3" s="236" t="s">
        <v>1539</v>
      </c>
      <c r="AE3" s="236" t="s">
        <v>1292</v>
      </c>
      <c r="BE3" s="236" t="s">
        <v>1539</v>
      </c>
      <c r="BF3" s="236" t="s">
        <v>1292</v>
      </c>
      <c r="CF3" s="236" t="s">
        <v>1539</v>
      </c>
      <c r="CG3" s="236" t="s">
        <v>1292</v>
      </c>
      <c r="DE3" s="236" t="s">
        <v>657</v>
      </c>
      <c r="DF3" s="236" t="s">
        <v>664</v>
      </c>
      <c r="DG3" t="s">
        <v>1309</v>
      </c>
      <c r="DH3" t="str">
        <f ca="1">+TEXT(EDATE(TODAY(),-1),"mmm")</f>
        <v>ago</v>
      </c>
      <c r="DI3" t="str">
        <f ca="1">+TEXT(EOMONTH(TODAY(),-1),"dd/mm/yyyy")</f>
        <v>31/08/2023</v>
      </c>
    </row>
    <row r="4" spans="1:113">
      <c r="C4" s="237" t="s">
        <v>1291</v>
      </c>
      <c r="E4" s="237" t="s">
        <v>2134</v>
      </c>
      <c r="G4" s="237" t="s">
        <v>2534</v>
      </c>
      <c r="I4" s="237" t="s">
        <v>2955</v>
      </c>
      <c r="K4" s="237" t="s">
        <v>3317</v>
      </c>
      <c r="M4" s="237" t="s">
        <v>3848</v>
      </c>
      <c r="O4" s="237" t="s">
        <v>4592</v>
      </c>
      <c r="Q4" s="237" t="s">
        <v>7276</v>
      </c>
      <c r="AD4" s="237" t="s">
        <v>1291</v>
      </c>
      <c r="AF4" s="237" t="s">
        <v>2134</v>
      </c>
      <c r="AH4" s="237" t="s">
        <v>2534</v>
      </c>
      <c r="AJ4" s="237" t="s">
        <v>2955</v>
      </c>
      <c r="AL4" s="237" t="s">
        <v>3317</v>
      </c>
      <c r="AN4" s="237" t="s">
        <v>3848</v>
      </c>
      <c r="AP4" s="237" t="s">
        <v>4592</v>
      </c>
      <c r="AR4" s="237" t="s">
        <v>7276</v>
      </c>
      <c r="BE4" s="237" t="s">
        <v>1291</v>
      </c>
      <c r="BG4" s="237" t="s">
        <v>2134</v>
      </c>
      <c r="BI4" s="237" t="s">
        <v>2534</v>
      </c>
      <c r="BK4" s="237" t="s">
        <v>2955</v>
      </c>
      <c r="BM4" s="237" t="s">
        <v>3317</v>
      </c>
      <c r="BO4" s="237" t="s">
        <v>3848</v>
      </c>
      <c r="BQ4" s="237" t="s">
        <v>4592</v>
      </c>
      <c r="BS4" s="237" t="s">
        <v>7276</v>
      </c>
      <c r="CF4" s="237" t="s">
        <v>1291</v>
      </c>
      <c r="CH4" s="237" t="s">
        <v>2134</v>
      </c>
      <c r="CJ4" s="237" t="s">
        <v>2534</v>
      </c>
      <c r="CL4" s="237" t="s">
        <v>2955</v>
      </c>
      <c r="CN4" s="237" t="s">
        <v>3317</v>
      </c>
      <c r="CP4" s="237" t="s">
        <v>3848</v>
      </c>
      <c r="CR4" s="237" t="s">
        <v>4592</v>
      </c>
      <c r="CT4" s="237" t="s">
        <v>7276</v>
      </c>
      <c r="DE4">
        <v>46</v>
      </c>
      <c r="DF4" t="s">
        <v>1379</v>
      </c>
      <c r="DG4">
        <v>11087460.77</v>
      </c>
    </row>
    <row r="5" spans="1:113">
      <c r="A5" s="236" t="s">
        <v>657</v>
      </c>
      <c r="B5" s="236" t="s">
        <v>664</v>
      </c>
      <c r="C5" t="s">
        <v>1305</v>
      </c>
      <c r="D5" t="s">
        <v>1306</v>
      </c>
      <c r="E5" t="s">
        <v>1305</v>
      </c>
      <c r="F5" t="s">
        <v>1306</v>
      </c>
      <c r="G5" t="s">
        <v>1305</v>
      </c>
      <c r="H5" t="s">
        <v>1306</v>
      </c>
      <c r="I5" t="s">
        <v>1305</v>
      </c>
      <c r="J5" t="s">
        <v>1306</v>
      </c>
      <c r="K5" t="s">
        <v>1305</v>
      </c>
      <c r="L5" t="s">
        <v>1306</v>
      </c>
      <c r="M5" t="s">
        <v>1305</v>
      </c>
      <c r="N5" t="s">
        <v>1306</v>
      </c>
      <c r="O5" t="s">
        <v>1305</v>
      </c>
      <c r="P5" t="s">
        <v>1306</v>
      </c>
      <c r="Q5" t="s">
        <v>1305</v>
      </c>
      <c r="R5" t="s">
        <v>1306</v>
      </c>
      <c r="AB5" s="236" t="s">
        <v>657</v>
      </c>
      <c r="AC5" s="236" t="s">
        <v>664</v>
      </c>
      <c r="AD5" t="s">
        <v>1320</v>
      </c>
      <c r="AE5" t="s">
        <v>1321</v>
      </c>
      <c r="AF5" t="s">
        <v>1320</v>
      </c>
      <c r="AG5" t="s">
        <v>1321</v>
      </c>
      <c r="AH5" t="s">
        <v>1320</v>
      </c>
      <c r="AI5" t="s">
        <v>1321</v>
      </c>
      <c r="AJ5" t="s">
        <v>1320</v>
      </c>
      <c r="AK5" t="s">
        <v>1321</v>
      </c>
      <c r="AL5" t="s">
        <v>1320</v>
      </c>
      <c r="AM5" t="s">
        <v>1321</v>
      </c>
      <c r="AN5" t="s">
        <v>1320</v>
      </c>
      <c r="AO5" t="s">
        <v>1321</v>
      </c>
      <c r="AP5" t="s">
        <v>1320</v>
      </c>
      <c r="AQ5" t="s">
        <v>1321</v>
      </c>
      <c r="AR5" t="s">
        <v>1320</v>
      </c>
      <c r="AS5" t="s">
        <v>1321</v>
      </c>
      <c r="BC5" s="236" t="s">
        <v>657</v>
      </c>
      <c r="BD5" s="236" t="s">
        <v>664</v>
      </c>
      <c r="BE5" t="s">
        <v>1305</v>
      </c>
      <c r="BF5" t="s">
        <v>1306</v>
      </c>
      <c r="BG5" t="s">
        <v>1305</v>
      </c>
      <c r="BH5" t="s">
        <v>1306</v>
      </c>
      <c r="BI5" t="s">
        <v>1305</v>
      </c>
      <c r="BJ5" t="s">
        <v>1306</v>
      </c>
      <c r="BK5" t="s">
        <v>1305</v>
      </c>
      <c r="BL5" t="s">
        <v>1306</v>
      </c>
      <c r="BM5" t="s">
        <v>1305</v>
      </c>
      <c r="BN5" t="s">
        <v>1306</v>
      </c>
      <c r="BO5" t="s">
        <v>1305</v>
      </c>
      <c r="BP5" t="s">
        <v>1306</v>
      </c>
      <c r="BQ5" t="s">
        <v>1305</v>
      </c>
      <c r="BR5" t="s">
        <v>1306</v>
      </c>
      <c r="BS5" t="s">
        <v>1305</v>
      </c>
      <c r="BT5" t="s">
        <v>1306</v>
      </c>
      <c r="CD5" s="236" t="s">
        <v>657</v>
      </c>
      <c r="CE5" s="236" t="s">
        <v>664</v>
      </c>
      <c r="CF5" t="s">
        <v>1320</v>
      </c>
      <c r="CG5" t="s">
        <v>1321</v>
      </c>
      <c r="CH5" t="s">
        <v>1320</v>
      </c>
      <c r="CI5" t="s">
        <v>1321</v>
      </c>
      <c r="CJ5" t="s">
        <v>1320</v>
      </c>
      <c r="CK5" t="s">
        <v>1321</v>
      </c>
      <c r="CL5" t="s">
        <v>1320</v>
      </c>
      <c r="CM5" t="s">
        <v>1321</v>
      </c>
      <c r="CN5" t="s">
        <v>1320</v>
      </c>
      <c r="CO5" t="s">
        <v>1321</v>
      </c>
      <c r="CP5" t="s">
        <v>1320</v>
      </c>
      <c r="CQ5" t="s">
        <v>1321</v>
      </c>
      <c r="CR5" t="s">
        <v>1320</v>
      </c>
      <c r="CS5" t="s">
        <v>1321</v>
      </c>
      <c r="CT5" t="s">
        <v>1320</v>
      </c>
      <c r="CU5" t="s">
        <v>1321</v>
      </c>
      <c r="DD5" s="236"/>
      <c r="DE5">
        <v>109</v>
      </c>
      <c r="DF5" t="s">
        <v>614</v>
      </c>
      <c r="DG5">
        <v>100290</v>
      </c>
    </row>
    <row r="6" spans="1:113">
      <c r="A6">
        <v>10</v>
      </c>
      <c r="B6" t="s">
        <v>38</v>
      </c>
      <c r="C6" s="238"/>
      <c r="D6" s="238"/>
      <c r="E6" s="238"/>
      <c r="F6" s="238"/>
      <c r="G6" s="238"/>
      <c r="H6" s="238"/>
      <c r="I6" s="238"/>
      <c r="J6" s="238"/>
      <c r="K6" s="238"/>
      <c r="L6" s="238"/>
      <c r="M6" s="238"/>
      <c r="N6" s="238"/>
      <c r="O6" s="238">
        <v>50</v>
      </c>
      <c r="P6" s="238">
        <v>44506.32</v>
      </c>
      <c r="Q6" s="238">
        <v>2450</v>
      </c>
      <c r="R6" s="238">
        <v>6019.7</v>
      </c>
      <c r="AB6" t="s">
        <v>541</v>
      </c>
      <c r="AC6" t="s">
        <v>590</v>
      </c>
      <c r="AD6">
        <v>9.0000000000000011E-2</v>
      </c>
      <c r="AE6">
        <v>0.05</v>
      </c>
      <c r="AF6">
        <v>9.9999999999999978E-2</v>
      </c>
      <c r="AG6">
        <v>7.0000000000000007E-2</v>
      </c>
      <c r="AH6">
        <v>0.10999999999999999</v>
      </c>
      <c r="AI6">
        <v>6.0000000000000005E-2</v>
      </c>
      <c r="AJ6">
        <v>0.18</v>
      </c>
      <c r="AK6">
        <v>0.05</v>
      </c>
      <c r="AL6">
        <v>0.13999999999999999</v>
      </c>
      <c r="AM6">
        <v>7.0000000000000007E-2</v>
      </c>
      <c r="AN6">
        <v>0.09</v>
      </c>
      <c r="AO6">
        <v>0.09</v>
      </c>
      <c r="BC6" t="s">
        <v>539</v>
      </c>
      <c r="BD6" t="s">
        <v>590</v>
      </c>
      <c r="BE6" s="238">
        <v>363.71</v>
      </c>
      <c r="BF6" s="238">
        <v>0</v>
      </c>
      <c r="BG6" s="238"/>
      <c r="BH6" s="238"/>
      <c r="BI6" s="238">
        <v>1454.65</v>
      </c>
      <c r="BJ6" s="238">
        <v>0</v>
      </c>
      <c r="BK6" s="238">
        <v>933043.55</v>
      </c>
      <c r="BL6" s="238">
        <v>933043.55</v>
      </c>
      <c r="BM6" s="238"/>
      <c r="BN6" s="238"/>
      <c r="BO6" s="238"/>
      <c r="BP6" s="238"/>
      <c r="BQ6" s="238"/>
      <c r="BR6" s="238"/>
      <c r="BS6" s="238"/>
      <c r="BT6" s="238"/>
      <c r="CD6" t="s">
        <v>541</v>
      </c>
      <c r="CE6" t="s">
        <v>590</v>
      </c>
      <c r="CF6">
        <v>213481832.52760002</v>
      </c>
      <c r="CG6">
        <v>0</v>
      </c>
      <c r="CH6">
        <v>882248.20460000006</v>
      </c>
      <c r="CI6">
        <v>0</v>
      </c>
      <c r="CJ6">
        <v>100.0188</v>
      </c>
      <c r="CK6">
        <v>199231597.47120002</v>
      </c>
      <c r="CL6">
        <v>0</v>
      </c>
      <c r="CM6">
        <v>47986201.054399997</v>
      </c>
      <c r="CN6">
        <v>246960</v>
      </c>
      <c r="CO6">
        <v>105654545.74080001</v>
      </c>
      <c r="CP6">
        <v>0</v>
      </c>
      <c r="CQ6">
        <v>392311655.81720001</v>
      </c>
      <c r="CR6">
        <v>328863.59800000006</v>
      </c>
      <c r="CS6">
        <v>4308366.7479999997</v>
      </c>
      <c r="CT6">
        <v>0</v>
      </c>
      <c r="CU6">
        <v>146829968.6672</v>
      </c>
      <c r="DE6">
        <v>117</v>
      </c>
      <c r="DF6" t="s">
        <v>54</v>
      </c>
      <c r="DG6">
        <v>4260917.28</v>
      </c>
    </row>
    <row r="7" spans="1:113">
      <c r="A7">
        <v>15</v>
      </c>
      <c r="B7" t="s">
        <v>39</v>
      </c>
      <c r="C7" s="238"/>
      <c r="D7" s="238"/>
      <c r="E7" s="238"/>
      <c r="F7" s="238"/>
      <c r="G7" s="238"/>
      <c r="H7" s="238"/>
      <c r="I7" s="238"/>
      <c r="J7" s="238"/>
      <c r="K7" s="238">
        <v>0</v>
      </c>
      <c r="L7" s="238">
        <v>29040.15</v>
      </c>
      <c r="M7" s="238">
        <v>0</v>
      </c>
      <c r="N7" s="238">
        <v>40782.57</v>
      </c>
      <c r="O7" s="238">
        <v>0</v>
      </c>
      <c r="P7" s="238">
        <v>34561.01</v>
      </c>
      <c r="Q7" s="238">
        <v>0</v>
      </c>
      <c r="R7" s="238">
        <v>83940.13</v>
      </c>
      <c r="AB7">
        <v>10</v>
      </c>
      <c r="AC7" t="s">
        <v>38</v>
      </c>
      <c r="AR7">
        <v>0</v>
      </c>
      <c r="AS7">
        <v>4577127.4300000006</v>
      </c>
      <c r="BC7">
        <v>86</v>
      </c>
      <c r="BD7" t="s">
        <v>50</v>
      </c>
      <c r="BE7" s="238"/>
      <c r="BF7" s="238"/>
      <c r="BG7" s="238"/>
      <c r="BH7" s="238"/>
      <c r="BI7" s="238"/>
      <c r="BJ7" s="238"/>
      <c r="BK7" s="238">
        <v>1866087.1</v>
      </c>
      <c r="BL7" s="238">
        <v>1215751.01</v>
      </c>
      <c r="BM7" s="238"/>
      <c r="BN7" s="238"/>
      <c r="BO7" s="238"/>
      <c r="BP7" s="238"/>
      <c r="BQ7" s="238">
        <v>6613.61</v>
      </c>
      <c r="BR7" s="238">
        <v>2400949.9900000002</v>
      </c>
      <c r="BS7" s="238">
        <v>536602.37</v>
      </c>
      <c r="BT7" s="238">
        <v>39888283.460000001</v>
      </c>
      <c r="CD7">
        <v>291</v>
      </c>
      <c r="CE7" t="s">
        <v>119</v>
      </c>
      <c r="CR7">
        <v>156607809.2992</v>
      </c>
      <c r="CS7">
        <v>328863.59800000006</v>
      </c>
      <c r="CT7">
        <v>131205639.3214</v>
      </c>
      <c r="CU7">
        <v>0</v>
      </c>
      <c r="DE7">
        <v>163</v>
      </c>
      <c r="DF7" t="s">
        <v>78</v>
      </c>
      <c r="DG7">
        <v>4240269.3299999991</v>
      </c>
    </row>
    <row r="8" spans="1:113">
      <c r="A8">
        <v>16</v>
      </c>
      <c r="B8" t="s">
        <v>40</v>
      </c>
      <c r="C8" s="238"/>
      <c r="D8" s="238"/>
      <c r="E8" s="238"/>
      <c r="F8" s="238"/>
      <c r="G8" s="238"/>
      <c r="H8" s="238"/>
      <c r="I8" s="238">
        <v>0</v>
      </c>
      <c r="J8" s="238">
        <v>0.12</v>
      </c>
      <c r="K8" s="238"/>
      <c r="L8" s="238"/>
      <c r="M8" s="238">
        <v>0</v>
      </c>
      <c r="N8" s="238">
        <v>164323.81</v>
      </c>
      <c r="O8" s="238">
        <v>0</v>
      </c>
      <c r="P8" s="238">
        <v>896565.8</v>
      </c>
      <c r="Q8" s="238">
        <v>0</v>
      </c>
      <c r="R8" s="238">
        <v>1312828.97</v>
      </c>
      <c r="AB8">
        <v>20</v>
      </c>
      <c r="AC8" t="s">
        <v>41</v>
      </c>
      <c r="AR8">
        <v>200.04</v>
      </c>
      <c r="AS8">
        <v>0</v>
      </c>
      <c r="BC8">
        <v>389</v>
      </c>
      <c r="BD8" t="s">
        <v>1422</v>
      </c>
      <c r="BE8" s="238"/>
      <c r="BF8" s="238"/>
      <c r="BG8" s="238"/>
      <c r="BH8" s="238"/>
      <c r="BI8" s="238"/>
      <c r="BJ8" s="238"/>
      <c r="BK8" s="238">
        <v>0</v>
      </c>
      <c r="BL8" s="238">
        <v>2098281.71</v>
      </c>
      <c r="BM8" s="238">
        <v>0</v>
      </c>
      <c r="BN8" s="238">
        <v>8753360</v>
      </c>
      <c r="BO8" s="238">
        <v>3378850.65</v>
      </c>
      <c r="BP8" s="238">
        <v>7011724.8799999999</v>
      </c>
      <c r="BQ8" s="238"/>
      <c r="BR8" s="238"/>
      <c r="BS8" s="238">
        <v>0</v>
      </c>
      <c r="BT8" s="238">
        <v>7431912.5099999998</v>
      </c>
      <c r="CD8">
        <v>383</v>
      </c>
      <c r="CE8" t="s">
        <v>1246</v>
      </c>
      <c r="CJ8">
        <v>207582.1594</v>
      </c>
      <c r="CK8">
        <v>0</v>
      </c>
      <c r="CL8">
        <v>1383238.6694</v>
      </c>
      <c r="CM8">
        <v>0</v>
      </c>
      <c r="CN8">
        <v>389705.21240000002</v>
      </c>
      <c r="CO8">
        <v>0</v>
      </c>
      <c r="CR8">
        <v>75020.685599999997</v>
      </c>
      <c r="CS8">
        <v>0</v>
      </c>
      <c r="CT8">
        <v>862971.87900000007</v>
      </c>
      <c r="CU8">
        <v>0</v>
      </c>
      <c r="DE8">
        <v>222</v>
      </c>
      <c r="DF8" t="s">
        <v>93</v>
      </c>
      <c r="DG8">
        <v>1635840.0600000003</v>
      </c>
    </row>
    <row r="9" spans="1:113">
      <c r="A9">
        <v>20</v>
      </c>
      <c r="B9" t="s">
        <v>41</v>
      </c>
      <c r="C9" s="238"/>
      <c r="D9" s="238"/>
      <c r="E9" s="238"/>
      <c r="F9" s="238"/>
      <c r="G9" s="238"/>
      <c r="H9" s="238"/>
      <c r="I9" s="238"/>
      <c r="J9" s="238"/>
      <c r="K9" s="238"/>
      <c r="L9" s="238"/>
      <c r="M9" s="238">
        <v>0</v>
      </c>
      <c r="N9" s="238">
        <v>7797.69</v>
      </c>
      <c r="O9" s="238">
        <v>0</v>
      </c>
      <c r="P9" s="238">
        <v>7465.85</v>
      </c>
      <c r="Q9" s="238">
        <v>8440</v>
      </c>
      <c r="R9" s="238">
        <v>19834.71</v>
      </c>
      <c r="AB9" t="s">
        <v>542</v>
      </c>
      <c r="AC9" t="s">
        <v>691</v>
      </c>
      <c r="AD9">
        <v>35665171.899999999</v>
      </c>
      <c r="AE9">
        <v>0</v>
      </c>
      <c r="AJ9">
        <v>8102.28</v>
      </c>
      <c r="AK9">
        <v>0</v>
      </c>
      <c r="AN9">
        <v>695952.56</v>
      </c>
      <c r="AO9">
        <v>0</v>
      </c>
      <c r="AP9">
        <v>14666869.409999998</v>
      </c>
      <c r="AQ9">
        <v>340095.62</v>
      </c>
      <c r="AR9">
        <v>1303729018.1500001</v>
      </c>
      <c r="AS9">
        <v>664886.02</v>
      </c>
      <c r="BC9">
        <v>291</v>
      </c>
      <c r="BD9" t="s">
        <v>119</v>
      </c>
      <c r="BE9" s="238"/>
      <c r="BF9" s="238"/>
      <c r="BG9" s="238"/>
      <c r="BH9" s="238"/>
      <c r="BI9" s="238"/>
      <c r="BJ9" s="238"/>
      <c r="BK9" s="238">
        <v>15256011.76</v>
      </c>
      <c r="BL9" s="238">
        <v>0</v>
      </c>
      <c r="BM9" s="238"/>
      <c r="BN9" s="238"/>
      <c r="BO9" s="238">
        <v>419101.96</v>
      </c>
      <c r="BP9" s="238">
        <v>0</v>
      </c>
      <c r="BQ9" s="238">
        <v>633472.46</v>
      </c>
      <c r="BR9" s="238">
        <v>156607809.30000001</v>
      </c>
      <c r="BS9" s="238">
        <v>3688795.49</v>
      </c>
      <c r="BT9" s="238">
        <v>131205639.32000001</v>
      </c>
      <c r="CD9">
        <v>287</v>
      </c>
      <c r="CE9" t="s">
        <v>116</v>
      </c>
      <c r="CR9">
        <v>20580000</v>
      </c>
      <c r="CS9">
        <v>0</v>
      </c>
      <c r="CT9">
        <v>87122000</v>
      </c>
      <c r="CU9">
        <v>0</v>
      </c>
      <c r="DE9">
        <v>591</v>
      </c>
      <c r="DF9" t="s">
        <v>674</v>
      </c>
      <c r="DG9">
        <v>9978910.9000000004</v>
      </c>
    </row>
    <row r="10" spans="1:113">
      <c r="A10">
        <v>25</v>
      </c>
      <c r="B10" t="s">
        <v>42</v>
      </c>
      <c r="C10" s="238"/>
      <c r="D10" s="238"/>
      <c r="E10" s="238"/>
      <c r="F10" s="238"/>
      <c r="G10" s="238"/>
      <c r="H10" s="238"/>
      <c r="I10" s="238"/>
      <c r="J10" s="238"/>
      <c r="K10" s="238"/>
      <c r="L10" s="238"/>
      <c r="M10" s="238"/>
      <c r="N10" s="238"/>
      <c r="O10" s="238">
        <v>0</v>
      </c>
      <c r="P10" s="238">
        <v>51.96</v>
      </c>
      <c r="Q10" s="238">
        <v>0</v>
      </c>
      <c r="R10" s="238">
        <v>8706.94</v>
      </c>
      <c r="AB10">
        <v>16</v>
      </c>
      <c r="AC10" t="s">
        <v>40</v>
      </c>
      <c r="AR10">
        <v>16.260000000000002</v>
      </c>
      <c r="AS10">
        <v>0</v>
      </c>
      <c r="BC10" t="s">
        <v>541</v>
      </c>
      <c r="BD10" t="s">
        <v>590</v>
      </c>
      <c r="BE10" s="238">
        <v>0</v>
      </c>
      <c r="BF10" s="238">
        <v>219404331.39000002</v>
      </c>
      <c r="BG10" s="238">
        <v>0</v>
      </c>
      <c r="BH10" s="238">
        <v>8470363.0800000001</v>
      </c>
      <c r="BI10" s="238">
        <v>177170865.38</v>
      </c>
      <c r="BJ10" s="238">
        <v>723500.95</v>
      </c>
      <c r="BK10" s="238">
        <v>47986201.050000004</v>
      </c>
      <c r="BL10" s="238">
        <v>0</v>
      </c>
      <c r="BM10" s="238">
        <v>105654545.74999997</v>
      </c>
      <c r="BN10" s="238">
        <v>1184588.77</v>
      </c>
      <c r="BO10" s="238">
        <v>392311655.81999999</v>
      </c>
      <c r="BP10" s="238">
        <v>6063405.0700000003</v>
      </c>
      <c r="BQ10" s="238">
        <v>4308460.57</v>
      </c>
      <c r="BR10" s="238">
        <v>334296.32000000001</v>
      </c>
      <c r="BS10" s="238">
        <v>146910737.59999999</v>
      </c>
      <c r="BT10" s="238">
        <v>5093709.74</v>
      </c>
      <c r="CD10">
        <v>46</v>
      </c>
      <c r="CE10" t="s">
        <v>1379</v>
      </c>
      <c r="CT10">
        <v>2058000</v>
      </c>
      <c r="CU10">
        <v>0</v>
      </c>
      <c r="DE10">
        <v>25</v>
      </c>
      <c r="DF10" t="s">
        <v>42</v>
      </c>
      <c r="DG10">
        <v>2078396.9899999995</v>
      </c>
    </row>
    <row r="11" spans="1:113">
      <c r="A11">
        <v>35</v>
      </c>
      <c r="B11" t="s">
        <v>43</v>
      </c>
      <c r="C11" s="238"/>
      <c r="D11" s="238"/>
      <c r="E11" s="238"/>
      <c r="F11" s="238"/>
      <c r="G11" s="238"/>
      <c r="H11" s="238"/>
      <c r="I11" s="238">
        <v>0</v>
      </c>
      <c r="J11" s="238">
        <v>12349.710000000001</v>
      </c>
      <c r="K11" s="238"/>
      <c r="L11" s="238"/>
      <c r="M11" s="238">
        <v>0</v>
      </c>
      <c r="N11" s="238">
        <v>39151</v>
      </c>
      <c r="O11" s="238">
        <v>50</v>
      </c>
      <c r="P11" s="238">
        <v>0</v>
      </c>
      <c r="Q11" s="238">
        <v>0</v>
      </c>
      <c r="R11" s="238">
        <v>4684.829999999999</v>
      </c>
      <c r="AB11">
        <v>681</v>
      </c>
      <c r="AC11" t="s">
        <v>180</v>
      </c>
      <c r="AD11">
        <v>0</v>
      </c>
      <c r="AE11">
        <v>6469.73</v>
      </c>
      <c r="BC11">
        <v>46</v>
      </c>
      <c r="BD11" t="s">
        <v>1379</v>
      </c>
      <c r="BE11" s="238"/>
      <c r="BF11" s="238"/>
      <c r="BG11" s="238"/>
      <c r="BH11" s="238"/>
      <c r="BI11" s="238"/>
      <c r="BJ11" s="238"/>
      <c r="BK11" s="238"/>
      <c r="BL11" s="238"/>
      <c r="BM11" s="238"/>
      <c r="BN11" s="238"/>
      <c r="BO11" s="238"/>
      <c r="BP11" s="238"/>
      <c r="BQ11" s="238">
        <v>6178615.4699999997</v>
      </c>
      <c r="BR11" s="238">
        <v>0</v>
      </c>
      <c r="BS11" s="238">
        <v>114142</v>
      </c>
      <c r="BT11" s="238">
        <v>7058000</v>
      </c>
      <c r="CD11">
        <v>389</v>
      </c>
      <c r="CE11" t="s">
        <v>1422</v>
      </c>
      <c r="CL11">
        <v>2098281.7141999998</v>
      </c>
      <c r="CM11">
        <v>0</v>
      </c>
      <c r="CN11">
        <v>8753360</v>
      </c>
      <c r="CO11">
        <v>0</v>
      </c>
      <c r="CP11">
        <v>7011724.8838</v>
      </c>
      <c r="CQ11">
        <v>0</v>
      </c>
      <c r="CT11">
        <v>7431912.5061999997</v>
      </c>
      <c r="CU11">
        <v>0</v>
      </c>
      <c r="DE11">
        <v>291</v>
      </c>
      <c r="DF11" t="s">
        <v>119</v>
      </c>
      <c r="DG11">
        <v>4316576.8899999997</v>
      </c>
    </row>
    <row r="12" spans="1:113">
      <c r="A12">
        <v>41</v>
      </c>
      <c r="B12" t="s">
        <v>44</v>
      </c>
      <c r="C12" s="238"/>
      <c r="D12" s="238"/>
      <c r="E12" s="238"/>
      <c r="F12" s="238"/>
      <c r="G12" s="238"/>
      <c r="H12" s="238"/>
      <c r="I12" s="238"/>
      <c r="J12" s="238"/>
      <c r="K12" s="238"/>
      <c r="L12" s="238"/>
      <c r="M12" s="238"/>
      <c r="N12" s="238"/>
      <c r="O12" s="238">
        <v>0</v>
      </c>
      <c r="P12" s="238">
        <v>2500000</v>
      </c>
      <c r="Q12" s="238">
        <v>0</v>
      </c>
      <c r="R12" s="238">
        <v>497254.44</v>
      </c>
      <c r="AB12">
        <v>291</v>
      </c>
      <c r="AC12" t="s">
        <v>119</v>
      </c>
      <c r="AP12">
        <v>0</v>
      </c>
      <c r="AQ12">
        <v>189004605.33000001</v>
      </c>
      <c r="AR12">
        <v>0</v>
      </c>
      <c r="AS12">
        <v>102080665.13</v>
      </c>
      <c r="BC12">
        <v>287</v>
      </c>
      <c r="BD12" t="s">
        <v>116</v>
      </c>
      <c r="BE12" s="238"/>
      <c r="BF12" s="238"/>
      <c r="BG12" s="238"/>
      <c r="BH12" s="238"/>
      <c r="BI12" s="238"/>
      <c r="BJ12" s="238"/>
      <c r="BK12" s="238"/>
      <c r="BL12" s="238"/>
      <c r="BM12" s="238"/>
      <c r="BN12" s="238"/>
      <c r="BO12" s="238"/>
      <c r="BP12" s="238"/>
      <c r="BQ12" s="238">
        <v>0</v>
      </c>
      <c r="BR12" s="238">
        <v>20580000</v>
      </c>
      <c r="BS12" s="238">
        <v>0</v>
      </c>
      <c r="BT12" s="238">
        <v>87122000</v>
      </c>
      <c r="CD12">
        <v>117</v>
      </c>
      <c r="CE12" t="s">
        <v>54</v>
      </c>
      <c r="CT12">
        <v>1188451.0959999999</v>
      </c>
      <c r="CU12">
        <v>0</v>
      </c>
      <c r="DE12">
        <v>81</v>
      </c>
      <c r="DF12" t="s">
        <v>49</v>
      </c>
      <c r="DG12">
        <v>1861581.93</v>
      </c>
    </row>
    <row r="13" spans="1:113">
      <c r="A13">
        <v>46</v>
      </c>
      <c r="B13" t="s">
        <v>1379</v>
      </c>
      <c r="C13" s="238">
        <v>0</v>
      </c>
      <c r="D13" s="238">
        <v>5237.3999999999996</v>
      </c>
      <c r="E13" s="238"/>
      <c r="F13" s="238"/>
      <c r="G13" s="238">
        <v>0</v>
      </c>
      <c r="H13" s="238">
        <v>37134714.359999999</v>
      </c>
      <c r="I13" s="238"/>
      <c r="J13" s="238"/>
      <c r="K13" s="238">
        <v>0</v>
      </c>
      <c r="L13" s="238">
        <v>220</v>
      </c>
      <c r="M13" s="238">
        <v>0</v>
      </c>
      <c r="N13" s="238">
        <v>85464.8</v>
      </c>
      <c r="O13" s="238">
        <v>220</v>
      </c>
      <c r="P13" s="238">
        <v>178346.88</v>
      </c>
      <c r="Q13" s="238">
        <v>0</v>
      </c>
      <c r="R13" s="238">
        <v>573442.32999999996</v>
      </c>
      <c r="AB13">
        <v>203</v>
      </c>
      <c r="AC13" t="s">
        <v>86</v>
      </c>
      <c r="AJ13">
        <v>1503.3</v>
      </c>
      <c r="AK13">
        <v>0</v>
      </c>
      <c r="BC13">
        <v>383</v>
      </c>
      <c r="BD13" t="s">
        <v>1246</v>
      </c>
      <c r="BE13" s="238"/>
      <c r="BF13" s="238"/>
      <c r="BG13" s="238"/>
      <c r="BH13" s="238"/>
      <c r="BI13" s="238">
        <v>0</v>
      </c>
      <c r="BJ13" s="238">
        <v>207582.16</v>
      </c>
      <c r="BK13" s="238">
        <v>0</v>
      </c>
      <c r="BL13" s="238">
        <v>1383238.67</v>
      </c>
      <c r="BM13" s="238">
        <v>0</v>
      </c>
      <c r="BN13" s="238">
        <v>389705.21</v>
      </c>
      <c r="BO13" s="238"/>
      <c r="BP13" s="238"/>
      <c r="BQ13" s="238">
        <v>0</v>
      </c>
      <c r="BR13" s="238">
        <v>75020.679999999993</v>
      </c>
      <c r="BS13" s="238">
        <v>0</v>
      </c>
      <c r="BT13" s="238">
        <v>862971.87999999989</v>
      </c>
      <c r="CD13">
        <v>86</v>
      </c>
      <c r="CE13" t="s">
        <v>50</v>
      </c>
      <c r="CL13">
        <v>282707.46000000002</v>
      </c>
      <c r="CM13">
        <v>0</v>
      </c>
      <c r="CR13">
        <v>2400949.9906000001</v>
      </c>
      <c r="CS13">
        <v>0</v>
      </c>
      <c r="CT13">
        <v>35899678.186400004</v>
      </c>
      <c r="CU13">
        <v>0</v>
      </c>
      <c r="DE13">
        <v>283</v>
      </c>
      <c r="DF13" t="s">
        <v>115</v>
      </c>
      <c r="DG13">
        <v>2268459.0699999998</v>
      </c>
    </row>
    <row r="14" spans="1:113">
      <c r="A14">
        <v>47</v>
      </c>
      <c r="B14" t="s">
        <v>45</v>
      </c>
      <c r="C14" s="238"/>
      <c r="D14" s="238"/>
      <c r="E14" s="238"/>
      <c r="F14" s="238"/>
      <c r="G14" s="238"/>
      <c r="H14" s="238"/>
      <c r="I14" s="238"/>
      <c r="J14" s="238"/>
      <c r="K14" s="238"/>
      <c r="L14" s="238"/>
      <c r="M14" s="238"/>
      <c r="N14" s="238"/>
      <c r="O14" s="238"/>
      <c r="P14" s="238"/>
      <c r="Q14" s="238">
        <v>0</v>
      </c>
      <c r="R14" s="238">
        <v>477408.43999999994</v>
      </c>
      <c r="AB14">
        <v>513</v>
      </c>
      <c r="AC14" t="s">
        <v>160</v>
      </c>
      <c r="AL14">
        <v>0</v>
      </c>
      <c r="AM14">
        <v>21638.36</v>
      </c>
      <c r="AP14">
        <v>0</v>
      </c>
      <c r="AQ14">
        <v>430333775.06</v>
      </c>
      <c r="AR14">
        <v>0</v>
      </c>
      <c r="AS14">
        <v>401869433</v>
      </c>
      <c r="BC14">
        <v>117</v>
      </c>
      <c r="BD14" t="s">
        <v>54</v>
      </c>
      <c r="BE14" s="238"/>
      <c r="BF14" s="238"/>
      <c r="BG14" s="238"/>
      <c r="BH14" s="238"/>
      <c r="BI14" s="238"/>
      <c r="BJ14" s="238"/>
      <c r="BK14" s="238"/>
      <c r="BL14" s="238"/>
      <c r="BM14" s="238"/>
      <c r="BN14" s="238"/>
      <c r="BO14" s="238">
        <v>2603791.64</v>
      </c>
      <c r="BP14" s="238">
        <v>0</v>
      </c>
      <c r="BQ14" s="238"/>
      <c r="BR14" s="238"/>
      <c r="BS14" s="238">
        <v>0</v>
      </c>
      <c r="BT14" s="238">
        <v>1188451.0899999999</v>
      </c>
      <c r="CD14">
        <v>212</v>
      </c>
      <c r="CE14" t="s">
        <v>90</v>
      </c>
      <c r="CL14">
        <v>13329007.440000001</v>
      </c>
      <c r="CM14">
        <v>0</v>
      </c>
      <c r="CP14">
        <v>19199905.199999999</v>
      </c>
      <c r="CQ14">
        <v>0</v>
      </c>
      <c r="DE14">
        <v>78</v>
      </c>
      <c r="DF14" t="s">
        <v>1380</v>
      </c>
      <c r="DG14">
        <v>51105.229999999996</v>
      </c>
    </row>
    <row r="15" spans="1:113">
      <c r="A15">
        <v>81</v>
      </c>
      <c r="B15" t="s">
        <v>49</v>
      </c>
      <c r="C15" s="238"/>
      <c r="D15" s="238"/>
      <c r="E15" s="238"/>
      <c r="F15" s="238"/>
      <c r="G15" s="238"/>
      <c r="H15" s="238"/>
      <c r="I15" s="238"/>
      <c r="J15" s="238"/>
      <c r="K15" s="238">
        <v>0</v>
      </c>
      <c r="L15" s="238">
        <v>460628.35</v>
      </c>
      <c r="M15" s="238"/>
      <c r="N15" s="238"/>
      <c r="O15" s="238">
        <v>0</v>
      </c>
      <c r="P15" s="238">
        <v>696</v>
      </c>
      <c r="Q15" s="238">
        <v>0</v>
      </c>
      <c r="R15" s="238">
        <v>1696.91</v>
      </c>
      <c r="AB15">
        <v>163</v>
      </c>
      <c r="AC15" t="s">
        <v>78</v>
      </c>
      <c r="AN15">
        <v>95.35</v>
      </c>
      <c r="AO15">
        <v>0</v>
      </c>
      <c r="BC15">
        <v>253</v>
      </c>
      <c r="BD15" t="s">
        <v>104</v>
      </c>
      <c r="BE15" s="238"/>
      <c r="BF15" s="238"/>
      <c r="BG15" s="238"/>
      <c r="BH15" s="238"/>
      <c r="BI15" s="238"/>
      <c r="BJ15" s="238"/>
      <c r="BK15" s="238">
        <v>720671.82</v>
      </c>
      <c r="BL15" s="238">
        <v>1303400</v>
      </c>
      <c r="BM15" s="238"/>
      <c r="BN15" s="238"/>
      <c r="BO15" s="238">
        <v>0</v>
      </c>
      <c r="BP15" s="238">
        <v>7964847.1799999997</v>
      </c>
      <c r="BQ15" s="238">
        <v>170049.86</v>
      </c>
      <c r="BR15" s="238">
        <v>6860000</v>
      </c>
      <c r="BS15" s="238">
        <v>0</v>
      </c>
      <c r="BT15" s="238">
        <v>10290000</v>
      </c>
      <c r="CD15">
        <v>253</v>
      </c>
      <c r="CE15" t="s">
        <v>104</v>
      </c>
      <c r="CL15">
        <v>1303400</v>
      </c>
      <c r="CM15">
        <v>0</v>
      </c>
      <c r="CP15">
        <v>7964847.1784000006</v>
      </c>
      <c r="CQ15">
        <v>0</v>
      </c>
      <c r="CR15">
        <v>6860000</v>
      </c>
      <c r="CS15">
        <v>0</v>
      </c>
      <c r="CT15">
        <v>10290000</v>
      </c>
      <c r="CU15">
        <v>0</v>
      </c>
      <c r="DE15">
        <v>203</v>
      </c>
      <c r="DF15" t="s">
        <v>86</v>
      </c>
      <c r="DG15">
        <v>56844.46</v>
      </c>
    </row>
    <row r="16" spans="1:113">
      <c r="A16">
        <v>86</v>
      </c>
      <c r="B16" t="s">
        <v>50</v>
      </c>
      <c r="C16" s="238"/>
      <c r="D16" s="238"/>
      <c r="E16" s="238"/>
      <c r="F16" s="238"/>
      <c r="G16" s="238">
        <v>0</v>
      </c>
      <c r="H16" s="238">
        <v>500</v>
      </c>
      <c r="I16" s="238">
        <v>0</v>
      </c>
      <c r="J16" s="238">
        <v>15631</v>
      </c>
      <c r="K16" s="238"/>
      <c r="L16" s="238"/>
      <c r="M16" s="238">
        <v>3745779.01</v>
      </c>
      <c r="N16" s="238">
        <v>10605.029999999999</v>
      </c>
      <c r="O16" s="238">
        <v>0</v>
      </c>
      <c r="P16" s="238">
        <v>70438.720000000001</v>
      </c>
      <c r="Q16" s="238">
        <v>0</v>
      </c>
      <c r="R16" s="238">
        <v>37958806.559999995</v>
      </c>
      <c r="AB16">
        <v>253</v>
      </c>
      <c r="AC16" t="s">
        <v>104</v>
      </c>
      <c r="AP16">
        <v>50.01</v>
      </c>
      <c r="AQ16">
        <v>62901256.890000001</v>
      </c>
      <c r="BC16">
        <v>41</v>
      </c>
      <c r="BD16" t="s">
        <v>44</v>
      </c>
      <c r="BE16" s="238"/>
      <c r="BF16" s="238"/>
      <c r="BG16" s="238"/>
      <c r="BH16" s="238"/>
      <c r="BI16" s="238"/>
      <c r="BJ16" s="238"/>
      <c r="BK16" s="238">
        <v>193542.9</v>
      </c>
      <c r="BL16" s="238">
        <v>0</v>
      </c>
      <c r="BM16" s="238"/>
      <c r="BN16" s="238"/>
      <c r="BO16" s="238"/>
      <c r="BP16" s="238"/>
      <c r="BQ16" s="238"/>
      <c r="BR16" s="238"/>
      <c r="BS16" s="238">
        <v>0</v>
      </c>
      <c r="BT16" s="238">
        <v>1752048.05</v>
      </c>
      <c r="CD16">
        <v>15</v>
      </c>
      <c r="CE16" t="s">
        <v>39</v>
      </c>
      <c r="CR16">
        <v>4307680.7479999997</v>
      </c>
      <c r="CS16">
        <v>0</v>
      </c>
      <c r="CT16">
        <v>221852.40000000002</v>
      </c>
      <c r="CU16">
        <v>0</v>
      </c>
      <c r="DE16">
        <v>294</v>
      </c>
      <c r="DF16" t="s">
        <v>122</v>
      </c>
      <c r="DG16">
        <v>110747.6</v>
      </c>
    </row>
    <row r="17" spans="1:111">
      <c r="A17">
        <v>117</v>
      </c>
      <c r="B17" t="s">
        <v>54</v>
      </c>
      <c r="C17" s="238"/>
      <c r="D17" s="238"/>
      <c r="E17" s="238"/>
      <c r="F17" s="238"/>
      <c r="G17" s="238"/>
      <c r="H17" s="238"/>
      <c r="I17" s="238"/>
      <c r="J17" s="238"/>
      <c r="K17" s="238"/>
      <c r="L17" s="238"/>
      <c r="M17" s="238"/>
      <c r="N17" s="238"/>
      <c r="O17" s="238"/>
      <c r="P17" s="238"/>
      <c r="Q17" s="238">
        <v>2300</v>
      </c>
      <c r="R17" s="238">
        <v>0</v>
      </c>
      <c r="AB17">
        <v>86</v>
      </c>
      <c r="AC17" t="s">
        <v>50</v>
      </c>
      <c r="AR17">
        <v>150.03</v>
      </c>
      <c r="AS17">
        <v>111746799.65000001</v>
      </c>
      <c r="BC17">
        <v>66</v>
      </c>
      <c r="BD17" t="s">
        <v>46</v>
      </c>
      <c r="BE17" s="238"/>
      <c r="BF17" s="238"/>
      <c r="BG17" s="238"/>
      <c r="BH17" s="238"/>
      <c r="BI17" s="238"/>
      <c r="BJ17" s="238"/>
      <c r="BK17" s="238"/>
      <c r="BL17" s="238"/>
      <c r="BM17" s="238"/>
      <c r="BN17" s="238"/>
      <c r="BO17" s="238"/>
      <c r="BP17" s="238"/>
      <c r="BQ17" s="238"/>
      <c r="BR17" s="238"/>
      <c r="BS17" s="238">
        <v>4243465</v>
      </c>
      <c r="BT17" s="238">
        <v>0</v>
      </c>
      <c r="CD17">
        <v>597</v>
      </c>
      <c r="CE17" t="s">
        <v>677</v>
      </c>
      <c r="CP17">
        <v>387898894.824</v>
      </c>
      <c r="CQ17">
        <v>0</v>
      </c>
      <c r="DE17">
        <v>134</v>
      </c>
      <c r="DF17" t="s">
        <v>61</v>
      </c>
      <c r="DG17">
        <v>13992484.860000001</v>
      </c>
    </row>
    <row r="18" spans="1:111">
      <c r="A18">
        <v>132</v>
      </c>
      <c r="B18" t="s">
        <v>59</v>
      </c>
      <c r="C18" s="238"/>
      <c r="D18" s="238"/>
      <c r="E18" s="238"/>
      <c r="F18" s="238"/>
      <c r="G18" s="238"/>
      <c r="H18" s="238"/>
      <c r="I18" s="238">
        <v>0</v>
      </c>
      <c r="J18" s="238">
        <v>376.15</v>
      </c>
      <c r="K18" s="238"/>
      <c r="L18" s="238"/>
      <c r="M18" s="238"/>
      <c r="N18" s="238"/>
      <c r="O18" s="238">
        <v>267946.37</v>
      </c>
      <c r="P18" s="238">
        <v>1863308.2</v>
      </c>
      <c r="Q18" s="238">
        <v>74383.790000000008</v>
      </c>
      <c r="R18" s="238">
        <v>89552.38</v>
      </c>
      <c r="AB18">
        <v>249</v>
      </c>
      <c r="AC18" t="s">
        <v>102</v>
      </c>
      <c r="AR18">
        <v>0</v>
      </c>
      <c r="AS18">
        <v>54599.57</v>
      </c>
      <c r="BC18">
        <v>212</v>
      </c>
      <c r="BD18" t="s">
        <v>90</v>
      </c>
      <c r="BE18" s="238"/>
      <c r="BF18" s="238"/>
      <c r="BG18" s="238"/>
      <c r="BH18" s="238"/>
      <c r="BI18" s="238"/>
      <c r="BJ18" s="238"/>
      <c r="BK18" s="238">
        <v>0</v>
      </c>
      <c r="BL18" s="238">
        <v>13329007.439999999</v>
      </c>
      <c r="BM18" s="238"/>
      <c r="BN18" s="238"/>
      <c r="BO18" s="238">
        <v>0</v>
      </c>
      <c r="BP18" s="238">
        <v>19199905.199999999</v>
      </c>
      <c r="BQ18" s="238"/>
      <c r="BR18" s="238"/>
      <c r="BS18" s="238"/>
      <c r="BT18" s="238"/>
      <c r="CD18">
        <v>70</v>
      </c>
      <c r="CE18" t="s">
        <v>47</v>
      </c>
      <c r="CR18">
        <v>7100100</v>
      </c>
      <c r="CS18">
        <v>0</v>
      </c>
      <c r="DE18">
        <v>293</v>
      </c>
      <c r="DF18" t="s">
        <v>121</v>
      </c>
      <c r="DG18">
        <v>16910.02</v>
      </c>
    </row>
    <row r="19" spans="1:111">
      <c r="A19">
        <v>212</v>
      </c>
      <c r="B19" t="s">
        <v>90</v>
      </c>
      <c r="C19" s="238"/>
      <c r="D19" s="238"/>
      <c r="E19" s="238"/>
      <c r="F19" s="238"/>
      <c r="G19" s="238"/>
      <c r="H19" s="238"/>
      <c r="I19" s="238">
        <v>0</v>
      </c>
      <c r="J19" s="238">
        <v>246</v>
      </c>
      <c r="K19" s="238"/>
      <c r="L19" s="238"/>
      <c r="M19" s="238"/>
      <c r="N19" s="238"/>
      <c r="O19" s="238"/>
      <c r="P19" s="238"/>
      <c r="Q19" s="238">
        <v>0</v>
      </c>
      <c r="R19" s="238">
        <v>15685.69</v>
      </c>
      <c r="AB19">
        <v>206</v>
      </c>
      <c r="AC19" t="s">
        <v>87</v>
      </c>
      <c r="AR19">
        <v>50.01</v>
      </c>
      <c r="AS19">
        <v>39297975.310000002</v>
      </c>
      <c r="BC19">
        <v>20</v>
      </c>
      <c r="BD19" t="s">
        <v>41</v>
      </c>
      <c r="BE19" s="238"/>
      <c r="BF19" s="238"/>
      <c r="BG19" s="238"/>
      <c r="BH19" s="238"/>
      <c r="BI19" s="238"/>
      <c r="BJ19" s="238"/>
      <c r="BK19" s="238"/>
      <c r="BL19" s="238"/>
      <c r="BM19" s="238"/>
      <c r="BN19" s="238"/>
      <c r="BO19" s="238"/>
      <c r="BP19" s="238"/>
      <c r="BQ19" s="238"/>
      <c r="BR19" s="238"/>
      <c r="BS19" s="238">
        <v>0</v>
      </c>
      <c r="BT19" s="238">
        <v>114142</v>
      </c>
      <c r="CD19">
        <v>132</v>
      </c>
      <c r="CE19" t="s">
        <v>59</v>
      </c>
      <c r="CR19">
        <v>2453136</v>
      </c>
      <c r="CS19">
        <v>0</v>
      </c>
      <c r="DE19">
        <v>586</v>
      </c>
      <c r="DF19" t="s">
        <v>172</v>
      </c>
      <c r="DG19">
        <v>3694922.5</v>
      </c>
    </row>
    <row r="20" spans="1:111">
      <c r="A20">
        <v>287</v>
      </c>
      <c r="B20" t="s">
        <v>116</v>
      </c>
      <c r="C20" s="238"/>
      <c r="D20" s="238"/>
      <c r="E20" s="238"/>
      <c r="F20" s="238"/>
      <c r="G20" s="238"/>
      <c r="H20" s="238"/>
      <c r="I20" s="238"/>
      <c r="J20" s="238"/>
      <c r="K20" s="238"/>
      <c r="L20" s="238"/>
      <c r="M20" s="238"/>
      <c r="N20" s="238"/>
      <c r="O20" s="238"/>
      <c r="P20" s="238"/>
      <c r="Q20" s="238">
        <v>50</v>
      </c>
      <c r="R20" s="238">
        <v>19593.830000000002</v>
      </c>
      <c r="AB20">
        <v>212</v>
      </c>
      <c r="AC20" t="s">
        <v>90</v>
      </c>
      <c r="AR20">
        <v>50.01</v>
      </c>
      <c r="AS20">
        <v>24387354.879999999</v>
      </c>
      <c r="BC20">
        <v>548</v>
      </c>
      <c r="BD20" t="s">
        <v>1285</v>
      </c>
      <c r="BE20" s="238"/>
      <c r="BF20" s="238"/>
      <c r="BG20" s="238"/>
      <c r="BH20" s="238"/>
      <c r="BI20" s="238"/>
      <c r="BJ20" s="238"/>
      <c r="BK20" s="238"/>
      <c r="BL20" s="238"/>
      <c r="BM20" s="238">
        <v>0</v>
      </c>
      <c r="BN20" s="238">
        <v>13105.98</v>
      </c>
      <c r="BO20" s="238"/>
      <c r="BP20" s="238"/>
      <c r="BQ20" s="238"/>
      <c r="BR20" s="238"/>
      <c r="BS20" s="238"/>
      <c r="BT20" s="238"/>
      <c r="CD20">
        <v>382</v>
      </c>
      <c r="CE20" t="s">
        <v>1245</v>
      </c>
      <c r="CT20">
        <v>43535194.6008</v>
      </c>
      <c r="CU20">
        <v>0</v>
      </c>
      <c r="DE20">
        <v>683</v>
      </c>
      <c r="DF20" t="s">
        <v>1251</v>
      </c>
      <c r="DG20">
        <v>41600</v>
      </c>
    </row>
    <row r="21" spans="1:111">
      <c r="A21">
        <v>291</v>
      </c>
      <c r="B21" t="s">
        <v>119</v>
      </c>
      <c r="C21" s="238"/>
      <c r="D21" s="238"/>
      <c r="E21" s="238"/>
      <c r="F21" s="238"/>
      <c r="G21" s="238"/>
      <c r="H21" s="238"/>
      <c r="I21" s="238"/>
      <c r="J21" s="238"/>
      <c r="K21" s="238"/>
      <c r="L21" s="238"/>
      <c r="M21" s="238"/>
      <c r="N21" s="238"/>
      <c r="O21" s="238">
        <v>1138.69</v>
      </c>
      <c r="P21" s="238">
        <v>29292592.07</v>
      </c>
      <c r="Q21" s="238">
        <v>13846.619999999999</v>
      </c>
      <c r="R21" s="238">
        <v>539756.22</v>
      </c>
      <c r="BC21">
        <v>597</v>
      </c>
      <c r="BD21" t="s">
        <v>677</v>
      </c>
      <c r="BE21" s="238"/>
      <c r="BF21" s="238"/>
      <c r="BG21" s="238"/>
      <c r="BH21" s="238"/>
      <c r="BI21" s="238"/>
      <c r="BJ21" s="238"/>
      <c r="BK21" s="238"/>
      <c r="BL21" s="238"/>
      <c r="BM21" s="238"/>
      <c r="BN21" s="238"/>
      <c r="BO21" s="238">
        <v>0</v>
      </c>
      <c r="BP21" s="238">
        <v>387898894.81999999</v>
      </c>
      <c r="BQ21" s="238"/>
      <c r="BR21" s="238"/>
      <c r="BS21" s="238"/>
      <c r="BT21" s="238"/>
      <c r="CD21">
        <v>206</v>
      </c>
      <c r="CE21" t="s">
        <v>87</v>
      </c>
      <c r="CT21">
        <v>281623.58</v>
      </c>
      <c r="CU21">
        <v>0</v>
      </c>
      <c r="DE21">
        <v>295</v>
      </c>
      <c r="DF21" t="s">
        <v>123</v>
      </c>
      <c r="DG21">
        <v>36285.550000000003</v>
      </c>
    </row>
    <row r="22" spans="1:111">
      <c r="A22">
        <v>340</v>
      </c>
      <c r="B22" t="s">
        <v>136</v>
      </c>
      <c r="C22" s="238"/>
      <c r="D22" s="238"/>
      <c r="E22" s="238"/>
      <c r="F22" s="238"/>
      <c r="G22" s="238"/>
      <c r="H22" s="238"/>
      <c r="I22" s="238"/>
      <c r="J22" s="238"/>
      <c r="K22" s="238"/>
      <c r="L22" s="238"/>
      <c r="M22" s="238"/>
      <c r="N22" s="238"/>
      <c r="O22" s="238"/>
      <c r="P22" s="238"/>
      <c r="Q22" s="238">
        <v>350</v>
      </c>
      <c r="R22" s="238">
        <v>369549.19</v>
      </c>
      <c r="BC22">
        <v>340</v>
      </c>
      <c r="BD22" t="s">
        <v>136</v>
      </c>
      <c r="BE22" s="238"/>
      <c r="BF22" s="238"/>
      <c r="BG22" s="238"/>
      <c r="BH22" s="238"/>
      <c r="BI22" s="238"/>
      <c r="BJ22" s="238"/>
      <c r="BK22" s="238"/>
      <c r="BL22" s="238"/>
      <c r="BM22" s="238"/>
      <c r="BN22" s="238"/>
      <c r="BO22" s="238">
        <v>116945.70999999999</v>
      </c>
      <c r="BP22" s="238">
        <v>0</v>
      </c>
      <c r="BQ22" s="238"/>
      <c r="BR22" s="238"/>
      <c r="BS22" s="238">
        <v>116945.70999999999</v>
      </c>
      <c r="BT22" s="238">
        <v>116945.70999999999</v>
      </c>
      <c r="CD22">
        <v>41</v>
      </c>
      <c r="CE22" t="s">
        <v>44</v>
      </c>
      <c r="CT22">
        <v>1752048.0474</v>
      </c>
      <c r="CU22">
        <v>0</v>
      </c>
      <c r="DE22">
        <v>133</v>
      </c>
      <c r="DF22" t="s">
        <v>60</v>
      </c>
      <c r="DG22">
        <v>730534.10000000009</v>
      </c>
    </row>
    <row r="23" spans="1:111">
      <c r="A23">
        <v>383</v>
      </c>
      <c r="B23" t="s">
        <v>1246</v>
      </c>
      <c r="C23" s="238"/>
      <c r="D23" s="238"/>
      <c r="E23" s="238"/>
      <c r="F23" s="238"/>
      <c r="G23" s="238"/>
      <c r="H23" s="238"/>
      <c r="I23" s="238"/>
      <c r="J23" s="238"/>
      <c r="K23" s="238"/>
      <c r="L23" s="238"/>
      <c r="M23" s="238">
        <v>50</v>
      </c>
      <c r="N23" s="238">
        <v>0</v>
      </c>
      <c r="O23" s="238">
        <v>150</v>
      </c>
      <c r="P23" s="238">
        <v>0</v>
      </c>
      <c r="Q23" s="238">
        <v>100</v>
      </c>
      <c r="R23" s="238">
        <v>0</v>
      </c>
      <c r="BC23">
        <v>10</v>
      </c>
      <c r="BD23" t="s">
        <v>38</v>
      </c>
      <c r="BE23" s="238"/>
      <c r="BF23" s="238"/>
      <c r="BG23" s="238"/>
      <c r="BH23" s="238"/>
      <c r="BI23" s="238"/>
      <c r="BJ23" s="238"/>
      <c r="BK23" s="238"/>
      <c r="BL23" s="238"/>
      <c r="BM23" s="238"/>
      <c r="BN23" s="238"/>
      <c r="BO23" s="238">
        <v>0</v>
      </c>
      <c r="BP23" s="238">
        <v>36182.93</v>
      </c>
      <c r="BQ23" s="238"/>
      <c r="BR23" s="238"/>
      <c r="BS23" s="238">
        <v>36182.93</v>
      </c>
      <c r="BT23" s="238">
        <v>80762.78</v>
      </c>
      <c r="CD23">
        <v>591</v>
      </c>
      <c r="CE23" t="s">
        <v>674</v>
      </c>
      <c r="CT23">
        <v>665542.3824</v>
      </c>
      <c r="CU23">
        <v>0</v>
      </c>
      <c r="DE23">
        <v>225</v>
      </c>
      <c r="DF23" t="s">
        <v>96</v>
      </c>
      <c r="DG23">
        <v>1600000</v>
      </c>
    </row>
    <row r="24" spans="1:111">
      <c r="A24">
        <v>513</v>
      </c>
      <c r="B24" t="s">
        <v>160</v>
      </c>
      <c r="C24" s="238"/>
      <c r="D24" s="238"/>
      <c r="E24" s="238"/>
      <c r="F24" s="238"/>
      <c r="G24" s="238">
        <v>0</v>
      </c>
      <c r="H24" s="238">
        <v>430128</v>
      </c>
      <c r="I24" s="238">
        <v>0</v>
      </c>
      <c r="J24" s="238">
        <v>42790679.390000001</v>
      </c>
      <c r="K24" s="238"/>
      <c r="L24" s="238"/>
      <c r="M24" s="238">
        <v>250</v>
      </c>
      <c r="N24" s="238">
        <v>39115.15</v>
      </c>
      <c r="O24" s="238">
        <v>436606962.16000003</v>
      </c>
      <c r="P24" s="238">
        <v>12796.67</v>
      </c>
      <c r="Q24" s="238">
        <v>407731634.26999998</v>
      </c>
      <c r="R24" s="238">
        <v>268683021.63999999</v>
      </c>
      <c r="BC24">
        <v>312</v>
      </c>
      <c r="BD24" t="s">
        <v>133</v>
      </c>
      <c r="BE24" s="238"/>
      <c r="BF24" s="238"/>
      <c r="BG24" s="238"/>
      <c r="BH24" s="238"/>
      <c r="BI24" s="238"/>
      <c r="BJ24" s="238"/>
      <c r="BK24" s="238"/>
      <c r="BL24" s="238"/>
      <c r="BM24" s="238"/>
      <c r="BN24" s="238"/>
      <c r="BO24" s="238">
        <v>35898.050000000003</v>
      </c>
      <c r="BP24" s="238">
        <v>0</v>
      </c>
      <c r="BQ24" s="238"/>
      <c r="BR24" s="238"/>
      <c r="BS24" s="238"/>
      <c r="BT24" s="238"/>
      <c r="CD24">
        <v>514</v>
      </c>
      <c r="CE24" t="s">
        <v>161</v>
      </c>
      <c r="CT24">
        <v>50.009399999999999</v>
      </c>
      <c r="CU24">
        <v>0</v>
      </c>
      <c r="DE24">
        <v>227</v>
      </c>
      <c r="DF24" t="s">
        <v>98</v>
      </c>
      <c r="DG24">
        <v>65111.24</v>
      </c>
    </row>
    <row r="25" spans="1:111">
      <c r="A25">
        <v>578</v>
      </c>
      <c r="B25" t="s">
        <v>168</v>
      </c>
      <c r="C25" s="238"/>
      <c r="D25" s="238"/>
      <c r="E25" s="238"/>
      <c r="F25" s="238"/>
      <c r="G25" s="238"/>
      <c r="H25" s="238"/>
      <c r="I25" s="238"/>
      <c r="J25" s="238"/>
      <c r="K25" s="238"/>
      <c r="L25" s="238"/>
      <c r="M25" s="238"/>
      <c r="N25" s="238"/>
      <c r="O25" s="238"/>
      <c r="P25" s="238"/>
      <c r="Q25" s="238">
        <v>4106418.96</v>
      </c>
      <c r="R25" s="238">
        <v>238933.75</v>
      </c>
      <c r="BC25">
        <v>203</v>
      </c>
      <c r="BD25" t="s">
        <v>86</v>
      </c>
      <c r="BE25" s="238"/>
      <c r="BF25" s="238"/>
      <c r="BG25" s="238"/>
      <c r="BH25" s="238"/>
      <c r="BI25" s="238"/>
      <c r="BJ25" s="238"/>
      <c r="BK25" s="238"/>
      <c r="BL25" s="238"/>
      <c r="BM25" s="238"/>
      <c r="BN25" s="238"/>
      <c r="BO25" s="238">
        <v>0</v>
      </c>
      <c r="BP25" s="238">
        <v>35898.050000000003</v>
      </c>
      <c r="BQ25" s="238"/>
      <c r="BR25" s="238"/>
      <c r="BS25" s="238"/>
      <c r="BT25" s="238"/>
      <c r="DE25">
        <v>269</v>
      </c>
      <c r="DF25" t="s">
        <v>109</v>
      </c>
      <c r="DG25">
        <v>54813</v>
      </c>
    </row>
    <row r="26" spans="1:111">
      <c r="A26">
        <v>587</v>
      </c>
      <c r="B26" t="s">
        <v>673</v>
      </c>
      <c r="C26" s="238"/>
      <c r="D26" s="238"/>
      <c r="E26" s="238"/>
      <c r="F26" s="238"/>
      <c r="G26" s="238"/>
      <c r="H26" s="238"/>
      <c r="I26" s="238"/>
      <c r="J26" s="238"/>
      <c r="K26" s="238"/>
      <c r="L26" s="238"/>
      <c r="M26" s="238"/>
      <c r="N26" s="238"/>
      <c r="O26" s="238">
        <v>0</v>
      </c>
      <c r="P26" s="238">
        <v>11887618.1</v>
      </c>
      <c r="Q26" s="238">
        <v>0</v>
      </c>
      <c r="R26" s="238">
        <v>32056118.660000004</v>
      </c>
      <c r="BC26">
        <v>132</v>
      </c>
      <c r="BD26" t="s">
        <v>59</v>
      </c>
      <c r="BE26" s="238"/>
      <c r="BF26" s="238"/>
      <c r="BG26" s="238"/>
      <c r="BH26" s="238"/>
      <c r="BI26" s="238"/>
      <c r="BJ26" s="238"/>
      <c r="BK26" s="238"/>
      <c r="BL26" s="238"/>
      <c r="BM26" s="238"/>
      <c r="BN26" s="238"/>
      <c r="BO26" s="238"/>
      <c r="BP26" s="238"/>
      <c r="BQ26" s="238">
        <v>0</v>
      </c>
      <c r="BR26" s="238">
        <v>2453136</v>
      </c>
      <c r="BS26" s="238"/>
      <c r="BT26" s="238"/>
      <c r="DE26">
        <v>389</v>
      </c>
      <c r="DF26" t="s">
        <v>1422</v>
      </c>
      <c r="DG26">
        <v>3411544.51</v>
      </c>
    </row>
    <row r="27" spans="1:111">
      <c r="A27">
        <v>650</v>
      </c>
      <c r="B27" t="s">
        <v>175</v>
      </c>
      <c r="C27" s="238"/>
      <c r="D27" s="238"/>
      <c r="E27" s="238">
        <v>0</v>
      </c>
      <c r="F27" s="238">
        <v>120</v>
      </c>
      <c r="G27" s="238"/>
      <c r="H27" s="238"/>
      <c r="I27" s="238">
        <v>0</v>
      </c>
      <c r="J27" s="238">
        <v>106234.68</v>
      </c>
      <c r="K27" s="238">
        <v>0</v>
      </c>
      <c r="L27" s="238">
        <v>2000</v>
      </c>
      <c r="M27" s="238">
        <v>0</v>
      </c>
      <c r="N27" s="238">
        <v>95671.11</v>
      </c>
      <c r="O27" s="238">
        <v>0</v>
      </c>
      <c r="P27" s="238">
        <v>9037.7900000000009</v>
      </c>
      <c r="Q27" s="238">
        <v>0</v>
      </c>
      <c r="R27" s="238">
        <v>5681</v>
      </c>
      <c r="BC27">
        <v>70</v>
      </c>
      <c r="BD27" t="s">
        <v>47</v>
      </c>
      <c r="BE27" s="238"/>
      <c r="BF27" s="238"/>
      <c r="BG27" s="238"/>
      <c r="BH27" s="238"/>
      <c r="BI27" s="238"/>
      <c r="BJ27" s="238"/>
      <c r="BK27" s="238"/>
      <c r="BL27" s="238"/>
      <c r="BM27" s="238"/>
      <c r="BN27" s="238"/>
      <c r="BO27" s="238"/>
      <c r="BP27" s="238"/>
      <c r="BQ27" s="238">
        <v>0</v>
      </c>
      <c r="BR27" s="238">
        <v>7100100</v>
      </c>
      <c r="BS27" s="238"/>
      <c r="BT27" s="238"/>
      <c r="DE27">
        <v>576</v>
      </c>
      <c r="DF27" t="s">
        <v>1247</v>
      </c>
      <c r="DG27">
        <v>1217326.24</v>
      </c>
    </row>
    <row r="28" spans="1:111">
      <c r="A28">
        <v>660</v>
      </c>
      <c r="B28" t="s">
        <v>176</v>
      </c>
      <c r="C28" s="238"/>
      <c r="D28" s="238"/>
      <c r="E28" s="238"/>
      <c r="F28" s="238"/>
      <c r="G28" s="238"/>
      <c r="H28" s="238"/>
      <c r="I28" s="238"/>
      <c r="J28" s="238"/>
      <c r="K28" s="238"/>
      <c r="L28" s="238"/>
      <c r="M28" s="238">
        <v>0</v>
      </c>
      <c r="N28" s="238">
        <v>259027.15000000002</v>
      </c>
      <c r="O28" s="238">
        <v>0</v>
      </c>
      <c r="P28" s="238">
        <v>225980.03</v>
      </c>
      <c r="Q28" s="238">
        <v>0</v>
      </c>
      <c r="R28" s="238">
        <v>827600.33000000007</v>
      </c>
      <c r="BC28">
        <v>81</v>
      </c>
      <c r="BD28" t="s">
        <v>49</v>
      </c>
      <c r="BE28" s="238"/>
      <c r="BF28" s="238"/>
      <c r="BG28" s="238"/>
      <c r="BH28" s="238"/>
      <c r="BI28" s="238"/>
      <c r="BJ28" s="238"/>
      <c r="BK28" s="238"/>
      <c r="BL28" s="238"/>
      <c r="BM28" s="238"/>
      <c r="BN28" s="238"/>
      <c r="BO28" s="238"/>
      <c r="BP28" s="238"/>
      <c r="BQ28" s="238"/>
      <c r="BR28" s="238"/>
      <c r="BS28" s="238">
        <v>5482561.3600000003</v>
      </c>
      <c r="BT28" s="238">
        <v>254859.73</v>
      </c>
      <c r="DE28">
        <v>660</v>
      </c>
      <c r="DF28" t="s">
        <v>176</v>
      </c>
      <c r="DG28">
        <v>6827667.6199999992</v>
      </c>
    </row>
    <row r="29" spans="1:111">
      <c r="A29">
        <v>670</v>
      </c>
      <c r="B29" t="s">
        <v>178</v>
      </c>
      <c r="C29" s="238"/>
      <c r="D29" s="238"/>
      <c r="E29" s="238"/>
      <c r="F29" s="238"/>
      <c r="G29" s="238"/>
      <c r="H29" s="238"/>
      <c r="I29" s="238"/>
      <c r="J29" s="238"/>
      <c r="K29" s="238"/>
      <c r="L29" s="238"/>
      <c r="M29" s="238"/>
      <c r="N29" s="238"/>
      <c r="O29" s="238">
        <v>0</v>
      </c>
      <c r="P29" s="238">
        <v>563</v>
      </c>
      <c r="Q29" s="238">
        <v>0</v>
      </c>
      <c r="R29" s="238">
        <v>3382.05</v>
      </c>
      <c r="BC29">
        <v>15</v>
      </c>
      <c r="BD29" t="s">
        <v>39</v>
      </c>
      <c r="BE29" s="238"/>
      <c r="BF29" s="238"/>
      <c r="BG29" s="238"/>
      <c r="BH29" s="238"/>
      <c r="BI29" s="238"/>
      <c r="BJ29" s="238"/>
      <c r="BK29" s="238"/>
      <c r="BL29" s="238"/>
      <c r="BM29" s="238"/>
      <c r="BN29" s="238"/>
      <c r="BO29" s="238"/>
      <c r="BP29" s="238"/>
      <c r="BQ29" s="238"/>
      <c r="BR29" s="238"/>
      <c r="BS29" s="238">
        <v>0</v>
      </c>
      <c r="BT29" s="238">
        <v>221858.56000000003</v>
      </c>
      <c r="DE29">
        <v>41</v>
      </c>
      <c r="DF29" t="s">
        <v>44</v>
      </c>
      <c r="DG29">
        <v>3840807.91</v>
      </c>
    </row>
    <row r="30" spans="1:111">
      <c r="A30">
        <v>902</v>
      </c>
      <c r="B30" t="s">
        <v>191</v>
      </c>
      <c r="C30" s="238"/>
      <c r="D30" s="238"/>
      <c r="E30" s="238"/>
      <c r="F30" s="238"/>
      <c r="G30" s="238">
        <v>0</v>
      </c>
      <c r="H30" s="238">
        <v>3205.35</v>
      </c>
      <c r="I30" s="238"/>
      <c r="J30" s="238"/>
      <c r="K30" s="238"/>
      <c r="L30" s="238"/>
      <c r="M30" s="238"/>
      <c r="N30" s="238"/>
      <c r="O30" s="238"/>
      <c r="P30" s="238"/>
      <c r="Q30" s="238"/>
      <c r="R30" s="238"/>
      <c r="BC30">
        <v>382</v>
      </c>
      <c r="BD30" t="s">
        <v>1245</v>
      </c>
      <c r="BE30" s="238"/>
      <c r="BF30" s="238"/>
      <c r="BG30" s="238"/>
      <c r="BH30" s="238"/>
      <c r="BI30" s="238"/>
      <c r="BJ30" s="238"/>
      <c r="BK30" s="238"/>
      <c r="BL30" s="238"/>
      <c r="BM30" s="238"/>
      <c r="BN30" s="238"/>
      <c r="BO30" s="238"/>
      <c r="BP30" s="238"/>
      <c r="BQ30" s="238"/>
      <c r="BR30" s="238"/>
      <c r="BS30" s="238">
        <v>0</v>
      </c>
      <c r="BT30" s="238">
        <v>43535194.600000001</v>
      </c>
      <c r="DE30" t="s">
        <v>541</v>
      </c>
      <c r="DF30" t="s">
        <v>590</v>
      </c>
      <c r="DG30">
        <v>454359051.85000002</v>
      </c>
    </row>
    <row r="31" spans="1:111">
      <c r="A31" t="s">
        <v>541</v>
      </c>
      <c r="B31" t="s">
        <v>590</v>
      </c>
      <c r="C31" s="238">
        <v>350000050</v>
      </c>
      <c r="D31" s="238">
        <v>351143047.78999996</v>
      </c>
      <c r="E31" s="238">
        <v>50</v>
      </c>
      <c r="F31" s="238">
        <v>637179.92999999993</v>
      </c>
      <c r="G31" s="238">
        <v>50</v>
      </c>
      <c r="H31" s="238">
        <v>2749122.95</v>
      </c>
      <c r="I31" s="238">
        <v>200000000</v>
      </c>
      <c r="J31" s="238">
        <v>201694403.26000005</v>
      </c>
      <c r="K31" s="238">
        <v>250000000</v>
      </c>
      <c r="L31" s="238">
        <v>273982228.99999988</v>
      </c>
      <c r="M31" s="238">
        <v>0</v>
      </c>
      <c r="N31" s="238">
        <v>321098325.53999996</v>
      </c>
      <c r="O31" s="238">
        <v>320000000</v>
      </c>
      <c r="P31" s="238">
        <v>1931370.1099999999</v>
      </c>
      <c r="Q31" s="238">
        <v>0</v>
      </c>
      <c r="R31" s="238">
        <v>348060234.63</v>
      </c>
      <c r="BC31">
        <v>225</v>
      </c>
      <c r="BD31" t="s">
        <v>96</v>
      </c>
      <c r="BE31" s="238"/>
      <c r="BF31" s="238"/>
      <c r="BG31" s="238"/>
      <c r="BH31" s="238"/>
      <c r="BI31" s="238"/>
      <c r="BJ31" s="238"/>
      <c r="BK31" s="238"/>
      <c r="BL31" s="238"/>
      <c r="BM31" s="238"/>
      <c r="BN31" s="238"/>
      <c r="BO31" s="238"/>
      <c r="BP31" s="238"/>
      <c r="BQ31" s="238"/>
      <c r="BR31" s="238"/>
      <c r="BS31" s="238">
        <v>209023.96</v>
      </c>
      <c r="BT31" s="238">
        <v>0</v>
      </c>
      <c r="DE31">
        <v>312</v>
      </c>
      <c r="DF31" t="s">
        <v>133</v>
      </c>
      <c r="DG31">
        <v>11745031.069999993</v>
      </c>
    </row>
    <row r="32" spans="1:111">
      <c r="A32" t="s">
        <v>544</v>
      </c>
      <c r="B32" t="s">
        <v>683</v>
      </c>
      <c r="C32" s="238">
        <v>0</v>
      </c>
      <c r="D32" s="238">
        <v>162621.54999999999</v>
      </c>
      <c r="E32" s="238">
        <v>0</v>
      </c>
      <c r="F32" s="238">
        <v>887005.61999999988</v>
      </c>
      <c r="G32" s="238">
        <v>0</v>
      </c>
      <c r="H32" s="238">
        <v>600082.17999999993</v>
      </c>
      <c r="I32" s="238">
        <v>0</v>
      </c>
      <c r="J32" s="238">
        <v>789.7</v>
      </c>
      <c r="K32" s="238"/>
      <c r="L32" s="238"/>
      <c r="M32" s="238">
        <v>0</v>
      </c>
      <c r="N32" s="238">
        <v>3730.3199999999997</v>
      </c>
      <c r="O32" s="238"/>
      <c r="P32" s="238"/>
      <c r="Q32" s="238">
        <v>0</v>
      </c>
      <c r="R32" s="238">
        <v>680192.44</v>
      </c>
      <c r="BC32">
        <v>206</v>
      </c>
      <c r="BD32" t="s">
        <v>87</v>
      </c>
      <c r="BE32" s="238"/>
      <c r="BF32" s="238"/>
      <c r="BG32" s="238"/>
      <c r="BH32" s="238"/>
      <c r="BI32" s="238"/>
      <c r="BJ32" s="238"/>
      <c r="BK32" s="238"/>
      <c r="BL32" s="238"/>
      <c r="BM32" s="238"/>
      <c r="BN32" s="238"/>
      <c r="BO32" s="238"/>
      <c r="BP32" s="238"/>
      <c r="BQ32" s="238"/>
      <c r="BR32" s="238"/>
      <c r="BS32" s="238">
        <v>0</v>
      </c>
      <c r="BT32" s="238">
        <v>281623.58</v>
      </c>
      <c r="DE32">
        <v>548</v>
      </c>
      <c r="DF32" t="s">
        <v>1285</v>
      </c>
      <c r="DG32">
        <v>1470997.9700000002</v>
      </c>
    </row>
    <row r="33" spans="1:111">
      <c r="A33" t="s">
        <v>550</v>
      </c>
      <c r="B33" t="s">
        <v>589</v>
      </c>
      <c r="C33" s="238">
        <v>0</v>
      </c>
      <c r="D33" s="238">
        <v>102110.76000000001</v>
      </c>
      <c r="E33" s="238">
        <v>0</v>
      </c>
      <c r="F33" s="238">
        <v>344085.35</v>
      </c>
      <c r="G33" s="238"/>
      <c r="H33" s="238"/>
      <c r="I33" s="238"/>
      <c r="J33" s="238"/>
      <c r="K33" s="238"/>
      <c r="L33" s="238"/>
      <c r="M33" s="238">
        <v>0</v>
      </c>
      <c r="N33" s="238">
        <v>551.99</v>
      </c>
      <c r="O33" s="238">
        <v>0</v>
      </c>
      <c r="P33" s="238">
        <v>47857.74</v>
      </c>
      <c r="Q33" s="238">
        <v>0</v>
      </c>
      <c r="R33" s="238">
        <v>266038.76999999996</v>
      </c>
      <c r="BC33">
        <v>591</v>
      </c>
      <c r="BD33" t="s">
        <v>674</v>
      </c>
      <c r="BE33" s="238"/>
      <c r="BF33" s="238"/>
      <c r="BG33" s="238"/>
      <c r="BH33" s="238"/>
      <c r="BI33" s="238"/>
      <c r="BJ33" s="238"/>
      <c r="BK33" s="238"/>
      <c r="BL33" s="238"/>
      <c r="BM33" s="238"/>
      <c r="BN33" s="238"/>
      <c r="BO33" s="238"/>
      <c r="BP33" s="238"/>
      <c r="BQ33" s="238"/>
      <c r="BR33" s="238"/>
      <c r="BS33" s="238">
        <v>0</v>
      </c>
      <c r="BT33" s="238">
        <v>665542.38</v>
      </c>
      <c r="DE33">
        <v>599</v>
      </c>
      <c r="DF33" t="s">
        <v>1249</v>
      </c>
      <c r="DG33">
        <v>67117679.070000008</v>
      </c>
    </row>
    <row r="34" spans="1:111">
      <c r="A34">
        <v>597</v>
      </c>
      <c r="B34" t="s">
        <v>677</v>
      </c>
      <c r="C34" s="238"/>
      <c r="D34" s="238"/>
      <c r="E34" s="238"/>
      <c r="F34" s="238"/>
      <c r="G34" s="238">
        <v>0</v>
      </c>
      <c r="H34" s="238">
        <v>0.1</v>
      </c>
      <c r="I34" s="238">
        <v>0</v>
      </c>
      <c r="J34" s="238">
        <v>509085.51999999996</v>
      </c>
      <c r="K34" s="238">
        <v>15663.57</v>
      </c>
      <c r="L34" s="238">
        <v>22289796.690000001</v>
      </c>
      <c r="M34" s="238">
        <v>1250</v>
      </c>
      <c r="N34" s="238">
        <v>6744520.3300000001</v>
      </c>
      <c r="O34" s="238">
        <v>3313.96</v>
      </c>
      <c r="P34" s="238">
        <v>21171803.98</v>
      </c>
      <c r="Q34" s="238">
        <v>39625.22</v>
      </c>
      <c r="R34" s="238">
        <v>12969313.630000001</v>
      </c>
      <c r="BC34">
        <v>514</v>
      </c>
      <c r="BD34" t="s">
        <v>161</v>
      </c>
      <c r="BE34" s="238"/>
      <c r="BF34" s="238"/>
      <c r="BG34" s="238"/>
      <c r="BH34" s="238"/>
      <c r="BI34" s="238"/>
      <c r="BJ34" s="238"/>
      <c r="BK34" s="238"/>
      <c r="BL34" s="238"/>
      <c r="BM34" s="238"/>
      <c r="BN34" s="238"/>
      <c r="BO34" s="238"/>
      <c r="BP34" s="238"/>
      <c r="BQ34" s="238"/>
      <c r="BR34" s="238"/>
      <c r="BS34" s="238">
        <v>0</v>
      </c>
      <c r="BT34" s="238">
        <v>50</v>
      </c>
      <c r="DE34">
        <v>132</v>
      </c>
      <c r="DF34" t="s">
        <v>59</v>
      </c>
      <c r="DG34">
        <v>82761685.290000007</v>
      </c>
    </row>
    <row r="35" spans="1:111">
      <c r="A35">
        <v>595</v>
      </c>
      <c r="B35" t="s">
        <v>611</v>
      </c>
      <c r="C35" s="238"/>
      <c r="D35" s="238"/>
      <c r="E35" s="238"/>
      <c r="F35" s="238"/>
      <c r="G35" s="238"/>
      <c r="H35" s="238"/>
      <c r="I35" s="238"/>
      <c r="J35" s="238"/>
      <c r="K35" s="238"/>
      <c r="L35" s="238"/>
      <c r="M35" s="238"/>
      <c r="N35" s="238"/>
      <c r="O35" s="238"/>
      <c r="P35" s="238"/>
      <c r="Q35" s="238">
        <v>0</v>
      </c>
      <c r="R35" s="238">
        <v>35061.769999999997</v>
      </c>
      <c r="DE35">
        <v>47</v>
      </c>
      <c r="DF35" t="s">
        <v>45</v>
      </c>
      <c r="DG35">
        <v>50279.260000000009</v>
      </c>
    </row>
    <row r="36" spans="1:111">
      <c r="A36">
        <v>78</v>
      </c>
      <c r="B36" t="s">
        <v>1380</v>
      </c>
      <c r="C36" s="238"/>
      <c r="D36" s="238"/>
      <c r="E36" s="238"/>
      <c r="F36" s="238"/>
      <c r="G36" s="238"/>
      <c r="H36" s="238"/>
      <c r="I36" s="238"/>
      <c r="J36" s="238"/>
      <c r="K36" s="238"/>
      <c r="L36" s="238"/>
      <c r="M36" s="238"/>
      <c r="N36" s="238"/>
      <c r="O36" s="238">
        <v>0</v>
      </c>
      <c r="P36" s="238">
        <v>28519.119999999999</v>
      </c>
      <c r="Q36" s="238">
        <v>0</v>
      </c>
      <c r="R36" s="238">
        <v>44072.289999999994</v>
      </c>
      <c r="DE36">
        <v>66</v>
      </c>
      <c r="DF36" t="s">
        <v>46</v>
      </c>
      <c r="DG36">
        <v>1890</v>
      </c>
    </row>
    <row r="37" spans="1:111">
      <c r="A37">
        <v>283</v>
      </c>
      <c r="B37" t="s">
        <v>115</v>
      </c>
      <c r="C37" s="238"/>
      <c r="D37" s="238"/>
      <c r="E37" s="238"/>
      <c r="F37" s="238"/>
      <c r="G37" s="238"/>
      <c r="H37" s="238"/>
      <c r="I37" s="238"/>
      <c r="J37" s="238"/>
      <c r="K37" s="238"/>
      <c r="L37" s="238"/>
      <c r="M37" s="238"/>
      <c r="N37" s="238"/>
      <c r="O37" s="238">
        <v>0</v>
      </c>
      <c r="P37" s="238">
        <v>66017.89</v>
      </c>
      <c r="Q37" s="238">
        <v>2255.9499999999998</v>
      </c>
      <c r="R37" s="238">
        <v>3195617.0199999996</v>
      </c>
      <c r="DE37">
        <v>249</v>
      </c>
      <c r="DF37" t="s">
        <v>102</v>
      </c>
      <c r="DG37">
        <v>1880010</v>
      </c>
    </row>
    <row r="38" spans="1:111">
      <c r="A38">
        <v>203</v>
      </c>
      <c r="B38" t="s">
        <v>86</v>
      </c>
      <c r="C38" s="238"/>
      <c r="D38" s="238"/>
      <c r="E38" s="238"/>
      <c r="F38" s="238"/>
      <c r="G38" s="238">
        <v>0</v>
      </c>
      <c r="H38" s="238">
        <v>0.03</v>
      </c>
      <c r="I38" s="238"/>
      <c r="J38" s="238"/>
      <c r="K38" s="238"/>
      <c r="L38" s="238"/>
      <c r="M38" s="238"/>
      <c r="N38" s="238"/>
      <c r="O38" s="238">
        <v>0</v>
      </c>
      <c r="P38" s="238">
        <v>45</v>
      </c>
      <c r="Q38" s="238">
        <v>0</v>
      </c>
      <c r="R38" s="238">
        <v>997</v>
      </c>
      <c r="DE38">
        <v>290</v>
      </c>
      <c r="DF38" t="s">
        <v>118</v>
      </c>
      <c r="DG38">
        <v>16981370.59</v>
      </c>
    </row>
    <row r="39" spans="1:111">
      <c r="A39">
        <v>155</v>
      </c>
      <c r="B39" t="s">
        <v>75</v>
      </c>
      <c r="C39" s="238"/>
      <c r="D39" s="238"/>
      <c r="E39" s="238"/>
      <c r="F39" s="238"/>
      <c r="G39" s="238"/>
      <c r="H39" s="238"/>
      <c r="I39" s="238"/>
      <c r="J39" s="238"/>
      <c r="K39" s="238"/>
      <c r="L39" s="238"/>
      <c r="M39" s="238"/>
      <c r="N39" s="238"/>
      <c r="O39" s="238"/>
      <c r="P39" s="238"/>
      <c r="Q39" s="238">
        <v>0</v>
      </c>
      <c r="R39" s="238">
        <v>21824.239999999998</v>
      </c>
      <c r="DE39">
        <v>324</v>
      </c>
      <c r="DF39" t="s">
        <v>135</v>
      </c>
      <c r="DG39">
        <v>2943.2</v>
      </c>
    </row>
    <row r="40" spans="1:111">
      <c r="A40">
        <v>290</v>
      </c>
      <c r="B40" t="s">
        <v>118</v>
      </c>
      <c r="C40" s="238"/>
      <c r="D40" s="238"/>
      <c r="E40" s="238"/>
      <c r="F40" s="238"/>
      <c r="G40" s="238"/>
      <c r="H40" s="238"/>
      <c r="I40" s="238"/>
      <c r="J40" s="238"/>
      <c r="K40" s="238"/>
      <c r="L40" s="238"/>
      <c r="M40" s="238"/>
      <c r="N40" s="238"/>
      <c r="O40" s="238"/>
      <c r="P40" s="238"/>
      <c r="Q40" s="238">
        <v>0</v>
      </c>
      <c r="R40" s="238">
        <v>18596.5</v>
      </c>
      <c r="DE40">
        <v>347</v>
      </c>
      <c r="DF40" t="s">
        <v>142</v>
      </c>
      <c r="DG40">
        <v>710361.36</v>
      </c>
    </row>
    <row r="41" spans="1:111">
      <c r="A41">
        <v>373</v>
      </c>
      <c r="B41" t="s">
        <v>607</v>
      </c>
      <c r="C41" s="238"/>
      <c r="D41" s="238"/>
      <c r="E41" s="238"/>
      <c r="F41" s="238"/>
      <c r="G41" s="238"/>
      <c r="H41" s="238"/>
      <c r="I41" s="238"/>
      <c r="J41" s="238"/>
      <c r="K41" s="238"/>
      <c r="L41" s="238"/>
      <c r="M41" s="238"/>
      <c r="N41" s="238"/>
      <c r="O41" s="238"/>
      <c r="P41" s="238"/>
      <c r="Q41" s="238">
        <v>0</v>
      </c>
      <c r="R41" s="238">
        <v>24419997.300000001</v>
      </c>
      <c r="DE41">
        <v>343</v>
      </c>
      <c r="DF41" t="s">
        <v>138</v>
      </c>
      <c r="DG41">
        <v>4769592</v>
      </c>
    </row>
    <row r="42" spans="1:111">
      <c r="A42">
        <v>342</v>
      </c>
      <c r="B42" t="s">
        <v>137</v>
      </c>
      <c r="C42" s="238"/>
      <c r="D42" s="238"/>
      <c r="E42" s="238"/>
      <c r="F42" s="238"/>
      <c r="G42" s="238"/>
      <c r="H42" s="238"/>
      <c r="I42" s="238"/>
      <c r="J42" s="238"/>
      <c r="K42" s="238"/>
      <c r="L42" s="238"/>
      <c r="M42" s="238"/>
      <c r="N42" s="238"/>
      <c r="O42" s="238"/>
      <c r="P42" s="238"/>
      <c r="Q42" s="238">
        <v>0</v>
      </c>
      <c r="R42" s="238">
        <v>88110.31</v>
      </c>
      <c r="DE42">
        <v>344</v>
      </c>
      <c r="DF42" t="s">
        <v>139</v>
      </c>
      <c r="DG42">
        <v>1803000</v>
      </c>
    </row>
    <row r="43" spans="1:111">
      <c r="A43">
        <v>378</v>
      </c>
      <c r="B43" t="s">
        <v>610</v>
      </c>
      <c r="C43" s="238"/>
      <c r="D43" s="238"/>
      <c r="E43" s="238"/>
      <c r="F43" s="238"/>
      <c r="G43" s="238"/>
      <c r="H43" s="238"/>
      <c r="I43" s="238"/>
      <c r="J43" s="238"/>
      <c r="K43" s="238"/>
      <c r="L43" s="238"/>
      <c r="M43" s="238"/>
      <c r="N43" s="238"/>
      <c r="O43" s="238"/>
      <c r="P43" s="238"/>
      <c r="Q43" s="238">
        <v>0</v>
      </c>
      <c r="R43" s="238">
        <v>127006.04</v>
      </c>
      <c r="DE43">
        <v>526</v>
      </c>
      <c r="DF43" t="s">
        <v>1266</v>
      </c>
      <c r="DG43">
        <v>1023000</v>
      </c>
    </row>
    <row r="44" spans="1:111">
      <c r="A44">
        <v>374</v>
      </c>
      <c r="B44" t="s">
        <v>608</v>
      </c>
      <c r="C44" s="238"/>
      <c r="D44" s="238"/>
      <c r="E44" s="238"/>
      <c r="F44" s="238"/>
      <c r="G44" s="238"/>
      <c r="H44" s="238"/>
      <c r="I44" s="238"/>
      <c r="J44" s="238"/>
      <c r="K44" s="238"/>
      <c r="L44" s="238"/>
      <c r="M44" s="238">
        <v>0</v>
      </c>
      <c r="N44" s="238">
        <v>6120.3</v>
      </c>
      <c r="O44" s="238">
        <v>0</v>
      </c>
      <c r="P44" s="238">
        <v>116.25</v>
      </c>
      <c r="Q44" s="238">
        <v>0</v>
      </c>
      <c r="R44" s="238">
        <v>1960</v>
      </c>
      <c r="DE44">
        <v>578</v>
      </c>
      <c r="DF44" t="s">
        <v>168</v>
      </c>
      <c r="DG44">
        <v>105090</v>
      </c>
    </row>
    <row r="45" spans="1:111">
      <c r="A45">
        <v>905</v>
      </c>
      <c r="B45" t="s">
        <v>194</v>
      </c>
      <c r="C45" s="238">
        <v>0</v>
      </c>
      <c r="D45" s="238">
        <v>4068.6</v>
      </c>
      <c r="E45" s="238">
        <v>0</v>
      </c>
      <c r="F45" s="238">
        <v>8193.75</v>
      </c>
      <c r="G45" s="238">
        <v>0</v>
      </c>
      <c r="H45" s="238">
        <v>203035.91000000003</v>
      </c>
      <c r="I45" s="238"/>
      <c r="J45" s="238"/>
      <c r="K45" s="238"/>
      <c r="L45" s="238"/>
      <c r="M45" s="238"/>
      <c r="N45" s="238"/>
      <c r="O45" s="238"/>
      <c r="P45" s="238"/>
      <c r="Q45" s="238"/>
      <c r="R45" s="238"/>
      <c r="DE45">
        <v>234</v>
      </c>
      <c r="DF45" t="s">
        <v>615</v>
      </c>
      <c r="DG45">
        <v>3075.1</v>
      </c>
    </row>
    <row r="46" spans="1:111">
      <c r="A46">
        <v>580</v>
      </c>
      <c r="B46" t="s">
        <v>169</v>
      </c>
      <c r="C46" s="238"/>
      <c r="D46" s="238"/>
      <c r="E46" s="238"/>
      <c r="F46" s="238"/>
      <c r="G46" s="238"/>
      <c r="H46" s="238"/>
      <c r="I46" s="238"/>
      <c r="J46" s="238"/>
      <c r="K46" s="238"/>
      <c r="L46" s="238"/>
      <c r="M46" s="238"/>
      <c r="N46" s="238"/>
      <c r="O46" s="238">
        <v>0</v>
      </c>
      <c r="P46" s="238">
        <v>5506.24</v>
      </c>
      <c r="Q46" s="238">
        <v>0</v>
      </c>
      <c r="R46" s="238">
        <v>167.67</v>
      </c>
      <c r="DE46">
        <v>573</v>
      </c>
      <c r="DF46" t="s">
        <v>167</v>
      </c>
      <c r="DG46">
        <v>1440600</v>
      </c>
    </row>
    <row r="47" spans="1:111">
      <c r="A47">
        <v>66</v>
      </c>
      <c r="B47" t="s">
        <v>46</v>
      </c>
      <c r="C47" s="238"/>
      <c r="D47" s="238"/>
      <c r="E47" s="238"/>
      <c r="F47" s="238"/>
      <c r="G47" s="238"/>
      <c r="H47" s="238"/>
      <c r="I47" s="238"/>
      <c r="J47" s="238"/>
      <c r="K47" s="238"/>
      <c r="L47" s="238"/>
      <c r="M47" s="238"/>
      <c r="N47" s="238"/>
      <c r="O47" s="238"/>
      <c r="P47" s="238"/>
      <c r="Q47" s="238">
        <v>0</v>
      </c>
      <c r="R47" s="238">
        <v>20342936.299999997</v>
      </c>
      <c r="DE47">
        <v>223</v>
      </c>
      <c r="DF47" t="s">
        <v>94</v>
      </c>
      <c r="DG47">
        <v>3161224.74</v>
      </c>
    </row>
    <row r="48" spans="1:111">
      <c r="A48">
        <v>206</v>
      </c>
      <c r="B48" t="s">
        <v>87</v>
      </c>
      <c r="C48" s="238"/>
      <c r="D48" s="238"/>
      <c r="E48" s="238"/>
      <c r="F48" s="238"/>
      <c r="G48" s="238"/>
      <c r="H48" s="238"/>
      <c r="I48" s="238"/>
      <c r="J48" s="238"/>
      <c r="K48" s="238"/>
      <c r="L48" s="238"/>
      <c r="M48" s="238"/>
      <c r="N48" s="238"/>
      <c r="O48" s="238">
        <v>0</v>
      </c>
      <c r="P48" s="238">
        <v>2830.5</v>
      </c>
      <c r="Q48" s="238">
        <v>0</v>
      </c>
      <c r="R48" s="238">
        <v>569.6</v>
      </c>
      <c r="DE48">
        <v>253</v>
      </c>
      <c r="DF48" t="s">
        <v>104</v>
      </c>
      <c r="DG48">
        <v>29505115.239999998</v>
      </c>
    </row>
    <row r="49" spans="1:111">
      <c r="A49">
        <v>53</v>
      </c>
      <c r="B49" t="s">
        <v>1384</v>
      </c>
      <c r="C49" s="238"/>
      <c r="D49" s="238"/>
      <c r="E49" s="238"/>
      <c r="F49" s="238"/>
      <c r="G49" s="238"/>
      <c r="H49" s="238"/>
      <c r="I49" s="238"/>
      <c r="J49" s="238"/>
      <c r="K49" s="238"/>
      <c r="L49" s="238"/>
      <c r="M49" s="238"/>
      <c r="N49" s="238"/>
      <c r="O49" s="238"/>
      <c r="P49" s="238"/>
      <c r="Q49" s="238">
        <v>0</v>
      </c>
      <c r="R49" s="238">
        <v>31786.5</v>
      </c>
      <c r="DE49">
        <v>296</v>
      </c>
      <c r="DF49" t="s">
        <v>124</v>
      </c>
      <c r="DG49">
        <v>200</v>
      </c>
    </row>
    <row r="50" spans="1:111">
      <c r="A50">
        <v>514</v>
      </c>
      <c r="B50" t="s">
        <v>161</v>
      </c>
      <c r="C50" s="238"/>
      <c r="D50" s="238"/>
      <c r="E50" s="238"/>
      <c r="F50" s="238"/>
      <c r="G50" s="238"/>
      <c r="H50" s="238"/>
      <c r="I50" s="238"/>
      <c r="J50" s="238"/>
      <c r="K50" s="238"/>
      <c r="L50" s="238"/>
      <c r="M50" s="238"/>
      <c r="N50" s="238"/>
      <c r="O50" s="238"/>
      <c r="P50" s="238"/>
      <c r="Q50" s="238">
        <v>0</v>
      </c>
      <c r="R50" s="238">
        <v>27531412.18</v>
      </c>
      <c r="DE50">
        <v>310</v>
      </c>
      <c r="DF50" t="s">
        <v>131</v>
      </c>
      <c r="DG50">
        <v>11258.79</v>
      </c>
    </row>
    <row r="51" spans="1:111">
      <c r="A51">
        <v>862</v>
      </c>
      <c r="B51" t="s">
        <v>187</v>
      </c>
      <c r="C51" s="238"/>
      <c r="D51" s="238"/>
      <c r="E51" s="238"/>
      <c r="F51" s="238"/>
      <c r="G51" s="238"/>
      <c r="H51" s="238"/>
      <c r="I51" s="238"/>
      <c r="J51" s="238"/>
      <c r="K51" s="238"/>
      <c r="L51" s="238"/>
      <c r="M51" s="238"/>
      <c r="N51" s="238"/>
      <c r="O51" s="238">
        <v>0</v>
      </c>
      <c r="P51" s="238">
        <v>2237.71</v>
      </c>
      <c r="Q51" s="238">
        <v>0</v>
      </c>
      <c r="R51" s="238">
        <v>3059143.35</v>
      </c>
      <c r="DE51">
        <v>387</v>
      </c>
      <c r="DF51" t="s">
        <v>1267</v>
      </c>
      <c r="DG51">
        <v>48521</v>
      </c>
    </row>
    <row r="52" spans="1:111">
      <c r="A52">
        <v>70</v>
      </c>
      <c r="B52" t="s">
        <v>47</v>
      </c>
      <c r="C52" s="238"/>
      <c r="D52" s="238"/>
      <c r="E52" s="238"/>
      <c r="F52" s="238"/>
      <c r="G52" s="238"/>
      <c r="H52" s="238"/>
      <c r="I52" s="238"/>
      <c r="J52" s="238"/>
      <c r="K52" s="238"/>
      <c r="L52" s="238"/>
      <c r="M52" s="238"/>
      <c r="N52" s="238"/>
      <c r="O52" s="238"/>
      <c r="P52" s="238"/>
      <c r="Q52" s="238">
        <v>0</v>
      </c>
      <c r="R52" s="238">
        <v>1775.46</v>
      </c>
      <c r="DE52">
        <v>572</v>
      </c>
      <c r="DF52" t="s">
        <v>166</v>
      </c>
      <c r="DG52">
        <v>42840634.950000003</v>
      </c>
    </row>
    <row r="53" spans="1:111">
      <c r="A53">
        <v>417</v>
      </c>
      <c r="B53" t="s">
        <v>147</v>
      </c>
      <c r="C53" s="238">
        <v>0</v>
      </c>
      <c r="D53" s="238">
        <v>61876.08</v>
      </c>
      <c r="E53" s="238">
        <v>0</v>
      </c>
      <c r="F53" s="238">
        <v>13270.75</v>
      </c>
      <c r="G53" s="238">
        <v>0</v>
      </c>
      <c r="H53" s="238">
        <v>31074.760000000002</v>
      </c>
      <c r="I53" s="238">
        <v>0</v>
      </c>
      <c r="J53" s="238">
        <v>63.98</v>
      </c>
      <c r="K53" s="238">
        <v>0</v>
      </c>
      <c r="L53" s="238">
        <v>12790.75</v>
      </c>
      <c r="M53" s="238">
        <v>0</v>
      </c>
      <c r="N53" s="238">
        <v>43461.53</v>
      </c>
      <c r="O53" s="238">
        <v>0</v>
      </c>
      <c r="P53" s="238">
        <v>84328.95</v>
      </c>
      <c r="Q53" s="238"/>
      <c r="R53" s="238"/>
      <c r="DE53">
        <v>587</v>
      </c>
      <c r="DF53" t="s">
        <v>673</v>
      </c>
      <c r="DG53">
        <v>5331853.4800000004</v>
      </c>
    </row>
    <row r="54" spans="1:111">
      <c r="A54">
        <v>951</v>
      </c>
      <c r="B54" t="s">
        <v>199</v>
      </c>
      <c r="C54" s="238"/>
      <c r="D54" s="238"/>
      <c r="E54" s="238">
        <v>0</v>
      </c>
      <c r="F54" s="238">
        <v>656.62</v>
      </c>
      <c r="G54" s="238"/>
      <c r="H54" s="238"/>
      <c r="I54" s="238"/>
      <c r="J54" s="238"/>
      <c r="K54" s="238"/>
      <c r="L54" s="238"/>
      <c r="M54" s="238"/>
      <c r="N54" s="238"/>
      <c r="O54" s="238"/>
      <c r="P54" s="238"/>
      <c r="Q54" s="238"/>
      <c r="R54" s="238"/>
      <c r="DE54">
        <v>598</v>
      </c>
      <c r="DF54" t="s">
        <v>672</v>
      </c>
      <c r="DG54">
        <v>49071</v>
      </c>
    </row>
    <row r="55" spans="1:111">
      <c r="A55">
        <v>526</v>
      </c>
      <c r="B55" t="s">
        <v>1266</v>
      </c>
      <c r="C55" s="238"/>
      <c r="D55" s="238"/>
      <c r="E55" s="238"/>
      <c r="F55" s="238"/>
      <c r="G55" s="238"/>
      <c r="H55" s="238"/>
      <c r="I55" s="238"/>
      <c r="J55" s="238"/>
      <c r="K55" s="238"/>
      <c r="L55" s="238"/>
      <c r="M55" s="238"/>
      <c r="N55" s="238"/>
      <c r="O55" s="238"/>
      <c r="P55" s="238"/>
      <c r="Q55" s="238">
        <v>0</v>
      </c>
      <c r="R55" s="238">
        <v>58097.249999999993</v>
      </c>
      <c r="DE55">
        <v>281</v>
      </c>
      <c r="DF55" t="s">
        <v>114</v>
      </c>
      <c r="DG55">
        <v>2391807</v>
      </c>
    </row>
    <row r="56" spans="1:111">
      <c r="A56">
        <v>681</v>
      </c>
      <c r="B56" t="s">
        <v>180</v>
      </c>
      <c r="C56" s="238"/>
      <c r="D56" s="238"/>
      <c r="E56" s="238"/>
      <c r="F56" s="238"/>
      <c r="G56" s="238"/>
      <c r="H56" s="238"/>
      <c r="I56" s="238"/>
      <c r="J56" s="238"/>
      <c r="K56" s="238"/>
      <c r="L56" s="238"/>
      <c r="M56" s="238"/>
      <c r="N56" s="238"/>
      <c r="O56" s="238">
        <v>0</v>
      </c>
      <c r="P56" s="238">
        <v>1200</v>
      </c>
      <c r="Q56" s="238"/>
      <c r="R56" s="238"/>
      <c r="DE56">
        <v>525</v>
      </c>
      <c r="DF56" t="s">
        <v>164</v>
      </c>
      <c r="DG56">
        <v>6572.81</v>
      </c>
    </row>
    <row r="57" spans="1:111">
      <c r="A57">
        <v>389</v>
      </c>
      <c r="B57" t="s">
        <v>1422</v>
      </c>
      <c r="C57" s="238"/>
      <c r="D57" s="238"/>
      <c r="E57" s="238"/>
      <c r="F57" s="238"/>
      <c r="G57" s="238"/>
      <c r="H57" s="238"/>
      <c r="I57" s="238"/>
      <c r="J57" s="238"/>
      <c r="K57" s="238"/>
      <c r="L57" s="238"/>
      <c r="M57" s="238"/>
      <c r="N57" s="238"/>
      <c r="O57" s="238"/>
      <c r="P57" s="238"/>
      <c r="Q57" s="238">
        <v>750</v>
      </c>
      <c r="R57" s="238">
        <v>0</v>
      </c>
      <c r="DE57">
        <v>594</v>
      </c>
      <c r="DF57" t="s">
        <v>88</v>
      </c>
      <c r="DG57">
        <v>2407655.1800000002</v>
      </c>
    </row>
    <row r="58" spans="1:111">
      <c r="A58" t="s">
        <v>542</v>
      </c>
      <c r="B58" t="s">
        <v>691</v>
      </c>
      <c r="C58" s="238">
        <v>25235.599999999999</v>
      </c>
      <c r="D58" s="238">
        <v>29809152.949999999</v>
      </c>
      <c r="E58" s="238">
        <v>0</v>
      </c>
      <c r="F58" s="238">
        <v>25891954.709999997</v>
      </c>
      <c r="G58" s="238"/>
      <c r="H58" s="238"/>
      <c r="I58" s="238">
        <v>26812954.690000001</v>
      </c>
      <c r="J58" s="238">
        <v>140000</v>
      </c>
      <c r="K58" s="238">
        <v>4425989.12</v>
      </c>
      <c r="L58" s="238">
        <v>140000</v>
      </c>
      <c r="M58" s="238">
        <v>1076.6500000000001</v>
      </c>
      <c r="N58" s="238">
        <v>185496317.61000001</v>
      </c>
      <c r="O58" s="238">
        <v>10806.679999999998</v>
      </c>
      <c r="P58" s="238">
        <v>15700404.779999997</v>
      </c>
      <c r="Q58" s="238">
        <v>924955.28</v>
      </c>
      <c r="R58" s="238">
        <v>4650131.59</v>
      </c>
    </row>
    <row r="59" spans="1:111">
      <c r="A59">
        <v>253</v>
      </c>
      <c r="B59" t="s">
        <v>104</v>
      </c>
      <c r="C59" s="238"/>
      <c r="D59" s="238"/>
      <c r="E59" s="238"/>
      <c r="F59" s="238"/>
      <c r="G59" s="238"/>
      <c r="H59" s="238"/>
      <c r="I59" s="238">
        <v>0</v>
      </c>
      <c r="J59" s="238">
        <v>250</v>
      </c>
      <c r="K59" s="238"/>
      <c r="L59" s="238"/>
      <c r="M59" s="238">
        <v>0</v>
      </c>
      <c r="N59" s="238">
        <v>751</v>
      </c>
      <c r="O59" s="238"/>
      <c r="P59" s="238"/>
      <c r="Q59" s="238">
        <v>0</v>
      </c>
      <c r="R59" s="238">
        <v>14363502.530000001</v>
      </c>
    </row>
    <row r="60" spans="1:111">
      <c r="A60">
        <v>423</v>
      </c>
      <c r="B60" t="s">
        <v>150</v>
      </c>
      <c r="C60" s="238"/>
      <c r="D60" s="238"/>
      <c r="E60" s="238">
        <v>0</v>
      </c>
      <c r="F60" s="238">
        <v>0.99</v>
      </c>
      <c r="G60" s="238">
        <v>0</v>
      </c>
      <c r="H60" s="238">
        <v>1</v>
      </c>
      <c r="I60" s="238">
        <v>0</v>
      </c>
      <c r="J60" s="238">
        <v>3584.58</v>
      </c>
      <c r="K60" s="238">
        <v>0</v>
      </c>
      <c r="L60" s="238">
        <v>3549.77</v>
      </c>
      <c r="M60" s="238">
        <v>0</v>
      </c>
      <c r="N60" s="238">
        <v>3514.97</v>
      </c>
      <c r="O60" s="238">
        <v>0</v>
      </c>
      <c r="P60" s="238">
        <v>155.4</v>
      </c>
      <c r="Q60" s="238">
        <v>0</v>
      </c>
      <c r="R60" s="238">
        <v>25</v>
      </c>
    </row>
    <row r="61" spans="1:111">
      <c r="A61">
        <v>266</v>
      </c>
      <c r="B61" t="s">
        <v>1268</v>
      </c>
      <c r="C61" s="238"/>
      <c r="D61" s="238"/>
      <c r="E61" s="238"/>
      <c r="F61" s="238"/>
      <c r="G61" s="238"/>
      <c r="H61" s="238"/>
      <c r="I61" s="238">
        <v>0</v>
      </c>
      <c r="J61" s="238">
        <v>4757</v>
      </c>
      <c r="K61" s="238">
        <v>0</v>
      </c>
      <c r="L61" s="238">
        <v>8343.9700000000012</v>
      </c>
      <c r="M61" s="238">
        <v>0</v>
      </c>
      <c r="N61" s="238">
        <v>4257.5600000000004</v>
      </c>
      <c r="O61" s="238">
        <v>0</v>
      </c>
      <c r="P61" s="238">
        <v>895096.63</v>
      </c>
      <c r="Q61" s="238"/>
      <c r="R61" s="238"/>
    </row>
    <row r="62" spans="1:111">
      <c r="A62">
        <v>1201</v>
      </c>
      <c r="B62" t="s">
        <v>228</v>
      </c>
      <c r="C62" s="238"/>
      <c r="D62" s="238"/>
      <c r="E62" s="238">
        <v>0</v>
      </c>
      <c r="F62" s="238">
        <v>3503.66</v>
      </c>
      <c r="G62" s="238"/>
      <c r="H62" s="238"/>
      <c r="I62" s="238">
        <v>0</v>
      </c>
      <c r="J62" s="238">
        <v>2538.5899999999997</v>
      </c>
      <c r="K62" s="238"/>
      <c r="L62" s="238"/>
      <c r="M62" s="238">
        <v>0</v>
      </c>
      <c r="N62" s="238">
        <v>2000</v>
      </c>
      <c r="O62" s="238"/>
      <c r="P62" s="238"/>
      <c r="Q62" s="238"/>
      <c r="R62" s="238"/>
    </row>
    <row r="63" spans="1:111">
      <c r="A63">
        <v>548</v>
      </c>
      <c r="B63" t="s">
        <v>1285</v>
      </c>
      <c r="C63" s="238"/>
      <c r="D63" s="238"/>
      <c r="E63" s="238"/>
      <c r="F63" s="238"/>
      <c r="G63" s="238">
        <v>0</v>
      </c>
      <c r="H63" s="238">
        <v>28</v>
      </c>
      <c r="I63" s="238">
        <v>0</v>
      </c>
      <c r="J63" s="238">
        <v>1398</v>
      </c>
      <c r="K63" s="238">
        <v>0</v>
      </c>
      <c r="L63" s="238">
        <v>368</v>
      </c>
      <c r="M63" s="238">
        <v>0</v>
      </c>
      <c r="N63" s="238">
        <v>241</v>
      </c>
      <c r="O63" s="238">
        <v>0</v>
      </c>
      <c r="P63" s="238">
        <v>48.3</v>
      </c>
      <c r="Q63" s="238">
        <v>0</v>
      </c>
      <c r="R63" s="238">
        <v>610</v>
      </c>
    </row>
    <row r="64" spans="1:111">
      <c r="A64">
        <v>249</v>
      </c>
      <c r="B64" t="s">
        <v>102</v>
      </c>
      <c r="C64" s="238">
        <v>645.96</v>
      </c>
      <c r="D64" s="238">
        <v>0</v>
      </c>
      <c r="E64" s="238"/>
      <c r="F64" s="238"/>
      <c r="G64" s="238"/>
      <c r="H64" s="238"/>
      <c r="I64" s="238"/>
      <c r="J64" s="238"/>
      <c r="K64" s="238"/>
      <c r="L64" s="238"/>
      <c r="M64" s="238">
        <v>68870</v>
      </c>
      <c r="N64" s="238">
        <v>0</v>
      </c>
      <c r="O64" s="238"/>
      <c r="P64" s="238"/>
      <c r="Q64" s="238">
        <v>150</v>
      </c>
      <c r="R64" s="238">
        <v>54.75</v>
      </c>
    </row>
    <row r="65" spans="1:18">
      <c r="A65">
        <v>382</v>
      </c>
      <c r="B65" t="s">
        <v>1245</v>
      </c>
      <c r="C65" s="238"/>
      <c r="D65" s="238"/>
      <c r="E65" s="238"/>
      <c r="F65" s="238"/>
      <c r="G65" s="238">
        <v>0</v>
      </c>
      <c r="H65" s="238">
        <v>587.64</v>
      </c>
      <c r="I65" s="238"/>
      <c r="J65" s="238"/>
      <c r="K65" s="238">
        <v>0</v>
      </c>
      <c r="L65" s="238">
        <v>400</v>
      </c>
      <c r="M65" s="238">
        <v>0</v>
      </c>
      <c r="N65" s="238">
        <v>2818.55</v>
      </c>
      <c r="O65" s="238"/>
      <c r="P65" s="238"/>
      <c r="Q65" s="238"/>
      <c r="R65" s="238"/>
    </row>
    <row r="66" spans="1:18">
      <c r="A66">
        <v>213</v>
      </c>
      <c r="B66" t="s">
        <v>91</v>
      </c>
      <c r="C66" s="238"/>
      <c r="D66" s="238"/>
      <c r="E66" s="238"/>
      <c r="F66" s="238"/>
      <c r="G66" s="238"/>
      <c r="H66" s="238"/>
      <c r="I66" s="238"/>
      <c r="J66" s="238"/>
      <c r="K66" s="238"/>
      <c r="L66" s="238"/>
      <c r="M66" s="238"/>
      <c r="N66" s="238"/>
      <c r="O66" s="238">
        <v>0</v>
      </c>
      <c r="P66" s="238">
        <v>7.5</v>
      </c>
      <c r="Q66" s="238">
        <v>0</v>
      </c>
      <c r="R66" s="238">
        <v>58363.39</v>
      </c>
    </row>
    <row r="67" spans="1:18">
      <c r="A67">
        <v>344</v>
      </c>
      <c r="B67" t="s">
        <v>139</v>
      </c>
      <c r="C67" s="238">
        <v>0</v>
      </c>
      <c r="D67" s="238">
        <v>990.68</v>
      </c>
      <c r="E67" s="238"/>
      <c r="F67" s="238"/>
      <c r="G67" s="238">
        <v>0</v>
      </c>
      <c r="H67" s="238">
        <v>2232.04</v>
      </c>
      <c r="I67" s="238"/>
      <c r="J67" s="238"/>
      <c r="K67" s="238"/>
      <c r="L67" s="238"/>
      <c r="M67" s="238">
        <v>0</v>
      </c>
      <c r="N67" s="238">
        <v>387240</v>
      </c>
      <c r="O67" s="238">
        <v>0</v>
      </c>
      <c r="P67" s="238">
        <v>143100</v>
      </c>
      <c r="Q67" s="238">
        <v>0</v>
      </c>
      <c r="R67" s="238">
        <v>167320</v>
      </c>
    </row>
    <row r="68" spans="1:18">
      <c r="A68">
        <v>190</v>
      </c>
      <c r="B68" t="s">
        <v>82</v>
      </c>
      <c r="C68" s="238"/>
      <c r="D68" s="238"/>
      <c r="E68" s="238"/>
      <c r="F68" s="238"/>
      <c r="G68" s="238"/>
      <c r="H68" s="238"/>
      <c r="I68" s="238"/>
      <c r="J68" s="238"/>
      <c r="K68" s="238"/>
      <c r="L68" s="238"/>
      <c r="M68" s="238"/>
      <c r="N68" s="238"/>
      <c r="O68" s="238"/>
      <c r="P68" s="238"/>
      <c r="Q68" s="238">
        <v>0</v>
      </c>
      <c r="R68" s="238">
        <v>6499.1999999999989</v>
      </c>
    </row>
    <row r="69" spans="1:18">
      <c r="A69">
        <v>682</v>
      </c>
      <c r="B69" t="s">
        <v>1250</v>
      </c>
      <c r="C69" s="238"/>
      <c r="D69" s="238"/>
      <c r="E69" s="238"/>
      <c r="F69" s="238"/>
      <c r="G69" s="238"/>
      <c r="H69" s="238"/>
      <c r="I69" s="238"/>
      <c r="J69" s="238"/>
      <c r="K69" s="238"/>
      <c r="L69" s="238"/>
      <c r="M69" s="238">
        <v>0</v>
      </c>
      <c r="N69" s="238">
        <v>45214.25</v>
      </c>
      <c r="O69" s="238">
        <v>0</v>
      </c>
      <c r="P69" s="238">
        <v>20983.120000000003</v>
      </c>
      <c r="Q69" s="238">
        <v>0</v>
      </c>
      <c r="R69" s="238">
        <v>100</v>
      </c>
    </row>
    <row r="70" spans="1:18">
      <c r="A70">
        <v>601</v>
      </c>
      <c r="B70" t="s">
        <v>1524</v>
      </c>
      <c r="C70" s="238"/>
      <c r="D70" s="238"/>
      <c r="E70" s="238"/>
      <c r="F70" s="238"/>
      <c r="G70" s="238"/>
      <c r="H70" s="238"/>
      <c r="I70" s="238"/>
      <c r="J70" s="238"/>
      <c r="K70" s="238"/>
      <c r="L70" s="238"/>
      <c r="M70" s="238"/>
      <c r="N70" s="238"/>
      <c r="O70" s="238">
        <v>0</v>
      </c>
      <c r="P70" s="238">
        <v>0.13</v>
      </c>
      <c r="Q70" s="238">
        <v>0</v>
      </c>
      <c r="R70" s="238">
        <v>797</v>
      </c>
    </row>
    <row r="71" spans="1:18">
      <c r="A71">
        <v>153</v>
      </c>
      <c r="B71" t="s">
        <v>73</v>
      </c>
      <c r="C71" s="238"/>
      <c r="D71" s="238"/>
      <c r="E71" s="238">
        <v>0</v>
      </c>
      <c r="F71" s="238">
        <v>2058.56</v>
      </c>
      <c r="G71" s="238"/>
      <c r="H71" s="238"/>
      <c r="I71" s="238"/>
      <c r="J71" s="238"/>
      <c r="K71" s="238"/>
      <c r="L71" s="238"/>
      <c r="M71" s="238"/>
      <c r="N71" s="238"/>
      <c r="O71" s="238"/>
      <c r="P71" s="238"/>
      <c r="Q71" s="238">
        <v>0</v>
      </c>
      <c r="R71" s="238">
        <v>479173.2</v>
      </c>
    </row>
    <row r="72" spans="1:18">
      <c r="A72">
        <v>6</v>
      </c>
      <c r="B72" t="s">
        <v>37</v>
      </c>
      <c r="C72" s="238"/>
      <c r="D72" s="238"/>
      <c r="E72" s="238"/>
      <c r="F72" s="238"/>
      <c r="G72" s="238"/>
      <c r="H72" s="238"/>
      <c r="I72" s="238"/>
      <c r="J72" s="238"/>
      <c r="K72" s="238"/>
      <c r="L72" s="238"/>
      <c r="M72" s="238"/>
      <c r="N72" s="238"/>
      <c r="O72" s="238">
        <v>0</v>
      </c>
      <c r="P72" s="238">
        <v>914</v>
      </c>
      <c r="Q72" s="238"/>
      <c r="R72" s="238"/>
    </row>
    <row r="73" spans="1:18">
      <c r="A73">
        <v>598</v>
      </c>
      <c r="B73" t="s">
        <v>672</v>
      </c>
      <c r="C73" s="238"/>
      <c r="D73" s="238"/>
      <c r="E73" s="238"/>
      <c r="F73" s="238"/>
      <c r="G73" s="238"/>
      <c r="H73" s="238"/>
      <c r="I73" s="238"/>
      <c r="J73" s="238"/>
      <c r="K73" s="238"/>
      <c r="L73" s="238"/>
      <c r="M73" s="238">
        <v>0</v>
      </c>
      <c r="N73" s="238">
        <v>500</v>
      </c>
      <c r="O73" s="238">
        <v>0</v>
      </c>
      <c r="P73" s="238">
        <v>371</v>
      </c>
      <c r="Q73" s="238">
        <v>0</v>
      </c>
      <c r="R73" s="238">
        <v>3210.01</v>
      </c>
    </row>
    <row r="74" spans="1:18">
      <c r="A74">
        <v>30</v>
      </c>
      <c r="B74" t="s">
        <v>642</v>
      </c>
      <c r="C74" s="238"/>
      <c r="D74" s="238"/>
      <c r="E74" s="238"/>
      <c r="F74" s="238"/>
      <c r="G74" s="238"/>
      <c r="H74" s="238"/>
      <c r="I74" s="238"/>
      <c r="J74" s="238"/>
      <c r="K74" s="238"/>
      <c r="L74" s="238"/>
      <c r="M74" s="238"/>
      <c r="N74" s="238"/>
      <c r="O74" s="238">
        <v>0</v>
      </c>
      <c r="P74" s="238">
        <v>12154.61</v>
      </c>
      <c r="Q74" s="238"/>
      <c r="R74" s="238"/>
    </row>
    <row r="75" spans="1:18">
      <c r="A75">
        <v>590</v>
      </c>
      <c r="B75" t="s">
        <v>1286</v>
      </c>
      <c r="C75" s="238"/>
      <c r="D75" s="238"/>
      <c r="E75" s="238"/>
      <c r="F75" s="238"/>
      <c r="G75" s="238"/>
      <c r="H75" s="238"/>
      <c r="I75" s="238"/>
      <c r="J75" s="238"/>
      <c r="K75" s="238"/>
      <c r="L75" s="238"/>
      <c r="M75" s="238"/>
      <c r="N75" s="238"/>
      <c r="O75" s="238">
        <v>0</v>
      </c>
      <c r="P75" s="238">
        <v>823.32999999999993</v>
      </c>
      <c r="Q75" s="238">
        <v>1084.06</v>
      </c>
      <c r="R75" s="238">
        <v>326.68</v>
      </c>
    </row>
    <row r="76" spans="1:18">
      <c r="A76" t="s">
        <v>667</v>
      </c>
      <c r="B76" t="s">
        <v>1256</v>
      </c>
      <c r="C76" s="238">
        <v>501655116.04999995</v>
      </c>
      <c r="D76" s="238">
        <v>0</v>
      </c>
      <c r="E76" s="238">
        <v>475583722.14000022</v>
      </c>
      <c r="F76" s="238">
        <v>0</v>
      </c>
      <c r="G76" s="238">
        <v>495697941.37999976</v>
      </c>
      <c r="H76" s="238">
        <v>0</v>
      </c>
      <c r="I76" s="238">
        <v>451871389.09999979</v>
      </c>
      <c r="J76" s="238">
        <v>0</v>
      </c>
      <c r="K76" s="238">
        <v>398456231.20999992</v>
      </c>
      <c r="L76" s="238">
        <v>0</v>
      </c>
      <c r="M76" s="238">
        <v>425452438.65999979</v>
      </c>
      <c r="N76" s="238">
        <v>0</v>
      </c>
      <c r="O76" s="238">
        <v>378693722.0999999</v>
      </c>
      <c r="P76" s="238">
        <v>0</v>
      </c>
      <c r="Q76" s="238">
        <v>353645101.04999995</v>
      </c>
      <c r="R76" s="238">
        <v>0</v>
      </c>
    </row>
    <row r="77" spans="1:18">
      <c r="A77">
        <v>520</v>
      </c>
      <c r="B77" t="s">
        <v>1284</v>
      </c>
      <c r="C77" s="238"/>
      <c r="D77" s="238"/>
      <c r="E77" s="238">
        <v>0</v>
      </c>
      <c r="F77" s="238">
        <v>100</v>
      </c>
      <c r="G77" s="238"/>
      <c r="H77" s="238"/>
      <c r="I77" s="238"/>
      <c r="J77" s="238"/>
      <c r="K77" s="238"/>
      <c r="L77" s="238"/>
      <c r="M77" s="238"/>
      <c r="N77" s="238"/>
      <c r="O77" s="238"/>
      <c r="P77" s="238"/>
      <c r="Q77" s="238"/>
      <c r="R77" s="238"/>
    </row>
    <row r="78" spans="1:18">
      <c r="A78">
        <v>512</v>
      </c>
      <c r="B78" t="s">
        <v>693</v>
      </c>
      <c r="C78" s="238"/>
      <c r="D78" s="238"/>
      <c r="E78" s="238">
        <v>0</v>
      </c>
      <c r="F78" s="238">
        <v>36151.33</v>
      </c>
      <c r="G78" s="238"/>
      <c r="H78" s="238"/>
      <c r="I78" s="238"/>
      <c r="J78" s="238"/>
      <c r="K78" s="238"/>
      <c r="L78" s="238"/>
      <c r="M78" s="238"/>
      <c r="N78" s="238"/>
      <c r="O78" s="238"/>
      <c r="P78" s="238"/>
      <c r="Q78" s="238"/>
      <c r="R78" s="238"/>
    </row>
    <row r="79" spans="1:18">
      <c r="A79">
        <v>192</v>
      </c>
      <c r="B79" t="s">
        <v>83</v>
      </c>
      <c r="C79" s="238"/>
      <c r="D79" s="238"/>
      <c r="E79" s="238">
        <v>0</v>
      </c>
      <c r="F79" s="238">
        <v>50</v>
      </c>
      <c r="G79" s="238"/>
      <c r="H79" s="238"/>
      <c r="I79" s="238"/>
      <c r="J79" s="238"/>
      <c r="K79" s="238"/>
      <c r="L79" s="238"/>
      <c r="M79" s="238"/>
      <c r="N79" s="238"/>
      <c r="O79" s="238"/>
      <c r="P79" s="238"/>
      <c r="Q79" s="238">
        <v>0</v>
      </c>
      <c r="R79" s="238">
        <v>84</v>
      </c>
    </row>
    <row r="80" spans="1:18">
      <c r="A80">
        <v>903</v>
      </c>
      <c r="B80" t="s">
        <v>192</v>
      </c>
      <c r="C80" s="238">
        <v>0</v>
      </c>
      <c r="D80" s="238">
        <v>4349.6400000000003</v>
      </c>
      <c r="E80" s="238"/>
      <c r="F80" s="238"/>
      <c r="G80" s="238"/>
      <c r="H80" s="238"/>
      <c r="I80" s="238"/>
      <c r="J80" s="238"/>
      <c r="K80" s="238"/>
      <c r="L80" s="238"/>
      <c r="M80" s="238"/>
      <c r="N80" s="238"/>
      <c r="O80" s="238">
        <v>0</v>
      </c>
      <c r="P80" s="238">
        <v>314636.88</v>
      </c>
      <c r="Q80" s="238"/>
      <c r="R80" s="238"/>
    </row>
    <row r="81" spans="1:18">
      <c r="A81">
        <v>140</v>
      </c>
      <c r="B81" t="s">
        <v>1279</v>
      </c>
      <c r="C81" s="238"/>
      <c r="D81" s="238"/>
      <c r="E81" s="238"/>
      <c r="F81" s="238"/>
      <c r="G81" s="238">
        <v>0</v>
      </c>
      <c r="H81" s="238">
        <v>18987.330000000002</v>
      </c>
      <c r="I81" s="238"/>
      <c r="J81" s="238"/>
      <c r="K81" s="238">
        <v>0</v>
      </c>
      <c r="L81" s="238">
        <v>1607.97</v>
      </c>
      <c r="M81" s="238"/>
      <c r="N81" s="238"/>
      <c r="O81" s="238">
        <v>0</v>
      </c>
      <c r="P81" s="238">
        <v>3371.99</v>
      </c>
      <c r="Q81" s="238"/>
      <c r="R81" s="238"/>
    </row>
    <row r="82" spans="1:18">
      <c r="A82">
        <v>139</v>
      </c>
      <c r="B82" t="s">
        <v>64</v>
      </c>
      <c r="C82" s="238"/>
      <c r="D82" s="238"/>
      <c r="E82" s="238"/>
      <c r="F82" s="238"/>
      <c r="G82" s="238">
        <v>0</v>
      </c>
      <c r="H82" s="238">
        <v>47.92</v>
      </c>
      <c r="I82" s="238"/>
      <c r="J82" s="238"/>
      <c r="K82" s="238"/>
      <c r="L82" s="238"/>
      <c r="M82" s="238"/>
      <c r="N82" s="238"/>
      <c r="O82" s="238">
        <v>0</v>
      </c>
      <c r="P82" s="238">
        <v>459.22</v>
      </c>
      <c r="Q82" s="238"/>
      <c r="R82" s="238"/>
    </row>
    <row r="83" spans="1:18">
      <c r="A83">
        <v>145</v>
      </c>
      <c r="B83" t="s">
        <v>68</v>
      </c>
      <c r="C83" s="238"/>
      <c r="D83" s="238"/>
      <c r="E83" s="238"/>
      <c r="F83" s="238"/>
      <c r="G83" s="238">
        <v>0</v>
      </c>
      <c r="H83" s="238">
        <v>1530.98</v>
      </c>
      <c r="I83" s="238"/>
      <c r="J83" s="238"/>
      <c r="K83" s="238"/>
      <c r="L83" s="238"/>
      <c r="M83" s="238">
        <v>0</v>
      </c>
      <c r="N83" s="238">
        <v>1530.98</v>
      </c>
      <c r="O83" s="238">
        <v>0</v>
      </c>
      <c r="P83" s="238">
        <v>1532.13</v>
      </c>
      <c r="Q83" s="238">
        <v>0</v>
      </c>
      <c r="R83" s="238">
        <v>1532.13</v>
      </c>
    </row>
    <row r="84" spans="1:18">
      <c r="A84">
        <v>572</v>
      </c>
      <c r="B84" t="s">
        <v>166</v>
      </c>
      <c r="C84" s="238"/>
      <c r="D84" s="238"/>
      <c r="E84" s="238"/>
      <c r="F84" s="238"/>
      <c r="G84" s="238"/>
      <c r="H84" s="238"/>
      <c r="I84" s="238"/>
      <c r="J84" s="238"/>
      <c r="K84" s="238"/>
      <c r="L84" s="238"/>
      <c r="M84" s="238"/>
      <c r="N84" s="238"/>
      <c r="O84" s="238"/>
      <c r="P84" s="238"/>
      <c r="Q84" s="238">
        <v>0</v>
      </c>
      <c r="R84" s="238">
        <v>20441512.059999999</v>
      </c>
    </row>
    <row r="85" spans="1:18">
      <c r="A85">
        <v>288</v>
      </c>
      <c r="B85" t="s">
        <v>117</v>
      </c>
      <c r="C85" s="238"/>
      <c r="D85" s="238"/>
      <c r="E85" s="238"/>
      <c r="F85" s="238"/>
      <c r="G85" s="238">
        <v>0</v>
      </c>
      <c r="H85" s="238">
        <v>361</v>
      </c>
      <c r="I85" s="238"/>
      <c r="J85" s="238"/>
      <c r="K85" s="238">
        <v>0</v>
      </c>
      <c r="L85" s="238">
        <v>18</v>
      </c>
      <c r="M85" s="238"/>
      <c r="N85" s="238"/>
      <c r="O85" s="238">
        <v>0</v>
      </c>
      <c r="P85" s="238">
        <v>57575</v>
      </c>
      <c r="Q85" s="238">
        <v>0</v>
      </c>
      <c r="R85" s="238">
        <v>923.52</v>
      </c>
    </row>
    <row r="86" spans="1:18">
      <c r="A86">
        <v>418</v>
      </c>
      <c r="B86" t="s">
        <v>148</v>
      </c>
      <c r="C86" s="238"/>
      <c r="D86" s="238"/>
      <c r="E86" s="238"/>
      <c r="F86" s="238"/>
      <c r="G86" s="238">
        <v>0</v>
      </c>
      <c r="H86" s="238">
        <v>400</v>
      </c>
      <c r="I86" s="238"/>
      <c r="J86" s="238"/>
      <c r="K86" s="238"/>
      <c r="L86" s="238"/>
      <c r="M86" s="238"/>
      <c r="N86" s="238"/>
      <c r="O86" s="238"/>
      <c r="P86" s="238"/>
      <c r="Q86" s="238"/>
      <c r="R86" s="238"/>
    </row>
    <row r="87" spans="1:18">
      <c r="A87">
        <v>1339</v>
      </c>
      <c r="B87" t="s">
        <v>353</v>
      </c>
      <c r="C87" s="238"/>
      <c r="D87" s="238"/>
      <c r="E87" s="238"/>
      <c r="F87" s="238"/>
      <c r="G87" s="238">
        <v>0</v>
      </c>
      <c r="H87" s="238">
        <v>6438.66</v>
      </c>
      <c r="I87" s="238"/>
      <c r="J87" s="238"/>
      <c r="K87" s="238"/>
      <c r="L87" s="238"/>
      <c r="M87" s="238"/>
      <c r="N87" s="238"/>
      <c r="O87" s="238"/>
      <c r="P87" s="238"/>
      <c r="Q87" s="238"/>
      <c r="R87" s="238"/>
    </row>
    <row r="88" spans="1:18">
      <c r="A88">
        <v>585</v>
      </c>
      <c r="B88" t="s">
        <v>171</v>
      </c>
      <c r="C88" s="238"/>
      <c r="D88" s="238"/>
      <c r="E88" s="238"/>
      <c r="F88" s="238"/>
      <c r="G88" s="238"/>
      <c r="H88" s="238"/>
      <c r="I88" s="238"/>
      <c r="J88" s="238"/>
      <c r="K88" s="238"/>
      <c r="L88" s="238"/>
      <c r="M88" s="238"/>
      <c r="N88" s="238"/>
      <c r="O88" s="238"/>
      <c r="P88" s="238"/>
      <c r="Q88" s="238">
        <v>0</v>
      </c>
      <c r="R88" s="238">
        <v>12896.8</v>
      </c>
    </row>
    <row r="89" spans="1:18">
      <c r="A89">
        <v>594</v>
      </c>
      <c r="B89" t="s">
        <v>88</v>
      </c>
      <c r="C89" s="238"/>
      <c r="D89" s="238"/>
      <c r="E89" s="238"/>
      <c r="F89" s="238"/>
      <c r="G89" s="238"/>
      <c r="H89" s="238"/>
      <c r="I89" s="238"/>
      <c r="J89" s="238"/>
      <c r="K89" s="238">
        <v>50</v>
      </c>
      <c r="L89" s="238">
        <v>0</v>
      </c>
      <c r="M89" s="238">
        <v>50</v>
      </c>
      <c r="N89" s="238">
        <v>1831.54</v>
      </c>
      <c r="O89" s="238">
        <v>0</v>
      </c>
      <c r="P89" s="238">
        <v>788.80000000000007</v>
      </c>
      <c r="Q89" s="238">
        <v>0</v>
      </c>
      <c r="R89" s="238">
        <v>288</v>
      </c>
    </row>
    <row r="90" spans="1:18">
      <c r="A90">
        <v>593</v>
      </c>
      <c r="B90" t="s">
        <v>1287</v>
      </c>
      <c r="C90" s="238"/>
      <c r="D90" s="238"/>
      <c r="E90" s="238"/>
      <c r="F90" s="238"/>
      <c r="G90" s="238">
        <v>50</v>
      </c>
      <c r="H90" s="238">
        <v>55.3</v>
      </c>
      <c r="I90" s="238"/>
      <c r="J90" s="238"/>
      <c r="K90" s="238"/>
      <c r="L90" s="238"/>
      <c r="M90" s="238">
        <v>50</v>
      </c>
      <c r="N90" s="238">
        <v>0</v>
      </c>
      <c r="O90" s="238"/>
      <c r="P90" s="238"/>
      <c r="Q90" s="238"/>
      <c r="R90" s="238"/>
    </row>
    <row r="91" spans="1:18">
      <c r="A91">
        <v>525</v>
      </c>
      <c r="B91" t="s">
        <v>164</v>
      </c>
      <c r="C91" s="238"/>
      <c r="D91" s="238"/>
      <c r="E91" s="238"/>
      <c r="F91" s="238"/>
      <c r="G91" s="238"/>
      <c r="H91" s="238"/>
      <c r="I91" s="238"/>
      <c r="J91" s="238"/>
      <c r="K91" s="238"/>
      <c r="L91" s="238"/>
      <c r="M91" s="238">
        <v>0</v>
      </c>
      <c r="N91" s="238">
        <v>198641.18</v>
      </c>
      <c r="O91" s="238">
        <v>0</v>
      </c>
      <c r="P91" s="238">
        <v>18563.16</v>
      </c>
      <c r="Q91" s="238">
        <v>0</v>
      </c>
      <c r="R91" s="238">
        <v>436400.27</v>
      </c>
    </row>
    <row r="92" spans="1:18">
      <c r="A92">
        <v>802</v>
      </c>
      <c r="B92" t="s">
        <v>184</v>
      </c>
      <c r="C92" s="238"/>
      <c r="D92" s="238"/>
      <c r="E92" s="238"/>
      <c r="F92" s="238"/>
      <c r="G92" s="238">
        <v>0</v>
      </c>
      <c r="H92" s="238">
        <v>28540.3</v>
      </c>
      <c r="I92" s="238"/>
      <c r="J92" s="238"/>
      <c r="K92" s="238"/>
      <c r="L92" s="238"/>
      <c r="M92" s="238"/>
      <c r="N92" s="238"/>
      <c r="O92" s="238"/>
      <c r="P92" s="238"/>
      <c r="Q92" s="238"/>
      <c r="R92" s="238"/>
    </row>
    <row r="93" spans="1:18">
      <c r="A93">
        <v>130</v>
      </c>
      <c r="B93" t="s">
        <v>58</v>
      </c>
      <c r="C93" s="238"/>
      <c r="D93" s="238"/>
      <c r="E93" s="238"/>
      <c r="F93" s="238"/>
      <c r="G93" s="238">
        <v>0</v>
      </c>
      <c r="H93" s="238">
        <v>27927</v>
      </c>
      <c r="I93" s="238"/>
      <c r="J93" s="238"/>
      <c r="K93" s="238"/>
      <c r="L93" s="238"/>
      <c r="M93" s="238"/>
      <c r="N93" s="238"/>
      <c r="O93" s="238"/>
      <c r="P93" s="238"/>
      <c r="Q93" s="238"/>
      <c r="R93" s="238"/>
    </row>
    <row r="94" spans="1:18">
      <c r="A94">
        <v>301</v>
      </c>
      <c r="B94" t="s">
        <v>128</v>
      </c>
      <c r="C94" s="238"/>
      <c r="D94" s="238"/>
      <c r="E94" s="238"/>
      <c r="F94" s="238"/>
      <c r="G94" s="238"/>
      <c r="H94" s="238"/>
      <c r="I94" s="238">
        <v>0</v>
      </c>
      <c r="J94" s="238">
        <v>298500</v>
      </c>
      <c r="K94" s="238"/>
      <c r="L94" s="238"/>
      <c r="M94" s="238">
        <v>0</v>
      </c>
      <c r="N94" s="238">
        <v>1500000</v>
      </c>
      <c r="O94" s="238"/>
      <c r="P94" s="238"/>
      <c r="Q94" s="238"/>
      <c r="R94" s="238"/>
    </row>
    <row r="95" spans="1:18">
      <c r="A95">
        <v>310</v>
      </c>
      <c r="B95" t="s">
        <v>131</v>
      </c>
      <c r="C95" s="238"/>
      <c r="D95" s="238"/>
      <c r="E95" s="238"/>
      <c r="F95" s="238"/>
      <c r="G95" s="238"/>
      <c r="H95" s="238"/>
      <c r="I95" s="238"/>
      <c r="J95" s="238"/>
      <c r="K95" s="238">
        <v>18038.990000000002</v>
      </c>
      <c r="L95" s="238">
        <v>0</v>
      </c>
      <c r="M95" s="238"/>
      <c r="N95" s="238"/>
      <c r="O95" s="238"/>
      <c r="P95" s="238"/>
      <c r="Q95" s="238">
        <v>0</v>
      </c>
      <c r="R95" s="238">
        <v>821.4</v>
      </c>
    </row>
    <row r="96" spans="1:18">
      <c r="A96">
        <v>267</v>
      </c>
      <c r="B96" t="s">
        <v>107</v>
      </c>
      <c r="C96" s="238"/>
      <c r="D96" s="238"/>
      <c r="E96" s="238"/>
      <c r="F96" s="238"/>
      <c r="G96" s="238"/>
      <c r="H96" s="238"/>
      <c r="I96" s="238"/>
      <c r="J96" s="238"/>
      <c r="K96" s="238">
        <v>0</v>
      </c>
      <c r="L96" s="238">
        <v>1422.07</v>
      </c>
      <c r="M96" s="238"/>
      <c r="N96" s="238"/>
      <c r="O96" s="238"/>
      <c r="P96" s="238"/>
      <c r="Q96" s="238">
        <v>0</v>
      </c>
      <c r="R96" s="238">
        <v>531.52</v>
      </c>
    </row>
    <row r="97" spans="1:18">
      <c r="A97">
        <v>302</v>
      </c>
      <c r="B97" t="s">
        <v>129</v>
      </c>
      <c r="C97" s="238"/>
      <c r="D97" s="238"/>
      <c r="E97" s="238"/>
      <c r="F97" s="238"/>
      <c r="G97" s="238"/>
      <c r="H97" s="238"/>
      <c r="I97" s="238"/>
      <c r="J97" s="238"/>
      <c r="K97" s="238">
        <v>0</v>
      </c>
      <c r="L97" s="238">
        <v>1435</v>
      </c>
      <c r="M97" s="238">
        <v>0</v>
      </c>
      <c r="N97" s="238">
        <v>1067280</v>
      </c>
      <c r="O97" s="238"/>
      <c r="P97" s="238"/>
      <c r="Q97" s="238"/>
      <c r="R97" s="238"/>
    </row>
    <row r="98" spans="1:18">
      <c r="A98">
        <v>680</v>
      </c>
      <c r="B98" t="s">
        <v>179</v>
      </c>
      <c r="C98" s="238"/>
      <c r="D98" s="238"/>
      <c r="E98" s="238"/>
      <c r="F98" s="238"/>
      <c r="G98" s="238"/>
      <c r="H98" s="238"/>
      <c r="I98" s="238"/>
      <c r="J98" s="238"/>
      <c r="K98" s="238"/>
      <c r="L98" s="238"/>
      <c r="M98" s="238"/>
      <c r="N98" s="238"/>
      <c r="O98" s="238"/>
      <c r="P98" s="238"/>
      <c r="Q98" s="238">
        <v>0</v>
      </c>
      <c r="R98" s="238">
        <v>32893.64</v>
      </c>
    </row>
    <row r="99" spans="1:18">
      <c r="A99">
        <v>596</v>
      </c>
      <c r="B99" t="s">
        <v>1248</v>
      </c>
      <c r="C99" s="238"/>
      <c r="D99" s="238"/>
      <c r="E99" s="238"/>
      <c r="F99" s="238"/>
      <c r="G99" s="238"/>
      <c r="H99" s="238"/>
      <c r="I99" s="238"/>
      <c r="J99" s="238"/>
      <c r="K99" s="238">
        <v>893.53</v>
      </c>
      <c r="L99" s="238">
        <v>0</v>
      </c>
      <c r="M99" s="238">
        <v>0</v>
      </c>
      <c r="N99" s="238">
        <v>427.5</v>
      </c>
      <c r="O99" s="238">
        <v>1568.38</v>
      </c>
      <c r="P99" s="238">
        <v>0</v>
      </c>
      <c r="Q99" s="238">
        <v>0</v>
      </c>
      <c r="R99" s="238">
        <v>417.6</v>
      </c>
    </row>
    <row r="100" spans="1:18">
      <c r="A100">
        <v>1513</v>
      </c>
      <c r="B100" t="s">
        <v>405</v>
      </c>
      <c r="C100" s="238"/>
      <c r="D100" s="238"/>
      <c r="E100" s="238"/>
      <c r="F100" s="238"/>
      <c r="G100" s="238"/>
      <c r="H100" s="238"/>
      <c r="I100" s="238"/>
      <c r="J100" s="238"/>
      <c r="K100" s="238">
        <v>0</v>
      </c>
      <c r="L100" s="238">
        <v>1</v>
      </c>
      <c r="M100" s="238"/>
      <c r="N100" s="238"/>
      <c r="O100" s="238"/>
      <c r="P100" s="238"/>
      <c r="Q100" s="238"/>
      <c r="R100" s="238"/>
    </row>
    <row r="101" spans="1:18">
      <c r="A101">
        <v>865</v>
      </c>
      <c r="B101" t="s">
        <v>188</v>
      </c>
      <c r="C101" s="238"/>
      <c r="D101" s="238"/>
      <c r="E101" s="238"/>
      <c r="F101" s="238"/>
      <c r="G101" s="238"/>
      <c r="H101" s="238"/>
      <c r="I101" s="238"/>
      <c r="J101" s="238"/>
      <c r="K101" s="238"/>
      <c r="L101" s="238"/>
      <c r="M101" s="238"/>
      <c r="N101" s="238"/>
      <c r="O101" s="238">
        <v>0</v>
      </c>
      <c r="P101" s="238">
        <v>40.67</v>
      </c>
      <c r="Q101" s="238"/>
      <c r="R101" s="238"/>
    </row>
    <row r="102" spans="1:18">
      <c r="A102">
        <v>109</v>
      </c>
      <c r="B102" t="s">
        <v>614</v>
      </c>
      <c r="C102" s="238"/>
      <c r="D102" s="238"/>
      <c r="E102" s="238"/>
      <c r="F102" s="238"/>
      <c r="G102" s="238"/>
      <c r="H102" s="238"/>
      <c r="I102" s="238"/>
      <c r="J102" s="238"/>
      <c r="K102" s="238"/>
      <c r="L102" s="238"/>
      <c r="M102" s="238">
        <v>0</v>
      </c>
      <c r="N102" s="238">
        <v>28.8</v>
      </c>
      <c r="O102" s="238"/>
      <c r="P102" s="238"/>
      <c r="Q102" s="238"/>
      <c r="R102" s="238"/>
    </row>
    <row r="103" spans="1:18">
      <c r="A103">
        <v>226</v>
      </c>
      <c r="B103" t="s">
        <v>97</v>
      </c>
      <c r="C103" s="238"/>
      <c r="D103" s="238"/>
      <c r="E103" s="238"/>
      <c r="F103" s="238"/>
      <c r="G103" s="238"/>
      <c r="H103" s="238"/>
      <c r="I103" s="238"/>
      <c r="J103" s="238"/>
      <c r="K103" s="238"/>
      <c r="L103" s="238"/>
      <c r="M103" s="238">
        <v>0</v>
      </c>
      <c r="N103" s="238">
        <v>1613.15</v>
      </c>
      <c r="O103" s="238"/>
      <c r="P103" s="238"/>
      <c r="Q103" s="238"/>
      <c r="R103" s="238"/>
    </row>
    <row r="104" spans="1:18">
      <c r="A104">
        <v>152</v>
      </c>
      <c r="B104" t="s">
        <v>72</v>
      </c>
      <c r="C104" s="238"/>
      <c r="D104" s="238"/>
      <c r="E104" s="238"/>
      <c r="F104" s="238"/>
      <c r="G104" s="238"/>
      <c r="H104" s="238"/>
      <c r="I104" s="238"/>
      <c r="J104" s="238"/>
      <c r="K104" s="238"/>
      <c r="L104" s="238"/>
      <c r="M104" s="238">
        <v>0</v>
      </c>
      <c r="N104" s="238">
        <v>15314.94</v>
      </c>
      <c r="O104" s="238"/>
      <c r="P104" s="238"/>
      <c r="Q104" s="238">
        <v>0</v>
      </c>
      <c r="R104" s="238">
        <v>105</v>
      </c>
    </row>
    <row r="105" spans="1:18">
      <c r="A105">
        <v>225</v>
      </c>
      <c r="B105" t="s">
        <v>96</v>
      </c>
      <c r="C105" s="238"/>
      <c r="D105" s="238"/>
      <c r="E105" s="238"/>
      <c r="F105" s="238"/>
      <c r="G105" s="238"/>
      <c r="H105" s="238"/>
      <c r="I105" s="238"/>
      <c r="J105" s="238"/>
      <c r="K105" s="238"/>
      <c r="L105" s="238"/>
      <c r="M105" s="238">
        <v>0</v>
      </c>
      <c r="N105" s="238">
        <v>27</v>
      </c>
      <c r="O105" s="238"/>
      <c r="P105" s="238"/>
      <c r="Q105" s="238"/>
      <c r="R105" s="238"/>
    </row>
    <row r="106" spans="1:18">
      <c r="A106">
        <v>348</v>
      </c>
      <c r="B106" t="s">
        <v>143</v>
      </c>
      <c r="C106" s="238"/>
      <c r="D106" s="238"/>
      <c r="E106" s="238"/>
      <c r="F106" s="238"/>
      <c r="G106" s="238"/>
      <c r="H106" s="238"/>
      <c r="I106" s="238"/>
      <c r="J106" s="238"/>
      <c r="K106" s="238"/>
      <c r="L106" s="238"/>
      <c r="M106" s="238">
        <v>0</v>
      </c>
      <c r="N106" s="238">
        <v>21696.870000000003</v>
      </c>
      <c r="O106" s="238"/>
      <c r="P106" s="238"/>
      <c r="Q106" s="238"/>
      <c r="R106" s="238"/>
    </row>
    <row r="107" spans="1:18">
      <c r="A107">
        <v>314</v>
      </c>
      <c r="B107" t="s">
        <v>1385</v>
      </c>
      <c r="C107" s="238"/>
      <c r="D107" s="238"/>
      <c r="E107" s="238"/>
      <c r="F107" s="238"/>
      <c r="G107" s="238"/>
      <c r="H107" s="238"/>
      <c r="I107" s="238"/>
      <c r="J107" s="238"/>
      <c r="K107" s="238"/>
      <c r="L107" s="238"/>
      <c r="M107" s="238"/>
      <c r="N107" s="238"/>
      <c r="O107" s="238"/>
      <c r="P107" s="238"/>
      <c r="Q107" s="238">
        <v>0</v>
      </c>
      <c r="R107" s="238">
        <v>652.30999999999995</v>
      </c>
    </row>
    <row r="108" spans="1:18">
      <c r="A108">
        <v>343</v>
      </c>
      <c r="B108" t="s">
        <v>138</v>
      </c>
      <c r="C108" s="238"/>
      <c r="D108" s="238"/>
      <c r="E108" s="238"/>
      <c r="F108" s="238"/>
      <c r="G108" s="238"/>
      <c r="H108" s="238"/>
      <c r="I108" s="238"/>
      <c r="J108" s="238"/>
      <c r="K108" s="238"/>
      <c r="L108" s="238"/>
      <c r="M108" s="238">
        <v>0</v>
      </c>
      <c r="N108" s="238">
        <v>9815.3799999999992</v>
      </c>
      <c r="O108" s="238"/>
      <c r="P108" s="238"/>
      <c r="Q108" s="238"/>
      <c r="R108" s="238"/>
    </row>
    <row r="109" spans="1:18">
      <c r="A109">
        <v>222</v>
      </c>
      <c r="B109" t="s">
        <v>93</v>
      </c>
      <c r="C109" s="238"/>
      <c r="D109" s="238"/>
      <c r="E109" s="238"/>
      <c r="F109" s="238"/>
      <c r="G109" s="238"/>
      <c r="H109" s="238"/>
      <c r="I109" s="238"/>
      <c r="J109" s="238"/>
      <c r="K109" s="238"/>
      <c r="L109" s="238"/>
      <c r="M109" s="238"/>
      <c r="N109" s="238"/>
      <c r="O109" s="238"/>
      <c r="P109" s="238"/>
      <c r="Q109" s="238">
        <v>0</v>
      </c>
      <c r="R109" s="238">
        <v>1229.4000000000001</v>
      </c>
    </row>
    <row r="110" spans="1:18">
      <c r="A110">
        <v>281</v>
      </c>
      <c r="B110" t="s">
        <v>114</v>
      </c>
      <c r="C110" s="238"/>
      <c r="D110" s="238"/>
      <c r="E110" s="238"/>
      <c r="F110" s="238"/>
      <c r="G110" s="238"/>
      <c r="H110" s="238"/>
      <c r="I110" s="238"/>
      <c r="J110" s="238"/>
      <c r="K110" s="238"/>
      <c r="L110" s="238"/>
      <c r="M110" s="238"/>
      <c r="N110" s="238"/>
      <c r="O110" s="238">
        <v>0</v>
      </c>
      <c r="P110" s="238">
        <v>476.62</v>
      </c>
      <c r="Q110" s="238"/>
      <c r="R110" s="238"/>
    </row>
    <row r="111" spans="1:18">
      <c r="A111">
        <v>201</v>
      </c>
      <c r="B111" t="s">
        <v>85</v>
      </c>
      <c r="C111" s="238"/>
      <c r="D111" s="238"/>
      <c r="E111" s="238"/>
      <c r="F111" s="238"/>
      <c r="G111" s="238"/>
      <c r="H111" s="238"/>
      <c r="I111" s="238"/>
      <c r="J111" s="238"/>
      <c r="K111" s="238"/>
      <c r="L111" s="238"/>
      <c r="M111" s="238"/>
      <c r="N111" s="238"/>
      <c r="O111" s="238">
        <v>0</v>
      </c>
      <c r="P111" s="238">
        <v>129.96</v>
      </c>
      <c r="Q111" s="238"/>
      <c r="R111" s="238"/>
    </row>
    <row r="112" spans="1:18">
      <c r="A112">
        <v>312</v>
      </c>
      <c r="B112" t="s">
        <v>133</v>
      </c>
      <c r="C112" s="238"/>
      <c r="D112" s="238"/>
      <c r="E112" s="238"/>
      <c r="F112" s="238"/>
      <c r="G112" s="238"/>
      <c r="H112" s="238"/>
      <c r="I112" s="238"/>
      <c r="J112" s="238"/>
      <c r="K112" s="238"/>
      <c r="L112" s="238"/>
      <c r="M112" s="238"/>
      <c r="N112" s="238"/>
      <c r="O112" s="238">
        <v>0</v>
      </c>
      <c r="P112" s="238">
        <v>2931.98</v>
      </c>
      <c r="Q112" s="238"/>
      <c r="R112" s="238"/>
    </row>
    <row r="113" spans="1:18">
      <c r="A113">
        <v>292</v>
      </c>
      <c r="B113" t="s">
        <v>120</v>
      </c>
      <c r="C113" s="238"/>
      <c r="D113" s="238"/>
      <c r="E113" s="238"/>
      <c r="F113" s="238"/>
      <c r="G113" s="238"/>
      <c r="H113" s="238"/>
      <c r="I113" s="238"/>
      <c r="J113" s="238"/>
      <c r="K113" s="238"/>
      <c r="L113" s="238"/>
      <c r="M113" s="238"/>
      <c r="N113" s="238"/>
      <c r="O113" s="238"/>
      <c r="P113" s="238"/>
      <c r="Q113" s="238">
        <v>0</v>
      </c>
      <c r="R113" s="238">
        <v>8205.619999999999</v>
      </c>
    </row>
    <row r="114" spans="1:18">
      <c r="A114">
        <v>599</v>
      </c>
      <c r="B114" t="s">
        <v>1249</v>
      </c>
      <c r="C114" s="238"/>
      <c r="D114" s="238"/>
      <c r="E114" s="238"/>
      <c r="F114" s="238"/>
      <c r="G114" s="238"/>
      <c r="H114" s="238"/>
      <c r="I114" s="238"/>
      <c r="J114" s="238"/>
      <c r="K114" s="238"/>
      <c r="L114" s="238"/>
      <c r="M114" s="238"/>
      <c r="N114" s="238"/>
      <c r="O114" s="238"/>
      <c r="P114" s="238"/>
      <c r="Q114" s="238">
        <v>0</v>
      </c>
      <c r="R114" s="238">
        <v>1177.8999999999999</v>
      </c>
    </row>
    <row r="115" spans="1:18">
      <c r="A115">
        <v>573</v>
      </c>
      <c r="B115" t="s">
        <v>167</v>
      </c>
      <c r="C115" s="238"/>
      <c r="D115" s="238"/>
      <c r="E115" s="238"/>
      <c r="F115" s="238"/>
      <c r="G115" s="238"/>
      <c r="H115" s="238"/>
      <c r="I115" s="238"/>
      <c r="J115" s="238"/>
      <c r="K115" s="238"/>
      <c r="L115" s="238"/>
      <c r="M115" s="238"/>
      <c r="N115" s="238"/>
      <c r="O115" s="238"/>
      <c r="P115" s="238"/>
      <c r="Q115" s="238">
        <v>0</v>
      </c>
      <c r="R115" s="238">
        <v>22</v>
      </c>
    </row>
    <row r="116" spans="1:18">
      <c r="A116">
        <v>119</v>
      </c>
      <c r="B116" t="s">
        <v>55</v>
      </c>
      <c r="C116" s="238"/>
      <c r="D116" s="238"/>
      <c r="E116" s="238"/>
      <c r="F116" s="238"/>
      <c r="G116" s="238"/>
      <c r="H116" s="238"/>
      <c r="I116" s="238"/>
      <c r="J116" s="238"/>
      <c r="K116" s="238"/>
      <c r="L116" s="238"/>
      <c r="M116" s="238"/>
      <c r="N116" s="238"/>
      <c r="O116" s="238"/>
      <c r="P116" s="238"/>
      <c r="Q116" s="238">
        <v>200</v>
      </c>
      <c r="R116" s="238">
        <v>0</v>
      </c>
    </row>
    <row r="117" spans="1:18">
      <c r="A117">
        <v>299</v>
      </c>
      <c r="B117" t="s">
        <v>126</v>
      </c>
      <c r="C117" s="238"/>
      <c r="D117" s="238"/>
      <c r="E117" s="238"/>
      <c r="F117" s="238"/>
      <c r="G117" s="238"/>
      <c r="H117" s="238"/>
      <c r="I117" s="238"/>
      <c r="J117" s="238"/>
      <c r="K117" s="238"/>
      <c r="L117" s="238"/>
      <c r="M117" s="238"/>
      <c r="N117" s="238"/>
      <c r="O117" s="238">
        <v>0</v>
      </c>
      <c r="P117" s="238">
        <v>415.94</v>
      </c>
      <c r="Q117" s="238"/>
      <c r="R117" s="238"/>
    </row>
    <row r="118" spans="1:18">
      <c r="A118">
        <v>272</v>
      </c>
      <c r="B118" t="s">
        <v>112</v>
      </c>
      <c r="C118" s="238"/>
      <c r="D118" s="238"/>
      <c r="E118" s="238"/>
      <c r="F118" s="238"/>
      <c r="G118" s="238"/>
      <c r="H118" s="238"/>
      <c r="I118" s="238"/>
      <c r="J118" s="238"/>
      <c r="K118" s="238"/>
      <c r="L118" s="238"/>
      <c r="M118" s="238"/>
      <c r="N118" s="238"/>
      <c r="O118" s="238">
        <v>0</v>
      </c>
      <c r="P118" s="238">
        <v>49659.67</v>
      </c>
      <c r="Q118" s="238"/>
      <c r="R118" s="238"/>
    </row>
    <row r="119" spans="1:18">
      <c r="A119">
        <v>133</v>
      </c>
      <c r="B119" t="s">
        <v>60</v>
      </c>
      <c r="C119" s="238"/>
      <c r="D119" s="238"/>
      <c r="E119" s="238"/>
      <c r="F119" s="238"/>
      <c r="G119" s="238"/>
      <c r="H119" s="238"/>
      <c r="I119" s="238"/>
      <c r="J119" s="238"/>
      <c r="K119" s="238"/>
      <c r="L119" s="238"/>
      <c r="M119" s="238"/>
      <c r="N119" s="238"/>
      <c r="O119" s="238"/>
      <c r="P119" s="238"/>
      <c r="Q119" s="238">
        <v>0</v>
      </c>
      <c r="R119" s="238">
        <v>25314</v>
      </c>
    </row>
    <row r="120" spans="1:18">
      <c r="A120">
        <v>293</v>
      </c>
      <c r="B120" t="s">
        <v>121</v>
      </c>
      <c r="C120" s="238"/>
      <c r="D120" s="238"/>
      <c r="E120" s="238"/>
      <c r="F120" s="238"/>
      <c r="G120" s="238"/>
      <c r="H120" s="238"/>
      <c r="I120" s="238"/>
      <c r="J120" s="238"/>
      <c r="K120" s="238"/>
      <c r="L120" s="238"/>
      <c r="M120" s="238"/>
      <c r="N120" s="238"/>
      <c r="O120" s="238"/>
      <c r="P120" s="238"/>
      <c r="Q120" s="238">
        <v>0</v>
      </c>
      <c r="R120" s="238">
        <v>640435.63</v>
      </c>
    </row>
    <row r="121" spans="1:18">
      <c r="A121">
        <v>517</v>
      </c>
      <c r="B121" t="s">
        <v>162</v>
      </c>
      <c r="C121" s="238"/>
      <c r="D121" s="238"/>
      <c r="E121" s="238"/>
      <c r="F121" s="238"/>
      <c r="G121" s="238"/>
      <c r="H121" s="238"/>
      <c r="I121" s="238"/>
      <c r="J121" s="238"/>
      <c r="K121" s="238"/>
      <c r="L121" s="238"/>
      <c r="M121" s="238"/>
      <c r="N121" s="238"/>
      <c r="O121" s="238"/>
      <c r="P121" s="238"/>
      <c r="Q121" s="238">
        <v>0</v>
      </c>
      <c r="R121" s="238">
        <v>1000</v>
      </c>
    </row>
    <row r="122" spans="1:18">
      <c r="A122">
        <v>254</v>
      </c>
      <c r="B122" t="s">
        <v>105</v>
      </c>
      <c r="C122" s="238"/>
      <c r="D122" s="238"/>
      <c r="E122" s="238"/>
      <c r="F122" s="238"/>
      <c r="G122" s="238"/>
      <c r="H122" s="238"/>
      <c r="I122" s="238"/>
      <c r="J122" s="238"/>
      <c r="K122" s="238"/>
      <c r="L122" s="238"/>
      <c r="M122" s="238"/>
      <c r="N122" s="238"/>
      <c r="O122" s="238"/>
      <c r="P122" s="238"/>
      <c r="Q122" s="238">
        <v>0</v>
      </c>
      <c r="R122" s="238">
        <v>590</v>
      </c>
    </row>
    <row r="123" spans="1:18">
      <c r="A123">
        <v>150</v>
      </c>
      <c r="B123" t="s">
        <v>71</v>
      </c>
      <c r="C123" s="238"/>
      <c r="D123" s="238"/>
      <c r="E123" s="238"/>
      <c r="F123" s="238"/>
      <c r="G123" s="238"/>
      <c r="H123" s="238"/>
      <c r="I123" s="238"/>
      <c r="J123" s="238"/>
      <c r="K123" s="238"/>
      <c r="L123" s="238"/>
      <c r="M123" s="238"/>
      <c r="N123" s="238"/>
      <c r="O123" s="238"/>
      <c r="P123" s="238"/>
      <c r="Q123" s="238">
        <v>0</v>
      </c>
      <c r="R123" s="238">
        <v>582868.4</v>
      </c>
    </row>
    <row r="124" spans="1:18">
      <c r="A124">
        <v>154</v>
      </c>
      <c r="B124" t="s">
        <v>74</v>
      </c>
      <c r="C124" s="238"/>
      <c r="D124" s="238"/>
      <c r="E124" s="238"/>
      <c r="F124" s="238"/>
      <c r="G124" s="238"/>
      <c r="H124" s="238"/>
      <c r="I124" s="238"/>
      <c r="J124" s="238"/>
      <c r="K124" s="238"/>
      <c r="L124" s="238"/>
      <c r="M124" s="238"/>
      <c r="N124" s="238"/>
      <c r="O124" s="238"/>
      <c r="P124" s="238"/>
      <c r="Q124" s="238">
        <v>0</v>
      </c>
      <c r="R124" s="238">
        <v>98</v>
      </c>
    </row>
    <row r="125" spans="1:18">
      <c r="A125">
        <v>251</v>
      </c>
      <c r="B125" t="s">
        <v>103</v>
      </c>
      <c r="C125" s="238"/>
      <c r="D125" s="238"/>
      <c r="E125" s="238"/>
      <c r="F125" s="238"/>
      <c r="G125" s="238"/>
      <c r="H125" s="238"/>
      <c r="I125" s="238"/>
      <c r="J125" s="238"/>
      <c r="K125" s="238"/>
      <c r="L125" s="238"/>
      <c r="M125" s="238"/>
      <c r="N125" s="238"/>
      <c r="O125" s="238"/>
      <c r="P125" s="238"/>
      <c r="Q125" s="238">
        <v>0</v>
      </c>
      <c r="R125" s="238">
        <v>371.07</v>
      </c>
    </row>
    <row r="126" spans="1:18">
      <c r="A126">
        <v>586</v>
      </c>
      <c r="B126" t="s">
        <v>172</v>
      </c>
      <c r="C126" s="238"/>
      <c r="D126" s="238"/>
      <c r="E126" s="238"/>
      <c r="F126" s="238"/>
      <c r="G126" s="238"/>
      <c r="H126" s="238"/>
      <c r="I126" s="238"/>
      <c r="J126" s="238"/>
      <c r="K126" s="238"/>
      <c r="L126" s="238"/>
      <c r="M126" s="238"/>
      <c r="N126" s="238"/>
      <c r="O126" s="238"/>
      <c r="P126" s="238"/>
      <c r="Q126" s="238">
        <v>0</v>
      </c>
      <c r="R126" s="238">
        <v>2916.2</v>
      </c>
    </row>
    <row r="127" spans="1:18">
      <c r="A127">
        <v>591</v>
      </c>
      <c r="B127" t="s">
        <v>674</v>
      </c>
      <c r="C127" s="238"/>
      <c r="D127" s="238"/>
      <c r="E127" s="238"/>
      <c r="F127" s="238"/>
      <c r="G127" s="238"/>
      <c r="H127" s="238"/>
      <c r="I127" s="238"/>
      <c r="J127" s="238"/>
      <c r="K127" s="238"/>
      <c r="L127" s="238"/>
      <c r="M127" s="238"/>
      <c r="N127" s="238"/>
      <c r="O127" s="238"/>
      <c r="P127" s="238"/>
      <c r="Q127" s="238">
        <v>0</v>
      </c>
      <c r="R127" s="238">
        <v>2599200.9300000002</v>
      </c>
    </row>
    <row r="128" spans="1:18">
      <c r="A128">
        <v>234</v>
      </c>
      <c r="B128" t="s">
        <v>615</v>
      </c>
      <c r="C128" s="238"/>
      <c r="D128" s="238"/>
      <c r="E128" s="238"/>
      <c r="F128" s="238"/>
      <c r="G128" s="238"/>
      <c r="H128" s="238"/>
      <c r="I128" s="238"/>
      <c r="J128" s="238"/>
      <c r="K128" s="238"/>
      <c r="L128" s="238"/>
      <c r="M128" s="238"/>
      <c r="N128" s="238"/>
      <c r="O128" s="238"/>
      <c r="P128" s="238"/>
      <c r="Q128" s="238">
        <v>0</v>
      </c>
      <c r="R128" s="238">
        <v>869945.8</v>
      </c>
    </row>
    <row r="129" spans="1:18">
      <c r="A129">
        <v>221</v>
      </c>
      <c r="B129" t="s">
        <v>92</v>
      </c>
      <c r="C129" s="238"/>
      <c r="D129" s="238"/>
      <c r="E129" s="238"/>
      <c r="F129" s="238"/>
      <c r="G129" s="238"/>
      <c r="H129" s="238"/>
      <c r="I129" s="238"/>
      <c r="J129" s="238"/>
      <c r="K129" s="238"/>
      <c r="L129" s="238"/>
      <c r="M129" s="238"/>
      <c r="N129" s="238"/>
      <c r="O129" s="238"/>
      <c r="P129" s="238"/>
      <c r="Q129" s="238">
        <v>0</v>
      </c>
      <c r="R129" s="238">
        <v>284.12</v>
      </c>
    </row>
    <row r="130" spans="1:18">
      <c r="A130">
        <v>163</v>
      </c>
      <c r="B130" t="s">
        <v>78</v>
      </c>
      <c r="C130" s="238"/>
      <c r="D130" s="238"/>
      <c r="E130" s="238"/>
      <c r="F130" s="238"/>
      <c r="G130" s="238"/>
      <c r="H130" s="238"/>
      <c r="I130" s="238"/>
      <c r="J130" s="238"/>
      <c r="K130" s="238"/>
      <c r="L130" s="238"/>
      <c r="M130" s="238"/>
      <c r="N130" s="238"/>
      <c r="O130" s="238"/>
      <c r="P130" s="238"/>
      <c r="Q130" s="238">
        <v>0</v>
      </c>
      <c r="R130" s="238">
        <v>785.2</v>
      </c>
    </row>
    <row r="131" spans="1:18">
      <c r="A131">
        <v>311</v>
      </c>
      <c r="B131" t="s">
        <v>132</v>
      </c>
      <c r="C131" s="238"/>
      <c r="D131" s="238"/>
      <c r="E131" s="238"/>
      <c r="F131" s="238"/>
      <c r="G131" s="238"/>
      <c r="H131" s="238"/>
      <c r="I131" s="238"/>
      <c r="J131" s="238"/>
      <c r="K131" s="238"/>
      <c r="L131" s="238"/>
      <c r="M131" s="238"/>
      <c r="N131" s="238"/>
      <c r="O131" s="238"/>
      <c r="P131" s="238"/>
      <c r="Q131" s="238">
        <v>0</v>
      </c>
      <c r="R131" s="238">
        <v>220</v>
      </c>
    </row>
    <row r="132" spans="1:18">
      <c r="A132">
        <v>156</v>
      </c>
      <c r="B132" t="s">
        <v>76</v>
      </c>
      <c r="C132" s="238"/>
      <c r="D132" s="238"/>
      <c r="E132" s="238"/>
      <c r="F132" s="238"/>
      <c r="G132" s="238"/>
      <c r="H132" s="238"/>
      <c r="I132" s="238"/>
      <c r="J132" s="238"/>
      <c r="K132" s="238"/>
      <c r="L132" s="238"/>
      <c r="M132" s="238"/>
      <c r="N132" s="238"/>
      <c r="O132" s="238"/>
      <c r="P132" s="238"/>
      <c r="Q132" s="238">
        <v>0</v>
      </c>
      <c r="R132" s="238">
        <v>450.91</v>
      </c>
    </row>
    <row r="149" spans="1:115">
      <c r="C149" t="s">
        <v>1310</v>
      </c>
      <c r="D149" t="s">
        <v>1311</v>
      </c>
      <c r="E149" t="s">
        <v>1310</v>
      </c>
      <c r="F149" t="s">
        <v>1311</v>
      </c>
      <c r="G149" t="s">
        <v>1310</v>
      </c>
      <c r="H149" t="s">
        <v>1311</v>
      </c>
      <c r="I149" t="s">
        <v>1310</v>
      </c>
      <c r="J149" t="s">
        <v>1311</v>
      </c>
      <c r="K149" t="s">
        <v>1310</v>
      </c>
      <c r="L149" t="s">
        <v>1311</v>
      </c>
      <c r="M149" t="s">
        <v>1310</v>
      </c>
      <c r="N149" t="s">
        <v>1311</v>
      </c>
      <c r="O149" t="s">
        <v>1310</v>
      </c>
      <c r="P149" t="s">
        <v>1311</v>
      </c>
      <c r="Q149" t="s">
        <v>1310</v>
      </c>
      <c r="R149" t="s">
        <v>1311</v>
      </c>
      <c r="S149" t="s">
        <v>1310</v>
      </c>
      <c r="T149" t="s">
        <v>1311</v>
      </c>
      <c r="U149" t="s">
        <v>1310</v>
      </c>
      <c r="V149" t="s">
        <v>1311</v>
      </c>
      <c r="W149" t="s">
        <v>1310</v>
      </c>
      <c r="X149" t="s">
        <v>1311</v>
      </c>
      <c r="Y149" t="s">
        <v>1310</v>
      </c>
      <c r="Z149" t="s">
        <v>1311</v>
      </c>
      <c r="AD149" t="s">
        <v>1310</v>
      </c>
      <c r="AE149" t="s">
        <v>1311</v>
      </c>
      <c r="AF149" t="s">
        <v>1310</v>
      </c>
      <c r="AG149" t="s">
        <v>1311</v>
      </c>
      <c r="AH149" t="s">
        <v>1310</v>
      </c>
      <c r="AI149" t="s">
        <v>1311</v>
      </c>
      <c r="AJ149" t="s">
        <v>1310</v>
      </c>
      <c r="AK149" t="s">
        <v>1311</v>
      </c>
      <c r="AL149" t="s">
        <v>1310</v>
      </c>
      <c r="AM149" t="s">
        <v>1311</v>
      </c>
      <c r="AN149" t="s">
        <v>1310</v>
      </c>
      <c r="AO149" t="s">
        <v>1311</v>
      </c>
      <c r="AP149" t="s">
        <v>1310</v>
      </c>
      <c r="AQ149" t="s">
        <v>1311</v>
      </c>
      <c r="AR149" t="s">
        <v>1310</v>
      </c>
      <c r="AS149" t="s">
        <v>1311</v>
      </c>
      <c r="AT149" t="s">
        <v>1310</v>
      </c>
      <c r="AU149" t="s">
        <v>1311</v>
      </c>
      <c r="AV149" t="s">
        <v>1310</v>
      </c>
      <c r="AW149" t="s">
        <v>1311</v>
      </c>
      <c r="AX149" t="s">
        <v>1310</v>
      </c>
      <c r="AY149" t="s">
        <v>1311</v>
      </c>
      <c r="AZ149" t="s">
        <v>1310</v>
      </c>
      <c r="BA149" t="s">
        <v>1311</v>
      </c>
      <c r="BE149" t="s">
        <v>1310</v>
      </c>
      <c r="BF149" t="s">
        <v>1311</v>
      </c>
      <c r="BG149" t="s">
        <v>1310</v>
      </c>
      <c r="BH149" t="s">
        <v>1311</v>
      </c>
      <c r="BI149" t="s">
        <v>1310</v>
      </c>
      <c r="BJ149" t="s">
        <v>1311</v>
      </c>
      <c r="BK149" t="s">
        <v>1310</v>
      </c>
      <c r="BL149" t="s">
        <v>1311</v>
      </c>
      <c r="BM149" t="s">
        <v>1310</v>
      </c>
      <c r="BN149" t="s">
        <v>1311</v>
      </c>
      <c r="BO149" t="s">
        <v>1310</v>
      </c>
      <c r="BP149" t="s">
        <v>1311</v>
      </c>
      <c r="BQ149" t="s">
        <v>1310</v>
      </c>
      <c r="BR149" t="s">
        <v>1311</v>
      </c>
      <c r="BS149" t="s">
        <v>1310</v>
      </c>
      <c r="BT149" t="s">
        <v>1311</v>
      </c>
      <c r="BU149" t="s">
        <v>1310</v>
      </c>
      <c r="BV149" t="s">
        <v>1311</v>
      </c>
      <c r="BW149" t="s">
        <v>1310</v>
      </c>
      <c r="BX149" t="s">
        <v>1311</v>
      </c>
      <c r="BY149" t="s">
        <v>1310</v>
      </c>
      <c r="BZ149" t="s">
        <v>1311</v>
      </c>
      <c r="CA149" t="s">
        <v>1310</v>
      </c>
      <c r="CB149" t="s">
        <v>1311</v>
      </c>
      <c r="CF149" t="s">
        <v>1310</v>
      </c>
      <c r="CG149" t="s">
        <v>1311</v>
      </c>
      <c r="CH149" t="s">
        <v>1310</v>
      </c>
      <c r="CI149" t="s">
        <v>1311</v>
      </c>
      <c r="CJ149" t="s">
        <v>1310</v>
      </c>
      <c r="CK149" t="s">
        <v>1311</v>
      </c>
      <c r="CL149" t="s">
        <v>1310</v>
      </c>
      <c r="CM149" t="s">
        <v>1311</v>
      </c>
      <c r="CN149" t="s">
        <v>1310</v>
      </c>
      <c r="CO149" t="s">
        <v>1311</v>
      </c>
      <c r="CP149" t="s">
        <v>1310</v>
      </c>
      <c r="CQ149" t="s">
        <v>1311</v>
      </c>
      <c r="CR149" t="s">
        <v>1310</v>
      </c>
      <c r="CS149" t="s">
        <v>1311</v>
      </c>
      <c r="CT149" t="s">
        <v>1310</v>
      </c>
      <c r="CU149" t="s">
        <v>1311</v>
      </c>
      <c r="CV149" t="s">
        <v>1310</v>
      </c>
      <c r="CW149" t="s">
        <v>1311</v>
      </c>
      <c r="CX149" t="s">
        <v>1310</v>
      </c>
      <c r="CY149" t="s">
        <v>1311</v>
      </c>
      <c r="CZ149" t="s">
        <v>1310</v>
      </c>
      <c r="DA149" t="s">
        <v>1311</v>
      </c>
      <c r="DB149" t="s">
        <v>1310</v>
      </c>
      <c r="DC149" t="s">
        <v>1311</v>
      </c>
      <c r="DG149" t="s">
        <v>1311</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A2</f>
        <v>0</v>
      </c>
      <c r="B151">
        <f>B2</f>
        <v>0</v>
      </c>
      <c r="C151" t="str">
        <f>C2&amp;C149</f>
        <v>EneroDébitos</v>
      </c>
      <c r="D151" t="str">
        <f t="shared" ref="D151:BO151" si="0">D2&amp;D149</f>
        <v>EneroCréditos</v>
      </c>
      <c r="E151" t="str">
        <f t="shared" si="0"/>
        <v>FebreroDébitos</v>
      </c>
      <c r="F151" t="str">
        <f t="shared" si="0"/>
        <v>FebreroCréditos</v>
      </c>
      <c r="G151" t="str">
        <f t="shared" si="0"/>
        <v>MarzoDébitos</v>
      </c>
      <c r="H151" t="str">
        <f t="shared" si="0"/>
        <v>MarzoCréditos</v>
      </c>
      <c r="I151" t="str">
        <f t="shared" si="0"/>
        <v>AbrilDébitos</v>
      </c>
      <c r="J151" t="str">
        <f t="shared" si="0"/>
        <v>AbrilCréditos</v>
      </c>
      <c r="K151" t="str">
        <f t="shared" si="0"/>
        <v>MayoDébitos</v>
      </c>
      <c r="L151" t="str">
        <f t="shared" si="0"/>
        <v>MayoCréditos</v>
      </c>
      <c r="M151" t="str">
        <f t="shared" si="0"/>
        <v>JunioDébitos</v>
      </c>
      <c r="N151" t="str">
        <f t="shared" si="0"/>
        <v>JunioCréditos</v>
      </c>
      <c r="O151" t="str">
        <f t="shared" si="0"/>
        <v>JulioDébitos</v>
      </c>
      <c r="P151" t="str">
        <f t="shared" si="0"/>
        <v>JulioCréditos</v>
      </c>
      <c r="Q151" t="str">
        <f t="shared" si="0"/>
        <v>AgostoDébitos</v>
      </c>
      <c r="R151" t="str">
        <f t="shared" si="0"/>
        <v>AgostoCréditos</v>
      </c>
      <c r="S151" t="str">
        <f t="shared" si="0"/>
        <v>Aún no hay mesDébitos</v>
      </c>
      <c r="T151" t="str">
        <f t="shared" si="0"/>
        <v>Aún no hay mesCréditos</v>
      </c>
      <c r="U151" t="str">
        <f t="shared" si="0"/>
        <v>Aún no hay mesDébitos</v>
      </c>
      <c r="V151" t="str">
        <f t="shared" si="0"/>
        <v>Aún no hay mesCréditos</v>
      </c>
      <c r="W151" t="str">
        <f t="shared" si="0"/>
        <v>Aún no hay mesDébitos</v>
      </c>
      <c r="X151" t="str">
        <f t="shared" si="0"/>
        <v>Aún no hay mesCréditos</v>
      </c>
      <c r="Y151" t="str">
        <f t="shared" si="0"/>
        <v>Aún no hay mesDébitos</v>
      </c>
      <c r="Z151" t="str">
        <f t="shared" si="0"/>
        <v>Aún no hay mesCréditos</v>
      </c>
      <c r="AA151" t="str">
        <f t="shared" si="0"/>
        <v/>
      </c>
      <c r="AB151" t="str">
        <f t="shared" si="0"/>
        <v/>
      </c>
      <c r="AC151" t="str">
        <f t="shared" si="0"/>
        <v/>
      </c>
      <c r="AD151" t="str">
        <f t="shared" si="0"/>
        <v>EneroDébitos</v>
      </c>
      <c r="AE151" t="str">
        <f t="shared" si="0"/>
        <v>EneroCréditos</v>
      </c>
      <c r="AF151" t="str">
        <f t="shared" si="0"/>
        <v>FebreroDébitos</v>
      </c>
      <c r="AG151" t="str">
        <f t="shared" si="0"/>
        <v>FebreroCréditos</v>
      </c>
      <c r="AH151" t="str">
        <f t="shared" si="0"/>
        <v>MarzoDébitos</v>
      </c>
      <c r="AI151" t="str">
        <f t="shared" si="0"/>
        <v>MarzoCréditos</v>
      </c>
      <c r="AJ151" t="str">
        <f t="shared" si="0"/>
        <v>AbrilDébitos</v>
      </c>
      <c r="AK151" t="str">
        <f t="shared" si="0"/>
        <v>AbrilCréditos</v>
      </c>
      <c r="AL151" t="str">
        <f t="shared" si="0"/>
        <v>MayoDébitos</v>
      </c>
      <c r="AM151" t="str">
        <f t="shared" si="0"/>
        <v>MayoCréditos</v>
      </c>
      <c r="AN151" t="str">
        <f t="shared" si="0"/>
        <v>JunioDébitos</v>
      </c>
      <c r="AO151" t="str">
        <f t="shared" si="0"/>
        <v>JunioCréditos</v>
      </c>
      <c r="AP151" t="str">
        <f t="shared" si="0"/>
        <v>JulioDébitos</v>
      </c>
      <c r="AQ151" t="str">
        <f t="shared" si="0"/>
        <v>JulioCréditos</v>
      </c>
      <c r="AR151" t="str">
        <f t="shared" si="0"/>
        <v>AgostoDébitos</v>
      </c>
      <c r="AS151" t="str">
        <f t="shared" si="0"/>
        <v>AgostoCréditos</v>
      </c>
      <c r="AT151" t="str">
        <f t="shared" si="0"/>
        <v>Aún no hay mesDébitos</v>
      </c>
      <c r="AU151" t="str">
        <f t="shared" si="0"/>
        <v>Aún no hay mesCréditos</v>
      </c>
      <c r="AV151" t="str">
        <f t="shared" si="0"/>
        <v>Aún no hay mesDébitos</v>
      </c>
      <c r="AW151" t="str">
        <f t="shared" si="0"/>
        <v>Aún no hay mesCréditos</v>
      </c>
      <c r="AX151" t="str">
        <f t="shared" si="0"/>
        <v>Aún no hay mesDébitos</v>
      </c>
      <c r="AY151" t="str">
        <f t="shared" si="0"/>
        <v>Aún no hay mesCréditos</v>
      </c>
      <c r="AZ151" t="str">
        <f t="shared" si="0"/>
        <v>Aún no hay mesDébitos</v>
      </c>
      <c r="BA151" t="str">
        <f t="shared" si="0"/>
        <v>Aún no hay mesCréditos</v>
      </c>
      <c r="BB151" t="str">
        <f t="shared" si="0"/>
        <v/>
      </c>
      <c r="BC151" t="str">
        <f t="shared" si="0"/>
        <v/>
      </c>
      <c r="BD151" t="str">
        <f t="shared" si="0"/>
        <v/>
      </c>
      <c r="BE151" t="str">
        <f t="shared" si="0"/>
        <v>EneroDébitos</v>
      </c>
      <c r="BF151" t="str">
        <f t="shared" si="0"/>
        <v>EneroCréditos</v>
      </c>
      <c r="BG151" t="str">
        <f t="shared" si="0"/>
        <v>FebreroDébitos</v>
      </c>
      <c r="BH151" t="str">
        <f t="shared" si="0"/>
        <v>FebreroCréditos</v>
      </c>
      <c r="BI151" t="str">
        <f t="shared" si="0"/>
        <v>MarzoDébitos</v>
      </c>
      <c r="BJ151" t="str">
        <f t="shared" si="0"/>
        <v>MarzoCréditos</v>
      </c>
      <c r="BK151" t="str">
        <f t="shared" si="0"/>
        <v>AbrilDébitos</v>
      </c>
      <c r="BL151" t="str">
        <f t="shared" si="0"/>
        <v>AbrilCréditos</v>
      </c>
      <c r="BM151" t="str">
        <f t="shared" si="0"/>
        <v>MayoDébitos</v>
      </c>
      <c r="BN151" t="str">
        <f t="shared" si="0"/>
        <v>MayoCréditos</v>
      </c>
      <c r="BO151" t="str">
        <f t="shared" si="0"/>
        <v>JunioDébitos</v>
      </c>
      <c r="BP151" t="str">
        <f t="shared" ref="BP151:DF151" si="1">BP2&amp;BP149</f>
        <v>JunioCréditos</v>
      </c>
      <c r="BQ151" t="str">
        <f t="shared" si="1"/>
        <v>JulioDébitos</v>
      </c>
      <c r="BR151" t="str">
        <f t="shared" si="1"/>
        <v>JulioCréditos</v>
      </c>
      <c r="BS151" t="str">
        <f t="shared" si="1"/>
        <v>AgostoDébitos</v>
      </c>
      <c r="BT151" t="str">
        <f t="shared" si="1"/>
        <v>AgostoCréditos</v>
      </c>
      <c r="BU151" t="str">
        <f t="shared" si="1"/>
        <v>Aún no hay mesDébitos</v>
      </c>
      <c r="BV151" t="str">
        <f t="shared" si="1"/>
        <v>Aún no hay mesCréditos</v>
      </c>
      <c r="BW151" t="str">
        <f t="shared" si="1"/>
        <v>Aún no hay mesDébitos</v>
      </c>
      <c r="BX151" t="str">
        <f t="shared" si="1"/>
        <v>Aún no hay mesCréditos</v>
      </c>
      <c r="BY151" t="str">
        <f t="shared" si="1"/>
        <v>Aún no hay mesDébitos</v>
      </c>
      <c r="BZ151" t="str">
        <f t="shared" si="1"/>
        <v>Aún no hay mesCréditos</v>
      </c>
      <c r="CA151" t="str">
        <f t="shared" si="1"/>
        <v>Aún no hay mesDébitos</v>
      </c>
      <c r="CB151" t="str">
        <f t="shared" si="1"/>
        <v>Aún no hay mesCréditos</v>
      </c>
      <c r="CC151" t="str">
        <f t="shared" si="1"/>
        <v/>
      </c>
      <c r="CD151" t="str">
        <f t="shared" si="1"/>
        <v/>
      </c>
      <c r="CE151" t="str">
        <f t="shared" si="1"/>
        <v/>
      </c>
      <c r="CF151" t="str">
        <f t="shared" si="1"/>
        <v>EneroDébitos</v>
      </c>
      <c r="CG151" t="str">
        <f t="shared" si="1"/>
        <v>EneroCréditos</v>
      </c>
      <c r="CH151" t="str">
        <f t="shared" si="1"/>
        <v>FebreroDébitos</v>
      </c>
      <c r="CI151" t="str">
        <f t="shared" si="1"/>
        <v>FebreroCréditos</v>
      </c>
      <c r="CJ151" t="str">
        <f t="shared" si="1"/>
        <v>MarzoDébitos</v>
      </c>
      <c r="CK151" t="str">
        <f t="shared" si="1"/>
        <v>MarzoCréditos</v>
      </c>
      <c r="CL151" t="str">
        <f t="shared" si="1"/>
        <v>AbrilDébitos</v>
      </c>
      <c r="CM151" t="str">
        <f t="shared" si="1"/>
        <v>AbrilCréditos</v>
      </c>
      <c r="CN151" t="str">
        <f t="shared" si="1"/>
        <v>MayoDébitos</v>
      </c>
      <c r="CO151" t="str">
        <f t="shared" si="1"/>
        <v>MayoCréditos</v>
      </c>
      <c r="CP151" t="str">
        <f t="shared" si="1"/>
        <v>JunioDébitos</v>
      </c>
      <c r="CQ151" t="str">
        <f t="shared" si="1"/>
        <v>JunioCréditos</v>
      </c>
      <c r="CR151" t="str">
        <f t="shared" si="1"/>
        <v>JulioDébitos</v>
      </c>
      <c r="CS151" t="str">
        <f t="shared" si="1"/>
        <v>JulioCréditos</v>
      </c>
      <c r="CT151" t="str">
        <f t="shared" si="1"/>
        <v>AgostoDébitos</v>
      </c>
      <c r="CU151" t="str">
        <f t="shared" si="1"/>
        <v>AgostoCréditos</v>
      </c>
      <c r="CV151" t="str">
        <f t="shared" si="1"/>
        <v>Aún no hay mesDébitos</v>
      </c>
      <c r="CW151" t="str">
        <f t="shared" si="1"/>
        <v>Aún no hay mesCréditos</v>
      </c>
      <c r="CX151" t="str">
        <f t="shared" si="1"/>
        <v>Aún no hay mesDébitos</v>
      </c>
      <c r="CY151" t="str">
        <f t="shared" si="1"/>
        <v>Aún no hay mesCréditos</v>
      </c>
      <c r="CZ151" t="str">
        <f t="shared" si="1"/>
        <v>Aún no hay mesDébitos</v>
      </c>
      <c r="DA151" t="str">
        <f t="shared" si="1"/>
        <v>Aún no hay mesCréditos</v>
      </c>
      <c r="DB151" t="str">
        <f t="shared" si="1"/>
        <v>Aún no hay mesDébitos</v>
      </c>
      <c r="DC151" t="str">
        <f t="shared" si="1"/>
        <v>Aún no hay mesCréditos</v>
      </c>
      <c r="DD151" t="str">
        <f t="shared" si="1"/>
        <v/>
      </c>
      <c r="DE151" t="str">
        <f t="shared" si="1"/>
        <v/>
      </c>
      <c r="DF151" t="str">
        <f t="shared" si="1"/>
        <v/>
      </c>
      <c r="DG151" t="str">
        <f ca="1">+DH151&amp;DG149</f>
        <v>AgostoCréditos</v>
      </c>
      <c r="DH151" t="str">
        <f ca="1">DG2</f>
        <v>Agosto</v>
      </c>
    </row>
    <row r="152" spans="1:115">
      <c r="A152">
        <f t="shared" ref="A152:AF152" si="2">A3</f>
        <v>0</v>
      </c>
      <c r="B152">
        <f t="shared" si="2"/>
        <v>0</v>
      </c>
      <c r="C152" t="str">
        <f t="shared" si="2"/>
        <v>Fecha de operación
(DD/MM/AA)</v>
      </c>
      <c r="D152" t="str">
        <f t="shared" si="2"/>
        <v>Valores</v>
      </c>
      <c r="E152">
        <f t="shared" si="2"/>
        <v>0</v>
      </c>
      <c r="F152">
        <f t="shared" si="2"/>
        <v>0</v>
      </c>
      <c r="G152">
        <f t="shared" si="2"/>
        <v>0</v>
      </c>
      <c r="H152">
        <f t="shared" si="2"/>
        <v>0</v>
      </c>
      <c r="I152">
        <f t="shared" si="2"/>
        <v>0</v>
      </c>
      <c r="J152">
        <f t="shared" si="2"/>
        <v>0</v>
      </c>
      <c r="K152">
        <f t="shared" si="2"/>
        <v>0</v>
      </c>
      <c r="L152">
        <f t="shared" si="2"/>
        <v>0</v>
      </c>
      <c r="M152">
        <f t="shared" si="2"/>
        <v>0</v>
      </c>
      <c r="N152">
        <f t="shared" si="2"/>
        <v>0</v>
      </c>
      <c r="O152">
        <f t="shared" si="2"/>
        <v>0</v>
      </c>
      <c r="P152">
        <f t="shared" si="2"/>
        <v>0</v>
      </c>
      <c r="Q152">
        <f t="shared" si="2"/>
        <v>0</v>
      </c>
      <c r="R152">
        <f t="shared" si="2"/>
        <v>0</v>
      </c>
      <c r="S152">
        <f t="shared" si="2"/>
        <v>0</v>
      </c>
      <c r="T152">
        <f t="shared" si="2"/>
        <v>0</v>
      </c>
      <c r="U152">
        <f t="shared" si="2"/>
        <v>0</v>
      </c>
      <c r="V152">
        <f t="shared" si="2"/>
        <v>0</v>
      </c>
      <c r="W152">
        <f t="shared" si="2"/>
        <v>0</v>
      </c>
      <c r="X152">
        <f t="shared" si="2"/>
        <v>0</v>
      </c>
      <c r="Y152">
        <f t="shared" si="2"/>
        <v>0</v>
      </c>
      <c r="Z152">
        <f t="shared" si="2"/>
        <v>0</v>
      </c>
      <c r="AA152">
        <f t="shared" si="2"/>
        <v>0</v>
      </c>
      <c r="AB152">
        <f t="shared" si="2"/>
        <v>0</v>
      </c>
      <c r="AC152">
        <f t="shared" si="2"/>
        <v>0</v>
      </c>
      <c r="AD152" t="str">
        <f t="shared" si="2"/>
        <v>Fecha de operación
(DD/MM/AA)</v>
      </c>
      <c r="AE152" t="str">
        <f t="shared" si="2"/>
        <v>Valores</v>
      </c>
      <c r="AF152">
        <f t="shared" si="2"/>
        <v>0</v>
      </c>
      <c r="AG152">
        <f t="shared" ref="AG152:BL152" si="3">AG3</f>
        <v>0</v>
      </c>
      <c r="AH152">
        <f t="shared" si="3"/>
        <v>0</v>
      </c>
      <c r="AI152">
        <f t="shared" si="3"/>
        <v>0</v>
      </c>
      <c r="AJ152">
        <f t="shared" si="3"/>
        <v>0</v>
      </c>
      <c r="AK152">
        <f t="shared" si="3"/>
        <v>0</v>
      </c>
      <c r="AL152">
        <f t="shared" si="3"/>
        <v>0</v>
      </c>
      <c r="AM152">
        <f t="shared" si="3"/>
        <v>0</v>
      </c>
      <c r="AN152">
        <f t="shared" si="3"/>
        <v>0</v>
      </c>
      <c r="AO152">
        <f t="shared" si="3"/>
        <v>0</v>
      </c>
      <c r="AP152">
        <f t="shared" si="3"/>
        <v>0</v>
      </c>
      <c r="AQ152">
        <f t="shared" si="3"/>
        <v>0</v>
      </c>
      <c r="AR152">
        <f t="shared" si="3"/>
        <v>0</v>
      </c>
      <c r="AS152">
        <f t="shared" si="3"/>
        <v>0</v>
      </c>
      <c r="AT152">
        <f t="shared" si="3"/>
        <v>0</v>
      </c>
      <c r="AU152">
        <f t="shared" si="3"/>
        <v>0</v>
      </c>
      <c r="AV152">
        <f t="shared" si="3"/>
        <v>0</v>
      </c>
      <c r="AW152">
        <f t="shared" si="3"/>
        <v>0</v>
      </c>
      <c r="AX152">
        <f t="shared" si="3"/>
        <v>0</v>
      </c>
      <c r="AY152">
        <f t="shared" si="3"/>
        <v>0</v>
      </c>
      <c r="AZ152">
        <f t="shared" si="3"/>
        <v>0</v>
      </c>
      <c r="BA152">
        <f t="shared" si="3"/>
        <v>0</v>
      </c>
      <c r="BB152">
        <f t="shared" si="3"/>
        <v>0</v>
      </c>
      <c r="BC152">
        <f t="shared" si="3"/>
        <v>0</v>
      </c>
      <c r="BD152">
        <f t="shared" si="3"/>
        <v>0</v>
      </c>
      <c r="BE152" t="str">
        <f t="shared" si="3"/>
        <v>Fecha de operación
(DD/MM/AA)</v>
      </c>
      <c r="BF152" t="str">
        <f t="shared" si="3"/>
        <v>Valores</v>
      </c>
      <c r="BG152">
        <f t="shared" si="3"/>
        <v>0</v>
      </c>
      <c r="BH152">
        <f t="shared" si="3"/>
        <v>0</v>
      </c>
      <c r="BI152">
        <f t="shared" si="3"/>
        <v>0</v>
      </c>
      <c r="BJ152">
        <f t="shared" si="3"/>
        <v>0</v>
      </c>
      <c r="BK152">
        <f t="shared" si="3"/>
        <v>0</v>
      </c>
      <c r="BL152">
        <f t="shared" si="3"/>
        <v>0</v>
      </c>
      <c r="BM152">
        <f t="shared" ref="BM152:CR152" si="4">BM3</f>
        <v>0</v>
      </c>
      <c r="BN152">
        <f t="shared" si="4"/>
        <v>0</v>
      </c>
      <c r="BO152">
        <f t="shared" si="4"/>
        <v>0</v>
      </c>
      <c r="BP152">
        <f t="shared" si="4"/>
        <v>0</v>
      </c>
      <c r="BQ152">
        <f t="shared" si="4"/>
        <v>0</v>
      </c>
      <c r="BR152">
        <f t="shared" si="4"/>
        <v>0</v>
      </c>
      <c r="BS152">
        <f t="shared" si="4"/>
        <v>0</v>
      </c>
      <c r="BT152">
        <f t="shared" si="4"/>
        <v>0</v>
      </c>
      <c r="BU152">
        <f t="shared" si="4"/>
        <v>0</v>
      </c>
      <c r="BV152">
        <f t="shared" si="4"/>
        <v>0</v>
      </c>
      <c r="BW152">
        <f t="shared" si="4"/>
        <v>0</v>
      </c>
      <c r="BX152">
        <f t="shared" si="4"/>
        <v>0</v>
      </c>
      <c r="BY152">
        <f t="shared" si="4"/>
        <v>0</v>
      </c>
      <c r="BZ152">
        <f t="shared" si="4"/>
        <v>0</v>
      </c>
      <c r="CA152">
        <f t="shared" si="4"/>
        <v>0</v>
      </c>
      <c r="CB152">
        <f t="shared" si="4"/>
        <v>0</v>
      </c>
      <c r="CC152">
        <f t="shared" si="4"/>
        <v>0</v>
      </c>
      <c r="CD152">
        <f t="shared" si="4"/>
        <v>0</v>
      </c>
      <c r="CE152">
        <f t="shared" si="4"/>
        <v>0</v>
      </c>
      <c r="CF152" t="str">
        <f t="shared" si="4"/>
        <v>Fecha de operación
(DD/MM/AA)</v>
      </c>
      <c r="CG152" t="str">
        <f t="shared" si="4"/>
        <v>Valores</v>
      </c>
      <c r="CH152">
        <f t="shared" si="4"/>
        <v>0</v>
      </c>
      <c r="CI152">
        <f t="shared" si="4"/>
        <v>0</v>
      </c>
      <c r="CJ152">
        <f t="shared" si="4"/>
        <v>0</v>
      </c>
      <c r="CK152">
        <f t="shared" si="4"/>
        <v>0</v>
      </c>
      <c r="CL152">
        <f t="shared" si="4"/>
        <v>0</v>
      </c>
      <c r="CM152">
        <f t="shared" si="4"/>
        <v>0</v>
      </c>
      <c r="CN152">
        <f t="shared" si="4"/>
        <v>0</v>
      </c>
      <c r="CO152">
        <f t="shared" si="4"/>
        <v>0</v>
      </c>
      <c r="CP152">
        <f t="shared" si="4"/>
        <v>0</v>
      </c>
      <c r="CQ152">
        <f t="shared" si="4"/>
        <v>0</v>
      </c>
      <c r="CR152">
        <f t="shared" si="4"/>
        <v>0</v>
      </c>
      <c r="CS152">
        <f t="shared" ref="CS152:DH152" si="5">CS3</f>
        <v>0</v>
      </c>
      <c r="CT152">
        <f t="shared" si="5"/>
        <v>0</v>
      </c>
      <c r="CU152">
        <f t="shared" si="5"/>
        <v>0</v>
      </c>
      <c r="CV152">
        <f t="shared" si="5"/>
        <v>0</v>
      </c>
      <c r="CW152">
        <f t="shared" si="5"/>
        <v>0</v>
      </c>
      <c r="CX152">
        <f t="shared" si="5"/>
        <v>0</v>
      </c>
      <c r="CY152">
        <f t="shared" si="5"/>
        <v>0</v>
      </c>
      <c r="CZ152">
        <f t="shared" si="5"/>
        <v>0</v>
      </c>
      <c r="DA152">
        <f t="shared" si="5"/>
        <v>0</v>
      </c>
      <c r="DB152">
        <f t="shared" si="5"/>
        <v>0</v>
      </c>
      <c r="DC152">
        <f t="shared" si="5"/>
        <v>0</v>
      </c>
      <c r="DD152">
        <f t="shared" si="5"/>
        <v>0</v>
      </c>
      <c r="DE152" t="str">
        <f t="shared" si="5"/>
        <v>Entidad</v>
      </c>
      <c r="DF152" t="str">
        <f t="shared" si="5"/>
        <v>Descripción</v>
      </c>
      <c r="DG152" t="str">
        <f t="shared" si="5"/>
        <v>Suma de Total</v>
      </c>
      <c r="DH152" t="str">
        <f t="shared" ca="1" si="5"/>
        <v>ago</v>
      </c>
    </row>
    <row r="153" spans="1:115">
      <c r="A153">
        <f t="shared" ref="A153:AF153" si="6">A4</f>
        <v>0</v>
      </c>
      <c r="B153">
        <f t="shared" si="6"/>
        <v>0</v>
      </c>
      <c r="C153" t="str">
        <f t="shared" si="6"/>
        <v>ene</v>
      </c>
      <c r="D153">
        <f t="shared" si="6"/>
        <v>0</v>
      </c>
      <c r="E153" t="str">
        <f t="shared" si="6"/>
        <v>feb</v>
      </c>
      <c r="F153">
        <f t="shared" si="6"/>
        <v>0</v>
      </c>
      <c r="G153" t="str">
        <f t="shared" si="6"/>
        <v>mar</v>
      </c>
      <c r="H153">
        <f t="shared" si="6"/>
        <v>0</v>
      </c>
      <c r="I153" t="str">
        <f t="shared" si="6"/>
        <v>abr</v>
      </c>
      <c r="J153">
        <f t="shared" si="6"/>
        <v>0</v>
      </c>
      <c r="K153" t="str">
        <f t="shared" si="6"/>
        <v>may</v>
      </c>
      <c r="L153">
        <f t="shared" si="6"/>
        <v>0</v>
      </c>
      <c r="M153" t="str">
        <f t="shared" si="6"/>
        <v>jun</v>
      </c>
      <c r="N153">
        <f t="shared" si="6"/>
        <v>0</v>
      </c>
      <c r="O153" t="str">
        <f t="shared" si="6"/>
        <v>jul</v>
      </c>
      <c r="P153">
        <f t="shared" si="6"/>
        <v>0</v>
      </c>
      <c r="Q153" t="str">
        <f t="shared" si="6"/>
        <v>ago</v>
      </c>
      <c r="R153">
        <f t="shared" si="6"/>
        <v>0</v>
      </c>
      <c r="S153">
        <f t="shared" si="6"/>
        <v>0</v>
      </c>
      <c r="T153">
        <f t="shared" si="6"/>
        <v>0</v>
      </c>
      <c r="U153">
        <f t="shared" si="6"/>
        <v>0</v>
      </c>
      <c r="V153">
        <f t="shared" si="6"/>
        <v>0</v>
      </c>
      <c r="W153">
        <f t="shared" si="6"/>
        <v>0</v>
      </c>
      <c r="X153">
        <f t="shared" si="6"/>
        <v>0</v>
      </c>
      <c r="Y153">
        <f t="shared" si="6"/>
        <v>0</v>
      </c>
      <c r="Z153">
        <f t="shared" si="6"/>
        <v>0</v>
      </c>
      <c r="AA153">
        <f t="shared" si="6"/>
        <v>0</v>
      </c>
      <c r="AB153">
        <f t="shared" si="6"/>
        <v>0</v>
      </c>
      <c r="AC153">
        <f t="shared" si="6"/>
        <v>0</v>
      </c>
      <c r="AD153" t="str">
        <f t="shared" si="6"/>
        <v>ene</v>
      </c>
      <c r="AE153">
        <f t="shared" si="6"/>
        <v>0</v>
      </c>
      <c r="AF153" t="str">
        <f t="shared" si="6"/>
        <v>feb</v>
      </c>
      <c r="AG153">
        <f t="shared" ref="AG153:BL153" si="7">AG4</f>
        <v>0</v>
      </c>
      <c r="AH153" t="str">
        <f t="shared" si="7"/>
        <v>mar</v>
      </c>
      <c r="AI153">
        <f t="shared" si="7"/>
        <v>0</v>
      </c>
      <c r="AJ153" t="str">
        <f t="shared" si="7"/>
        <v>abr</v>
      </c>
      <c r="AK153">
        <f t="shared" si="7"/>
        <v>0</v>
      </c>
      <c r="AL153" t="str">
        <f t="shared" si="7"/>
        <v>may</v>
      </c>
      <c r="AM153">
        <f t="shared" si="7"/>
        <v>0</v>
      </c>
      <c r="AN153" t="str">
        <f t="shared" si="7"/>
        <v>jun</v>
      </c>
      <c r="AO153">
        <f t="shared" si="7"/>
        <v>0</v>
      </c>
      <c r="AP153" t="str">
        <f t="shared" si="7"/>
        <v>jul</v>
      </c>
      <c r="AQ153">
        <f t="shared" si="7"/>
        <v>0</v>
      </c>
      <c r="AR153" t="str">
        <f t="shared" si="7"/>
        <v>ago</v>
      </c>
      <c r="AS153">
        <f t="shared" si="7"/>
        <v>0</v>
      </c>
      <c r="AT153">
        <f t="shared" si="7"/>
        <v>0</v>
      </c>
      <c r="AU153">
        <f t="shared" si="7"/>
        <v>0</v>
      </c>
      <c r="AV153">
        <f t="shared" si="7"/>
        <v>0</v>
      </c>
      <c r="AW153">
        <f t="shared" si="7"/>
        <v>0</v>
      </c>
      <c r="AX153">
        <f t="shared" si="7"/>
        <v>0</v>
      </c>
      <c r="AY153">
        <f t="shared" si="7"/>
        <v>0</v>
      </c>
      <c r="AZ153">
        <f t="shared" si="7"/>
        <v>0</v>
      </c>
      <c r="BA153">
        <f t="shared" si="7"/>
        <v>0</v>
      </c>
      <c r="BB153">
        <f t="shared" si="7"/>
        <v>0</v>
      </c>
      <c r="BC153">
        <f t="shared" si="7"/>
        <v>0</v>
      </c>
      <c r="BD153">
        <f t="shared" si="7"/>
        <v>0</v>
      </c>
      <c r="BE153" t="str">
        <f t="shared" si="7"/>
        <v>ene</v>
      </c>
      <c r="BF153">
        <f t="shared" si="7"/>
        <v>0</v>
      </c>
      <c r="BG153" t="str">
        <f t="shared" si="7"/>
        <v>feb</v>
      </c>
      <c r="BH153">
        <f t="shared" si="7"/>
        <v>0</v>
      </c>
      <c r="BI153" t="str">
        <f t="shared" si="7"/>
        <v>mar</v>
      </c>
      <c r="BJ153">
        <f t="shared" si="7"/>
        <v>0</v>
      </c>
      <c r="BK153" t="str">
        <f t="shared" si="7"/>
        <v>abr</v>
      </c>
      <c r="BL153">
        <f t="shared" si="7"/>
        <v>0</v>
      </c>
      <c r="BM153" t="str">
        <f t="shared" ref="BM153:CR153" si="8">BM4</f>
        <v>may</v>
      </c>
      <c r="BN153">
        <f t="shared" si="8"/>
        <v>0</v>
      </c>
      <c r="BO153" t="str">
        <f t="shared" si="8"/>
        <v>jun</v>
      </c>
      <c r="BP153">
        <f t="shared" si="8"/>
        <v>0</v>
      </c>
      <c r="BQ153" t="str">
        <f t="shared" si="8"/>
        <v>jul</v>
      </c>
      <c r="BR153">
        <f t="shared" si="8"/>
        <v>0</v>
      </c>
      <c r="BS153" t="str">
        <f t="shared" si="8"/>
        <v>ago</v>
      </c>
      <c r="BT153">
        <f t="shared" si="8"/>
        <v>0</v>
      </c>
      <c r="BU153">
        <f t="shared" si="8"/>
        <v>0</v>
      </c>
      <c r="BV153">
        <f t="shared" si="8"/>
        <v>0</v>
      </c>
      <c r="BW153">
        <f t="shared" si="8"/>
        <v>0</v>
      </c>
      <c r="BX153">
        <f t="shared" si="8"/>
        <v>0</v>
      </c>
      <c r="BY153">
        <f t="shared" si="8"/>
        <v>0</v>
      </c>
      <c r="BZ153">
        <f t="shared" si="8"/>
        <v>0</v>
      </c>
      <c r="CA153">
        <f t="shared" si="8"/>
        <v>0</v>
      </c>
      <c r="CB153">
        <f t="shared" si="8"/>
        <v>0</v>
      </c>
      <c r="CC153">
        <f t="shared" si="8"/>
        <v>0</v>
      </c>
      <c r="CD153">
        <f t="shared" si="8"/>
        <v>0</v>
      </c>
      <c r="CE153">
        <f t="shared" si="8"/>
        <v>0</v>
      </c>
      <c r="CF153" t="str">
        <f t="shared" si="8"/>
        <v>ene</v>
      </c>
      <c r="CG153">
        <f t="shared" si="8"/>
        <v>0</v>
      </c>
      <c r="CH153" t="str">
        <f t="shared" si="8"/>
        <v>feb</v>
      </c>
      <c r="CI153">
        <f t="shared" si="8"/>
        <v>0</v>
      </c>
      <c r="CJ153" t="str">
        <f t="shared" si="8"/>
        <v>mar</v>
      </c>
      <c r="CK153">
        <f t="shared" si="8"/>
        <v>0</v>
      </c>
      <c r="CL153" t="str">
        <f t="shared" si="8"/>
        <v>abr</v>
      </c>
      <c r="CM153">
        <f t="shared" si="8"/>
        <v>0</v>
      </c>
      <c r="CN153" t="str">
        <f t="shared" si="8"/>
        <v>may</v>
      </c>
      <c r="CO153">
        <f t="shared" si="8"/>
        <v>0</v>
      </c>
      <c r="CP153" t="str">
        <f t="shared" si="8"/>
        <v>jun</v>
      </c>
      <c r="CQ153">
        <f t="shared" si="8"/>
        <v>0</v>
      </c>
      <c r="CR153" t="str">
        <f t="shared" si="8"/>
        <v>jul</v>
      </c>
      <c r="CS153">
        <f t="shared" ref="CS153:DH153" si="9">CS4</f>
        <v>0</v>
      </c>
      <c r="CT153" t="str">
        <f t="shared" si="9"/>
        <v>ago</v>
      </c>
      <c r="CU153">
        <f t="shared" si="9"/>
        <v>0</v>
      </c>
      <c r="CV153">
        <f t="shared" si="9"/>
        <v>0</v>
      </c>
      <c r="CW153">
        <f t="shared" si="9"/>
        <v>0</v>
      </c>
      <c r="CX153">
        <f t="shared" si="9"/>
        <v>0</v>
      </c>
      <c r="CY153">
        <f t="shared" si="9"/>
        <v>0</v>
      </c>
      <c r="CZ153">
        <f t="shared" si="9"/>
        <v>0</v>
      </c>
      <c r="DA153">
        <f t="shared" si="9"/>
        <v>0</v>
      </c>
      <c r="DB153">
        <f t="shared" si="9"/>
        <v>0</v>
      </c>
      <c r="DC153">
        <f t="shared" si="9"/>
        <v>0</v>
      </c>
      <c r="DD153">
        <f t="shared" si="9"/>
        <v>0</v>
      </c>
      <c r="DE153">
        <f t="shared" si="9"/>
        <v>46</v>
      </c>
      <c r="DF153" t="str">
        <f t="shared" si="9"/>
        <v>Ministerio de Salud y Deportes</v>
      </c>
      <c r="DG153">
        <f t="shared" si="9"/>
        <v>11087460.77</v>
      </c>
      <c r="DH153">
        <f t="shared" si="9"/>
        <v>0</v>
      </c>
    </row>
    <row r="154" spans="1:115">
      <c r="A154" t="str">
        <f>A5</f>
        <v>Entidad</v>
      </c>
      <c r="B154" t="str">
        <f>B5</f>
        <v>Descripción</v>
      </c>
      <c r="C154" t="str">
        <f>C5&amp;C151</f>
        <v>Suma de DébitosEneroDébitos</v>
      </c>
      <c r="D154" t="str">
        <f>D5&amp;D151</f>
        <v>Suma de CréditosEneroCréditos</v>
      </c>
      <c r="E154" t="str">
        <f t="shared" ref="E154:BP154" si="10">E5&amp;E151</f>
        <v>Suma de DébitosFebreroDébitos</v>
      </c>
      <c r="F154" t="str">
        <f t="shared" si="10"/>
        <v>Suma de CréditosFebreroCréditos</v>
      </c>
      <c r="G154" t="str">
        <f t="shared" si="10"/>
        <v>Suma de DébitosMarzoDébitos</v>
      </c>
      <c r="H154" t="str">
        <f t="shared" si="10"/>
        <v>Suma de CréditosMarzoCréditos</v>
      </c>
      <c r="I154" t="str">
        <f t="shared" si="10"/>
        <v>Suma de DébitosAbrilDébitos</v>
      </c>
      <c r="J154" t="str">
        <f t="shared" si="10"/>
        <v>Suma de CréditosAbrilCréditos</v>
      </c>
      <c r="K154" t="str">
        <f t="shared" si="10"/>
        <v>Suma de DébitosMayoDébitos</v>
      </c>
      <c r="L154" t="str">
        <f t="shared" si="10"/>
        <v>Suma de CréditosMayoCréditos</v>
      </c>
      <c r="M154" t="str">
        <f t="shared" si="10"/>
        <v>Suma de DébitosJunioDébitos</v>
      </c>
      <c r="N154" t="str">
        <f t="shared" si="10"/>
        <v>Suma de CréditosJunioCréditos</v>
      </c>
      <c r="O154" t="str">
        <f t="shared" si="10"/>
        <v>Suma de DébitosJulioDébitos</v>
      </c>
      <c r="P154" t="str">
        <f t="shared" si="10"/>
        <v>Suma de CréditosJulioCréditos</v>
      </c>
      <c r="Q154" t="str">
        <f t="shared" si="10"/>
        <v>Suma de DébitosAgostoDébitos</v>
      </c>
      <c r="R154" t="str">
        <f t="shared" si="10"/>
        <v>Suma de CréditosAgostoCréditos</v>
      </c>
      <c r="S154" t="str">
        <f t="shared" si="10"/>
        <v>Aún no hay mesDébitos</v>
      </c>
      <c r="T154" t="str">
        <f t="shared" si="10"/>
        <v>Aún no hay mesCréditos</v>
      </c>
      <c r="U154" t="str">
        <f t="shared" si="10"/>
        <v>Aún no hay mesDébitos</v>
      </c>
      <c r="V154" t="str">
        <f t="shared" si="10"/>
        <v>Aún no hay mesCréditos</v>
      </c>
      <c r="W154" t="str">
        <f t="shared" si="10"/>
        <v>Aún no hay mesDébitos</v>
      </c>
      <c r="X154" t="str">
        <f t="shared" si="10"/>
        <v>Aún no hay mesCréditos</v>
      </c>
      <c r="Y154" t="str">
        <f t="shared" si="10"/>
        <v>Aún no hay mesDébitos</v>
      </c>
      <c r="Z154" t="str">
        <f t="shared" si="10"/>
        <v>Aún no hay mesCréditos</v>
      </c>
      <c r="AA154" t="str">
        <f t="shared" si="10"/>
        <v/>
      </c>
      <c r="AB154" t="str">
        <f t="shared" si="10"/>
        <v>Entidad</v>
      </c>
      <c r="AC154" t="str">
        <f t="shared" si="10"/>
        <v>Descripción</v>
      </c>
      <c r="AD154" t="str">
        <f t="shared" si="10"/>
        <v>Suma de Débitos
(Bs)EneroDébitos</v>
      </c>
      <c r="AE154" t="str">
        <f t="shared" si="10"/>
        <v>Suma de Créditos
(Bs)EneroCréditos</v>
      </c>
      <c r="AF154" t="str">
        <f t="shared" si="10"/>
        <v>Suma de Débitos
(Bs)FebreroDébitos</v>
      </c>
      <c r="AG154" t="str">
        <f t="shared" si="10"/>
        <v>Suma de Créditos
(Bs)FebreroCréditos</v>
      </c>
      <c r="AH154" t="str">
        <f t="shared" si="10"/>
        <v>Suma de Débitos
(Bs)MarzoDébitos</v>
      </c>
      <c r="AI154" t="str">
        <f t="shared" si="10"/>
        <v>Suma de Créditos
(Bs)MarzoCréditos</v>
      </c>
      <c r="AJ154" t="str">
        <f t="shared" si="10"/>
        <v>Suma de Débitos
(Bs)AbrilDébitos</v>
      </c>
      <c r="AK154" t="str">
        <f t="shared" si="10"/>
        <v>Suma de Créditos
(Bs)AbrilCréditos</v>
      </c>
      <c r="AL154" t="str">
        <f t="shared" si="10"/>
        <v>Suma de Débitos
(Bs)MayoDébitos</v>
      </c>
      <c r="AM154" t="str">
        <f t="shared" si="10"/>
        <v>Suma de Créditos
(Bs)MayoCréditos</v>
      </c>
      <c r="AN154" t="str">
        <f t="shared" si="10"/>
        <v>Suma de Débitos
(Bs)JunioDébitos</v>
      </c>
      <c r="AO154" t="str">
        <f t="shared" si="10"/>
        <v>Suma de Créditos
(Bs)JunioCréditos</v>
      </c>
      <c r="AP154" t="str">
        <f t="shared" si="10"/>
        <v>Suma de Débitos
(Bs)JulioDébitos</v>
      </c>
      <c r="AQ154" t="str">
        <f t="shared" si="10"/>
        <v>Suma de Créditos
(Bs)JulioCréditos</v>
      </c>
      <c r="AR154" t="str">
        <f t="shared" si="10"/>
        <v>Suma de Débitos
(Bs)AgostoDébitos</v>
      </c>
      <c r="AS154" t="str">
        <f t="shared" si="10"/>
        <v>Suma de Créditos
(Bs)AgostoCréditos</v>
      </c>
      <c r="AT154" t="str">
        <f t="shared" si="10"/>
        <v>Aún no hay mesDébitos</v>
      </c>
      <c r="AU154" t="str">
        <f t="shared" si="10"/>
        <v>Aún no hay mesCréditos</v>
      </c>
      <c r="AV154" t="str">
        <f t="shared" si="10"/>
        <v>Aún no hay mesDébitos</v>
      </c>
      <c r="AW154" t="str">
        <f t="shared" si="10"/>
        <v>Aún no hay mesCréditos</v>
      </c>
      <c r="AX154" t="str">
        <f t="shared" si="10"/>
        <v>Aún no hay mesDébitos</v>
      </c>
      <c r="AY154" t="str">
        <f t="shared" si="10"/>
        <v>Aún no hay mesCréditos</v>
      </c>
      <c r="AZ154" t="str">
        <f t="shared" si="10"/>
        <v>Aún no hay mesDébitos</v>
      </c>
      <c r="BA154" t="str">
        <f t="shared" si="10"/>
        <v>Aún no hay mesCréditos</v>
      </c>
      <c r="BB154" t="str">
        <f t="shared" si="10"/>
        <v/>
      </c>
      <c r="BC154" t="str">
        <f t="shared" si="10"/>
        <v>Entidad</v>
      </c>
      <c r="BD154" t="str">
        <f t="shared" si="10"/>
        <v>Descripción</v>
      </c>
      <c r="BE154" t="str">
        <f t="shared" si="10"/>
        <v>Suma de DébitosEneroDébitos</v>
      </c>
      <c r="BF154" t="str">
        <f t="shared" si="10"/>
        <v>Suma de CréditosEneroCréditos</v>
      </c>
      <c r="BG154" t="str">
        <f t="shared" si="10"/>
        <v>Suma de DébitosFebreroDébitos</v>
      </c>
      <c r="BH154" t="str">
        <f t="shared" si="10"/>
        <v>Suma de CréditosFebreroCréditos</v>
      </c>
      <c r="BI154" t="str">
        <f t="shared" si="10"/>
        <v>Suma de DébitosMarzoDébitos</v>
      </c>
      <c r="BJ154" t="str">
        <f t="shared" si="10"/>
        <v>Suma de CréditosMarzoCréditos</v>
      </c>
      <c r="BK154" t="str">
        <f t="shared" si="10"/>
        <v>Suma de DébitosAbrilDébitos</v>
      </c>
      <c r="BL154" t="str">
        <f t="shared" si="10"/>
        <v>Suma de CréditosAbrilCréditos</v>
      </c>
      <c r="BM154" t="str">
        <f t="shared" si="10"/>
        <v>Suma de DébitosMayoDébitos</v>
      </c>
      <c r="BN154" t="str">
        <f t="shared" si="10"/>
        <v>Suma de CréditosMayoCréditos</v>
      </c>
      <c r="BO154" t="str">
        <f t="shared" si="10"/>
        <v>Suma de DébitosJunioDébitos</v>
      </c>
      <c r="BP154" t="str">
        <f t="shared" si="10"/>
        <v>Suma de CréditosJunioCréditos</v>
      </c>
      <c r="BQ154" t="str">
        <f t="shared" ref="BQ154:DC154" si="11">BQ5&amp;BQ151</f>
        <v>Suma de DébitosJulioDébitos</v>
      </c>
      <c r="BR154" t="str">
        <f t="shared" si="11"/>
        <v>Suma de CréditosJulioCréditos</v>
      </c>
      <c r="BS154" t="str">
        <f t="shared" si="11"/>
        <v>Suma de DébitosAgostoDébitos</v>
      </c>
      <c r="BT154" t="str">
        <f t="shared" si="11"/>
        <v>Suma de CréditosAgostoCréditos</v>
      </c>
      <c r="BU154" t="str">
        <f t="shared" si="11"/>
        <v>Aún no hay mesDébitos</v>
      </c>
      <c r="BV154" t="str">
        <f t="shared" si="11"/>
        <v>Aún no hay mesCréditos</v>
      </c>
      <c r="BW154" t="str">
        <f t="shared" si="11"/>
        <v>Aún no hay mesDébitos</v>
      </c>
      <c r="BX154" t="str">
        <f t="shared" si="11"/>
        <v>Aún no hay mesCréditos</v>
      </c>
      <c r="BY154" t="str">
        <f t="shared" si="11"/>
        <v>Aún no hay mesDébitos</v>
      </c>
      <c r="BZ154" t="str">
        <f t="shared" si="11"/>
        <v>Aún no hay mesCréditos</v>
      </c>
      <c r="CA154" t="str">
        <f t="shared" si="11"/>
        <v>Aún no hay mesDébitos</v>
      </c>
      <c r="CB154" t="str">
        <f t="shared" si="11"/>
        <v>Aún no hay mesCréditos</v>
      </c>
      <c r="CC154" t="str">
        <f t="shared" si="11"/>
        <v/>
      </c>
      <c r="CD154" t="str">
        <f t="shared" si="11"/>
        <v>Entidad</v>
      </c>
      <c r="CE154" t="str">
        <f t="shared" si="11"/>
        <v>Descripción</v>
      </c>
      <c r="CF154" t="str">
        <f t="shared" si="11"/>
        <v>Suma de Débitos
(Bs)EneroDébitos</v>
      </c>
      <c r="CG154" t="str">
        <f t="shared" si="11"/>
        <v>Suma de Créditos
(Bs)EneroCréditos</v>
      </c>
      <c r="CH154" t="str">
        <f t="shared" si="11"/>
        <v>Suma de Débitos
(Bs)FebreroDébitos</v>
      </c>
      <c r="CI154" t="str">
        <f t="shared" si="11"/>
        <v>Suma de Créditos
(Bs)FebreroCréditos</v>
      </c>
      <c r="CJ154" t="str">
        <f t="shared" si="11"/>
        <v>Suma de Débitos
(Bs)MarzoDébitos</v>
      </c>
      <c r="CK154" t="str">
        <f t="shared" si="11"/>
        <v>Suma de Créditos
(Bs)MarzoCréditos</v>
      </c>
      <c r="CL154" t="str">
        <f t="shared" si="11"/>
        <v>Suma de Débitos
(Bs)AbrilDébitos</v>
      </c>
      <c r="CM154" t="str">
        <f t="shared" si="11"/>
        <v>Suma de Créditos
(Bs)AbrilCréditos</v>
      </c>
      <c r="CN154" t="str">
        <f t="shared" si="11"/>
        <v>Suma de Débitos
(Bs)MayoDébitos</v>
      </c>
      <c r="CO154" t="str">
        <f t="shared" si="11"/>
        <v>Suma de Créditos
(Bs)MayoCréditos</v>
      </c>
      <c r="CP154" t="str">
        <f t="shared" si="11"/>
        <v>Suma de Débitos
(Bs)JunioDébitos</v>
      </c>
      <c r="CQ154" t="str">
        <f t="shared" si="11"/>
        <v>Suma de Créditos
(Bs)JunioCréditos</v>
      </c>
      <c r="CR154" t="str">
        <f t="shared" si="11"/>
        <v>Suma de Débitos
(Bs)JulioDébitos</v>
      </c>
      <c r="CS154" t="str">
        <f t="shared" si="11"/>
        <v>Suma de Créditos
(Bs)JulioCréditos</v>
      </c>
      <c r="CT154" t="str">
        <f t="shared" si="11"/>
        <v>Suma de Débitos
(Bs)AgostoDébitos</v>
      </c>
      <c r="CU154" t="str">
        <f t="shared" si="11"/>
        <v>Suma de Créditos
(Bs)AgostoCréditos</v>
      </c>
      <c r="CV154" t="str">
        <f t="shared" si="11"/>
        <v>Aún no hay mesDébitos</v>
      </c>
      <c r="CW154" t="str">
        <f t="shared" si="11"/>
        <v>Aún no hay mesCréditos</v>
      </c>
      <c r="CX154" t="str">
        <f t="shared" si="11"/>
        <v>Aún no hay mesDébitos</v>
      </c>
      <c r="CY154" t="str">
        <f t="shared" si="11"/>
        <v>Aún no hay mesCréditos</v>
      </c>
      <c r="CZ154" t="str">
        <f t="shared" si="11"/>
        <v>Aún no hay mesDébitos</v>
      </c>
      <c r="DA154" t="str">
        <f t="shared" si="11"/>
        <v>Aún no hay mesCréditos</v>
      </c>
      <c r="DB154" t="str">
        <f t="shared" si="11"/>
        <v>Aún no hay mesDébitos</v>
      </c>
      <c r="DC154" t="str">
        <f t="shared" si="11"/>
        <v>Aún no hay mesCréditos</v>
      </c>
      <c r="DD154">
        <f>DD5</f>
        <v>0</v>
      </c>
      <c r="DE154">
        <f>DE5</f>
        <v>109</v>
      </c>
      <c r="DF154" t="str">
        <f>DF5</f>
        <v>Conservatorio Plurinacional de Musica</v>
      </c>
      <c r="DG154">
        <f>DG5</f>
        <v>100290</v>
      </c>
      <c r="DH154">
        <f>DH5</f>
        <v>0</v>
      </c>
    </row>
    <row r="155" spans="1:115">
      <c r="A155">
        <f t="shared" ref="A155:AF155" si="12">A6</f>
        <v>10</v>
      </c>
      <c r="B155" t="str">
        <f t="shared" si="12"/>
        <v>Ministerio de Relaciones Exteriores</v>
      </c>
      <c r="C155">
        <f t="shared" si="12"/>
        <v>0</v>
      </c>
      <c r="D155">
        <f t="shared" si="12"/>
        <v>0</v>
      </c>
      <c r="E155">
        <f t="shared" si="12"/>
        <v>0</v>
      </c>
      <c r="F155">
        <f t="shared" si="12"/>
        <v>0</v>
      </c>
      <c r="G155">
        <f t="shared" si="12"/>
        <v>0</v>
      </c>
      <c r="H155">
        <f t="shared" si="12"/>
        <v>0</v>
      </c>
      <c r="I155">
        <f t="shared" si="12"/>
        <v>0</v>
      </c>
      <c r="J155">
        <f t="shared" si="12"/>
        <v>0</v>
      </c>
      <c r="K155">
        <f t="shared" si="12"/>
        <v>0</v>
      </c>
      <c r="L155">
        <f t="shared" si="12"/>
        <v>0</v>
      </c>
      <c r="M155">
        <f t="shared" si="12"/>
        <v>0</v>
      </c>
      <c r="N155">
        <f t="shared" si="12"/>
        <v>0</v>
      </c>
      <c r="O155">
        <f t="shared" si="12"/>
        <v>50</v>
      </c>
      <c r="P155">
        <f t="shared" si="12"/>
        <v>44506.32</v>
      </c>
      <c r="Q155">
        <f t="shared" si="12"/>
        <v>2450</v>
      </c>
      <c r="R155">
        <f t="shared" si="12"/>
        <v>6019.7</v>
      </c>
      <c r="S155">
        <f t="shared" si="12"/>
        <v>0</v>
      </c>
      <c r="T155">
        <f t="shared" si="12"/>
        <v>0</v>
      </c>
      <c r="U155">
        <f t="shared" si="12"/>
        <v>0</v>
      </c>
      <c r="V155">
        <f t="shared" si="12"/>
        <v>0</v>
      </c>
      <c r="W155">
        <f t="shared" si="12"/>
        <v>0</v>
      </c>
      <c r="X155">
        <f t="shared" si="12"/>
        <v>0</v>
      </c>
      <c r="Y155">
        <f t="shared" si="12"/>
        <v>0</v>
      </c>
      <c r="Z155">
        <f t="shared" si="12"/>
        <v>0</v>
      </c>
      <c r="AA155">
        <f t="shared" si="12"/>
        <v>0</v>
      </c>
      <c r="AB155" t="str">
        <f t="shared" si="12"/>
        <v>99 - 02</v>
      </c>
      <c r="AC155" t="str">
        <f t="shared" si="12"/>
        <v>Dirección General de Programación y Operaciones del Tesoro</v>
      </c>
      <c r="AD155">
        <f t="shared" si="12"/>
        <v>9.0000000000000011E-2</v>
      </c>
      <c r="AE155">
        <f t="shared" si="12"/>
        <v>0.05</v>
      </c>
      <c r="AF155">
        <f t="shared" si="12"/>
        <v>9.9999999999999978E-2</v>
      </c>
      <c r="AG155">
        <f t="shared" ref="AG155:BL155" si="13">AG6</f>
        <v>7.0000000000000007E-2</v>
      </c>
      <c r="AH155">
        <f t="shared" si="13"/>
        <v>0.10999999999999999</v>
      </c>
      <c r="AI155">
        <f t="shared" si="13"/>
        <v>6.0000000000000005E-2</v>
      </c>
      <c r="AJ155">
        <f t="shared" si="13"/>
        <v>0.18</v>
      </c>
      <c r="AK155">
        <f t="shared" si="13"/>
        <v>0.05</v>
      </c>
      <c r="AL155">
        <f t="shared" si="13"/>
        <v>0.13999999999999999</v>
      </c>
      <c r="AM155">
        <f t="shared" si="13"/>
        <v>7.0000000000000007E-2</v>
      </c>
      <c r="AN155">
        <f t="shared" si="13"/>
        <v>0.09</v>
      </c>
      <c r="AO155">
        <f t="shared" si="13"/>
        <v>0.09</v>
      </c>
      <c r="AP155">
        <f t="shared" si="13"/>
        <v>0</v>
      </c>
      <c r="AQ155">
        <f t="shared" si="13"/>
        <v>0</v>
      </c>
      <c r="AR155">
        <f t="shared" si="13"/>
        <v>0</v>
      </c>
      <c r="AS155">
        <f t="shared" si="13"/>
        <v>0</v>
      </c>
      <c r="AT155">
        <f t="shared" si="13"/>
        <v>0</v>
      </c>
      <c r="AU155">
        <f t="shared" si="13"/>
        <v>0</v>
      </c>
      <c r="AV155">
        <f t="shared" si="13"/>
        <v>0</v>
      </c>
      <c r="AW155">
        <f t="shared" si="13"/>
        <v>0</v>
      </c>
      <c r="AX155">
        <f t="shared" si="13"/>
        <v>0</v>
      </c>
      <c r="AY155">
        <f t="shared" si="13"/>
        <v>0</v>
      </c>
      <c r="AZ155">
        <f t="shared" si="13"/>
        <v>0</v>
      </c>
      <c r="BA155">
        <f t="shared" si="13"/>
        <v>0</v>
      </c>
      <c r="BB155">
        <f t="shared" si="13"/>
        <v>0</v>
      </c>
      <c r="BC155" t="str">
        <f t="shared" si="13"/>
        <v>99 - 01</v>
      </c>
      <c r="BD155" t="str">
        <f t="shared" si="13"/>
        <v>Dirección General de Programación y Operaciones del Tesoro</v>
      </c>
      <c r="BE155">
        <f t="shared" si="13"/>
        <v>363.71</v>
      </c>
      <c r="BF155">
        <f t="shared" si="13"/>
        <v>0</v>
      </c>
      <c r="BG155">
        <f t="shared" si="13"/>
        <v>0</v>
      </c>
      <c r="BH155">
        <f t="shared" si="13"/>
        <v>0</v>
      </c>
      <c r="BI155">
        <f t="shared" si="13"/>
        <v>1454.65</v>
      </c>
      <c r="BJ155">
        <f t="shared" si="13"/>
        <v>0</v>
      </c>
      <c r="BK155">
        <f t="shared" si="13"/>
        <v>933043.55</v>
      </c>
      <c r="BL155">
        <f t="shared" si="13"/>
        <v>933043.55</v>
      </c>
      <c r="BM155">
        <f t="shared" ref="BM155:CR155" si="14">BM6</f>
        <v>0</v>
      </c>
      <c r="BN155">
        <f t="shared" si="14"/>
        <v>0</v>
      </c>
      <c r="BO155">
        <f t="shared" si="14"/>
        <v>0</v>
      </c>
      <c r="BP155">
        <f t="shared" si="14"/>
        <v>0</v>
      </c>
      <c r="BQ155">
        <f t="shared" si="14"/>
        <v>0</v>
      </c>
      <c r="BR155">
        <f t="shared" si="14"/>
        <v>0</v>
      </c>
      <c r="BS155">
        <f t="shared" si="14"/>
        <v>0</v>
      </c>
      <c r="BT155">
        <f t="shared" si="14"/>
        <v>0</v>
      </c>
      <c r="BU155">
        <f t="shared" si="14"/>
        <v>0</v>
      </c>
      <c r="BV155">
        <f t="shared" si="14"/>
        <v>0</v>
      </c>
      <c r="BW155">
        <f t="shared" si="14"/>
        <v>0</v>
      </c>
      <c r="BX155">
        <f t="shared" si="14"/>
        <v>0</v>
      </c>
      <c r="BY155">
        <f t="shared" si="14"/>
        <v>0</v>
      </c>
      <c r="BZ155">
        <f t="shared" si="14"/>
        <v>0</v>
      </c>
      <c r="CA155">
        <f t="shared" si="14"/>
        <v>0</v>
      </c>
      <c r="CB155">
        <f t="shared" si="14"/>
        <v>0</v>
      </c>
      <c r="CC155">
        <f t="shared" si="14"/>
        <v>0</v>
      </c>
      <c r="CD155" t="str">
        <f t="shared" si="14"/>
        <v>99 - 02</v>
      </c>
      <c r="CE155" t="str">
        <f t="shared" si="14"/>
        <v>Dirección General de Programación y Operaciones del Tesoro</v>
      </c>
      <c r="CF155">
        <f t="shared" si="14"/>
        <v>213481832.52760002</v>
      </c>
      <c r="CG155">
        <f t="shared" si="14"/>
        <v>0</v>
      </c>
      <c r="CH155">
        <f t="shared" si="14"/>
        <v>882248.20460000006</v>
      </c>
      <c r="CI155">
        <f t="shared" si="14"/>
        <v>0</v>
      </c>
      <c r="CJ155">
        <f t="shared" si="14"/>
        <v>100.0188</v>
      </c>
      <c r="CK155">
        <f t="shared" si="14"/>
        <v>199231597.47120002</v>
      </c>
      <c r="CL155">
        <f t="shared" si="14"/>
        <v>0</v>
      </c>
      <c r="CM155">
        <f t="shared" si="14"/>
        <v>47986201.054399997</v>
      </c>
      <c r="CN155">
        <f t="shared" si="14"/>
        <v>246960</v>
      </c>
      <c r="CO155">
        <f t="shared" si="14"/>
        <v>105654545.74080001</v>
      </c>
      <c r="CP155">
        <f t="shared" si="14"/>
        <v>0</v>
      </c>
      <c r="CQ155">
        <f t="shared" si="14"/>
        <v>392311655.81720001</v>
      </c>
      <c r="CR155">
        <f t="shared" si="14"/>
        <v>328863.59800000006</v>
      </c>
      <c r="CS155">
        <f t="shared" ref="CS155:DH155" si="15">CS6</f>
        <v>4308366.7479999997</v>
      </c>
      <c r="CT155">
        <f t="shared" si="15"/>
        <v>0</v>
      </c>
      <c r="CU155">
        <f t="shared" si="15"/>
        <v>146829968.6672</v>
      </c>
      <c r="CV155">
        <f t="shared" si="15"/>
        <v>0</v>
      </c>
      <c r="CW155">
        <f t="shared" si="15"/>
        <v>0</v>
      </c>
      <c r="CX155">
        <f t="shared" si="15"/>
        <v>0</v>
      </c>
      <c r="CY155">
        <f t="shared" si="15"/>
        <v>0</v>
      </c>
      <c r="CZ155">
        <f t="shared" si="15"/>
        <v>0</v>
      </c>
      <c r="DA155">
        <f t="shared" si="15"/>
        <v>0</v>
      </c>
      <c r="DB155">
        <f t="shared" si="15"/>
        <v>0</v>
      </c>
      <c r="DC155">
        <f t="shared" si="15"/>
        <v>0</v>
      </c>
      <c r="DD155">
        <f t="shared" si="15"/>
        <v>0</v>
      </c>
      <c r="DE155">
        <f t="shared" si="15"/>
        <v>117</v>
      </c>
      <c r="DF155" t="str">
        <f t="shared" si="15"/>
        <v>Dirección General de Aeronáutica Civil</v>
      </c>
      <c r="DG155">
        <f t="shared" si="15"/>
        <v>4260917.28</v>
      </c>
      <c r="DH155">
        <f t="shared" si="15"/>
        <v>0</v>
      </c>
      <c r="DK155" t="e">
        <f ca="1">+MATCH(DH151,C151:DC151,0)</f>
        <v>#N/A</v>
      </c>
    </row>
    <row r="156" spans="1:115">
      <c r="A156">
        <f t="shared" ref="A156:AF156" si="16">A7</f>
        <v>15</v>
      </c>
      <c r="B156" t="str">
        <f t="shared" si="16"/>
        <v>Ministerio de Gobierno</v>
      </c>
      <c r="C156">
        <f t="shared" si="16"/>
        <v>0</v>
      </c>
      <c r="D156">
        <f t="shared" si="16"/>
        <v>0</v>
      </c>
      <c r="E156">
        <f t="shared" si="16"/>
        <v>0</v>
      </c>
      <c r="F156">
        <f t="shared" si="16"/>
        <v>0</v>
      </c>
      <c r="G156">
        <f t="shared" si="16"/>
        <v>0</v>
      </c>
      <c r="H156">
        <f t="shared" si="16"/>
        <v>0</v>
      </c>
      <c r="I156">
        <f t="shared" si="16"/>
        <v>0</v>
      </c>
      <c r="J156">
        <f t="shared" si="16"/>
        <v>0</v>
      </c>
      <c r="K156">
        <f t="shared" si="16"/>
        <v>0</v>
      </c>
      <c r="L156">
        <f t="shared" si="16"/>
        <v>29040.15</v>
      </c>
      <c r="M156">
        <f t="shared" si="16"/>
        <v>0</v>
      </c>
      <c r="N156">
        <f t="shared" si="16"/>
        <v>40782.57</v>
      </c>
      <c r="O156">
        <f t="shared" si="16"/>
        <v>0</v>
      </c>
      <c r="P156">
        <f t="shared" si="16"/>
        <v>34561.01</v>
      </c>
      <c r="Q156">
        <f t="shared" si="16"/>
        <v>0</v>
      </c>
      <c r="R156">
        <f t="shared" si="16"/>
        <v>83940.13</v>
      </c>
      <c r="S156">
        <f t="shared" si="16"/>
        <v>0</v>
      </c>
      <c r="T156">
        <f t="shared" si="16"/>
        <v>0</v>
      </c>
      <c r="U156">
        <f t="shared" si="16"/>
        <v>0</v>
      </c>
      <c r="V156">
        <f t="shared" si="16"/>
        <v>0</v>
      </c>
      <c r="W156">
        <f t="shared" si="16"/>
        <v>0</v>
      </c>
      <c r="X156">
        <f t="shared" si="16"/>
        <v>0</v>
      </c>
      <c r="Y156">
        <f t="shared" si="16"/>
        <v>0</v>
      </c>
      <c r="Z156">
        <f t="shared" si="16"/>
        <v>0</v>
      </c>
      <c r="AA156">
        <f t="shared" si="16"/>
        <v>0</v>
      </c>
      <c r="AB156">
        <f t="shared" si="16"/>
        <v>10</v>
      </c>
      <c r="AC156" t="str">
        <f t="shared" si="16"/>
        <v>Ministerio de Relaciones Exteriores</v>
      </c>
      <c r="AD156">
        <f t="shared" si="16"/>
        <v>0</v>
      </c>
      <c r="AE156">
        <f t="shared" si="16"/>
        <v>0</v>
      </c>
      <c r="AF156">
        <f t="shared" si="16"/>
        <v>0</v>
      </c>
      <c r="AG156">
        <f t="shared" ref="AG156:BL156" si="17">AG7</f>
        <v>0</v>
      </c>
      <c r="AH156">
        <f t="shared" si="17"/>
        <v>0</v>
      </c>
      <c r="AI156">
        <f t="shared" si="17"/>
        <v>0</v>
      </c>
      <c r="AJ156">
        <f t="shared" si="17"/>
        <v>0</v>
      </c>
      <c r="AK156">
        <f t="shared" si="17"/>
        <v>0</v>
      </c>
      <c r="AL156">
        <f t="shared" si="17"/>
        <v>0</v>
      </c>
      <c r="AM156">
        <f t="shared" si="17"/>
        <v>0</v>
      </c>
      <c r="AN156">
        <f t="shared" si="17"/>
        <v>0</v>
      </c>
      <c r="AO156">
        <f t="shared" si="17"/>
        <v>0</v>
      </c>
      <c r="AP156">
        <f t="shared" si="17"/>
        <v>0</v>
      </c>
      <c r="AQ156">
        <f t="shared" si="17"/>
        <v>0</v>
      </c>
      <c r="AR156">
        <f t="shared" si="17"/>
        <v>0</v>
      </c>
      <c r="AS156">
        <f t="shared" si="17"/>
        <v>4577127.4300000006</v>
      </c>
      <c r="AT156">
        <f t="shared" si="17"/>
        <v>0</v>
      </c>
      <c r="AU156">
        <f t="shared" si="17"/>
        <v>0</v>
      </c>
      <c r="AV156">
        <f t="shared" si="17"/>
        <v>0</v>
      </c>
      <c r="AW156">
        <f t="shared" si="17"/>
        <v>0</v>
      </c>
      <c r="AX156">
        <f t="shared" si="17"/>
        <v>0</v>
      </c>
      <c r="AY156">
        <f t="shared" si="17"/>
        <v>0</v>
      </c>
      <c r="AZ156">
        <f t="shared" si="17"/>
        <v>0</v>
      </c>
      <c r="BA156">
        <f t="shared" si="17"/>
        <v>0</v>
      </c>
      <c r="BB156">
        <f t="shared" si="17"/>
        <v>0</v>
      </c>
      <c r="BC156">
        <f t="shared" si="17"/>
        <v>86</v>
      </c>
      <c r="BD156" t="str">
        <f t="shared" si="17"/>
        <v>Ministerio de Medio Ambiente y Agua</v>
      </c>
      <c r="BE156">
        <f t="shared" si="17"/>
        <v>0</v>
      </c>
      <c r="BF156">
        <f t="shared" si="17"/>
        <v>0</v>
      </c>
      <c r="BG156">
        <f t="shared" si="17"/>
        <v>0</v>
      </c>
      <c r="BH156">
        <f t="shared" si="17"/>
        <v>0</v>
      </c>
      <c r="BI156">
        <f t="shared" si="17"/>
        <v>0</v>
      </c>
      <c r="BJ156">
        <f t="shared" si="17"/>
        <v>0</v>
      </c>
      <c r="BK156">
        <f t="shared" si="17"/>
        <v>1866087.1</v>
      </c>
      <c r="BL156">
        <f t="shared" si="17"/>
        <v>1215751.01</v>
      </c>
      <c r="BM156">
        <f t="shared" ref="BM156:CR156" si="18">BM7</f>
        <v>0</v>
      </c>
      <c r="BN156">
        <f t="shared" si="18"/>
        <v>0</v>
      </c>
      <c r="BO156">
        <f t="shared" si="18"/>
        <v>0</v>
      </c>
      <c r="BP156">
        <f t="shared" si="18"/>
        <v>0</v>
      </c>
      <c r="BQ156">
        <f t="shared" si="18"/>
        <v>6613.61</v>
      </c>
      <c r="BR156">
        <f t="shared" si="18"/>
        <v>2400949.9900000002</v>
      </c>
      <c r="BS156">
        <f t="shared" si="18"/>
        <v>536602.37</v>
      </c>
      <c r="BT156">
        <f t="shared" si="18"/>
        <v>39888283.460000001</v>
      </c>
      <c r="BU156">
        <f t="shared" si="18"/>
        <v>0</v>
      </c>
      <c r="BV156">
        <f t="shared" si="18"/>
        <v>0</v>
      </c>
      <c r="BW156">
        <f t="shared" si="18"/>
        <v>0</v>
      </c>
      <c r="BX156">
        <f t="shared" si="18"/>
        <v>0</v>
      </c>
      <c r="BY156">
        <f t="shared" si="18"/>
        <v>0</v>
      </c>
      <c r="BZ156">
        <f t="shared" si="18"/>
        <v>0</v>
      </c>
      <c r="CA156">
        <f t="shared" si="18"/>
        <v>0</v>
      </c>
      <c r="CB156">
        <f t="shared" si="18"/>
        <v>0</v>
      </c>
      <c r="CC156">
        <f t="shared" si="18"/>
        <v>0</v>
      </c>
      <c r="CD156">
        <f t="shared" si="18"/>
        <v>291</v>
      </c>
      <c r="CE156" t="str">
        <f t="shared" si="18"/>
        <v>Administradora Boliviana de Carreteras</v>
      </c>
      <c r="CF156">
        <f t="shared" si="18"/>
        <v>0</v>
      </c>
      <c r="CG156">
        <f t="shared" si="18"/>
        <v>0</v>
      </c>
      <c r="CH156">
        <f t="shared" si="18"/>
        <v>0</v>
      </c>
      <c r="CI156">
        <f t="shared" si="18"/>
        <v>0</v>
      </c>
      <c r="CJ156">
        <f t="shared" si="18"/>
        <v>0</v>
      </c>
      <c r="CK156">
        <f t="shared" si="18"/>
        <v>0</v>
      </c>
      <c r="CL156">
        <f t="shared" si="18"/>
        <v>0</v>
      </c>
      <c r="CM156">
        <f t="shared" si="18"/>
        <v>0</v>
      </c>
      <c r="CN156">
        <f t="shared" si="18"/>
        <v>0</v>
      </c>
      <c r="CO156">
        <f t="shared" si="18"/>
        <v>0</v>
      </c>
      <c r="CP156">
        <f t="shared" si="18"/>
        <v>0</v>
      </c>
      <c r="CQ156">
        <f t="shared" si="18"/>
        <v>0</v>
      </c>
      <c r="CR156">
        <f t="shared" si="18"/>
        <v>156607809.2992</v>
      </c>
      <c r="CS156">
        <f t="shared" ref="CS156:DH156" si="19">CS7</f>
        <v>328863.59800000006</v>
      </c>
      <c r="CT156">
        <f t="shared" si="19"/>
        <v>131205639.3214</v>
      </c>
      <c r="CU156">
        <f t="shared" si="19"/>
        <v>0</v>
      </c>
      <c r="CV156">
        <f t="shared" si="19"/>
        <v>0</v>
      </c>
      <c r="CW156">
        <f t="shared" si="19"/>
        <v>0</v>
      </c>
      <c r="CX156">
        <f t="shared" si="19"/>
        <v>0</v>
      </c>
      <c r="CY156">
        <f t="shared" si="19"/>
        <v>0</v>
      </c>
      <c r="CZ156">
        <f t="shared" si="19"/>
        <v>0</v>
      </c>
      <c r="DA156">
        <f t="shared" si="19"/>
        <v>0</v>
      </c>
      <c r="DB156">
        <f t="shared" si="19"/>
        <v>0</v>
      </c>
      <c r="DC156">
        <f t="shared" si="19"/>
        <v>0</v>
      </c>
      <c r="DD156">
        <f t="shared" si="19"/>
        <v>0</v>
      </c>
      <c r="DE156">
        <f t="shared" si="19"/>
        <v>163</v>
      </c>
      <c r="DF156" t="str">
        <f t="shared" si="19"/>
        <v>Agencia Nacional de Hidrocarburos</v>
      </c>
      <c r="DG156">
        <f t="shared" si="19"/>
        <v>4240269.3299999991</v>
      </c>
      <c r="DH156">
        <f t="shared" si="19"/>
        <v>0</v>
      </c>
    </row>
    <row r="157" spans="1:115">
      <c r="A157">
        <f t="shared" ref="A157:AF157" si="20">A8</f>
        <v>16</v>
      </c>
      <c r="B157" t="str">
        <f t="shared" si="20"/>
        <v>Ministerio de Educación</v>
      </c>
      <c r="C157">
        <f t="shared" si="20"/>
        <v>0</v>
      </c>
      <c r="D157">
        <f t="shared" si="20"/>
        <v>0</v>
      </c>
      <c r="E157">
        <f t="shared" si="20"/>
        <v>0</v>
      </c>
      <c r="F157">
        <f t="shared" si="20"/>
        <v>0</v>
      </c>
      <c r="G157">
        <f t="shared" si="20"/>
        <v>0</v>
      </c>
      <c r="H157">
        <f t="shared" si="20"/>
        <v>0</v>
      </c>
      <c r="I157">
        <f t="shared" si="20"/>
        <v>0</v>
      </c>
      <c r="J157">
        <f t="shared" si="20"/>
        <v>0.12</v>
      </c>
      <c r="K157">
        <f t="shared" si="20"/>
        <v>0</v>
      </c>
      <c r="L157">
        <f t="shared" si="20"/>
        <v>0</v>
      </c>
      <c r="M157">
        <f t="shared" si="20"/>
        <v>0</v>
      </c>
      <c r="N157">
        <f t="shared" si="20"/>
        <v>164323.81</v>
      </c>
      <c r="O157">
        <f t="shared" si="20"/>
        <v>0</v>
      </c>
      <c r="P157">
        <f t="shared" si="20"/>
        <v>896565.8</v>
      </c>
      <c r="Q157">
        <f t="shared" si="20"/>
        <v>0</v>
      </c>
      <c r="R157">
        <f t="shared" si="20"/>
        <v>1312828.97</v>
      </c>
      <c r="S157">
        <f t="shared" si="20"/>
        <v>0</v>
      </c>
      <c r="T157">
        <f t="shared" si="20"/>
        <v>0</v>
      </c>
      <c r="U157">
        <f t="shared" si="20"/>
        <v>0</v>
      </c>
      <c r="V157">
        <f t="shared" si="20"/>
        <v>0</v>
      </c>
      <c r="W157">
        <f t="shared" si="20"/>
        <v>0</v>
      </c>
      <c r="X157">
        <f t="shared" si="20"/>
        <v>0</v>
      </c>
      <c r="Y157">
        <f t="shared" si="20"/>
        <v>0</v>
      </c>
      <c r="Z157">
        <f t="shared" si="20"/>
        <v>0</v>
      </c>
      <c r="AA157">
        <f t="shared" si="20"/>
        <v>0</v>
      </c>
      <c r="AB157">
        <f t="shared" si="20"/>
        <v>20</v>
      </c>
      <c r="AC157" t="str">
        <f t="shared" si="20"/>
        <v>Ministerio de Defensa</v>
      </c>
      <c r="AD157">
        <f t="shared" si="20"/>
        <v>0</v>
      </c>
      <c r="AE157">
        <f t="shared" si="20"/>
        <v>0</v>
      </c>
      <c r="AF157">
        <f t="shared" si="20"/>
        <v>0</v>
      </c>
      <c r="AG157">
        <f t="shared" ref="AG157:BL157" si="21">AG8</f>
        <v>0</v>
      </c>
      <c r="AH157">
        <f t="shared" si="21"/>
        <v>0</v>
      </c>
      <c r="AI157">
        <f t="shared" si="21"/>
        <v>0</v>
      </c>
      <c r="AJ157">
        <f t="shared" si="21"/>
        <v>0</v>
      </c>
      <c r="AK157">
        <f t="shared" si="21"/>
        <v>0</v>
      </c>
      <c r="AL157">
        <f t="shared" si="21"/>
        <v>0</v>
      </c>
      <c r="AM157">
        <f t="shared" si="21"/>
        <v>0</v>
      </c>
      <c r="AN157">
        <f t="shared" si="21"/>
        <v>0</v>
      </c>
      <c r="AO157">
        <f t="shared" si="21"/>
        <v>0</v>
      </c>
      <c r="AP157">
        <f t="shared" si="21"/>
        <v>0</v>
      </c>
      <c r="AQ157">
        <f t="shared" si="21"/>
        <v>0</v>
      </c>
      <c r="AR157">
        <f t="shared" si="21"/>
        <v>200.04</v>
      </c>
      <c r="AS157">
        <f t="shared" si="21"/>
        <v>0</v>
      </c>
      <c r="AT157">
        <f t="shared" si="21"/>
        <v>0</v>
      </c>
      <c r="AU157">
        <f t="shared" si="21"/>
        <v>0</v>
      </c>
      <c r="AV157">
        <f t="shared" si="21"/>
        <v>0</v>
      </c>
      <c r="AW157">
        <f t="shared" si="21"/>
        <v>0</v>
      </c>
      <c r="AX157">
        <f t="shared" si="21"/>
        <v>0</v>
      </c>
      <c r="AY157">
        <f t="shared" si="21"/>
        <v>0</v>
      </c>
      <c r="AZ157">
        <f t="shared" si="21"/>
        <v>0</v>
      </c>
      <c r="BA157">
        <f t="shared" si="21"/>
        <v>0</v>
      </c>
      <c r="BB157">
        <f t="shared" si="21"/>
        <v>0</v>
      </c>
      <c r="BC157">
        <f t="shared" si="21"/>
        <v>389</v>
      </c>
      <c r="BD157" t="str">
        <f t="shared" si="21"/>
        <v>Navegación Aérea y Aeropuertos Bolivianos</v>
      </c>
      <c r="BE157">
        <f t="shared" si="21"/>
        <v>0</v>
      </c>
      <c r="BF157">
        <f t="shared" si="21"/>
        <v>0</v>
      </c>
      <c r="BG157">
        <f t="shared" si="21"/>
        <v>0</v>
      </c>
      <c r="BH157">
        <f t="shared" si="21"/>
        <v>0</v>
      </c>
      <c r="BI157">
        <f t="shared" si="21"/>
        <v>0</v>
      </c>
      <c r="BJ157">
        <f t="shared" si="21"/>
        <v>0</v>
      </c>
      <c r="BK157">
        <f t="shared" si="21"/>
        <v>0</v>
      </c>
      <c r="BL157">
        <f t="shared" si="21"/>
        <v>2098281.71</v>
      </c>
      <c r="BM157">
        <f t="shared" ref="BM157:CR157" si="22">BM8</f>
        <v>0</v>
      </c>
      <c r="BN157">
        <f t="shared" si="22"/>
        <v>8753360</v>
      </c>
      <c r="BO157">
        <f t="shared" si="22"/>
        <v>3378850.65</v>
      </c>
      <c r="BP157">
        <f t="shared" si="22"/>
        <v>7011724.8799999999</v>
      </c>
      <c r="BQ157">
        <f t="shared" si="22"/>
        <v>0</v>
      </c>
      <c r="BR157">
        <f t="shared" si="22"/>
        <v>0</v>
      </c>
      <c r="BS157">
        <f t="shared" si="22"/>
        <v>0</v>
      </c>
      <c r="BT157">
        <f t="shared" si="22"/>
        <v>7431912.5099999998</v>
      </c>
      <c r="BU157">
        <f t="shared" si="22"/>
        <v>0</v>
      </c>
      <c r="BV157">
        <f t="shared" si="22"/>
        <v>0</v>
      </c>
      <c r="BW157">
        <f t="shared" si="22"/>
        <v>0</v>
      </c>
      <c r="BX157">
        <f t="shared" si="22"/>
        <v>0</v>
      </c>
      <c r="BY157">
        <f t="shared" si="22"/>
        <v>0</v>
      </c>
      <c r="BZ157">
        <f t="shared" si="22"/>
        <v>0</v>
      </c>
      <c r="CA157">
        <f t="shared" si="22"/>
        <v>0</v>
      </c>
      <c r="CB157">
        <f t="shared" si="22"/>
        <v>0</v>
      </c>
      <c r="CC157">
        <f t="shared" si="22"/>
        <v>0</v>
      </c>
      <c r="CD157">
        <f t="shared" si="22"/>
        <v>383</v>
      </c>
      <c r="CE157" t="str">
        <f t="shared" si="22"/>
        <v>Agencia Boliviana de Correos "Correos de Bolivia"</v>
      </c>
      <c r="CF157">
        <f t="shared" si="22"/>
        <v>0</v>
      </c>
      <c r="CG157">
        <f t="shared" si="22"/>
        <v>0</v>
      </c>
      <c r="CH157">
        <f t="shared" si="22"/>
        <v>0</v>
      </c>
      <c r="CI157">
        <f t="shared" si="22"/>
        <v>0</v>
      </c>
      <c r="CJ157">
        <f t="shared" si="22"/>
        <v>207582.1594</v>
      </c>
      <c r="CK157">
        <f t="shared" si="22"/>
        <v>0</v>
      </c>
      <c r="CL157">
        <f t="shared" si="22"/>
        <v>1383238.6694</v>
      </c>
      <c r="CM157">
        <f t="shared" si="22"/>
        <v>0</v>
      </c>
      <c r="CN157">
        <f t="shared" si="22"/>
        <v>389705.21240000002</v>
      </c>
      <c r="CO157">
        <f t="shared" si="22"/>
        <v>0</v>
      </c>
      <c r="CP157">
        <f t="shared" si="22"/>
        <v>0</v>
      </c>
      <c r="CQ157">
        <f t="shared" si="22"/>
        <v>0</v>
      </c>
      <c r="CR157">
        <f t="shared" si="22"/>
        <v>75020.685599999997</v>
      </c>
      <c r="CS157">
        <f t="shared" ref="CS157:DH157" si="23">CS8</f>
        <v>0</v>
      </c>
      <c r="CT157">
        <f t="shared" si="23"/>
        <v>862971.87900000007</v>
      </c>
      <c r="CU157">
        <f t="shared" si="23"/>
        <v>0</v>
      </c>
      <c r="CV157">
        <f t="shared" si="23"/>
        <v>0</v>
      </c>
      <c r="CW157">
        <f t="shared" si="23"/>
        <v>0</v>
      </c>
      <c r="CX157">
        <f t="shared" si="23"/>
        <v>0</v>
      </c>
      <c r="CY157">
        <f t="shared" si="23"/>
        <v>0</v>
      </c>
      <c r="CZ157">
        <f t="shared" si="23"/>
        <v>0</v>
      </c>
      <c r="DA157">
        <f t="shared" si="23"/>
        <v>0</v>
      </c>
      <c r="DB157">
        <f t="shared" si="23"/>
        <v>0</v>
      </c>
      <c r="DC157">
        <f t="shared" si="23"/>
        <v>0</v>
      </c>
      <c r="DD157">
        <f t="shared" si="23"/>
        <v>0</v>
      </c>
      <c r="DE157">
        <f t="shared" si="23"/>
        <v>222</v>
      </c>
      <c r="DF157" t="str">
        <f t="shared" si="23"/>
        <v>Instituto Nacional de Innovación Agropecuaria y Forestal</v>
      </c>
      <c r="DG157">
        <f t="shared" si="23"/>
        <v>1635840.0600000003</v>
      </c>
      <c r="DH157">
        <f t="shared" si="23"/>
        <v>0</v>
      </c>
    </row>
    <row r="158" spans="1:115">
      <c r="A158">
        <f t="shared" ref="A158:AF158" si="24">A9</f>
        <v>20</v>
      </c>
      <c r="B158" t="str">
        <f t="shared" si="24"/>
        <v>Ministerio de Defensa</v>
      </c>
      <c r="C158">
        <f t="shared" si="24"/>
        <v>0</v>
      </c>
      <c r="D158">
        <f t="shared" si="24"/>
        <v>0</v>
      </c>
      <c r="E158">
        <f t="shared" si="24"/>
        <v>0</v>
      </c>
      <c r="F158">
        <f t="shared" si="24"/>
        <v>0</v>
      </c>
      <c r="G158">
        <f t="shared" si="24"/>
        <v>0</v>
      </c>
      <c r="H158">
        <f t="shared" si="24"/>
        <v>0</v>
      </c>
      <c r="I158">
        <f t="shared" si="24"/>
        <v>0</v>
      </c>
      <c r="J158">
        <f t="shared" si="24"/>
        <v>0</v>
      </c>
      <c r="K158">
        <f t="shared" si="24"/>
        <v>0</v>
      </c>
      <c r="L158">
        <f t="shared" si="24"/>
        <v>0</v>
      </c>
      <c r="M158">
        <f t="shared" si="24"/>
        <v>0</v>
      </c>
      <c r="N158">
        <f t="shared" si="24"/>
        <v>7797.69</v>
      </c>
      <c r="O158">
        <f t="shared" si="24"/>
        <v>0</v>
      </c>
      <c r="P158">
        <f t="shared" si="24"/>
        <v>7465.85</v>
      </c>
      <c r="Q158">
        <f t="shared" si="24"/>
        <v>8440</v>
      </c>
      <c r="R158">
        <f t="shared" si="24"/>
        <v>19834.71</v>
      </c>
      <c r="S158">
        <f t="shared" si="24"/>
        <v>0</v>
      </c>
      <c r="T158">
        <f t="shared" si="24"/>
        <v>0</v>
      </c>
      <c r="U158">
        <f t="shared" si="24"/>
        <v>0</v>
      </c>
      <c r="V158">
        <f t="shared" si="24"/>
        <v>0</v>
      </c>
      <c r="W158">
        <f t="shared" si="24"/>
        <v>0</v>
      </c>
      <c r="X158">
        <f t="shared" si="24"/>
        <v>0</v>
      </c>
      <c r="Y158">
        <f t="shared" si="24"/>
        <v>0</v>
      </c>
      <c r="Z158">
        <f t="shared" si="24"/>
        <v>0</v>
      </c>
      <c r="AA158">
        <f t="shared" si="24"/>
        <v>0</v>
      </c>
      <c r="AB158" t="str">
        <f t="shared" si="24"/>
        <v>99 - 03</v>
      </c>
      <c r="AC158" t="str">
        <f t="shared" si="24"/>
        <v>Dirección General de Crédito Público</v>
      </c>
      <c r="AD158">
        <f t="shared" si="24"/>
        <v>35665171.899999999</v>
      </c>
      <c r="AE158">
        <f t="shared" si="24"/>
        <v>0</v>
      </c>
      <c r="AF158">
        <f t="shared" si="24"/>
        <v>0</v>
      </c>
      <c r="AG158">
        <f t="shared" ref="AG158:BL158" si="25">AG9</f>
        <v>0</v>
      </c>
      <c r="AH158">
        <f t="shared" si="25"/>
        <v>0</v>
      </c>
      <c r="AI158">
        <f t="shared" si="25"/>
        <v>0</v>
      </c>
      <c r="AJ158">
        <f t="shared" si="25"/>
        <v>8102.28</v>
      </c>
      <c r="AK158">
        <f t="shared" si="25"/>
        <v>0</v>
      </c>
      <c r="AL158">
        <f t="shared" si="25"/>
        <v>0</v>
      </c>
      <c r="AM158">
        <f t="shared" si="25"/>
        <v>0</v>
      </c>
      <c r="AN158">
        <f t="shared" si="25"/>
        <v>695952.56</v>
      </c>
      <c r="AO158">
        <f t="shared" si="25"/>
        <v>0</v>
      </c>
      <c r="AP158">
        <f t="shared" si="25"/>
        <v>14666869.409999998</v>
      </c>
      <c r="AQ158">
        <f t="shared" si="25"/>
        <v>340095.62</v>
      </c>
      <c r="AR158">
        <f t="shared" si="25"/>
        <v>1303729018.1500001</v>
      </c>
      <c r="AS158">
        <f t="shared" si="25"/>
        <v>664886.02</v>
      </c>
      <c r="AT158">
        <f t="shared" si="25"/>
        <v>0</v>
      </c>
      <c r="AU158">
        <f t="shared" si="25"/>
        <v>0</v>
      </c>
      <c r="AV158">
        <f t="shared" si="25"/>
        <v>0</v>
      </c>
      <c r="AW158">
        <f t="shared" si="25"/>
        <v>0</v>
      </c>
      <c r="AX158">
        <f t="shared" si="25"/>
        <v>0</v>
      </c>
      <c r="AY158">
        <f t="shared" si="25"/>
        <v>0</v>
      </c>
      <c r="AZ158">
        <f t="shared" si="25"/>
        <v>0</v>
      </c>
      <c r="BA158">
        <f t="shared" si="25"/>
        <v>0</v>
      </c>
      <c r="BB158">
        <f t="shared" si="25"/>
        <v>0</v>
      </c>
      <c r="BC158">
        <f t="shared" si="25"/>
        <v>291</v>
      </c>
      <c r="BD158" t="str">
        <f t="shared" si="25"/>
        <v>Administradora Boliviana de Carreteras</v>
      </c>
      <c r="BE158">
        <f t="shared" si="25"/>
        <v>0</v>
      </c>
      <c r="BF158">
        <f t="shared" si="25"/>
        <v>0</v>
      </c>
      <c r="BG158">
        <f t="shared" si="25"/>
        <v>0</v>
      </c>
      <c r="BH158">
        <f t="shared" si="25"/>
        <v>0</v>
      </c>
      <c r="BI158">
        <f t="shared" si="25"/>
        <v>0</v>
      </c>
      <c r="BJ158">
        <f t="shared" si="25"/>
        <v>0</v>
      </c>
      <c r="BK158">
        <f t="shared" si="25"/>
        <v>15256011.76</v>
      </c>
      <c r="BL158">
        <f t="shared" si="25"/>
        <v>0</v>
      </c>
      <c r="BM158">
        <f t="shared" ref="BM158:CR158" si="26">BM9</f>
        <v>0</v>
      </c>
      <c r="BN158">
        <f t="shared" si="26"/>
        <v>0</v>
      </c>
      <c r="BO158">
        <f t="shared" si="26"/>
        <v>419101.96</v>
      </c>
      <c r="BP158">
        <f t="shared" si="26"/>
        <v>0</v>
      </c>
      <c r="BQ158">
        <f t="shared" si="26"/>
        <v>633472.46</v>
      </c>
      <c r="BR158">
        <f t="shared" si="26"/>
        <v>156607809.30000001</v>
      </c>
      <c r="BS158">
        <f t="shared" si="26"/>
        <v>3688795.49</v>
      </c>
      <c r="BT158">
        <f t="shared" si="26"/>
        <v>131205639.32000001</v>
      </c>
      <c r="BU158">
        <f t="shared" si="26"/>
        <v>0</v>
      </c>
      <c r="BV158">
        <f t="shared" si="26"/>
        <v>0</v>
      </c>
      <c r="BW158">
        <f t="shared" si="26"/>
        <v>0</v>
      </c>
      <c r="BX158">
        <f t="shared" si="26"/>
        <v>0</v>
      </c>
      <c r="BY158">
        <f t="shared" si="26"/>
        <v>0</v>
      </c>
      <c r="BZ158">
        <f t="shared" si="26"/>
        <v>0</v>
      </c>
      <c r="CA158">
        <f t="shared" si="26"/>
        <v>0</v>
      </c>
      <c r="CB158">
        <f t="shared" si="26"/>
        <v>0</v>
      </c>
      <c r="CC158">
        <f t="shared" si="26"/>
        <v>0</v>
      </c>
      <c r="CD158">
        <f t="shared" si="26"/>
        <v>287</v>
      </c>
      <c r="CE158" t="str">
        <f t="shared" si="26"/>
        <v>Fondo Nacional de Inversión Productiva y Social</v>
      </c>
      <c r="CF158">
        <f t="shared" si="26"/>
        <v>0</v>
      </c>
      <c r="CG158">
        <f t="shared" si="26"/>
        <v>0</v>
      </c>
      <c r="CH158">
        <f t="shared" si="26"/>
        <v>0</v>
      </c>
      <c r="CI158">
        <f t="shared" si="26"/>
        <v>0</v>
      </c>
      <c r="CJ158">
        <f t="shared" si="26"/>
        <v>0</v>
      </c>
      <c r="CK158">
        <f t="shared" si="26"/>
        <v>0</v>
      </c>
      <c r="CL158">
        <f t="shared" si="26"/>
        <v>0</v>
      </c>
      <c r="CM158">
        <f t="shared" si="26"/>
        <v>0</v>
      </c>
      <c r="CN158">
        <f t="shared" si="26"/>
        <v>0</v>
      </c>
      <c r="CO158">
        <f t="shared" si="26"/>
        <v>0</v>
      </c>
      <c r="CP158">
        <f t="shared" si="26"/>
        <v>0</v>
      </c>
      <c r="CQ158">
        <f t="shared" si="26"/>
        <v>0</v>
      </c>
      <c r="CR158">
        <f t="shared" si="26"/>
        <v>20580000</v>
      </c>
      <c r="CS158">
        <f t="shared" ref="CS158:DH158" si="27">CS9</f>
        <v>0</v>
      </c>
      <c r="CT158">
        <f t="shared" si="27"/>
        <v>87122000</v>
      </c>
      <c r="CU158">
        <f t="shared" si="27"/>
        <v>0</v>
      </c>
      <c r="CV158">
        <f t="shared" si="27"/>
        <v>0</v>
      </c>
      <c r="CW158">
        <f t="shared" si="27"/>
        <v>0</v>
      </c>
      <c r="CX158">
        <f t="shared" si="27"/>
        <v>0</v>
      </c>
      <c r="CY158">
        <f t="shared" si="27"/>
        <v>0</v>
      </c>
      <c r="CZ158">
        <f t="shared" si="27"/>
        <v>0</v>
      </c>
      <c r="DA158">
        <f t="shared" si="27"/>
        <v>0</v>
      </c>
      <c r="DB158">
        <f t="shared" si="27"/>
        <v>0</v>
      </c>
      <c r="DC158">
        <f t="shared" si="27"/>
        <v>0</v>
      </c>
      <c r="DD158">
        <f t="shared" si="27"/>
        <v>0</v>
      </c>
      <c r="DE158">
        <f t="shared" si="27"/>
        <v>591</v>
      </c>
      <c r="DF158" t="str">
        <f t="shared" si="27"/>
        <v>Empresa Estatal de Transporte por Cable "Mi teleférico"</v>
      </c>
      <c r="DG158">
        <f t="shared" si="27"/>
        <v>9978910.9000000004</v>
      </c>
      <c r="DH158">
        <f t="shared" si="27"/>
        <v>0</v>
      </c>
    </row>
    <row r="159" spans="1:115">
      <c r="A159">
        <f t="shared" ref="A159:AF159" si="28">A10</f>
        <v>25</v>
      </c>
      <c r="B159" t="str">
        <f t="shared" si="28"/>
        <v>Ministerio de la Presidencia</v>
      </c>
      <c r="C159">
        <f t="shared" si="28"/>
        <v>0</v>
      </c>
      <c r="D159">
        <f t="shared" si="28"/>
        <v>0</v>
      </c>
      <c r="E159">
        <f t="shared" si="28"/>
        <v>0</v>
      </c>
      <c r="F159">
        <f t="shared" si="28"/>
        <v>0</v>
      </c>
      <c r="G159">
        <f t="shared" si="28"/>
        <v>0</v>
      </c>
      <c r="H159">
        <f t="shared" si="28"/>
        <v>0</v>
      </c>
      <c r="I159">
        <f t="shared" si="28"/>
        <v>0</v>
      </c>
      <c r="J159">
        <f t="shared" si="28"/>
        <v>0</v>
      </c>
      <c r="K159">
        <f t="shared" si="28"/>
        <v>0</v>
      </c>
      <c r="L159">
        <f t="shared" si="28"/>
        <v>0</v>
      </c>
      <c r="M159">
        <f t="shared" si="28"/>
        <v>0</v>
      </c>
      <c r="N159">
        <f t="shared" si="28"/>
        <v>0</v>
      </c>
      <c r="O159">
        <f t="shared" si="28"/>
        <v>0</v>
      </c>
      <c r="P159">
        <f t="shared" si="28"/>
        <v>51.96</v>
      </c>
      <c r="Q159">
        <f t="shared" si="28"/>
        <v>0</v>
      </c>
      <c r="R159">
        <f t="shared" si="28"/>
        <v>8706.94</v>
      </c>
      <c r="S159">
        <f t="shared" si="28"/>
        <v>0</v>
      </c>
      <c r="T159">
        <f t="shared" si="28"/>
        <v>0</v>
      </c>
      <c r="U159">
        <f t="shared" si="28"/>
        <v>0</v>
      </c>
      <c r="V159">
        <f t="shared" si="28"/>
        <v>0</v>
      </c>
      <c r="W159">
        <f t="shared" si="28"/>
        <v>0</v>
      </c>
      <c r="X159">
        <f t="shared" si="28"/>
        <v>0</v>
      </c>
      <c r="Y159">
        <f t="shared" si="28"/>
        <v>0</v>
      </c>
      <c r="Z159">
        <f t="shared" si="28"/>
        <v>0</v>
      </c>
      <c r="AA159">
        <f t="shared" si="28"/>
        <v>0</v>
      </c>
      <c r="AB159">
        <f t="shared" si="28"/>
        <v>16</v>
      </c>
      <c r="AC159" t="str">
        <f t="shared" si="28"/>
        <v>Ministerio de Educación</v>
      </c>
      <c r="AD159">
        <f t="shared" si="28"/>
        <v>0</v>
      </c>
      <c r="AE159">
        <f t="shared" si="28"/>
        <v>0</v>
      </c>
      <c r="AF159">
        <f t="shared" si="28"/>
        <v>0</v>
      </c>
      <c r="AG159">
        <f t="shared" ref="AG159:BL159" si="29">AG10</f>
        <v>0</v>
      </c>
      <c r="AH159">
        <f t="shared" si="29"/>
        <v>0</v>
      </c>
      <c r="AI159">
        <f t="shared" si="29"/>
        <v>0</v>
      </c>
      <c r="AJ159">
        <f t="shared" si="29"/>
        <v>0</v>
      </c>
      <c r="AK159">
        <f t="shared" si="29"/>
        <v>0</v>
      </c>
      <c r="AL159">
        <f t="shared" si="29"/>
        <v>0</v>
      </c>
      <c r="AM159">
        <f t="shared" si="29"/>
        <v>0</v>
      </c>
      <c r="AN159">
        <f t="shared" si="29"/>
        <v>0</v>
      </c>
      <c r="AO159">
        <f t="shared" si="29"/>
        <v>0</v>
      </c>
      <c r="AP159">
        <f t="shared" si="29"/>
        <v>0</v>
      </c>
      <c r="AQ159">
        <f t="shared" si="29"/>
        <v>0</v>
      </c>
      <c r="AR159">
        <f t="shared" si="29"/>
        <v>16.260000000000002</v>
      </c>
      <c r="AS159">
        <f t="shared" si="29"/>
        <v>0</v>
      </c>
      <c r="AT159">
        <f t="shared" si="29"/>
        <v>0</v>
      </c>
      <c r="AU159">
        <f t="shared" si="29"/>
        <v>0</v>
      </c>
      <c r="AV159">
        <f t="shared" si="29"/>
        <v>0</v>
      </c>
      <c r="AW159">
        <f t="shared" si="29"/>
        <v>0</v>
      </c>
      <c r="AX159">
        <f t="shared" si="29"/>
        <v>0</v>
      </c>
      <c r="AY159">
        <f t="shared" si="29"/>
        <v>0</v>
      </c>
      <c r="AZ159">
        <f t="shared" si="29"/>
        <v>0</v>
      </c>
      <c r="BA159">
        <f t="shared" si="29"/>
        <v>0</v>
      </c>
      <c r="BB159">
        <f t="shared" si="29"/>
        <v>0</v>
      </c>
      <c r="BC159" t="str">
        <f t="shared" si="29"/>
        <v>99 - 02</v>
      </c>
      <c r="BD159" t="str">
        <f t="shared" si="29"/>
        <v>Dirección General de Programación y Operaciones del Tesoro</v>
      </c>
      <c r="BE159">
        <f t="shared" si="29"/>
        <v>0</v>
      </c>
      <c r="BF159">
        <f t="shared" si="29"/>
        <v>219404331.39000002</v>
      </c>
      <c r="BG159">
        <f t="shared" si="29"/>
        <v>0</v>
      </c>
      <c r="BH159">
        <f t="shared" si="29"/>
        <v>8470363.0800000001</v>
      </c>
      <c r="BI159">
        <f t="shared" si="29"/>
        <v>177170865.38</v>
      </c>
      <c r="BJ159">
        <f t="shared" si="29"/>
        <v>723500.95</v>
      </c>
      <c r="BK159">
        <f t="shared" si="29"/>
        <v>47986201.050000004</v>
      </c>
      <c r="BL159">
        <f t="shared" si="29"/>
        <v>0</v>
      </c>
      <c r="BM159">
        <f t="shared" ref="BM159:CR159" si="30">BM10</f>
        <v>105654545.74999997</v>
      </c>
      <c r="BN159">
        <f t="shared" si="30"/>
        <v>1184588.77</v>
      </c>
      <c r="BO159">
        <f t="shared" si="30"/>
        <v>392311655.81999999</v>
      </c>
      <c r="BP159">
        <f t="shared" si="30"/>
        <v>6063405.0700000003</v>
      </c>
      <c r="BQ159">
        <f t="shared" si="30"/>
        <v>4308460.57</v>
      </c>
      <c r="BR159">
        <f t="shared" si="30"/>
        <v>334296.32000000001</v>
      </c>
      <c r="BS159">
        <f t="shared" si="30"/>
        <v>146910737.59999999</v>
      </c>
      <c r="BT159">
        <f t="shared" si="30"/>
        <v>5093709.74</v>
      </c>
      <c r="BU159">
        <f t="shared" si="30"/>
        <v>0</v>
      </c>
      <c r="BV159">
        <f t="shared" si="30"/>
        <v>0</v>
      </c>
      <c r="BW159">
        <f t="shared" si="30"/>
        <v>0</v>
      </c>
      <c r="BX159">
        <f t="shared" si="30"/>
        <v>0</v>
      </c>
      <c r="BY159">
        <f t="shared" si="30"/>
        <v>0</v>
      </c>
      <c r="BZ159">
        <f t="shared" si="30"/>
        <v>0</v>
      </c>
      <c r="CA159">
        <f t="shared" si="30"/>
        <v>0</v>
      </c>
      <c r="CB159">
        <f t="shared" si="30"/>
        <v>0</v>
      </c>
      <c r="CC159">
        <f t="shared" si="30"/>
        <v>0</v>
      </c>
      <c r="CD159">
        <f t="shared" si="30"/>
        <v>46</v>
      </c>
      <c r="CE159" t="str">
        <f t="shared" si="30"/>
        <v>Ministerio de Salud y Deportes</v>
      </c>
      <c r="CF159">
        <f t="shared" si="30"/>
        <v>0</v>
      </c>
      <c r="CG159">
        <f t="shared" si="30"/>
        <v>0</v>
      </c>
      <c r="CH159">
        <f t="shared" si="30"/>
        <v>0</v>
      </c>
      <c r="CI159">
        <f t="shared" si="30"/>
        <v>0</v>
      </c>
      <c r="CJ159">
        <f t="shared" si="30"/>
        <v>0</v>
      </c>
      <c r="CK159">
        <f t="shared" si="30"/>
        <v>0</v>
      </c>
      <c r="CL159">
        <f t="shared" si="30"/>
        <v>0</v>
      </c>
      <c r="CM159">
        <f t="shared" si="30"/>
        <v>0</v>
      </c>
      <c r="CN159">
        <f t="shared" si="30"/>
        <v>0</v>
      </c>
      <c r="CO159">
        <f t="shared" si="30"/>
        <v>0</v>
      </c>
      <c r="CP159">
        <f t="shared" si="30"/>
        <v>0</v>
      </c>
      <c r="CQ159">
        <f t="shared" si="30"/>
        <v>0</v>
      </c>
      <c r="CR159">
        <f t="shared" si="30"/>
        <v>0</v>
      </c>
      <c r="CS159">
        <f t="shared" ref="CS159:DH159" si="31">CS10</f>
        <v>0</v>
      </c>
      <c r="CT159">
        <f t="shared" si="31"/>
        <v>2058000</v>
      </c>
      <c r="CU159">
        <f t="shared" si="31"/>
        <v>0</v>
      </c>
      <c r="CV159">
        <f t="shared" si="31"/>
        <v>0</v>
      </c>
      <c r="CW159">
        <f t="shared" si="31"/>
        <v>0</v>
      </c>
      <c r="CX159">
        <f t="shared" si="31"/>
        <v>0</v>
      </c>
      <c r="CY159">
        <f t="shared" si="31"/>
        <v>0</v>
      </c>
      <c r="CZ159">
        <f t="shared" si="31"/>
        <v>0</v>
      </c>
      <c r="DA159">
        <f t="shared" si="31"/>
        <v>0</v>
      </c>
      <c r="DB159">
        <f t="shared" si="31"/>
        <v>0</v>
      </c>
      <c r="DC159">
        <f t="shared" si="31"/>
        <v>0</v>
      </c>
      <c r="DD159">
        <f t="shared" si="31"/>
        <v>0</v>
      </c>
      <c r="DE159">
        <f t="shared" si="31"/>
        <v>25</v>
      </c>
      <c r="DF159" t="str">
        <f t="shared" si="31"/>
        <v>Ministerio de la Presidencia</v>
      </c>
      <c r="DG159">
        <f t="shared" si="31"/>
        <v>2078396.9899999995</v>
      </c>
      <c r="DH159">
        <f t="shared" si="31"/>
        <v>0</v>
      </c>
    </row>
    <row r="160" spans="1:115">
      <c r="A160">
        <f t="shared" ref="A160:AF160" si="32">A11</f>
        <v>35</v>
      </c>
      <c r="B160" t="str">
        <f t="shared" si="32"/>
        <v>Ministerio de Economía y Finanzas Públicas</v>
      </c>
      <c r="C160">
        <f t="shared" si="32"/>
        <v>0</v>
      </c>
      <c r="D160">
        <f t="shared" si="32"/>
        <v>0</v>
      </c>
      <c r="E160">
        <f t="shared" si="32"/>
        <v>0</v>
      </c>
      <c r="F160">
        <f t="shared" si="32"/>
        <v>0</v>
      </c>
      <c r="G160">
        <f t="shared" si="32"/>
        <v>0</v>
      </c>
      <c r="H160">
        <f t="shared" si="32"/>
        <v>0</v>
      </c>
      <c r="I160">
        <f t="shared" si="32"/>
        <v>0</v>
      </c>
      <c r="J160">
        <f t="shared" si="32"/>
        <v>12349.710000000001</v>
      </c>
      <c r="K160">
        <f t="shared" si="32"/>
        <v>0</v>
      </c>
      <c r="L160">
        <f t="shared" si="32"/>
        <v>0</v>
      </c>
      <c r="M160">
        <f t="shared" si="32"/>
        <v>0</v>
      </c>
      <c r="N160">
        <f t="shared" si="32"/>
        <v>39151</v>
      </c>
      <c r="O160">
        <f t="shared" si="32"/>
        <v>50</v>
      </c>
      <c r="P160">
        <f t="shared" si="32"/>
        <v>0</v>
      </c>
      <c r="Q160">
        <f t="shared" si="32"/>
        <v>0</v>
      </c>
      <c r="R160">
        <f t="shared" si="32"/>
        <v>4684.829999999999</v>
      </c>
      <c r="S160">
        <f t="shared" si="32"/>
        <v>0</v>
      </c>
      <c r="T160">
        <f t="shared" si="32"/>
        <v>0</v>
      </c>
      <c r="U160">
        <f t="shared" si="32"/>
        <v>0</v>
      </c>
      <c r="V160">
        <f t="shared" si="32"/>
        <v>0</v>
      </c>
      <c r="W160">
        <f t="shared" si="32"/>
        <v>0</v>
      </c>
      <c r="X160">
        <f t="shared" si="32"/>
        <v>0</v>
      </c>
      <c r="Y160">
        <f t="shared" si="32"/>
        <v>0</v>
      </c>
      <c r="Z160">
        <f t="shared" si="32"/>
        <v>0</v>
      </c>
      <c r="AA160">
        <f t="shared" si="32"/>
        <v>0</v>
      </c>
      <c r="AB160">
        <f t="shared" si="32"/>
        <v>681</v>
      </c>
      <c r="AC160" t="str">
        <f t="shared" si="32"/>
        <v>Ministerio Público</v>
      </c>
      <c r="AD160">
        <f t="shared" si="32"/>
        <v>0</v>
      </c>
      <c r="AE160">
        <f t="shared" si="32"/>
        <v>6469.73</v>
      </c>
      <c r="AF160">
        <f t="shared" si="32"/>
        <v>0</v>
      </c>
      <c r="AG160">
        <f t="shared" ref="AG160:BL160" si="33">AG11</f>
        <v>0</v>
      </c>
      <c r="AH160">
        <f t="shared" si="33"/>
        <v>0</v>
      </c>
      <c r="AI160">
        <f t="shared" si="33"/>
        <v>0</v>
      </c>
      <c r="AJ160">
        <f t="shared" si="33"/>
        <v>0</v>
      </c>
      <c r="AK160">
        <f t="shared" si="33"/>
        <v>0</v>
      </c>
      <c r="AL160">
        <f t="shared" si="33"/>
        <v>0</v>
      </c>
      <c r="AM160">
        <f t="shared" si="33"/>
        <v>0</v>
      </c>
      <c r="AN160">
        <f t="shared" si="33"/>
        <v>0</v>
      </c>
      <c r="AO160">
        <f t="shared" si="33"/>
        <v>0</v>
      </c>
      <c r="AP160">
        <f t="shared" si="33"/>
        <v>0</v>
      </c>
      <c r="AQ160">
        <f t="shared" si="33"/>
        <v>0</v>
      </c>
      <c r="AR160">
        <f t="shared" si="33"/>
        <v>0</v>
      </c>
      <c r="AS160">
        <f t="shared" si="33"/>
        <v>0</v>
      </c>
      <c r="AT160">
        <f t="shared" si="33"/>
        <v>0</v>
      </c>
      <c r="AU160">
        <f t="shared" si="33"/>
        <v>0</v>
      </c>
      <c r="AV160">
        <f t="shared" si="33"/>
        <v>0</v>
      </c>
      <c r="AW160">
        <f t="shared" si="33"/>
        <v>0</v>
      </c>
      <c r="AX160">
        <f t="shared" si="33"/>
        <v>0</v>
      </c>
      <c r="AY160">
        <f t="shared" si="33"/>
        <v>0</v>
      </c>
      <c r="AZ160">
        <f t="shared" si="33"/>
        <v>0</v>
      </c>
      <c r="BA160">
        <f t="shared" si="33"/>
        <v>0</v>
      </c>
      <c r="BB160">
        <f t="shared" si="33"/>
        <v>0</v>
      </c>
      <c r="BC160">
        <f t="shared" si="33"/>
        <v>46</v>
      </c>
      <c r="BD160" t="str">
        <f t="shared" si="33"/>
        <v>Ministerio de Salud y Deportes</v>
      </c>
      <c r="BE160">
        <f t="shared" si="33"/>
        <v>0</v>
      </c>
      <c r="BF160">
        <f t="shared" si="33"/>
        <v>0</v>
      </c>
      <c r="BG160">
        <f t="shared" si="33"/>
        <v>0</v>
      </c>
      <c r="BH160">
        <f t="shared" si="33"/>
        <v>0</v>
      </c>
      <c r="BI160">
        <f t="shared" si="33"/>
        <v>0</v>
      </c>
      <c r="BJ160">
        <f t="shared" si="33"/>
        <v>0</v>
      </c>
      <c r="BK160">
        <f t="shared" si="33"/>
        <v>0</v>
      </c>
      <c r="BL160">
        <f t="shared" si="33"/>
        <v>0</v>
      </c>
      <c r="BM160">
        <f t="shared" ref="BM160:CR160" si="34">BM11</f>
        <v>0</v>
      </c>
      <c r="BN160">
        <f t="shared" si="34"/>
        <v>0</v>
      </c>
      <c r="BO160">
        <f t="shared" si="34"/>
        <v>0</v>
      </c>
      <c r="BP160">
        <f t="shared" si="34"/>
        <v>0</v>
      </c>
      <c r="BQ160">
        <f t="shared" si="34"/>
        <v>6178615.4699999997</v>
      </c>
      <c r="BR160">
        <f t="shared" si="34"/>
        <v>0</v>
      </c>
      <c r="BS160">
        <f t="shared" si="34"/>
        <v>114142</v>
      </c>
      <c r="BT160">
        <f t="shared" si="34"/>
        <v>7058000</v>
      </c>
      <c r="BU160">
        <f t="shared" si="34"/>
        <v>0</v>
      </c>
      <c r="BV160">
        <f t="shared" si="34"/>
        <v>0</v>
      </c>
      <c r="BW160">
        <f t="shared" si="34"/>
        <v>0</v>
      </c>
      <c r="BX160">
        <f t="shared" si="34"/>
        <v>0</v>
      </c>
      <c r="BY160">
        <f t="shared" si="34"/>
        <v>0</v>
      </c>
      <c r="BZ160">
        <f t="shared" si="34"/>
        <v>0</v>
      </c>
      <c r="CA160">
        <f t="shared" si="34"/>
        <v>0</v>
      </c>
      <c r="CB160">
        <f t="shared" si="34"/>
        <v>0</v>
      </c>
      <c r="CC160">
        <f t="shared" si="34"/>
        <v>0</v>
      </c>
      <c r="CD160">
        <f t="shared" si="34"/>
        <v>389</v>
      </c>
      <c r="CE160" t="str">
        <f t="shared" si="34"/>
        <v>Navegación Aérea y Aeropuertos Bolivianos</v>
      </c>
      <c r="CF160">
        <f t="shared" si="34"/>
        <v>0</v>
      </c>
      <c r="CG160">
        <f t="shared" si="34"/>
        <v>0</v>
      </c>
      <c r="CH160">
        <f t="shared" si="34"/>
        <v>0</v>
      </c>
      <c r="CI160">
        <f t="shared" si="34"/>
        <v>0</v>
      </c>
      <c r="CJ160">
        <f t="shared" si="34"/>
        <v>0</v>
      </c>
      <c r="CK160">
        <f t="shared" si="34"/>
        <v>0</v>
      </c>
      <c r="CL160">
        <f t="shared" si="34"/>
        <v>2098281.7141999998</v>
      </c>
      <c r="CM160">
        <f t="shared" si="34"/>
        <v>0</v>
      </c>
      <c r="CN160">
        <f t="shared" si="34"/>
        <v>8753360</v>
      </c>
      <c r="CO160">
        <f t="shared" si="34"/>
        <v>0</v>
      </c>
      <c r="CP160">
        <f t="shared" si="34"/>
        <v>7011724.8838</v>
      </c>
      <c r="CQ160">
        <f t="shared" si="34"/>
        <v>0</v>
      </c>
      <c r="CR160">
        <f t="shared" si="34"/>
        <v>0</v>
      </c>
      <c r="CS160">
        <f t="shared" ref="CS160:DH160" si="35">CS11</f>
        <v>0</v>
      </c>
      <c r="CT160">
        <f t="shared" si="35"/>
        <v>7431912.5061999997</v>
      </c>
      <c r="CU160">
        <f t="shared" si="35"/>
        <v>0</v>
      </c>
      <c r="CV160">
        <f t="shared" si="35"/>
        <v>0</v>
      </c>
      <c r="CW160">
        <f t="shared" si="35"/>
        <v>0</v>
      </c>
      <c r="CX160">
        <f t="shared" si="35"/>
        <v>0</v>
      </c>
      <c r="CY160">
        <f t="shared" si="35"/>
        <v>0</v>
      </c>
      <c r="CZ160">
        <f t="shared" si="35"/>
        <v>0</v>
      </c>
      <c r="DA160">
        <f t="shared" si="35"/>
        <v>0</v>
      </c>
      <c r="DB160">
        <f t="shared" si="35"/>
        <v>0</v>
      </c>
      <c r="DC160">
        <f t="shared" si="35"/>
        <v>0</v>
      </c>
      <c r="DD160">
        <f t="shared" si="35"/>
        <v>0</v>
      </c>
      <c r="DE160">
        <f t="shared" si="35"/>
        <v>291</v>
      </c>
      <c r="DF160" t="str">
        <f t="shared" si="35"/>
        <v>Administradora Boliviana de Carreteras</v>
      </c>
      <c r="DG160">
        <f t="shared" si="35"/>
        <v>4316576.8899999997</v>
      </c>
      <c r="DH160">
        <f t="shared" si="35"/>
        <v>0</v>
      </c>
    </row>
    <row r="161" spans="1:112">
      <c r="A161">
        <f t="shared" ref="A161:AF161" si="36">A12</f>
        <v>41</v>
      </c>
      <c r="B161" t="str">
        <f t="shared" si="36"/>
        <v>Ministerio de Desarrollo Productivo y Economía Plural</v>
      </c>
      <c r="C161">
        <f t="shared" si="36"/>
        <v>0</v>
      </c>
      <c r="D161">
        <f t="shared" si="36"/>
        <v>0</v>
      </c>
      <c r="E161">
        <f t="shared" si="36"/>
        <v>0</v>
      </c>
      <c r="F161">
        <f t="shared" si="36"/>
        <v>0</v>
      </c>
      <c r="G161">
        <f t="shared" si="36"/>
        <v>0</v>
      </c>
      <c r="H161">
        <f t="shared" si="36"/>
        <v>0</v>
      </c>
      <c r="I161">
        <f t="shared" si="36"/>
        <v>0</v>
      </c>
      <c r="J161">
        <f t="shared" si="36"/>
        <v>0</v>
      </c>
      <c r="K161">
        <f t="shared" si="36"/>
        <v>0</v>
      </c>
      <c r="L161">
        <f t="shared" si="36"/>
        <v>0</v>
      </c>
      <c r="M161">
        <f t="shared" si="36"/>
        <v>0</v>
      </c>
      <c r="N161">
        <f t="shared" si="36"/>
        <v>0</v>
      </c>
      <c r="O161">
        <f t="shared" si="36"/>
        <v>0</v>
      </c>
      <c r="P161">
        <f t="shared" si="36"/>
        <v>2500000</v>
      </c>
      <c r="Q161">
        <f t="shared" si="36"/>
        <v>0</v>
      </c>
      <c r="R161">
        <f t="shared" si="36"/>
        <v>497254.44</v>
      </c>
      <c r="S161">
        <f t="shared" si="36"/>
        <v>0</v>
      </c>
      <c r="T161">
        <f t="shared" si="36"/>
        <v>0</v>
      </c>
      <c r="U161">
        <f t="shared" si="36"/>
        <v>0</v>
      </c>
      <c r="V161">
        <f t="shared" si="36"/>
        <v>0</v>
      </c>
      <c r="W161">
        <f t="shared" si="36"/>
        <v>0</v>
      </c>
      <c r="X161">
        <f t="shared" si="36"/>
        <v>0</v>
      </c>
      <c r="Y161">
        <f t="shared" si="36"/>
        <v>0</v>
      </c>
      <c r="Z161">
        <f t="shared" si="36"/>
        <v>0</v>
      </c>
      <c r="AA161">
        <f t="shared" si="36"/>
        <v>0</v>
      </c>
      <c r="AB161">
        <f t="shared" si="36"/>
        <v>291</v>
      </c>
      <c r="AC161" t="str">
        <f t="shared" si="36"/>
        <v>Administradora Boliviana de Carreteras</v>
      </c>
      <c r="AD161">
        <f t="shared" si="36"/>
        <v>0</v>
      </c>
      <c r="AE161">
        <f t="shared" si="36"/>
        <v>0</v>
      </c>
      <c r="AF161">
        <f t="shared" si="36"/>
        <v>0</v>
      </c>
      <c r="AG161">
        <f t="shared" ref="AG161:BL161" si="37">AG12</f>
        <v>0</v>
      </c>
      <c r="AH161">
        <f t="shared" si="37"/>
        <v>0</v>
      </c>
      <c r="AI161">
        <f t="shared" si="37"/>
        <v>0</v>
      </c>
      <c r="AJ161">
        <f t="shared" si="37"/>
        <v>0</v>
      </c>
      <c r="AK161">
        <f t="shared" si="37"/>
        <v>0</v>
      </c>
      <c r="AL161">
        <f t="shared" si="37"/>
        <v>0</v>
      </c>
      <c r="AM161">
        <f t="shared" si="37"/>
        <v>0</v>
      </c>
      <c r="AN161">
        <f t="shared" si="37"/>
        <v>0</v>
      </c>
      <c r="AO161">
        <f t="shared" si="37"/>
        <v>0</v>
      </c>
      <c r="AP161">
        <f t="shared" si="37"/>
        <v>0</v>
      </c>
      <c r="AQ161">
        <f t="shared" si="37"/>
        <v>189004605.33000001</v>
      </c>
      <c r="AR161">
        <f t="shared" si="37"/>
        <v>0</v>
      </c>
      <c r="AS161">
        <f t="shared" si="37"/>
        <v>102080665.13</v>
      </c>
      <c r="AT161">
        <f t="shared" si="37"/>
        <v>0</v>
      </c>
      <c r="AU161">
        <f t="shared" si="37"/>
        <v>0</v>
      </c>
      <c r="AV161">
        <f t="shared" si="37"/>
        <v>0</v>
      </c>
      <c r="AW161">
        <f t="shared" si="37"/>
        <v>0</v>
      </c>
      <c r="AX161">
        <f t="shared" si="37"/>
        <v>0</v>
      </c>
      <c r="AY161">
        <f t="shared" si="37"/>
        <v>0</v>
      </c>
      <c r="AZ161">
        <f t="shared" si="37"/>
        <v>0</v>
      </c>
      <c r="BA161">
        <f t="shared" si="37"/>
        <v>0</v>
      </c>
      <c r="BB161">
        <f t="shared" si="37"/>
        <v>0</v>
      </c>
      <c r="BC161">
        <f t="shared" si="37"/>
        <v>287</v>
      </c>
      <c r="BD161" t="str">
        <f t="shared" si="37"/>
        <v>Fondo Nacional de Inversión Productiva y Social</v>
      </c>
      <c r="BE161">
        <f t="shared" si="37"/>
        <v>0</v>
      </c>
      <c r="BF161">
        <f t="shared" si="37"/>
        <v>0</v>
      </c>
      <c r="BG161">
        <f t="shared" si="37"/>
        <v>0</v>
      </c>
      <c r="BH161">
        <f t="shared" si="37"/>
        <v>0</v>
      </c>
      <c r="BI161">
        <f t="shared" si="37"/>
        <v>0</v>
      </c>
      <c r="BJ161">
        <f t="shared" si="37"/>
        <v>0</v>
      </c>
      <c r="BK161">
        <f t="shared" si="37"/>
        <v>0</v>
      </c>
      <c r="BL161">
        <f t="shared" si="37"/>
        <v>0</v>
      </c>
      <c r="BM161">
        <f t="shared" ref="BM161:CR161" si="38">BM12</f>
        <v>0</v>
      </c>
      <c r="BN161">
        <f t="shared" si="38"/>
        <v>0</v>
      </c>
      <c r="BO161">
        <f t="shared" si="38"/>
        <v>0</v>
      </c>
      <c r="BP161">
        <f t="shared" si="38"/>
        <v>0</v>
      </c>
      <c r="BQ161">
        <f t="shared" si="38"/>
        <v>0</v>
      </c>
      <c r="BR161">
        <f t="shared" si="38"/>
        <v>20580000</v>
      </c>
      <c r="BS161">
        <f t="shared" si="38"/>
        <v>0</v>
      </c>
      <c r="BT161">
        <f t="shared" si="38"/>
        <v>87122000</v>
      </c>
      <c r="BU161">
        <f t="shared" si="38"/>
        <v>0</v>
      </c>
      <c r="BV161">
        <f t="shared" si="38"/>
        <v>0</v>
      </c>
      <c r="BW161">
        <f t="shared" si="38"/>
        <v>0</v>
      </c>
      <c r="BX161">
        <f t="shared" si="38"/>
        <v>0</v>
      </c>
      <c r="BY161">
        <f t="shared" si="38"/>
        <v>0</v>
      </c>
      <c r="BZ161">
        <f t="shared" si="38"/>
        <v>0</v>
      </c>
      <c r="CA161">
        <f t="shared" si="38"/>
        <v>0</v>
      </c>
      <c r="CB161">
        <f t="shared" si="38"/>
        <v>0</v>
      </c>
      <c r="CC161">
        <f t="shared" si="38"/>
        <v>0</v>
      </c>
      <c r="CD161">
        <f t="shared" si="38"/>
        <v>117</v>
      </c>
      <c r="CE161" t="str">
        <f t="shared" si="38"/>
        <v>Dirección General de Aeronáutica Civil</v>
      </c>
      <c r="CF161">
        <f t="shared" si="38"/>
        <v>0</v>
      </c>
      <c r="CG161">
        <f t="shared" si="38"/>
        <v>0</v>
      </c>
      <c r="CH161">
        <f t="shared" si="38"/>
        <v>0</v>
      </c>
      <c r="CI161">
        <f t="shared" si="38"/>
        <v>0</v>
      </c>
      <c r="CJ161">
        <f t="shared" si="38"/>
        <v>0</v>
      </c>
      <c r="CK161">
        <f t="shared" si="38"/>
        <v>0</v>
      </c>
      <c r="CL161">
        <f t="shared" si="38"/>
        <v>0</v>
      </c>
      <c r="CM161">
        <f t="shared" si="38"/>
        <v>0</v>
      </c>
      <c r="CN161">
        <f t="shared" si="38"/>
        <v>0</v>
      </c>
      <c r="CO161">
        <f t="shared" si="38"/>
        <v>0</v>
      </c>
      <c r="CP161">
        <f t="shared" si="38"/>
        <v>0</v>
      </c>
      <c r="CQ161">
        <f t="shared" si="38"/>
        <v>0</v>
      </c>
      <c r="CR161">
        <f t="shared" si="38"/>
        <v>0</v>
      </c>
      <c r="CS161">
        <f t="shared" ref="CS161:DH161" si="39">CS12</f>
        <v>0</v>
      </c>
      <c r="CT161">
        <f t="shared" si="39"/>
        <v>1188451.0959999999</v>
      </c>
      <c r="CU161">
        <f t="shared" si="39"/>
        <v>0</v>
      </c>
      <c r="CV161">
        <f t="shared" si="39"/>
        <v>0</v>
      </c>
      <c r="CW161">
        <f t="shared" si="39"/>
        <v>0</v>
      </c>
      <c r="CX161">
        <f t="shared" si="39"/>
        <v>0</v>
      </c>
      <c r="CY161">
        <f t="shared" si="39"/>
        <v>0</v>
      </c>
      <c r="CZ161">
        <f t="shared" si="39"/>
        <v>0</v>
      </c>
      <c r="DA161">
        <f t="shared" si="39"/>
        <v>0</v>
      </c>
      <c r="DB161">
        <f t="shared" si="39"/>
        <v>0</v>
      </c>
      <c r="DC161">
        <f t="shared" si="39"/>
        <v>0</v>
      </c>
      <c r="DD161">
        <f t="shared" si="39"/>
        <v>0</v>
      </c>
      <c r="DE161">
        <f t="shared" si="39"/>
        <v>81</v>
      </c>
      <c r="DF161" t="str">
        <f t="shared" si="39"/>
        <v>Ministerio de Obras Públicas, Servicios y Vivienda</v>
      </c>
      <c r="DG161">
        <f t="shared" si="39"/>
        <v>1861581.93</v>
      </c>
      <c r="DH161">
        <f t="shared" si="39"/>
        <v>0</v>
      </c>
    </row>
    <row r="162" spans="1:112">
      <c r="A162">
        <f t="shared" ref="A162:AF162" si="40">A13</f>
        <v>46</v>
      </c>
      <c r="B162" t="str">
        <f t="shared" si="40"/>
        <v>Ministerio de Salud y Deportes</v>
      </c>
      <c r="C162">
        <f t="shared" si="40"/>
        <v>0</v>
      </c>
      <c r="D162">
        <f t="shared" si="40"/>
        <v>5237.3999999999996</v>
      </c>
      <c r="E162">
        <f t="shared" si="40"/>
        <v>0</v>
      </c>
      <c r="F162">
        <f t="shared" si="40"/>
        <v>0</v>
      </c>
      <c r="G162">
        <f t="shared" si="40"/>
        <v>0</v>
      </c>
      <c r="H162">
        <f t="shared" si="40"/>
        <v>37134714.359999999</v>
      </c>
      <c r="I162">
        <f t="shared" si="40"/>
        <v>0</v>
      </c>
      <c r="J162">
        <f t="shared" si="40"/>
        <v>0</v>
      </c>
      <c r="K162">
        <f t="shared" si="40"/>
        <v>0</v>
      </c>
      <c r="L162">
        <f t="shared" si="40"/>
        <v>220</v>
      </c>
      <c r="M162">
        <f t="shared" si="40"/>
        <v>0</v>
      </c>
      <c r="N162">
        <f t="shared" si="40"/>
        <v>85464.8</v>
      </c>
      <c r="O162">
        <f t="shared" si="40"/>
        <v>220</v>
      </c>
      <c r="P162">
        <f t="shared" si="40"/>
        <v>178346.88</v>
      </c>
      <c r="Q162">
        <f t="shared" si="40"/>
        <v>0</v>
      </c>
      <c r="R162">
        <f t="shared" si="40"/>
        <v>573442.32999999996</v>
      </c>
      <c r="S162">
        <f t="shared" si="40"/>
        <v>0</v>
      </c>
      <c r="T162">
        <f t="shared" si="40"/>
        <v>0</v>
      </c>
      <c r="U162">
        <f t="shared" si="40"/>
        <v>0</v>
      </c>
      <c r="V162">
        <f t="shared" si="40"/>
        <v>0</v>
      </c>
      <c r="W162">
        <f t="shared" si="40"/>
        <v>0</v>
      </c>
      <c r="X162">
        <f t="shared" si="40"/>
        <v>0</v>
      </c>
      <c r="Y162">
        <f t="shared" si="40"/>
        <v>0</v>
      </c>
      <c r="Z162">
        <f t="shared" si="40"/>
        <v>0</v>
      </c>
      <c r="AA162">
        <f t="shared" si="40"/>
        <v>0</v>
      </c>
      <c r="AB162">
        <f t="shared" si="40"/>
        <v>203</v>
      </c>
      <c r="AC162" t="str">
        <f t="shared" si="40"/>
        <v>Autoridad de Supervisión del Sistema Financiero</v>
      </c>
      <c r="AD162">
        <f t="shared" si="40"/>
        <v>0</v>
      </c>
      <c r="AE162">
        <f t="shared" si="40"/>
        <v>0</v>
      </c>
      <c r="AF162">
        <f t="shared" si="40"/>
        <v>0</v>
      </c>
      <c r="AG162">
        <f t="shared" ref="AG162:BL162" si="41">AG13</f>
        <v>0</v>
      </c>
      <c r="AH162">
        <f t="shared" si="41"/>
        <v>0</v>
      </c>
      <c r="AI162">
        <f t="shared" si="41"/>
        <v>0</v>
      </c>
      <c r="AJ162">
        <f t="shared" si="41"/>
        <v>1503.3</v>
      </c>
      <c r="AK162">
        <f t="shared" si="41"/>
        <v>0</v>
      </c>
      <c r="AL162">
        <f t="shared" si="41"/>
        <v>0</v>
      </c>
      <c r="AM162">
        <f t="shared" si="41"/>
        <v>0</v>
      </c>
      <c r="AN162">
        <f t="shared" si="41"/>
        <v>0</v>
      </c>
      <c r="AO162">
        <f t="shared" si="41"/>
        <v>0</v>
      </c>
      <c r="AP162">
        <f t="shared" si="41"/>
        <v>0</v>
      </c>
      <c r="AQ162">
        <f t="shared" si="41"/>
        <v>0</v>
      </c>
      <c r="AR162">
        <f t="shared" si="41"/>
        <v>0</v>
      </c>
      <c r="AS162">
        <f t="shared" si="41"/>
        <v>0</v>
      </c>
      <c r="AT162">
        <f t="shared" si="41"/>
        <v>0</v>
      </c>
      <c r="AU162">
        <f t="shared" si="41"/>
        <v>0</v>
      </c>
      <c r="AV162">
        <f t="shared" si="41"/>
        <v>0</v>
      </c>
      <c r="AW162">
        <f t="shared" si="41"/>
        <v>0</v>
      </c>
      <c r="AX162">
        <f t="shared" si="41"/>
        <v>0</v>
      </c>
      <c r="AY162">
        <f t="shared" si="41"/>
        <v>0</v>
      </c>
      <c r="AZ162">
        <f t="shared" si="41"/>
        <v>0</v>
      </c>
      <c r="BA162">
        <f t="shared" si="41"/>
        <v>0</v>
      </c>
      <c r="BB162">
        <f t="shared" si="41"/>
        <v>0</v>
      </c>
      <c r="BC162">
        <f t="shared" si="41"/>
        <v>383</v>
      </c>
      <c r="BD162" t="str">
        <f t="shared" si="41"/>
        <v>Agencia Boliviana de Correos "Correos de Bolivia"</v>
      </c>
      <c r="BE162">
        <f t="shared" si="41"/>
        <v>0</v>
      </c>
      <c r="BF162">
        <f t="shared" si="41"/>
        <v>0</v>
      </c>
      <c r="BG162">
        <f t="shared" si="41"/>
        <v>0</v>
      </c>
      <c r="BH162">
        <f t="shared" si="41"/>
        <v>0</v>
      </c>
      <c r="BI162">
        <f t="shared" si="41"/>
        <v>0</v>
      </c>
      <c r="BJ162">
        <f t="shared" si="41"/>
        <v>207582.16</v>
      </c>
      <c r="BK162">
        <f t="shared" si="41"/>
        <v>0</v>
      </c>
      <c r="BL162">
        <f t="shared" si="41"/>
        <v>1383238.67</v>
      </c>
      <c r="BM162">
        <f t="shared" ref="BM162:CR162" si="42">BM13</f>
        <v>0</v>
      </c>
      <c r="BN162">
        <f t="shared" si="42"/>
        <v>389705.21</v>
      </c>
      <c r="BO162">
        <f t="shared" si="42"/>
        <v>0</v>
      </c>
      <c r="BP162">
        <f t="shared" si="42"/>
        <v>0</v>
      </c>
      <c r="BQ162">
        <f t="shared" si="42"/>
        <v>0</v>
      </c>
      <c r="BR162">
        <f t="shared" si="42"/>
        <v>75020.679999999993</v>
      </c>
      <c r="BS162">
        <f t="shared" si="42"/>
        <v>0</v>
      </c>
      <c r="BT162">
        <f t="shared" si="42"/>
        <v>862971.87999999989</v>
      </c>
      <c r="BU162">
        <f t="shared" si="42"/>
        <v>0</v>
      </c>
      <c r="BV162">
        <f t="shared" si="42"/>
        <v>0</v>
      </c>
      <c r="BW162">
        <f t="shared" si="42"/>
        <v>0</v>
      </c>
      <c r="BX162">
        <f t="shared" si="42"/>
        <v>0</v>
      </c>
      <c r="BY162">
        <f t="shared" si="42"/>
        <v>0</v>
      </c>
      <c r="BZ162">
        <f t="shared" si="42"/>
        <v>0</v>
      </c>
      <c r="CA162">
        <f t="shared" si="42"/>
        <v>0</v>
      </c>
      <c r="CB162">
        <f t="shared" si="42"/>
        <v>0</v>
      </c>
      <c r="CC162">
        <f t="shared" si="42"/>
        <v>0</v>
      </c>
      <c r="CD162">
        <f t="shared" si="42"/>
        <v>86</v>
      </c>
      <c r="CE162" t="str">
        <f t="shared" si="42"/>
        <v>Ministerio de Medio Ambiente y Agua</v>
      </c>
      <c r="CF162">
        <f t="shared" si="42"/>
        <v>0</v>
      </c>
      <c r="CG162">
        <f t="shared" si="42"/>
        <v>0</v>
      </c>
      <c r="CH162">
        <f t="shared" si="42"/>
        <v>0</v>
      </c>
      <c r="CI162">
        <f t="shared" si="42"/>
        <v>0</v>
      </c>
      <c r="CJ162">
        <f t="shared" si="42"/>
        <v>0</v>
      </c>
      <c r="CK162">
        <f t="shared" si="42"/>
        <v>0</v>
      </c>
      <c r="CL162">
        <f t="shared" si="42"/>
        <v>282707.46000000002</v>
      </c>
      <c r="CM162">
        <f t="shared" si="42"/>
        <v>0</v>
      </c>
      <c r="CN162">
        <f t="shared" si="42"/>
        <v>0</v>
      </c>
      <c r="CO162">
        <f t="shared" si="42"/>
        <v>0</v>
      </c>
      <c r="CP162">
        <f t="shared" si="42"/>
        <v>0</v>
      </c>
      <c r="CQ162">
        <f t="shared" si="42"/>
        <v>0</v>
      </c>
      <c r="CR162">
        <f t="shared" si="42"/>
        <v>2400949.9906000001</v>
      </c>
      <c r="CS162">
        <f t="shared" ref="CS162:DH162" si="43">CS13</f>
        <v>0</v>
      </c>
      <c r="CT162">
        <f t="shared" si="43"/>
        <v>35899678.186400004</v>
      </c>
      <c r="CU162">
        <f t="shared" si="43"/>
        <v>0</v>
      </c>
      <c r="CV162">
        <f t="shared" si="43"/>
        <v>0</v>
      </c>
      <c r="CW162">
        <f t="shared" si="43"/>
        <v>0</v>
      </c>
      <c r="CX162">
        <f t="shared" si="43"/>
        <v>0</v>
      </c>
      <c r="CY162">
        <f t="shared" si="43"/>
        <v>0</v>
      </c>
      <c r="CZ162">
        <f t="shared" si="43"/>
        <v>0</v>
      </c>
      <c r="DA162">
        <f t="shared" si="43"/>
        <v>0</v>
      </c>
      <c r="DB162">
        <f t="shared" si="43"/>
        <v>0</v>
      </c>
      <c r="DC162">
        <f t="shared" si="43"/>
        <v>0</v>
      </c>
      <c r="DD162">
        <f t="shared" si="43"/>
        <v>0</v>
      </c>
      <c r="DE162">
        <f t="shared" si="43"/>
        <v>283</v>
      </c>
      <c r="DF162" t="str">
        <f t="shared" si="43"/>
        <v>Aduana Nacional</v>
      </c>
      <c r="DG162">
        <f t="shared" si="43"/>
        <v>2268459.0699999998</v>
      </c>
      <c r="DH162">
        <f t="shared" si="43"/>
        <v>0</v>
      </c>
    </row>
    <row r="163" spans="1:112">
      <c r="A163">
        <f t="shared" ref="A163:AF163" si="44">A14</f>
        <v>47</v>
      </c>
      <c r="B163" t="str">
        <f t="shared" si="44"/>
        <v>Ministerio de Desarrollo Rural y Tierras</v>
      </c>
      <c r="C163">
        <f t="shared" si="44"/>
        <v>0</v>
      </c>
      <c r="D163">
        <f t="shared" si="44"/>
        <v>0</v>
      </c>
      <c r="E163">
        <f t="shared" si="44"/>
        <v>0</v>
      </c>
      <c r="F163">
        <f t="shared" si="44"/>
        <v>0</v>
      </c>
      <c r="G163">
        <f t="shared" si="44"/>
        <v>0</v>
      </c>
      <c r="H163">
        <f t="shared" si="44"/>
        <v>0</v>
      </c>
      <c r="I163">
        <f t="shared" si="44"/>
        <v>0</v>
      </c>
      <c r="J163">
        <f t="shared" si="44"/>
        <v>0</v>
      </c>
      <c r="K163">
        <f t="shared" si="44"/>
        <v>0</v>
      </c>
      <c r="L163">
        <f t="shared" si="44"/>
        <v>0</v>
      </c>
      <c r="M163">
        <f t="shared" si="44"/>
        <v>0</v>
      </c>
      <c r="N163">
        <f t="shared" si="44"/>
        <v>0</v>
      </c>
      <c r="O163">
        <f t="shared" si="44"/>
        <v>0</v>
      </c>
      <c r="P163">
        <f t="shared" si="44"/>
        <v>0</v>
      </c>
      <c r="Q163">
        <f t="shared" si="44"/>
        <v>0</v>
      </c>
      <c r="R163">
        <f t="shared" si="44"/>
        <v>477408.43999999994</v>
      </c>
      <c r="S163">
        <f t="shared" si="44"/>
        <v>0</v>
      </c>
      <c r="T163">
        <f t="shared" si="44"/>
        <v>0</v>
      </c>
      <c r="U163">
        <f t="shared" si="44"/>
        <v>0</v>
      </c>
      <c r="V163">
        <f t="shared" si="44"/>
        <v>0</v>
      </c>
      <c r="W163">
        <f t="shared" si="44"/>
        <v>0</v>
      </c>
      <c r="X163">
        <f t="shared" si="44"/>
        <v>0</v>
      </c>
      <c r="Y163">
        <f t="shared" si="44"/>
        <v>0</v>
      </c>
      <c r="Z163">
        <f t="shared" si="44"/>
        <v>0</v>
      </c>
      <c r="AA163">
        <f t="shared" si="44"/>
        <v>0</v>
      </c>
      <c r="AB163">
        <f t="shared" si="44"/>
        <v>513</v>
      </c>
      <c r="AC163" t="str">
        <f t="shared" si="44"/>
        <v>Yacimientos Petrolíferos Fiscales Bolivianos</v>
      </c>
      <c r="AD163">
        <f t="shared" si="44"/>
        <v>0</v>
      </c>
      <c r="AE163">
        <f t="shared" si="44"/>
        <v>0</v>
      </c>
      <c r="AF163">
        <f t="shared" si="44"/>
        <v>0</v>
      </c>
      <c r="AG163">
        <f t="shared" ref="AG163:BL163" si="45">AG14</f>
        <v>0</v>
      </c>
      <c r="AH163">
        <f t="shared" si="45"/>
        <v>0</v>
      </c>
      <c r="AI163">
        <f t="shared" si="45"/>
        <v>0</v>
      </c>
      <c r="AJ163">
        <f t="shared" si="45"/>
        <v>0</v>
      </c>
      <c r="AK163">
        <f t="shared" si="45"/>
        <v>0</v>
      </c>
      <c r="AL163">
        <f t="shared" si="45"/>
        <v>0</v>
      </c>
      <c r="AM163">
        <f t="shared" si="45"/>
        <v>21638.36</v>
      </c>
      <c r="AN163">
        <f t="shared" si="45"/>
        <v>0</v>
      </c>
      <c r="AO163">
        <f t="shared" si="45"/>
        <v>0</v>
      </c>
      <c r="AP163">
        <f t="shared" si="45"/>
        <v>0</v>
      </c>
      <c r="AQ163">
        <f t="shared" si="45"/>
        <v>430333775.06</v>
      </c>
      <c r="AR163">
        <f t="shared" si="45"/>
        <v>0</v>
      </c>
      <c r="AS163">
        <f t="shared" si="45"/>
        <v>401869433</v>
      </c>
      <c r="AT163">
        <f t="shared" si="45"/>
        <v>0</v>
      </c>
      <c r="AU163">
        <f t="shared" si="45"/>
        <v>0</v>
      </c>
      <c r="AV163">
        <f t="shared" si="45"/>
        <v>0</v>
      </c>
      <c r="AW163">
        <f t="shared" si="45"/>
        <v>0</v>
      </c>
      <c r="AX163">
        <f t="shared" si="45"/>
        <v>0</v>
      </c>
      <c r="AY163">
        <f t="shared" si="45"/>
        <v>0</v>
      </c>
      <c r="AZ163">
        <f t="shared" si="45"/>
        <v>0</v>
      </c>
      <c r="BA163">
        <f t="shared" si="45"/>
        <v>0</v>
      </c>
      <c r="BB163">
        <f t="shared" si="45"/>
        <v>0</v>
      </c>
      <c r="BC163">
        <f t="shared" si="45"/>
        <v>117</v>
      </c>
      <c r="BD163" t="str">
        <f t="shared" si="45"/>
        <v>Dirección General de Aeronáutica Civil</v>
      </c>
      <c r="BE163">
        <f t="shared" si="45"/>
        <v>0</v>
      </c>
      <c r="BF163">
        <f t="shared" si="45"/>
        <v>0</v>
      </c>
      <c r="BG163">
        <f t="shared" si="45"/>
        <v>0</v>
      </c>
      <c r="BH163">
        <f t="shared" si="45"/>
        <v>0</v>
      </c>
      <c r="BI163">
        <f t="shared" si="45"/>
        <v>0</v>
      </c>
      <c r="BJ163">
        <f t="shared" si="45"/>
        <v>0</v>
      </c>
      <c r="BK163">
        <f t="shared" si="45"/>
        <v>0</v>
      </c>
      <c r="BL163">
        <f t="shared" si="45"/>
        <v>0</v>
      </c>
      <c r="BM163">
        <f t="shared" ref="BM163:CR163" si="46">BM14</f>
        <v>0</v>
      </c>
      <c r="BN163">
        <f t="shared" si="46"/>
        <v>0</v>
      </c>
      <c r="BO163">
        <f t="shared" si="46"/>
        <v>2603791.64</v>
      </c>
      <c r="BP163">
        <f t="shared" si="46"/>
        <v>0</v>
      </c>
      <c r="BQ163">
        <f t="shared" si="46"/>
        <v>0</v>
      </c>
      <c r="BR163">
        <f t="shared" si="46"/>
        <v>0</v>
      </c>
      <c r="BS163">
        <f t="shared" si="46"/>
        <v>0</v>
      </c>
      <c r="BT163">
        <f t="shared" si="46"/>
        <v>1188451.0899999999</v>
      </c>
      <c r="BU163">
        <f t="shared" si="46"/>
        <v>0</v>
      </c>
      <c r="BV163">
        <f t="shared" si="46"/>
        <v>0</v>
      </c>
      <c r="BW163">
        <f t="shared" si="46"/>
        <v>0</v>
      </c>
      <c r="BX163">
        <f t="shared" si="46"/>
        <v>0</v>
      </c>
      <c r="BY163">
        <f t="shared" si="46"/>
        <v>0</v>
      </c>
      <c r="BZ163">
        <f t="shared" si="46"/>
        <v>0</v>
      </c>
      <c r="CA163">
        <f t="shared" si="46"/>
        <v>0</v>
      </c>
      <c r="CB163">
        <f t="shared" si="46"/>
        <v>0</v>
      </c>
      <c r="CC163">
        <f t="shared" si="46"/>
        <v>0</v>
      </c>
      <c r="CD163">
        <f t="shared" si="46"/>
        <v>212</v>
      </c>
      <c r="CE163" t="str">
        <f t="shared" si="46"/>
        <v>Instituto Nacional de Reforma Agraria</v>
      </c>
      <c r="CF163">
        <f t="shared" si="46"/>
        <v>0</v>
      </c>
      <c r="CG163">
        <f t="shared" si="46"/>
        <v>0</v>
      </c>
      <c r="CH163">
        <f t="shared" si="46"/>
        <v>0</v>
      </c>
      <c r="CI163">
        <f t="shared" si="46"/>
        <v>0</v>
      </c>
      <c r="CJ163">
        <f t="shared" si="46"/>
        <v>0</v>
      </c>
      <c r="CK163">
        <f t="shared" si="46"/>
        <v>0</v>
      </c>
      <c r="CL163">
        <f t="shared" si="46"/>
        <v>13329007.440000001</v>
      </c>
      <c r="CM163">
        <f t="shared" si="46"/>
        <v>0</v>
      </c>
      <c r="CN163">
        <f t="shared" si="46"/>
        <v>0</v>
      </c>
      <c r="CO163">
        <f t="shared" si="46"/>
        <v>0</v>
      </c>
      <c r="CP163">
        <f t="shared" si="46"/>
        <v>19199905.199999999</v>
      </c>
      <c r="CQ163">
        <f t="shared" si="46"/>
        <v>0</v>
      </c>
      <c r="CR163">
        <f t="shared" si="46"/>
        <v>0</v>
      </c>
      <c r="CS163">
        <f t="shared" ref="CS163:DH163" si="47">CS14</f>
        <v>0</v>
      </c>
      <c r="CT163">
        <f t="shared" si="47"/>
        <v>0</v>
      </c>
      <c r="CU163">
        <f t="shared" si="47"/>
        <v>0</v>
      </c>
      <c r="CV163">
        <f t="shared" si="47"/>
        <v>0</v>
      </c>
      <c r="CW163">
        <f t="shared" si="47"/>
        <v>0</v>
      </c>
      <c r="CX163">
        <f t="shared" si="47"/>
        <v>0</v>
      </c>
      <c r="CY163">
        <f t="shared" si="47"/>
        <v>0</v>
      </c>
      <c r="CZ163">
        <f t="shared" si="47"/>
        <v>0</v>
      </c>
      <c r="DA163">
        <f t="shared" si="47"/>
        <v>0</v>
      </c>
      <c r="DB163">
        <f t="shared" si="47"/>
        <v>0</v>
      </c>
      <c r="DC163">
        <f t="shared" si="47"/>
        <v>0</v>
      </c>
      <c r="DD163">
        <f t="shared" si="47"/>
        <v>0</v>
      </c>
      <c r="DE163">
        <f t="shared" si="47"/>
        <v>78</v>
      </c>
      <c r="DF163" t="str">
        <f t="shared" si="47"/>
        <v>Ministerio de Hidrocarburos y Energías</v>
      </c>
      <c r="DG163">
        <f t="shared" si="47"/>
        <v>51105.229999999996</v>
      </c>
      <c r="DH163">
        <f t="shared" si="47"/>
        <v>0</v>
      </c>
    </row>
    <row r="164" spans="1:112">
      <c r="A164">
        <f t="shared" ref="A164:AF164" si="48">A15</f>
        <v>81</v>
      </c>
      <c r="B164" t="str">
        <f t="shared" si="48"/>
        <v>Ministerio de Obras Públicas, Servicios y Vivienda</v>
      </c>
      <c r="C164">
        <f t="shared" si="48"/>
        <v>0</v>
      </c>
      <c r="D164">
        <f t="shared" si="48"/>
        <v>0</v>
      </c>
      <c r="E164">
        <f t="shared" si="48"/>
        <v>0</v>
      </c>
      <c r="F164">
        <f t="shared" si="48"/>
        <v>0</v>
      </c>
      <c r="G164">
        <f t="shared" si="48"/>
        <v>0</v>
      </c>
      <c r="H164">
        <f t="shared" si="48"/>
        <v>0</v>
      </c>
      <c r="I164">
        <f t="shared" si="48"/>
        <v>0</v>
      </c>
      <c r="J164">
        <f t="shared" si="48"/>
        <v>0</v>
      </c>
      <c r="K164">
        <f t="shared" si="48"/>
        <v>0</v>
      </c>
      <c r="L164">
        <f t="shared" si="48"/>
        <v>460628.35</v>
      </c>
      <c r="M164">
        <f t="shared" si="48"/>
        <v>0</v>
      </c>
      <c r="N164">
        <f t="shared" si="48"/>
        <v>0</v>
      </c>
      <c r="O164">
        <f t="shared" si="48"/>
        <v>0</v>
      </c>
      <c r="P164">
        <f t="shared" si="48"/>
        <v>696</v>
      </c>
      <c r="Q164">
        <f t="shared" si="48"/>
        <v>0</v>
      </c>
      <c r="R164">
        <f t="shared" si="48"/>
        <v>1696.91</v>
      </c>
      <c r="S164">
        <f t="shared" si="48"/>
        <v>0</v>
      </c>
      <c r="T164">
        <f t="shared" si="48"/>
        <v>0</v>
      </c>
      <c r="U164">
        <f t="shared" si="48"/>
        <v>0</v>
      </c>
      <c r="V164">
        <f t="shared" si="48"/>
        <v>0</v>
      </c>
      <c r="W164">
        <f t="shared" si="48"/>
        <v>0</v>
      </c>
      <c r="X164">
        <f t="shared" si="48"/>
        <v>0</v>
      </c>
      <c r="Y164">
        <f t="shared" si="48"/>
        <v>0</v>
      </c>
      <c r="Z164">
        <f t="shared" si="48"/>
        <v>0</v>
      </c>
      <c r="AA164">
        <f t="shared" si="48"/>
        <v>0</v>
      </c>
      <c r="AB164">
        <f t="shared" si="48"/>
        <v>163</v>
      </c>
      <c r="AC164" t="str">
        <f t="shared" si="48"/>
        <v>Agencia Nacional de Hidrocarburos</v>
      </c>
      <c r="AD164">
        <f t="shared" si="48"/>
        <v>0</v>
      </c>
      <c r="AE164">
        <f t="shared" si="48"/>
        <v>0</v>
      </c>
      <c r="AF164">
        <f t="shared" si="48"/>
        <v>0</v>
      </c>
      <c r="AG164">
        <f t="shared" ref="AG164:BL164" si="49">AG15</f>
        <v>0</v>
      </c>
      <c r="AH164">
        <f t="shared" si="49"/>
        <v>0</v>
      </c>
      <c r="AI164">
        <f t="shared" si="49"/>
        <v>0</v>
      </c>
      <c r="AJ164">
        <f t="shared" si="49"/>
        <v>0</v>
      </c>
      <c r="AK164">
        <f t="shared" si="49"/>
        <v>0</v>
      </c>
      <c r="AL164">
        <f t="shared" si="49"/>
        <v>0</v>
      </c>
      <c r="AM164">
        <f t="shared" si="49"/>
        <v>0</v>
      </c>
      <c r="AN164">
        <f t="shared" si="49"/>
        <v>95.35</v>
      </c>
      <c r="AO164">
        <f t="shared" si="49"/>
        <v>0</v>
      </c>
      <c r="AP164">
        <f t="shared" si="49"/>
        <v>0</v>
      </c>
      <c r="AQ164">
        <f t="shared" si="49"/>
        <v>0</v>
      </c>
      <c r="AR164">
        <f t="shared" si="49"/>
        <v>0</v>
      </c>
      <c r="AS164">
        <f t="shared" si="49"/>
        <v>0</v>
      </c>
      <c r="AT164">
        <f t="shared" si="49"/>
        <v>0</v>
      </c>
      <c r="AU164">
        <f t="shared" si="49"/>
        <v>0</v>
      </c>
      <c r="AV164">
        <f t="shared" si="49"/>
        <v>0</v>
      </c>
      <c r="AW164">
        <f t="shared" si="49"/>
        <v>0</v>
      </c>
      <c r="AX164">
        <f t="shared" si="49"/>
        <v>0</v>
      </c>
      <c r="AY164">
        <f t="shared" si="49"/>
        <v>0</v>
      </c>
      <c r="AZ164">
        <f t="shared" si="49"/>
        <v>0</v>
      </c>
      <c r="BA164">
        <f t="shared" si="49"/>
        <v>0</v>
      </c>
      <c r="BB164">
        <f t="shared" si="49"/>
        <v>0</v>
      </c>
      <c r="BC164">
        <f t="shared" si="49"/>
        <v>253</v>
      </c>
      <c r="BD164" t="str">
        <f t="shared" si="49"/>
        <v>Entidad Ejecutora de Medio Ambiente y Agua</v>
      </c>
      <c r="BE164">
        <f t="shared" si="49"/>
        <v>0</v>
      </c>
      <c r="BF164">
        <f t="shared" si="49"/>
        <v>0</v>
      </c>
      <c r="BG164">
        <f t="shared" si="49"/>
        <v>0</v>
      </c>
      <c r="BH164">
        <f t="shared" si="49"/>
        <v>0</v>
      </c>
      <c r="BI164">
        <f t="shared" si="49"/>
        <v>0</v>
      </c>
      <c r="BJ164">
        <f t="shared" si="49"/>
        <v>0</v>
      </c>
      <c r="BK164">
        <f t="shared" si="49"/>
        <v>720671.82</v>
      </c>
      <c r="BL164">
        <f t="shared" si="49"/>
        <v>1303400</v>
      </c>
      <c r="BM164">
        <f t="shared" ref="BM164:CR164" si="50">BM15</f>
        <v>0</v>
      </c>
      <c r="BN164">
        <f t="shared" si="50"/>
        <v>0</v>
      </c>
      <c r="BO164">
        <f t="shared" si="50"/>
        <v>0</v>
      </c>
      <c r="BP164">
        <f t="shared" si="50"/>
        <v>7964847.1799999997</v>
      </c>
      <c r="BQ164">
        <f t="shared" si="50"/>
        <v>170049.86</v>
      </c>
      <c r="BR164">
        <f t="shared" si="50"/>
        <v>6860000</v>
      </c>
      <c r="BS164">
        <f t="shared" si="50"/>
        <v>0</v>
      </c>
      <c r="BT164">
        <f t="shared" si="50"/>
        <v>10290000</v>
      </c>
      <c r="BU164">
        <f t="shared" si="50"/>
        <v>0</v>
      </c>
      <c r="BV164">
        <f t="shared" si="50"/>
        <v>0</v>
      </c>
      <c r="BW164">
        <f t="shared" si="50"/>
        <v>0</v>
      </c>
      <c r="BX164">
        <f t="shared" si="50"/>
        <v>0</v>
      </c>
      <c r="BY164">
        <f t="shared" si="50"/>
        <v>0</v>
      </c>
      <c r="BZ164">
        <f t="shared" si="50"/>
        <v>0</v>
      </c>
      <c r="CA164">
        <f t="shared" si="50"/>
        <v>0</v>
      </c>
      <c r="CB164">
        <f t="shared" si="50"/>
        <v>0</v>
      </c>
      <c r="CC164">
        <f t="shared" si="50"/>
        <v>0</v>
      </c>
      <c r="CD164">
        <f t="shared" si="50"/>
        <v>253</v>
      </c>
      <c r="CE164" t="str">
        <f t="shared" si="50"/>
        <v>Entidad Ejecutora de Medio Ambiente y Agua</v>
      </c>
      <c r="CF164">
        <f t="shared" si="50"/>
        <v>0</v>
      </c>
      <c r="CG164">
        <f t="shared" si="50"/>
        <v>0</v>
      </c>
      <c r="CH164">
        <f t="shared" si="50"/>
        <v>0</v>
      </c>
      <c r="CI164">
        <f t="shared" si="50"/>
        <v>0</v>
      </c>
      <c r="CJ164">
        <f t="shared" si="50"/>
        <v>0</v>
      </c>
      <c r="CK164">
        <f t="shared" si="50"/>
        <v>0</v>
      </c>
      <c r="CL164">
        <f t="shared" si="50"/>
        <v>1303400</v>
      </c>
      <c r="CM164">
        <f t="shared" si="50"/>
        <v>0</v>
      </c>
      <c r="CN164">
        <f t="shared" si="50"/>
        <v>0</v>
      </c>
      <c r="CO164">
        <f t="shared" si="50"/>
        <v>0</v>
      </c>
      <c r="CP164">
        <f t="shared" si="50"/>
        <v>7964847.1784000006</v>
      </c>
      <c r="CQ164">
        <f t="shared" si="50"/>
        <v>0</v>
      </c>
      <c r="CR164">
        <f t="shared" si="50"/>
        <v>6860000</v>
      </c>
      <c r="CS164">
        <f t="shared" ref="CS164:DH164" si="51">CS15</f>
        <v>0</v>
      </c>
      <c r="CT164">
        <f t="shared" si="51"/>
        <v>10290000</v>
      </c>
      <c r="CU164">
        <f t="shared" si="51"/>
        <v>0</v>
      </c>
      <c r="CV164">
        <f t="shared" si="51"/>
        <v>0</v>
      </c>
      <c r="CW164">
        <f t="shared" si="51"/>
        <v>0</v>
      </c>
      <c r="CX164">
        <f t="shared" si="51"/>
        <v>0</v>
      </c>
      <c r="CY164">
        <f t="shared" si="51"/>
        <v>0</v>
      </c>
      <c r="CZ164">
        <f t="shared" si="51"/>
        <v>0</v>
      </c>
      <c r="DA164">
        <f t="shared" si="51"/>
        <v>0</v>
      </c>
      <c r="DB164">
        <f t="shared" si="51"/>
        <v>0</v>
      </c>
      <c r="DC164">
        <f t="shared" si="51"/>
        <v>0</v>
      </c>
      <c r="DD164">
        <f t="shared" si="51"/>
        <v>0</v>
      </c>
      <c r="DE164">
        <f t="shared" si="51"/>
        <v>203</v>
      </c>
      <c r="DF164" t="str">
        <f t="shared" si="51"/>
        <v>Autoridad de Supervisión del Sistema Financiero</v>
      </c>
      <c r="DG164">
        <f t="shared" si="51"/>
        <v>56844.46</v>
      </c>
      <c r="DH164">
        <f t="shared" si="51"/>
        <v>0</v>
      </c>
    </row>
    <row r="165" spans="1:112">
      <c r="A165">
        <f t="shared" ref="A165:AF165" si="52">A16</f>
        <v>86</v>
      </c>
      <c r="B165" t="str">
        <f t="shared" si="52"/>
        <v>Ministerio de Medio Ambiente y Agua</v>
      </c>
      <c r="C165">
        <f t="shared" si="52"/>
        <v>0</v>
      </c>
      <c r="D165">
        <f t="shared" si="52"/>
        <v>0</v>
      </c>
      <c r="E165">
        <f t="shared" si="52"/>
        <v>0</v>
      </c>
      <c r="F165">
        <f t="shared" si="52"/>
        <v>0</v>
      </c>
      <c r="G165">
        <f t="shared" si="52"/>
        <v>0</v>
      </c>
      <c r="H165">
        <f t="shared" si="52"/>
        <v>500</v>
      </c>
      <c r="I165">
        <f t="shared" si="52"/>
        <v>0</v>
      </c>
      <c r="J165">
        <f t="shared" si="52"/>
        <v>15631</v>
      </c>
      <c r="K165">
        <f t="shared" si="52"/>
        <v>0</v>
      </c>
      <c r="L165">
        <f t="shared" si="52"/>
        <v>0</v>
      </c>
      <c r="M165">
        <f t="shared" si="52"/>
        <v>3745779.01</v>
      </c>
      <c r="N165">
        <f t="shared" si="52"/>
        <v>10605.029999999999</v>
      </c>
      <c r="O165">
        <f t="shared" si="52"/>
        <v>0</v>
      </c>
      <c r="P165">
        <f t="shared" si="52"/>
        <v>70438.720000000001</v>
      </c>
      <c r="Q165">
        <f t="shared" si="52"/>
        <v>0</v>
      </c>
      <c r="R165">
        <f t="shared" si="52"/>
        <v>37958806.559999995</v>
      </c>
      <c r="S165">
        <f t="shared" si="52"/>
        <v>0</v>
      </c>
      <c r="T165">
        <f t="shared" si="52"/>
        <v>0</v>
      </c>
      <c r="U165">
        <f t="shared" si="52"/>
        <v>0</v>
      </c>
      <c r="V165">
        <f t="shared" si="52"/>
        <v>0</v>
      </c>
      <c r="W165">
        <f t="shared" si="52"/>
        <v>0</v>
      </c>
      <c r="X165">
        <f t="shared" si="52"/>
        <v>0</v>
      </c>
      <c r="Y165">
        <f t="shared" si="52"/>
        <v>0</v>
      </c>
      <c r="Z165">
        <f t="shared" si="52"/>
        <v>0</v>
      </c>
      <c r="AA165">
        <f t="shared" si="52"/>
        <v>0</v>
      </c>
      <c r="AB165">
        <f t="shared" si="52"/>
        <v>253</v>
      </c>
      <c r="AC165" t="str">
        <f t="shared" si="52"/>
        <v>Entidad Ejecutora de Medio Ambiente y Agua</v>
      </c>
      <c r="AD165">
        <f t="shared" si="52"/>
        <v>0</v>
      </c>
      <c r="AE165">
        <f t="shared" si="52"/>
        <v>0</v>
      </c>
      <c r="AF165">
        <f t="shared" si="52"/>
        <v>0</v>
      </c>
      <c r="AG165">
        <f t="shared" ref="AG165:BL165" si="53">AG16</f>
        <v>0</v>
      </c>
      <c r="AH165">
        <f t="shared" si="53"/>
        <v>0</v>
      </c>
      <c r="AI165">
        <f t="shared" si="53"/>
        <v>0</v>
      </c>
      <c r="AJ165">
        <f t="shared" si="53"/>
        <v>0</v>
      </c>
      <c r="AK165">
        <f t="shared" si="53"/>
        <v>0</v>
      </c>
      <c r="AL165">
        <f t="shared" si="53"/>
        <v>0</v>
      </c>
      <c r="AM165">
        <f t="shared" si="53"/>
        <v>0</v>
      </c>
      <c r="AN165">
        <f t="shared" si="53"/>
        <v>0</v>
      </c>
      <c r="AO165">
        <f t="shared" si="53"/>
        <v>0</v>
      </c>
      <c r="AP165">
        <f t="shared" si="53"/>
        <v>50.01</v>
      </c>
      <c r="AQ165">
        <f t="shared" si="53"/>
        <v>62901256.890000001</v>
      </c>
      <c r="AR165">
        <f t="shared" si="53"/>
        <v>0</v>
      </c>
      <c r="AS165">
        <f t="shared" si="53"/>
        <v>0</v>
      </c>
      <c r="AT165">
        <f t="shared" si="53"/>
        <v>0</v>
      </c>
      <c r="AU165">
        <f t="shared" si="53"/>
        <v>0</v>
      </c>
      <c r="AV165">
        <f t="shared" si="53"/>
        <v>0</v>
      </c>
      <c r="AW165">
        <f t="shared" si="53"/>
        <v>0</v>
      </c>
      <c r="AX165">
        <f t="shared" si="53"/>
        <v>0</v>
      </c>
      <c r="AY165">
        <f t="shared" si="53"/>
        <v>0</v>
      </c>
      <c r="AZ165">
        <f t="shared" si="53"/>
        <v>0</v>
      </c>
      <c r="BA165">
        <f t="shared" si="53"/>
        <v>0</v>
      </c>
      <c r="BB165">
        <f t="shared" si="53"/>
        <v>0</v>
      </c>
      <c r="BC165">
        <f t="shared" si="53"/>
        <v>41</v>
      </c>
      <c r="BD165" t="str">
        <f t="shared" si="53"/>
        <v>Ministerio de Desarrollo Productivo y Economía Plural</v>
      </c>
      <c r="BE165">
        <f t="shared" si="53"/>
        <v>0</v>
      </c>
      <c r="BF165">
        <f t="shared" si="53"/>
        <v>0</v>
      </c>
      <c r="BG165">
        <f t="shared" si="53"/>
        <v>0</v>
      </c>
      <c r="BH165">
        <f t="shared" si="53"/>
        <v>0</v>
      </c>
      <c r="BI165">
        <f t="shared" si="53"/>
        <v>0</v>
      </c>
      <c r="BJ165">
        <f t="shared" si="53"/>
        <v>0</v>
      </c>
      <c r="BK165">
        <f t="shared" si="53"/>
        <v>193542.9</v>
      </c>
      <c r="BL165">
        <f t="shared" si="53"/>
        <v>0</v>
      </c>
      <c r="BM165">
        <f t="shared" ref="BM165:CR165" si="54">BM16</f>
        <v>0</v>
      </c>
      <c r="BN165">
        <f t="shared" si="54"/>
        <v>0</v>
      </c>
      <c r="BO165">
        <f t="shared" si="54"/>
        <v>0</v>
      </c>
      <c r="BP165">
        <f t="shared" si="54"/>
        <v>0</v>
      </c>
      <c r="BQ165">
        <f t="shared" si="54"/>
        <v>0</v>
      </c>
      <c r="BR165">
        <f t="shared" si="54"/>
        <v>0</v>
      </c>
      <c r="BS165">
        <f t="shared" si="54"/>
        <v>0</v>
      </c>
      <c r="BT165">
        <f t="shared" si="54"/>
        <v>1752048.05</v>
      </c>
      <c r="BU165">
        <f t="shared" si="54"/>
        <v>0</v>
      </c>
      <c r="BV165">
        <f t="shared" si="54"/>
        <v>0</v>
      </c>
      <c r="BW165">
        <f t="shared" si="54"/>
        <v>0</v>
      </c>
      <c r="BX165">
        <f t="shared" si="54"/>
        <v>0</v>
      </c>
      <c r="BY165">
        <f t="shared" si="54"/>
        <v>0</v>
      </c>
      <c r="BZ165">
        <f t="shared" si="54"/>
        <v>0</v>
      </c>
      <c r="CA165">
        <f t="shared" si="54"/>
        <v>0</v>
      </c>
      <c r="CB165">
        <f t="shared" si="54"/>
        <v>0</v>
      </c>
      <c r="CC165">
        <f t="shared" si="54"/>
        <v>0</v>
      </c>
      <c r="CD165">
        <f t="shared" si="54"/>
        <v>15</v>
      </c>
      <c r="CE165" t="str">
        <f t="shared" si="54"/>
        <v>Ministerio de Gobierno</v>
      </c>
      <c r="CF165">
        <f t="shared" si="54"/>
        <v>0</v>
      </c>
      <c r="CG165">
        <f t="shared" si="54"/>
        <v>0</v>
      </c>
      <c r="CH165">
        <f t="shared" si="54"/>
        <v>0</v>
      </c>
      <c r="CI165">
        <f t="shared" si="54"/>
        <v>0</v>
      </c>
      <c r="CJ165">
        <f t="shared" si="54"/>
        <v>0</v>
      </c>
      <c r="CK165">
        <f t="shared" si="54"/>
        <v>0</v>
      </c>
      <c r="CL165">
        <f t="shared" si="54"/>
        <v>0</v>
      </c>
      <c r="CM165">
        <f t="shared" si="54"/>
        <v>0</v>
      </c>
      <c r="CN165">
        <f t="shared" si="54"/>
        <v>0</v>
      </c>
      <c r="CO165">
        <f t="shared" si="54"/>
        <v>0</v>
      </c>
      <c r="CP165">
        <f t="shared" si="54"/>
        <v>0</v>
      </c>
      <c r="CQ165">
        <f t="shared" si="54"/>
        <v>0</v>
      </c>
      <c r="CR165">
        <f t="shared" si="54"/>
        <v>4307680.7479999997</v>
      </c>
      <c r="CS165">
        <f t="shared" ref="CS165:DH165" si="55">CS16</f>
        <v>0</v>
      </c>
      <c r="CT165">
        <f t="shared" si="55"/>
        <v>221852.40000000002</v>
      </c>
      <c r="CU165">
        <f t="shared" si="55"/>
        <v>0</v>
      </c>
      <c r="CV165">
        <f t="shared" si="55"/>
        <v>0</v>
      </c>
      <c r="CW165">
        <f t="shared" si="55"/>
        <v>0</v>
      </c>
      <c r="CX165">
        <f t="shared" si="55"/>
        <v>0</v>
      </c>
      <c r="CY165">
        <f t="shared" si="55"/>
        <v>0</v>
      </c>
      <c r="CZ165">
        <f t="shared" si="55"/>
        <v>0</v>
      </c>
      <c r="DA165">
        <f t="shared" si="55"/>
        <v>0</v>
      </c>
      <c r="DB165">
        <f t="shared" si="55"/>
        <v>0</v>
      </c>
      <c r="DC165">
        <f t="shared" si="55"/>
        <v>0</v>
      </c>
      <c r="DD165">
        <f t="shared" si="55"/>
        <v>0</v>
      </c>
      <c r="DE165">
        <f t="shared" si="55"/>
        <v>294</v>
      </c>
      <c r="DF165" t="str">
        <f t="shared" si="55"/>
        <v>Univ. Indígena Bol. Comun. Intercultl Prod. Tupak Katari</v>
      </c>
      <c r="DG165">
        <f t="shared" si="55"/>
        <v>110747.6</v>
      </c>
      <c r="DH165">
        <f t="shared" si="55"/>
        <v>0</v>
      </c>
    </row>
    <row r="166" spans="1:112">
      <c r="A166">
        <f t="shared" ref="A166:AF166" si="56">A17</f>
        <v>117</v>
      </c>
      <c r="B166" t="str">
        <f t="shared" si="56"/>
        <v>Dirección General de Aeronáutica Civil</v>
      </c>
      <c r="C166">
        <f t="shared" si="56"/>
        <v>0</v>
      </c>
      <c r="D166">
        <f t="shared" si="56"/>
        <v>0</v>
      </c>
      <c r="E166">
        <f t="shared" si="56"/>
        <v>0</v>
      </c>
      <c r="F166">
        <f t="shared" si="56"/>
        <v>0</v>
      </c>
      <c r="G166">
        <f t="shared" si="56"/>
        <v>0</v>
      </c>
      <c r="H166">
        <f t="shared" si="56"/>
        <v>0</v>
      </c>
      <c r="I166">
        <f t="shared" si="56"/>
        <v>0</v>
      </c>
      <c r="J166">
        <f t="shared" si="56"/>
        <v>0</v>
      </c>
      <c r="K166">
        <f t="shared" si="56"/>
        <v>0</v>
      </c>
      <c r="L166">
        <f t="shared" si="56"/>
        <v>0</v>
      </c>
      <c r="M166">
        <f t="shared" si="56"/>
        <v>0</v>
      </c>
      <c r="N166">
        <f t="shared" si="56"/>
        <v>0</v>
      </c>
      <c r="O166">
        <f t="shared" si="56"/>
        <v>0</v>
      </c>
      <c r="P166">
        <f t="shared" si="56"/>
        <v>0</v>
      </c>
      <c r="Q166">
        <f t="shared" si="56"/>
        <v>2300</v>
      </c>
      <c r="R166">
        <f t="shared" si="56"/>
        <v>0</v>
      </c>
      <c r="S166">
        <f t="shared" si="56"/>
        <v>0</v>
      </c>
      <c r="T166">
        <f t="shared" si="56"/>
        <v>0</v>
      </c>
      <c r="U166">
        <f t="shared" si="56"/>
        <v>0</v>
      </c>
      <c r="V166">
        <f t="shared" si="56"/>
        <v>0</v>
      </c>
      <c r="W166">
        <f t="shared" si="56"/>
        <v>0</v>
      </c>
      <c r="X166">
        <f t="shared" si="56"/>
        <v>0</v>
      </c>
      <c r="Y166">
        <f t="shared" si="56"/>
        <v>0</v>
      </c>
      <c r="Z166">
        <f t="shared" si="56"/>
        <v>0</v>
      </c>
      <c r="AA166">
        <f t="shared" si="56"/>
        <v>0</v>
      </c>
      <c r="AB166">
        <f t="shared" si="56"/>
        <v>86</v>
      </c>
      <c r="AC166" t="str">
        <f t="shared" si="56"/>
        <v>Ministerio de Medio Ambiente y Agua</v>
      </c>
      <c r="AD166">
        <f t="shared" si="56"/>
        <v>0</v>
      </c>
      <c r="AE166">
        <f t="shared" si="56"/>
        <v>0</v>
      </c>
      <c r="AF166">
        <f t="shared" si="56"/>
        <v>0</v>
      </c>
      <c r="AG166">
        <f t="shared" ref="AG166:BL166" si="57">AG17</f>
        <v>0</v>
      </c>
      <c r="AH166">
        <f t="shared" si="57"/>
        <v>0</v>
      </c>
      <c r="AI166">
        <f t="shared" si="57"/>
        <v>0</v>
      </c>
      <c r="AJ166">
        <f t="shared" si="57"/>
        <v>0</v>
      </c>
      <c r="AK166">
        <f t="shared" si="57"/>
        <v>0</v>
      </c>
      <c r="AL166">
        <f t="shared" si="57"/>
        <v>0</v>
      </c>
      <c r="AM166">
        <f t="shared" si="57"/>
        <v>0</v>
      </c>
      <c r="AN166">
        <f t="shared" si="57"/>
        <v>0</v>
      </c>
      <c r="AO166">
        <f t="shared" si="57"/>
        <v>0</v>
      </c>
      <c r="AP166">
        <f t="shared" si="57"/>
        <v>0</v>
      </c>
      <c r="AQ166">
        <f t="shared" si="57"/>
        <v>0</v>
      </c>
      <c r="AR166">
        <f t="shared" si="57"/>
        <v>150.03</v>
      </c>
      <c r="AS166">
        <f t="shared" si="57"/>
        <v>111746799.65000001</v>
      </c>
      <c r="AT166">
        <f t="shared" si="57"/>
        <v>0</v>
      </c>
      <c r="AU166">
        <f t="shared" si="57"/>
        <v>0</v>
      </c>
      <c r="AV166">
        <f t="shared" si="57"/>
        <v>0</v>
      </c>
      <c r="AW166">
        <f t="shared" si="57"/>
        <v>0</v>
      </c>
      <c r="AX166">
        <f t="shared" si="57"/>
        <v>0</v>
      </c>
      <c r="AY166">
        <f t="shared" si="57"/>
        <v>0</v>
      </c>
      <c r="AZ166">
        <f t="shared" si="57"/>
        <v>0</v>
      </c>
      <c r="BA166">
        <f t="shared" si="57"/>
        <v>0</v>
      </c>
      <c r="BB166">
        <f t="shared" si="57"/>
        <v>0</v>
      </c>
      <c r="BC166">
        <f t="shared" si="57"/>
        <v>66</v>
      </c>
      <c r="BD166" t="str">
        <f t="shared" si="57"/>
        <v>Ministerio de Planificación del Desarrollo</v>
      </c>
      <c r="BE166">
        <f t="shared" si="57"/>
        <v>0</v>
      </c>
      <c r="BF166">
        <f t="shared" si="57"/>
        <v>0</v>
      </c>
      <c r="BG166">
        <f t="shared" si="57"/>
        <v>0</v>
      </c>
      <c r="BH166">
        <f t="shared" si="57"/>
        <v>0</v>
      </c>
      <c r="BI166">
        <f t="shared" si="57"/>
        <v>0</v>
      </c>
      <c r="BJ166">
        <f t="shared" si="57"/>
        <v>0</v>
      </c>
      <c r="BK166">
        <f t="shared" si="57"/>
        <v>0</v>
      </c>
      <c r="BL166">
        <f t="shared" si="57"/>
        <v>0</v>
      </c>
      <c r="BM166">
        <f t="shared" ref="BM166:CR166" si="58">BM17</f>
        <v>0</v>
      </c>
      <c r="BN166">
        <f t="shared" si="58"/>
        <v>0</v>
      </c>
      <c r="BO166">
        <f t="shared" si="58"/>
        <v>0</v>
      </c>
      <c r="BP166">
        <f t="shared" si="58"/>
        <v>0</v>
      </c>
      <c r="BQ166">
        <f t="shared" si="58"/>
        <v>0</v>
      </c>
      <c r="BR166">
        <f t="shared" si="58"/>
        <v>0</v>
      </c>
      <c r="BS166">
        <f t="shared" si="58"/>
        <v>4243465</v>
      </c>
      <c r="BT166">
        <f t="shared" si="58"/>
        <v>0</v>
      </c>
      <c r="BU166">
        <f t="shared" si="58"/>
        <v>0</v>
      </c>
      <c r="BV166">
        <f t="shared" si="58"/>
        <v>0</v>
      </c>
      <c r="BW166">
        <f t="shared" si="58"/>
        <v>0</v>
      </c>
      <c r="BX166">
        <f t="shared" si="58"/>
        <v>0</v>
      </c>
      <c r="BY166">
        <f t="shared" si="58"/>
        <v>0</v>
      </c>
      <c r="BZ166">
        <f t="shared" si="58"/>
        <v>0</v>
      </c>
      <c r="CA166">
        <f t="shared" si="58"/>
        <v>0</v>
      </c>
      <c r="CB166">
        <f t="shared" si="58"/>
        <v>0</v>
      </c>
      <c r="CC166">
        <f t="shared" si="58"/>
        <v>0</v>
      </c>
      <c r="CD166">
        <f t="shared" si="58"/>
        <v>597</v>
      </c>
      <c r="CE166" t="str">
        <f t="shared" si="58"/>
        <v>Empresa Pública Nacional Estratégica de Yacimientos de Litio Bolivianos</v>
      </c>
      <c r="CF166">
        <f t="shared" si="58"/>
        <v>0</v>
      </c>
      <c r="CG166">
        <f t="shared" si="58"/>
        <v>0</v>
      </c>
      <c r="CH166">
        <f t="shared" si="58"/>
        <v>0</v>
      </c>
      <c r="CI166">
        <f t="shared" si="58"/>
        <v>0</v>
      </c>
      <c r="CJ166">
        <f t="shared" si="58"/>
        <v>0</v>
      </c>
      <c r="CK166">
        <f t="shared" si="58"/>
        <v>0</v>
      </c>
      <c r="CL166">
        <f t="shared" si="58"/>
        <v>0</v>
      </c>
      <c r="CM166">
        <f t="shared" si="58"/>
        <v>0</v>
      </c>
      <c r="CN166">
        <f t="shared" si="58"/>
        <v>0</v>
      </c>
      <c r="CO166">
        <f t="shared" si="58"/>
        <v>0</v>
      </c>
      <c r="CP166">
        <f t="shared" si="58"/>
        <v>387898894.824</v>
      </c>
      <c r="CQ166">
        <f t="shared" si="58"/>
        <v>0</v>
      </c>
      <c r="CR166">
        <f t="shared" si="58"/>
        <v>0</v>
      </c>
      <c r="CS166">
        <f t="shared" ref="CS166:DH166" si="59">CS17</f>
        <v>0</v>
      </c>
      <c r="CT166">
        <f t="shared" si="59"/>
        <v>0</v>
      </c>
      <c r="CU166">
        <f t="shared" si="59"/>
        <v>0</v>
      </c>
      <c r="CV166">
        <f t="shared" si="59"/>
        <v>0</v>
      </c>
      <c r="CW166">
        <f t="shared" si="59"/>
        <v>0</v>
      </c>
      <c r="CX166">
        <f t="shared" si="59"/>
        <v>0</v>
      </c>
      <c r="CY166">
        <f t="shared" si="59"/>
        <v>0</v>
      </c>
      <c r="CZ166">
        <f t="shared" si="59"/>
        <v>0</v>
      </c>
      <c r="DA166">
        <f t="shared" si="59"/>
        <v>0</v>
      </c>
      <c r="DB166">
        <f t="shared" si="59"/>
        <v>0</v>
      </c>
      <c r="DC166">
        <f t="shared" si="59"/>
        <v>0</v>
      </c>
      <c r="DD166">
        <f t="shared" si="59"/>
        <v>0</v>
      </c>
      <c r="DE166">
        <f t="shared" si="59"/>
        <v>134</v>
      </c>
      <c r="DF166" t="str">
        <f t="shared" si="59"/>
        <v>Consejo Nacional de Vivienda Policial</v>
      </c>
      <c r="DG166">
        <f t="shared" si="59"/>
        <v>13992484.860000001</v>
      </c>
      <c r="DH166">
        <f t="shared" si="59"/>
        <v>0</v>
      </c>
    </row>
    <row r="167" spans="1:112">
      <c r="A167">
        <f t="shared" ref="A167:AF167" si="60">A18</f>
        <v>132</v>
      </c>
      <c r="B167" t="str">
        <f t="shared" si="60"/>
        <v>Servicio de Desarrollo de las Empresas Púb. Productivas</v>
      </c>
      <c r="C167">
        <f t="shared" si="60"/>
        <v>0</v>
      </c>
      <c r="D167">
        <f t="shared" si="60"/>
        <v>0</v>
      </c>
      <c r="E167">
        <f t="shared" si="60"/>
        <v>0</v>
      </c>
      <c r="F167">
        <f t="shared" si="60"/>
        <v>0</v>
      </c>
      <c r="G167">
        <f t="shared" si="60"/>
        <v>0</v>
      </c>
      <c r="H167">
        <f t="shared" si="60"/>
        <v>0</v>
      </c>
      <c r="I167">
        <f t="shared" si="60"/>
        <v>0</v>
      </c>
      <c r="J167">
        <f t="shared" si="60"/>
        <v>376.15</v>
      </c>
      <c r="K167">
        <f t="shared" si="60"/>
        <v>0</v>
      </c>
      <c r="L167">
        <f t="shared" si="60"/>
        <v>0</v>
      </c>
      <c r="M167">
        <f t="shared" si="60"/>
        <v>0</v>
      </c>
      <c r="N167">
        <f t="shared" si="60"/>
        <v>0</v>
      </c>
      <c r="O167">
        <f t="shared" si="60"/>
        <v>267946.37</v>
      </c>
      <c r="P167">
        <f t="shared" si="60"/>
        <v>1863308.2</v>
      </c>
      <c r="Q167">
        <f t="shared" si="60"/>
        <v>74383.790000000008</v>
      </c>
      <c r="R167">
        <f t="shared" si="60"/>
        <v>89552.38</v>
      </c>
      <c r="S167">
        <f t="shared" si="60"/>
        <v>0</v>
      </c>
      <c r="T167">
        <f t="shared" si="60"/>
        <v>0</v>
      </c>
      <c r="U167">
        <f t="shared" si="60"/>
        <v>0</v>
      </c>
      <c r="V167">
        <f t="shared" si="60"/>
        <v>0</v>
      </c>
      <c r="W167">
        <f t="shared" si="60"/>
        <v>0</v>
      </c>
      <c r="X167">
        <f t="shared" si="60"/>
        <v>0</v>
      </c>
      <c r="Y167">
        <f t="shared" si="60"/>
        <v>0</v>
      </c>
      <c r="Z167">
        <f t="shared" si="60"/>
        <v>0</v>
      </c>
      <c r="AA167">
        <f t="shared" si="60"/>
        <v>0</v>
      </c>
      <c r="AB167">
        <f t="shared" si="60"/>
        <v>249</v>
      </c>
      <c r="AC167" t="str">
        <f t="shared" si="60"/>
        <v>Central de Abastecimiento y Suministros de Salud</v>
      </c>
      <c r="AD167">
        <f t="shared" si="60"/>
        <v>0</v>
      </c>
      <c r="AE167">
        <f t="shared" si="60"/>
        <v>0</v>
      </c>
      <c r="AF167">
        <f t="shared" si="60"/>
        <v>0</v>
      </c>
      <c r="AG167">
        <f t="shared" ref="AG167:BL167" si="61">AG18</f>
        <v>0</v>
      </c>
      <c r="AH167">
        <f t="shared" si="61"/>
        <v>0</v>
      </c>
      <c r="AI167">
        <f t="shared" si="61"/>
        <v>0</v>
      </c>
      <c r="AJ167">
        <f t="shared" si="61"/>
        <v>0</v>
      </c>
      <c r="AK167">
        <f t="shared" si="61"/>
        <v>0</v>
      </c>
      <c r="AL167">
        <f t="shared" si="61"/>
        <v>0</v>
      </c>
      <c r="AM167">
        <f t="shared" si="61"/>
        <v>0</v>
      </c>
      <c r="AN167">
        <f t="shared" si="61"/>
        <v>0</v>
      </c>
      <c r="AO167">
        <f t="shared" si="61"/>
        <v>0</v>
      </c>
      <c r="AP167">
        <f t="shared" si="61"/>
        <v>0</v>
      </c>
      <c r="AQ167">
        <f t="shared" si="61"/>
        <v>0</v>
      </c>
      <c r="AR167">
        <f t="shared" si="61"/>
        <v>0</v>
      </c>
      <c r="AS167">
        <f t="shared" si="61"/>
        <v>54599.57</v>
      </c>
      <c r="AT167">
        <f t="shared" si="61"/>
        <v>0</v>
      </c>
      <c r="AU167">
        <f t="shared" si="61"/>
        <v>0</v>
      </c>
      <c r="AV167">
        <f t="shared" si="61"/>
        <v>0</v>
      </c>
      <c r="AW167">
        <f t="shared" si="61"/>
        <v>0</v>
      </c>
      <c r="AX167">
        <f t="shared" si="61"/>
        <v>0</v>
      </c>
      <c r="AY167">
        <f t="shared" si="61"/>
        <v>0</v>
      </c>
      <c r="AZ167">
        <f t="shared" si="61"/>
        <v>0</v>
      </c>
      <c r="BA167">
        <f t="shared" si="61"/>
        <v>0</v>
      </c>
      <c r="BB167">
        <f t="shared" si="61"/>
        <v>0</v>
      </c>
      <c r="BC167">
        <f t="shared" si="61"/>
        <v>212</v>
      </c>
      <c r="BD167" t="str">
        <f t="shared" si="61"/>
        <v>Instituto Nacional de Reforma Agraria</v>
      </c>
      <c r="BE167">
        <f t="shared" si="61"/>
        <v>0</v>
      </c>
      <c r="BF167">
        <f t="shared" si="61"/>
        <v>0</v>
      </c>
      <c r="BG167">
        <f t="shared" si="61"/>
        <v>0</v>
      </c>
      <c r="BH167">
        <f t="shared" si="61"/>
        <v>0</v>
      </c>
      <c r="BI167">
        <f t="shared" si="61"/>
        <v>0</v>
      </c>
      <c r="BJ167">
        <f t="shared" si="61"/>
        <v>0</v>
      </c>
      <c r="BK167">
        <f t="shared" si="61"/>
        <v>0</v>
      </c>
      <c r="BL167">
        <f t="shared" si="61"/>
        <v>13329007.439999999</v>
      </c>
      <c r="BM167">
        <f t="shared" ref="BM167:CR167" si="62">BM18</f>
        <v>0</v>
      </c>
      <c r="BN167">
        <f t="shared" si="62"/>
        <v>0</v>
      </c>
      <c r="BO167">
        <f t="shared" si="62"/>
        <v>0</v>
      </c>
      <c r="BP167">
        <f t="shared" si="62"/>
        <v>19199905.199999999</v>
      </c>
      <c r="BQ167">
        <f t="shared" si="62"/>
        <v>0</v>
      </c>
      <c r="BR167">
        <f t="shared" si="62"/>
        <v>0</v>
      </c>
      <c r="BS167">
        <f t="shared" si="62"/>
        <v>0</v>
      </c>
      <c r="BT167">
        <f t="shared" si="62"/>
        <v>0</v>
      </c>
      <c r="BU167">
        <f t="shared" si="62"/>
        <v>0</v>
      </c>
      <c r="BV167">
        <f t="shared" si="62"/>
        <v>0</v>
      </c>
      <c r="BW167">
        <f t="shared" si="62"/>
        <v>0</v>
      </c>
      <c r="BX167">
        <f t="shared" si="62"/>
        <v>0</v>
      </c>
      <c r="BY167">
        <f t="shared" si="62"/>
        <v>0</v>
      </c>
      <c r="BZ167">
        <f t="shared" si="62"/>
        <v>0</v>
      </c>
      <c r="CA167">
        <f t="shared" si="62"/>
        <v>0</v>
      </c>
      <c r="CB167">
        <f t="shared" si="62"/>
        <v>0</v>
      </c>
      <c r="CC167">
        <f t="shared" si="62"/>
        <v>0</v>
      </c>
      <c r="CD167">
        <f t="shared" si="62"/>
        <v>70</v>
      </c>
      <c r="CE167" t="str">
        <f t="shared" si="62"/>
        <v>Ministerio de Trabajo, Empleo y Previsión Social</v>
      </c>
      <c r="CF167">
        <f t="shared" si="62"/>
        <v>0</v>
      </c>
      <c r="CG167">
        <f t="shared" si="62"/>
        <v>0</v>
      </c>
      <c r="CH167">
        <f t="shared" si="62"/>
        <v>0</v>
      </c>
      <c r="CI167">
        <f t="shared" si="62"/>
        <v>0</v>
      </c>
      <c r="CJ167">
        <f t="shared" si="62"/>
        <v>0</v>
      </c>
      <c r="CK167">
        <f t="shared" si="62"/>
        <v>0</v>
      </c>
      <c r="CL167">
        <f t="shared" si="62"/>
        <v>0</v>
      </c>
      <c r="CM167">
        <f t="shared" si="62"/>
        <v>0</v>
      </c>
      <c r="CN167">
        <f t="shared" si="62"/>
        <v>0</v>
      </c>
      <c r="CO167">
        <f t="shared" si="62"/>
        <v>0</v>
      </c>
      <c r="CP167">
        <f t="shared" si="62"/>
        <v>0</v>
      </c>
      <c r="CQ167">
        <f t="shared" si="62"/>
        <v>0</v>
      </c>
      <c r="CR167">
        <f t="shared" si="62"/>
        <v>7100100</v>
      </c>
      <c r="CS167">
        <f t="shared" ref="CS167:DH167" si="63">CS18</f>
        <v>0</v>
      </c>
      <c r="CT167">
        <f t="shared" si="63"/>
        <v>0</v>
      </c>
      <c r="CU167">
        <f t="shared" si="63"/>
        <v>0</v>
      </c>
      <c r="CV167">
        <f t="shared" si="63"/>
        <v>0</v>
      </c>
      <c r="CW167">
        <f t="shared" si="63"/>
        <v>0</v>
      </c>
      <c r="CX167">
        <f t="shared" si="63"/>
        <v>0</v>
      </c>
      <c r="CY167">
        <f t="shared" si="63"/>
        <v>0</v>
      </c>
      <c r="CZ167">
        <f t="shared" si="63"/>
        <v>0</v>
      </c>
      <c r="DA167">
        <f t="shared" si="63"/>
        <v>0</v>
      </c>
      <c r="DB167">
        <f t="shared" si="63"/>
        <v>0</v>
      </c>
      <c r="DC167">
        <f t="shared" si="63"/>
        <v>0</v>
      </c>
      <c r="DD167">
        <f t="shared" si="63"/>
        <v>0</v>
      </c>
      <c r="DE167">
        <f t="shared" si="63"/>
        <v>293</v>
      </c>
      <c r="DF167" t="str">
        <f t="shared" si="63"/>
        <v>Fundación Cultural del Banco Central de Bolivia</v>
      </c>
      <c r="DG167">
        <f t="shared" si="63"/>
        <v>16910.02</v>
      </c>
      <c r="DH167">
        <f t="shared" si="63"/>
        <v>0</v>
      </c>
    </row>
    <row r="168" spans="1:112">
      <c r="A168">
        <f t="shared" ref="A168:AF168" si="64">A19</f>
        <v>212</v>
      </c>
      <c r="B168" t="str">
        <f t="shared" si="64"/>
        <v>Instituto Nacional de Reforma Agraria</v>
      </c>
      <c r="C168">
        <f t="shared" si="64"/>
        <v>0</v>
      </c>
      <c r="D168">
        <f t="shared" si="64"/>
        <v>0</v>
      </c>
      <c r="E168">
        <f t="shared" si="64"/>
        <v>0</v>
      </c>
      <c r="F168">
        <f t="shared" si="64"/>
        <v>0</v>
      </c>
      <c r="G168">
        <f t="shared" si="64"/>
        <v>0</v>
      </c>
      <c r="H168">
        <f t="shared" si="64"/>
        <v>0</v>
      </c>
      <c r="I168">
        <f t="shared" si="64"/>
        <v>0</v>
      </c>
      <c r="J168">
        <f t="shared" si="64"/>
        <v>246</v>
      </c>
      <c r="K168">
        <f t="shared" si="64"/>
        <v>0</v>
      </c>
      <c r="L168">
        <f t="shared" si="64"/>
        <v>0</v>
      </c>
      <c r="M168">
        <f t="shared" si="64"/>
        <v>0</v>
      </c>
      <c r="N168">
        <f t="shared" si="64"/>
        <v>0</v>
      </c>
      <c r="O168">
        <f t="shared" si="64"/>
        <v>0</v>
      </c>
      <c r="P168">
        <f t="shared" si="64"/>
        <v>0</v>
      </c>
      <c r="Q168">
        <f t="shared" si="64"/>
        <v>0</v>
      </c>
      <c r="R168">
        <f t="shared" si="64"/>
        <v>15685.69</v>
      </c>
      <c r="S168">
        <f t="shared" si="64"/>
        <v>0</v>
      </c>
      <c r="T168">
        <f t="shared" si="64"/>
        <v>0</v>
      </c>
      <c r="U168">
        <f t="shared" si="64"/>
        <v>0</v>
      </c>
      <c r="V168">
        <f t="shared" si="64"/>
        <v>0</v>
      </c>
      <c r="W168">
        <f t="shared" si="64"/>
        <v>0</v>
      </c>
      <c r="X168">
        <f t="shared" si="64"/>
        <v>0</v>
      </c>
      <c r="Y168">
        <f t="shared" si="64"/>
        <v>0</v>
      </c>
      <c r="Z168">
        <f t="shared" si="64"/>
        <v>0</v>
      </c>
      <c r="AA168">
        <f t="shared" si="64"/>
        <v>0</v>
      </c>
      <c r="AB168">
        <f t="shared" si="64"/>
        <v>206</v>
      </c>
      <c r="AC168" t="str">
        <f t="shared" si="64"/>
        <v>Instituto Nacional de Estadística</v>
      </c>
      <c r="AD168">
        <f t="shared" si="64"/>
        <v>0</v>
      </c>
      <c r="AE168">
        <f t="shared" si="64"/>
        <v>0</v>
      </c>
      <c r="AF168">
        <f t="shared" si="64"/>
        <v>0</v>
      </c>
      <c r="AG168">
        <f t="shared" ref="AG168:BL168" si="65">AG19</f>
        <v>0</v>
      </c>
      <c r="AH168">
        <f t="shared" si="65"/>
        <v>0</v>
      </c>
      <c r="AI168">
        <f t="shared" si="65"/>
        <v>0</v>
      </c>
      <c r="AJ168">
        <f t="shared" si="65"/>
        <v>0</v>
      </c>
      <c r="AK168">
        <f t="shared" si="65"/>
        <v>0</v>
      </c>
      <c r="AL168">
        <f t="shared" si="65"/>
        <v>0</v>
      </c>
      <c r="AM168">
        <f t="shared" si="65"/>
        <v>0</v>
      </c>
      <c r="AN168">
        <f t="shared" si="65"/>
        <v>0</v>
      </c>
      <c r="AO168">
        <f t="shared" si="65"/>
        <v>0</v>
      </c>
      <c r="AP168">
        <f t="shared" si="65"/>
        <v>0</v>
      </c>
      <c r="AQ168">
        <f t="shared" si="65"/>
        <v>0</v>
      </c>
      <c r="AR168">
        <f t="shared" si="65"/>
        <v>50.01</v>
      </c>
      <c r="AS168">
        <f t="shared" si="65"/>
        <v>39297975.310000002</v>
      </c>
      <c r="AT168">
        <f t="shared" si="65"/>
        <v>0</v>
      </c>
      <c r="AU168">
        <f t="shared" si="65"/>
        <v>0</v>
      </c>
      <c r="AV168">
        <f t="shared" si="65"/>
        <v>0</v>
      </c>
      <c r="AW168">
        <f t="shared" si="65"/>
        <v>0</v>
      </c>
      <c r="AX168">
        <f t="shared" si="65"/>
        <v>0</v>
      </c>
      <c r="AY168">
        <f t="shared" si="65"/>
        <v>0</v>
      </c>
      <c r="AZ168">
        <f t="shared" si="65"/>
        <v>0</v>
      </c>
      <c r="BA168">
        <f t="shared" si="65"/>
        <v>0</v>
      </c>
      <c r="BB168">
        <f t="shared" si="65"/>
        <v>0</v>
      </c>
      <c r="BC168">
        <f t="shared" si="65"/>
        <v>20</v>
      </c>
      <c r="BD168" t="str">
        <f t="shared" si="65"/>
        <v>Ministerio de Defensa</v>
      </c>
      <c r="BE168">
        <f t="shared" si="65"/>
        <v>0</v>
      </c>
      <c r="BF168">
        <f t="shared" si="65"/>
        <v>0</v>
      </c>
      <c r="BG168">
        <f t="shared" si="65"/>
        <v>0</v>
      </c>
      <c r="BH168">
        <f t="shared" si="65"/>
        <v>0</v>
      </c>
      <c r="BI168">
        <f t="shared" si="65"/>
        <v>0</v>
      </c>
      <c r="BJ168">
        <f t="shared" si="65"/>
        <v>0</v>
      </c>
      <c r="BK168">
        <f t="shared" si="65"/>
        <v>0</v>
      </c>
      <c r="BL168">
        <f t="shared" si="65"/>
        <v>0</v>
      </c>
      <c r="BM168">
        <f t="shared" ref="BM168:CR168" si="66">BM19</f>
        <v>0</v>
      </c>
      <c r="BN168">
        <f t="shared" si="66"/>
        <v>0</v>
      </c>
      <c r="BO168">
        <f t="shared" si="66"/>
        <v>0</v>
      </c>
      <c r="BP168">
        <f t="shared" si="66"/>
        <v>0</v>
      </c>
      <c r="BQ168">
        <f t="shared" si="66"/>
        <v>0</v>
      </c>
      <c r="BR168">
        <f t="shared" si="66"/>
        <v>0</v>
      </c>
      <c r="BS168">
        <f t="shared" si="66"/>
        <v>0</v>
      </c>
      <c r="BT168">
        <f t="shared" si="66"/>
        <v>114142</v>
      </c>
      <c r="BU168">
        <f t="shared" si="66"/>
        <v>0</v>
      </c>
      <c r="BV168">
        <f t="shared" si="66"/>
        <v>0</v>
      </c>
      <c r="BW168">
        <f t="shared" si="66"/>
        <v>0</v>
      </c>
      <c r="BX168">
        <f t="shared" si="66"/>
        <v>0</v>
      </c>
      <c r="BY168">
        <f t="shared" si="66"/>
        <v>0</v>
      </c>
      <c r="BZ168">
        <f t="shared" si="66"/>
        <v>0</v>
      </c>
      <c r="CA168">
        <f t="shared" si="66"/>
        <v>0</v>
      </c>
      <c r="CB168">
        <f t="shared" si="66"/>
        <v>0</v>
      </c>
      <c r="CC168">
        <f t="shared" si="66"/>
        <v>0</v>
      </c>
      <c r="CD168">
        <f t="shared" si="66"/>
        <v>132</v>
      </c>
      <c r="CE168" t="str">
        <f t="shared" si="66"/>
        <v>Servicio de Desarrollo de las Empresas Púb. Productivas</v>
      </c>
      <c r="CF168">
        <f t="shared" si="66"/>
        <v>0</v>
      </c>
      <c r="CG168">
        <f t="shared" si="66"/>
        <v>0</v>
      </c>
      <c r="CH168">
        <f t="shared" si="66"/>
        <v>0</v>
      </c>
      <c r="CI168">
        <f t="shared" si="66"/>
        <v>0</v>
      </c>
      <c r="CJ168">
        <f t="shared" si="66"/>
        <v>0</v>
      </c>
      <c r="CK168">
        <f t="shared" si="66"/>
        <v>0</v>
      </c>
      <c r="CL168">
        <f t="shared" si="66"/>
        <v>0</v>
      </c>
      <c r="CM168">
        <f t="shared" si="66"/>
        <v>0</v>
      </c>
      <c r="CN168">
        <f t="shared" si="66"/>
        <v>0</v>
      </c>
      <c r="CO168">
        <f t="shared" si="66"/>
        <v>0</v>
      </c>
      <c r="CP168">
        <f t="shared" si="66"/>
        <v>0</v>
      </c>
      <c r="CQ168">
        <f t="shared" si="66"/>
        <v>0</v>
      </c>
      <c r="CR168">
        <f t="shared" si="66"/>
        <v>2453136</v>
      </c>
      <c r="CS168">
        <f t="shared" ref="CS168:DH168" si="67">CS19</f>
        <v>0</v>
      </c>
      <c r="CT168">
        <f t="shared" si="67"/>
        <v>0</v>
      </c>
      <c r="CU168">
        <f t="shared" si="67"/>
        <v>0</v>
      </c>
      <c r="CV168">
        <f t="shared" si="67"/>
        <v>0</v>
      </c>
      <c r="CW168">
        <f t="shared" si="67"/>
        <v>0</v>
      </c>
      <c r="CX168">
        <f t="shared" si="67"/>
        <v>0</v>
      </c>
      <c r="CY168">
        <f t="shared" si="67"/>
        <v>0</v>
      </c>
      <c r="CZ168">
        <f t="shared" si="67"/>
        <v>0</v>
      </c>
      <c r="DA168">
        <f t="shared" si="67"/>
        <v>0</v>
      </c>
      <c r="DB168">
        <f t="shared" si="67"/>
        <v>0</v>
      </c>
      <c r="DC168">
        <f t="shared" si="67"/>
        <v>0</v>
      </c>
      <c r="DD168">
        <f t="shared" si="67"/>
        <v>0</v>
      </c>
      <c r="DE168">
        <f t="shared" si="67"/>
        <v>586</v>
      </c>
      <c r="DF168" t="str">
        <f t="shared" si="67"/>
        <v>Empresa Azucarera San Buenaventura</v>
      </c>
      <c r="DG168">
        <f t="shared" si="67"/>
        <v>3694922.5</v>
      </c>
      <c r="DH168">
        <f t="shared" si="67"/>
        <v>0</v>
      </c>
    </row>
    <row r="169" spans="1:112">
      <c r="A169">
        <f t="shared" ref="A169:AF169" si="68">A20</f>
        <v>287</v>
      </c>
      <c r="B169" t="str">
        <f t="shared" si="68"/>
        <v>Fondo Nacional de Inversión Productiva y Social</v>
      </c>
      <c r="C169">
        <f t="shared" si="68"/>
        <v>0</v>
      </c>
      <c r="D169">
        <f t="shared" si="68"/>
        <v>0</v>
      </c>
      <c r="E169">
        <f t="shared" si="68"/>
        <v>0</v>
      </c>
      <c r="F169">
        <f t="shared" si="68"/>
        <v>0</v>
      </c>
      <c r="G169">
        <f t="shared" si="68"/>
        <v>0</v>
      </c>
      <c r="H169">
        <f t="shared" si="68"/>
        <v>0</v>
      </c>
      <c r="I169">
        <f t="shared" si="68"/>
        <v>0</v>
      </c>
      <c r="J169">
        <f t="shared" si="68"/>
        <v>0</v>
      </c>
      <c r="K169">
        <f t="shared" si="68"/>
        <v>0</v>
      </c>
      <c r="L169">
        <f t="shared" si="68"/>
        <v>0</v>
      </c>
      <c r="M169">
        <f t="shared" si="68"/>
        <v>0</v>
      </c>
      <c r="N169">
        <f t="shared" si="68"/>
        <v>0</v>
      </c>
      <c r="O169">
        <f t="shared" si="68"/>
        <v>0</v>
      </c>
      <c r="P169">
        <f t="shared" si="68"/>
        <v>0</v>
      </c>
      <c r="Q169">
        <f t="shared" si="68"/>
        <v>50</v>
      </c>
      <c r="R169">
        <f t="shared" si="68"/>
        <v>19593.830000000002</v>
      </c>
      <c r="S169">
        <f t="shared" si="68"/>
        <v>0</v>
      </c>
      <c r="T169">
        <f t="shared" si="68"/>
        <v>0</v>
      </c>
      <c r="U169">
        <f t="shared" si="68"/>
        <v>0</v>
      </c>
      <c r="V169">
        <f t="shared" si="68"/>
        <v>0</v>
      </c>
      <c r="W169">
        <f t="shared" si="68"/>
        <v>0</v>
      </c>
      <c r="X169">
        <f t="shared" si="68"/>
        <v>0</v>
      </c>
      <c r="Y169">
        <f t="shared" si="68"/>
        <v>0</v>
      </c>
      <c r="Z169">
        <f t="shared" si="68"/>
        <v>0</v>
      </c>
      <c r="AA169">
        <f t="shared" si="68"/>
        <v>0</v>
      </c>
      <c r="AB169">
        <f t="shared" si="68"/>
        <v>212</v>
      </c>
      <c r="AC169" t="str">
        <f t="shared" si="68"/>
        <v>Instituto Nacional de Reforma Agraria</v>
      </c>
      <c r="AD169">
        <f t="shared" si="68"/>
        <v>0</v>
      </c>
      <c r="AE169">
        <f t="shared" si="68"/>
        <v>0</v>
      </c>
      <c r="AF169">
        <f t="shared" si="68"/>
        <v>0</v>
      </c>
      <c r="AG169">
        <f t="shared" ref="AG169:BL169" si="69">AG20</f>
        <v>0</v>
      </c>
      <c r="AH169">
        <f t="shared" si="69"/>
        <v>0</v>
      </c>
      <c r="AI169">
        <f t="shared" si="69"/>
        <v>0</v>
      </c>
      <c r="AJ169">
        <f t="shared" si="69"/>
        <v>0</v>
      </c>
      <c r="AK169">
        <f t="shared" si="69"/>
        <v>0</v>
      </c>
      <c r="AL169">
        <f t="shared" si="69"/>
        <v>0</v>
      </c>
      <c r="AM169">
        <f t="shared" si="69"/>
        <v>0</v>
      </c>
      <c r="AN169">
        <f t="shared" si="69"/>
        <v>0</v>
      </c>
      <c r="AO169">
        <f t="shared" si="69"/>
        <v>0</v>
      </c>
      <c r="AP169">
        <f t="shared" si="69"/>
        <v>0</v>
      </c>
      <c r="AQ169">
        <f t="shared" si="69"/>
        <v>0</v>
      </c>
      <c r="AR169">
        <f t="shared" si="69"/>
        <v>50.01</v>
      </c>
      <c r="AS169">
        <f t="shared" si="69"/>
        <v>24387354.879999999</v>
      </c>
      <c r="AT169">
        <f t="shared" si="69"/>
        <v>0</v>
      </c>
      <c r="AU169">
        <f t="shared" si="69"/>
        <v>0</v>
      </c>
      <c r="AV169">
        <f t="shared" si="69"/>
        <v>0</v>
      </c>
      <c r="AW169">
        <f t="shared" si="69"/>
        <v>0</v>
      </c>
      <c r="AX169">
        <f t="shared" si="69"/>
        <v>0</v>
      </c>
      <c r="AY169">
        <f t="shared" si="69"/>
        <v>0</v>
      </c>
      <c r="AZ169">
        <f t="shared" si="69"/>
        <v>0</v>
      </c>
      <c r="BA169">
        <f t="shared" si="69"/>
        <v>0</v>
      </c>
      <c r="BB169">
        <f t="shared" si="69"/>
        <v>0</v>
      </c>
      <c r="BC169">
        <f t="shared" si="69"/>
        <v>548</v>
      </c>
      <c r="BD169" t="str">
        <f t="shared" si="69"/>
        <v>Corporación de las Fuerzas Armadas p/ el Des. Nacional</v>
      </c>
      <c r="BE169">
        <f t="shared" si="69"/>
        <v>0</v>
      </c>
      <c r="BF169">
        <f t="shared" si="69"/>
        <v>0</v>
      </c>
      <c r="BG169">
        <f t="shared" si="69"/>
        <v>0</v>
      </c>
      <c r="BH169">
        <f t="shared" si="69"/>
        <v>0</v>
      </c>
      <c r="BI169">
        <f t="shared" si="69"/>
        <v>0</v>
      </c>
      <c r="BJ169">
        <f t="shared" si="69"/>
        <v>0</v>
      </c>
      <c r="BK169">
        <f t="shared" si="69"/>
        <v>0</v>
      </c>
      <c r="BL169">
        <f t="shared" si="69"/>
        <v>0</v>
      </c>
      <c r="BM169">
        <f t="shared" ref="BM169:CR169" si="70">BM20</f>
        <v>0</v>
      </c>
      <c r="BN169">
        <f t="shared" si="70"/>
        <v>13105.98</v>
      </c>
      <c r="BO169">
        <f t="shared" si="70"/>
        <v>0</v>
      </c>
      <c r="BP169">
        <f t="shared" si="70"/>
        <v>0</v>
      </c>
      <c r="BQ169">
        <f t="shared" si="70"/>
        <v>0</v>
      </c>
      <c r="BR169">
        <f t="shared" si="70"/>
        <v>0</v>
      </c>
      <c r="BS169">
        <f t="shared" si="70"/>
        <v>0</v>
      </c>
      <c r="BT169">
        <f t="shared" si="70"/>
        <v>0</v>
      </c>
      <c r="BU169">
        <f t="shared" si="70"/>
        <v>0</v>
      </c>
      <c r="BV169">
        <f t="shared" si="70"/>
        <v>0</v>
      </c>
      <c r="BW169">
        <f t="shared" si="70"/>
        <v>0</v>
      </c>
      <c r="BX169">
        <f t="shared" si="70"/>
        <v>0</v>
      </c>
      <c r="BY169">
        <f t="shared" si="70"/>
        <v>0</v>
      </c>
      <c r="BZ169">
        <f t="shared" si="70"/>
        <v>0</v>
      </c>
      <c r="CA169">
        <f t="shared" si="70"/>
        <v>0</v>
      </c>
      <c r="CB169">
        <f t="shared" si="70"/>
        <v>0</v>
      </c>
      <c r="CC169">
        <f t="shared" si="70"/>
        <v>0</v>
      </c>
      <c r="CD169">
        <f t="shared" si="70"/>
        <v>382</v>
      </c>
      <c r="CE169" t="str">
        <f t="shared" si="70"/>
        <v>Agencia de Infraestructura en Salud y Equipamiento Médico</v>
      </c>
      <c r="CF169">
        <f t="shared" si="70"/>
        <v>0</v>
      </c>
      <c r="CG169">
        <f t="shared" si="70"/>
        <v>0</v>
      </c>
      <c r="CH169">
        <f t="shared" si="70"/>
        <v>0</v>
      </c>
      <c r="CI169">
        <f t="shared" si="70"/>
        <v>0</v>
      </c>
      <c r="CJ169">
        <f t="shared" si="70"/>
        <v>0</v>
      </c>
      <c r="CK169">
        <f t="shared" si="70"/>
        <v>0</v>
      </c>
      <c r="CL169">
        <f t="shared" si="70"/>
        <v>0</v>
      </c>
      <c r="CM169">
        <f t="shared" si="70"/>
        <v>0</v>
      </c>
      <c r="CN169">
        <f t="shared" si="70"/>
        <v>0</v>
      </c>
      <c r="CO169">
        <f t="shared" si="70"/>
        <v>0</v>
      </c>
      <c r="CP169">
        <f t="shared" si="70"/>
        <v>0</v>
      </c>
      <c r="CQ169">
        <f t="shared" si="70"/>
        <v>0</v>
      </c>
      <c r="CR169">
        <f t="shared" si="70"/>
        <v>0</v>
      </c>
      <c r="CS169">
        <f t="shared" ref="CS169:DH169" si="71">CS20</f>
        <v>0</v>
      </c>
      <c r="CT169">
        <f t="shared" si="71"/>
        <v>43535194.6008</v>
      </c>
      <c r="CU169">
        <f t="shared" si="71"/>
        <v>0</v>
      </c>
      <c r="CV169">
        <f t="shared" si="71"/>
        <v>0</v>
      </c>
      <c r="CW169">
        <f t="shared" si="71"/>
        <v>0</v>
      </c>
      <c r="CX169">
        <f t="shared" si="71"/>
        <v>0</v>
      </c>
      <c r="CY169">
        <f t="shared" si="71"/>
        <v>0</v>
      </c>
      <c r="CZ169">
        <f t="shared" si="71"/>
        <v>0</v>
      </c>
      <c r="DA169">
        <f t="shared" si="71"/>
        <v>0</v>
      </c>
      <c r="DB169">
        <f t="shared" si="71"/>
        <v>0</v>
      </c>
      <c r="DC169">
        <f t="shared" si="71"/>
        <v>0</v>
      </c>
      <c r="DD169">
        <f t="shared" si="71"/>
        <v>0</v>
      </c>
      <c r="DE169">
        <f t="shared" si="71"/>
        <v>683</v>
      </c>
      <c r="DF169" t="str">
        <f t="shared" si="71"/>
        <v>Procuraduria General del Estado</v>
      </c>
      <c r="DG169">
        <f t="shared" si="71"/>
        <v>41600</v>
      </c>
      <c r="DH169">
        <f t="shared" si="71"/>
        <v>0</v>
      </c>
    </row>
    <row r="170" spans="1:112">
      <c r="A170">
        <f t="shared" ref="A170:AF170" si="72">A21</f>
        <v>291</v>
      </c>
      <c r="B170" t="str">
        <f t="shared" si="72"/>
        <v>Administradora Boliviana de Carreteras</v>
      </c>
      <c r="C170">
        <f t="shared" si="72"/>
        <v>0</v>
      </c>
      <c r="D170">
        <f t="shared" si="72"/>
        <v>0</v>
      </c>
      <c r="E170">
        <f t="shared" si="72"/>
        <v>0</v>
      </c>
      <c r="F170">
        <f t="shared" si="72"/>
        <v>0</v>
      </c>
      <c r="G170">
        <f t="shared" si="72"/>
        <v>0</v>
      </c>
      <c r="H170">
        <f t="shared" si="72"/>
        <v>0</v>
      </c>
      <c r="I170">
        <f t="shared" si="72"/>
        <v>0</v>
      </c>
      <c r="J170">
        <f t="shared" si="72"/>
        <v>0</v>
      </c>
      <c r="K170">
        <f t="shared" si="72"/>
        <v>0</v>
      </c>
      <c r="L170">
        <f t="shared" si="72"/>
        <v>0</v>
      </c>
      <c r="M170">
        <f t="shared" si="72"/>
        <v>0</v>
      </c>
      <c r="N170">
        <f t="shared" si="72"/>
        <v>0</v>
      </c>
      <c r="O170">
        <f t="shared" si="72"/>
        <v>1138.69</v>
      </c>
      <c r="P170">
        <f t="shared" si="72"/>
        <v>29292592.07</v>
      </c>
      <c r="Q170">
        <f t="shared" si="72"/>
        <v>13846.619999999999</v>
      </c>
      <c r="R170">
        <f t="shared" si="72"/>
        <v>539756.22</v>
      </c>
      <c r="S170">
        <f t="shared" si="72"/>
        <v>0</v>
      </c>
      <c r="T170">
        <f t="shared" si="72"/>
        <v>0</v>
      </c>
      <c r="U170">
        <f t="shared" si="72"/>
        <v>0</v>
      </c>
      <c r="V170">
        <f t="shared" si="72"/>
        <v>0</v>
      </c>
      <c r="W170">
        <f t="shared" si="72"/>
        <v>0</v>
      </c>
      <c r="X170">
        <f t="shared" si="72"/>
        <v>0</v>
      </c>
      <c r="Y170">
        <f t="shared" si="72"/>
        <v>0</v>
      </c>
      <c r="Z170">
        <f t="shared" si="72"/>
        <v>0</v>
      </c>
      <c r="AA170">
        <f t="shared" si="72"/>
        <v>0</v>
      </c>
      <c r="AB170">
        <f t="shared" si="72"/>
        <v>0</v>
      </c>
      <c r="AC170">
        <f t="shared" si="72"/>
        <v>0</v>
      </c>
      <c r="AD170">
        <f t="shared" si="72"/>
        <v>0</v>
      </c>
      <c r="AE170">
        <f t="shared" si="72"/>
        <v>0</v>
      </c>
      <c r="AF170">
        <f t="shared" si="72"/>
        <v>0</v>
      </c>
      <c r="AG170">
        <f t="shared" ref="AG170:BL170" si="73">AG21</f>
        <v>0</v>
      </c>
      <c r="AH170">
        <f t="shared" si="73"/>
        <v>0</v>
      </c>
      <c r="AI170">
        <f t="shared" si="73"/>
        <v>0</v>
      </c>
      <c r="AJ170">
        <f t="shared" si="73"/>
        <v>0</v>
      </c>
      <c r="AK170">
        <f t="shared" si="73"/>
        <v>0</v>
      </c>
      <c r="AL170">
        <f t="shared" si="73"/>
        <v>0</v>
      </c>
      <c r="AM170">
        <f t="shared" si="73"/>
        <v>0</v>
      </c>
      <c r="AN170">
        <f t="shared" si="73"/>
        <v>0</v>
      </c>
      <c r="AO170">
        <f t="shared" si="73"/>
        <v>0</v>
      </c>
      <c r="AP170">
        <f t="shared" si="73"/>
        <v>0</v>
      </c>
      <c r="AQ170">
        <f t="shared" si="73"/>
        <v>0</v>
      </c>
      <c r="AR170">
        <f t="shared" si="73"/>
        <v>0</v>
      </c>
      <c r="AS170">
        <f t="shared" si="73"/>
        <v>0</v>
      </c>
      <c r="AT170">
        <f t="shared" si="73"/>
        <v>0</v>
      </c>
      <c r="AU170">
        <f t="shared" si="73"/>
        <v>0</v>
      </c>
      <c r="AV170">
        <f t="shared" si="73"/>
        <v>0</v>
      </c>
      <c r="AW170">
        <f t="shared" si="73"/>
        <v>0</v>
      </c>
      <c r="AX170">
        <f t="shared" si="73"/>
        <v>0</v>
      </c>
      <c r="AY170">
        <f t="shared" si="73"/>
        <v>0</v>
      </c>
      <c r="AZ170">
        <f t="shared" si="73"/>
        <v>0</v>
      </c>
      <c r="BA170">
        <f t="shared" si="73"/>
        <v>0</v>
      </c>
      <c r="BB170">
        <f t="shared" si="73"/>
        <v>0</v>
      </c>
      <c r="BC170">
        <f t="shared" si="73"/>
        <v>597</v>
      </c>
      <c r="BD170" t="str">
        <f t="shared" si="73"/>
        <v>Empresa Pública Nacional Estratégica de Yacimientos de Litio Bolivianos</v>
      </c>
      <c r="BE170">
        <f t="shared" si="73"/>
        <v>0</v>
      </c>
      <c r="BF170">
        <f t="shared" si="73"/>
        <v>0</v>
      </c>
      <c r="BG170">
        <f t="shared" si="73"/>
        <v>0</v>
      </c>
      <c r="BH170">
        <f t="shared" si="73"/>
        <v>0</v>
      </c>
      <c r="BI170">
        <f t="shared" si="73"/>
        <v>0</v>
      </c>
      <c r="BJ170">
        <f t="shared" si="73"/>
        <v>0</v>
      </c>
      <c r="BK170">
        <f t="shared" si="73"/>
        <v>0</v>
      </c>
      <c r="BL170">
        <f t="shared" si="73"/>
        <v>0</v>
      </c>
      <c r="BM170">
        <f t="shared" ref="BM170:CR170" si="74">BM21</f>
        <v>0</v>
      </c>
      <c r="BN170">
        <f t="shared" si="74"/>
        <v>0</v>
      </c>
      <c r="BO170">
        <f t="shared" si="74"/>
        <v>0</v>
      </c>
      <c r="BP170">
        <f t="shared" si="74"/>
        <v>387898894.81999999</v>
      </c>
      <c r="BQ170">
        <f t="shared" si="74"/>
        <v>0</v>
      </c>
      <c r="BR170">
        <f t="shared" si="74"/>
        <v>0</v>
      </c>
      <c r="BS170">
        <f t="shared" si="74"/>
        <v>0</v>
      </c>
      <c r="BT170">
        <f t="shared" si="74"/>
        <v>0</v>
      </c>
      <c r="BU170">
        <f t="shared" si="74"/>
        <v>0</v>
      </c>
      <c r="BV170">
        <f t="shared" si="74"/>
        <v>0</v>
      </c>
      <c r="BW170">
        <f t="shared" si="74"/>
        <v>0</v>
      </c>
      <c r="BX170">
        <f t="shared" si="74"/>
        <v>0</v>
      </c>
      <c r="BY170">
        <f t="shared" si="74"/>
        <v>0</v>
      </c>
      <c r="BZ170">
        <f t="shared" si="74"/>
        <v>0</v>
      </c>
      <c r="CA170">
        <f t="shared" si="74"/>
        <v>0</v>
      </c>
      <c r="CB170">
        <f t="shared" si="74"/>
        <v>0</v>
      </c>
      <c r="CC170">
        <f t="shared" si="74"/>
        <v>0</v>
      </c>
      <c r="CD170">
        <f t="shared" si="74"/>
        <v>206</v>
      </c>
      <c r="CE170" t="str">
        <f t="shared" si="74"/>
        <v>Instituto Nacional de Estadística</v>
      </c>
      <c r="CF170">
        <f t="shared" si="74"/>
        <v>0</v>
      </c>
      <c r="CG170">
        <f t="shared" si="74"/>
        <v>0</v>
      </c>
      <c r="CH170">
        <f t="shared" si="74"/>
        <v>0</v>
      </c>
      <c r="CI170">
        <f t="shared" si="74"/>
        <v>0</v>
      </c>
      <c r="CJ170">
        <f t="shared" si="74"/>
        <v>0</v>
      </c>
      <c r="CK170">
        <f t="shared" si="74"/>
        <v>0</v>
      </c>
      <c r="CL170">
        <f t="shared" si="74"/>
        <v>0</v>
      </c>
      <c r="CM170">
        <f t="shared" si="74"/>
        <v>0</v>
      </c>
      <c r="CN170">
        <f t="shared" si="74"/>
        <v>0</v>
      </c>
      <c r="CO170">
        <f t="shared" si="74"/>
        <v>0</v>
      </c>
      <c r="CP170">
        <f t="shared" si="74"/>
        <v>0</v>
      </c>
      <c r="CQ170">
        <f t="shared" si="74"/>
        <v>0</v>
      </c>
      <c r="CR170">
        <f t="shared" si="74"/>
        <v>0</v>
      </c>
      <c r="CS170">
        <f t="shared" ref="CS170:DH170" si="75">CS21</f>
        <v>0</v>
      </c>
      <c r="CT170">
        <f t="shared" si="75"/>
        <v>281623.58</v>
      </c>
      <c r="CU170">
        <f t="shared" si="75"/>
        <v>0</v>
      </c>
      <c r="CV170">
        <f t="shared" si="75"/>
        <v>0</v>
      </c>
      <c r="CW170">
        <f t="shared" si="75"/>
        <v>0</v>
      </c>
      <c r="CX170">
        <f t="shared" si="75"/>
        <v>0</v>
      </c>
      <c r="CY170">
        <f t="shared" si="75"/>
        <v>0</v>
      </c>
      <c r="CZ170">
        <f t="shared" si="75"/>
        <v>0</v>
      </c>
      <c r="DA170">
        <f t="shared" si="75"/>
        <v>0</v>
      </c>
      <c r="DB170">
        <f t="shared" si="75"/>
        <v>0</v>
      </c>
      <c r="DC170">
        <f t="shared" si="75"/>
        <v>0</v>
      </c>
      <c r="DD170">
        <f t="shared" si="75"/>
        <v>0</v>
      </c>
      <c r="DE170">
        <f t="shared" si="75"/>
        <v>295</v>
      </c>
      <c r="DF170" t="str">
        <f t="shared" si="75"/>
        <v>Univ. Indígena Bol. Comun. Intercult Prod. Casimiro Huanca</v>
      </c>
      <c r="DG170">
        <f t="shared" si="75"/>
        <v>36285.550000000003</v>
      </c>
      <c r="DH170">
        <f t="shared" si="75"/>
        <v>0</v>
      </c>
    </row>
    <row r="171" spans="1:112">
      <c r="A171">
        <f t="shared" ref="A171:AF171" si="76">A22</f>
        <v>340</v>
      </c>
      <c r="B171" t="str">
        <f t="shared" si="76"/>
        <v>Servicio General de Identificación Personal</v>
      </c>
      <c r="C171">
        <f t="shared" si="76"/>
        <v>0</v>
      </c>
      <c r="D171">
        <f t="shared" si="76"/>
        <v>0</v>
      </c>
      <c r="E171">
        <f t="shared" si="76"/>
        <v>0</v>
      </c>
      <c r="F171">
        <f t="shared" si="76"/>
        <v>0</v>
      </c>
      <c r="G171">
        <f t="shared" si="76"/>
        <v>0</v>
      </c>
      <c r="H171">
        <f t="shared" si="76"/>
        <v>0</v>
      </c>
      <c r="I171">
        <f t="shared" si="76"/>
        <v>0</v>
      </c>
      <c r="J171">
        <f t="shared" si="76"/>
        <v>0</v>
      </c>
      <c r="K171">
        <f t="shared" si="76"/>
        <v>0</v>
      </c>
      <c r="L171">
        <f t="shared" si="76"/>
        <v>0</v>
      </c>
      <c r="M171">
        <f t="shared" si="76"/>
        <v>0</v>
      </c>
      <c r="N171">
        <f t="shared" si="76"/>
        <v>0</v>
      </c>
      <c r="O171">
        <f t="shared" si="76"/>
        <v>0</v>
      </c>
      <c r="P171">
        <f t="shared" si="76"/>
        <v>0</v>
      </c>
      <c r="Q171">
        <f t="shared" si="76"/>
        <v>350</v>
      </c>
      <c r="R171">
        <f t="shared" si="76"/>
        <v>369549.19</v>
      </c>
      <c r="S171">
        <f t="shared" si="76"/>
        <v>0</v>
      </c>
      <c r="T171">
        <f t="shared" si="76"/>
        <v>0</v>
      </c>
      <c r="U171">
        <f t="shared" si="76"/>
        <v>0</v>
      </c>
      <c r="V171">
        <f t="shared" si="76"/>
        <v>0</v>
      </c>
      <c r="W171">
        <f t="shared" si="76"/>
        <v>0</v>
      </c>
      <c r="X171">
        <f t="shared" si="76"/>
        <v>0</v>
      </c>
      <c r="Y171">
        <f t="shared" si="76"/>
        <v>0</v>
      </c>
      <c r="Z171">
        <f t="shared" si="76"/>
        <v>0</v>
      </c>
      <c r="AA171">
        <f t="shared" si="76"/>
        <v>0</v>
      </c>
      <c r="AB171">
        <f t="shared" si="76"/>
        <v>0</v>
      </c>
      <c r="AC171">
        <f t="shared" si="76"/>
        <v>0</v>
      </c>
      <c r="AD171">
        <f t="shared" si="76"/>
        <v>0</v>
      </c>
      <c r="AE171">
        <f t="shared" si="76"/>
        <v>0</v>
      </c>
      <c r="AF171">
        <f t="shared" si="76"/>
        <v>0</v>
      </c>
      <c r="AG171">
        <f t="shared" ref="AG171:BL171" si="77">AG22</f>
        <v>0</v>
      </c>
      <c r="AH171">
        <f t="shared" si="77"/>
        <v>0</v>
      </c>
      <c r="AI171">
        <f t="shared" si="77"/>
        <v>0</v>
      </c>
      <c r="AJ171">
        <f t="shared" si="77"/>
        <v>0</v>
      </c>
      <c r="AK171">
        <f t="shared" si="77"/>
        <v>0</v>
      </c>
      <c r="AL171">
        <f t="shared" si="77"/>
        <v>0</v>
      </c>
      <c r="AM171">
        <f t="shared" si="77"/>
        <v>0</v>
      </c>
      <c r="AN171">
        <f t="shared" si="77"/>
        <v>0</v>
      </c>
      <c r="AO171">
        <f t="shared" si="77"/>
        <v>0</v>
      </c>
      <c r="AP171">
        <f t="shared" si="77"/>
        <v>0</v>
      </c>
      <c r="AQ171">
        <f t="shared" si="77"/>
        <v>0</v>
      </c>
      <c r="AR171">
        <f t="shared" si="77"/>
        <v>0</v>
      </c>
      <c r="AS171">
        <f t="shared" si="77"/>
        <v>0</v>
      </c>
      <c r="AT171">
        <f t="shared" si="77"/>
        <v>0</v>
      </c>
      <c r="AU171">
        <f t="shared" si="77"/>
        <v>0</v>
      </c>
      <c r="AV171">
        <f t="shared" si="77"/>
        <v>0</v>
      </c>
      <c r="AW171">
        <f t="shared" si="77"/>
        <v>0</v>
      </c>
      <c r="AX171">
        <f t="shared" si="77"/>
        <v>0</v>
      </c>
      <c r="AY171">
        <f t="shared" si="77"/>
        <v>0</v>
      </c>
      <c r="AZ171">
        <f t="shared" si="77"/>
        <v>0</v>
      </c>
      <c r="BA171">
        <f t="shared" si="77"/>
        <v>0</v>
      </c>
      <c r="BB171">
        <f t="shared" si="77"/>
        <v>0</v>
      </c>
      <c r="BC171">
        <f t="shared" si="77"/>
        <v>340</v>
      </c>
      <c r="BD171" t="str">
        <f t="shared" si="77"/>
        <v>Servicio General de Identificación Personal</v>
      </c>
      <c r="BE171">
        <f t="shared" si="77"/>
        <v>0</v>
      </c>
      <c r="BF171">
        <f t="shared" si="77"/>
        <v>0</v>
      </c>
      <c r="BG171">
        <f t="shared" si="77"/>
        <v>0</v>
      </c>
      <c r="BH171">
        <f t="shared" si="77"/>
        <v>0</v>
      </c>
      <c r="BI171">
        <f t="shared" si="77"/>
        <v>0</v>
      </c>
      <c r="BJ171">
        <f t="shared" si="77"/>
        <v>0</v>
      </c>
      <c r="BK171">
        <f t="shared" si="77"/>
        <v>0</v>
      </c>
      <c r="BL171">
        <f t="shared" si="77"/>
        <v>0</v>
      </c>
      <c r="BM171">
        <f t="shared" ref="BM171:CR171" si="78">BM22</f>
        <v>0</v>
      </c>
      <c r="BN171">
        <f t="shared" si="78"/>
        <v>0</v>
      </c>
      <c r="BO171">
        <f t="shared" si="78"/>
        <v>116945.70999999999</v>
      </c>
      <c r="BP171">
        <f t="shared" si="78"/>
        <v>0</v>
      </c>
      <c r="BQ171">
        <f t="shared" si="78"/>
        <v>0</v>
      </c>
      <c r="BR171">
        <f t="shared" si="78"/>
        <v>0</v>
      </c>
      <c r="BS171">
        <f t="shared" si="78"/>
        <v>116945.70999999999</v>
      </c>
      <c r="BT171">
        <f t="shared" si="78"/>
        <v>116945.70999999999</v>
      </c>
      <c r="BU171">
        <f t="shared" si="78"/>
        <v>0</v>
      </c>
      <c r="BV171">
        <f t="shared" si="78"/>
        <v>0</v>
      </c>
      <c r="BW171">
        <f t="shared" si="78"/>
        <v>0</v>
      </c>
      <c r="BX171">
        <f t="shared" si="78"/>
        <v>0</v>
      </c>
      <c r="BY171">
        <f t="shared" si="78"/>
        <v>0</v>
      </c>
      <c r="BZ171">
        <f t="shared" si="78"/>
        <v>0</v>
      </c>
      <c r="CA171">
        <f t="shared" si="78"/>
        <v>0</v>
      </c>
      <c r="CB171">
        <f t="shared" si="78"/>
        <v>0</v>
      </c>
      <c r="CC171">
        <f t="shared" si="78"/>
        <v>0</v>
      </c>
      <c r="CD171">
        <f t="shared" si="78"/>
        <v>41</v>
      </c>
      <c r="CE171" t="str">
        <f t="shared" si="78"/>
        <v>Ministerio de Desarrollo Productivo y Economía Plural</v>
      </c>
      <c r="CF171">
        <f t="shared" si="78"/>
        <v>0</v>
      </c>
      <c r="CG171">
        <f t="shared" si="78"/>
        <v>0</v>
      </c>
      <c r="CH171">
        <f t="shared" si="78"/>
        <v>0</v>
      </c>
      <c r="CI171">
        <f t="shared" si="78"/>
        <v>0</v>
      </c>
      <c r="CJ171">
        <f t="shared" si="78"/>
        <v>0</v>
      </c>
      <c r="CK171">
        <f t="shared" si="78"/>
        <v>0</v>
      </c>
      <c r="CL171">
        <f t="shared" si="78"/>
        <v>0</v>
      </c>
      <c r="CM171">
        <f t="shared" si="78"/>
        <v>0</v>
      </c>
      <c r="CN171">
        <f t="shared" si="78"/>
        <v>0</v>
      </c>
      <c r="CO171">
        <f t="shared" si="78"/>
        <v>0</v>
      </c>
      <c r="CP171">
        <f t="shared" si="78"/>
        <v>0</v>
      </c>
      <c r="CQ171">
        <f t="shared" si="78"/>
        <v>0</v>
      </c>
      <c r="CR171">
        <f t="shared" si="78"/>
        <v>0</v>
      </c>
      <c r="CS171">
        <f t="shared" ref="CS171:DH171" si="79">CS22</f>
        <v>0</v>
      </c>
      <c r="CT171">
        <f t="shared" si="79"/>
        <v>1752048.0474</v>
      </c>
      <c r="CU171">
        <f t="shared" si="79"/>
        <v>0</v>
      </c>
      <c r="CV171">
        <f t="shared" si="79"/>
        <v>0</v>
      </c>
      <c r="CW171">
        <f t="shared" si="79"/>
        <v>0</v>
      </c>
      <c r="CX171">
        <f t="shared" si="79"/>
        <v>0</v>
      </c>
      <c r="CY171">
        <f t="shared" si="79"/>
        <v>0</v>
      </c>
      <c r="CZ171">
        <f t="shared" si="79"/>
        <v>0</v>
      </c>
      <c r="DA171">
        <f t="shared" si="79"/>
        <v>0</v>
      </c>
      <c r="DB171">
        <f t="shared" si="79"/>
        <v>0</v>
      </c>
      <c r="DC171">
        <f t="shared" si="79"/>
        <v>0</v>
      </c>
      <c r="DD171">
        <f t="shared" si="79"/>
        <v>0</v>
      </c>
      <c r="DE171">
        <f t="shared" si="79"/>
        <v>133</v>
      </c>
      <c r="DF171" t="str">
        <f t="shared" si="79"/>
        <v>Lotería Nacional de Beneficencia y Salubridad</v>
      </c>
      <c r="DG171">
        <f t="shared" si="79"/>
        <v>730534.10000000009</v>
      </c>
      <c r="DH171">
        <f t="shared" si="79"/>
        <v>0</v>
      </c>
    </row>
    <row r="172" spans="1:112">
      <c r="A172">
        <f t="shared" ref="A172:AF172" si="80">A23</f>
        <v>383</v>
      </c>
      <c r="B172" t="str">
        <f t="shared" si="80"/>
        <v>Agencia Boliviana de Correos "Correos de Bolivia"</v>
      </c>
      <c r="C172">
        <f t="shared" si="80"/>
        <v>0</v>
      </c>
      <c r="D172">
        <f t="shared" si="80"/>
        <v>0</v>
      </c>
      <c r="E172">
        <f t="shared" si="80"/>
        <v>0</v>
      </c>
      <c r="F172">
        <f t="shared" si="80"/>
        <v>0</v>
      </c>
      <c r="G172">
        <f t="shared" si="80"/>
        <v>0</v>
      </c>
      <c r="H172">
        <f t="shared" si="80"/>
        <v>0</v>
      </c>
      <c r="I172">
        <f t="shared" si="80"/>
        <v>0</v>
      </c>
      <c r="J172">
        <f t="shared" si="80"/>
        <v>0</v>
      </c>
      <c r="K172">
        <f t="shared" si="80"/>
        <v>0</v>
      </c>
      <c r="L172">
        <f t="shared" si="80"/>
        <v>0</v>
      </c>
      <c r="M172">
        <f t="shared" si="80"/>
        <v>50</v>
      </c>
      <c r="N172">
        <f t="shared" si="80"/>
        <v>0</v>
      </c>
      <c r="O172">
        <f t="shared" si="80"/>
        <v>150</v>
      </c>
      <c r="P172">
        <f t="shared" si="80"/>
        <v>0</v>
      </c>
      <c r="Q172">
        <f t="shared" si="80"/>
        <v>100</v>
      </c>
      <c r="R172">
        <f t="shared" si="80"/>
        <v>0</v>
      </c>
      <c r="S172">
        <f t="shared" si="80"/>
        <v>0</v>
      </c>
      <c r="T172">
        <f t="shared" si="80"/>
        <v>0</v>
      </c>
      <c r="U172">
        <f t="shared" si="80"/>
        <v>0</v>
      </c>
      <c r="V172">
        <f t="shared" si="80"/>
        <v>0</v>
      </c>
      <c r="W172">
        <f t="shared" si="80"/>
        <v>0</v>
      </c>
      <c r="X172">
        <f t="shared" si="80"/>
        <v>0</v>
      </c>
      <c r="Y172">
        <f t="shared" si="80"/>
        <v>0</v>
      </c>
      <c r="Z172">
        <f t="shared" si="80"/>
        <v>0</v>
      </c>
      <c r="AA172">
        <f t="shared" si="80"/>
        <v>0</v>
      </c>
      <c r="AB172">
        <f t="shared" si="80"/>
        <v>0</v>
      </c>
      <c r="AC172">
        <f t="shared" si="80"/>
        <v>0</v>
      </c>
      <c r="AD172">
        <f t="shared" si="80"/>
        <v>0</v>
      </c>
      <c r="AE172">
        <f t="shared" si="80"/>
        <v>0</v>
      </c>
      <c r="AF172">
        <f t="shared" si="80"/>
        <v>0</v>
      </c>
      <c r="AG172">
        <f t="shared" ref="AG172:BL172" si="81">AG23</f>
        <v>0</v>
      </c>
      <c r="AH172">
        <f t="shared" si="81"/>
        <v>0</v>
      </c>
      <c r="AI172">
        <f t="shared" si="81"/>
        <v>0</v>
      </c>
      <c r="AJ172">
        <f t="shared" si="81"/>
        <v>0</v>
      </c>
      <c r="AK172">
        <f t="shared" si="81"/>
        <v>0</v>
      </c>
      <c r="AL172">
        <f t="shared" si="81"/>
        <v>0</v>
      </c>
      <c r="AM172">
        <f t="shared" si="81"/>
        <v>0</v>
      </c>
      <c r="AN172">
        <f t="shared" si="81"/>
        <v>0</v>
      </c>
      <c r="AO172">
        <f t="shared" si="81"/>
        <v>0</v>
      </c>
      <c r="AP172">
        <f t="shared" si="81"/>
        <v>0</v>
      </c>
      <c r="AQ172">
        <f t="shared" si="81"/>
        <v>0</v>
      </c>
      <c r="AR172">
        <f t="shared" si="81"/>
        <v>0</v>
      </c>
      <c r="AS172">
        <f t="shared" si="81"/>
        <v>0</v>
      </c>
      <c r="AT172">
        <f t="shared" si="81"/>
        <v>0</v>
      </c>
      <c r="AU172">
        <f t="shared" si="81"/>
        <v>0</v>
      </c>
      <c r="AV172">
        <f t="shared" si="81"/>
        <v>0</v>
      </c>
      <c r="AW172">
        <f t="shared" si="81"/>
        <v>0</v>
      </c>
      <c r="AX172">
        <f t="shared" si="81"/>
        <v>0</v>
      </c>
      <c r="AY172">
        <f t="shared" si="81"/>
        <v>0</v>
      </c>
      <c r="AZ172">
        <f t="shared" si="81"/>
        <v>0</v>
      </c>
      <c r="BA172">
        <f t="shared" si="81"/>
        <v>0</v>
      </c>
      <c r="BB172">
        <f t="shared" si="81"/>
        <v>0</v>
      </c>
      <c r="BC172">
        <f t="shared" si="81"/>
        <v>10</v>
      </c>
      <c r="BD172" t="str">
        <f t="shared" si="81"/>
        <v>Ministerio de Relaciones Exteriores</v>
      </c>
      <c r="BE172">
        <f t="shared" si="81"/>
        <v>0</v>
      </c>
      <c r="BF172">
        <f t="shared" si="81"/>
        <v>0</v>
      </c>
      <c r="BG172">
        <f t="shared" si="81"/>
        <v>0</v>
      </c>
      <c r="BH172">
        <f t="shared" si="81"/>
        <v>0</v>
      </c>
      <c r="BI172">
        <f t="shared" si="81"/>
        <v>0</v>
      </c>
      <c r="BJ172">
        <f t="shared" si="81"/>
        <v>0</v>
      </c>
      <c r="BK172">
        <f t="shared" si="81"/>
        <v>0</v>
      </c>
      <c r="BL172">
        <f t="shared" si="81"/>
        <v>0</v>
      </c>
      <c r="BM172">
        <f t="shared" ref="BM172:CR172" si="82">BM23</f>
        <v>0</v>
      </c>
      <c r="BN172">
        <f t="shared" si="82"/>
        <v>0</v>
      </c>
      <c r="BO172">
        <f t="shared" si="82"/>
        <v>0</v>
      </c>
      <c r="BP172">
        <f t="shared" si="82"/>
        <v>36182.93</v>
      </c>
      <c r="BQ172">
        <f t="shared" si="82"/>
        <v>0</v>
      </c>
      <c r="BR172">
        <f t="shared" si="82"/>
        <v>0</v>
      </c>
      <c r="BS172">
        <f t="shared" si="82"/>
        <v>36182.93</v>
      </c>
      <c r="BT172">
        <f t="shared" si="82"/>
        <v>80762.78</v>
      </c>
      <c r="BU172">
        <f t="shared" si="82"/>
        <v>0</v>
      </c>
      <c r="BV172">
        <f t="shared" si="82"/>
        <v>0</v>
      </c>
      <c r="BW172">
        <f t="shared" si="82"/>
        <v>0</v>
      </c>
      <c r="BX172">
        <f t="shared" si="82"/>
        <v>0</v>
      </c>
      <c r="BY172">
        <f t="shared" si="82"/>
        <v>0</v>
      </c>
      <c r="BZ172">
        <f t="shared" si="82"/>
        <v>0</v>
      </c>
      <c r="CA172">
        <f t="shared" si="82"/>
        <v>0</v>
      </c>
      <c r="CB172">
        <f t="shared" si="82"/>
        <v>0</v>
      </c>
      <c r="CC172">
        <f t="shared" si="82"/>
        <v>0</v>
      </c>
      <c r="CD172">
        <f t="shared" si="82"/>
        <v>591</v>
      </c>
      <c r="CE172" t="str">
        <f t="shared" si="82"/>
        <v>Empresa Estatal de Transporte por Cable "Mi teleférico"</v>
      </c>
      <c r="CF172">
        <f t="shared" si="82"/>
        <v>0</v>
      </c>
      <c r="CG172">
        <f t="shared" si="82"/>
        <v>0</v>
      </c>
      <c r="CH172">
        <f t="shared" si="82"/>
        <v>0</v>
      </c>
      <c r="CI172">
        <f t="shared" si="82"/>
        <v>0</v>
      </c>
      <c r="CJ172">
        <f t="shared" si="82"/>
        <v>0</v>
      </c>
      <c r="CK172">
        <f t="shared" si="82"/>
        <v>0</v>
      </c>
      <c r="CL172">
        <f t="shared" si="82"/>
        <v>0</v>
      </c>
      <c r="CM172">
        <f t="shared" si="82"/>
        <v>0</v>
      </c>
      <c r="CN172">
        <f t="shared" si="82"/>
        <v>0</v>
      </c>
      <c r="CO172">
        <f t="shared" si="82"/>
        <v>0</v>
      </c>
      <c r="CP172">
        <f t="shared" si="82"/>
        <v>0</v>
      </c>
      <c r="CQ172">
        <f t="shared" si="82"/>
        <v>0</v>
      </c>
      <c r="CR172">
        <f t="shared" si="82"/>
        <v>0</v>
      </c>
      <c r="CS172">
        <f t="shared" ref="CS172:DH172" si="83">CS23</f>
        <v>0</v>
      </c>
      <c r="CT172">
        <f t="shared" si="83"/>
        <v>665542.3824</v>
      </c>
      <c r="CU172">
        <f t="shared" si="83"/>
        <v>0</v>
      </c>
      <c r="CV172">
        <f t="shared" si="83"/>
        <v>0</v>
      </c>
      <c r="CW172">
        <f t="shared" si="83"/>
        <v>0</v>
      </c>
      <c r="CX172">
        <f t="shared" si="83"/>
        <v>0</v>
      </c>
      <c r="CY172">
        <f t="shared" si="83"/>
        <v>0</v>
      </c>
      <c r="CZ172">
        <f t="shared" si="83"/>
        <v>0</v>
      </c>
      <c r="DA172">
        <f t="shared" si="83"/>
        <v>0</v>
      </c>
      <c r="DB172">
        <f t="shared" si="83"/>
        <v>0</v>
      </c>
      <c r="DC172">
        <f t="shared" si="83"/>
        <v>0</v>
      </c>
      <c r="DD172">
        <f t="shared" si="83"/>
        <v>0</v>
      </c>
      <c r="DE172">
        <f t="shared" si="83"/>
        <v>225</v>
      </c>
      <c r="DF172" t="str">
        <f t="shared" si="83"/>
        <v>Serv. Nal. para la Sostenibilidad en Saneamiento Básico</v>
      </c>
      <c r="DG172">
        <f t="shared" si="83"/>
        <v>1600000</v>
      </c>
      <c r="DH172">
        <f t="shared" si="83"/>
        <v>0</v>
      </c>
    </row>
    <row r="173" spans="1:112">
      <c r="A173">
        <f t="shared" ref="A173:AF173" si="84">A24</f>
        <v>513</v>
      </c>
      <c r="B173" t="str">
        <f t="shared" si="84"/>
        <v>Yacimientos Petrolíferos Fiscales Bolivianos</v>
      </c>
      <c r="C173">
        <f t="shared" si="84"/>
        <v>0</v>
      </c>
      <c r="D173">
        <f t="shared" si="84"/>
        <v>0</v>
      </c>
      <c r="E173">
        <f t="shared" si="84"/>
        <v>0</v>
      </c>
      <c r="F173">
        <f t="shared" si="84"/>
        <v>0</v>
      </c>
      <c r="G173">
        <f t="shared" si="84"/>
        <v>0</v>
      </c>
      <c r="H173">
        <f t="shared" si="84"/>
        <v>430128</v>
      </c>
      <c r="I173">
        <f t="shared" si="84"/>
        <v>0</v>
      </c>
      <c r="J173">
        <f t="shared" si="84"/>
        <v>42790679.390000001</v>
      </c>
      <c r="K173">
        <f t="shared" si="84"/>
        <v>0</v>
      </c>
      <c r="L173">
        <f t="shared" si="84"/>
        <v>0</v>
      </c>
      <c r="M173">
        <f t="shared" si="84"/>
        <v>250</v>
      </c>
      <c r="N173">
        <f t="shared" si="84"/>
        <v>39115.15</v>
      </c>
      <c r="O173">
        <f t="shared" si="84"/>
        <v>436606962.16000003</v>
      </c>
      <c r="P173">
        <f t="shared" si="84"/>
        <v>12796.67</v>
      </c>
      <c r="Q173">
        <f t="shared" si="84"/>
        <v>407731634.26999998</v>
      </c>
      <c r="R173">
        <f t="shared" si="84"/>
        <v>268683021.63999999</v>
      </c>
      <c r="S173">
        <f t="shared" si="84"/>
        <v>0</v>
      </c>
      <c r="T173">
        <f t="shared" si="84"/>
        <v>0</v>
      </c>
      <c r="U173">
        <f t="shared" si="84"/>
        <v>0</v>
      </c>
      <c r="V173">
        <f t="shared" si="84"/>
        <v>0</v>
      </c>
      <c r="W173">
        <f t="shared" si="84"/>
        <v>0</v>
      </c>
      <c r="X173">
        <f t="shared" si="84"/>
        <v>0</v>
      </c>
      <c r="Y173">
        <f t="shared" si="84"/>
        <v>0</v>
      </c>
      <c r="Z173">
        <f t="shared" si="84"/>
        <v>0</v>
      </c>
      <c r="AA173">
        <f t="shared" si="84"/>
        <v>0</v>
      </c>
      <c r="AB173">
        <f t="shared" si="84"/>
        <v>0</v>
      </c>
      <c r="AC173">
        <f t="shared" si="84"/>
        <v>0</v>
      </c>
      <c r="AD173">
        <f t="shared" si="84"/>
        <v>0</v>
      </c>
      <c r="AE173">
        <f t="shared" si="84"/>
        <v>0</v>
      </c>
      <c r="AF173">
        <f t="shared" si="84"/>
        <v>0</v>
      </c>
      <c r="AG173">
        <f t="shared" ref="AG173:BL173" si="85">AG24</f>
        <v>0</v>
      </c>
      <c r="AH173">
        <f t="shared" si="85"/>
        <v>0</v>
      </c>
      <c r="AI173">
        <f t="shared" si="85"/>
        <v>0</v>
      </c>
      <c r="AJ173">
        <f t="shared" si="85"/>
        <v>0</v>
      </c>
      <c r="AK173">
        <f t="shared" si="85"/>
        <v>0</v>
      </c>
      <c r="AL173">
        <f t="shared" si="85"/>
        <v>0</v>
      </c>
      <c r="AM173">
        <f t="shared" si="85"/>
        <v>0</v>
      </c>
      <c r="AN173">
        <f t="shared" si="85"/>
        <v>0</v>
      </c>
      <c r="AO173">
        <f t="shared" si="85"/>
        <v>0</v>
      </c>
      <c r="AP173">
        <f t="shared" si="85"/>
        <v>0</v>
      </c>
      <c r="AQ173">
        <f t="shared" si="85"/>
        <v>0</v>
      </c>
      <c r="AR173">
        <f t="shared" si="85"/>
        <v>0</v>
      </c>
      <c r="AS173">
        <f t="shared" si="85"/>
        <v>0</v>
      </c>
      <c r="AT173">
        <f t="shared" si="85"/>
        <v>0</v>
      </c>
      <c r="AU173">
        <f t="shared" si="85"/>
        <v>0</v>
      </c>
      <c r="AV173">
        <f t="shared" si="85"/>
        <v>0</v>
      </c>
      <c r="AW173">
        <f t="shared" si="85"/>
        <v>0</v>
      </c>
      <c r="AX173">
        <f t="shared" si="85"/>
        <v>0</v>
      </c>
      <c r="AY173">
        <f t="shared" si="85"/>
        <v>0</v>
      </c>
      <c r="AZ173">
        <f t="shared" si="85"/>
        <v>0</v>
      </c>
      <c r="BA173">
        <f t="shared" si="85"/>
        <v>0</v>
      </c>
      <c r="BB173">
        <f t="shared" si="85"/>
        <v>0</v>
      </c>
      <c r="BC173">
        <f t="shared" si="85"/>
        <v>312</v>
      </c>
      <c r="BD173" t="str">
        <f t="shared" si="85"/>
        <v>Autoridad de Fiscalizac. y Control Soc de Bosques y Tierras</v>
      </c>
      <c r="BE173">
        <f t="shared" si="85"/>
        <v>0</v>
      </c>
      <c r="BF173">
        <f t="shared" si="85"/>
        <v>0</v>
      </c>
      <c r="BG173">
        <f t="shared" si="85"/>
        <v>0</v>
      </c>
      <c r="BH173">
        <f t="shared" si="85"/>
        <v>0</v>
      </c>
      <c r="BI173">
        <f t="shared" si="85"/>
        <v>0</v>
      </c>
      <c r="BJ173">
        <f t="shared" si="85"/>
        <v>0</v>
      </c>
      <c r="BK173">
        <f t="shared" si="85"/>
        <v>0</v>
      </c>
      <c r="BL173">
        <f t="shared" si="85"/>
        <v>0</v>
      </c>
      <c r="BM173">
        <f t="shared" ref="BM173:CR173" si="86">BM24</f>
        <v>0</v>
      </c>
      <c r="BN173">
        <f t="shared" si="86"/>
        <v>0</v>
      </c>
      <c r="BO173">
        <f t="shared" si="86"/>
        <v>35898.050000000003</v>
      </c>
      <c r="BP173">
        <f t="shared" si="86"/>
        <v>0</v>
      </c>
      <c r="BQ173">
        <f t="shared" si="86"/>
        <v>0</v>
      </c>
      <c r="BR173">
        <f t="shared" si="86"/>
        <v>0</v>
      </c>
      <c r="BS173">
        <f t="shared" si="86"/>
        <v>0</v>
      </c>
      <c r="BT173">
        <f t="shared" si="86"/>
        <v>0</v>
      </c>
      <c r="BU173">
        <f t="shared" si="86"/>
        <v>0</v>
      </c>
      <c r="BV173">
        <f t="shared" si="86"/>
        <v>0</v>
      </c>
      <c r="BW173">
        <f t="shared" si="86"/>
        <v>0</v>
      </c>
      <c r="BX173">
        <f t="shared" si="86"/>
        <v>0</v>
      </c>
      <c r="BY173">
        <f t="shared" si="86"/>
        <v>0</v>
      </c>
      <c r="BZ173">
        <f t="shared" si="86"/>
        <v>0</v>
      </c>
      <c r="CA173">
        <f t="shared" si="86"/>
        <v>0</v>
      </c>
      <c r="CB173">
        <f t="shared" si="86"/>
        <v>0</v>
      </c>
      <c r="CC173">
        <f t="shared" si="86"/>
        <v>0</v>
      </c>
      <c r="CD173">
        <f t="shared" si="86"/>
        <v>514</v>
      </c>
      <c r="CE173" t="str">
        <f t="shared" si="86"/>
        <v>Empresa Nacional de Electricidad</v>
      </c>
      <c r="CF173">
        <f t="shared" si="86"/>
        <v>0</v>
      </c>
      <c r="CG173">
        <f t="shared" si="86"/>
        <v>0</v>
      </c>
      <c r="CH173">
        <f t="shared" si="86"/>
        <v>0</v>
      </c>
      <c r="CI173">
        <f t="shared" si="86"/>
        <v>0</v>
      </c>
      <c r="CJ173">
        <f t="shared" si="86"/>
        <v>0</v>
      </c>
      <c r="CK173">
        <f t="shared" si="86"/>
        <v>0</v>
      </c>
      <c r="CL173">
        <f t="shared" si="86"/>
        <v>0</v>
      </c>
      <c r="CM173">
        <f t="shared" si="86"/>
        <v>0</v>
      </c>
      <c r="CN173">
        <f t="shared" si="86"/>
        <v>0</v>
      </c>
      <c r="CO173">
        <f t="shared" si="86"/>
        <v>0</v>
      </c>
      <c r="CP173">
        <f t="shared" si="86"/>
        <v>0</v>
      </c>
      <c r="CQ173">
        <f t="shared" si="86"/>
        <v>0</v>
      </c>
      <c r="CR173">
        <f t="shared" si="86"/>
        <v>0</v>
      </c>
      <c r="CS173">
        <f t="shared" ref="CS173:DH173" si="87">CS24</f>
        <v>0</v>
      </c>
      <c r="CT173">
        <f t="shared" si="87"/>
        <v>50.009399999999999</v>
      </c>
      <c r="CU173">
        <f t="shared" si="87"/>
        <v>0</v>
      </c>
      <c r="CV173">
        <f t="shared" si="87"/>
        <v>0</v>
      </c>
      <c r="CW173">
        <f t="shared" si="87"/>
        <v>0</v>
      </c>
      <c r="CX173">
        <f t="shared" si="87"/>
        <v>0</v>
      </c>
      <c r="CY173">
        <f t="shared" si="87"/>
        <v>0</v>
      </c>
      <c r="CZ173">
        <f t="shared" si="87"/>
        <v>0</v>
      </c>
      <c r="DA173">
        <f t="shared" si="87"/>
        <v>0</v>
      </c>
      <c r="DB173">
        <f t="shared" si="87"/>
        <v>0</v>
      </c>
      <c r="DC173">
        <f t="shared" si="87"/>
        <v>0</v>
      </c>
      <c r="DD173">
        <f t="shared" si="87"/>
        <v>0</v>
      </c>
      <c r="DE173">
        <f t="shared" si="87"/>
        <v>227</v>
      </c>
      <c r="DF173" t="str">
        <f t="shared" si="87"/>
        <v>Zona Franca Comercial e Industrial de Cobija</v>
      </c>
      <c r="DG173">
        <f t="shared" si="87"/>
        <v>65111.24</v>
      </c>
      <c r="DH173">
        <f t="shared" si="87"/>
        <v>0</v>
      </c>
    </row>
    <row r="174" spans="1:112">
      <c r="A174">
        <f t="shared" ref="A174:AF174" si="88">A25</f>
        <v>578</v>
      </c>
      <c r="B174" t="str">
        <f t="shared" si="88"/>
        <v>Boliviana de Aviación</v>
      </c>
      <c r="C174">
        <f t="shared" si="88"/>
        <v>0</v>
      </c>
      <c r="D174">
        <f t="shared" si="88"/>
        <v>0</v>
      </c>
      <c r="E174">
        <f t="shared" si="88"/>
        <v>0</v>
      </c>
      <c r="F174">
        <f t="shared" si="88"/>
        <v>0</v>
      </c>
      <c r="G174">
        <f t="shared" si="88"/>
        <v>0</v>
      </c>
      <c r="H174">
        <f t="shared" si="88"/>
        <v>0</v>
      </c>
      <c r="I174">
        <f t="shared" si="88"/>
        <v>0</v>
      </c>
      <c r="J174">
        <f t="shared" si="88"/>
        <v>0</v>
      </c>
      <c r="K174">
        <f t="shared" si="88"/>
        <v>0</v>
      </c>
      <c r="L174">
        <f t="shared" si="88"/>
        <v>0</v>
      </c>
      <c r="M174">
        <f t="shared" si="88"/>
        <v>0</v>
      </c>
      <c r="N174">
        <f t="shared" si="88"/>
        <v>0</v>
      </c>
      <c r="O174">
        <f t="shared" si="88"/>
        <v>0</v>
      </c>
      <c r="P174">
        <f t="shared" si="88"/>
        <v>0</v>
      </c>
      <c r="Q174">
        <f t="shared" si="88"/>
        <v>4106418.96</v>
      </c>
      <c r="R174">
        <f t="shared" si="88"/>
        <v>238933.75</v>
      </c>
      <c r="S174">
        <f t="shared" si="88"/>
        <v>0</v>
      </c>
      <c r="T174">
        <f t="shared" si="88"/>
        <v>0</v>
      </c>
      <c r="U174">
        <f t="shared" si="88"/>
        <v>0</v>
      </c>
      <c r="V174">
        <f t="shared" si="88"/>
        <v>0</v>
      </c>
      <c r="W174">
        <f t="shared" si="88"/>
        <v>0</v>
      </c>
      <c r="X174">
        <f t="shared" si="88"/>
        <v>0</v>
      </c>
      <c r="Y174">
        <f t="shared" si="88"/>
        <v>0</v>
      </c>
      <c r="Z174">
        <f t="shared" si="88"/>
        <v>0</v>
      </c>
      <c r="AA174">
        <f t="shared" si="88"/>
        <v>0</v>
      </c>
      <c r="AB174">
        <f t="shared" si="88"/>
        <v>0</v>
      </c>
      <c r="AC174">
        <f t="shared" si="88"/>
        <v>0</v>
      </c>
      <c r="AD174">
        <f t="shared" si="88"/>
        <v>0</v>
      </c>
      <c r="AE174">
        <f t="shared" si="88"/>
        <v>0</v>
      </c>
      <c r="AF174">
        <f t="shared" si="88"/>
        <v>0</v>
      </c>
      <c r="AG174">
        <f t="shared" ref="AG174:BL174" si="89">AG25</f>
        <v>0</v>
      </c>
      <c r="AH174">
        <f t="shared" si="89"/>
        <v>0</v>
      </c>
      <c r="AI174">
        <f t="shared" si="89"/>
        <v>0</v>
      </c>
      <c r="AJ174">
        <f t="shared" si="89"/>
        <v>0</v>
      </c>
      <c r="AK174">
        <f t="shared" si="89"/>
        <v>0</v>
      </c>
      <c r="AL174">
        <f t="shared" si="89"/>
        <v>0</v>
      </c>
      <c r="AM174">
        <f t="shared" si="89"/>
        <v>0</v>
      </c>
      <c r="AN174">
        <f t="shared" si="89"/>
        <v>0</v>
      </c>
      <c r="AO174">
        <f t="shared" si="89"/>
        <v>0</v>
      </c>
      <c r="AP174">
        <f t="shared" si="89"/>
        <v>0</v>
      </c>
      <c r="AQ174">
        <f t="shared" si="89"/>
        <v>0</v>
      </c>
      <c r="AR174">
        <f t="shared" si="89"/>
        <v>0</v>
      </c>
      <c r="AS174">
        <f t="shared" si="89"/>
        <v>0</v>
      </c>
      <c r="AT174">
        <f t="shared" si="89"/>
        <v>0</v>
      </c>
      <c r="AU174">
        <f t="shared" si="89"/>
        <v>0</v>
      </c>
      <c r="AV174">
        <f t="shared" si="89"/>
        <v>0</v>
      </c>
      <c r="AW174">
        <f t="shared" si="89"/>
        <v>0</v>
      </c>
      <c r="AX174">
        <f t="shared" si="89"/>
        <v>0</v>
      </c>
      <c r="AY174">
        <f t="shared" si="89"/>
        <v>0</v>
      </c>
      <c r="AZ174">
        <f t="shared" si="89"/>
        <v>0</v>
      </c>
      <c r="BA174">
        <f t="shared" si="89"/>
        <v>0</v>
      </c>
      <c r="BB174">
        <f t="shared" si="89"/>
        <v>0</v>
      </c>
      <c r="BC174">
        <f t="shared" si="89"/>
        <v>203</v>
      </c>
      <c r="BD174" t="str">
        <f t="shared" si="89"/>
        <v>Autoridad de Supervisión del Sistema Financiero</v>
      </c>
      <c r="BE174">
        <f t="shared" si="89"/>
        <v>0</v>
      </c>
      <c r="BF174">
        <f t="shared" si="89"/>
        <v>0</v>
      </c>
      <c r="BG174">
        <f t="shared" si="89"/>
        <v>0</v>
      </c>
      <c r="BH174">
        <f t="shared" si="89"/>
        <v>0</v>
      </c>
      <c r="BI174">
        <f t="shared" si="89"/>
        <v>0</v>
      </c>
      <c r="BJ174">
        <f t="shared" si="89"/>
        <v>0</v>
      </c>
      <c r="BK174">
        <f t="shared" si="89"/>
        <v>0</v>
      </c>
      <c r="BL174">
        <f t="shared" si="89"/>
        <v>0</v>
      </c>
      <c r="BM174">
        <f t="shared" ref="BM174:CR174" si="90">BM25</f>
        <v>0</v>
      </c>
      <c r="BN174">
        <f t="shared" si="90"/>
        <v>0</v>
      </c>
      <c r="BO174">
        <f t="shared" si="90"/>
        <v>0</v>
      </c>
      <c r="BP174">
        <f t="shared" si="90"/>
        <v>35898.050000000003</v>
      </c>
      <c r="BQ174">
        <f t="shared" si="90"/>
        <v>0</v>
      </c>
      <c r="BR174">
        <f t="shared" si="90"/>
        <v>0</v>
      </c>
      <c r="BS174">
        <f t="shared" si="90"/>
        <v>0</v>
      </c>
      <c r="BT174">
        <f t="shared" si="90"/>
        <v>0</v>
      </c>
      <c r="BU174">
        <f t="shared" si="90"/>
        <v>0</v>
      </c>
      <c r="BV174">
        <f t="shared" si="90"/>
        <v>0</v>
      </c>
      <c r="BW174">
        <f t="shared" si="90"/>
        <v>0</v>
      </c>
      <c r="BX174">
        <f t="shared" si="90"/>
        <v>0</v>
      </c>
      <c r="BY174">
        <f t="shared" si="90"/>
        <v>0</v>
      </c>
      <c r="BZ174">
        <f t="shared" si="90"/>
        <v>0</v>
      </c>
      <c r="CA174">
        <f t="shared" si="90"/>
        <v>0</v>
      </c>
      <c r="CB174">
        <f t="shared" si="90"/>
        <v>0</v>
      </c>
      <c r="CC174">
        <f t="shared" si="90"/>
        <v>0</v>
      </c>
      <c r="CD174">
        <f t="shared" si="90"/>
        <v>0</v>
      </c>
      <c r="CE174">
        <f t="shared" si="90"/>
        <v>0</v>
      </c>
      <c r="CF174">
        <f t="shared" si="90"/>
        <v>0</v>
      </c>
      <c r="CG174">
        <f t="shared" si="90"/>
        <v>0</v>
      </c>
      <c r="CH174">
        <f t="shared" si="90"/>
        <v>0</v>
      </c>
      <c r="CI174">
        <f t="shared" si="90"/>
        <v>0</v>
      </c>
      <c r="CJ174">
        <f t="shared" si="90"/>
        <v>0</v>
      </c>
      <c r="CK174">
        <f t="shared" si="90"/>
        <v>0</v>
      </c>
      <c r="CL174">
        <f t="shared" si="90"/>
        <v>0</v>
      </c>
      <c r="CM174">
        <f t="shared" si="90"/>
        <v>0</v>
      </c>
      <c r="CN174">
        <f t="shared" si="90"/>
        <v>0</v>
      </c>
      <c r="CO174">
        <f t="shared" si="90"/>
        <v>0</v>
      </c>
      <c r="CP174">
        <f t="shared" si="90"/>
        <v>0</v>
      </c>
      <c r="CQ174">
        <f t="shared" si="90"/>
        <v>0</v>
      </c>
      <c r="CR174">
        <f t="shared" si="90"/>
        <v>0</v>
      </c>
      <c r="CS174">
        <f t="shared" ref="CS174:DH174" si="91">CS25</f>
        <v>0</v>
      </c>
      <c r="CT174">
        <f t="shared" si="91"/>
        <v>0</v>
      </c>
      <c r="CU174">
        <f t="shared" si="91"/>
        <v>0</v>
      </c>
      <c r="CV174">
        <f t="shared" si="91"/>
        <v>0</v>
      </c>
      <c r="CW174">
        <f t="shared" si="91"/>
        <v>0</v>
      </c>
      <c r="CX174">
        <f t="shared" si="91"/>
        <v>0</v>
      </c>
      <c r="CY174">
        <f t="shared" si="91"/>
        <v>0</v>
      </c>
      <c r="CZ174">
        <f t="shared" si="91"/>
        <v>0</v>
      </c>
      <c r="DA174">
        <f t="shared" si="91"/>
        <v>0</v>
      </c>
      <c r="DB174">
        <f t="shared" si="91"/>
        <v>0</v>
      </c>
      <c r="DC174">
        <f t="shared" si="91"/>
        <v>0</v>
      </c>
      <c r="DD174">
        <f t="shared" si="91"/>
        <v>0</v>
      </c>
      <c r="DE174">
        <f t="shared" si="91"/>
        <v>269</v>
      </c>
      <c r="DF174" t="str">
        <f t="shared" si="91"/>
        <v>Direc. Dptal. de Educación Potosí</v>
      </c>
      <c r="DG174">
        <f t="shared" si="91"/>
        <v>54813</v>
      </c>
      <c r="DH174">
        <f t="shared" si="91"/>
        <v>0</v>
      </c>
    </row>
    <row r="175" spans="1:112">
      <c r="A175">
        <f t="shared" ref="A175:AF175" si="92">A26</f>
        <v>587</v>
      </c>
      <c r="B175" t="str">
        <f t="shared" si="92"/>
        <v>Empresa Estratégica Boliviana de Construcción y Conservación de Infraestructura Civil</v>
      </c>
      <c r="C175">
        <f t="shared" si="92"/>
        <v>0</v>
      </c>
      <c r="D175">
        <f t="shared" si="92"/>
        <v>0</v>
      </c>
      <c r="E175">
        <f t="shared" si="92"/>
        <v>0</v>
      </c>
      <c r="F175">
        <f t="shared" si="92"/>
        <v>0</v>
      </c>
      <c r="G175">
        <f t="shared" si="92"/>
        <v>0</v>
      </c>
      <c r="H175">
        <f t="shared" si="92"/>
        <v>0</v>
      </c>
      <c r="I175">
        <f t="shared" si="92"/>
        <v>0</v>
      </c>
      <c r="J175">
        <f t="shared" si="92"/>
        <v>0</v>
      </c>
      <c r="K175">
        <f t="shared" si="92"/>
        <v>0</v>
      </c>
      <c r="L175">
        <f t="shared" si="92"/>
        <v>0</v>
      </c>
      <c r="M175">
        <f t="shared" si="92"/>
        <v>0</v>
      </c>
      <c r="N175">
        <f t="shared" si="92"/>
        <v>0</v>
      </c>
      <c r="O175">
        <f t="shared" si="92"/>
        <v>0</v>
      </c>
      <c r="P175">
        <f t="shared" si="92"/>
        <v>11887618.1</v>
      </c>
      <c r="Q175">
        <f t="shared" si="92"/>
        <v>0</v>
      </c>
      <c r="R175">
        <f t="shared" si="92"/>
        <v>32056118.660000004</v>
      </c>
      <c r="S175">
        <f t="shared" si="92"/>
        <v>0</v>
      </c>
      <c r="T175">
        <f t="shared" si="92"/>
        <v>0</v>
      </c>
      <c r="U175">
        <f t="shared" si="92"/>
        <v>0</v>
      </c>
      <c r="V175">
        <f t="shared" si="92"/>
        <v>0</v>
      </c>
      <c r="W175">
        <f t="shared" si="92"/>
        <v>0</v>
      </c>
      <c r="X175">
        <f t="shared" si="92"/>
        <v>0</v>
      </c>
      <c r="Y175">
        <f t="shared" si="92"/>
        <v>0</v>
      </c>
      <c r="Z175">
        <f t="shared" si="92"/>
        <v>0</v>
      </c>
      <c r="AA175">
        <f t="shared" si="92"/>
        <v>0</v>
      </c>
      <c r="AB175">
        <f t="shared" si="92"/>
        <v>0</v>
      </c>
      <c r="AC175">
        <f t="shared" si="92"/>
        <v>0</v>
      </c>
      <c r="AD175">
        <f t="shared" si="92"/>
        <v>0</v>
      </c>
      <c r="AE175">
        <f t="shared" si="92"/>
        <v>0</v>
      </c>
      <c r="AF175">
        <f t="shared" si="92"/>
        <v>0</v>
      </c>
      <c r="AG175">
        <f t="shared" ref="AG175:BL175" si="93">AG26</f>
        <v>0</v>
      </c>
      <c r="AH175">
        <f t="shared" si="93"/>
        <v>0</v>
      </c>
      <c r="AI175">
        <f t="shared" si="93"/>
        <v>0</v>
      </c>
      <c r="AJ175">
        <f t="shared" si="93"/>
        <v>0</v>
      </c>
      <c r="AK175">
        <f t="shared" si="93"/>
        <v>0</v>
      </c>
      <c r="AL175">
        <f t="shared" si="93"/>
        <v>0</v>
      </c>
      <c r="AM175">
        <f t="shared" si="93"/>
        <v>0</v>
      </c>
      <c r="AN175">
        <f t="shared" si="93"/>
        <v>0</v>
      </c>
      <c r="AO175">
        <f t="shared" si="93"/>
        <v>0</v>
      </c>
      <c r="AP175">
        <f t="shared" si="93"/>
        <v>0</v>
      </c>
      <c r="AQ175">
        <f t="shared" si="93"/>
        <v>0</v>
      </c>
      <c r="AR175">
        <f t="shared" si="93"/>
        <v>0</v>
      </c>
      <c r="AS175">
        <f t="shared" si="93"/>
        <v>0</v>
      </c>
      <c r="AT175">
        <f t="shared" si="93"/>
        <v>0</v>
      </c>
      <c r="AU175">
        <f t="shared" si="93"/>
        <v>0</v>
      </c>
      <c r="AV175">
        <f t="shared" si="93"/>
        <v>0</v>
      </c>
      <c r="AW175">
        <f t="shared" si="93"/>
        <v>0</v>
      </c>
      <c r="AX175">
        <f t="shared" si="93"/>
        <v>0</v>
      </c>
      <c r="AY175">
        <f t="shared" si="93"/>
        <v>0</v>
      </c>
      <c r="AZ175">
        <f t="shared" si="93"/>
        <v>0</v>
      </c>
      <c r="BA175">
        <f t="shared" si="93"/>
        <v>0</v>
      </c>
      <c r="BB175">
        <f t="shared" si="93"/>
        <v>0</v>
      </c>
      <c r="BC175">
        <f t="shared" si="93"/>
        <v>132</v>
      </c>
      <c r="BD175" t="str">
        <f t="shared" si="93"/>
        <v>Servicio de Desarrollo de las Empresas Púb. Productivas</v>
      </c>
      <c r="BE175">
        <f t="shared" si="93"/>
        <v>0</v>
      </c>
      <c r="BF175">
        <f t="shared" si="93"/>
        <v>0</v>
      </c>
      <c r="BG175">
        <f t="shared" si="93"/>
        <v>0</v>
      </c>
      <c r="BH175">
        <f t="shared" si="93"/>
        <v>0</v>
      </c>
      <c r="BI175">
        <f t="shared" si="93"/>
        <v>0</v>
      </c>
      <c r="BJ175">
        <f t="shared" si="93"/>
        <v>0</v>
      </c>
      <c r="BK175">
        <f t="shared" si="93"/>
        <v>0</v>
      </c>
      <c r="BL175">
        <f t="shared" si="93"/>
        <v>0</v>
      </c>
      <c r="BM175">
        <f t="shared" ref="BM175:CR175" si="94">BM26</f>
        <v>0</v>
      </c>
      <c r="BN175">
        <f t="shared" si="94"/>
        <v>0</v>
      </c>
      <c r="BO175">
        <f t="shared" si="94"/>
        <v>0</v>
      </c>
      <c r="BP175">
        <f t="shared" si="94"/>
        <v>0</v>
      </c>
      <c r="BQ175">
        <f t="shared" si="94"/>
        <v>0</v>
      </c>
      <c r="BR175">
        <f t="shared" si="94"/>
        <v>2453136</v>
      </c>
      <c r="BS175">
        <f t="shared" si="94"/>
        <v>0</v>
      </c>
      <c r="BT175">
        <f t="shared" si="94"/>
        <v>0</v>
      </c>
      <c r="BU175">
        <f t="shared" si="94"/>
        <v>0</v>
      </c>
      <c r="BV175">
        <f t="shared" si="94"/>
        <v>0</v>
      </c>
      <c r="BW175">
        <f t="shared" si="94"/>
        <v>0</v>
      </c>
      <c r="BX175">
        <f t="shared" si="94"/>
        <v>0</v>
      </c>
      <c r="BY175">
        <f t="shared" si="94"/>
        <v>0</v>
      </c>
      <c r="BZ175">
        <f t="shared" si="94"/>
        <v>0</v>
      </c>
      <c r="CA175">
        <f t="shared" si="94"/>
        <v>0</v>
      </c>
      <c r="CB175">
        <f t="shared" si="94"/>
        <v>0</v>
      </c>
      <c r="CC175">
        <f t="shared" si="94"/>
        <v>0</v>
      </c>
      <c r="CD175">
        <f t="shared" si="94"/>
        <v>0</v>
      </c>
      <c r="CE175">
        <f t="shared" si="94"/>
        <v>0</v>
      </c>
      <c r="CF175">
        <f t="shared" si="94"/>
        <v>0</v>
      </c>
      <c r="CG175">
        <f t="shared" si="94"/>
        <v>0</v>
      </c>
      <c r="CH175">
        <f t="shared" si="94"/>
        <v>0</v>
      </c>
      <c r="CI175">
        <f t="shared" si="94"/>
        <v>0</v>
      </c>
      <c r="CJ175">
        <f t="shared" si="94"/>
        <v>0</v>
      </c>
      <c r="CK175">
        <f t="shared" si="94"/>
        <v>0</v>
      </c>
      <c r="CL175">
        <f t="shared" si="94"/>
        <v>0</v>
      </c>
      <c r="CM175">
        <f t="shared" si="94"/>
        <v>0</v>
      </c>
      <c r="CN175">
        <f t="shared" si="94"/>
        <v>0</v>
      </c>
      <c r="CO175">
        <f t="shared" si="94"/>
        <v>0</v>
      </c>
      <c r="CP175">
        <f t="shared" si="94"/>
        <v>0</v>
      </c>
      <c r="CQ175">
        <f t="shared" si="94"/>
        <v>0</v>
      </c>
      <c r="CR175">
        <f t="shared" si="94"/>
        <v>0</v>
      </c>
      <c r="CS175">
        <f t="shared" ref="CS175:DH175" si="95">CS26</f>
        <v>0</v>
      </c>
      <c r="CT175">
        <f t="shared" si="95"/>
        <v>0</v>
      </c>
      <c r="CU175">
        <f t="shared" si="95"/>
        <v>0</v>
      </c>
      <c r="CV175">
        <f t="shared" si="95"/>
        <v>0</v>
      </c>
      <c r="CW175">
        <f t="shared" si="95"/>
        <v>0</v>
      </c>
      <c r="CX175">
        <f t="shared" si="95"/>
        <v>0</v>
      </c>
      <c r="CY175">
        <f t="shared" si="95"/>
        <v>0</v>
      </c>
      <c r="CZ175">
        <f t="shared" si="95"/>
        <v>0</v>
      </c>
      <c r="DA175">
        <f t="shared" si="95"/>
        <v>0</v>
      </c>
      <c r="DB175">
        <f t="shared" si="95"/>
        <v>0</v>
      </c>
      <c r="DC175">
        <f t="shared" si="95"/>
        <v>0</v>
      </c>
      <c r="DD175">
        <f t="shared" si="95"/>
        <v>0</v>
      </c>
      <c r="DE175">
        <f t="shared" si="95"/>
        <v>389</v>
      </c>
      <c r="DF175" t="str">
        <f t="shared" si="95"/>
        <v>Navegación Aérea y Aeropuertos Bolivianos</v>
      </c>
      <c r="DG175">
        <f t="shared" si="95"/>
        <v>3411544.51</v>
      </c>
      <c r="DH175">
        <f t="shared" si="95"/>
        <v>0</v>
      </c>
    </row>
    <row r="176" spans="1:112">
      <c r="A176">
        <f t="shared" ref="A176:AF176" si="96">A27</f>
        <v>650</v>
      </c>
      <c r="B176" t="str">
        <f t="shared" si="96"/>
        <v>Asamblea Legislativa Plurinacional</v>
      </c>
      <c r="C176">
        <f t="shared" si="96"/>
        <v>0</v>
      </c>
      <c r="D176">
        <f t="shared" si="96"/>
        <v>0</v>
      </c>
      <c r="E176">
        <f t="shared" si="96"/>
        <v>0</v>
      </c>
      <c r="F176">
        <f t="shared" si="96"/>
        <v>120</v>
      </c>
      <c r="G176">
        <f t="shared" si="96"/>
        <v>0</v>
      </c>
      <c r="H176">
        <f t="shared" si="96"/>
        <v>0</v>
      </c>
      <c r="I176">
        <f t="shared" si="96"/>
        <v>0</v>
      </c>
      <c r="J176">
        <f t="shared" si="96"/>
        <v>106234.68</v>
      </c>
      <c r="K176">
        <f t="shared" si="96"/>
        <v>0</v>
      </c>
      <c r="L176">
        <f t="shared" si="96"/>
        <v>2000</v>
      </c>
      <c r="M176">
        <f t="shared" si="96"/>
        <v>0</v>
      </c>
      <c r="N176">
        <f t="shared" si="96"/>
        <v>95671.11</v>
      </c>
      <c r="O176">
        <f t="shared" si="96"/>
        <v>0</v>
      </c>
      <c r="P176">
        <f t="shared" si="96"/>
        <v>9037.7900000000009</v>
      </c>
      <c r="Q176">
        <f t="shared" si="96"/>
        <v>0</v>
      </c>
      <c r="R176">
        <f t="shared" si="96"/>
        <v>5681</v>
      </c>
      <c r="S176">
        <f t="shared" si="96"/>
        <v>0</v>
      </c>
      <c r="T176">
        <f t="shared" si="96"/>
        <v>0</v>
      </c>
      <c r="U176">
        <f t="shared" si="96"/>
        <v>0</v>
      </c>
      <c r="V176">
        <f t="shared" si="96"/>
        <v>0</v>
      </c>
      <c r="W176">
        <f t="shared" si="96"/>
        <v>0</v>
      </c>
      <c r="X176">
        <f t="shared" si="96"/>
        <v>0</v>
      </c>
      <c r="Y176">
        <f t="shared" si="96"/>
        <v>0</v>
      </c>
      <c r="Z176">
        <f t="shared" si="96"/>
        <v>0</v>
      </c>
      <c r="AA176">
        <f t="shared" si="96"/>
        <v>0</v>
      </c>
      <c r="AB176">
        <f t="shared" si="96"/>
        <v>0</v>
      </c>
      <c r="AC176">
        <f t="shared" si="96"/>
        <v>0</v>
      </c>
      <c r="AD176">
        <f t="shared" si="96"/>
        <v>0</v>
      </c>
      <c r="AE176">
        <f t="shared" si="96"/>
        <v>0</v>
      </c>
      <c r="AF176">
        <f t="shared" si="96"/>
        <v>0</v>
      </c>
      <c r="AG176">
        <f t="shared" ref="AG176:BL176" si="97">AG27</f>
        <v>0</v>
      </c>
      <c r="AH176">
        <f t="shared" si="97"/>
        <v>0</v>
      </c>
      <c r="AI176">
        <f t="shared" si="97"/>
        <v>0</v>
      </c>
      <c r="AJ176">
        <f t="shared" si="97"/>
        <v>0</v>
      </c>
      <c r="AK176">
        <f t="shared" si="97"/>
        <v>0</v>
      </c>
      <c r="AL176">
        <f t="shared" si="97"/>
        <v>0</v>
      </c>
      <c r="AM176">
        <f t="shared" si="97"/>
        <v>0</v>
      </c>
      <c r="AN176">
        <f t="shared" si="97"/>
        <v>0</v>
      </c>
      <c r="AO176">
        <f t="shared" si="97"/>
        <v>0</v>
      </c>
      <c r="AP176">
        <f t="shared" si="97"/>
        <v>0</v>
      </c>
      <c r="AQ176">
        <f t="shared" si="97"/>
        <v>0</v>
      </c>
      <c r="AR176">
        <f t="shared" si="97"/>
        <v>0</v>
      </c>
      <c r="AS176">
        <f t="shared" si="97"/>
        <v>0</v>
      </c>
      <c r="AT176">
        <f t="shared" si="97"/>
        <v>0</v>
      </c>
      <c r="AU176">
        <f t="shared" si="97"/>
        <v>0</v>
      </c>
      <c r="AV176">
        <f t="shared" si="97"/>
        <v>0</v>
      </c>
      <c r="AW176">
        <f t="shared" si="97"/>
        <v>0</v>
      </c>
      <c r="AX176">
        <f t="shared" si="97"/>
        <v>0</v>
      </c>
      <c r="AY176">
        <f t="shared" si="97"/>
        <v>0</v>
      </c>
      <c r="AZ176">
        <f t="shared" si="97"/>
        <v>0</v>
      </c>
      <c r="BA176">
        <f t="shared" si="97"/>
        <v>0</v>
      </c>
      <c r="BB176">
        <f t="shared" si="97"/>
        <v>0</v>
      </c>
      <c r="BC176">
        <f t="shared" si="97"/>
        <v>70</v>
      </c>
      <c r="BD176" t="str">
        <f t="shared" si="97"/>
        <v>Ministerio de Trabajo, Empleo y Previsión Social</v>
      </c>
      <c r="BE176">
        <f t="shared" si="97"/>
        <v>0</v>
      </c>
      <c r="BF176">
        <f t="shared" si="97"/>
        <v>0</v>
      </c>
      <c r="BG176">
        <f t="shared" si="97"/>
        <v>0</v>
      </c>
      <c r="BH176">
        <f t="shared" si="97"/>
        <v>0</v>
      </c>
      <c r="BI176">
        <f t="shared" si="97"/>
        <v>0</v>
      </c>
      <c r="BJ176">
        <f t="shared" si="97"/>
        <v>0</v>
      </c>
      <c r="BK176">
        <f t="shared" si="97"/>
        <v>0</v>
      </c>
      <c r="BL176">
        <f t="shared" si="97"/>
        <v>0</v>
      </c>
      <c r="BM176">
        <f t="shared" ref="BM176:CR176" si="98">BM27</f>
        <v>0</v>
      </c>
      <c r="BN176">
        <f t="shared" si="98"/>
        <v>0</v>
      </c>
      <c r="BO176">
        <f t="shared" si="98"/>
        <v>0</v>
      </c>
      <c r="BP176">
        <f t="shared" si="98"/>
        <v>0</v>
      </c>
      <c r="BQ176">
        <f t="shared" si="98"/>
        <v>0</v>
      </c>
      <c r="BR176">
        <f t="shared" si="98"/>
        <v>7100100</v>
      </c>
      <c r="BS176">
        <f t="shared" si="98"/>
        <v>0</v>
      </c>
      <c r="BT176">
        <f t="shared" si="98"/>
        <v>0</v>
      </c>
      <c r="BU176">
        <f t="shared" si="98"/>
        <v>0</v>
      </c>
      <c r="BV176">
        <f t="shared" si="98"/>
        <v>0</v>
      </c>
      <c r="BW176">
        <f t="shared" si="98"/>
        <v>0</v>
      </c>
      <c r="BX176">
        <f t="shared" si="98"/>
        <v>0</v>
      </c>
      <c r="BY176">
        <f t="shared" si="98"/>
        <v>0</v>
      </c>
      <c r="BZ176">
        <f t="shared" si="98"/>
        <v>0</v>
      </c>
      <c r="CA176">
        <f t="shared" si="98"/>
        <v>0</v>
      </c>
      <c r="CB176">
        <f t="shared" si="98"/>
        <v>0</v>
      </c>
      <c r="CC176">
        <f t="shared" si="98"/>
        <v>0</v>
      </c>
      <c r="CD176">
        <f t="shared" si="98"/>
        <v>0</v>
      </c>
      <c r="CE176">
        <f t="shared" si="98"/>
        <v>0</v>
      </c>
      <c r="CF176">
        <f t="shared" si="98"/>
        <v>0</v>
      </c>
      <c r="CG176">
        <f t="shared" si="98"/>
        <v>0</v>
      </c>
      <c r="CH176">
        <f t="shared" si="98"/>
        <v>0</v>
      </c>
      <c r="CI176">
        <f t="shared" si="98"/>
        <v>0</v>
      </c>
      <c r="CJ176">
        <f t="shared" si="98"/>
        <v>0</v>
      </c>
      <c r="CK176">
        <f t="shared" si="98"/>
        <v>0</v>
      </c>
      <c r="CL176">
        <f t="shared" si="98"/>
        <v>0</v>
      </c>
      <c r="CM176">
        <f t="shared" si="98"/>
        <v>0</v>
      </c>
      <c r="CN176">
        <f t="shared" si="98"/>
        <v>0</v>
      </c>
      <c r="CO176">
        <f t="shared" si="98"/>
        <v>0</v>
      </c>
      <c r="CP176">
        <f t="shared" si="98"/>
        <v>0</v>
      </c>
      <c r="CQ176">
        <f t="shared" si="98"/>
        <v>0</v>
      </c>
      <c r="CR176">
        <f t="shared" si="98"/>
        <v>0</v>
      </c>
      <c r="CS176">
        <f t="shared" ref="CS176:DH176" si="99">CS27</f>
        <v>0</v>
      </c>
      <c r="CT176">
        <f t="shared" si="99"/>
        <v>0</v>
      </c>
      <c r="CU176">
        <f t="shared" si="99"/>
        <v>0</v>
      </c>
      <c r="CV176">
        <f t="shared" si="99"/>
        <v>0</v>
      </c>
      <c r="CW176">
        <f t="shared" si="99"/>
        <v>0</v>
      </c>
      <c r="CX176">
        <f t="shared" si="99"/>
        <v>0</v>
      </c>
      <c r="CY176">
        <f t="shared" si="99"/>
        <v>0</v>
      </c>
      <c r="CZ176">
        <f t="shared" si="99"/>
        <v>0</v>
      </c>
      <c r="DA176">
        <f t="shared" si="99"/>
        <v>0</v>
      </c>
      <c r="DB176">
        <f t="shared" si="99"/>
        <v>0</v>
      </c>
      <c r="DC176">
        <f t="shared" si="99"/>
        <v>0</v>
      </c>
      <c r="DD176">
        <f t="shared" si="99"/>
        <v>0</v>
      </c>
      <c r="DE176">
        <f t="shared" si="99"/>
        <v>576</v>
      </c>
      <c r="DF176" t="str">
        <f t="shared" si="99"/>
        <v>Empresa Pública Nacional Estratégica Cartones de Bolivia</v>
      </c>
      <c r="DG176">
        <f t="shared" si="99"/>
        <v>1217326.24</v>
      </c>
      <c r="DH176">
        <f t="shared" si="99"/>
        <v>0</v>
      </c>
    </row>
    <row r="177" spans="1:112">
      <c r="A177">
        <f t="shared" ref="A177:AF177" si="100">A28</f>
        <v>660</v>
      </c>
      <c r="B177" t="str">
        <f t="shared" si="100"/>
        <v>Órgano Judicial</v>
      </c>
      <c r="C177">
        <f t="shared" si="100"/>
        <v>0</v>
      </c>
      <c r="D177">
        <f t="shared" si="100"/>
        <v>0</v>
      </c>
      <c r="E177">
        <f t="shared" si="100"/>
        <v>0</v>
      </c>
      <c r="F177">
        <f t="shared" si="100"/>
        <v>0</v>
      </c>
      <c r="G177">
        <f t="shared" si="100"/>
        <v>0</v>
      </c>
      <c r="H177">
        <f t="shared" si="100"/>
        <v>0</v>
      </c>
      <c r="I177">
        <f t="shared" si="100"/>
        <v>0</v>
      </c>
      <c r="J177">
        <f t="shared" si="100"/>
        <v>0</v>
      </c>
      <c r="K177">
        <f t="shared" si="100"/>
        <v>0</v>
      </c>
      <c r="L177">
        <f t="shared" si="100"/>
        <v>0</v>
      </c>
      <c r="M177">
        <f t="shared" si="100"/>
        <v>0</v>
      </c>
      <c r="N177">
        <f t="shared" si="100"/>
        <v>259027.15000000002</v>
      </c>
      <c r="O177">
        <f t="shared" si="100"/>
        <v>0</v>
      </c>
      <c r="P177">
        <f t="shared" si="100"/>
        <v>225980.03</v>
      </c>
      <c r="Q177">
        <f t="shared" si="100"/>
        <v>0</v>
      </c>
      <c r="R177">
        <f t="shared" si="100"/>
        <v>827600.33000000007</v>
      </c>
      <c r="S177">
        <f t="shared" si="100"/>
        <v>0</v>
      </c>
      <c r="T177">
        <f t="shared" si="100"/>
        <v>0</v>
      </c>
      <c r="U177">
        <f t="shared" si="100"/>
        <v>0</v>
      </c>
      <c r="V177">
        <f t="shared" si="100"/>
        <v>0</v>
      </c>
      <c r="W177">
        <f t="shared" si="100"/>
        <v>0</v>
      </c>
      <c r="X177">
        <f t="shared" si="100"/>
        <v>0</v>
      </c>
      <c r="Y177">
        <f t="shared" si="100"/>
        <v>0</v>
      </c>
      <c r="Z177">
        <f t="shared" si="100"/>
        <v>0</v>
      </c>
      <c r="AA177">
        <f t="shared" si="100"/>
        <v>0</v>
      </c>
      <c r="AB177">
        <f t="shared" si="100"/>
        <v>0</v>
      </c>
      <c r="AC177">
        <f t="shared" si="100"/>
        <v>0</v>
      </c>
      <c r="AD177">
        <f t="shared" si="100"/>
        <v>0</v>
      </c>
      <c r="AE177">
        <f t="shared" si="100"/>
        <v>0</v>
      </c>
      <c r="AF177">
        <f t="shared" si="100"/>
        <v>0</v>
      </c>
      <c r="AG177">
        <f t="shared" ref="AG177:BL177" si="101">AG28</f>
        <v>0</v>
      </c>
      <c r="AH177">
        <f t="shared" si="101"/>
        <v>0</v>
      </c>
      <c r="AI177">
        <f t="shared" si="101"/>
        <v>0</v>
      </c>
      <c r="AJ177">
        <f t="shared" si="101"/>
        <v>0</v>
      </c>
      <c r="AK177">
        <f t="shared" si="101"/>
        <v>0</v>
      </c>
      <c r="AL177">
        <f t="shared" si="101"/>
        <v>0</v>
      </c>
      <c r="AM177">
        <f t="shared" si="101"/>
        <v>0</v>
      </c>
      <c r="AN177">
        <f t="shared" si="101"/>
        <v>0</v>
      </c>
      <c r="AO177">
        <f t="shared" si="101"/>
        <v>0</v>
      </c>
      <c r="AP177">
        <f t="shared" si="101"/>
        <v>0</v>
      </c>
      <c r="AQ177">
        <f t="shared" si="101"/>
        <v>0</v>
      </c>
      <c r="AR177">
        <f t="shared" si="101"/>
        <v>0</v>
      </c>
      <c r="AS177">
        <f t="shared" si="101"/>
        <v>0</v>
      </c>
      <c r="AT177">
        <f t="shared" si="101"/>
        <v>0</v>
      </c>
      <c r="AU177">
        <f t="shared" si="101"/>
        <v>0</v>
      </c>
      <c r="AV177">
        <f t="shared" si="101"/>
        <v>0</v>
      </c>
      <c r="AW177">
        <f t="shared" si="101"/>
        <v>0</v>
      </c>
      <c r="AX177">
        <f t="shared" si="101"/>
        <v>0</v>
      </c>
      <c r="AY177">
        <f t="shared" si="101"/>
        <v>0</v>
      </c>
      <c r="AZ177">
        <f t="shared" si="101"/>
        <v>0</v>
      </c>
      <c r="BA177">
        <f t="shared" si="101"/>
        <v>0</v>
      </c>
      <c r="BB177">
        <f t="shared" si="101"/>
        <v>0</v>
      </c>
      <c r="BC177">
        <f t="shared" si="101"/>
        <v>81</v>
      </c>
      <c r="BD177" t="str">
        <f t="shared" si="101"/>
        <v>Ministerio de Obras Públicas, Servicios y Vivienda</v>
      </c>
      <c r="BE177">
        <f t="shared" si="101"/>
        <v>0</v>
      </c>
      <c r="BF177">
        <f t="shared" si="101"/>
        <v>0</v>
      </c>
      <c r="BG177">
        <f t="shared" si="101"/>
        <v>0</v>
      </c>
      <c r="BH177">
        <f t="shared" si="101"/>
        <v>0</v>
      </c>
      <c r="BI177">
        <f t="shared" si="101"/>
        <v>0</v>
      </c>
      <c r="BJ177">
        <f t="shared" si="101"/>
        <v>0</v>
      </c>
      <c r="BK177">
        <f t="shared" si="101"/>
        <v>0</v>
      </c>
      <c r="BL177">
        <f t="shared" si="101"/>
        <v>0</v>
      </c>
      <c r="BM177">
        <f t="shared" ref="BM177:CR177" si="102">BM28</f>
        <v>0</v>
      </c>
      <c r="BN177">
        <f t="shared" si="102"/>
        <v>0</v>
      </c>
      <c r="BO177">
        <f t="shared" si="102"/>
        <v>0</v>
      </c>
      <c r="BP177">
        <f t="shared" si="102"/>
        <v>0</v>
      </c>
      <c r="BQ177">
        <f t="shared" si="102"/>
        <v>0</v>
      </c>
      <c r="BR177">
        <f t="shared" si="102"/>
        <v>0</v>
      </c>
      <c r="BS177">
        <f t="shared" si="102"/>
        <v>5482561.3600000003</v>
      </c>
      <c r="BT177">
        <f t="shared" si="102"/>
        <v>254859.73</v>
      </c>
      <c r="BU177">
        <f t="shared" si="102"/>
        <v>0</v>
      </c>
      <c r="BV177">
        <f t="shared" si="102"/>
        <v>0</v>
      </c>
      <c r="BW177">
        <f t="shared" si="102"/>
        <v>0</v>
      </c>
      <c r="BX177">
        <f t="shared" si="102"/>
        <v>0</v>
      </c>
      <c r="BY177">
        <f t="shared" si="102"/>
        <v>0</v>
      </c>
      <c r="BZ177">
        <f t="shared" si="102"/>
        <v>0</v>
      </c>
      <c r="CA177">
        <f t="shared" si="102"/>
        <v>0</v>
      </c>
      <c r="CB177">
        <f t="shared" si="102"/>
        <v>0</v>
      </c>
      <c r="CC177">
        <f t="shared" si="102"/>
        <v>0</v>
      </c>
      <c r="CD177">
        <f t="shared" si="102"/>
        <v>0</v>
      </c>
      <c r="CE177">
        <f t="shared" si="102"/>
        <v>0</v>
      </c>
      <c r="CF177">
        <f t="shared" si="102"/>
        <v>0</v>
      </c>
      <c r="CG177">
        <f t="shared" si="102"/>
        <v>0</v>
      </c>
      <c r="CH177">
        <f t="shared" si="102"/>
        <v>0</v>
      </c>
      <c r="CI177">
        <f t="shared" si="102"/>
        <v>0</v>
      </c>
      <c r="CJ177">
        <f t="shared" si="102"/>
        <v>0</v>
      </c>
      <c r="CK177">
        <f t="shared" si="102"/>
        <v>0</v>
      </c>
      <c r="CL177">
        <f t="shared" si="102"/>
        <v>0</v>
      </c>
      <c r="CM177">
        <f t="shared" si="102"/>
        <v>0</v>
      </c>
      <c r="CN177">
        <f t="shared" si="102"/>
        <v>0</v>
      </c>
      <c r="CO177">
        <f t="shared" si="102"/>
        <v>0</v>
      </c>
      <c r="CP177">
        <f t="shared" si="102"/>
        <v>0</v>
      </c>
      <c r="CQ177">
        <f t="shared" si="102"/>
        <v>0</v>
      </c>
      <c r="CR177">
        <f t="shared" si="102"/>
        <v>0</v>
      </c>
      <c r="CS177">
        <f t="shared" ref="CS177:DH177" si="103">CS28</f>
        <v>0</v>
      </c>
      <c r="CT177">
        <f t="shared" si="103"/>
        <v>0</v>
      </c>
      <c r="CU177">
        <f t="shared" si="103"/>
        <v>0</v>
      </c>
      <c r="CV177">
        <f t="shared" si="103"/>
        <v>0</v>
      </c>
      <c r="CW177">
        <f t="shared" si="103"/>
        <v>0</v>
      </c>
      <c r="CX177">
        <f t="shared" si="103"/>
        <v>0</v>
      </c>
      <c r="CY177">
        <f t="shared" si="103"/>
        <v>0</v>
      </c>
      <c r="CZ177">
        <f t="shared" si="103"/>
        <v>0</v>
      </c>
      <c r="DA177">
        <f t="shared" si="103"/>
        <v>0</v>
      </c>
      <c r="DB177">
        <f t="shared" si="103"/>
        <v>0</v>
      </c>
      <c r="DC177">
        <f t="shared" si="103"/>
        <v>0</v>
      </c>
      <c r="DD177">
        <f t="shared" si="103"/>
        <v>0</v>
      </c>
      <c r="DE177">
        <f t="shared" si="103"/>
        <v>660</v>
      </c>
      <c r="DF177" t="str">
        <f t="shared" si="103"/>
        <v>Órgano Judicial</v>
      </c>
      <c r="DG177">
        <f t="shared" si="103"/>
        <v>6827667.6199999992</v>
      </c>
      <c r="DH177">
        <f t="shared" si="103"/>
        <v>0</v>
      </c>
    </row>
    <row r="178" spans="1:112">
      <c r="A178">
        <f t="shared" ref="A178:AF178" si="104">A29</f>
        <v>670</v>
      </c>
      <c r="B178" t="str">
        <f t="shared" si="104"/>
        <v>Órgano Electoral Plurinacional</v>
      </c>
      <c r="C178">
        <f t="shared" si="104"/>
        <v>0</v>
      </c>
      <c r="D178">
        <f t="shared" si="104"/>
        <v>0</v>
      </c>
      <c r="E178">
        <f t="shared" si="104"/>
        <v>0</v>
      </c>
      <c r="F178">
        <f t="shared" si="104"/>
        <v>0</v>
      </c>
      <c r="G178">
        <f t="shared" si="104"/>
        <v>0</v>
      </c>
      <c r="H178">
        <f t="shared" si="104"/>
        <v>0</v>
      </c>
      <c r="I178">
        <f t="shared" si="104"/>
        <v>0</v>
      </c>
      <c r="J178">
        <f t="shared" si="104"/>
        <v>0</v>
      </c>
      <c r="K178">
        <f t="shared" si="104"/>
        <v>0</v>
      </c>
      <c r="L178">
        <f t="shared" si="104"/>
        <v>0</v>
      </c>
      <c r="M178">
        <f t="shared" si="104"/>
        <v>0</v>
      </c>
      <c r="N178">
        <f t="shared" si="104"/>
        <v>0</v>
      </c>
      <c r="O178">
        <f t="shared" si="104"/>
        <v>0</v>
      </c>
      <c r="P178">
        <f t="shared" si="104"/>
        <v>563</v>
      </c>
      <c r="Q178">
        <f t="shared" si="104"/>
        <v>0</v>
      </c>
      <c r="R178">
        <f t="shared" si="104"/>
        <v>3382.05</v>
      </c>
      <c r="S178">
        <f t="shared" si="104"/>
        <v>0</v>
      </c>
      <c r="T178">
        <f t="shared" si="104"/>
        <v>0</v>
      </c>
      <c r="U178">
        <f t="shared" si="104"/>
        <v>0</v>
      </c>
      <c r="V178">
        <f t="shared" si="104"/>
        <v>0</v>
      </c>
      <c r="W178">
        <f t="shared" si="104"/>
        <v>0</v>
      </c>
      <c r="X178">
        <f t="shared" si="104"/>
        <v>0</v>
      </c>
      <c r="Y178">
        <f t="shared" si="104"/>
        <v>0</v>
      </c>
      <c r="Z178">
        <f t="shared" si="104"/>
        <v>0</v>
      </c>
      <c r="AA178">
        <f t="shared" si="104"/>
        <v>0</v>
      </c>
      <c r="AB178">
        <f t="shared" si="104"/>
        <v>0</v>
      </c>
      <c r="AC178">
        <f t="shared" si="104"/>
        <v>0</v>
      </c>
      <c r="AD178">
        <f t="shared" si="104"/>
        <v>0</v>
      </c>
      <c r="AE178">
        <f t="shared" si="104"/>
        <v>0</v>
      </c>
      <c r="AF178">
        <f t="shared" si="104"/>
        <v>0</v>
      </c>
      <c r="AG178">
        <f t="shared" ref="AG178:BL178" si="105">AG29</f>
        <v>0</v>
      </c>
      <c r="AH178">
        <f t="shared" si="105"/>
        <v>0</v>
      </c>
      <c r="AI178">
        <f t="shared" si="105"/>
        <v>0</v>
      </c>
      <c r="AJ178">
        <f t="shared" si="105"/>
        <v>0</v>
      </c>
      <c r="AK178">
        <f t="shared" si="105"/>
        <v>0</v>
      </c>
      <c r="AL178">
        <f t="shared" si="105"/>
        <v>0</v>
      </c>
      <c r="AM178">
        <f t="shared" si="105"/>
        <v>0</v>
      </c>
      <c r="AN178">
        <f t="shared" si="105"/>
        <v>0</v>
      </c>
      <c r="AO178">
        <f t="shared" si="105"/>
        <v>0</v>
      </c>
      <c r="AP178">
        <f t="shared" si="105"/>
        <v>0</v>
      </c>
      <c r="AQ178">
        <f t="shared" si="105"/>
        <v>0</v>
      </c>
      <c r="AR178">
        <f t="shared" si="105"/>
        <v>0</v>
      </c>
      <c r="AS178">
        <f t="shared" si="105"/>
        <v>0</v>
      </c>
      <c r="AT178">
        <f t="shared" si="105"/>
        <v>0</v>
      </c>
      <c r="AU178">
        <f t="shared" si="105"/>
        <v>0</v>
      </c>
      <c r="AV178">
        <f t="shared" si="105"/>
        <v>0</v>
      </c>
      <c r="AW178">
        <f t="shared" si="105"/>
        <v>0</v>
      </c>
      <c r="AX178">
        <f t="shared" si="105"/>
        <v>0</v>
      </c>
      <c r="AY178">
        <f t="shared" si="105"/>
        <v>0</v>
      </c>
      <c r="AZ178">
        <f t="shared" si="105"/>
        <v>0</v>
      </c>
      <c r="BA178">
        <f t="shared" si="105"/>
        <v>0</v>
      </c>
      <c r="BB178">
        <f t="shared" si="105"/>
        <v>0</v>
      </c>
      <c r="BC178">
        <f t="shared" si="105"/>
        <v>15</v>
      </c>
      <c r="BD178" t="str">
        <f t="shared" si="105"/>
        <v>Ministerio de Gobierno</v>
      </c>
      <c r="BE178">
        <f t="shared" si="105"/>
        <v>0</v>
      </c>
      <c r="BF178">
        <f t="shared" si="105"/>
        <v>0</v>
      </c>
      <c r="BG178">
        <f t="shared" si="105"/>
        <v>0</v>
      </c>
      <c r="BH178">
        <f t="shared" si="105"/>
        <v>0</v>
      </c>
      <c r="BI178">
        <f t="shared" si="105"/>
        <v>0</v>
      </c>
      <c r="BJ178">
        <f t="shared" si="105"/>
        <v>0</v>
      </c>
      <c r="BK178">
        <f t="shared" si="105"/>
        <v>0</v>
      </c>
      <c r="BL178">
        <f t="shared" si="105"/>
        <v>0</v>
      </c>
      <c r="BM178">
        <f t="shared" ref="BM178:CR178" si="106">BM29</f>
        <v>0</v>
      </c>
      <c r="BN178">
        <f t="shared" si="106"/>
        <v>0</v>
      </c>
      <c r="BO178">
        <f t="shared" si="106"/>
        <v>0</v>
      </c>
      <c r="BP178">
        <f t="shared" si="106"/>
        <v>0</v>
      </c>
      <c r="BQ178">
        <f t="shared" si="106"/>
        <v>0</v>
      </c>
      <c r="BR178">
        <f t="shared" si="106"/>
        <v>0</v>
      </c>
      <c r="BS178">
        <f t="shared" si="106"/>
        <v>0</v>
      </c>
      <c r="BT178">
        <f t="shared" si="106"/>
        <v>221858.56000000003</v>
      </c>
      <c r="BU178">
        <f t="shared" si="106"/>
        <v>0</v>
      </c>
      <c r="BV178">
        <f t="shared" si="106"/>
        <v>0</v>
      </c>
      <c r="BW178">
        <f t="shared" si="106"/>
        <v>0</v>
      </c>
      <c r="BX178">
        <f t="shared" si="106"/>
        <v>0</v>
      </c>
      <c r="BY178">
        <f t="shared" si="106"/>
        <v>0</v>
      </c>
      <c r="BZ178">
        <f t="shared" si="106"/>
        <v>0</v>
      </c>
      <c r="CA178">
        <f t="shared" si="106"/>
        <v>0</v>
      </c>
      <c r="CB178">
        <f t="shared" si="106"/>
        <v>0</v>
      </c>
      <c r="CC178">
        <f t="shared" si="106"/>
        <v>0</v>
      </c>
      <c r="CD178">
        <f t="shared" si="106"/>
        <v>0</v>
      </c>
      <c r="CE178">
        <f t="shared" si="106"/>
        <v>0</v>
      </c>
      <c r="CF178">
        <f t="shared" si="106"/>
        <v>0</v>
      </c>
      <c r="CG178">
        <f t="shared" si="106"/>
        <v>0</v>
      </c>
      <c r="CH178">
        <f t="shared" si="106"/>
        <v>0</v>
      </c>
      <c r="CI178">
        <f t="shared" si="106"/>
        <v>0</v>
      </c>
      <c r="CJ178">
        <f t="shared" si="106"/>
        <v>0</v>
      </c>
      <c r="CK178">
        <f t="shared" si="106"/>
        <v>0</v>
      </c>
      <c r="CL178">
        <f t="shared" si="106"/>
        <v>0</v>
      </c>
      <c r="CM178">
        <f t="shared" si="106"/>
        <v>0</v>
      </c>
      <c r="CN178">
        <f t="shared" si="106"/>
        <v>0</v>
      </c>
      <c r="CO178">
        <f t="shared" si="106"/>
        <v>0</v>
      </c>
      <c r="CP178">
        <f t="shared" si="106"/>
        <v>0</v>
      </c>
      <c r="CQ178">
        <f t="shared" si="106"/>
        <v>0</v>
      </c>
      <c r="CR178">
        <f t="shared" si="106"/>
        <v>0</v>
      </c>
      <c r="CS178">
        <f t="shared" ref="CS178:DH178" si="107">CS29</f>
        <v>0</v>
      </c>
      <c r="CT178">
        <f t="shared" si="107"/>
        <v>0</v>
      </c>
      <c r="CU178">
        <f t="shared" si="107"/>
        <v>0</v>
      </c>
      <c r="CV178">
        <f t="shared" si="107"/>
        <v>0</v>
      </c>
      <c r="CW178">
        <f t="shared" si="107"/>
        <v>0</v>
      </c>
      <c r="CX178">
        <f t="shared" si="107"/>
        <v>0</v>
      </c>
      <c r="CY178">
        <f t="shared" si="107"/>
        <v>0</v>
      </c>
      <c r="CZ178">
        <f t="shared" si="107"/>
        <v>0</v>
      </c>
      <c r="DA178">
        <f t="shared" si="107"/>
        <v>0</v>
      </c>
      <c r="DB178">
        <f t="shared" si="107"/>
        <v>0</v>
      </c>
      <c r="DC178">
        <f t="shared" si="107"/>
        <v>0</v>
      </c>
      <c r="DD178">
        <f t="shared" si="107"/>
        <v>0</v>
      </c>
      <c r="DE178">
        <f t="shared" si="107"/>
        <v>41</v>
      </c>
      <c r="DF178" t="str">
        <f t="shared" si="107"/>
        <v>Ministerio de Desarrollo Productivo y Economía Plural</v>
      </c>
      <c r="DG178">
        <f t="shared" si="107"/>
        <v>3840807.91</v>
      </c>
      <c r="DH178">
        <f t="shared" si="107"/>
        <v>0</v>
      </c>
    </row>
    <row r="179" spans="1:112">
      <c r="A179">
        <f t="shared" ref="A179:AF179" si="108">A30</f>
        <v>902</v>
      </c>
      <c r="B179" t="str">
        <f t="shared" si="108"/>
        <v>Gobierno Autónomo Departamental de La Paz</v>
      </c>
      <c r="C179">
        <f t="shared" si="108"/>
        <v>0</v>
      </c>
      <c r="D179">
        <f t="shared" si="108"/>
        <v>0</v>
      </c>
      <c r="E179">
        <f t="shared" si="108"/>
        <v>0</v>
      </c>
      <c r="F179">
        <f t="shared" si="108"/>
        <v>0</v>
      </c>
      <c r="G179">
        <f t="shared" si="108"/>
        <v>0</v>
      </c>
      <c r="H179">
        <f t="shared" si="108"/>
        <v>3205.35</v>
      </c>
      <c r="I179">
        <f t="shared" si="108"/>
        <v>0</v>
      </c>
      <c r="J179">
        <f t="shared" si="108"/>
        <v>0</v>
      </c>
      <c r="K179">
        <f t="shared" si="108"/>
        <v>0</v>
      </c>
      <c r="L179">
        <f t="shared" si="108"/>
        <v>0</v>
      </c>
      <c r="M179">
        <f t="shared" si="108"/>
        <v>0</v>
      </c>
      <c r="N179">
        <f t="shared" si="108"/>
        <v>0</v>
      </c>
      <c r="O179">
        <f t="shared" si="108"/>
        <v>0</v>
      </c>
      <c r="P179">
        <f t="shared" si="108"/>
        <v>0</v>
      </c>
      <c r="Q179">
        <f t="shared" si="108"/>
        <v>0</v>
      </c>
      <c r="R179">
        <f t="shared" si="108"/>
        <v>0</v>
      </c>
      <c r="S179">
        <f t="shared" si="108"/>
        <v>0</v>
      </c>
      <c r="T179">
        <f t="shared" si="108"/>
        <v>0</v>
      </c>
      <c r="U179">
        <f t="shared" si="108"/>
        <v>0</v>
      </c>
      <c r="V179">
        <f t="shared" si="108"/>
        <v>0</v>
      </c>
      <c r="W179">
        <f t="shared" si="108"/>
        <v>0</v>
      </c>
      <c r="X179">
        <f t="shared" si="108"/>
        <v>0</v>
      </c>
      <c r="Y179">
        <f t="shared" si="108"/>
        <v>0</v>
      </c>
      <c r="Z179">
        <f t="shared" si="108"/>
        <v>0</v>
      </c>
      <c r="AA179">
        <f t="shared" si="108"/>
        <v>0</v>
      </c>
      <c r="AB179">
        <f t="shared" si="108"/>
        <v>0</v>
      </c>
      <c r="AC179">
        <f t="shared" si="108"/>
        <v>0</v>
      </c>
      <c r="AD179">
        <f t="shared" si="108"/>
        <v>0</v>
      </c>
      <c r="AE179">
        <f t="shared" si="108"/>
        <v>0</v>
      </c>
      <c r="AF179">
        <f t="shared" si="108"/>
        <v>0</v>
      </c>
      <c r="AG179">
        <f t="shared" ref="AG179:BL179" si="109">AG30</f>
        <v>0</v>
      </c>
      <c r="AH179">
        <f t="shared" si="109"/>
        <v>0</v>
      </c>
      <c r="AI179">
        <f t="shared" si="109"/>
        <v>0</v>
      </c>
      <c r="AJ179">
        <f t="shared" si="109"/>
        <v>0</v>
      </c>
      <c r="AK179">
        <f t="shared" si="109"/>
        <v>0</v>
      </c>
      <c r="AL179">
        <f t="shared" si="109"/>
        <v>0</v>
      </c>
      <c r="AM179">
        <f t="shared" si="109"/>
        <v>0</v>
      </c>
      <c r="AN179">
        <f t="shared" si="109"/>
        <v>0</v>
      </c>
      <c r="AO179">
        <f t="shared" si="109"/>
        <v>0</v>
      </c>
      <c r="AP179">
        <f t="shared" si="109"/>
        <v>0</v>
      </c>
      <c r="AQ179">
        <f t="shared" si="109"/>
        <v>0</v>
      </c>
      <c r="AR179">
        <f t="shared" si="109"/>
        <v>0</v>
      </c>
      <c r="AS179">
        <f t="shared" si="109"/>
        <v>0</v>
      </c>
      <c r="AT179">
        <f t="shared" si="109"/>
        <v>0</v>
      </c>
      <c r="AU179">
        <f t="shared" si="109"/>
        <v>0</v>
      </c>
      <c r="AV179">
        <f t="shared" si="109"/>
        <v>0</v>
      </c>
      <c r="AW179">
        <f t="shared" si="109"/>
        <v>0</v>
      </c>
      <c r="AX179">
        <f t="shared" si="109"/>
        <v>0</v>
      </c>
      <c r="AY179">
        <f t="shared" si="109"/>
        <v>0</v>
      </c>
      <c r="AZ179">
        <f t="shared" si="109"/>
        <v>0</v>
      </c>
      <c r="BA179">
        <f t="shared" si="109"/>
        <v>0</v>
      </c>
      <c r="BB179">
        <f t="shared" si="109"/>
        <v>0</v>
      </c>
      <c r="BC179">
        <f t="shared" si="109"/>
        <v>382</v>
      </c>
      <c r="BD179" t="str">
        <f t="shared" si="109"/>
        <v>Agencia de Infraestructura en Salud y Equipamiento Médico</v>
      </c>
      <c r="BE179">
        <f t="shared" si="109"/>
        <v>0</v>
      </c>
      <c r="BF179">
        <f t="shared" si="109"/>
        <v>0</v>
      </c>
      <c r="BG179">
        <f t="shared" si="109"/>
        <v>0</v>
      </c>
      <c r="BH179">
        <f t="shared" si="109"/>
        <v>0</v>
      </c>
      <c r="BI179">
        <f t="shared" si="109"/>
        <v>0</v>
      </c>
      <c r="BJ179">
        <f t="shared" si="109"/>
        <v>0</v>
      </c>
      <c r="BK179">
        <f t="shared" si="109"/>
        <v>0</v>
      </c>
      <c r="BL179">
        <f t="shared" si="109"/>
        <v>0</v>
      </c>
      <c r="BM179">
        <f t="shared" ref="BM179:CR179" si="110">BM30</f>
        <v>0</v>
      </c>
      <c r="BN179">
        <f t="shared" si="110"/>
        <v>0</v>
      </c>
      <c r="BO179">
        <f t="shared" si="110"/>
        <v>0</v>
      </c>
      <c r="BP179">
        <f t="shared" si="110"/>
        <v>0</v>
      </c>
      <c r="BQ179">
        <f t="shared" si="110"/>
        <v>0</v>
      </c>
      <c r="BR179">
        <f t="shared" si="110"/>
        <v>0</v>
      </c>
      <c r="BS179">
        <f t="shared" si="110"/>
        <v>0</v>
      </c>
      <c r="BT179">
        <f t="shared" si="110"/>
        <v>43535194.600000001</v>
      </c>
      <c r="BU179">
        <f t="shared" si="110"/>
        <v>0</v>
      </c>
      <c r="BV179">
        <f t="shared" si="110"/>
        <v>0</v>
      </c>
      <c r="BW179">
        <f t="shared" si="110"/>
        <v>0</v>
      </c>
      <c r="BX179">
        <f t="shared" si="110"/>
        <v>0</v>
      </c>
      <c r="BY179">
        <f t="shared" si="110"/>
        <v>0</v>
      </c>
      <c r="BZ179">
        <f t="shared" si="110"/>
        <v>0</v>
      </c>
      <c r="CA179">
        <f t="shared" si="110"/>
        <v>0</v>
      </c>
      <c r="CB179">
        <f t="shared" si="110"/>
        <v>0</v>
      </c>
      <c r="CC179">
        <f t="shared" si="110"/>
        <v>0</v>
      </c>
      <c r="CD179">
        <f t="shared" si="110"/>
        <v>0</v>
      </c>
      <c r="CE179">
        <f t="shared" si="110"/>
        <v>0</v>
      </c>
      <c r="CF179">
        <f t="shared" si="110"/>
        <v>0</v>
      </c>
      <c r="CG179">
        <f t="shared" si="110"/>
        <v>0</v>
      </c>
      <c r="CH179">
        <f t="shared" si="110"/>
        <v>0</v>
      </c>
      <c r="CI179">
        <f t="shared" si="110"/>
        <v>0</v>
      </c>
      <c r="CJ179">
        <f t="shared" si="110"/>
        <v>0</v>
      </c>
      <c r="CK179">
        <f t="shared" si="110"/>
        <v>0</v>
      </c>
      <c r="CL179">
        <f t="shared" si="110"/>
        <v>0</v>
      </c>
      <c r="CM179">
        <f t="shared" si="110"/>
        <v>0</v>
      </c>
      <c r="CN179">
        <f t="shared" si="110"/>
        <v>0</v>
      </c>
      <c r="CO179">
        <f t="shared" si="110"/>
        <v>0</v>
      </c>
      <c r="CP179">
        <f t="shared" si="110"/>
        <v>0</v>
      </c>
      <c r="CQ179">
        <f t="shared" si="110"/>
        <v>0</v>
      </c>
      <c r="CR179">
        <f t="shared" si="110"/>
        <v>0</v>
      </c>
      <c r="CS179">
        <f t="shared" ref="CS179:DH179" si="111">CS30</f>
        <v>0</v>
      </c>
      <c r="CT179">
        <f t="shared" si="111"/>
        <v>0</v>
      </c>
      <c r="CU179">
        <f t="shared" si="111"/>
        <v>0</v>
      </c>
      <c r="CV179">
        <f t="shared" si="111"/>
        <v>0</v>
      </c>
      <c r="CW179">
        <f t="shared" si="111"/>
        <v>0</v>
      </c>
      <c r="CX179">
        <f t="shared" si="111"/>
        <v>0</v>
      </c>
      <c r="CY179">
        <f t="shared" si="111"/>
        <v>0</v>
      </c>
      <c r="CZ179">
        <f t="shared" si="111"/>
        <v>0</v>
      </c>
      <c r="DA179">
        <f t="shared" si="111"/>
        <v>0</v>
      </c>
      <c r="DB179">
        <f t="shared" si="111"/>
        <v>0</v>
      </c>
      <c r="DC179">
        <f t="shared" si="111"/>
        <v>0</v>
      </c>
      <c r="DD179">
        <f t="shared" si="111"/>
        <v>0</v>
      </c>
      <c r="DE179" t="str">
        <f t="shared" si="111"/>
        <v>99 - 02</v>
      </c>
      <c r="DF179" t="str">
        <f t="shared" si="111"/>
        <v>Dirección General de Programación y Operaciones del Tesoro</v>
      </c>
      <c r="DG179">
        <f t="shared" si="111"/>
        <v>454359051.85000002</v>
      </c>
      <c r="DH179">
        <f t="shared" si="111"/>
        <v>0</v>
      </c>
    </row>
    <row r="180" spans="1:112">
      <c r="A180" t="str">
        <f t="shared" ref="A180:AF180" si="112">A31</f>
        <v>99 - 02</v>
      </c>
      <c r="B180" t="str">
        <f t="shared" si="112"/>
        <v>Dirección General de Programación y Operaciones del Tesoro</v>
      </c>
      <c r="C180">
        <f t="shared" si="112"/>
        <v>350000050</v>
      </c>
      <c r="D180">
        <f t="shared" si="112"/>
        <v>351143047.78999996</v>
      </c>
      <c r="E180">
        <f t="shared" si="112"/>
        <v>50</v>
      </c>
      <c r="F180">
        <f t="shared" si="112"/>
        <v>637179.92999999993</v>
      </c>
      <c r="G180">
        <f t="shared" si="112"/>
        <v>50</v>
      </c>
      <c r="H180">
        <f t="shared" si="112"/>
        <v>2749122.95</v>
      </c>
      <c r="I180">
        <f t="shared" si="112"/>
        <v>200000000</v>
      </c>
      <c r="J180">
        <f t="shared" si="112"/>
        <v>201694403.26000005</v>
      </c>
      <c r="K180">
        <f t="shared" si="112"/>
        <v>250000000</v>
      </c>
      <c r="L180">
        <f t="shared" si="112"/>
        <v>273982228.99999988</v>
      </c>
      <c r="M180">
        <f t="shared" si="112"/>
        <v>0</v>
      </c>
      <c r="N180">
        <f t="shared" si="112"/>
        <v>321098325.53999996</v>
      </c>
      <c r="O180">
        <f t="shared" si="112"/>
        <v>320000000</v>
      </c>
      <c r="P180">
        <f t="shared" si="112"/>
        <v>1931370.1099999999</v>
      </c>
      <c r="Q180">
        <f t="shared" si="112"/>
        <v>0</v>
      </c>
      <c r="R180">
        <f t="shared" si="112"/>
        <v>348060234.63</v>
      </c>
      <c r="S180">
        <f t="shared" si="112"/>
        <v>0</v>
      </c>
      <c r="T180">
        <f t="shared" si="112"/>
        <v>0</v>
      </c>
      <c r="U180">
        <f t="shared" si="112"/>
        <v>0</v>
      </c>
      <c r="V180">
        <f t="shared" si="112"/>
        <v>0</v>
      </c>
      <c r="W180">
        <f t="shared" si="112"/>
        <v>0</v>
      </c>
      <c r="X180">
        <f t="shared" si="112"/>
        <v>0</v>
      </c>
      <c r="Y180">
        <f t="shared" si="112"/>
        <v>0</v>
      </c>
      <c r="Z180">
        <f t="shared" si="112"/>
        <v>0</v>
      </c>
      <c r="AA180">
        <f t="shared" si="112"/>
        <v>0</v>
      </c>
      <c r="AB180">
        <f t="shared" si="112"/>
        <v>0</v>
      </c>
      <c r="AC180">
        <f t="shared" si="112"/>
        <v>0</v>
      </c>
      <c r="AD180">
        <f t="shared" si="112"/>
        <v>0</v>
      </c>
      <c r="AE180">
        <f t="shared" si="112"/>
        <v>0</v>
      </c>
      <c r="AF180">
        <f t="shared" si="112"/>
        <v>0</v>
      </c>
      <c r="AG180">
        <f t="shared" ref="AG180:BL180" si="113">AG31</f>
        <v>0</v>
      </c>
      <c r="AH180">
        <f t="shared" si="113"/>
        <v>0</v>
      </c>
      <c r="AI180">
        <f t="shared" si="113"/>
        <v>0</v>
      </c>
      <c r="AJ180">
        <f t="shared" si="113"/>
        <v>0</v>
      </c>
      <c r="AK180">
        <f t="shared" si="113"/>
        <v>0</v>
      </c>
      <c r="AL180">
        <f t="shared" si="113"/>
        <v>0</v>
      </c>
      <c r="AM180">
        <f t="shared" si="113"/>
        <v>0</v>
      </c>
      <c r="AN180">
        <f t="shared" si="113"/>
        <v>0</v>
      </c>
      <c r="AO180">
        <f t="shared" si="113"/>
        <v>0</v>
      </c>
      <c r="AP180">
        <f t="shared" si="113"/>
        <v>0</v>
      </c>
      <c r="AQ180">
        <f t="shared" si="113"/>
        <v>0</v>
      </c>
      <c r="AR180">
        <f t="shared" si="113"/>
        <v>0</v>
      </c>
      <c r="AS180">
        <f t="shared" si="113"/>
        <v>0</v>
      </c>
      <c r="AT180">
        <f t="shared" si="113"/>
        <v>0</v>
      </c>
      <c r="AU180">
        <f t="shared" si="113"/>
        <v>0</v>
      </c>
      <c r="AV180">
        <f t="shared" si="113"/>
        <v>0</v>
      </c>
      <c r="AW180">
        <f t="shared" si="113"/>
        <v>0</v>
      </c>
      <c r="AX180">
        <f t="shared" si="113"/>
        <v>0</v>
      </c>
      <c r="AY180">
        <f t="shared" si="113"/>
        <v>0</v>
      </c>
      <c r="AZ180">
        <f t="shared" si="113"/>
        <v>0</v>
      </c>
      <c r="BA180">
        <f t="shared" si="113"/>
        <v>0</v>
      </c>
      <c r="BB180">
        <f t="shared" si="113"/>
        <v>0</v>
      </c>
      <c r="BC180">
        <f t="shared" si="113"/>
        <v>225</v>
      </c>
      <c r="BD180" t="str">
        <f t="shared" si="113"/>
        <v>Serv. Nal. para la Sostenibilidad en Saneamiento Básico</v>
      </c>
      <c r="BE180">
        <f t="shared" si="113"/>
        <v>0</v>
      </c>
      <c r="BF180">
        <f t="shared" si="113"/>
        <v>0</v>
      </c>
      <c r="BG180">
        <f t="shared" si="113"/>
        <v>0</v>
      </c>
      <c r="BH180">
        <f t="shared" si="113"/>
        <v>0</v>
      </c>
      <c r="BI180">
        <f t="shared" si="113"/>
        <v>0</v>
      </c>
      <c r="BJ180">
        <f t="shared" si="113"/>
        <v>0</v>
      </c>
      <c r="BK180">
        <f t="shared" si="113"/>
        <v>0</v>
      </c>
      <c r="BL180">
        <f t="shared" si="113"/>
        <v>0</v>
      </c>
      <c r="BM180">
        <f t="shared" ref="BM180:CR180" si="114">BM31</f>
        <v>0</v>
      </c>
      <c r="BN180">
        <f t="shared" si="114"/>
        <v>0</v>
      </c>
      <c r="BO180">
        <f t="shared" si="114"/>
        <v>0</v>
      </c>
      <c r="BP180">
        <f t="shared" si="114"/>
        <v>0</v>
      </c>
      <c r="BQ180">
        <f t="shared" si="114"/>
        <v>0</v>
      </c>
      <c r="BR180">
        <f t="shared" si="114"/>
        <v>0</v>
      </c>
      <c r="BS180">
        <f t="shared" si="114"/>
        <v>209023.96</v>
      </c>
      <c r="BT180">
        <f t="shared" si="114"/>
        <v>0</v>
      </c>
      <c r="BU180">
        <f t="shared" si="114"/>
        <v>0</v>
      </c>
      <c r="BV180">
        <f t="shared" si="114"/>
        <v>0</v>
      </c>
      <c r="BW180">
        <f t="shared" si="114"/>
        <v>0</v>
      </c>
      <c r="BX180">
        <f t="shared" si="114"/>
        <v>0</v>
      </c>
      <c r="BY180">
        <f t="shared" si="114"/>
        <v>0</v>
      </c>
      <c r="BZ180">
        <f t="shared" si="114"/>
        <v>0</v>
      </c>
      <c r="CA180">
        <f t="shared" si="114"/>
        <v>0</v>
      </c>
      <c r="CB180">
        <f t="shared" si="114"/>
        <v>0</v>
      </c>
      <c r="CC180">
        <f t="shared" si="114"/>
        <v>0</v>
      </c>
      <c r="CD180">
        <f t="shared" si="114"/>
        <v>0</v>
      </c>
      <c r="CE180">
        <f t="shared" si="114"/>
        <v>0</v>
      </c>
      <c r="CF180">
        <f t="shared" si="114"/>
        <v>0</v>
      </c>
      <c r="CG180">
        <f t="shared" si="114"/>
        <v>0</v>
      </c>
      <c r="CH180">
        <f t="shared" si="114"/>
        <v>0</v>
      </c>
      <c r="CI180">
        <f t="shared" si="114"/>
        <v>0</v>
      </c>
      <c r="CJ180">
        <f t="shared" si="114"/>
        <v>0</v>
      </c>
      <c r="CK180">
        <f t="shared" si="114"/>
        <v>0</v>
      </c>
      <c r="CL180">
        <f t="shared" si="114"/>
        <v>0</v>
      </c>
      <c r="CM180">
        <f t="shared" si="114"/>
        <v>0</v>
      </c>
      <c r="CN180">
        <f t="shared" si="114"/>
        <v>0</v>
      </c>
      <c r="CO180">
        <f t="shared" si="114"/>
        <v>0</v>
      </c>
      <c r="CP180">
        <f t="shared" si="114"/>
        <v>0</v>
      </c>
      <c r="CQ180">
        <f t="shared" si="114"/>
        <v>0</v>
      </c>
      <c r="CR180">
        <f t="shared" si="114"/>
        <v>0</v>
      </c>
      <c r="CS180">
        <f t="shared" ref="CS180:DH180" si="115">CS31</f>
        <v>0</v>
      </c>
      <c r="CT180">
        <f t="shared" si="115"/>
        <v>0</v>
      </c>
      <c r="CU180">
        <f t="shared" si="115"/>
        <v>0</v>
      </c>
      <c r="CV180">
        <f t="shared" si="115"/>
        <v>0</v>
      </c>
      <c r="CW180">
        <f t="shared" si="115"/>
        <v>0</v>
      </c>
      <c r="CX180">
        <f t="shared" si="115"/>
        <v>0</v>
      </c>
      <c r="CY180">
        <f t="shared" si="115"/>
        <v>0</v>
      </c>
      <c r="CZ180">
        <f t="shared" si="115"/>
        <v>0</v>
      </c>
      <c r="DA180">
        <f t="shared" si="115"/>
        <v>0</v>
      </c>
      <c r="DB180">
        <f t="shared" si="115"/>
        <v>0</v>
      </c>
      <c r="DC180">
        <f t="shared" si="115"/>
        <v>0</v>
      </c>
      <c r="DD180">
        <f t="shared" si="115"/>
        <v>0</v>
      </c>
      <c r="DE180">
        <f t="shared" si="115"/>
        <v>312</v>
      </c>
      <c r="DF180" t="str">
        <f t="shared" si="115"/>
        <v>Autoridad de Fiscalizac. y Control Soc de Bosques y Tierras</v>
      </c>
      <c r="DG180">
        <f t="shared" si="115"/>
        <v>11745031.069999993</v>
      </c>
      <c r="DH180">
        <f t="shared" si="115"/>
        <v>0</v>
      </c>
    </row>
    <row r="181" spans="1:112">
      <c r="A181" t="str">
        <f t="shared" ref="A181:AF181" si="116">A32</f>
        <v>99 - 04</v>
      </c>
      <c r="B181" t="str">
        <f t="shared" si="116"/>
        <v>Dirección General de Administración y Finanzas Territoriales</v>
      </c>
      <c r="C181">
        <f t="shared" si="116"/>
        <v>0</v>
      </c>
      <c r="D181">
        <f t="shared" si="116"/>
        <v>162621.54999999999</v>
      </c>
      <c r="E181">
        <f t="shared" si="116"/>
        <v>0</v>
      </c>
      <c r="F181">
        <f t="shared" si="116"/>
        <v>887005.61999999988</v>
      </c>
      <c r="G181">
        <f t="shared" si="116"/>
        <v>0</v>
      </c>
      <c r="H181">
        <f t="shared" si="116"/>
        <v>600082.17999999993</v>
      </c>
      <c r="I181">
        <f t="shared" si="116"/>
        <v>0</v>
      </c>
      <c r="J181">
        <f t="shared" si="116"/>
        <v>789.7</v>
      </c>
      <c r="K181">
        <f t="shared" si="116"/>
        <v>0</v>
      </c>
      <c r="L181">
        <f t="shared" si="116"/>
        <v>0</v>
      </c>
      <c r="M181">
        <f t="shared" si="116"/>
        <v>0</v>
      </c>
      <c r="N181">
        <f t="shared" si="116"/>
        <v>3730.3199999999997</v>
      </c>
      <c r="O181">
        <f t="shared" si="116"/>
        <v>0</v>
      </c>
      <c r="P181">
        <f t="shared" si="116"/>
        <v>0</v>
      </c>
      <c r="Q181">
        <f t="shared" si="116"/>
        <v>0</v>
      </c>
      <c r="R181">
        <f t="shared" si="116"/>
        <v>680192.44</v>
      </c>
      <c r="S181">
        <f t="shared" si="116"/>
        <v>0</v>
      </c>
      <c r="T181">
        <f t="shared" si="116"/>
        <v>0</v>
      </c>
      <c r="U181">
        <f t="shared" si="116"/>
        <v>0</v>
      </c>
      <c r="V181">
        <f t="shared" si="116"/>
        <v>0</v>
      </c>
      <c r="W181">
        <f t="shared" si="116"/>
        <v>0</v>
      </c>
      <c r="X181">
        <f t="shared" si="116"/>
        <v>0</v>
      </c>
      <c r="Y181">
        <f t="shared" si="116"/>
        <v>0</v>
      </c>
      <c r="Z181">
        <f t="shared" si="116"/>
        <v>0</v>
      </c>
      <c r="AA181">
        <f t="shared" si="116"/>
        <v>0</v>
      </c>
      <c r="AB181">
        <f t="shared" si="116"/>
        <v>0</v>
      </c>
      <c r="AC181">
        <f t="shared" si="116"/>
        <v>0</v>
      </c>
      <c r="AD181">
        <f t="shared" si="116"/>
        <v>0</v>
      </c>
      <c r="AE181">
        <f t="shared" si="116"/>
        <v>0</v>
      </c>
      <c r="AF181">
        <f t="shared" si="116"/>
        <v>0</v>
      </c>
      <c r="AG181">
        <f t="shared" ref="AG181:BL181" si="117">AG32</f>
        <v>0</v>
      </c>
      <c r="AH181">
        <f t="shared" si="117"/>
        <v>0</v>
      </c>
      <c r="AI181">
        <f t="shared" si="117"/>
        <v>0</v>
      </c>
      <c r="AJ181">
        <f t="shared" si="117"/>
        <v>0</v>
      </c>
      <c r="AK181">
        <f t="shared" si="117"/>
        <v>0</v>
      </c>
      <c r="AL181">
        <f t="shared" si="117"/>
        <v>0</v>
      </c>
      <c r="AM181">
        <f t="shared" si="117"/>
        <v>0</v>
      </c>
      <c r="AN181">
        <f t="shared" si="117"/>
        <v>0</v>
      </c>
      <c r="AO181">
        <f t="shared" si="117"/>
        <v>0</v>
      </c>
      <c r="AP181">
        <f t="shared" si="117"/>
        <v>0</v>
      </c>
      <c r="AQ181">
        <f t="shared" si="117"/>
        <v>0</v>
      </c>
      <c r="AR181">
        <f t="shared" si="117"/>
        <v>0</v>
      </c>
      <c r="AS181">
        <f t="shared" si="117"/>
        <v>0</v>
      </c>
      <c r="AT181">
        <f t="shared" si="117"/>
        <v>0</v>
      </c>
      <c r="AU181">
        <f t="shared" si="117"/>
        <v>0</v>
      </c>
      <c r="AV181">
        <f t="shared" si="117"/>
        <v>0</v>
      </c>
      <c r="AW181">
        <f t="shared" si="117"/>
        <v>0</v>
      </c>
      <c r="AX181">
        <f t="shared" si="117"/>
        <v>0</v>
      </c>
      <c r="AY181">
        <f t="shared" si="117"/>
        <v>0</v>
      </c>
      <c r="AZ181">
        <f t="shared" si="117"/>
        <v>0</v>
      </c>
      <c r="BA181">
        <f t="shared" si="117"/>
        <v>0</v>
      </c>
      <c r="BB181">
        <f t="shared" si="117"/>
        <v>0</v>
      </c>
      <c r="BC181">
        <f t="shared" si="117"/>
        <v>206</v>
      </c>
      <c r="BD181" t="str">
        <f t="shared" si="117"/>
        <v>Instituto Nacional de Estadística</v>
      </c>
      <c r="BE181">
        <f t="shared" si="117"/>
        <v>0</v>
      </c>
      <c r="BF181">
        <f t="shared" si="117"/>
        <v>0</v>
      </c>
      <c r="BG181">
        <f t="shared" si="117"/>
        <v>0</v>
      </c>
      <c r="BH181">
        <f t="shared" si="117"/>
        <v>0</v>
      </c>
      <c r="BI181">
        <f t="shared" si="117"/>
        <v>0</v>
      </c>
      <c r="BJ181">
        <f t="shared" si="117"/>
        <v>0</v>
      </c>
      <c r="BK181">
        <f t="shared" si="117"/>
        <v>0</v>
      </c>
      <c r="BL181">
        <f t="shared" si="117"/>
        <v>0</v>
      </c>
      <c r="BM181">
        <f t="shared" ref="BM181:CR181" si="118">BM32</f>
        <v>0</v>
      </c>
      <c r="BN181">
        <f t="shared" si="118"/>
        <v>0</v>
      </c>
      <c r="BO181">
        <f t="shared" si="118"/>
        <v>0</v>
      </c>
      <c r="BP181">
        <f t="shared" si="118"/>
        <v>0</v>
      </c>
      <c r="BQ181">
        <f t="shared" si="118"/>
        <v>0</v>
      </c>
      <c r="BR181">
        <f t="shared" si="118"/>
        <v>0</v>
      </c>
      <c r="BS181">
        <f t="shared" si="118"/>
        <v>0</v>
      </c>
      <c r="BT181">
        <f t="shared" si="118"/>
        <v>281623.58</v>
      </c>
      <c r="BU181">
        <f t="shared" si="118"/>
        <v>0</v>
      </c>
      <c r="BV181">
        <f t="shared" si="118"/>
        <v>0</v>
      </c>
      <c r="BW181">
        <f t="shared" si="118"/>
        <v>0</v>
      </c>
      <c r="BX181">
        <f t="shared" si="118"/>
        <v>0</v>
      </c>
      <c r="BY181">
        <f t="shared" si="118"/>
        <v>0</v>
      </c>
      <c r="BZ181">
        <f t="shared" si="118"/>
        <v>0</v>
      </c>
      <c r="CA181">
        <f t="shared" si="118"/>
        <v>0</v>
      </c>
      <c r="CB181">
        <f t="shared" si="118"/>
        <v>0</v>
      </c>
      <c r="CC181">
        <f t="shared" si="118"/>
        <v>0</v>
      </c>
      <c r="CD181">
        <f t="shared" si="118"/>
        <v>0</v>
      </c>
      <c r="CE181">
        <f t="shared" si="118"/>
        <v>0</v>
      </c>
      <c r="CF181">
        <f t="shared" si="118"/>
        <v>0</v>
      </c>
      <c r="CG181">
        <f t="shared" si="118"/>
        <v>0</v>
      </c>
      <c r="CH181">
        <f t="shared" si="118"/>
        <v>0</v>
      </c>
      <c r="CI181">
        <f t="shared" si="118"/>
        <v>0</v>
      </c>
      <c r="CJ181">
        <f t="shared" si="118"/>
        <v>0</v>
      </c>
      <c r="CK181">
        <f t="shared" si="118"/>
        <v>0</v>
      </c>
      <c r="CL181">
        <f t="shared" si="118"/>
        <v>0</v>
      </c>
      <c r="CM181">
        <f t="shared" si="118"/>
        <v>0</v>
      </c>
      <c r="CN181">
        <f t="shared" si="118"/>
        <v>0</v>
      </c>
      <c r="CO181">
        <f t="shared" si="118"/>
        <v>0</v>
      </c>
      <c r="CP181">
        <f t="shared" si="118"/>
        <v>0</v>
      </c>
      <c r="CQ181">
        <f t="shared" si="118"/>
        <v>0</v>
      </c>
      <c r="CR181">
        <f t="shared" si="118"/>
        <v>0</v>
      </c>
      <c r="CS181">
        <f t="shared" ref="CS181:DH181" si="119">CS32</f>
        <v>0</v>
      </c>
      <c r="CT181">
        <f t="shared" si="119"/>
        <v>0</v>
      </c>
      <c r="CU181">
        <f t="shared" si="119"/>
        <v>0</v>
      </c>
      <c r="CV181">
        <f t="shared" si="119"/>
        <v>0</v>
      </c>
      <c r="CW181">
        <f t="shared" si="119"/>
        <v>0</v>
      </c>
      <c r="CX181">
        <f t="shared" si="119"/>
        <v>0</v>
      </c>
      <c r="CY181">
        <f t="shared" si="119"/>
        <v>0</v>
      </c>
      <c r="CZ181">
        <f t="shared" si="119"/>
        <v>0</v>
      </c>
      <c r="DA181">
        <f t="shared" si="119"/>
        <v>0</v>
      </c>
      <c r="DB181">
        <f t="shared" si="119"/>
        <v>0</v>
      </c>
      <c r="DC181">
        <f t="shared" si="119"/>
        <v>0</v>
      </c>
      <c r="DD181">
        <f t="shared" si="119"/>
        <v>0</v>
      </c>
      <c r="DE181">
        <f t="shared" si="119"/>
        <v>548</v>
      </c>
      <c r="DF181" t="str">
        <f t="shared" si="119"/>
        <v>Corporación de las Fuerzas Armadas p/ el Des. Nacional</v>
      </c>
      <c r="DG181">
        <f t="shared" si="119"/>
        <v>1470997.9700000002</v>
      </c>
      <c r="DH181">
        <f t="shared" si="119"/>
        <v>0</v>
      </c>
    </row>
    <row r="182" spans="1:112">
      <c r="A182" t="str">
        <f t="shared" ref="A182:AF182" si="120">A33</f>
        <v>N/I</v>
      </c>
      <c r="B182" t="str">
        <f t="shared" si="120"/>
        <v>No Identificado</v>
      </c>
      <c r="C182">
        <f t="shared" si="120"/>
        <v>0</v>
      </c>
      <c r="D182">
        <f t="shared" si="120"/>
        <v>102110.76000000001</v>
      </c>
      <c r="E182">
        <f t="shared" si="120"/>
        <v>0</v>
      </c>
      <c r="F182">
        <f t="shared" si="120"/>
        <v>344085.35</v>
      </c>
      <c r="G182">
        <f t="shared" si="120"/>
        <v>0</v>
      </c>
      <c r="H182">
        <f t="shared" si="120"/>
        <v>0</v>
      </c>
      <c r="I182">
        <f t="shared" si="120"/>
        <v>0</v>
      </c>
      <c r="J182">
        <f t="shared" si="120"/>
        <v>0</v>
      </c>
      <c r="K182">
        <f t="shared" si="120"/>
        <v>0</v>
      </c>
      <c r="L182">
        <f t="shared" si="120"/>
        <v>0</v>
      </c>
      <c r="M182">
        <f t="shared" si="120"/>
        <v>0</v>
      </c>
      <c r="N182">
        <f t="shared" si="120"/>
        <v>551.99</v>
      </c>
      <c r="O182">
        <f t="shared" si="120"/>
        <v>0</v>
      </c>
      <c r="P182">
        <f t="shared" si="120"/>
        <v>47857.74</v>
      </c>
      <c r="Q182">
        <f t="shared" si="120"/>
        <v>0</v>
      </c>
      <c r="R182">
        <f t="shared" si="120"/>
        <v>266038.76999999996</v>
      </c>
      <c r="S182">
        <f t="shared" si="120"/>
        <v>0</v>
      </c>
      <c r="T182">
        <f t="shared" si="120"/>
        <v>0</v>
      </c>
      <c r="U182">
        <f t="shared" si="120"/>
        <v>0</v>
      </c>
      <c r="V182">
        <f t="shared" si="120"/>
        <v>0</v>
      </c>
      <c r="W182">
        <f t="shared" si="120"/>
        <v>0</v>
      </c>
      <c r="X182">
        <f t="shared" si="120"/>
        <v>0</v>
      </c>
      <c r="Y182">
        <f t="shared" si="120"/>
        <v>0</v>
      </c>
      <c r="Z182">
        <f t="shared" si="120"/>
        <v>0</v>
      </c>
      <c r="AA182">
        <f t="shared" si="120"/>
        <v>0</v>
      </c>
      <c r="AB182">
        <f t="shared" si="120"/>
        <v>0</v>
      </c>
      <c r="AC182">
        <f t="shared" si="120"/>
        <v>0</v>
      </c>
      <c r="AD182">
        <f t="shared" si="120"/>
        <v>0</v>
      </c>
      <c r="AE182">
        <f t="shared" si="120"/>
        <v>0</v>
      </c>
      <c r="AF182">
        <f t="shared" si="120"/>
        <v>0</v>
      </c>
      <c r="AG182">
        <f t="shared" ref="AG182:BL182" si="121">AG33</f>
        <v>0</v>
      </c>
      <c r="AH182">
        <f t="shared" si="121"/>
        <v>0</v>
      </c>
      <c r="AI182">
        <f t="shared" si="121"/>
        <v>0</v>
      </c>
      <c r="AJ182">
        <f t="shared" si="121"/>
        <v>0</v>
      </c>
      <c r="AK182">
        <f t="shared" si="121"/>
        <v>0</v>
      </c>
      <c r="AL182">
        <f t="shared" si="121"/>
        <v>0</v>
      </c>
      <c r="AM182">
        <f t="shared" si="121"/>
        <v>0</v>
      </c>
      <c r="AN182">
        <f t="shared" si="121"/>
        <v>0</v>
      </c>
      <c r="AO182">
        <f t="shared" si="121"/>
        <v>0</v>
      </c>
      <c r="AP182">
        <f t="shared" si="121"/>
        <v>0</v>
      </c>
      <c r="AQ182">
        <f t="shared" si="121"/>
        <v>0</v>
      </c>
      <c r="AR182">
        <f t="shared" si="121"/>
        <v>0</v>
      </c>
      <c r="AS182">
        <f t="shared" si="121"/>
        <v>0</v>
      </c>
      <c r="AT182">
        <f t="shared" si="121"/>
        <v>0</v>
      </c>
      <c r="AU182">
        <f t="shared" si="121"/>
        <v>0</v>
      </c>
      <c r="AV182">
        <f t="shared" si="121"/>
        <v>0</v>
      </c>
      <c r="AW182">
        <f t="shared" si="121"/>
        <v>0</v>
      </c>
      <c r="AX182">
        <f t="shared" si="121"/>
        <v>0</v>
      </c>
      <c r="AY182">
        <f t="shared" si="121"/>
        <v>0</v>
      </c>
      <c r="AZ182">
        <f t="shared" si="121"/>
        <v>0</v>
      </c>
      <c r="BA182">
        <f t="shared" si="121"/>
        <v>0</v>
      </c>
      <c r="BB182">
        <f t="shared" si="121"/>
        <v>0</v>
      </c>
      <c r="BC182">
        <f t="shared" si="121"/>
        <v>591</v>
      </c>
      <c r="BD182" t="str">
        <f t="shared" si="121"/>
        <v>Empresa Estatal de Transporte por Cable "Mi teleférico"</v>
      </c>
      <c r="BE182">
        <f t="shared" si="121"/>
        <v>0</v>
      </c>
      <c r="BF182">
        <f t="shared" si="121"/>
        <v>0</v>
      </c>
      <c r="BG182">
        <f t="shared" si="121"/>
        <v>0</v>
      </c>
      <c r="BH182">
        <f t="shared" si="121"/>
        <v>0</v>
      </c>
      <c r="BI182">
        <f t="shared" si="121"/>
        <v>0</v>
      </c>
      <c r="BJ182">
        <f t="shared" si="121"/>
        <v>0</v>
      </c>
      <c r="BK182">
        <f t="shared" si="121"/>
        <v>0</v>
      </c>
      <c r="BL182">
        <f t="shared" si="121"/>
        <v>0</v>
      </c>
      <c r="BM182">
        <f t="shared" ref="BM182:CR182" si="122">BM33</f>
        <v>0</v>
      </c>
      <c r="BN182">
        <f t="shared" si="122"/>
        <v>0</v>
      </c>
      <c r="BO182">
        <f t="shared" si="122"/>
        <v>0</v>
      </c>
      <c r="BP182">
        <f t="shared" si="122"/>
        <v>0</v>
      </c>
      <c r="BQ182">
        <f t="shared" si="122"/>
        <v>0</v>
      </c>
      <c r="BR182">
        <f t="shared" si="122"/>
        <v>0</v>
      </c>
      <c r="BS182">
        <f t="shared" si="122"/>
        <v>0</v>
      </c>
      <c r="BT182">
        <f t="shared" si="122"/>
        <v>665542.38</v>
      </c>
      <c r="BU182">
        <f t="shared" si="122"/>
        <v>0</v>
      </c>
      <c r="BV182">
        <f t="shared" si="122"/>
        <v>0</v>
      </c>
      <c r="BW182">
        <f t="shared" si="122"/>
        <v>0</v>
      </c>
      <c r="BX182">
        <f t="shared" si="122"/>
        <v>0</v>
      </c>
      <c r="BY182">
        <f t="shared" si="122"/>
        <v>0</v>
      </c>
      <c r="BZ182">
        <f t="shared" si="122"/>
        <v>0</v>
      </c>
      <c r="CA182">
        <f t="shared" si="122"/>
        <v>0</v>
      </c>
      <c r="CB182">
        <f t="shared" si="122"/>
        <v>0</v>
      </c>
      <c r="CC182">
        <f t="shared" si="122"/>
        <v>0</v>
      </c>
      <c r="CD182">
        <f t="shared" si="122"/>
        <v>0</v>
      </c>
      <c r="CE182">
        <f t="shared" si="122"/>
        <v>0</v>
      </c>
      <c r="CF182">
        <f t="shared" si="122"/>
        <v>0</v>
      </c>
      <c r="CG182">
        <f t="shared" si="122"/>
        <v>0</v>
      </c>
      <c r="CH182">
        <f t="shared" si="122"/>
        <v>0</v>
      </c>
      <c r="CI182">
        <f t="shared" si="122"/>
        <v>0</v>
      </c>
      <c r="CJ182">
        <f t="shared" si="122"/>
        <v>0</v>
      </c>
      <c r="CK182">
        <f t="shared" si="122"/>
        <v>0</v>
      </c>
      <c r="CL182">
        <f t="shared" si="122"/>
        <v>0</v>
      </c>
      <c r="CM182">
        <f t="shared" si="122"/>
        <v>0</v>
      </c>
      <c r="CN182">
        <f t="shared" si="122"/>
        <v>0</v>
      </c>
      <c r="CO182">
        <f t="shared" si="122"/>
        <v>0</v>
      </c>
      <c r="CP182">
        <f t="shared" si="122"/>
        <v>0</v>
      </c>
      <c r="CQ182">
        <f t="shared" si="122"/>
        <v>0</v>
      </c>
      <c r="CR182">
        <f t="shared" si="122"/>
        <v>0</v>
      </c>
      <c r="CS182">
        <f t="shared" ref="CS182:DH182" si="123">CS33</f>
        <v>0</v>
      </c>
      <c r="CT182">
        <f t="shared" si="123"/>
        <v>0</v>
      </c>
      <c r="CU182">
        <f t="shared" si="123"/>
        <v>0</v>
      </c>
      <c r="CV182">
        <f t="shared" si="123"/>
        <v>0</v>
      </c>
      <c r="CW182">
        <f t="shared" si="123"/>
        <v>0</v>
      </c>
      <c r="CX182">
        <f t="shared" si="123"/>
        <v>0</v>
      </c>
      <c r="CY182">
        <f t="shared" si="123"/>
        <v>0</v>
      </c>
      <c r="CZ182">
        <f t="shared" si="123"/>
        <v>0</v>
      </c>
      <c r="DA182">
        <f t="shared" si="123"/>
        <v>0</v>
      </c>
      <c r="DB182">
        <f t="shared" si="123"/>
        <v>0</v>
      </c>
      <c r="DC182">
        <f t="shared" si="123"/>
        <v>0</v>
      </c>
      <c r="DD182">
        <f t="shared" si="123"/>
        <v>0</v>
      </c>
      <c r="DE182">
        <f t="shared" si="123"/>
        <v>599</v>
      </c>
      <c r="DF182" t="str">
        <f t="shared" si="123"/>
        <v>Empresa Boliviana de Alimentos y Derivados</v>
      </c>
      <c r="DG182">
        <f t="shared" si="123"/>
        <v>67117679.070000008</v>
      </c>
      <c r="DH182">
        <f t="shared" si="123"/>
        <v>0</v>
      </c>
    </row>
    <row r="183" spans="1:112">
      <c r="A183">
        <f t="shared" ref="A183:AF183" si="124">A34</f>
        <v>597</v>
      </c>
      <c r="B183" t="str">
        <f t="shared" si="124"/>
        <v>Empresa Pública Nacional Estratégica de Yacimientos de Litio Bolivianos</v>
      </c>
      <c r="C183">
        <f t="shared" si="124"/>
        <v>0</v>
      </c>
      <c r="D183">
        <f t="shared" si="124"/>
        <v>0</v>
      </c>
      <c r="E183">
        <f t="shared" si="124"/>
        <v>0</v>
      </c>
      <c r="F183">
        <f t="shared" si="124"/>
        <v>0</v>
      </c>
      <c r="G183">
        <f t="shared" si="124"/>
        <v>0</v>
      </c>
      <c r="H183">
        <f t="shared" si="124"/>
        <v>0.1</v>
      </c>
      <c r="I183">
        <f t="shared" si="124"/>
        <v>0</v>
      </c>
      <c r="J183">
        <f t="shared" si="124"/>
        <v>509085.51999999996</v>
      </c>
      <c r="K183">
        <f t="shared" si="124"/>
        <v>15663.57</v>
      </c>
      <c r="L183">
        <f t="shared" si="124"/>
        <v>22289796.690000001</v>
      </c>
      <c r="M183">
        <f t="shared" si="124"/>
        <v>1250</v>
      </c>
      <c r="N183">
        <f t="shared" si="124"/>
        <v>6744520.3300000001</v>
      </c>
      <c r="O183">
        <f t="shared" si="124"/>
        <v>3313.96</v>
      </c>
      <c r="P183">
        <f t="shared" si="124"/>
        <v>21171803.98</v>
      </c>
      <c r="Q183">
        <f t="shared" si="124"/>
        <v>39625.22</v>
      </c>
      <c r="R183">
        <f t="shared" si="124"/>
        <v>12969313.630000001</v>
      </c>
      <c r="S183">
        <f t="shared" si="124"/>
        <v>0</v>
      </c>
      <c r="T183">
        <f t="shared" si="124"/>
        <v>0</v>
      </c>
      <c r="U183">
        <f t="shared" si="124"/>
        <v>0</v>
      </c>
      <c r="V183">
        <f t="shared" si="124"/>
        <v>0</v>
      </c>
      <c r="W183">
        <f t="shared" si="124"/>
        <v>0</v>
      </c>
      <c r="X183">
        <f t="shared" si="124"/>
        <v>0</v>
      </c>
      <c r="Y183">
        <f t="shared" si="124"/>
        <v>0</v>
      </c>
      <c r="Z183">
        <f t="shared" si="124"/>
        <v>0</v>
      </c>
      <c r="AA183">
        <f t="shared" si="124"/>
        <v>0</v>
      </c>
      <c r="AB183">
        <f t="shared" si="124"/>
        <v>0</v>
      </c>
      <c r="AC183">
        <f t="shared" si="124"/>
        <v>0</v>
      </c>
      <c r="AD183">
        <f t="shared" si="124"/>
        <v>0</v>
      </c>
      <c r="AE183">
        <f t="shared" si="124"/>
        <v>0</v>
      </c>
      <c r="AF183">
        <f t="shared" si="124"/>
        <v>0</v>
      </c>
      <c r="AG183">
        <f t="shared" ref="AG183:BL183" si="125">AG34</f>
        <v>0</v>
      </c>
      <c r="AH183">
        <f t="shared" si="125"/>
        <v>0</v>
      </c>
      <c r="AI183">
        <f t="shared" si="125"/>
        <v>0</v>
      </c>
      <c r="AJ183">
        <f t="shared" si="125"/>
        <v>0</v>
      </c>
      <c r="AK183">
        <f t="shared" si="125"/>
        <v>0</v>
      </c>
      <c r="AL183">
        <f t="shared" si="125"/>
        <v>0</v>
      </c>
      <c r="AM183">
        <f t="shared" si="125"/>
        <v>0</v>
      </c>
      <c r="AN183">
        <f t="shared" si="125"/>
        <v>0</v>
      </c>
      <c r="AO183">
        <f t="shared" si="125"/>
        <v>0</v>
      </c>
      <c r="AP183">
        <f t="shared" si="125"/>
        <v>0</v>
      </c>
      <c r="AQ183">
        <f t="shared" si="125"/>
        <v>0</v>
      </c>
      <c r="AR183">
        <f t="shared" si="125"/>
        <v>0</v>
      </c>
      <c r="AS183">
        <f t="shared" si="125"/>
        <v>0</v>
      </c>
      <c r="AT183">
        <f t="shared" si="125"/>
        <v>0</v>
      </c>
      <c r="AU183">
        <f t="shared" si="125"/>
        <v>0</v>
      </c>
      <c r="AV183">
        <f t="shared" si="125"/>
        <v>0</v>
      </c>
      <c r="AW183">
        <f t="shared" si="125"/>
        <v>0</v>
      </c>
      <c r="AX183">
        <f t="shared" si="125"/>
        <v>0</v>
      </c>
      <c r="AY183">
        <f t="shared" si="125"/>
        <v>0</v>
      </c>
      <c r="AZ183">
        <f t="shared" si="125"/>
        <v>0</v>
      </c>
      <c r="BA183">
        <f t="shared" si="125"/>
        <v>0</v>
      </c>
      <c r="BB183">
        <f t="shared" si="125"/>
        <v>0</v>
      </c>
      <c r="BC183">
        <f t="shared" si="125"/>
        <v>514</v>
      </c>
      <c r="BD183" t="str">
        <f t="shared" si="125"/>
        <v>Empresa Nacional de Electricidad</v>
      </c>
      <c r="BE183">
        <f t="shared" si="125"/>
        <v>0</v>
      </c>
      <c r="BF183">
        <f t="shared" si="125"/>
        <v>0</v>
      </c>
      <c r="BG183">
        <f t="shared" si="125"/>
        <v>0</v>
      </c>
      <c r="BH183">
        <f t="shared" si="125"/>
        <v>0</v>
      </c>
      <c r="BI183">
        <f t="shared" si="125"/>
        <v>0</v>
      </c>
      <c r="BJ183">
        <f t="shared" si="125"/>
        <v>0</v>
      </c>
      <c r="BK183">
        <f t="shared" si="125"/>
        <v>0</v>
      </c>
      <c r="BL183">
        <f t="shared" si="125"/>
        <v>0</v>
      </c>
      <c r="BM183">
        <f t="shared" ref="BM183:CR183" si="126">BM34</f>
        <v>0</v>
      </c>
      <c r="BN183">
        <f t="shared" si="126"/>
        <v>0</v>
      </c>
      <c r="BO183">
        <f t="shared" si="126"/>
        <v>0</v>
      </c>
      <c r="BP183">
        <f t="shared" si="126"/>
        <v>0</v>
      </c>
      <c r="BQ183">
        <f t="shared" si="126"/>
        <v>0</v>
      </c>
      <c r="BR183">
        <f t="shared" si="126"/>
        <v>0</v>
      </c>
      <c r="BS183">
        <f t="shared" si="126"/>
        <v>0</v>
      </c>
      <c r="BT183">
        <f t="shared" si="126"/>
        <v>50</v>
      </c>
      <c r="BU183">
        <f t="shared" si="126"/>
        <v>0</v>
      </c>
      <c r="BV183">
        <f t="shared" si="126"/>
        <v>0</v>
      </c>
      <c r="BW183">
        <f t="shared" si="126"/>
        <v>0</v>
      </c>
      <c r="BX183">
        <f t="shared" si="126"/>
        <v>0</v>
      </c>
      <c r="BY183">
        <f t="shared" si="126"/>
        <v>0</v>
      </c>
      <c r="BZ183">
        <f t="shared" si="126"/>
        <v>0</v>
      </c>
      <c r="CA183">
        <f t="shared" si="126"/>
        <v>0</v>
      </c>
      <c r="CB183">
        <f t="shared" si="126"/>
        <v>0</v>
      </c>
      <c r="CC183">
        <f t="shared" si="126"/>
        <v>0</v>
      </c>
      <c r="CD183">
        <f t="shared" si="126"/>
        <v>0</v>
      </c>
      <c r="CE183">
        <f t="shared" si="126"/>
        <v>0</v>
      </c>
      <c r="CF183">
        <f t="shared" si="126"/>
        <v>0</v>
      </c>
      <c r="CG183">
        <f t="shared" si="126"/>
        <v>0</v>
      </c>
      <c r="CH183">
        <f t="shared" si="126"/>
        <v>0</v>
      </c>
      <c r="CI183">
        <f t="shared" si="126"/>
        <v>0</v>
      </c>
      <c r="CJ183">
        <f t="shared" si="126"/>
        <v>0</v>
      </c>
      <c r="CK183">
        <f t="shared" si="126"/>
        <v>0</v>
      </c>
      <c r="CL183">
        <f t="shared" si="126"/>
        <v>0</v>
      </c>
      <c r="CM183">
        <f t="shared" si="126"/>
        <v>0</v>
      </c>
      <c r="CN183">
        <f t="shared" si="126"/>
        <v>0</v>
      </c>
      <c r="CO183">
        <f t="shared" si="126"/>
        <v>0</v>
      </c>
      <c r="CP183">
        <f t="shared" si="126"/>
        <v>0</v>
      </c>
      <c r="CQ183">
        <f t="shared" si="126"/>
        <v>0</v>
      </c>
      <c r="CR183">
        <f t="shared" si="126"/>
        <v>0</v>
      </c>
      <c r="CS183">
        <f t="shared" ref="CS183:DH183" si="127">CS34</f>
        <v>0</v>
      </c>
      <c r="CT183">
        <f t="shared" si="127"/>
        <v>0</v>
      </c>
      <c r="CU183">
        <f t="shared" si="127"/>
        <v>0</v>
      </c>
      <c r="CV183">
        <f t="shared" si="127"/>
        <v>0</v>
      </c>
      <c r="CW183">
        <f t="shared" si="127"/>
        <v>0</v>
      </c>
      <c r="CX183">
        <f t="shared" si="127"/>
        <v>0</v>
      </c>
      <c r="CY183">
        <f t="shared" si="127"/>
        <v>0</v>
      </c>
      <c r="CZ183">
        <f t="shared" si="127"/>
        <v>0</v>
      </c>
      <c r="DA183">
        <f t="shared" si="127"/>
        <v>0</v>
      </c>
      <c r="DB183">
        <f t="shared" si="127"/>
        <v>0</v>
      </c>
      <c r="DC183">
        <f t="shared" si="127"/>
        <v>0</v>
      </c>
      <c r="DD183">
        <f t="shared" si="127"/>
        <v>0</v>
      </c>
      <c r="DE183">
        <f t="shared" si="127"/>
        <v>132</v>
      </c>
      <c r="DF183" t="str">
        <f t="shared" si="127"/>
        <v>Servicio de Desarrollo de las Empresas Púb. Productivas</v>
      </c>
      <c r="DG183">
        <f t="shared" si="127"/>
        <v>82761685.290000007</v>
      </c>
      <c r="DH183">
        <f t="shared" si="127"/>
        <v>0</v>
      </c>
    </row>
    <row r="184" spans="1:112">
      <c r="A184">
        <f t="shared" ref="A184:AF184" si="128">A35</f>
        <v>595</v>
      </c>
      <c r="B184" t="str">
        <f t="shared" si="128"/>
        <v>Gestora Pública de la Seguridad Social de Largo Plazo</v>
      </c>
      <c r="C184">
        <f t="shared" si="128"/>
        <v>0</v>
      </c>
      <c r="D184">
        <f t="shared" si="128"/>
        <v>0</v>
      </c>
      <c r="E184">
        <f t="shared" si="128"/>
        <v>0</v>
      </c>
      <c r="F184">
        <f t="shared" si="128"/>
        <v>0</v>
      </c>
      <c r="G184">
        <f t="shared" si="128"/>
        <v>0</v>
      </c>
      <c r="H184">
        <f t="shared" si="128"/>
        <v>0</v>
      </c>
      <c r="I184">
        <f t="shared" si="128"/>
        <v>0</v>
      </c>
      <c r="J184">
        <f t="shared" si="128"/>
        <v>0</v>
      </c>
      <c r="K184">
        <f t="shared" si="128"/>
        <v>0</v>
      </c>
      <c r="L184">
        <f t="shared" si="128"/>
        <v>0</v>
      </c>
      <c r="M184">
        <f t="shared" si="128"/>
        <v>0</v>
      </c>
      <c r="N184">
        <f t="shared" si="128"/>
        <v>0</v>
      </c>
      <c r="O184">
        <f t="shared" si="128"/>
        <v>0</v>
      </c>
      <c r="P184">
        <f t="shared" si="128"/>
        <v>0</v>
      </c>
      <c r="Q184">
        <f t="shared" si="128"/>
        <v>0</v>
      </c>
      <c r="R184">
        <f t="shared" si="128"/>
        <v>35061.769999999997</v>
      </c>
      <c r="S184">
        <f t="shared" si="128"/>
        <v>0</v>
      </c>
      <c r="T184">
        <f t="shared" si="128"/>
        <v>0</v>
      </c>
      <c r="U184">
        <f t="shared" si="128"/>
        <v>0</v>
      </c>
      <c r="V184">
        <f t="shared" si="128"/>
        <v>0</v>
      </c>
      <c r="W184">
        <f t="shared" si="128"/>
        <v>0</v>
      </c>
      <c r="X184">
        <f t="shared" si="128"/>
        <v>0</v>
      </c>
      <c r="Y184">
        <f t="shared" si="128"/>
        <v>0</v>
      </c>
      <c r="Z184">
        <f t="shared" si="128"/>
        <v>0</v>
      </c>
      <c r="AA184">
        <f t="shared" si="128"/>
        <v>0</v>
      </c>
      <c r="AB184">
        <f t="shared" si="128"/>
        <v>0</v>
      </c>
      <c r="AC184">
        <f t="shared" si="128"/>
        <v>0</v>
      </c>
      <c r="AD184">
        <f t="shared" si="128"/>
        <v>0</v>
      </c>
      <c r="AE184">
        <f t="shared" si="128"/>
        <v>0</v>
      </c>
      <c r="AF184">
        <f t="shared" si="128"/>
        <v>0</v>
      </c>
      <c r="AG184">
        <f t="shared" ref="AG184:BL184" si="129">AG35</f>
        <v>0</v>
      </c>
      <c r="AH184">
        <f t="shared" si="129"/>
        <v>0</v>
      </c>
      <c r="AI184">
        <f t="shared" si="129"/>
        <v>0</v>
      </c>
      <c r="AJ184">
        <f t="shared" si="129"/>
        <v>0</v>
      </c>
      <c r="AK184">
        <f t="shared" si="129"/>
        <v>0</v>
      </c>
      <c r="AL184">
        <f t="shared" si="129"/>
        <v>0</v>
      </c>
      <c r="AM184">
        <f t="shared" si="129"/>
        <v>0</v>
      </c>
      <c r="AN184">
        <f t="shared" si="129"/>
        <v>0</v>
      </c>
      <c r="AO184">
        <f t="shared" si="129"/>
        <v>0</v>
      </c>
      <c r="AP184">
        <f t="shared" si="129"/>
        <v>0</v>
      </c>
      <c r="AQ184">
        <f t="shared" si="129"/>
        <v>0</v>
      </c>
      <c r="AR184">
        <f t="shared" si="129"/>
        <v>0</v>
      </c>
      <c r="AS184">
        <f t="shared" si="129"/>
        <v>0</v>
      </c>
      <c r="AT184">
        <f t="shared" si="129"/>
        <v>0</v>
      </c>
      <c r="AU184">
        <f t="shared" si="129"/>
        <v>0</v>
      </c>
      <c r="AV184">
        <f t="shared" si="129"/>
        <v>0</v>
      </c>
      <c r="AW184">
        <f t="shared" si="129"/>
        <v>0</v>
      </c>
      <c r="AX184">
        <f t="shared" si="129"/>
        <v>0</v>
      </c>
      <c r="AY184">
        <f t="shared" si="129"/>
        <v>0</v>
      </c>
      <c r="AZ184">
        <f t="shared" si="129"/>
        <v>0</v>
      </c>
      <c r="BA184">
        <f t="shared" si="129"/>
        <v>0</v>
      </c>
      <c r="BB184">
        <f t="shared" si="129"/>
        <v>0</v>
      </c>
      <c r="BC184">
        <f t="shared" si="129"/>
        <v>0</v>
      </c>
      <c r="BD184">
        <f t="shared" si="129"/>
        <v>0</v>
      </c>
      <c r="BE184">
        <f t="shared" si="129"/>
        <v>0</v>
      </c>
      <c r="BF184">
        <f t="shared" si="129"/>
        <v>0</v>
      </c>
      <c r="BG184">
        <f t="shared" si="129"/>
        <v>0</v>
      </c>
      <c r="BH184">
        <f t="shared" si="129"/>
        <v>0</v>
      </c>
      <c r="BI184">
        <f t="shared" si="129"/>
        <v>0</v>
      </c>
      <c r="BJ184">
        <f t="shared" si="129"/>
        <v>0</v>
      </c>
      <c r="BK184">
        <f t="shared" si="129"/>
        <v>0</v>
      </c>
      <c r="BL184">
        <f t="shared" si="129"/>
        <v>0</v>
      </c>
      <c r="BM184">
        <f t="shared" ref="BM184:CR184" si="130">BM35</f>
        <v>0</v>
      </c>
      <c r="BN184">
        <f t="shared" si="130"/>
        <v>0</v>
      </c>
      <c r="BO184">
        <f t="shared" si="130"/>
        <v>0</v>
      </c>
      <c r="BP184">
        <f t="shared" si="130"/>
        <v>0</v>
      </c>
      <c r="BQ184">
        <f t="shared" si="130"/>
        <v>0</v>
      </c>
      <c r="BR184">
        <f t="shared" si="130"/>
        <v>0</v>
      </c>
      <c r="BS184">
        <f t="shared" si="130"/>
        <v>0</v>
      </c>
      <c r="BT184">
        <f t="shared" si="130"/>
        <v>0</v>
      </c>
      <c r="BU184">
        <f t="shared" si="130"/>
        <v>0</v>
      </c>
      <c r="BV184">
        <f t="shared" si="130"/>
        <v>0</v>
      </c>
      <c r="BW184">
        <f t="shared" si="130"/>
        <v>0</v>
      </c>
      <c r="BX184">
        <f t="shared" si="130"/>
        <v>0</v>
      </c>
      <c r="BY184">
        <f t="shared" si="130"/>
        <v>0</v>
      </c>
      <c r="BZ184">
        <f t="shared" si="130"/>
        <v>0</v>
      </c>
      <c r="CA184">
        <f t="shared" si="130"/>
        <v>0</v>
      </c>
      <c r="CB184">
        <f t="shared" si="130"/>
        <v>0</v>
      </c>
      <c r="CC184">
        <f t="shared" si="130"/>
        <v>0</v>
      </c>
      <c r="CD184">
        <f t="shared" si="130"/>
        <v>0</v>
      </c>
      <c r="CE184">
        <f t="shared" si="130"/>
        <v>0</v>
      </c>
      <c r="CF184">
        <f t="shared" si="130"/>
        <v>0</v>
      </c>
      <c r="CG184">
        <f t="shared" si="130"/>
        <v>0</v>
      </c>
      <c r="CH184">
        <f t="shared" si="130"/>
        <v>0</v>
      </c>
      <c r="CI184">
        <f t="shared" si="130"/>
        <v>0</v>
      </c>
      <c r="CJ184">
        <f t="shared" si="130"/>
        <v>0</v>
      </c>
      <c r="CK184">
        <f t="shared" si="130"/>
        <v>0</v>
      </c>
      <c r="CL184">
        <f t="shared" si="130"/>
        <v>0</v>
      </c>
      <c r="CM184">
        <f t="shared" si="130"/>
        <v>0</v>
      </c>
      <c r="CN184">
        <f t="shared" si="130"/>
        <v>0</v>
      </c>
      <c r="CO184">
        <f t="shared" si="130"/>
        <v>0</v>
      </c>
      <c r="CP184">
        <f t="shared" si="130"/>
        <v>0</v>
      </c>
      <c r="CQ184">
        <f t="shared" si="130"/>
        <v>0</v>
      </c>
      <c r="CR184">
        <f t="shared" si="130"/>
        <v>0</v>
      </c>
      <c r="CS184">
        <f t="shared" ref="CS184:DH184" si="131">CS35</f>
        <v>0</v>
      </c>
      <c r="CT184">
        <f t="shared" si="131"/>
        <v>0</v>
      </c>
      <c r="CU184">
        <f t="shared" si="131"/>
        <v>0</v>
      </c>
      <c r="CV184">
        <f t="shared" si="131"/>
        <v>0</v>
      </c>
      <c r="CW184">
        <f t="shared" si="131"/>
        <v>0</v>
      </c>
      <c r="CX184">
        <f t="shared" si="131"/>
        <v>0</v>
      </c>
      <c r="CY184">
        <f t="shared" si="131"/>
        <v>0</v>
      </c>
      <c r="CZ184">
        <f t="shared" si="131"/>
        <v>0</v>
      </c>
      <c r="DA184">
        <f t="shared" si="131"/>
        <v>0</v>
      </c>
      <c r="DB184">
        <f t="shared" si="131"/>
        <v>0</v>
      </c>
      <c r="DC184">
        <f t="shared" si="131"/>
        <v>0</v>
      </c>
      <c r="DD184">
        <f t="shared" si="131"/>
        <v>0</v>
      </c>
      <c r="DE184">
        <f t="shared" si="131"/>
        <v>47</v>
      </c>
      <c r="DF184" t="str">
        <f t="shared" si="131"/>
        <v>Ministerio de Desarrollo Rural y Tierras</v>
      </c>
      <c r="DG184">
        <f t="shared" si="131"/>
        <v>50279.260000000009</v>
      </c>
      <c r="DH184">
        <f t="shared" si="131"/>
        <v>0</v>
      </c>
    </row>
    <row r="185" spans="1:112">
      <c r="A185">
        <f t="shared" ref="A185:AF185" si="132">A36</f>
        <v>78</v>
      </c>
      <c r="B185" t="str">
        <f t="shared" si="132"/>
        <v>Ministerio de Hidrocarburos y Energías</v>
      </c>
      <c r="C185">
        <f t="shared" si="132"/>
        <v>0</v>
      </c>
      <c r="D185">
        <f t="shared" si="132"/>
        <v>0</v>
      </c>
      <c r="E185">
        <f t="shared" si="132"/>
        <v>0</v>
      </c>
      <c r="F185">
        <f t="shared" si="132"/>
        <v>0</v>
      </c>
      <c r="G185">
        <f t="shared" si="132"/>
        <v>0</v>
      </c>
      <c r="H185">
        <f t="shared" si="132"/>
        <v>0</v>
      </c>
      <c r="I185">
        <f t="shared" si="132"/>
        <v>0</v>
      </c>
      <c r="J185">
        <f t="shared" si="132"/>
        <v>0</v>
      </c>
      <c r="K185">
        <f t="shared" si="132"/>
        <v>0</v>
      </c>
      <c r="L185">
        <f t="shared" si="132"/>
        <v>0</v>
      </c>
      <c r="M185">
        <f t="shared" si="132"/>
        <v>0</v>
      </c>
      <c r="N185">
        <f t="shared" si="132"/>
        <v>0</v>
      </c>
      <c r="O185">
        <f t="shared" si="132"/>
        <v>0</v>
      </c>
      <c r="P185">
        <f t="shared" si="132"/>
        <v>28519.119999999999</v>
      </c>
      <c r="Q185">
        <f t="shared" si="132"/>
        <v>0</v>
      </c>
      <c r="R185">
        <f t="shared" si="132"/>
        <v>44072.289999999994</v>
      </c>
      <c r="S185">
        <f t="shared" si="132"/>
        <v>0</v>
      </c>
      <c r="T185">
        <f t="shared" si="132"/>
        <v>0</v>
      </c>
      <c r="U185">
        <f t="shared" si="132"/>
        <v>0</v>
      </c>
      <c r="V185">
        <f t="shared" si="132"/>
        <v>0</v>
      </c>
      <c r="W185">
        <f t="shared" si="132"/>
        <v>0</v>
      </c>
      <c r="X185">
        <f t="shared" si="132"/>
        <v>0</v>
      </c>
      <c r="Y185">
        <f t="shared" si="132"/>
        <v>0</v>
      </c>
      <c r="Z185">
        <f t="shared" si="132"/>
        <v>0</v>
      </c>
      <c r="AA185">
        <f t="shared" si="132"/>
        <v>0</v>
      </c>
      <c r="AB185">
        <f t="shared" si="132"/>
        <v>0</v>
      </c>
      <c r="AC185">
        <f t="shared" si="132"/>
        <v>0</v>
      </c>
      <c r="AD185">
        <f t="shared" si="132"/>
        <v>0</v>
      </c>
      <c r="AE185">
        <f t="shared" si="132"/>
        <v>0</v>
      </c>
      <c r="AF185">
        <f t="shared" si="132"/>
        <v>0</v>
      </c>
      <c r="AG185">
        <f t="shared" ref="AG185:BL185" si="133">AG36</f>
        <v>0</v>
      </c>
      <c r="AH185">
        <f t="shared" si="133"/>
        <v>0</v>
      </c>
      <c r="AI185">
        <f t="shared" si="133"/>
        <v>0</v>
      </c>
      <c r="AJ185">
        <f t="shared" si="133"/>
        <v>0</v>
      </c>
      <c r="AK185">
        <f t="shared" si="133"/>
        <v>0</v>
      </c>
      <c r="AL185">
        <f t="shared" si="133"/>
        <v>0</v>
      </c>
      <c r="AM185">
        <f t="shared" si="133"/>
        <v>0</v>
      </c>
      <c r="AN185">
        <f t="shared" si="133"/>
        <v>0</v>
      </c>
      <c r="AO185">
        <f t="shared" si="133"/>
        <v>0</v>
      </c>
      <c r="AP185">
        <f t="shared" si="133"/>
        <v>0</v>
      </c>
      <c r="AQ185">
        <f t="shared" si="133"/>
        <v>0</v>
      </c>
      <c r="AR185">
        <f t="shared" si="133"/>
        <v>0</v>
      </c>
      <c r="AS185">
        <f t="shared" si="133"/>
        <v>0</v>
      </c>
      <c r="AT185">
        <f t="shared" si="133"/>
        <v>0</v>
      </c>
      <c r="AU185">
        <f t="shared" si="133"/>
        <v>0</v>
      </c>
      <c r="AV185">
        <f t="shared" si="133"/>
        <v>0</v>
      </c>
      <c r="AW185">
        <f t="shared" si="133"/>
        <v>0</v>
      </c>
      <c r="AX185">
        <f t="shared" si="133"/>
        <v>0</v>
      </c>
      <c r="AY185">
        <f t="shared" si="133"/>
        <v>0</v>
      </c>
      <c r="AZ185">
        <f t="shared" si="133"/>
        <v>0</v>
      </c>
      <c r="BA185">
        <f t="shared" si="133"/>
        <v>0</v>
      </c>
      <c r="BB185">
        <f t="shared" si="133"/>
        <v>0</v>
      </c>
      <c r="BC185">
        <f t="shared" si="133"/>
        <v>0</v>
      </c>
      <c r="BD185">
        <f t="shared" si="133"/>
        <v>0</v>
      </c>
      <c r="BE185">
        <f t="shared" si="133"/>
        <v>0</v>
      </c>
      <c r="BF185">
        <f t="shared" si="133"/>
        <v>0</v>
      </c>
      <c r="BG185">
        <f t="shared" si="133"/>
        <v>0</v>
      </c>
      <c r="BH185">
        <f t="shared" si="133"/>
        <v>0</v>
      </c>
      <c r="BI185">
        <f t="shared" si="133"/>
        <v>0</v>
      </c>
      <c r="BJ185">
        <f t="shared" si="133"/>
        <v>0</v>
      </c>
      <c r="BK185">
        <f t="shared" si="133"/>
        <v>0</v>
      </c>
      <c r="BL185">
        <f t="shared" si="133"/>
        <v>0</v>
      </c>
      <c r="BM185">
        <f t="shared" ref="BM185:CR185" si="134">BM36</f>
        <v>0</v>
      </c>
      <c r="BN185">
        <f t="shared" si="134"/>
        <v>0</v>
      </c>
      <c r="BO185">
        <f t="shared" si="134"/>
        <v>0</v>
      </c>
      <c r="BP185">
        <f t="shared" si="134"/>
        <v>0</v>
      </c>
      <c r="BQ185">
        <f t="shared" si="134"/>
        <v>0</v>
      </c>
      <c r="BR185">
        <f t="shared" si="134"/>
        <v>0</v>
      </c>
      <c r="BS185">
        <f t="shared" si="134"/>
        <v>0</v>
      </c>
      <c r="BT185">
        <f t="shared" si="134"/>
        <v>0</v>
      </c>
      <c r="BU185">
        <f t="shared" si="134"/>
        <v>0</v>
      </c>
      <c r="BV185">
        <f t="shared" si="134"/>
        <v>0</v>
      </c>
      <c r="BW185">
        <f t="shared" si="134"/>
        <v>0</v>
      </c>
      <c r="BX185">
        <f t="shared" si="134"/>
        <v>0</v>
      </c>
      <c r="BY185">
        <f t="shared" si="134"/>
        <v>0</v>
      </c>
      <c r="BZ185">
        <f t="shared" si="134"/>
        <v>0</v>
      </c>
      <c r="CA185">
        <f t="shared" si="134"/>
        <v>0</v>
      </c>
      <c r="CB185">
        <f t="shared" si="134"/>
        <v>0</v>
      </c>
      <c r="CC185">
        <f t="shared" si="134"/>
        <v>0</v>
      </c>
      <c r="CD185">
        <f t="shared" si="134"/>
        <v>0</v>
      </c>
      <c r="CE185">
        <f t="shared" si="134"/>
        <v>0</v>
      </c>
      <c r="CF185">
        <f t="shared" si="134"/>
        <v>0</v>
      </c>
      <c r="CG185">
        <f t="shared" si="134"/>
        <v>0</v>
      </c>
      <c r="CH185">
        <f t="shared" si="134"/>
        <v>0</v>
      </c>
      <c r="CI185">
        <f t="shared" si="134"/>
        <v>0</v>
      </c>
      <c r="CJ185">
        <f t="shared" si="134"/>
        <v>0</v>
      </c>
      <c r="CK185">
        <f t="shared" si="134"/>
        <v>0</v>
      </c>
      <c r="CL185">
        <f t="shared" si="134"/>
        <v>0</v>
      </c>
      <c r="CM185">
        <f t="shared" si="134"/>
        <v>0</v>
      </c>
      <c r="CN185">
        <f t="shared" si="134"/>
        <v>0</v>
      </c>
      <c r="CO185">
        <f t="shared" si="134"/>
        <v>0</v>
      </c>
      <c r="CP185">
        <f t="shared" si="134"/>
        <v>0</v>
      </c>
      <c r="CQ185">
        <f t="shared" si="134"/>
        <v>0</v>
      </c>
      <c r="CR185">
        <f t="shared" si="134"/>
        <v>0</v>
      </c>
      <c r="CS185">
        <f t="shared" ref="CS185:DH185" si="135">CS36</f>
        <v>0</v>
      </c>
      <c r="CT185">
        <f t="shared" si="135"/>
        <v>0</v>
      </c>
      <c r="CU185">
        <f t="shared" si="135"/>
        <v>0</v>
      </c>
      <c r="CV185">
        <f t="shared" si="135"/>
        <v>0</v>
      </c>
      <c r="CW185">
        <f t="shared" si="135"/>
        <v>0</v>
      </c>
      <c r="CX185">
        <f t="shared" si="135"/>
        <v>0</v>
      </c>
      <c r="CY185">
        <f t="shared" si="135"/>
        <v>0</v>
      </c>
      <c r="CZ185">
        <f t="shared" si="135"/>
        <v>0</v>
      </c>
      <c r="DA185">
        <f t="shared" si="135"/>
        <v>0</v>
      </c>
      <c r="DB185">
        <f t="shared" si="135"/>
        <v>0</v>
      </c>
      <c r="DC185">
        <f t="shared" si="135"/>
        <v>0</v>
      </c>
      <c r="DD185">
        <f t="shared" si="135"/>
        <v>0</v>
      </c>
      <c r="DE185">
        <f t="shared" si="135"/>
        <v>66</v>
      </c>
      <c r="DF185" t="str">
        <f t="shared" si="135"/>
        <v>Ministerio de Planificación del Desarrollo</v>
      </c>
      <c r="DG185">
        <f t="shared" si="135"/>
        <v>1890</v>
      </c>
      <c r="DH185">
        <f t="shared" si="135"/>
        <v>0</v>
      </c>
    </row>
    <row r="186" spans="1:112">
      <c r="A186">
        <f t="shared" ref="A186:AF186" si="136">A37</f>
        <v>283</v>
      </c>
      <c r="B186" t="str">
        <f t="shared" si="136"/>
        <v>Aduana Nacional</v>
      </c>
      <c r="C186">
        <f t="shared" si="136"/>
        <v>0</v>
      </c>
      <c r="D186">
        <f t="shared" si="136"/>
        <v>0</v>
      </c>
      <c r="E186">
        <f t="shared" si="136"/>
        <v>0</v>
      </c>
      <c r="F186">
        <f t="shared" si="136"/>
        <v>0</v>
      </c>
      <c r="G186">
        <f t="shared" si="136"/>
        <v>0</v>
      </c>
      <c r="H186">
        <f t="shared" si="136"/>
        <v>0</v>
      </c>
      <c r="I186">
        <f t="shared" si="136"/>
        <v>0</v>
      </c>
      <c r="J186">
        <f t="shared" si="136"/>
        <v>0</v>
      </c>
      <c r="K186">
        <f t="shared" si="136"/>
        <v>0</v>
      </c>
      <c r="L186">
        <f t="shared" si="136"/>
        <v>0</v>
      </c>
      <c r="M186">
        <f t="shared" si="136"/>
        <v>0</v>
      </c>
      <c r="N186">
        <f t="shared" si="136"/>
        <v>0</v>
      </c>
      <c r="O186">
        <f t="shared" si="136"/>
        <v>0</v>
      </c>
      <c r="P186">
        <f t="shared" si="136"/>
        <v>66017.89</v>
      </c>
      <c r="Q186">
        <f t="shared" si="136"/>
        <v>2255.9499999999998</v>
      </c>
      <c r="R186">
        <f t="shared" si="136"/>
        <v>3195617.0199999996</v>
      </c>
      <c r="S186">
        <f t="shared" si="136"/>
        <v>0</v>
      </c>
      <c r="T186">
        <f t="shared" si="136"/>
        <v>0</v>
      </c>
      <c r="U186">
        <f t="shared" si="136"/>
        <v>0</v>
      </c>
      <c r="V186">
        <f t="shared" si="136"/>
        <v>0</v>
      </c>
      <c r="W186">
        <f t="shared" si="136"/>
        <v>0</v>
      </c>
      <c r="X186">
        <f t="shared" si="136"/>
        <v>0</v>
      </c>
      <c r="Y186">
        <f t="shared" si="136"/>
        <v>0</v>
      </c>
      <c r="Z186">
        <f t="shared" si="136"/>
        <v>0</v>
      </c>
      <c r="AA186">
        <f t="shared" si="136"/>
        <v>0</v>
      </c>
      <c r="AB186">
        <f t="shared" si="136"/>
        <v>0</v>
      </c>
      <c r="AC186">
        <f t="shared" si="136"/>
        <v>0</v>
      </c>
      <c r="AD186">
        <f t="shared" si="136"/>
        <v>0</v>
      </c>
      <c r="AE186">
        <f t="shared" si="136"/>
        <v>0</v>
      </c>
      <c r="AF186">
        <f t="shared" si="136"/>
        <v>0</v>
      </c>
      <c r="AG186">
        <f t="shared" ref="AG186:BL186" si="137">AG37</f>
        <v>0</v>
      </c>
      <c r="AH186">
        <f t="shared" si="137"/>
        <v>0</v>
      </c>
      <c r="AI186">
        <f t="shared" si="137"/>
        <v>0</v>
      </c>
      <c r="AJ186">
        <f t="shared" si="137"/>
        <v>0</v>
      </c>
      <c r="AK186">
        <f t="shared" si="137"/>
        <v>0</v>
      </c>
      <c r="AL186">
        <f t="shared" si="137"/>
        <v>0</v>
      </c>
      <c r="AM186">
        <f t="shared" si="137"/>
        <v>0</v>
      </c>
      <c r="AN186">
        <f t="shared" si="137"/>
        <v>0</v>
      </c>
      <c r="AO186">
        <f t="shared" si="137"/>
        <v>0</v>
      </c>
      <c r="AP186">
        <f t="shared" si="137"/>
        <v>0</v>
      </c>
      <c r="AQ186">
        <f t="shared" si="137"/>
        <v>0</v>
      </c>
      <c r="AR186">
        <f t="shared" si="137"/>
        <v>0</v>
      </c>
      <c r="AS186">
        <f t="shared" si="137"/>
        <v>0</v>
      </c>
      <c r="AT186">
        <f t="shared" si="137"/>
        <v>0</v>
      </c>
      <c r="AU186">
        <f t="shared" si="137"/>
        <v>0</v>
      </c>
      <c r="AV186">
        <f t="shared" si="137"/>
        <v>0</v>
      </c>
      <c r="AW186">
        <f t="shared" si="137"/>
        <v>0</v>
      </c>
      <c r="AX186">
        <f t="shared" si="137"/>
        <v>0</v>
      </c>
      <c r="AY186">
        <f t="shared" si="137"/>
        <v>0</v>
      </c>
      <c r="AZ186">
        <f t="shared" si="137"/>
        <v>0</v>
      </c>
      <c r="BA186">
        <f t="shared" si="137"/>
        <v>0</v>
      </c>
      <c r="BB186">
        <f t="shared" si="137"/>
        <v>0</v>
      </c>
      <c r="BC186">
        <f t="shared" si="137"/>
        <v>0</v>
      </c>
      <c r="BD186">
        <f t="shared" si="137"/>
        <v>0</v>
      </c>
      <c r="BE186">
        <f t="shared" si="137"/>
        <v>0</v>
      </c>
      <c r="BF186">
        <f t="shared" si="137"/>
        <v>0</v>
      </c>
      <c r="BG186">
        <f t="shared" si="137"/>
        <v>0</v>
      </c>
      <c r="BH186">
        <f t="shared" si="137"/>
        <v>0</v>
      </c>
      <c r="BI186">
        <f t="shared" si="137"/>
        <v>0</v>
      </c>
      <c r="BJ186">
        <f t="shared" si="137"/>
        <v>0</v>
      </c>
      <c r="BK186">
        <f t="shared" si="137"/>
        <v>0</v>
      </c>
      <c r="BL186">
        <f t="shared" si="137"/>
        <v>0</v>
      </c>
      <c r="BM186">
        <f t="shared" ref="BM186:CR186" si="138">BM37</f>
        <v>0</v>
      </c>
      <c r="BN186">
        <f t="shared" si="138"/>
        <v>0</v>
      </c>
      <c r="BO186">
        <f t="shared" si="138"/>
        <v>0</v>
      </c>
      <c r="BP186">
        <f t="shared" si="138"/>
        <v>0</v>
      </c>
      <c r="BQ186">
        <f t="shared" si="138"/>
        <v>0</v>
      </c>
      <c r="BR186">
        <f t="shared" si="138"/>
        <v>0</v>
      </c>
      <c r="BS186">
        <f t="shared" si="138"/>
        <v>0</v>
      </c>
      <c r="BT186">
        <f t="shared" si="138"/>
        <v>0</v>
      </c>
      <c r="BU186">
        <f t="shared" si="138"/>
        <v>0</v>
      </c>
      <c r="BV186">
        <f t="shared" si="138"/>
        <v>0</v>
      </c>
      <c r="BW186">
        <f t="shared" si="138"/>
        <v>0</v>
      </c>
      <c r="BX186">
        <f t="shared" si="138"/>
        <v>0</v>
      </c>
      <c r="BY186">
        <f t="shared" si="138"/>
        <v>0</v>
      </c>
      <c r="BZ186">
        <f t="shared" si="138"/>
        <v>0</v>
      </c>
      <c r="CA186">
        <f t="shared" si="138"/>
        <v>0</v>
      </c>
      <c r="CB186">
        <f t="shared" si="138"/>
        <v>0</v>
      </c>
      <c r="CC186">
        <f t="shared" si="138"/>
        <v>0</v>
      </c>
      <c r="CD186">
        <f t="shared" si="138"/>
        <v>0</v>
      </c>
      <c r="CE186">
        <f t="shared" si="138"/>
        <v>0</v>
      </c>
      <c r="CF186">
        <f t="shared" si="138"/>
        <v>0</v>
      </c>
      <c r="CG186">
        <f t="shared" si="138"/>
        <v>0</v>
      </c>
      <c r="CH186">
        <f t="shared" si="138"/>
        <v>0</v>
      </c>
      <c r="CI186">
        <f t="shared" si="138"/>
        <v>0</v>
      </c>
      <c r="CJ186">
        <f t="shared" si="138"/>
        <v>0</v>
      </c>
      <c r="CK186">
        <f t="shared" si="138"/>
        <v>0</v>
      </c>
      <c r="CL186">
        <f t="shared" si="138"/>
        <v>0</v>
      </c>
      <c r="CM186">
        <f t="shared" si="138"/>
        <v>0</v>
      </c>
      <c r="CN186">
        <f t="shared" si="138"/>
        <v>0</v>
      </c>
      <c r="CO186">
        <f t="shared" si="138"/>
        <v>0</v>
      </c>
      <c r="CP186">
        <f t="shared" si="138"/>
        <v>0</v>
      </c>
      <c r="CQ186">
        <f t="shared" si="138"/>
        <v>0</v>
      </c>
      <c r="CR186">
        <f t="shared" si="138"/>
        <v>0</v>
      </c>
      <c r="CS186">
        <f t="shared" ref="CS186:DH186" si="139">CS37</f>
        <v>0</v>
      </c>
      <c r="CT186">
        <f t="shared" si="139"/>
        <v>0</v>
      </c>
      <c r="CU186">
        <f t="shared" si="139"/>
        <v>0</v>
      </c>
      <c r="CV186">
        <f t="shared" si="139"/>
        <v>0</v>
      </c>
      <c r="CW186">
        <f t="shared" si="139"/>
        <v>0</v>
      </c>
      <c r="CX186">
        <f t="shared" si="139"/>
        <v>0</v>
      </c>
      <c r="CY186">
        <f t="shared" si="139"/>
        <v>0</v>
      </c>
      <c r="CZ186">
        <f t="shared" si="139"/>
        <v>0</v>
      </c>
      <c r="DA186">
        <f t="shared" si="139"/>
        <v>0</v>
      </c>
      <c r="DB186">
        <f t="shared" si="139"/>
        <v>0</v>
      </c>
      <c r="DC186">
        <f t="shared" si="139"/>
        <v>0</v>
      </c>
      <c r="DD186">
        <f t="shared" si="139"/>
        <v>0</v>
      </c>
      <c r="DE186">
        <f t="shared" si="139"/>
        <v>249</v>
      </c>
      <c r="DF186" t="str">
        <f t="shared" si="139"/>
        <v>Central de Abastecimiento y Suministros de Salud</v>
      </c>
      <c r="DG186">
        <f t="shared" si="139"/>
        <v>1880010</v>
      </c>
      <c r="DH186">
        <f t="shared" si="139"/>
        <v>0</v>
      </c>
    </row>
    <row r="187" spans="1:112">
      <c r="A187">
        <f t="shared" ref="A187:AF187" si="140">A38</f>
        <v>203</v>
      </c>
      <c r="B187" t="str">
        <f t="shared" si="140"/>
        <v>Autoridad de Supervisión del Sistema Financiero</v>
      </c>
      <c r="C187">
        <f t="shared" si="140"/>
        <v>0</v>
      </c>
      <c r="D187">
        <f t="shared" si="140"/>
        <v>0</v>
      </c>
      <c r="E187">
        <f t="shared" si="140"/>
        <v>0</v>
      </c>
      <c r="F187">
        <f t="shared" si="140"/>
        <v>0</v>
      </c>
      <c r="G187">
        <f t="shared" si="140"/>
        <v>0</v>
      </c>
      <c r="H187">
        <f t="shared" si="140"/>
        <v>0.03</v>
      </c>
      <c r="I187">
        <f t="shared" si="140"/>
        <v>0</v>
      </c>
      <c r="J187">
        <f t="shared" si="140"/>
        <v>0</v>
      </c>
      <c r="K187">
        <f t="shared" si="140"/>
        <v>0</v>
      </c>
      <c r="L187">
        <f t="shared" si="140"/>
        <v>0</v>
      </c>
      <c r="M187">
        <f t="shared" si="140"/>
        <v>0</v>
      </c>
      <c r="N187">
        <f t="shared" si="140"/>
        <v>0</v>
      </c>
      <c r="O187">
        <f t="shared" si="140"/>
        <v>0</v>
      </c>
      <c r="P187">
        <f t="shared" si="140"/>
        <v>45</v>
      </c>
      <c r="Q187">
        <f t="shared" si="140"/>
        <v>0</v>
      </c>
      <c r="R187">
        <f t="shared" si="140"/>
        <v>997</v>
      </c>
      <c r="S187">
        <f t="shared" si="140"/>
        <v>0</v>
      </c>
      <c r="T187">
        <f t="shared" si="140"/>
        <v>0</v>
      </c>
      <c r="U187">
        <f t="shared" si="140"/>
        <v>0</v>
      </c>
      <c r="V187">
        <f t="shared" si="140"/>
        <v>0</v>
      </c>
      <c r="W187">
        <f t="shared" si="140"/>
        <v>0</v>
      </c>
      <c r="X187">
        <f t="shared" si="140"/>
        <v>0</v>
      </c>
      <c r="Y187">
        <f t="shared" si="140"/>
        <v>0</v>
      </c>
      <c r="Z187">
        <f t="shared" si="140"/>
        <v>0</v>
      </c>
      <c r="AA187">
        <f t="shared" si="140"/>
        <v>0</v>
      </c>
      <c r="AB187">
        <f t="shared" si="140"/>
        <v>0</v>
      </c>
      <c r="AC187">
        <f t="shared" si="140"/>
        <v>0</v>
      </c>
      <c r="AD187">
        <f t="shared" si="140"/>
        <v>0</v>
      </c>
      <c r="AE187">
        <f t="shared" si="140"/>
        <v>0</v>
      </c>
      <c r="AF187">
        <f t="shared" si="140"/>
        <v>0</v>
      </c>
      <c r="AG187">
        <f t="shared" ref="AG187:BL187" si="141">AG38</f>
        <v>0</v>
      </c>
      <c r="AH187">
        <f t="shared" si="141"/>
        <v>0</v>
      </c>
      <c r="AI187">
        <f t="shared" si="141"/>
        <v>0</v>
      </c>
      <c r="AJ187">
        <f t="shared" si="141"/>
        <v>0</v>
      </c>
      <c r="AK187">
        <f t="shared" si="141"/>
        <v>0</v>
      </c>
      <c r="AL187">
        <f t="shared" si="141"/>
        <v>0</v>
      </c>
      <c r="AM187">
        <f t="shared" si="141"/>
        <v>0</v>
      </c>
      <c r="AN187">
        <f t="shared" si="141"/>
        <v>0</v>
      </c>
      <c r="AO187">
        <f t="shared" si="141"/>
        <v>0</v>
      </c>
      <c r="AP187">
        <f t="shared" si="141"/>
        <v>0</v>
      </c>
      <c r="AQ187">
        <f t="shared" si="141"/>
        <v>0</v>
      </c>
      <c r="AR187">
        <f t="shared" si="141"/>
        <v>0</v>
      </c>
      <c r="AS187">
        <f t="shared" si="141"/>
        <v>0</v>
      </c>
      <c r="AT187">
        <f t="shared" si="141"/>
        <v>0</v>
      </c>
      <c r="AU187">
        <f t="shared" si="141"/>
        <v>0</v>
      </c>
      <c r="AV187">
        <f t="shared" si="141"/>
        <v>0</v>
      </c>
      <c r="AW187">
        <f t="shared" si="141"/>
        <v>0</v>
      </c>
      <c r="AX187">
        <f t="shared" si="141"/>
        <v>0</v>
      </c>
      <c r="AY187">
        <f t="shared" si="141"/>
        <v>0</v>
      </c>
      <c r="AZ187">
        <f t="shared" si="141"/>
        <v>0</v>
      </c>
      <c r="BA187">
        <f t="shared" si="141"/>
        <v>0</v>
      </c>
      <c r="BB187">
        <f t="shared" si="141"/>
        <v>0</v>
      </c>
      <c r="BC187">
        <f t="shared" si="141"/>
        <v>0</v>
      </c>
      <c r="BD187">
        <f t="shared" si="141"/>
        <v>0</v>
      </c>
      <c r="BE187">
        <f t="shared" si="141"/>
        <v>0</v>
      </c>
      <c r="BF187">
        <f t="shared" si="141"/>
        <v>0</v>
      </c>
      <c r="BG187">
        <f t="shared" si="141"/>
        <v>0</v>
      </c>
      <c r="BH187">
        <f t="shared" si="141"/>
        <v>0</v>
      </c>
      <c r="BI187">
        <f t="shared" si="141"/>
        <v>0</v>
      </c>
      <c r="BJ187">
        <f t="shared" si="141"/>
        <v>0</v>
      </c>
      <c r="BK187">
        <f t="shared" si="141"/>
        <v>0</v>
      </c>
      <c r="BL187">
        <f t="shared" si="141"/>
        <v>0</v>
      </c>
      <c r="BM187">
        <f t="shared" ref="BM187:CR187" si="142">BM38</f>
        <v>0</v>
      </c>
      <c r="BN187">
        <f t="shared" si="142"/>
        <v>0</v>
      </c>
      <c r="BO187">
        <f t="shared" si="142"/>
        <v>0</v>
      </c>
      <c r="BP187">
        <f t="shared" si="142"/>
        <v>0</v>
      </c>
      <c r="BQ187">
        <f t="shared" si="142"/>
        <v>0</v>
      </c>
      <c r="BR187">
        <f t="shared" si="142"/>
        <v>0</v>
      </c>
      <c r="BS187">
        <f t="shared" si="142"/>
        <v>0</v>
      </c>
      <c r="BT187">
        <f t="shared" si="142"/>
        <v>0</v>
      </c>
      <c r="BU187">
        <f t="shared" si="142"/>
        <v>0</v>
      </c>
      <c r="BV187">
        <f t="shared" si="142"/>
        <v>0</v>
      </c>
      <c r="BW187">
        <f t="shared" si="142"/>
        <v>0</v>
      </c>
      <c r="BX187">
        <f t="shared" si="142"/>
        <v>0</v>
      </c>
      <c r="BY187">
        <f t="shared" si="142"/>
        <v>0</v>
      </c>
      <c r="BZ187">
        <f t="shared" si="142"/>
        <v>0</v>
      </c>
      <c r="CA187">
        <f t="shared" si="142"/>
        <v>0</v>
      </c>
      <c r="CB187">
        <f t="shared" si="142"/>
        <v>0</v>
      </c>
      <c r="CC187">
        <f t="shared" si="142"/>
        <v>0</v>
      </c>
      <c r="CD187">
        <f t="shared" si="142"/>
        <v>0</v>
      </c>
      <c r="CE187">
        <f t="shared" si="142"/>
        <v>0</v>
      </c>
      <c r="CF187">
        <f t="shared" si="142"/>
        <v>0</v>
      </c>
      <c r="CG187">
        <f t="shared" si="142"/>
        <v>0</v>
      </c>
      <c r="CH187">
        <f t="shared" si="142"/>
        <v>0</v>
      </c>
      <c r="CI187">
        <f t="shared" si="142"/>
        <v>0</v>
      </c>
      <c r="CJ187">
        <f t="shared" si="142"/>
        <v>0</v>
      </c>
      <c r="CK187">
        <f t="shared" si="142"/>
        <v>0</v>
      </c>
      <c r="CL187">
        <f t="shared" si="142"/>
        <v>0</v>
      </c>
      <c r="CM187">
        <f t="shared" si="142"/>
        <v>0</v>
      </c>
      <c r="CN187">
        <f t="shared" si="142"/>
        <v>0</v>
      </c>
      <c r="CO187">
        <f t="shared" si="142"/>
        <v>0</v>
      </c>
      <c r="CP187">
        <f t="shared" si="142"/>
        <v>0</v>
      </c>
      <c r="CQ187">
        <f t="shared" si="142"/>
        <v>0</v>
      </c>
      <c r="CR187">
        <f t="shared" si="142"/>
        <v>0</v>
      </c>
      <c r="CS187">
        <f t="shared" ref="CS187:DH187" si="143">CS38</f>
        <v>0</v>
      </c>
      <c r="CT187">
        <f t="shared" si="143"/>
        <v>0</v>
      </c>
      <c r="CU187">
        <f t="shared" si="143"/>
        <v>0</v>
      </c>
      <c r="CV187">
        <f t="shared" si="143"/>
        <v>0</v>
      </c>
      <c r="CW187">
        <f t="shared" si="143"/>
        <v>0</v>
      </c>
      <c r="CX187">
        <f t="shared" si="143"/>
        <v>0</v>
      </c>
      <c r="CY187">
        <f t="shared" si="143"/>
        <v>0</v>
      </c>
      <c r="CZ187">
        <f t="shared" si="143"/>
        <v>0</v>
      </c>
      <c r="DA187">
        <f t="shared" si="143"/>
        <v>0</v>
      </c>
      <c r="DB187">
        <f t="shared" si="143"/>
        <v>0</v>
      </c>
      <c r="DC187">
        <f t="shared" si="143"/>
        <v>0</v>
      </c>
      <c r="DD187">
        <f t="shared" si="143"/>
        <v>0</v>
      </c>
      <c r="DE187">
        <f t="shared" si="143"/>
        <v>290</v>
      </c>
      <c r="DF187" t="str">
        <f t="shared" si="143"/>
        <v>Servicio de Impuestos Nacionales</v>
      </c>
      <c r="DG187">
        <f t="shared" si="143"/>
        <v>16981370.59</v>
      </c>
      <c r="DH187">
        <f t="shared" si="143"/>
        <v>0</v>
      </c>
    </row>
    <row r="188" spans="1:112">
      <c r="A188">
        <f t="shared" ref="A188:AF188" si="144">A39</f>
        <v>155</v>
      </c>
      <c r="B188" t="str">
        <f t="shared" si="144"/>
        <v>Dirección del Notariado Plurinacional</v>
      </c>
      <c r="C188">
        <f t="shared" si="144"/>
        <v>0</v>
      </c>
      <c r="D188">
        <f t="shared" si="144"/>
        <v>0</v>
      </c>
      <c r="E188">
        <f t="shared" si="144"/>
        <v>0</v>
      </c>
      <c r="F188">
        <f t="shared" si="144"/>
        <v>0</v>
      </c>
      <c r="G188">
        <f t="shared" si="144"/>
        <v>0</v>
      </c>
      <c r="H188">
        <f t="shared" si="144"/>
        <v>0</v>
      </c>
      <c r="I188">
        <f t="shared" si="144"/>
        <v>0</v>
      </c>
      <c r="J188">
        <f t="shared" si="144"/>
        <v>0</v>
      </c>
      <c r="K188">
        <f t="shared" si="144"/>
        <v>0</v>
      </c>
      <c r="L188">
        <f t="shared" si="144"/>
        <v>0</v>
      </c>
      <c r="M188">
        <f t="shared" si="144"/>
        <v>0</v>
      </c>
      <c r="N188">
        <f t="shared" si="144"/>
        <v>0</v>
      </c>
      <c r="O188">
        <f t="shared" si="144"/>
        <v>0</v>
      </c>
      <c r="P188">
        <f t="shared" si="144"/>
        <v>0</v>
      </c>
      <c r="Q188">
        <f t="shared" si="144"/>
        <v>0</v>
      </c>
      <c r="R188">
        <f t="shared" si="144"/>
        <v>21824.239999999998</v>
      </c>
      <c r="S188">
        <f t="shared" si="144"/>
        <v>0</v>
      </c>
      <c r="T188">
        <f t="shared" si="144"/>
        <v>0</v>
      </c>
      <c r="U188">
        <f t="shared" si="144"/>
        <v>0</v>
      </c>
      <c r="V188">
        <f t="shared" si="144"/>
        <v>0</v>
      </c>
      <c r="W188">
        <f t="shared" si="144"/>
        <v>0</v>
      </c>
      <c r="X188">
        <f t="shared" si="144"/>
        <v>0</v>
      </c>
      <c r="Y188">
        <f t="shared" si="144"/>
        <v>0</v>
      </c>
      <c r="Z188">
        <f t="shared" si="144"/>
        <v>0</v>
      </c>
      <c r="AA188">
        <f t="shared" si="144"/>
        <v>0</v>
      </c>
      <c r="AB188">
        <f t="shared" si="144"/>
        <v>0</v>
      </c>
      <c r="AC188">
        <f t="shared" si="144"/>
        <v>0</v>
      </c>
      <c r="AD188">
        <f t="shared" si="144"/>
        <v>0</v>
      </c>
      <c r="AE188">
        <f t="shared" si="144"/>
        <v>0</v>
      </c>
      <c r="AF188">
        <f t="shared" si="144"/>
        <v>0</v>
      </c>
      <c r="AG188">
        <f t="shared" ref="AG188:BL188" si="145">AG39</f>
        <v>0</v>
      </c>
      <c r="AH188">
        <f t="shared" si="145"/>
        <v>0</v>
      </c>
      <c r="AI188">
        <f t="shared" si="145"/>
        <v>0</v>
      </c>
      <c r="AJ188">
        <f t="shared" si="145"/>
        <v>0</v>
      </c>
      <c r="AK188">
        <f t="shared" si="145"/>
        <v>0</v>
      </c>
      <c r="AL188">
        <f t="shared" si="145"/>
        <v>0</v>
      </c>
      <c r="AM188">
        <f t="shared" si="145"/>
        <v>0</v>
      </c>
      <c r="AN188">
        <f t="shared" si="145"/>
        <v>0</v>
      </c>
      <c r="AO188">
        <f t="shared" si="145"/>
        <v>0</v>
      </c>
      <c r="AP188">
        <f t="shared" si="145"/>
        <v>0</v>
      </c>
      <c r="AQ188">
        <f t="shared" si="145"/>
        <v>0</v>
      </c>
      <c r="AR188">
        <f t="shared" si="145"/>
        <v>0</v>
      </c>
      <c r="AS188">
        <f t="shared" si="145"/>
        <v>0</v>
      </c>
      <c r="AT188">
        <f t="shared" si="145"/>
        <v>0</v>
      </c>
      <c r="AU188">
        <f t="shared" si="145"/>
        <v>0</v>
      </c>
      <c r="AV188">
        <f t="shared" si="145"/>
        <v>0</v>
      </c>
      <c r="AW188">
        <f t="shared" si="145"/>
        <v>0</v>
      </c>
      <c r="AX188">
        <f t="shared" si="145"/>
        <v>0</v>
      </c>
      <c r="AY188">
        <f t="shared" si="145"/>
        <v>0</v>
      </c>
      <c r="AZ188">
        <f t="shared" si="145"/>
        <v>0</v>
      </c>
      <c r="BA188">
        <f t="shared" si="145"/>
        <v>0</v>
      </c>
      <c r="BB188">
        <f t="shared" si="145"/>
        <v>0</v>
      </c>
      <c r="BC188">
        <f t="shared" si="145"/>
        <v>0</v>
      </c>
      <c r="BD188">
        <f t="shared" si="145"/>
        <v>0</v>
      </c>
      <c r="BE188">
        <f t="shared" si="145"/>
        <v>0</v>
      </c>
      <c r="BF188">
        <f t="shared" si="145"/>
        <v>0</v>
      </c>
      <c r="BG188">
        <f t="shared" si="145"/>
        <v>0</v>
      </c>
      <c r="BH188">
        <f t="shared" si="145"/>
        <v>0</v>
      </c>
      <c r="BI188">
        <f t="shared" si="145"/>
        <v>0</v>
      </c>
      <c r="BJ188">
        <f t="shared" si="145"/>
        <v>0</v>
      </c>
      <c r="BK188">
        <f t="shared" si="145"/>
        <v>0</v>
      </c>
      <c r="BL188">
        <f t="shared" si="145"/>
        <v>0</v>
      </c>
      <c r="BM188">
        <f t="shared" ref="BM188:CR188" si="146">BM39</f>
        <v>0</v>
      </c>
      <c r="BN188">
        <f t="shared" si="146"/>
        <v>0</v>
      </c>
      <c r="BO188">
        <f t="shared" si="146"/>
        <v>0</v>
      </c>
      <c r="BP188">
        <f t="shared" si="146"/>
        <v>0</v>
      </c>
      <c r="BQ188">
        <f t="shared" si="146"/>
        <v>0</v>
      </c>
      <c r="BR188">
        <f t="shared" si="146"/>
        <v>0</v>
      </c>
      <c r="BS188">
        <f t="shared" si="146"/>
        <v>0</v>
      </c>
      <c r="BT188">
        <f t="shared" si="146"/>
        <v>0</v>
      </c>
      <c r="BU188">
        <f t="shared" si="146"/>
        <v>0</v>
      </c>
      <c r="BV188">
        <f t="shared" si="146"/>
        <v>0</v>
      </c>
      <c r="BW188">
        <f t="shared" si="146"/>
        <v>0</v>
      </c>
      <c r="BX188">
        <f t="shared" si="146"/>
        <v>0</v>
      </c>
      <c r="BY188">
        <f t="shared" si="146"/>
        <v>0</v>
      </c>
      <c r="BZ188">
        <f t="shared" si="146"/>
        <v>0</v>
      </c>
      <c r="CA188">
        <f t="shared" si="146"/>
        <v>0</v>
      </c>
      <c r="CB188">
        <f t="shared" si="146"/>
        <v>0</v>
      </c>
      <c r="CC188">
        <f t="shared" si="146"/>
        <v>0</v>
      </c>
      <c r="CD188">
        <f t="shared" si="146"/>
        <v>0</v>
      </c>
      <c r="CE188">
        <f t="shared" si="146"/>
        <v>0</v>
      </c>
      <c r="CF188">
        <f t="shared" si="146"/>
        <v>0</v>
      </c>
      <c r="CG188">
        <f t="shared" si="146"/>
        <v>0</v>
      </c>
      <c r="CH188">
        <f t="shared" si="146"/>
        <v>0</v>
      </c>
      <c r="CI188">
        <f t="shared" si="146"/>
        <v>0</v>
      </c>
      <c r="CJ188">
        <f t="shared" si="146"/>
        <v>0</v>
      </c>
      <c r="CK188">
        <f t="shared" si="146"/>
        <v>0</v>
      </c>
      <c r="CL188">
        <f t="shared" si="146"/>
        <v>0</v>
      </c>
      <c r="CM188">
        <f t="shared" si="146"/>
        <v>0</v>
      </c>
      <c r="CN188">
        <f t="shared" si="146"/>
        <v>0</v>
      </c>
      <c r="CO188">
        <f t="shared" si="146"/>
        <v>0</v>
      </c>
      <c r="CP188">
        <f t="shared" si="146"/>
        <v>0</v>
      </c>
      <c r="CQ188">
        <f t="shared" si="146"/>
        <v>0</v>
      </c>
      <c r="CR188">
        <f t="shared" si="146"/>
        <v>0</v>
      </c>
      <c r="CS188">
        <f t="shared" ref="CS188:DH188" si="147">CS39</f>
        <v>0</v>
      </c>
      <c r="CT188">
        <f t="shared" si="147"/>
        <v>0</v>
      </c>
      <c r="CU188">
        <f t="shared" si="147"/>
        <v>0</v>
      </c>
      <c r="CV188">
        <f t="shared" si="147"/>
        <v>0</v>
      </c>
      <c r="CW188">
        <f t="shared" si="147"/>
        <v>0</v>
      </c>
      <c r="CX188">
        <f t="shared" si="147"/>
        <v>0</v>
      </c>
      <c r="CY188">
        <f t="shared" si="147"/>
        <v>0</v>
      </c>
      <c r="CZ188">
        <f t="shared" si="147"/>
        <v>0</v>
      </c>
      <c r="DA188">
        <f t="shared" si="147"/>
        <v>0</v>
      </c>
      <c r="DB188">
        <f t="shared" si="147"/>
        <v>0</v>
      </c>
      <c r="DC188">
        <f t="shared" si="147"/>
        <v>0</v>
      </c>
      <c r="DD188">
        <f t="shared" si="147"/>
        <v>0</v>
      </c>
      <c r="DE188">
        <f t="shared" si="147"/>
        <v>324</v>
      </c>
      <c r="DF188" t="str">
        <f t="shared" si="147"/>
        <v>Escuela Boliviana Intercultural de Música</v>
      </c>
      <c r="DG188">
        <f t="shared" si="147"/>
        <v>2943.2</v>
      </c>
      <c r="DH188">
        <f t="shared" si="147"/>
        <v>0</v>
      </c>
    </row>
    <row r="189" spans="1:112">
      <c r="A189">
        <f t="shared" ref="A189:AF189" si="148">A40</f>
        <v>290</v>
      </c>
      <c r="B189" t="str">
        <f t="shared" si="148"/>
        <v>Servicio de Impuestos Nacionales</v>
      </c>
      <c r="C189">
        <f t="shared" si="148"/>
        <v>0</v>
      </c>
      <c r="D189">
        <f t="shared" si="148"/>
        <v>0</v>
      </c>
      <c r="E189">
        <f t="shared" si="148"/>
        <v>0</v>
      </c>
      <c r="F189">
        <f t="shared" si="148"/>
        <v>0</v>
      </c>
      <c r="G189">
        <f t="shared" si="148"/>
        <v>0</v>
      </c>
      <c r="H189">
        <f t="shared" si="148"/>
        <v>0</v>
      </c>
      <c r="I189">
        <f t="shared" si="148"/>
        <v>0</v>
      </c>
      <c r="J189">
        <f t="shared" si="148"/>
        <v>0</v>
      </c>
      <c r="K189">
        <f t="shared" si="148"/>
        <v>0</v>
      </c>
      <c r="L189">
        <f t="shared" si="148"/>
        <v>0</v>
      </c>
      <c r="M189">
        <f t="shared" si="148"/>
        <v>0</v>
      </c>
      <c r="N189">
        <f t="shared" si="148"/>
        <v>0</v>
      </c>
      <c r="O189">
        <f t="shared" si="148"/>
        <v>0</v>
      </c>
      <c r="P189">
        <f t="shared" si="148"/>
        <v>0</v>
      </c>
      <c r="Q189">
        <f t="shared" si="148"/>
        <v>0</v>
      </c>
      <c r="R189">
        <f t="shared" si="148"/>
        <v>18596.5</v>
      </c>
      <c r="S189">
        <f t="shared" si="148"/>
        <v>0</v>
      </c>
      <c r="T189">
        <f t="shared" si="148"/>
        <v>0</v>
      </c>
      <c r="U189">
        <f t="shared" si="148"/>
        <v>0</v>
      </c>
      <c r="V189">
        <f t="shared" si="148"/>
        <v>0</v>
      </c>
      <c r="W189">
        <f t="shared" si="148"/>
        <v>0</v>
      </c>
      <c r="X189">
        <f t="shared" si="148"/>
        <v>0</v>
      </c>
      <c r="Y189">
        <f t="shared" si="148"/>
        <v>0</v>
      </c>
      <c r="Z189">
        <f t="shared" si="148"/>
        <v>0</v>
      </c>
      <c r="AA189">
        <f t="shared" si="148"/>
        <v>0</v>
      </c>
      <c r="AB189">
        <f t="shared" si="148"/>
        <v>0</v>
      </c>
      <c r="AC189">
        <f t="shared" si="148"/>
        <v>0</v>
      </c>
      <c r="AD189">
        <f t="shared" si="148"/>
        <v>0</v>
      </c>
      <c r="AE189">
        <f t="shared" si="148"/>
        <v>0</v>
      </c>
      <c r="AF189">
        <f t="shared" si="148"/>
        <v>0</v>
      </c>
      <c r="AG189">
        <f t="shared" ref="AG189:BL189" si="149">AG40</f>
        <v>0</v>
      </c>
      <c r="AH189">
        <f t="shared" si="149"/>
        <v>0</v>
      </c>
      <c r="AI189">
        <f t="shared" si="149"/>
        <v>0</v>
      </c>
      <c r="AJ189">
        <f t="shared" si="149"/>
        <v>0</v>
      </c>
      <c r="AK189">
        <f t="shared" si="149"/>
        <v>0</v>
      </c>
      <c r="AL189">
        <f t="shared" si="149"/>
        <v>0</v>
      </c>
      <c r="AM189">
        <f t="shared" si="149"/>
        <v>0</v>
      </c>
      <c r="AN189">
        <f t="shared" si="149"/>
        <v>0</v>
      </c>
      <c r="AO189">
        <f t="shared" si="149"/>
        <v>0</v>
      </c>
      <c r="AP189">
        <f t="shared" si="149"/>
        <v>0</v>
      </c>
      <c r="AQ189">
        <f t="shared" si="149"/>
        <v>0</v>
      </c>
      <c r="AR189">
        <f t="shared" si="149"/>
        <v>0</v>
      </c>
      <c r="AS189">
        <f t="shared" si="149"/>
        <v>0</v>
      </c>
      <c r="AT189">
        <f t="shared" si="149"/>
        <v>0</v>
      </c>
      <c r="AU189">
        <f t="shared" si="149"/>
        <v>0</v>
      </c>
      <c r="AV189">
        <f t="shared" si="149"/>
        <v>0</v>
      </c>
      <c r="AW189">
        <f t="shared" si="149"/>
        <v>0</v>
      </c>
      <c r="AX189">
        <f t="shared" si="149"/>
        <v>0</v>
      </c>
      <c r="AY189">
        <f t="shared" si="149"/>
        <v>0</v>
      </c>
      <c r="AZ189">
        <f t="shared" si="149"/>
        <v>0</v>
      </c>
      <c r="BA189">
        <f t="shared" si="149"/>
        <v>0</v>
      </c>
      <c r="BB189">
        <f t="shared" si="149"/>
        <v>0</v>
      </c>
      <c r="BC189">
        <f t="shared" si="149"/>
        <v>0</v>
      </c>
      <c r="BD189">
        <f t="shared" si="149"/>
        <v>0</v>
      </c>
      <c r="BE189">
        <f t="shared" si="149"/>
        <v>0</v>
      </c>
      <c r="BF189">
        <f t="shared" si="149"/>
        <v>0</v>
      </c>
      <c r="BG189">
        <f t="shared" si="149"/>
        <v>0</v>
      </c>
      <c r="BH189">
        <f t="shared" si="149"/>
        <v>0</v>
      </c>
      <c r="BI189">
        <f t="shared" si="149"/>
        <v>0</v>
      </c>
      <c r="BJ189">
        <f t="shared" si="149"/>
        <v>0</v>
      </c>
      <c r="BK189">
        <f t="shared" si="149"/>
        <v>0</v>
      </c>
      <c r="BL189">
        <f t="shared" si="149"/>
        <v>0</v>
      </c>
      <c r="BM189">
        <f t="shared" ref="BM189:CR189" si="150">BM40</f>
        <v>0</v>
      </c>
      <c r="BN189">
        <f t="shared" si="150"/>
        <v>0</v>
      </c>
      <c r="BO189">
        <f t="shared" si="150"/>
        <v>0</v>
      </c>
      <c r="BP189">
        <f t="shared" si="150"/>
        <v>0</v>
      </c>
      <c r="BQ189">
        <f t="shared" si="150"/>
        <v>0</v>
      </c>
      <c r="BR189">
        <f t="shared" si="150"/>
        <v>0</v>
      </c>
      <c r="BS189">
        <f t="shared" si="150"/>
        <v>0</v>
      </c>
      <c r="BT189">
        <f t="shared" si="150"/>
        <v>0</v>
      </c>
      <c r="BU189">
        <f t="shared" si="150"/>
        <v>0</v>
      </c>
      <c r="BV189">
        <f t="shared" si="150"/>
        <v>0</v>
      </c>
      <c r="BW189">
        <f t="shared" si="150"/>
        <v>0</v>
      </c>
      <c r="BX189">
        <f t="shared" si="150"/>
        <v>0</v>
      </c>
      <c r="BY189">
        <f t="shared" si="150"/>
        <v>0</v>
      </c>
      <c r="BZ189">
        <f t="shared" si="150"/>
        <v>0</v>
      </c>
      <c r="CA189">
        <f t="shared" si="150"/>
        <v>0</v>
      </c>
      <c r="CB189">
        <f t="shared" si="150"/>
        <v>0</v>
      </c>
      <c r="CC189">
        <f t="shared" si="150"/>
        <v>0</v>
      </c>
      <c r="CD189">
        <f t="shared" si="150"/>
        <v>0</v>
      </c>
      <c r="CE189">
        <f t="shared" si="150"/>
        <v>0</v>
      </c>
      <c r="CF189">
        <f t="shared" si="150"/>
        <v>0</v>
      </c>
      <c r="CG189">
        <f t="shared" si="150"/>
        <v>0</v>
      </c>
      <c r="CH189">
        <f t="shared" si="150"/>
        <v>0</v>
      </c>
      <c r="CI189">
        <f t="shared" si="150"/>
        <v>0</v>
      </c>
      <c r="CJ189">
        <f t="shared" si="150"/>
        <v>0</v>
      </c>
      <c r="CK189">
        <f t="shared" si="150"/>
        <v>0</v>
      </c>
      <c r="CL189">
        <f t="shared" si="150"/>
        <v>0</v>
      </c>
      <c r="CM189">
        <f t="shared" si="150"/>
        <v>0</v>
      </c>
      <c r="CN189">
        <f t="shared" si="150"/>
        <v>0</v>
      </c>
      <c r="CO189">
        <f t="shared" si="150"/>
        <v>0</v>
      </c>
      <c r="CP189">
        <f t="shared" si="150"/>
        <v>0</v>
      </c>
      <c r="CQ189">
        <f t="shared" si="150"/>
        <v>0</v>
      </c>
      <c r="CR189">
        <f t="shared" si="150"/>
        <v>0</v>
      </c>
      <c r="CS189">
        <f t="shared" ref="CS189:DH189" si="151">CS40</f>
        <v>0</v>
      </c>
      <c r="CT189">
        <f t="shared" si="151"/>
        <v>0</v>
      </c>
      <c r="CU189">
        <f t="shared" si="151"/>
        <v>0</v>
      </c>
      <c r="CV189">
        <f t="shared" si="151"/>
        <v>0</v>
      </c>
      <c r="CW189">
        <f t="shared" si="151"/>
        <v>0</v>
      </c>
      <c r="CX189">
        <f t="shared" si="151"/>
        <v>0</v>
      </c>
      <c r="CY189">
        <f t="shared" si="151"/>
        <v>0</v>
      </c>
      <c r="CZ189">
        <f t="shared" si="151"/>
        <v>0</v>
      </c>
      <c r="DA189">
        <f t="shared" si="151"/>
        <v>0</v>
      </c>
      <c r="DB189">
        <f t="shared" si="151"/>
        <v>0</v>
      </c>
      <c r="DC189">
        <f t="shared" si="151"/>
        <v>0</v>
      </c>
      <c r="DD189">
        <f t="shared" si="151"/>
        <v>0</v>
      </c>
      <c r="DE189">
        <f t="shared" si="151"/>
        <v>347</v>
      </c>
      <c r="DF189" t="str">
        <f t="shared" si="151"/>
        <v>Autoridad de Fiscalización y Control de Cooperativas</v>
      </c>
      <c r="DG189">
        <f t="shared" si="151"/>
        <v>710361.36</v>
      </c>
      <c r="DH189">
        <f t="shared" si="151"/>
        <v>0</v>
      </c>
    </row>
    <row r="190" spans="1:112">
      <c r="A190">
        <f t="shared" ref="A190:AF190" si="152">A41</f>
        <v>373</v>
      </c>
      <c r="B190" t="str">
        <f t="shared" si="152"/>
        <v>Fondo de Desarrollo Indigena</v>
      </c>
      <c r="C190">
        <f t="shared" si="152"/>
        <v>0</v>
      </c>
      <c r="D190">
        <f t="shared" si="152"/>
        <v>0</v>
      </c>
      <c r="E190">
        <f t="shared" si="152"/>
        <v>0</v>
      </c>
      <c r="F190">
        <f t="shared" si="152"/>
        <v>0</v>
      </c>
      <c r="G190">
        <f t="shared" si="152"/>
        <v>0</v>
      </c>
      <c r="H190">
        <f t="shared" si="152"/>
        <v>0</v>
      </c>
      <c r="I190">
        <f t="shared" si="152"/>
        <v>0</v>
      </c>
      <c r="J190">
        <f t="shared" si="152"/>
        <v>0</v>
      </c>
      <c r="K190">
        <f t="shared" si="152"/>
        <v>0</v>
      </c>
      <c r="L190">
        <f t="shared" si="152"/>
        <v>0</v>
      </c>
      <c r="M190">
        <f t="shared" si="152"/>
        <v>0</v>
      </c>
      <c r="N190">
        <f t="shared" si="152"/>
        <v>0</v>
      </c>
      <c r="O190">
        <f t="shared" si="152"/>
        <v>0</v>
      </c>
      <c r="P190">
        <f t="shared" si="152"/>
        <v>0</v>
      </c>
      <c r="Q190">
        <f t="shared" si="152"/>
        <v>0</v>
      </c>
      <c r="R190">
        <f t="shared" si="152"/>
        <v>24419997.300000001</v>
      </c>
      <c r="S190">
        <f t="shared" si="152"/>
        <v>0</v>
      </c>
      <c r="T190">
        <f t="shared" si="152"/>
        <v>0</v>
      </c>
      <c r="U190">
        <f t="shared" si="152"/>
        <v>0</v>
      </c>
      <c r="V190">
        <f t="shared" si="152"/>
        <v>0</v>
      </c>
      <c r="W190">
        <f t="shared" si="152"/>
        <v>0</v>
      </c>
      <c r="X190">
        <f t="shared" si="152"/>
        <v>0</v>
      </c>
      <c r="Y190">
        <f t="shared" si="152"/>
        <v>0</v>
      </c>
      <c r="Z190">
        <f t="shared" si="152"/>
        <v>0</v>
      </c>
      <c r="AA190">
        <f t="shared" si="152"/>
        <v>0</v>
      </c>
      <c r="AB190">
        <f t="shared" si="152"/>
        <v>0</v>
      </c>
      <c r="AC190">
        <f t="shared" si="152"/>
        <v>0</v>
      </c>
      <c r="AD190">
        <f t="shared" si="152"/>
        <v>0</v>
      </c>
      <c r="AE190">
        <f t="shared" si="152"/>
        <v>0</v>
      </c>
      <c r="AF190">
        <f t="shared" si="152"/>
        <v>0</v>
      </c>
      <c r="AG190">
        <f t="shared" ref="AG190:BL190" si="153">AG41</f>
        <v>0</v>
      </c>
      <c r="AH190">
        <f t="shared" si="153"/>
        <v>0</v>
      </c>
      <c r="AI190">
        <f t="shared" si="153"/>
        <v>0</v>
      </c>
      <c r="AJ190">
        <f t="shared" si="153"/>
        <v>0</v>
      </c>
      <c r="AK190">
        <f t="shared" si="153"/>
        <v>0</v>
      </c>
      <c r="AL190">
        <f t="shared" si="153"/>
        <v>0</v>
      </c>
      <c r="AM190">
        <f t="shared" si="153"/>
        <v>0</v>
      </c>
      <c r="AN190">
        <f t="shared" si="153"/>
        <v>0</v>
      </c>
      <c r="AO190">
        <f t="shared" si="153"/>
        <v>0</v>
      </c>
      <c r="AP190">
        <f t="shared" si="153"/>
        <v>0</v>
      </c>
      <c r="AQ190">
        <f t="shared" si="153"/>
        <v>0</v>
      </c>
      <c r="AR190">
        <f t="shared" si="153"/>
        <v>0</v>
      </c>
      <c r="AS190">
        <f t="shared" si="153"/>
        <v>0</v>
      </c>
      <c r="AT190">
        <f t="shared" si="153"/>
        <v>0</v>
      </c>
      <c r="AU190">
        <f t="shared" si="153"/>
        <v>0</v>
      </c>
      <c r="AV190">
        <f t="shared" si="153"/>
        <v>0</v>
      </c>
      <c r="AW190">
        <f t="shared" si="153"/>
        <v>0</v>
      </c>
      <c r="AX190">
        <f t="shared" si="153"/>
        <v>0</v>
      </c>
      <c r="AY190">
        <f t="shared" si="153"/>
        <v>0</v>
      </c>
      <c r="AZ190">
        <f t="shared" si="153"/>
        <v>0</v>
      </c>
      <c r="BA190">
        <f t="shared" si="153"/>
        <v>0</v>
      </c>
      <c r="BB190">
        <f t="shared" si="153"/>
        <v>0</v>
      </c>
      <c r="BC190">
        <f t="shared" si="153"/>
        <v>0</v>
      </c>
      <c r="BD190">
        <f t="shared" si="153"/>
        <v>0</v>
      </c>
      <c r="BE190">
        <f t="shared" si="153"/>
        <v>0</v>
      </c>
      <c r="BF190">
        <f t="shared" si="153"/>
        <v>0</v>
      </c>
      <c r="BG190">
        <f t="shared" si="153"/>
        <v>0</v>
      </c>
      <c r="BH190">
        <f t="shared" si="153"/>
        <v>0</v>
      </c>
      <c r="BI190">
        <f t="shared" si="153"/>
        <v>0</v>
      </c>
      <c r="BJ190">
        <f t="shared" si="153"/>
        <v>0</v>
      </c>
      <c r="BK190">
        <f t="shared" si="153"/>
        <v>0</v>
      </c>
      <c r="BL190">
        <f t="shared" si="153"/>
        <v>0</v>
      </c>
      <c r="BM190">
        <f t="shared" ref="BM190:CR190" si="154">BM41</f>
        <v>0</v>
      </c>
      <c r="BN190">
        <f t="shared" si="154"/>
        <v>0</v>
      </c>
      <c r="BO190">
        <f t="shared" si="154"/>
        <v>0</v>
      </c>
      <c r="BP190">
        <f t="shared" si="154"/>
        <v>0</v>
      </c>
      <c r="BQ190">
        <f t="shared" si="154"/>
        <v>0</v>
      </c>
      <c r="BR190">
        <f t="shared" si="154"/>
        <v>0</v>
      </c>
      <c r="BS190">
        <f t="shared" si="154"/>
        <v>0</v>
      </c>
      <c r="BT190">
        <f t="shared" si="154"/>
        <v>0</v>
      </c>
      <c r="BU190">
        <f t="shared" si="154"/>
        <v>0</v>
      </c>
      <c r="BV190">
        <f t="shared" si="154"/>
        <v>0</v>
      </c>
      <c r="BW190">
        <f t="shared" si="154"/>
        <v>0</v>
      </c>
      <c r="BX190">
        <f t="shared" si="154"/>
        <v>0</v>
      </c>
      <c r="BY190">
        <f t="shared" si="154"/>
        <v>0</v>
      </c>
      <c r="BZ190">
        <f t="shared" si="154"/>
        <v>0</v>
      </c>
      <c r="CA190">
        <f t="shared" si="154"/>
        <v>0</v>
      </c>
      <c r="CB190">
        <f t="shared" si="154"/>
        <v>0</v>
      </c>
      <c r="CC190">
        <f t="shared" si="154"/>
        <v>0</v>
      </c>
      <c r="CD190">
        <f t="shared" si="154"/>
        <v>0</v>
      </c>
      <c r="CE190">
        <f t="shared" si="154"/>
        <v>0</v>
      </c>
      <c r="CF190">
        <f t="shared" si="154"/>
        <v>0</v>
      </c>
      <c r="CG190">
        <f t="shared" si="154"/>
        <v>0</v>
      </c>
      <c r="CH190">
        <f t="shared" si="154"/>
        <v>0</v>
      </c>
      <c r="CI190">
        <f t="shared" si="154"/>
        <v>0</v>
      </c>
      <c r="CJ190">
        <f t="shared" si="154"/>
        <v>0</v>
      </c>
      <c r="CK190">
        <f t="shared" si="154"/>
        <v>0</v>
      </c>
      <c r="CL190">
        <f t="shared" si="154"/>
        <v>0</v>
      </c>
      <c r="CM190">
        <f t="shared" si="154"/>
        <v>0</v>
      </c>
      <c r="CN190">
        <f t="shared" si="154"/>
        <v>0</v>
      </c>
      <c r="CO190">
        <f t="shared" si="154"/>
        <v>0</v>
      </c>
      <c r="CP190">
        <f t="shared" si="154"/>
        <v>0</v>
      </c>
      <c r="CQ190">
        <f t="shared" si="154"/>
        <v>0</v>
      </c>
      <c r="CR190">
        <f t="shared" si="154"/>
        <v>0</v>
      </c>
      <c r="CS190">
        <f t="shared" ref="CS190:DH190" si="155">CS41</f>
        <v>0</v>
      </c>
      <c r="CT190">
        <f t="shared" si="155"/>
        <v>0</v>
      </c>
      <c r="CU190">
        <f t="shared" si="155"/>
        <v>0</v>
      </c>
      <c r="CV190">
        <f t="shared" si="155"/>
        <v>0</v>
      </c>
      <c r="CW190">
        <f t="shared" si="155"/>
        <v>0</v>
      </c>
      <c r="CX190">
        <f t="shared" si="155"/>
        <v>0</v>
      </c>
      <c r="CY190">
        <f t="shared" si="155"/>
        <v>0</v>
      </c>
      <c r="CZ190">
        <f t="shared" si="155"/>
        <v>0</v>
      </c>
      <c r="DA190">
        <f t="shared" si="155"/>
        <v>0</v>
      </c>
      <c r="DB190">
        <f t="shared" si="155"/>
        <v>0</v>
      </c>
      <c r="DC190">
        <f t="shared" si="155"/>
        <v>0</v>
      </c>
      <c r="DD190">
        <f t="shared" si="155"/>
        <v>0</v>
      </c>
      <c r="DE190">
        <f t="shared" si="155"/>
        <v>343</v>
      </c>
      <c r="DF190" t="str">
        <f t="shared" si="155"/>
        <v>Escuela de Jueces del Estado</v>
      </c>
      <c r="DG190">
        <f t="shared" si="155"/>
        <v>4769592</v>
      </c>
      <c r="DH190">
        <f t="shared" si="155"/>
        <v>0</v>
      </c>
    </row>
    <row r="191" spans="1:112">
      <c r="A191">
        <f t="shared" ref="A191:AF191" si="156">A42</f>
        <v>342</v>
      </c>
      <c r="B191" t="str">
        <f t="shared" si="156"/>
        <v>Agencia Estatal de Vivienda</v>
      </c>
      <c r="C191">
        <f t="shared" si="156"/>
        <v>0</v>
      </c>
      <c r="D191">
        <f t="shared" si="156"/>
        <v>0</v>
      </c>
      <c r="E191">
        <f t="shared" si="156"/>
        <v>0</v>
      </c>
      <c r="F191">
        <f t="shared" si="156"/>
        <v>0</v>
      </c>
      <c r="G191">
        <f t="shared" si="156"/>
        <v>0</v>
      </c>
      <c r="H191">
        <f t="shared" si="156"/>
        <v>0</v>
      </c>
      <c r="I191">
        <f t="shared" si="156"/>
        <v>0</v>
      </c>
      <c r="J191">
        <f t="shared" si="156"/>
        <v>0</v>
      </c>
      <c r="K191">
        <f t="shared" si="156"/>
        <v>0</v>
      </c>
      <c r="L191">
        <f t="shared" si="156"/>
        <v>0</v>
      </c>
      <c r="M191">
        <f t="shared" si="156"/>
        <v>0</v>
      </c>
      <c r="N191">
        <f t="shared" si="156"/>
        <v>0</v>
      </c>
      <c r="O191">
        <f t="shared" si="156"/>
        <v>0</v>
      </c>
      <c r="P191">
        <f t="shared" si="156"/>
        <v>0</v>
      </c>
      <c r="Q191">
        <f t="shared" si="156"/>
        <v>0</v>
      </c>
      <c r="R191">
        <f t="shared" si="156"/>
        <v>88110.31</v>
      </c>
      <c r="S191">
        <f t="shared" si="156"/>
        <v>0</v>
      </c>
      <c r="T191">
        <f t="shared" si="156"/>
        <v>0</v>
      </c>
      <c r="U191">
        <f t="shared" si="156"/>
        <v>0</v>
      </c>
      <c r="V191">
        <f t="shared" si="156"/>
        <v>0</v>
      </c>
      <c r="W191">
        <f t="shared" si="156"/>
        <v>0</v>
      </c>
      <c r="X191">
        <f t="shared" si="156"/>
        <v>0</v>
      </c>
      <c r="Y191">
        <f t="shared" si="156"/>
        <v>0</v>
      </c>
      <c r="Z191">
        <f t="shared" si="156"/>
        <v>0</v>
      </c>
      <c r="AA191">
        <f t="shared" si="156"/>
        <v>0</v>
      </c>
      <c r="AB191">
        <f t="shared" si="156"/>
        <v>0</v>
      </c>
      <c r="AC191">
        <f t="shared" si="156"/>
        <v>0</v>
      </c>
      <c r="AD191">
        <f t="shared" si="156"/>
        <v>0</v>
      </c>
      <c r="AE191">
        <f t="shared" si="156"/>
        <v>0</v>
      </c>
      <c r="AF191">
        <f t="shared" si="156"/>
        <v>0</v>
      </c>
      <c r="AG191">
        <f t="shared" ref="AG191:BL191" si="157">AG42</f>
        <v>0</v>
      </c>
      <c r="AH191">
        <f t="shared" si="157"/>
        <v>0</v>
      </c>
      <c r="AI191">
        <f t="shared" si="157"/>
        <v>0</v>
      </c>
      <c r="AJ191">
        <f t="shared" si="157"/>
        <v>0</v>
      </c>
      <c r="AK191">
        <f t="shared" si="157"/>
        <v>0</v>
      </c>
      <c r="AL191">
        <f t="shared" si="157"/>
        <v>0</v>
      </c>
      <c r="AM191">
        <f t="shared" si="157"/>
        <v>0</v>
      </c>
      <c r="AN191">
        <f t="shared" si="157"/>
        <v>0</v>
      </c>
      <c r="AO191">
        <f t="shared" si="157"/>
        <v>0</v>
      </c>
      <c r="AP191">
        <f t="shared" si="157"/>
        <v>0</v>
      </c>
      <c r="AQ191">
        <f t="shared" si="157"/>
        <v>0</v>
      </c>
      <c r="AR191">
        <f t="shared" si="157"/>
        <v>0</v>
      </c>
      <c r="AS191">
        <f t="shared" si="157"/>
        <v>0</v>
      </c>
      <c r="AT191">
        <f t="shared" si="157"/>
        <v>0</v>
      </c>
      <c r="AU191">
        <f t="shared" si="157"/>
        <v>0</v>
      </c>
      <c r="AV191">
        <f t="shared" si="157"/>
        <v>0</v>
      </c>
      <c r="AW191">
        <f t="shared" si="157"/>
        <v>0</v>
      </c>
      <c r="AX191">
        <f t="shared" si="157"/>
        <v>0</v>
      </c>
      <c r="AY191">
        <f t="shared" si="157"/>
        <v>0</v>
      </c>
      <c r="AZ191">
        <f t="shared" si="157"/>
        <v>0</v>
      </c>
      <c r="BA191">
        <f t="shared" si="157"/>
        <v>0</v>
      </c>
      <c r="BB191">
        <f t="shared" si="157"/>
        <v>0</v>
      </c>
      <c r="BC191">
        <f t="shared" si="157"/>
        <v>0</v>
      </c>
      <c r="BD191">
        <f t="shared" si="157"/>
        <v>0</v>
      </c>
      <c r="BE191">
        <f t="shared" si="157"/>
        <v>0</v>
      </c>
      <c r="BF191">
        <f t="shared" si="157"/>
        <v>0</v>
      </c>
      <c r="BG191">
        <f t="shared" si="157"/>
        <v>0</v>
      </c>
      <c r="BH191">
        <f t="shared" si="157"/>
        <v>0</v>
      </c>
      <c r="BI191">
        <f t="shared" si="157"/>
        <v>0</v>
      </c>
      <c r="BJ191">
        <f t="shared" si="157"/>
        <v>0</v>
      </c>
      <c r="BK191">
        <f t="shared" si="157"/>
        <v>0</v>
      </c>
      <c r="BL191">
        <f t="shared" si="157"/>
        <v>0</v>
      </c>
      <c r="BM191">
        <f t="shared" ref="BM191:CR191" si="158">BM42</f>
        <v>0</v>
      </c>
      <c r="BN191">
        <f t="shared" si="158"/>
        <v>0</v>
      </c>
      <c r="BO191">
        <f t="shared" si="158"/>
        <v>0</v>
      </c>
      <c r="BP191">
        <f t="shared" si="158"/>
        <v>0</v>
      </c>
      <c r="BQ191">
        <f t="shared" si="158"/>
        <v>0</v>
      </c>
      <c r="BR191">
        <f t="shared" si="158"/>
        <v>0</v>
      </c>
      <c r="BS191">
        <f t="shared" si="158"/>
        <v>0</v>
      </c>
      <c r="BT191">
        <f t="shared" si="158"/>
        <v>0</v>
      </c>
      <c r="BU191">
        <f t="shared" si="158"/>
        <v>0</v>
      </c>
      <c r="BV191">
        <f t="shared" si="158"/>
        <v>0</v>
      </c>
      <c r="BW191">
        <f t="shared" si="158"/>
        <v>0</v>
      </c>
      <c r="BX191">
        <f t="shared" si="158"/>
        <v>0</v>
      </c>
      <c r="BY191">
        <f t="shared" si="158"/>
        <v>0</v>
      </c>
      <c r="BZ191">
        <f t="shared" si="158"/>
        <v>0</v>
      </c>
      <c r="CA191">
        <f t="shared" si="158"/>
        <v>0</v>
      </c>
      <c r="CB191">
        <f t="shared" si="158"/>
        <v>0</v>
      </c>
      <c r="CC191">
        <f t="shared" si="158"/>
        <v>0</v>
      </c>
      <c r="CD191">
        <f t="shared" si="158"/>
        <v>0</v>
      </c>
      <c r="CE191">
        <f t="shared" si="158"/>
        <v>0</v>
      </c>
      <c r="CF191">
        <f t="shared" si="158"/>
        <v>0</v>
      </c>
      <c r="CG191">
        <f t="shared" si="158"/>
        <v>0</v>
      </c>
      <c r="CH191">
        <f t="shared" si="158"/>
        <v>0</v>
      </c>
      <c r="CI191">
        <f t="shared" si="158"/>
        <v>0</v>
      </c>
      <c r="CJ191">
        <f t="shared" si="158"/>
        <v>0</v>
      </c>
      <c r="CK191">
        <f t="shared" si="158"/>
        <v>0</v>
      </c>
      <c r="CL191">
        <f t="shared" si="158"/>
        <v>0</v>
      </c>
      <c r="CM191">
        <f t="shared" si="158"/>
        <v>0</v>
      </c>
      <c r="CN191">
        <f t="shared" si="158"/>
        <v>0</v>
      </c>
      <c r="CO191">
        <f t="shared" si="158"/>
        <v>0</v>
      </c>
      <c r="CP191">
        <f t="shared" si="158"/>
        <v>0</v>
      </c>
      <c r="CQ191">
        <f t="shared" si="158"/>
        <v>0</v>
      </c>
      <c r="CR191">
        <f t="shared" si="158"/>
        <v>0</v>
      </c>
      <c r="CS191">
        <f t="shared" ref="CS191:DH191" si="159">CS42</f>
        <v>0</v>
      </c>
      <c r="CT191">
        <f t="shared" si="159"/>
        <v>0</v>
      </c>
      <c r="CU191">
        <f t="shared" si="159"/>
        <v>0</v>
      </c>
      <c r="CV191">
        <f t="shared" si="159"/>
        <v>0</v>
      </c>
      <c r="CW191">
        <f t="shared" si="159"/>
        <v>0</v>
      </c>
      <c r="CX191">
        <f t="shared" si="159"/>
        <v>0</v>
      </c>
      <c r="CY191">
        <f t="shared" si="159"/>
        <v>0</v>
      </c>
      <c r="CZ191">
        <f t="shared" si="159"/>
        <v>0</v>
      </c>
      <c r="DA191">
        <f t="shared" si="159"/>
        <v>0</v>
      </c>
      <c r="DB191">
        <f t="shared" si="159"/>
        <v>0</v>
      </c>
      <c r="DC191">
        <f t="shared" si="159"/>
        <v>0</v>
      </c>
      <c r="DD191">
        <f t="shared" si="159"/>
        <v>0</v>
      </c>
      <c r="DE191">
        <f t="shared" si="159"/>
        <v>344</v>
      </c>
      <c r="DF191" t="str">
        <f t="shared" si="159"/>
        <v>Instituto Plurinacional de Estudio de Lenguas y Culturas</v>
      </c>
      <c r="DG191">
        <f t="shared" si="159"/>
        <v>1803000</v>
      </c>
      <c r="DH191">
        <f t="shared" si="159"/>
        <v>0</v>
      </c>
    </row>
    <row r="192" spans="1:112">
      <c r="A192">
        <f t="shared" ref="A192:AF192" si="160">A43</f>
        <v>378</v>
      </c>
      <c r="B192" t="str">
        <f t="shared" si="160"/>
        <v>Servicio Nacional Textil</v>
      </c>
      <c r="C192">
        <f t="shared" si="160"/>
        <v>0</v>
      </c>
      <c r="D192">
        <f t="shared" si="160"/>
        <v>0</v>
      </c>
      <c r="E192">
        <f t="shared" si="160"/>
        <v>0</v>
      </c>
      <c r="F192">
        <f t="shared" si="160"/>
        <v>0</v>
      </c>
      <c r="G192">
        <f t="shared" si="160"/>
        <v>0</v>
      </c>
      <c r="H192">
        <f t="shared" si="160"/>
        <v>0</v>
      </c>
      <c r="I192">
        <f t="shared" si="160"/>
        <v>0</v>
      </c>
      <c r="J192">
        <f t="shared" si="160"/>
        <v>0</v>
      </c>
      <c r="K192">
        <f t="shared" si="160"/>
        <v>0</v>
      </c>
      <c r="L192">
        <f t="shared" si="160"/>
        <v>0</v>
      </c>
      <c r="M192">
        <f t="shared" si="160"/>
        <v>0</v>
      </c>
      <c r="N192">
        <f t="shared" si="160"/>
        <v>0</v>
      </c>
      <c r="O192">
        <f t="shared" si="160"/>
        <v>0</v>
      </c>
      <c r="P192">
        <f t="shared" si="160"/>
        <v>0</v>
      </c>
      <c r="Q192">
        <f t="shared" si="160"/>
        <v>0</v>
      </c>
      <c r="R192">
        <f t="shared" si="160"/>
        <v>127006.04</v>
      </c>
      <c r="S192">
        <f t="shared" si="160"/>
        <v>0</v>
      </c>
      <c r="T192">
        <f t="shared" si="160"/>
        <v>0</v>
      </c>
      <c r="U192">
        <f t="shared" si="160"/>
        <v>0</v>
      </c>
      <c r="V192">
        <f t="shared" si="160"/>
        <v>0</v>
      </c>
      <c r="W192">
        <f t="shared" si="160"/>
        <v>0</v>
      </c>
      <c r="X192">
        <f t="shared" si="160"/>
        <v>0</v>
      </c>
      <c r="Y192">
        <f t="shared" si="160"/>
        <v>0</v>
      </c>
      <c r="Z192">
        <f t="shared" si="160"/>
        <v>0</v>
      </c>
      <c r="AA192">
        <f t="shared" si="160"/>
        <v>0</v>
      </c>
      <c r="AB192">
        <f t="shared" si="160"/>
        <v>0</v>
      </c>
      <c r="AC192">
        <f t="shared" si="160"/>
        <v>0</v>
      </c>
      <c r="AD192">
        <f t="shared" si="160"/>
        <v>0</v>
      </c>
      <c r="AE192">
        <f t="shared" si="160"/>
        <v>0</v>
      </c>
      <c r="AF192">
        <f t="shared" si="160"/>
        <v>0</v>
      </c>
      <c r="AG192">
        <f t="shared" ref="AG192:BL192" si="161">AG43</f>
        <v>0</v>
      </c>
      <c r="AH192">
        <f t="shared" si="161"/>
        <v>0</v>
      </c>
      <c r="AI192">
        <f t="shared" si="161"/>
        <v>0</v>
      </c>
      <c r="AJ192">
        <f t="shared" si="161"/>
        <v>0</v>
      </c>
      <c r="AK192">
        <f t="shared" si="161"/>
        <v>0</v>
      </c>
      <c r="AL192">
        <f t="shared" si="161"/>
        <v>0</v>
      </c>
      <c r="AM192">
        <f t="shared" si="161"/>
        <v>0</v>
      </c>
      <c r="AN192">
        <f t="shared" si="161"/>
        <v>0</v>
      </c>
      <c r="AO192">
        <f t="shared" si="161"/>
        <v>0</v>
      </c>
      <c r="AP192">
        <f t="shared" si="161"/>
        <v>0</v>
      </c>
      <c r="AQ192">
        <f t="shared" si="161"/>
        <v>0</v>
      </c>
      <c r="AR192">
        <f t="shared" si="161"/>
        <v>0</v>
      </c>
      <c r="AS192">
        <f t="shared" si="161"/>
        <v>0</v>
      </c>
      <c r="AT192">
        <f t="shared" si="161"/>
        <v>0</v>
      </c>
      <c r="AU192">
        <f t="shared" si="161"/>
        <v>0</v>
      </c>
      <c r="AV192">
        <f t="shared" si="161"/>
        <v>0</v>
      </c>
      <c r="AW192">
        <f t="shared" si="161"/>
        <v>0</v>
      </c>
      <c r="AX192">
        <f t="shared" si="161"/>
        <v>0</v>
      </c>
      <c r="AY192">
        <f t="shared" si="161"/>
        <v>0</v>
      </c>
      <c r="AZ192">
        <f t="shared" si="161"/>
        <v>0</v>
      </c>
      <c r="BA192">
        <f t="shared" si="161"/>
        <v>0</v>
      </c>
      <c r="BB192">
        <f t="shared" si="161"/>
        <v>0</v>
      </c>
      <c r="BC192">
        <f t="shared" si="161"/>
        <v>0</v>
      </c>
      <c r="BD192">
        <f t="shared" si="161"/>
        <v>0</v>
      </c>
      <c r="BE192">
        <f t="shared" si="161"/>
        <v>0</v>
      </c>
      <c r="BF192">
        <f t="shared" si="161"/>
        <v>0</v>
      </c>
      <c r="BG192">
        <f t="shared" si="161"/>
        <v>0</v>
      </c>
      <c r="BH192">
        <f t="shared" si="161"/>
        <v>0</v>
      </c>
      <c r="BI192">
        <f t="shared" si="161"/>
        <v>0</v>
      </c>
      <c r="BJ192">
        <f t="shared" si="161"/>
        <v>0</v>
      </c>
      <c r="BK192">
        <f t="shared" si="161"/>
        <v>0</v>
      </c>
      <c r="BL192">
        <f t="shared" si="161"/>
        <v>0</v>
      </c>
      <c r="BM192">
        <f t="shared" ref="BM192:CR192" si="162">BM43</f>
        <v>0</v>
      </c>
      <c r="BN192">
        <f t="shared" si="162"/>
        <v>0</v>
      </c>
      <c r="BO192">
        <f t="shared" si="162"/>
        <v>0</v>
      </c>
      <c r="BP192">
        <f t="shared" si="162"/>
        <v>0</v>
      </c>
      <c r="BQ192">
        <f t="shared" si="162"/>
        <v>0</v>
      </c>
      <c r="BR192">
        <f t="shared" si="162"/>
        <v>0</v>
      </c>
      <c r="BS192">
        <f t="shared" si="162"/>
        <v>0</v>
      </c>
      <c r="BT192">
        <f t="shared" si="162"/>
        <v>0</v>
      </c>
      <c r="BU192">
        <f t="shared" si="162"/>
        <v>0</v>
      </c>
      <c r="BV192">
        <f t="shared" si="162"/>
        <v>0</v>
      </c>
      <c r="BW192">
        <f t="shared" si="162"/>
        <v>0</v>
      </c>
      <c r="BX192">
        <f t="shared" si="162"/>
        <v>0</v>
      </c>
      <c r="BY192">
        <f t="shared" si="162"/>
        <v>0</v>
      </c>
      <c r="BZ192">
        <f t="shared" si="162"/>
        <v>0</v>
      </c>
      <c r="CA192">
        <f t="shared" si="162"/>
        <v>0</v>
      </c>
      <c r="CB192">
        <f t="shared" si="162"/>
        <v>0</v>
      </c>
      <c r="CC192">
        <f t="shared" si="162"/>
        <v>0</v>
      </c>
      <c r="CD192">
        <f t="shared" si="162"/>
        <v>0</v>
      </c>
      <c r="CE192">
        <f t="shared" si="162"/>
        <v>0</v>
      </c>
      <c r="CF192">
        <f t="shared" si="162"/>
        <v>0</v>
      </c>
      <c r="CG192">
        <f t="shared" si="162"/>
        <v>0</v>
      </c>
      <c r="CH192">
        <f t="shared" si="162"/>
        <v>0</v>
      </c>
      <c r="CI192">
        <f t="shared" si="162"/>
        <v>0</v>
      </c>
      <c r="CJ192">
        <f t="shared" si="162"/>
        <v>0</v>
      </c>
      <c r="CK192">
        <f t="shared" si="162"/>
        <v>0</v>
      </c>
      <c r="CL192">
        <f t="shared" si="162"/>
        <v>0</v>
      </c>
      <c r="CM192">
        <f t="shared" si="162"/>
        <v>0</v>
      </c>
      <c r="CN192">
        <f t="shared" si="162"/>
        <v>0</v>
      </c>
      <c r="CO192">
        <f t="shared" si="162"/>
        <v>0</v>
      </c>
      <c r="CP192">
        <f t="shared" si="162"/>
        <v>0</v>
      </c>
      <c r="CQ192">
        <f t="shared" si="162"/>
        <v>0</v>
      </c>
      <c r="CR192">
        <f t="shared" si="162"/>
        <v>0</v>
      </c>
      <c r="CS192">
        <f t="shared" ref="CS192:DH192" si="163">CS43</f>
        <v>0</v>
      </c>
      <c r="CT192">
        <f t="shared" si="163"/>
        <v>0</v>
      </c>
      <c r="CU192">
        <f t="shared" si="163"/>
        <v>0</v>
      </c>
      <c r="CV192">
        <f t="shared" si="163"/>
        <v>0</v>
      </c>
      <c r="CW192">
        <f t="shared" si="163"/>
        <v>0</v>
      </c>
      <c r="CX192">
        <f t="shared" si="163"/>
        <v>0</v>
      </c>
      <c r="CY192">
        <f t="shared" si="163"/>
        <v>0</v>
      </c>
      <c r="CZ192">
        <f t="shared" si="163"/>
        <v>0</v>
      </c>
      <c r="DA192">
        <f t="shared" si="163"/>
        <v>0</v>
      </c>
      <c r="DB192">
        <f t="shared" si="163"/>
        <v>0</v>
      </c>
      <c r="DC192">
        <f t="shared" si="163"/>
        <v>0</v>
      </c>
      <c r="DD192">
        <f t="shared" si="163"/>
        <v>0</v>
      </c>
      <c r="DE192">
        <f t="shared" si="163"/>
        <v>526</v>
      </c>
      <c r="DF192" t="str">
        <f t="shared" si="163"/>
        <v>Bolivia TV</v>
      </c>
      <c r="DG192">
        <f t="shared" si="163"/>
        <v>1023000</v>
      </c>
      <c r="DH192">
        <f t="shared" si="163"/>
        <v>0</v>
      </c>
    </row>
    <row r="193" spans="1:112">
      <c r="A193">
        <f t="shared" ref="A193:AF193" si="164">A44</f>
        <v>374</v>
      </c>
      <c r="B193" t="str">
        <f t="shared" si="164"/>
        <v>Agencia de Gobierno Electrónico y Tecnologías de Información y Comunicación</v>
      </c>
      <c r="C193">
        <f t="shared" si="164"/>
        <v>0</v>
      </c>
      <c r="D193">
        <f t="shared" si="164"/>
        <v>0</v>
      </c>
      <c r="E193">
        <f t="shared" si="164"/>
        <v>0</v>
      </c>
      <c r="F193">
        <f t="shared" si="164"/>
        <v>0</v>
      </c>
      <c r="G193">
        <f t="shared" si="164"/>
        <v>0</v>
      </c>
      <c r="H193">
        <f t="shared" si="164"/>
        <v>0</v>
      </c>
      <c r="I193">
        <f t="shared" si="164"/>
        <v>0</v>
      </c>
      <c r="J193">
        <f t="shared" si="164"/>
        <v>0</v>
      </c>
      <c r="K193">
        <f t="shared" si="164"/>
        <v>0</v>
      </c>
      <c r="L193">
        <f t="shared" si="164"/>
        <v>0</v>
      </c>
      <c r="M193">
        <f t="shared" si="164"/>
        <v>0</v>
      </c>
      <c r="N193">
        <f t="shared" si="164"/>
        <v>6120.3</v>
      </c>
      <c r="O193">
        <f t="shared" si="164"/>
        <v>0</v>
      </c>
      <c r="P193">
        <f t="shared" si="164"/>
        <v>116.25</v>
      </c>
      <c r="Q193">
        <f t="shared" si="164"/>
        <v>0</v>
      </c>
      <c r="R193">
        <f t="shared" si="164"/>
        <v>1960</v>
      </c>
      <c r="S193">
        <f t="shared" si="164"/>
        <v>0</v>
      </c>
      <c r="T193">
        <f t="shared" si="164"/>
        <v>0</v>
      </c>
      <c r="U193">
        <f t="shared" si="164"/>
        <v>0</v>
      </c>
      <c r="V193">
        <f t="shared" si="164"/>
        <v>0</v>
      </c>
      <c r="W193">
        <f t="shared" si="164"/>
        <v>0</v>
      </c>
      <c r="X193">
        <f t="shared" si="164"/>
        <v>0</v>
      </c>
      <c r="Y193">
        <f t="shared" si="164"/>
        <v>0</v>
      </c>
      <c r="Z193">
        <f t="shared" si="164"/>
        <v>0</v>
      </c>
      <c r="AA193">
        <f t="shared" si="164"/>
        <v>0</v>
      </c>
      <c r="AB193">
        <f t="shared" si="164"/>
        <v>0</v>
      </c>
      <c r="AC193">
        <f t="shared" si="164"/>
        <v>0</v>
      </c>
      <c r="AD193">
        <f t="shared" si="164"/>
        <v>0</v>
      </c>
      <c r="AE193">
        <f t="shared" si="164"/>
        <v>0</v>
      </c>
      <c r="AF193">
        <f t="shared" si="164"/>
        <v>0</v>
      </c>
      <c r="AG193">
        <f t="shared" ref="AG193:BL193" si="165">AG44</f>
        <v>0</v>
      </c>
      <c r="AH193">
        <f t="shared" si="165"/>
        <v>0</v>
      </c>
      <c r="AI193">
        <f t="shared" si="165"/>
        <v>0</v>
      </c>
      <c r="AJ193">
        <f t="shared" si="165"/>
        <v>0</v>
      </c>
      <c r="AK193">
        <f t="shared" si="165"/>
        <v>0</v>
      </c>
      <c r="AL193">
        <f t="shared" si="165"/>
        <v>0</v>
      </c>
      <c r="AM193">
        <f t="shared" si="165"/>
        <v>0</v>
      </c>
      <c r="AN193">
        <f t="shared" si="165"/>
        <v>0</v>
      </c>
      <c r="AO193">
        <f t="shared" si="165"/>
        <v>0</v>
      </c>
      <c r="AP193">
        <f t="shared" si="165"/>
        <v>0</v>
      </c>
      <c r="AQ193">
        <f t="shared" si="165"/>
        <v>0</v>
      </c>
      <c r="AR193">
        <f t="shared" si="165"/>
        <v>0</v>
      </c>
      <c r="AS193">
        <f t="shared" si="165"/>
        <v>0</v>
      </c>
      <c r="AT193">
        <f t="shared" si="165"/>
        <v>0</v>
      </c>
      <c r="AU193">
        <f t="shared" si="165"/>
        <v>0</v>
      </c>
      <c r="AV193">
        <f t="shared" si="165"/>
        <v>0</v>
      </c>
      <c r="AW193">
        <f t="shared" si="165"/>
        <v>0</v>
      </c>
      <c r="AX193">
        <f t="shared" si="165"/>
        <v>0</v>
      </c>
      <c r="AY193">
        <f t="shared" si="165"/>
        <v>0</v>
      </c>
      <c r="AZ193">
        <f t="shared" si="165"/>
        <v>0</v>
      </c>
      <c r="BA193">
        <f t="shared" si="165"/>
        <v>0</v>
      </c>
      <c r="BB193">
        <f t="shared" si="165"/>
        <v>0</v>
      </c>
      <c r="BC193">
        <f t="shared" si="165"/>
        <v>0</v>
      </c>
      <c r="BD193">
        <f t="shared" si="165"/>
        <v>0</v>
      </c>
      <c r="BE193">
        <f t="shared" si="165"/>
        <v>0</v>
      </c>
      <c r="BF193">
        <f t="shared" si="165"/>
        <v>0</v>
      </c>
      <c r="BG193">
        <f t="shared" si="165"/>
        <v>0</v>
      </c>
      <c r="BH193">
        <f t="shared" si="165"/>
        <v>0</v>
      </c>
      <c r="BI193">
        <f t="shared" si="165"/>
        <v>0</v>
      </c>
      <c r="BJ193">
        <f t="shared" si="165"/>
        <v>0</v>
      </c>
      <c r="BK193">
        <f t="shared" si="165"/>
        <v>0</v>
      </c>
      <c r="BL193">
        <f t="shared" si="165"/>
        <v>0</v>
      </c>
      <c r="BM193">
        <f t="shared" ref="BM193:CR193" si="166">BM44</f>
        <v>0</v>
      </c>
      <c r="BN193">
        <f t="shared" si="166"/>
        <v>0</v>
      </c>
      <c r="BO193">
        <f t="shared" si="166"/>
        <v>0</v>
      </c>
      <c r="BP193">
        <f t="shared" si="166"/>
        <v>0</v>
      </c>
      <c r="BQ193">
        <f t="shared" si="166"/>
        <v>0</v>
      </c>
      <c r="BR193">
        <f t="shared" si="166"/>
        <v>0</v>
      </c>
      <c r="BS193">
        <f t="shared" si="166"/>
        <v>0</v>
      </c>
      <c r="BT193">
        <f t="shared" si="166"/>
        <v>0</v>
      </c>
      <c r="BU193">
        <f t="shared" si="166"/>
        <v>0</v>
      </c>
      <c r="BV193">
        <f t="shared" si="166"/>
        <v>0</v>
      </c>
      <c r="BW193">
        <f t="shared" si="166"/>
        <v>0</v>
      </c>
      <c r="BX193">
        <f t="shared" si="166"/>
        <v>0</v>
      </c>
      <c r="BY193">
        <f t="shared" si="166"/>
        <v>0</v>
      </c>
      <c r="BZ193">
        <f t="shared" si="166"/>
        <v>0</v>
      </c>
      <c r="CA193">
        <f t="shared" si="166"/>
        <v>0</v>
      </c>
      <c r="CB193">
        <f t="shared" si="166"/>
        <v>0</v>
      </c>
      <c r="CC193">
        <f t="shared" si="166"/>
        <v>0</v>
      </c>
      <c r="CD193">
        <f t="shared" si="166"/>
        <v>0</v>
      </c>
      <c r="CE193">
        <f t="shared" si="166"/>
        <v>0</v>
      </c>
      <c r="CF193">
        <f t="shared" si="166"/>
        <v>0</v>
      </c>
      <c r="CG193">
        <f t="shared" si="166"/>
        <v>0</v>
      </c>
      <c r="CH193">
        <f t="shared" si="166"/>
        <v>0</v>
      </c>
      <c r="CI193">
        <f t="shared" si="166"/>
        <v>0</v>
      </c>
      <c r="CJ193">
        <f t="shared" si="166"/>
        <v>0</v>
      </c>
      <c r="CK193">
        <f t="shared" si="166"/>
        <v>0</v>
      </c>
      <c r="CL193">
        <f t="shared" si="166"/>
        <v>0</v>
      </c>
      <c r="CM193">
        <f t="shared" si="166"/>
        <v>0</v>
      </c>
      <c r="CN193">
        <f t="shared" si="166"/>
        <v>0</v>
      </c>
      <c r="CO193">
        <f t="shared" si="166"/>
        <v>0</v>
      </c>
      <c r="CP193">
        <f t="shared" si="166"/>
        <v>0</v>
      </c>
      <c r="CQ193">
        <f t="shared" si="166"/>
        <v>0</v>
      </c>
      <c r="CR193">
        <f t="shared" si="166"/>
        <v>0</v>
      </c>
      <c r="CS193">
        <f t="shared" ref="CS193:DH193" si="167">CS44</f>
        <v>0</v>
      </c>
      <c r="CT193">
        <f t="shared" si="167"/>
        <v>0</v>
      </c>
      <c r="CU193">
        <f t="shared" si="167"/>
        <v>0</v>
      </c>
      <c r="CV193">
        <f t="shared" si="167"/>
        <v>0</v>
      </c>
      <c r="CW193">
        <f t="shared" si="167"/>
        <v>0</v>
      </c>
      <c r="CX193">
        <f t="shared" si="167"/>
        <v>0</v>
      </c>
      <c r="CY193">
        <f t="shared" si="167"/>
        <v>0</v>
      </c>
      <c r="CZ193">
        <f t="shared" si="167"/>
        <v>0</v>
      </c>
      <c r="DA193">
        <f t="shared" si="167"/>
        <v>0</v>
      </c>
      <c r="DB193">
        <f t="shared" si="167"/>
        <v>0</v>
      </c>
      <c r="DC193">
        <f t="shared" si="167"/>
        <v>0</v>
      </c>
      <c r="DD193">
        <f t="shared" si="167"/>
        <v>0</v>
      </c>
      <c r="DE193">
        <f t="shared" si="167"/>
        <v>578</v>
      </c>
      <c r="DF193" t="str">
        <f t="shared" si="167"/>
        <v>Boliviana de Aviación</v>
      </c>
      <c r="DG193">
        <f t="shared" si="167"/>
        <v>105090</v>
      </c>
      <c r="DH193">
        <f t="shared" si="167"/>
        <v>0</v>
      </c>
    </row>
    <row r="194" spans="1:112">
      <c r="A194">
        <f t="shared" ref="A194:AF194" si="168">A45</f>
        <v>905</v>
      </c>
      <c r="B194" t="str">
        <f t="shared" si="168"/>
        <v>Gobierno Autónomo Departamental de Potosí</v>
      </c>
      <c r="C194">
        <f t="shared" si="168"/>
        <v>0</v>
      </c>
      <c r="D194">
        <f t="shared" si="168"/>
        <v>4068.6</v>
      </c>
      <c r="E194">
        <f t="shared" si="168"/>
        <v>0</v>
      </c>
      <c r="F194">
        <f t="shared" si="168"/>
        <v>8193.75</v>
      </c>
      <c r="G194">
        <f t="shared" si="168"/>
        <v>0</v>
      </c>
      <c r="H194">
        <f t="shared" si="168"/>
        <v>203035.91000000003</v>
      </c>
      <c r="I194">
        <f t="shared" si="168"/>
        <v>0</v>
      </c>
      <c r="J194">
        <f t="shared" si="168"/>
        <v>0</v>
      </c>
      <c r="K194">
        <f t="shared" si="168"/>
        <v>0</v>
      </c>
      <c r="L194">
        <f t="shared" si="168"/>
        <v>0</v>
      </c>
      <c r="M194">
        <f t="shared" si="168"/>
        <v>0</v>
      </c>
      <c r="N194">
        <f t="shared" si="168"/>
        <v>0</v>
      </c>
      <c r="O194">
        <f t="shared" si="168"/>
        <v>0</v>
      </c>
      <c r="P194">
        <f t="shared" si="168"/>
        <v>0</v>
      </c>
      <c r="Q194">
        <f t="shared" si="168"/>
        <v>0</v>
      </c>
      <c r="R194">
        <f t="shared" si="168"/>
        <v>0</v>
      </c>
      <c r="S194">
        <f t="shared" si="168"/>
        <v>0</v>
      </c>
      <c r="T194">
        <f t="shared" si="168"/>
        <v>0</v>
      </c>
      <c r="U194">
        <f t="shared" si="168"/>
        <v>0</v>
      </c>
      <c r="V194">
        <f t="shared" si="168"/>
        <v>0</v>
      </c>
      <c r="W194">
        <f t="shared" si="168"/>
        <v>0</v>
      </c>
      <c r="X194">
        <f t="shared" si="168"/>
        <v>0</v>
      </c>
      <c r="Y194">
        <f t="shared" si="168"/>
        <v>0</v>
      </c>
      <c r="Z194">
        <f t="shared" si="168"/>
        <v>0</v>
      </c>
      <c r="AA194">
        <f t="shared" si="168"/>
        <v>0</v>
      </c>
      <c r="AB194">
        <f t="shared" si="168"/>
        <v>0</v>
      </c>
      <c r="AC194">
        <f t="shared" si="168"/>
        <v>0</v>
      </c>
      <c r="AD194">
        <f t="shared" si="168"/>
        <v>0</v>
      </c>
      <c r="AE194">
        <f t="shared" si="168"/>
        <v>0</v>
      </c>
      <c r="AF194">
        <f t="shared" si="168"/>
        <v>0</v>
      </c>
      <c r="AG194">
        <f t="shared" ref="AG194:BL194" si="169">AG45</f>
        <v>0</v>
      </c>
      <c r="AH194">
        <f t="shared" si="169"/>
        <v>0</v>
      </c>
      <c r="AI194">
        <f t="shared" si="169"/>
        <v>0</v>
      </c>
      <c r="AJ194">
        <f t="shared" si="169"/>
        <v>0</v>
      </c>
      <c r="AK194">
        <f t="shared" si="169"/>
        <v>0</v>
      </c>
      <c r="AL194">
        <f t="shared" si="169"/>
        <v>0</v>
      </c>
      <c r="AM194">
        <f t="shared" si="169"/>
        <v>0</v>
      </c>
      <c r="AN194">
        <f t="shared" si="169"/>
        <v>0</v>
      </c>
      <c r="AO194">
        <f t="shared" si="169"/>
        <v>0</v>
      </c>
      <c r="AP194">
        <f t="shared" si="169"/>
        <v>0</v>
      </c>
      <c r="AQ194">
        <f t="shared" si="169"/>
        <v>0</v>
      </c>
      <c r="AR194">
        <f t="shared" si="169"/>
        <v>0</v>
      </c>
      <c r="AS194">
        <f t="shared" si="169"/>
        <v>0</v>
      </c>
      <c r="AT194">
        <f t="shared" si="169"/>
        <v>0</v>
      </c>
      <c r="AU194">
        <f t="shared" si="169"/>
        <v>0</v>
      </c>
      <c r="AV194">
        <f t="shared" si="169"/>
        <v>0</v>
      </c>
      <c r="AW194">
        <f t="shared" si="169"/>
        <v>0</v>
      </c>
      <c r="AX194">
        <f t="shared" si="169"/>
        <v>0</v>
      </c>
      <c r="AY194">
        <f t="shared" si="169"/>
        <v>0</v>
      </c>
      <c r="AZ194">
        <f t="shared" si="169"/>
        <v>0</v>
      </c>
      <c r="BA194">
        <f t="shared" si="169"/>
        <v>0</v>
      </c>
      <c r="BB194">
        <f t="shared" si="169"/>
        <v>0</v>
      </c>
      <c r="BC194">
        <f t="shared" si="169"/>
        <v>0</v>
      </c>
      <c r="BD194">
        <f t="shared" si="169"/>
        <v>0</v>
      </c>
      <c r="BE194">
        <f t="shared" si="169"/>
        <v>0</v>
      </c>
      <c r="BF194">
        <f t="shared" si="169"/>
        <v>0</v>
      </c>
      <c r="BG194">
        <f t="shared" si="169"/>
        <v>0</v>
      </c>
      <c r="BH194">
        <f t="shared" si="169"/>
        <v>0</v>
      </c>
      <c r="BI194">
        <f t="shared" si="169"/>
        <v>0</v>
      </c>
      <c r="BJ194">
        <f t="shared" si="169"/>
        <v>0</v>
      </c>
      <c r="BK194">
        <f t="shared" si="169"/>
        <v>0</v>
      </c>
      <c r="BL194">
        <f t="shared" si="169"/>
        <v>0</v>
      </c>
      <c r="BM194">
        <f t="shared" ref="BM194:CR194" si="170">BM45</f>
        <v>0</v>
      </c>
      <c r="BN194">
        <f t="shared" si="170"/>
        <v>0</v>
      </c>
      <c r="BO194">
        <f t="shared" si="170"/>
        <v>0</v>
      </c>
      <c r="BP194">
        <f t="shared" si="170"/>
        <v>0</v>
      </c>
      <c r="BQ194">
        <f t="shared" si="170"/>
        <v>0</v>
      </c>
      <c r="BR194">
        <f t="shared" si="170"/>
        <v>0</v>
      </c>
      <c r="BS194">
        <f t="shared" si="170"/>
        <v>0</v>
      </c>
      <c r="BT194">
        <f t="shared" si="170"/>
        <v>0</v>
      </c>
      <c r="BU194">
        <f t="shared" si="170"/>
        <v>0</v>
      </c>
      <c r="BV194">
        <f t="shared" si="170"/>
        <v>0</v>
      </c>
      <c r="BW194">
        <f t="shared" si="170"/>
        <v>0</v>
      </c>
      <c r="BX194">
        <f t="shared" si="170"/>
        <v>0</v>
      </c>
      <c r="BY194">
        <f t="shared" si="170"/>
        <v>0</v>
      </c>
      <c r="BZ194">
        <f t="shared" si="170"/>
        <v>0</v>
      </c>
      <c r="CA194">
        <f t="shared" si="170"/>
        <v>0</v>
      </c>
      <c r="CB194">
        <f t="shared" si="170"/>
        <v>0</v>
      </c>
      <c r="CC194">
        <f t="shared" si="170"/>
        <v>0</v>
      </c>
      <c r="CD194">
        <f t="shared" si="170"/>
        <v>0</v>
      </c>
      <c r="CE194">
        <f t="shared" si="170"/>
        <v>0</v>
      </c>
      <c r="CF194">
        <f t="shared" si="170"/>
        <v>0</v>
      </c>
      <c r="CG194">
        <f t="shared" si="170"/>
        <v>0</v>
      </c>
      <c r="CH194">
        <f t="shared" si="170"/>
        <v>0</v>
      </c>
      <c r="CI194">
        <f t="shared" si="170"/>
        <v>0</v>
      </c>
      <c r="CJ194">
        <f t="shared" si="170"/>
        <v>0</v>
      </c>
      <c r="CK194">
        <f t="shared" si="170"/>
        <v>0</v>
      </c>
      <c r="CL194">
        <f t="shared" si="170"/>
        <v>0</v>
      </c>
      <c r="CM194">
        <f t="shared" si="170"/>
        <v>0</v>
      </c>
      <c r="CN194">
        <f t="shared" si="170"/>
        <v>0</v>
      </c>
      <c r="CO194">
        <f t="shared" si="170"/>
        <v>0</v>
      </c>
      <c r="CP194">
        <f t="shared" si="170"/>
        <v>0</v>
      </c>
      <c r="CQ194">
        <f t="shared" si="170"/>
        <v>0</v>
      </c>
      <c r="CR194">
        <f t="shared" si="170"/>
        <v>0</v>
      </c>
      <c r="CS194">
        <f t="shared" ref="CS194:DH194" si="171">CS45</f>
        <v>0</v>
      </c>
      <c r="CT194">
        <f t="shared" si="171"/>
        <v>0</v>
      </c>
      <c r="CU194">
        <f t="shared" si="171"/>
        <v>0</v>
      </c>
      <c r="CV194">
        <f t="shared" si="171"/>
        <v>0</v>
      </c>
      <c r="CW194">
        <f t="shared" si="171"/>
        <v>0</v>
      </c>
      <c r="CX194">
        <f t="shared" si="171"/>
        <v>0</v>
      </c>
      <c r="CY194">
        <f t="shared" si="171"/>
        <v>0</v>
      </c>
      <c r="CZ194">
        <f t="shared" si="171"/>
        <v>0</v>
      </c>
      <c r="DA194">
        <f t="shared" si="171"/>
        <v>0</v>
      </c>
      <c r="DB194">
        <f t="shared" si="171"/>
        <v>0</v>
      </c>
      <c r="DC194">
        <f t="shared" si="171"/>
        <v>0</v>
      </c>
      <c r="DD194">
        <f t="shared" si="171"/>
        <v>0</v>
      </c>
      <c r="DE194">
        <f t="shared" si="171"/>
        <v>234</v>
      </c>
      <c r="DF194" t="str">
        <f t="shared" si="171"/>
        <v xml:space="preserve">Servicio Geológico Minero </v>
      </c>
      <c r="DG194">
        <f t="shared" si="171"/>
        <v>3075.1</v>
      </c>
      <c r="DH194">
        <f t="shared" si="171"/>
        <v>0</v>
      </c>
    </row>
    <row r="195" spans="1:112">
      <c r="A195">
        <f t="shared" ref="A195:AF195" si="172">A46</f>
        <v>580</v>
      </c>
      <c r="B195" t="str">
        <f t="shared" si="172"/>
        <v>Depósitos Aduaneros Bolivianos</v>
      </c>
      <c r="C195">
        <f t="shared" si="172"/>
        <v>0</v>
      </c>
      <c r="D195">
        <f t="shared" si="172"/>
        <v>0</v>
      </c>
      <c r="E195">
        <f t="shared" si="172"/>
        <v>0</v>
      </c>
      <c r="F195">
        <f t="shared" si="172"/>
        <v>0</v>
      </c>
      <c r="G195">
        <f t="shared" si="172"/>
        <v>0</v>
      </c>
      <c r="H195">
        <f t="shared" si="172"/>
        <v>0</v>
      </c>
      <c r="I195">
        <f t="shared" si="172"/>
        <v>0</v>
      </c>
      <c r="J195">
        <f t="shared" si="172"/>
        <v>0</v>
      </c>
      <c r="K195">
        <f t="shared" si="172"/>
        <v>0</v>
      </c>
      <c r="L195">
        <f t="shared" si="172"/>
        <v>0</v>
      </c>
      <c r="M195">
        <f t="shared" si="172"/>
        <v>0</v>
      </c>
      <c r="N195">
        <f t="shared" si="172"/>
        <v>0</v>
      </c>
      <c r="O195">
        <f t="shared" si="172"/>
        <v>0</v>
      </c>
      <c r="P195">
        <f t="shared" si="172"/>
        <v>5506.24</v>
      </c>
      <c r="Q195">
        <f t="shared" si="172"/>
        <v>0</v>
      </c>
      <c r="R195">
        <f t="shared" si="172"/>
        <v>167.67</v>
      </c>
      <c r="S195">
        <f t="shared" si="172"/>
        <v>0</v>
      </c>
      <c r="T195">
        <f t="shared" si="172"/>
        <v>0</v>
      </c>
      <c r="U195">
        <f t="shared" si="172"/>
        <v>0</v>
      </c>
      <c r="V195">
        <f t="shared" si="172"/>
        <v>0</v>
      </c>
      <c r="W195">
        <f t="shared" si="172"/>
        <v>0</v>
      </c>
      <c r="X195">
        <f t="shared" si="172"/>
        <v>0</v>
      </c>
      <c r="Y195">
        <f t="shared" si="172"/>
        <v>0</v>
      </c>
      <c r="Z195">
        <f t="shared" si="172"/>
        <v>0</v>
      </c>
      <c r="AA195">
        <f t="shared" si="172"/>
        <v>0</v>
      </c>
      <c r="AB195">
        <f t="shared" si="172"/>
        <v>0</v>
      </c>
      <c r="AC195">
        <f t="shared" si="172"/>
        <v>0</v>
      </c>
      <c r="AD195">
        <f t="shared" si="172"/>
        <v>0</v>
      </c>
      <c r="AE195">
        <f t="shared" si="172"/>
        <v>0</v>
      </c>
      <c r="AF195">
        <f t="shared" si="172"/>
        <v>0</v>
      </c>
      <c r="AG195">
        <f t="shared" ref="AG195:BL195" si="173">AG46</f>
        <v>0</v>
      </c>
      <c r="AH195">
        <f t="shared" si="173"/>
        <v>0</v>
      </c>
      <c r="AI195">
        <f t="shared" si="173"/>
        <v>0</v>
      </c>
      <c r="AJ195">
        <f t="shared" si="173"/>
        <v>0</v>
      </c>
      <c r="AK195">
        <f t="shared" si="173"/>
        <v>0</v>
      </c>
      <c r="AL195">
        <f t="shared" si="173"/>
        <v>0</v>
      </c>
      <c r="AM195">
        <f t="shared" si="173"/>
        <v>0</v>
      </c>
      <c r="AN195">
        <f t="shared" si="173"/>
        <v>0</v>
      </c>
      <c r="AO195">
        <f t="shared" si="173"/>
        <v>0</v>
      </c>
      <c r="AP195">
        <f t="shared" si="173"/>
        <v>0</v>
      </c>
      <c r="AQ195">
        <f t="shared" si="173"/>
        <v>0</v>
      </c>
      <c r="AR195">
        <f t="shared" si="173"/>
        <v>0</v>
      </c>
      <c r="AS195">
        <f t="shared" si="173"/>
        <v>0</v>
      </c>
      <c r="AT195">
        <f t="shared" si="173"/>
        <v>0</v>
      </c>
      <c r="AU195">
        <f t="shared" si="173"/>
        <v>0</v>
      </c>
      <c r="AV195">
        <f t="shared" si="173"/>
        <v>0</v>
      </c>
      <c r="AW195">
        <f t="shared" si="173"/>
        <v>0</v>
      </c>
      <c r="AX195">
        <f t="shared" si="173"/>
        <v>0</v>
      </c>
      <c r="AY195">
        <f t="shared" si="173"/>
        <v>0</v>
      </c>
      <c r="AZ195">
        <f t="shared" si="173"/>
        <v>0</v>
      </c>
      <c r="BA195">
        <f t="shared" si="173"/>
        <v>0</v>
      </c>
      <c r="BB195">
        <f t="shared" si="173"/>
        <v>0</v>
      </c>
      <c r="BC195">
        <f t="shared" si="173"/>
        <v>0</v>
      </c>
      <c r="BD195">
        <f t="shared" si="173"/>
        <v>0</v>
      </c>
      <c r="BE195">
        <f t="shared" si="173"/>
        <v>0</v>
      </c>
      <c r="BF195">
        <f t="shared" si="173"/>
        <v>0</v>
      </c>
      <c r="BG195">
        <f t="shared" si="173"/>
        <v>0</v>
      </c>
      <c r="BH195">
        <f t="shared" si="173"/>
        <v>0</v>
      </c>
      <c r="BI195">
        <f t="shared" si="173"/>
        <v>0</v>
      </c>
      <c r="BJ195">
        <f t="shared" si="173"/>
        <v>0</v>
      </c>
      <c r="BK195">
        <f t="shared" si="173"/>
        <v>0</v>
      </c>
      <c r="BL195">
        <f t="shared" si="173"/>
        <v>0</v>
      </c>
      <c r="BM195">
        <f t="shared" ref="BM195:CR195" si="174">BM46</f>
        <v>0</v>
      </c>
      <c r="BN195">
        <f t="shared" si="174"/>
        <v>0</v>
      </c>
      <c r="BO195">
        <f t="shared" si="174"/>
        <v>0</v>
      </c>
      <c r="BP195">
        <f t="shared" si="174"/>
        <v>0</v>
      </c>
      <c r="BQ195">
        <f t="shared" si="174"/>
        <v>0</v>
      </c>
      <c r="BR195">
        <f t="shared" si="174"/>
        <v>0</v>
      </c>
      <c r="BS195">
        <f t="shared" si="174"/>
        <v>0</v>
      </c>
      <c r="BT195">
        <f t="shared" si="174"/>
        <v>0</v>
      </c>
      <c r="BU195">
        <f t="shared" si="174"/>
        <v>0</v>
      </c>
      <c r="BV195">
        <f t="shared" si="174"/>
        <v>0</v>
      </c>
      <c r="BW195">
        <f t="shared" si="174"/>
        <v>0</v>
      </c>
      <c r="BX195">
        <f t="shared" si="174"/>
        <v>0</v>
      </c>
      <c r="BY195">
        <f t="shared" si="174"/>
        <v>0</v>
      </c>
      <c r="BZ195">
        <f t="shared" si="174"/>
        <v>0</v>
      </c>
      <c r="CA195">
        <f t="shared" si="174"/>
        <v>0</v>
      </c>
      <c r="CB195">
        <f t="shared" si="174"/>
        <v>0</v>
      </c>
      <c r="CC195">
        <f t="shared" si="174"/>
        <v>0</v>
      </c>
      <c r="CD195">
        <f t="shared" si="174"/>
        <v>0</v>
      </c>
      <c r="CE195">
        <f t="shared" si="174"/>
        <v>0</v>
      </c>
      <c r="CF195">
        <f t="shared" si="174"/>
        <v>0</v>
      </c>
      <c r="CG195">
        <f t="shared" si="174"/>
        <v>0</v>
      </c>
      <c r="CH195">
        <f t="shared" si="174"/>
        <v>0</v>
      </c>
      <c r="CI195">
        <f t="shared" si="174"/>
        <v>0</v>
      </c>
      <c r="CJ195">
        <f t="shared" si="174"/>
        <v>0</v>
      </c>
      <c r="CK195">
        <f t="shared" si="174"/>
        <v>0</v>
      </c>
      <c r="CL195">
        <f t="shared" si="174"/>
        <v>0</v>
      </c>
      <c r="CM195">
        <f t="shared" si="174"/>
        <v>0</v>
      </c>
      <c r="CN195">
        <f t="shared" si="174"/>
        <v>0</v>
      </c>
      <c r="CO195">
        <f t="shared" si="174"/>
        <v>0</v>
      </c>
      <c r="CP195">
        <f t="shared" si="174"/>
        <v>0</v>
      </c>
      <c r="CQ195">
        <f t="shared" si="174"/>
        <v>0</v>
      </c>
      <c r="CR195">
        <f t="shared" si="174"/>
        <v>0</v>
      </c>
      <c r="CS195">
        <f t="shared" ref="CS195:DH195" si="175">CS46</f>
        <v>0</v>
      </c>
      <c r="CT195">
        <f t="shared" si="175"/>
        <v>0</v>
      </c>
      <c r="CU195">
        <f t="shared" si="175"/>
        <v>0</v>
      </c>
      <c r="CV195">
        <f t="shared" si="175"/>
        <v>0</v>
      </c>
      <c r="CW195">
        <f t="shared" si="175"/>
        <v>0</v>
      </c>
      <c r="CX195">
        <f t="shared" si="175"/>
        <v>0</v>
      </c>
      <c r="CY195">
        <f t="shared" si="175"/>
        <v>0</v>
      </c>
      <c r="CZ195">
        <f t="shared" si="175"/>
        <v>0</v>
      </c>
      <c r="DA195">
        <f t="shared" si="175"/>
        <v>0</v>
      </c>
      <c r="DB195">
        <f t="shared" si="175"/>
        <v>0</v>
      </c>
      <c r="DC195">
        <f t="shared" si="175"/>
        <v>0</v>
      </c>
      <c r="DD195">
        <f t="shared" si="175"/>
        <v>0</v>
      </c>
      <c r="DE195">
        <f t="shared" si="175"/>
        <v>573</v>
      </c>
      <c r="DF195" t="str">
        <f t="shared" si="175"/>
        <v>Empresa Siderúrgica del Mutún</v>
      </c>
      <c r="DG195">
        <f t="shared" si="175"/>
        <v>1440600</v>
      </c>
      <c r="DH195">
        <f t="shared" si="175"/>
        <v>0</v>
      </c>
    </row>
    <row r="196" spans="1:112">
      <c r="A196">
        <f t="shared" ref="A196:AF196" si="176">A47</f>
        <v>66</v>
      </c>
      <c r="B196" t="str">
        <f t="shared" si="176"/>
        <v>Ministerio de Planificación del Desarrollo</v>
      </c>
      <c r="C196">
        <f t="shared" si="176"/>
        <v>0</v>
      </c>
      <c r="D196">
        <f t="shared" si="176"/>
        <v>0</v>
      </c>
      <c r="E196">
        <f t="shared" si="176"/>
        <v>0</v>
      </c>
      <c r="F196">
        <f t="shared" si="176"/>
        <v>0</v>
      </c>
      <c r="G196">
        <f t="shared" si="176"/>
        <v>0</v>
      </c>
      <c r="H196">
        <f t="shared" si="176"/>
        <v>0</v>
      </c>
      <c r="I196">
        <f t="shared" si="176"/>
        <v>0</v>
      </c>
      <c r="J196">
        <f t="shared" si="176"/>
        <v>0</v>
      </c>
      <c r="K196">
        <f t="shared" si="176"/>
        <v>0</v>
      </c>
      <c r="L196">
        <f t="shared" si="176"/>
        <v>0</v>
      </c>
      <c r="M196">
        <f t="shared" si="176"/>
        <v>0</v>
      </c>
      <c r="N196">
        <f t="shared" si="176"/>
        <v>0</v>
      </c>
      <c r="O196">
        <f t="shared" si="176"/>
        <v>0</v>
      </c>
      <c r="P196">
        <f t="shared" si="176"/>
        <v>0</v>
      </c>
      <c r="Q196">
        <f t="shared" si="176"/>
        <v>0</v>
      </c>
      <c r="R196">
        <f t="shared" si="176"/>
        <v>20342936.299999997</v>
      </c>
      <c r="S196">
        <f t="shared" si="176"/>
        <v>0</v>
      </c>
      <c r="T196">
        <f t="shared" si="176"/>
        <v>0</v>
      </c>
      <c r="U196">
        <f t="shared" si="176"/>
        <v>0</v>
      </c>
      <c r="V196">
        <f t="shared" si="176"/>
        <v>0</v>
      </c>
      <c r="W196">
        <f t="shared" si="176"/>
        <v>0</v>
      </c>
      <c r="X196">
        <f t="shared" si="176"/>
        <v>0</v>
      </c>
      <c r="Y196">
        <f t="shared" si="176"/>
        <v>0</v>
      </c>
      <c r="Z196">
        <f t="shared" si="176"/>
        <v>0</v>
      </c>
      <c r="AA196">
        <f t="shared" si="176"/>
        <v>0</v>
      </c>
      <c r="AB196">
        <f t="shared" si="176"/>
        <v>0</v>
      </c>
      <c r="AC196">
        <f t="shared" si="176"/>
        <v>0</v>
      </c>
      <c r="AD196">
        <f t="shared" si="176"/>
        <v>0</v>
      </c>
      <c r="AE196">
        <f t="shared" si="176"/>
        <v>0</v>
      </c>
      <c r="AF196">
        <f t="shared" si="176"/>
        <v>0</v>
      </c>
      <c r="AG196">
        <f t="shared" ref="AG196:BL196" si="177">AG47</f>
        <v>0</v>
      </c>
      <c r="AH196">
        <f t="shared" si="177"/>
        <v>0</v>
      </c>
      <c r="AI196">
        <f t="shared" si="177"/>
        <v>0</v>
      </c>
      <c r="AJ196">
        <f t="shared" si="177"/>
        <v>0</v>
      </c>
      <c r="AK196">
        <f t="shared" si="177"/>
        <v>0</v>
      </c>
      <c r="AL196">
        <f t="shared" si="177"/>
        <v>0</v>
      </c>
      <c r="AM196">
        <f t="shared" si="177"/>
        <v>0</v>
      </c>
      <c r="AN196">
        <f t="shared" si="177"/>
        <v>0</v>
      </c>
      <c r="AO196">
        <f t="shared" si="177"/>
        <v>0</v>
      </c>
      <c r="AP196">
        <f t="shared" si="177"/>
        <v>0</v>
      </c>
      <c r="AQ196">
        <f t="shared" si="177"/>
        <v>0</v>
      </c>
      <c r="AR196">
        <f t="shared" si="177"/>
        <v>0</v>
      </c>
      <c r="AS196">
        <f t="shared" si="177"/>
        <v>0</v>
      </c>
      <c r="AT196">
        <f t="shared" si="177"/>
        <v>0</v>
      </c>
      <c r="AU196">
        <f t="shared" si="177"/>
        <v>0</v>
      </c>
      <c r="AV196">
        <f t="shared" si="177"/>
        <v>0</v>
      </c>
      <c r="AW196">
        <f t="shared" si="177"/>
        <v>0</v>
      </c>
      <c r="AX196">
        <f t="shared" si="177"/>
        <v>0</v>
      </c>
      <c r="AY196">
        <f t="shared" si="177"/>
        <v>0</v>
      </c>
      <c r="AZ196">
        <f t="shared" si="177"/>
        <v>0</v>
      </c>
      <c r="BA196">
        <f t="shared" si="177"/>
        <v>0</v>
      </c>
      <c r="BB196">
        <f t="shared" si="177"/>
        <v>0</v>
      </c>
      <c r="BC196">
        <f t="shared" si="177"/>
        <v>0</v>
      </c>
      <c r="BD196">
        <f t="shared" si="177"/>
        <v>0</v>
      </c>
      <c r="BE196">
        <f t="shared" si="177"/>
        <v>0</v>
      </c>
      <c r="BF196">
        <f t="shared" si="177"/>
        <v>0</v>
      </c>
      <c r="BG196">
        <f t="shared" si="177"/>
        <v>0</v>
      </c>
      <c r="BH196">
        <f t="shared" si="177"/>
        <v>0</v>
      </c>
      <c r="BI196">
        <f t="shared" si="177"/>
        <v>0</v>
      </c>
      <c r="BJ196">
        <f t="shared" si="177"/>
        <v>0</v>
      </c>
      <c r="BK196">
        <f t="shared" si="177"/>
        <v>0</v>
      </c>
      <c r="BL196">
        <f t="shared" si="177"/>
        <v>0</v>
      </c>
      <c r="BM196">
        <f t="shared" ref="BM196:CR196" si="178">BM47</f>
        <v>0</v>
      </c>
      <c r="BN196">
        <f t="shared" si="178"/>
        <v>0</v>
      </c>
      <c r="BO196">
        <f t="shared" si="178"/>
        <v>0</v>
      </c>
      <c r="BP196">
        <f t="shared" si="178"/>
        <v>0</v>
      </c>
      <c r="BQ196">
        <f t="shared" si="178"/>
        <v>0</v>
      </c>
      <c r="BR196">
        <f t="shared" si="178"/>
        <v>0</v>
      </c>
      <c r="BS196">
        <f t="shared" si="178"/>
        <v>0</v>
      </c>
      <c r="BT196">
        <f t="shared" si="178"/>
        <v>0</v>
      </c>
      <c r="BU196">
        <f t="shared" si="178"/>
        <v>0</v>
      </c>
      <c r="BV196">
        <f t="shared" si="178"/>
        <v>0</v>
      </c>
      <c r="BW196">
        <f t="shared" si="178"/>
        <v>0</v>
      </c>
      <c r="BX196">
        <f t="shared" si="178"/>
        <v>0</v>
      </c>
      <c r="BY196">
        <f t="shared" si="178"/>
        <v>0</v>
      </c>
      <c r="BZ196">
        <f t="shared" si="178"/>
        <v>0</v>
      </c>
      <c r="CA196">
        <f t="shared" si="178"/>
        <v>0</v>
      </c>
      <c r="CB196">
        <f t="shared" si="178"/>
        <v>0</v>
      </c>
      <c r="CC196">
        <f t="shared" si="178"/>
        <v>0</v>
      </c>
      <c r="CD196">
        <f t="shared" si="178"/>
        <v>0</v>
      </c>
      <c r="CE196">
        <f t="shared" si="178"/>
        <v>0</v>
      </c>
      <c r="CF196">
        <f t="shared" si="178"/>
        <v>0</v>
      </c>
      <c r="CG196">
        <f t="shared" si="178"/>
        <v>0</v>
      </c>
      <c r="CH196">
        <f t="shared" si="178"/>
        <v>0</v>
      </c>
      <c r="CI196">
        <f t="shared" si="178"/>
        <v>0</v>
      </c>
      <c r="CJ196">
        <f t="shared" si="178"/>
        <v>0</v>
      </c>
      <c r="CK196">
        <f t="shared" si="178"/>
        <v>0</v>
      </c>
      <c r="CL196">
        <f t="shared" si="178"/>
        <v>0</v>
      </c>
      <c r="CM196">
        <f t="shared" si="178"/>
        <v>0</v>
      </c>
      <c r="CN196">
        <f t="shared" si="178"/>
        <v>0</v>
      </c>
      <c r="CO196">
        <f t="shared" si="178"/>
        <v>0</v>
      </c>
      <c r="CP196">
        <f t="shared" si="178"/>
        <v>0</v>
      </c>
      <c r="CQ196">
        <f t="shared" si="178"/>
        <v>0</v>
      </c>
      <c r="CR196">
        <f t="shared" si="178"/>
        <v>0</v>
      </c>
      <c r="CS196">
        <f t="shared" ref="CS196:DH196" si="179">CS47</f>
        <v>0</v>
      </c>
      <c r="CT196">
        <f t="shared" si="179"/>
        <v>0</v>
      </c>
      <c r="CU196">
        <f t="shared" si="179"/>
        <v>0</v>
      </c>
      <c r="CV196">
        <f t="shared" si="179"/>
        <v>0</v>
      </c>
      <c r="CW196">
        <f t="shared" si="179"/>
        <v>0</v>
      </c>
      <c r="CX196">
        <f t="shared" si="179"/>
        <v>0</v>
      </c>
      <c r="CY196">
        <f t="shared" si="179"/>
        <v>0</v>
      </c>
      <c r="CZ196">
        <f t="shared" si="179"/>
        <v>0</v>
      </c>
      <c r="DA196">
        <f t="shared" si="179"/>
        <v>0</v>
      </c>
      <c r="DB196">
        <f t="shared" si="179"/>
        <v>0</v>
      </c>
      <c r="DC196">
        <f t="shared" si="179"/>
        <v>0</v>
      </c>
      <c r="DD196">
        <f t="shared" si="179"/>
        <v>0</v>
      </c>
      <c r="DE196">
        <f t="shared" si="179"/>
        <v>223</v>
      </c>
      <c r="DF196" t="str">
        <f t="shared" si="179"/>
        <v>Fondo Nacional de Desarrollo Forestal</v>
      </c>
      <c r="DG196">
        <f t="shared" si="179"/>
        <v>3161224.74</v>
      </c>
      <c r="DH196">
        <f t="shared" si="179"/>
        <v>0</v>
      </c>
    </row>
    <row r="197" spans="1:112">
      <c r="A197">
        <f t="shared" ref="A197:AF197" si="180">A48</f>
        <v>206</v>
      </c>
      <c r="B197" t="str">
        <f t="shared" si="180"/>
        <v>Instituto Nacional de Estadística</v>
      </c>
      <c r="C197">
        <f t="shared" si="180"/>
        <v>0</v>
      </c>
      <c r="D197">
        <f t="shared" si="180"/>
        <v>0</v>
      </c>
      <c r="E197">
        <f t="shared" si="180"/>
        <v>0</v>
      </c>
      <c r="F197">
        <f t="shared" si="180"/>
        <v>0</v>
      </c>
      <c r="G197">
        <f t="shared" si="180"/>
        <v>0</v>
      </c>
      <c r="H197">
        <f t="shared" si="180"/>
        <v>0</v>
      </c>
      <c r="I197">
        <f t="shared" si="180"/>
        <v>0</v>
      </c>
      <c r="J197">
        <f t="shared" si="180"/>
        <v>0</v>
      </c>
      <c r="K197">
        <f t="shared" si="180"/>
        <v>0</v>
      </c>
      <c r="L197">
        <f t="shared" si="180"/>
        <v>0</v>
      </c>
      <c r="M197">
        <f t="shared" si="180"/>
        <v>0</v>
      </c>
      <c r="N197">
        <f t="shared" si="180"/>
        <v>0</v>
      </c>
      <c r="O197">
        <f t="shared" si="180"/>
        <v>0</v>
      </c>
      <c r="P197">
        <f t="shared" si="180"/>
        <v>2830.5</v>
      </c>
      <c r="Q197">
        <f t="shared" si="180"/>
        <v>0</v>
      </c>
      <c r="R197">
        <f t="shared" si="180"/>
        <v>569.6</v>
      </c>
      <c r="S197">
        <f t="shared" si="180"/>
        <v>0</v>
      </c>
      <c r="T197">
        <f t="shared" si="180"/>
        <v>0</v>
      </c>
      <c r="U197">
        <f t="shared" si="180"/>
        <v>0</v>
      </c>
      <c r="V197">
        <f t="shared" si="180"/>
        <v>0</v>
      </c>
      <c r="W197">
        <f t="shared" si="180"/>
        <v>0</v>
      </c>
      <c r="X197">
        <f t="shared" si="180"/>
        <v>0</v>
      </c>
      <c r="Y197">
        <f t="shared" si="180"/>
        <v>0</v>
      </c>
      <c r="Z197">
        <f t="shared" si="180"/>
        <v>0</v>
      </c>
      <c r="AA197">
        <f t="shared" si="180"/>
        <v>0</v>
      </c>
      <c r="AB197">
        <f t="shared" si="180"/>
        <v>0</v>
      </c>
      <c r="AC197">
        <f t="shared" si="180"/>
        <v>0</v>
      </c>
      <c r="AD197">
        <f t="shared" si="180"/>
        <v>0</v>
      </c>
      <c r="AE197">
        <f t="shared" si="180"/>
        <v>0</v>
      </c>
      <c r="AF197">
        <f t="shared" si="180"/>
        <v>0</v>
      </c>
      <c r="AG197">
        <f t="shared" ref="AG197:BL197" si="181">AG48</f>
        <v>0</v>
      </c>
      <c r="AH197">
        <f t="shared" si="181"/>
        <v>0</v>
      </c>
      <c r="AI197">
        <f t="shared" si="181"/>
        <v>0</v>
      </c>
      <c r="AJ197">
        <f t="shared" si="181"/>
        <v>0</v>
      </c>
      <c r="AK197">
        <f t="shared" si="181"/>
        <v>0</v>
      </c>
      <c r="AL197">
        <f t="shared" si="181"/>
        <v>0</v>
      </c>
      <c r="AM197">
        <f t="shared" si="181"/>
        <v>0</v>
      </c>
      <c r="AN197">
        <f t="shared" si="181"/>
        <v>0</v>
      </c>
      <c r="AO197">
        <f t="shared" si="181"/>
        <v>0</v>
      </c>
      <c r="AP197">
        <f t="shared" si="181"/>
        <v>0</v>
      </c>
      <c r="AQ197">
        <f t="shared" si="181"/>
        <v>0</v>
      </c>
      <c r="AR197">
        <f t="shared" si="181"/>
        <v>0</v>
      </c>
      <c r="AS197">
        <f t="shared" si="181"/>
        <v>0</v>
      </c>
      <c r="AT197">
        <f t="shared" si="181"/>
        <v>0</v>
      </c>
      <c r="AU197">
        <f t="shared" si="181"/>
        <v>0</v>
      </c>
      <c r="AV197">
        <f t="shared" si="181"/>
        <v>0</v>
      </c>
      <c r="AW197">
        <f t="shared" si="181"/>
        <v>0</v>
      </c>
      <c r="AX197">
        <f t="shared" si="181"/>
        <v>0</v>
      </c>
      <c r="AY197">
        <f t="shared" si="181"/>
        <v>0</v>
      </c>
      <c r="AZ197">
        <f t="shared" si="181"/>
        <v>0</v>
      </c>
      <c r="BA197">
        <f t="shared" si="181"/>
        <v>0</v>
      </c>
      <c r="BB197">
        <f t="shared" si="181"/>
        <v>0</v>
      </c>
      <c r="BC197">
        <f t="shared" si="181"/>
        <v>0</v>
      </c>
      <c r="BD197">
        <f t="shared" si="181"/>
        <v>0</v>
      </c>
      <c r="BE197">
        <f t="shared" si="181"/>
        <v>0</v>
      </c>
      <c r="BF197">
        <f t="shared" si="181"/>
        <v>0</v>
      </c>
      <c r="BG197">
        <f t="shared" si="181"/>
        <v>0</v>
      </c>
      <c r="BH197">
        <f t="shared" si="181"/>
        <v>0</v>
      </c>
      <c r="BI197">
        <f t="shared" si="181"/>
        <v>0</v>
      </c>
      <c r="BJ197">
        <f t="shared" si="181"/>
        <v>0</v>
      </c>
      <c r="BK197">
        <f t="shared" si="181"/>
        <v>0</v>
      </c>
      <c r="BL197">
        <f t="shared" si="181"/>
        <v>0</v>
      </c>
      <c r="BM197">
        <f t="shared" ref="BM197:CR197" si="182">BM48</f>
        <v>0</v>
      </c>
      <c r="BN197">
        <f t="shared" si="182"/>
        <v>0</v>
      </c>
      <c r="BO197">
        <f t="shared" si="182"/>
        <v>0</v>
      </c>
      <c r="BP197">
        <f t="shared" si="182"/>
        <v>0</v>
      </c>
      <c r="BQ197">
        <f t="shared" si="182"/>
        <v>0</v>
      </c>
      <c r="BR197">
        <f t="shared" si="182"/>
        <v>0</v>
      </c>
      <c r="BS197">
        <f t="shared" si="182"/>
        <v>0</v>
      </c>
      <c r="BT197">
        <f t="shared" si="182"/>
        <v>0</v>
      </c>
      <c r="BU197">
        <f t="shared" si="182"/>
        <v>0</v>
      </c>
      <c r="BV197">
        <f t="shared" si="182"/>
        <v>0</v>
      </c>
      <c r="BW197">
        <f t="shared" si="182"/>
        <v>0</v>
      </c>
      <c r="BX197">
        <f t="shared" si="182"/>
        <v>0</v>
      </c>
      <c r="BY197">
        <f t="shared" si="182"/>
        <v>0</v>
      </c>
      <c r="BZ197">
        <f t="shared" si="182"/>
        <v>0</v>
      </c>
      <c r="CA197">
        <f t="shared" si="182"/>
        <v>0</v>
      </c>
      <c r="CB197">
        <f t="shared" si="182"/>
        <v>0</v>
      </c>
      <c r="CC197">
        <f t="shared" si="182"/>
        <v>0</v>
      </c>
      <c r="CD197">
        <f t="shared" si="182"/>
        <v>0</v>
      </c>
      <c r="CE197">
        <f t="shared" si="182"/>
        <v>0</v>
      </c>
      <c r="CF197">
        <f t="shared" si="182"/>
        <v>0</v>
      </c>
      <c r="CG197">
        <f t="shared" si="182"/>
        <v>0</v>
      </c>
      <c r="CH197">
        <f t="shared" si="182"/>
        <v>0</v>
      </c>
      <c r="CI197">
        <f t="shared" si="182"/>
        <v>0</v>
      </c>
      <c r="CJ197">
        <f t="shared" si="182"/>
        <v>0</v>
      </c>
      <c r="CK197">
        <f t="shared" si="182"/>
        <v>0</v>
      </c>
      <c r="CL197">
        <f t="shared" si="182"/>
        <v>0</v>
      </c>
      <c r="CM197">
        <f t="shared" si="182"/>
        <v>0</v>
      </c>
      <c r="CN197">
        <f t="shared" si="182"/>
        <v>0</v>
      </c>
      <c r="CO197">
        <f t="shared" si="182"/>
        <v>0</v>
      </c>
      <c r="CP197">
        <f t="shared" si="182"/>
        <v>0</v>
      </c>
      <c r="CQ197">
        <f t="shared" si="182"/>
        <v>0</v>
      </c>
      <c r="CR197">
        <f t="shared" si="182"/>
        <v>0</v>
      </c>
      <c r="CS197">
        <f t="shared" ref="CS197:DH197" si="183">CS48</f>
        <v>0</v>
      </c>
      <c r="CT197">
        <f t="shared" si="183"/>
        <v>0</v>
      </c>
      <c r="CU197">
        <f t="shared" si="183"/>
        <v>0</v>
      </c>
      <c r="CV197">
        <f t="shared" si="183"/>
        <v>0</v>
      </c>
      <c r="CW197">
        <f t="shared" si="183"/>
        <v>0</v>
      </c>
      <c r="CX197">
        <f t="shared" si="183"/>
        <v>0</v>
      </c>
      <c r="CY197">
        <f t="shared" si="183"/>
        <v>0</v>
      </c>
      <c r="CZ197">
        <f t="shared" si="183"/>
        <v>0</v>
      </c>
      <c r="DA197">
        <f t="shared" si="183"/>
        <v>0</v>
      </c>
      <c r="DB197">
        <f t="shared" si="183"/>
        <v>0</v>
      </c>
      <c r="DC197">
        <f t="shared" si="183"/>
        <v>0</v>
      </c>
      <c r="DD197">
        <f t="shared" si="183"/>
        <v>0</v>
      </c>
      <c r="DE197">
        <f t="shared" si="183"/>
        <v>253</v>
      </c>
      <c r="DF197" t="str">
        <f t="shared" si="183"/>
        <v>Entidad Ejecutora de Medio Ambiente y Agua</v>
      </c>
      <c r="DG197">
        <f t="shared" si="183"/>
        <v>29505115.239999998</v>
      </c>
      <c r="DH197">
        <f t="shared" si="183"/>
        <v>0</v>
      </c>
    </row>
    <row r="198" spans="1:112">
      <c r="A198">
        <f t="shared" ref="A198:AF198" si="184">A49</f>
        <v>53</v>
      </c>
      <c r="B198" t="str">
        <f t="shared" si="184"/>
        <v>Ministerio de Culturas, Descolonización y Despatriarcalización</v>
      </c>
      <c r="C198">
        <f t="shared" si="184"/>
        <v>0</v>
      </c>
      <c r="D198">
        <f t="shared" si="184"/>
        <v>0</v>
      </c>
      <c r="E198">
        <f t="shared" si="184"/>
        <v>0</v>
      </c>
      <c r="F198">
        <f t="shared" si="184"/>
        <v>0</v>
      </c>
      <c r="G198">
        <f t="shared" si="184"/>
        <v>0</v>
      </c>
      <c r="H198">
        <f t="shared" si="184"/>
        <v>0</v>
      </c>
      <c r="I198">
        <f t="shared" si="184"/>
        <v>0</v>
      </c>
      <c r="J198">
        <f t="shared" si="184"/>
        <v>0</v>
      </c>
      <c r="K198">
        <f t="shared" si="184"/>
        <v>0</v>
      </c>
      <c r="L198">
        <f t="shared" si="184"/>
        <v>0</v>
      </c>
      <c r="M198">
        <f t="shared" si="184"/>
        <v>0</v>
      </c>
      <c r="N198">
        <f t="shared" si="184"/>
        <v>0</v>
      </c>
      <c r="O198">
        <f t="shared" si="184"/>
        <v>0</v>
      </c>
      <c r="P198">
        <f t="shared" si="184"/>
        <v>0</v>
      </c>
      <c r="Q198">
        <f t="shared" si="184"/>
        <v>0</v>
      </c>
      <c r="R198">
        <f t="shared" si="184"/>
        <v>31786.5</v>
      </c>
      <c r="S198">
        <f t="shared" si="184"/>
        <v>0</v>
      </c>
      <c r="T198">
        <f t="shared" si="184"/>
        <v>0</v>
      </c>
      <c r="U198">
        <f t="shared" si="184"/>
        <v>0</v>
      </c>
      <c r="V198">
        <f t="shared" si="184"/>
        <v>0</v>
      </c>
      <c r="W198">
        <f t="shared" si="184"/>
        <v>0</v>
      </c>
      <c r="X198">
        <f t="shared" si="184"/>
        <v>0</v>
      </c>
      <c r="Y198">
        <f t="shared" si="184"/>
        <v>0</v>
      </c>
      <c r="Z198">
        <f t="shared" si="184"/>
        <v>0</v>
      </c>
      <c r="AA198">
        <f t="shared" si="184"/>
        <v>0</v>
      </c>
      <c r="AB198">
        <f t="shared" si="184"/>
        <v>0</v>
      </c>
      <c r="AC198">
        <f t="shared" si="184"/>
        <v>0</v>
      </c>
      <c r="AD198">
        <f t="shared" si="184"/>
        <v>0</v>
      </c>
      <c r="AE198">
        <f t="shared" si="184"/>
        <v>0</v>
      </c>
      <c r="AF198">
        <f t="shared" si="184"/>
        <v>0</v>
      </c>
      <c r="AG198">
        <f t="shared" ref="AG198:BL198" si="185">AG49</f>
        <v>0</v>
      </c>
      <c r="AH198">
        <f t="shared" si="185"/>
        <v>0</v>
      </c>
      <c r="AI198">
        <f t="shared" si="185"/>
        <v>0</v>
      </c>
      <c r="AJ198">
        <f t="shared" si="185"/>
        <v>0</v>
      </c>
      <c r="AK198">
        <f t="shared" si="185"/>
        <v>0</v>
      </c>
      <c r="AL198">
        <f t="shared" si="185"/>
        <v>0</v>
      </c>
      <c r="AM198">
        <f t="shared" si="185"/>
        <v>0</v>
      </c>
      <c r="AN198">
        <f t="shared" si="185"/>
        <v>0</v>
      </c>
      <c r="AO198">
        <f t="shared" si="185"/>
        <v>0</v>
      </c>
      <c r="AP198">
        <f t="shared" si="185"/>
        <v>0</v>
      </c>
      <c r="AQ198">
        <f t="shared" si="185"/>
        <v>0</v>
      </c>
      <c r="AR198">
        <f t="shared" si="185"/>
        <v>0</v>
      </c>
      <c r="AS198">
        <f t="shared" si="185"/>
        <v>0</v>
      </c>
      <c r="AT198">
        <f t="shared" si="185"/>
        <v>0</v>
      </c>
      <c r="AU198">
        <f t="shared" si="185"/>
        <v>0</v>
      </c>
      <c r="AV198">
        <f t="shared" si="185"/>
        <v>0</v>
      </c>
      <c r="AW198">
        <f t="shared" si="185"/>
        <v>0</v>
      </c>
      <c r="AX198">
        <f t="shared" si="185"/>
        <v>0</v>
      </c>
      <c r="AY198">
        <f t="shared" si="185"/>
        <v>0</v>
      </c>
      <c r="AZ198">
        <f t="shared" si="185"/>
        <v>0</v>
      </c>
      <c r="BA198">
        <f t="shared" si="185"/>
        <v>0</v>
      </c>
      <c r="BB198">
        <f t="shared" si="185"/>
        <v>0</v>
      </c>
      <c r="BC198">
        <f t="shared" si="185"/>
        <v>0</v>
      </c>
      <c r="BD198">
        <f t="shared" si="185"/>
        <v>0</v>
      </c>
      <c r="BE198">
        <f t="shared" si="185"/>
        <v>0</v>
      </c>
      <c r="BF198">
        <f t="shared" si="185"/>
        <v>0</v>
      </c>
      <c r="BG198">
        <f t="shared" si="185"/>
        <v>0</v>
      </c>
      <c r="BH198">
        <f t="shared" si="185"/>
        <v>0</v>
      </c>
      <c r="BI198">
        <f t="shared" si="185"/>
        <v>0</v>
      </c>
      <c r="BJ198">
        <f t="shared" si="185"/>
        <v>0</v>
      </c>
      <c r="BK198">
        <f t="shared" si="185"/>
        <v>0</v>
      </c>
      <c r="BL198">
        <f t="shared" si="185"/>
        <v>0</v>
      </c>
      <c r="BM198">
        <f t="shared" ref="BM198:CR198" si="186">BM49</f>
        <v>0</v>
      </c>
      <c r="BN198">
        <f t="shared" si="186"/>
        <v>0</v>
      </c>
      <c r="BO198">
        <f t="shared" si="186"/>
        <v>0</v>
      </c>
      <c r="BP198">
        <f t="shared" si="186"/>
        <v>0</v>
      </c>
      <c r="BQ198">
        <f t="shared" si="186"/>
        <v>0</v>
      </c>
      <c r="BR198">
        <f t="shared" si="186"/>
        <v>0</v>
      </c>
      <c r="BS198">
        <f t="shared" si="186"/>
        <v>0</v>
      </c>
      <c r="BT198">
        <f t="shared" si="186"/>
        <v>0</v>
      </c>
      <c r="BU198">
        <f t="shared" si="186"/>
        <v>0</v>
      </c>
      <c r="BV198">
        <f t="shared" si="186"/>
        <v>0</v>
      </c>
      <c r="BW198">
        <f t="shared" si="186"/>
        <v>0</v>
      </c>
      <c r="BX198">
        <f t="shared" si="186"/>
        <v>0</v>
      </c>
      <c r="BY198">
        <f t="shared" si="186"/>
        <v>0</v>
      </c>
      <c r="BZ198">
        <f t="shared" si="186"/>
        <v>0</v>
      </c>
      <c r="CA198">
        <f t="shared" si="186"/>
        <v>0</v>
      </c>
      <c r="CB198">
        <f t="shared" si="186"/>
        <v>0</v>
      </c>
      <c r="CC198">
        <f t="shared" si="186"/>
        <v>0</v>
      </c>
      <c r="CD198">
        <f t="shared" si="186"/>
        <v>0</v>
      </c>
      <c r="CE198">
        <f t="shared" si="186"/>
        <v>0</v>
      </c>
      <c r="CF198">
        <f t="shared" si="186"/>
        <v>0</v>
      </c>
      <c r="CG198">
        <f t="shared" si="186"/>
        <v>0</v>
      </c>
      <c r="CH198">
        <f t="shared" si="186"/>
        <v>0</v>
      </c>
      <c r="CI198">
        <f t="shared" si="186"/>
        <v>0</v>
      </c>
      <c r="CJ198">
        <f t="shared" si="186"/>
        <v>0</v>
      </c>
      <c r="CK198">
        <f t="shared" si="186"/>
        <v>0</v>
      </c>
      <c r="CL198">
        <f t="shared" si="186"/>
        <v>0</v>
      </c>
      <c r="CM198">
        <f t="shared" si="186"/>
        <v>0</v>
      </c>
      <c r="CN198">
        <f t="shared" si="186"/>
        <v>0</v>
      </c>
      <c r="CO198">
        <f t="shared" si="186"/>
        <v>0</v>
      </c>
      <c r="CP198">
        <f t="shared" si="186"/>
        <v>0</v>
      </c>
      <c r="CQ198">
        <f t="shared" si="186"/>
        <v>0</v>
      </c>
      <c r="CR198">
        <f t="shared" si="186"/>
        <v>0</v>
      </c>
      <c r="CS198">
        <f t="shared" ref="CS198:DH198" si="187">CS49</f>
        <v>0</v>
      </c>
      <c r="CT198">
        <f t="shared" si="187"/>
        <v>0</v>
      </c>
      <c r="CU198">
        <f t="shared" si="187"/>
        <v>0</v>
      </c>
      <c r="CV198">
        <f t="shared" si="187"/>
        <v>0</v>
      </c>
      <c r="CW198">
        <f t="shared" si="187"/>
        <v>0</v>
      </c>
      <c r="CX198">
        <f t="shared" si="187"/>
        <v>0</v>
      </c>
      <c r="CY198">
        <f t="shared" si="187"/>
        <v>0</v>
      </c>
      <c r="CZ198">
        <f t="shared" si="187"/>
        <v>0</v>
      </c>
      <c r="DA198">
        <f t="shared" si="187"/>
        <v>0</v>
      </c>
      <c r="DB198">
        <f t="shared" si="187"/>
        <v>0</v>
      </c>
      <c r="DC198">
        <f t="shared" si="187"/>
        <v>0</v>
      </c>
      <c r="DD198">
        <f t="shared" si="187"/>
        <v>0</v>
      </c>
      <c r="DE198">
        <f t="shared" si="187"/>
        <v>296</v>
      </c>
      <c r="DF198" t="str">
        <f t="shared" si="187"/>
        <v>Univ. Indígena Bol. Comun. Intercult Prod. Apiaguaiki Tupa</v>
      </c>
      <c r="DG198">
        <f t="shared" si="187"/>
        <v>200</v>
      </c>
      <c r="DH198">
        <f t="shared" si="187"/>
        <v>0</v>
      </c>
    </row>
    <row r="199" spans="1:112">
      <c r="A199">
        <f t="shared" ref="A199:AF199" si="188">A50</f>
        <v>514</v>
      </c>
      <c r="B199" t="str">
        <f t="shared" si="188"/>
        <v>Empresa Nacional de Electricidad</v>
      </c>
      <c r="C199">
        <f t="shared" si="188"/>
        <v>0</v>
      </c>
      <c r="D199">
        <f t="shared" si="188"/>
        <v>0</v>
      </c>
      <c r="E199">
        <f t="shared" si="188"/>
        <v>0</v>
      </c>
      <c r="F199">
        <f t="shared" si="188"/>
        <v>0</v>
      </c>
      <c r="G199">
        <f t="shared" si="188"/>
        <v>0</v>
      </c>
      <c r="H199">
        <f t="shared" si="188"/>
        <v>0</v>
      </c>
      <c r="I199">
        <f t="shared" si="188"/>
        <v>0</v>
      </c>
      <c r="J199">
        <f t="shared" si="188"/>
        <v>0</v>
      </c>
      <c r="K199">
        <f t="shared" si="188"/>
        <v>0</v>
      </c>
      <c r="L199">
        <f t="shared" si="188"/>
        <v>0</v>
      </c>
      <c r="M199">
        <f t="shared" si="188"/>
        <v>0</v>
      </c>
      <c r="N199">
        <f t="shared" si="188"/>
        <v>0</v>
      </c>
      <c r="O199">
        <f t="shared" si="188"/>
        <v>0</v>
      </c>
      <c r="P199">
        <f t="shared" si="188"/>
        <v>0</v>
      </c>
      <c r="Q199">
        <f t="shared" si="188"/>
        <v>0</v>
      </c>
      <c r="R199">
        <f t="shared" si="188"/>
        <v>27531412.18</v>
      </c>
      <c r="S199">
        <f t="shared" si="188"/>
        <v>0</v>
      </c>
      <c r="T199">
        <f t="shared" si="188"/>
        <v>0</v>
      </c>
      <c r="U199">
        <f t="shared" si="188"/>
        <v>0</v>
      </c>
      <c r="V199">
        <f t="shared" si="188"/>
        <v>0</v>
      </c>
      <c r="W199">
        <f t="shared" si="188"/>
        <v>0</v>
      </c>
      <c r="X199">
        <f t="shared" si="188"/>
        <v>0</v>
      </c>
      <c r="Y199">
        <f t="shared" si="188"/>
        <v>0</v>
      </c>
      <c r="Z199">
        <f t="shared" si="188"/>
        <v>0</v>
      </c>
      <c r="AA199">
        <f t="shared" si="188"/>
        <v>0</v>
      </c>
      <c r="AB199">
        <f t="shared" si="188"/>
        <v>0</v>
      </c>
      <c r="AC199">
        <f t="shared" si="188"/>
        <v>0</v>
      </c>
      <c r="AD199">
        <f t="shared" si="188"/>
        <v>0</v>
      </c>
      <c r="AE199">
        <f t="shared" si="188"/>
        <v>0</v>
      </c>
      <c r="AF199">
        <f t="shared" si="188"/>
        <v>0</v>
      </c>
      <c r="AG199">
        <f t="shared" ref="AG199:BL199" si="189">AG50</f>
        <v>0</v>
      </c>
      <c r="AH199">
        <f t="shared" si="189"/>
        <v>0</v>
      </c>
      <c r="AI199">
        <f t="shared" si="189"/>
        <v>0</v>
      </c>
      <c r="AJ199">
        <f t="shared" si="189"/>
        <v>0</v>
      </c>
      <c r="AK199">
        <f t="shared" si="189"/>
        <v>0</v>
      </c>
      <c r="AL199">
        <f t="shared" si="189"/>
        <v>0</v>
      </c>
      <c r="AM199">
        <f t="shared" si="189"/>
        <v>0</v>
      </c>
      <c r="AN199">
        <f t="shared" si="189"/>
        <v>0</v>
      </c>
      <c r="AO199">
        <f t="shared" si="189"/>
        <v>0</v>
      </c>
      <c r="AP199">
        <f t="shared" si="189"/>
        <v>0</v>
      </c>
      <c r="AQ199">
        <f t="shared" si="189"/>
        <v>0</v>
      </c>
      <c r="AR199">
        <f t="shared" si="189"/>
        <v>0</v>
      </c>
      <c r="AS199">
        <f t="shared" si="189"/>
        <v>0</v>
      </c>
      <c r="AT199">
        <f t="shared" si="189"/>
        <v>0</v>
      </c>
      <c r="AU199">
        <f t="shared" si="189"/>
        <v>0</v>
      </c>
      <c r="AV199">
        <f t="shared" si="189"/>
        <v>0</v>
      </c>
      <c r="AW199">
        <f t="shared" si="189"/>
        <v>0</v>
      </c>
      <c r="AX199">
        <f t="shared" si="189"/>
        <v>0</v>
      </c>
      <c r="AY199">
        <f t="shared" si="189"/>
        <v>0</v>
      </c>
      <c r="AZ199">
        <f t="shared" si="189"/>
        <v>0</v>
      </c>
      <c r="BA199">
        <f t="shared" si="189"/>
        <v>0</v>
      </c>
      <c r="BB199">
        <f t="shared" si="189"/>
        <v>0</v>
      </c>
      <c r="BC199">
        <f t="shared" si="189"/>
        <v>0</v>
      </c>
      <c r="BD199">
        <f t="shared" si="189"/>
        <v>0</v>
      </c>
      <c r="BE199">
        <f t="shared" si="189"/>
        <v>0</v>
      </c>
      <c r="BF199">
        <f t="shared" si="189"/>
        <v>0</v>
      </c>
      <c r="BG199">
        <f t="shared" si="189"/>
        <v>0</v>
      </c>
      <c r="BH199">
        <f t="shared" si="189"/>
        <v>0</v>
      </c>
      <c r="BI199">
        <f t="shared" si="189"/>
        <v>0</v>
      </c>
      <c r="BJ199">
        <f t="shared" si="189"/>
        <v>0</v>
      </c>
      <c r="BK199">
        <f t="shared" si="189"/>
        <v>0</v>
      </c>
      <c r="BL199">
        <f t="shared" si="189"/>
        <v>0</v>
      </c>
      <c r="BM199">
        <f t="shared" ref="BM199:CR199" si="190">BM50</f>
        <v>0</v>
      </c>
      <c r="BN199">
        <f t="shared" si="190"/>
        <v>0</v>
      </c>
      <c r="BO199">
        <f t="shared" si="190"/>
        <v>0</v>
      </c>
      <c r="BP199">
        <f t="shared" si="190"/>
        <v>0</v>
      </c>
      <c r="BQ199">
        <f t="shared" si="190"/>
        <v>0</v>
      </c>
      <c r="BR199">
        <f t="shared" si="190"/>
        <v>0</v>
      </c>
      <c r="BS199">
        <f t="shared" si="190"/>
        <v>0</v>
      </c>
      <c r="BT199">
        <f t="shared" si="190"/>
        <v>0</v>
      </c>
      <c r="BU199">
        <f t="shared" si="190"/>
        <v>0</v>
      </c>
      <c r="BV199">
        <f t="shared" si="190"/>
        <v>0</v>
      </c>
      <c r="BW199">
        <f t="shared" si="190"/>
        <v>0</v>
      </c>
      <c r="BX199">
        <f t="shared" si="190"/>
        <v>0</v>
      </c>
      <c r="BY199">
        <f t="shared" si="190"/>
        <v>0</v>
      </c>
      <c r="BZ199">
        <f t="shared" si="190"/>
        <v>0</v>
      </c>
      <c r="CA199">
        <f t="shared" si="190"/>
        <v>0</v>
      </c>
      <c r="CB199">
        <f t="shared" si="190"/>
        <v>0</v>
      </c>
      <c r="CC199">
        <f t="shared" si="190"/>
        <v>0</v>
      </c>
      <c r="CD199">
        <f t="shared" si="190"/>
        <v>0</v>
      </c>
      <c r="CE199">
        <f t="shared" si="190"/>
        <v>0</v>
      </c>
      <c r="CF199">
        <f t="shared" si="190"/>
        <v>0</v>
      </c>
      <c r="CG199">
        <f t="shared" si="190"/>
        <v>0</v>
      </c>
      <c r="CH199">
        <f t="shared" si="190"/>
        <v>0</v>
      </c>
      <c r="CI199">
        <f t="shared" si="190"/>
        <v>0</v>
      </c>
      <c r="CJ199">
        <f t="shared" si="190"/>
        <v>0</v>
      </c>
      <c r="CK199">
        <f t="shared" si="190"/>
        <v>0</v>
      </c>
      <c r="CL199">
        <f t="shared" si="190"/>
        <v>0</v>
      </c>
      <c r="CM199">
        <f t="shared" si="190"/>
        <v>0</v>
      </c>
      <c r="CN199">
        <f t="shared" si="190"/>
        <v>0</v>
      </c>
      <c r="CO199">
        <f t="shared" si="190"/>
        <v>0</v>
      </c>
      <c r="CP199">
        <f t="shared" si="190"/>
        <v>0</v>
      </c>
      <c r="CQ199">
        <f t="shared" si="190"/>
        <v>0</v>
      </c>
      <c r="CR199">
        <f t="shared" si="190"/>
        <v>0</v>
      </c>
      <c r="CS199">
        <f t="shared" ref="CS199:DH199" si="191">CS50</f>
        <v>0</v>
      </c>
      <c r="CT199">
        <f t="shared" si="191"/>
        <v>0</v>
      </c>
      <c r="CU199">
        <f t="shared" si="191"/>
        <v>0</v>
      </c>
      <c r="CV199">
        <f t="shared" si="191"/>
        <v>0</v>
      </c>
      <c r="CW199">
        <f t="shared" si="191"/>
        <v>0</v>
      </c>
      <c r="CX199">
        <f t="shared" si="191"/>
        <v>0</v>
      </c>
      <c r="CY199">
        <f t="shared" si="191"/>
        <v>0</v>
      </c>
      <c r="CZ199">
        <f t="shared" si="191"/>
        <v>0</v>
      </c>
      <c r="DA199">
        <f t="shared" si="191"/>
        <v>0</v>
      </c>
      <c r="DB199">
        <f t="shared" si="191"/>
        <v>0</v>
      </c>
      <c r="DC199">
        <f t="shared" si="191"/>
        <v>0</v>
      </c>
      <c r="DD199">
        <f t="shared" si="191"/>
        <v>0</v>
      </c>
      <c r="DE199">
        <f t="shared" si="191"/>
        <v>310</v>
      </c>
      <c r="DF199" t="str">
        <f t="shared" si="191"/>
        <v>Autoridad de Regulación y Fiscalización de Telecomunicaciones y Transportes</v>
      </c>
      <c r="DG199">
        <f t="shared" si="191"/>
        <v>11258.79</v>
      </c>
      <c r="DH199">
        <f t="shared" si="191"/>
        <v>0</v>
      </c>
    </row>
    <row r="200" spans="1:112">
      <c r="A200">
        <f t="shared" ref="A200:AF200" si="192">A51</f>
        <v>862</v>
      </c>
      <c r="B200" t="str">
        <f t="shared" si="192"/>
        <v>Fondo Nacional de Desarrollo Regional</v>
      </c>
      <c r="C200">
        <f t="shared" si="192"/>
        <v>0</v>
      </c>
      <c r="D200">
        <f t="shared" si="192"/>
        <v>0</v>
      </c>
      <c r="E200">
        <f t="shared" si="192"/>
        <v>0</v>
      </c>
      <c r="F200">
        <f t="shared" si="192"/>
        <v>0</v>
      </c>
      <c r="G200">
        <f t="shared" si="192"/>
        <v>0</v>
      </c>
      <c r="H200">
        <f t="shared" si="192"/>
        <v>0</v>
      </c>
      <c r="I200">
        <f t="shared" si="192"/>
        <v>0</v>
      </c>
      <c r="J200">
        <f t="shared" si="192"/>
        <v>0</v>
      </c>
      <c r="K200">
        <f t="shared" si="192"/>
        <v>0</v>
      </c>
      <c r="L200">
        <f t="shared" si="192"/>
        <v>0</v>
      </c>
      <c r="M200">
        <f t="shared" si="192"/>
        <v>0</v>
      </c>
      <c r="N200">
        <f t="shared" si="192"/>
        <v>0</v>
      </c>
      <c r="O200">
        <f t="shared" si="192"/>
        <v>0</v>
      </c>
      <c r="P200">
        <f t="shared" si="192"/>
        <v>2237.71</v>
      </c>
      <c r="Q200">
        <f t="shared" si="192"/>
        <v>0</v>
      </c>
      <c r="R200">
        <f t="shared" si="192"/>
        <v>3059143.35</v>
      </c>
      <c r="S200">
        <f t="shared" si="192"/>
        <v>0</v>
      </c>
      <c r="T200">
        <f t="shared" si="192"/>
        <v>0</v>
      </c>
      <c r="U200">
        <f t="shared" si="192"/>
        <v>0</v>
      </c>
      <c r="V200">
        <f t="shared" si="192"/>
        <v>0</v>
      </c>
      <c r="W200">
        <f t="shared" si="192"/>
        <v>0</v>
      </c>
      <c r="X200">
        <f t="shared" si="192"/>
        <v>0</v>
      </c>
      <c r="Y200">
        <f t="shared" si="192"/>
        <v>0</v>
      </c>
      <c r="Z200">
        <f t="shared" si="192"/>
        <v>0</v>
      </c>
      <c r="AA200">
        <f t="shared" si="192"/>
        <v>0</v>
      </c>
      <c r="AB200">
        <f t="shared" si="192"/>
        <v>0</v>
      </c>
      <c r="AC200">
        <f t="shared" si="192"/>
        <v>0</v>
      </c>
      <c r="AD200">
        <f t="shared" si="192"/>
        <v>0</v>
      </c>
      <c r="AE200">
        <f t="shared" si="192"/>
        <v>0</v>
      </c>
      <c r="AF200">
        <f t="shared" si="192"/>
        <v>0</v>
      </c>
      <c r="AG200">
        <f t="shared" ref="AG200:BL200" si="193">AG51</f>
        <v>0</v>
      </c>
      <c r="AH200">
        <f t="shared" si="193"/>
        <v>0</v>
      </c>
      <c r="AI200">
        <f t="shared" si="193"/>
        <v>0</v>
      </c>
      <c r="AJ200">
        <f t="shared" si="193"/>
        <v>0</v>
      </c>
      <c r="AK200">
        <f t="shared" si="193"/>
        <v>0</v>
      </c>
      <c r="AL200">
        <f t="shared" si="193"/>
        <v>0</v>
      </c>
      <c r="AM200">
        <f t="shared" si="193"/>
        <v>0</v>
      </c>
      <c r="AN200">
        <f t="shared" si="193"/>
        <v>0</v>
      </c>
      <c r="AO200">
        <f t="shared" si="193"/>
        <v>0</v>
      </c>
      <c r="AP200">
        <f t="shared" si="193"/>
        <v>0</v>
      </c>
      <c r="AQ200">
        <f t="shared" si="193"/>
        <v>0</v>
      </c>
      <c r="AR200">
        <f t="shared" si="193"/>
        <v>0</v>
      </c>
      <c r="AS200">
        <f t="shared" si="193"/>
        <v>0</v>
      </c>
      <c r="AT200">
        <f t="shared" si="193"/>
        <v>0</v>
      </c>
      <c r="AU200">
        <f t="shared" si="193"/>
        <v>0</v>
      </c>
      <c r="AV200">
        <f t="shared" si="193"/>
        <v>0</v>
      </c>
      <c r="AW200">
        <f t="shared" si="193"/>
        <v>0</v>
      </c>
      <c r="AX200">
        <f t="shared" si="193"/>
        <v>0</v>
      </c>
      <c r="AY200">
        <f t="shared" si="193"/>
        <v>0</v>
      </c>
      <c r="AZ200">
        <f t="shared" si="193"/>
        <v>0</v>
      </c>
      <c r="BA200">
        <f t="shared" si="193"/>
        <v>0</v>
      </c>
      <c r="BB200">
        <f t="shared" si="193"/>
        <v>0</v>
      </c>
      <c r="BC200">
        <f t="shared" si="193"/>
        <v>0</v>
      </c>
      <c r="BD200">
        <f t="shared" si="193"/>
        <v>0</v>
      </c>
      <c r="BE200">
        <f t="shared" si="193"/>
        <v>0</v>
      </c>
      <c r="BF200">
        <f t="shared" si="193"/>
        <v>0</v>
      </c>
      <c r="BG200">
        <f t="shared" si="193"/>
        <v>0</v>
      </c>
      <c r="BH200">
        <f t="shared" si="193"/>
        <v>0</v>
      </c>
      <c r="BI200">
        <f t="shared" si="193"/>
        <v>0</v>
      </c>
      <c r="BJ200">
        <f t="shared" si="193"/>
        <v>0</v>
      </c>
      <c r="BK200">
        <f t="shared" si="193"/>
        <v>0</v>
      </c>
      <c r="BL200">
        <f t="shared" si="193"/>
        <v>0</v>
      </c>
      <c r="BM200">
        <f t="shared" ref="BM200:CR200" si="194">BM51</f>
        <v>0</v>
      </c>
      <c r="BN200">
        <f t="shared" si="194"/>
        <v>0</v>
      </c>
      <c r="BO200">
        <f t="shared" si="194"/>
        <v>0</v>
      </c>
      <c r="BP200">
        <f t="shared" si="194"/>
        <v>0</v>
      </c>
      <c r="BQ200">
        <f t="shared" si="194"/>
        <v>0</v>
      </c>
      <c r="BR200">
        <f t="shared" si="194"/>
        <v>0</v>
      </c>
      <c r="BS200">
        <f t="shared" si="194"/>
        <v>0</v>
      </c>
      <c r="BT200">
        <f t="shared" si="194"/>
        <v>0</v>
      </c>
      <c r="BU200">
        <f t="shared" si="194"/>
        <v>0</v>
      </c>
      <c r="BV200">
        <f t="shared" si="194"/>
        <v>0</v>
      </c>
      <c r="BW200">
        <f t="shared" si="194"/>
        <v>0</v>
      </c>
      <c r="BX200">
        <f t="shared" si="194"/>
        <v>0</v>
      </c>
      <c r="BY200">
        <f t="shared" si="194"/>
        <v>0</v>
      </c>
      <c r="BZ200">
        <f t="shared" si="194"/>
        <v>0</v>
      </c>
      <c r="CA200">
        <f t="shared" si="194"/>
        <v>0</v>
      </c>
      <c r="CB200">
        <f t="shared" si="194"/>
        <v>0</v>
      </c>
      <c r="CC200">
        <f t="shared" si="194"/>
        <v>0</v>
      </c>
      <c r="CD200">
        <f t="shared" si="194"/>
        <v>0</v>
      </c>
      <c r="CE200">
        <f t="shared" si="194"/>
        <v>0</v>
      </c>
      <c r="CF200">
        <f t="shared" si="194"/>
        <v>0</v>
      </c>
      <c r="CG200">
        <f t="shared" si="194"/>
        <v>0</v>
      </c>
      <c r="CH200">
        <f t="shared" si="194"/>
        <v>0</v>
      </c>
      <c r="CI200">
        <f t="shared" si="194"/>
        <v>0</v>
      </c>
      <c r="CJ200">
        <f t="shared" si="194"/>
        <v>0</v>
      </c>
      <c r="CK200">
        <f t="shared" si="194"/>
        <v>0</v>
      </c>
      <c r="CL200">
        <f t="shared" si="194"/>
        <v>0</v>
      </c>
      <c r="CM200">
        <f t="shared" si="194"/>
        <v>0</v>
      </c>
      <c r="CN200">
        <f t="shared" si="194"/>
        <v>0</v>
      </c>
      <c r="CO200">
        <f t="shared" si="194"/>
        <v>0</v>
      </c>
      <c r="CP200">
        <f t="shared" si="194"/>
        <v>0</v>
      </c>
      <c r="CQ200">
        <f t="shared" si="194"/>
        <v>0</v>
      </c>
      <c r="CR200">
        <f t="shared" si="194"/>
        <v>0</v>
      </c>
      <c r="CS200">
        <f t="shared" ref="CS200:DH200" si="195">CS51</f>
        <v>0</v>
      </c>
      <c r="CT200">
        <f t="shared" si="195"/>
        <v>0</v>
      </c>
      <c r="CU200">
        <f t="shared" si="195"/>
        <v>0</v>
      </c>
      <c r="CV200">
        <f t="shared" si="195"/>
        <v>0</v>
      </c>
      <c r="CW200">
        <f t="shared" si="195"/>
        <v>0</v>
      </c>
      <c r="CX200">
        <f t="shared" si="195"/>
        <v>0</v>
      </c>
      <c r="CY200">
        <f t="shared" si="195"/>
        <v>0</v>
      </c>
      <c r="CZ200">
        <f t="shared" si="195"/>
        <v>0</v>
      </c>
      <c r="DA200">
        <f t="shared" si="195"/>
        <v>0</v>
      </c>
      <c r="DB200">
        <f t="shared" si="195"/>
        <v>0</v>
      </c>
      <c r="DC200">
        <f t="shared" si="195"/>
        <v>0</v>
      </c>
      <c r="DD200">
        <f t="shared" si="195"/>
        <v>0</v>
      </c>
      <c r="DE200">
        <f t="shared" si="195"/>
        <v>387</v>
      </c>
      <c r="DF200" t="str">
        <f t="shared" si="195"/>
        <v>Agencia del Desarrollo del Cine y Audiovisual Bolivianos</v>
      </c>
      <c r="DG200">
        <f t="shared" si="195"/>
        <v>48521</v>
      </c>
      <c r="DH200">
        <f t="shared" si="195"/>
        <v>0</v>
      </c>
    </row>
    <row r="201" spans="1:112">
      <c r="A201">
        <f t="shared" ref="A201:AF201" si="196">A52</f>
        <v>70</v>
      </c>
      <c r="B201" t="str">
        <f t="shared" si="196"/>
        <v>Ministerio de Trabajo, Empleo y Previsión Social</v>
      </c>
      <c r="C201">
        <f t="shared" si="196"/>
        <v>0</v>
      </c>
      <c r="D201">
        <f t="shared" si="196"/>
        <v>0</v>
      </c>
      <c r="E201">
        <f t="shared" si="196"/>
        <v>0</v>
      </c>
      <c r="F201">
        <f t="shared" si="196"/>
        <v>0</v>
      </c>
      <c r="G201">
        <f t="shared" si="196"/>
        <v>0</v>
      </c>
      <c r="H201">
        <f t="shared" si="196"/>
        <v>0</v>
      </c>
      <c r="I201">
        <f t="shared" si="196"/>
        <v>0</v>
      </c>
      <c r="J201">
        <f t="shared" si="196"/>
        <v>0</v>
      </c>
      <c r="K201">
        <f t="shared" si="196"/>
        <v>0</v>
      </c>
      <c r="L201">
        <f t="shared" si="196"/>
        <v>0</v>
      </c>
      <c r="M201">
        <f t="shared" si="196"/>
        <v>0</v>
      </c>
      <c r="N201">
        <f t="shared" si="196"/>
        <v>0</v>
      </c>
      <c r="O201">
        <f t="shared" si="196"/>
        <v>0</v>
      </c>
      <c r="P201">
        <f t="shared" si="196"/>
        <v>0</v>
      </c>
      <c r="Q201">
        <f t="shared" si="196"/>
        <v>0</v>
      </c>
      <c r="R201">
        <f t="shared" si="196"/>
        <v>1775.46</v>
      </c>
      <c r="S201">
        <f t="shared" si="196"/>
        <v>0</v>
      </c>
      <c r="T201">
        <f t="shared" si="196"/>
        <v>0</v>
      </c>
      <c r="U201">
        <f t="shared" si="196"/>
        <v>0</v>
      </c>
      <c r="V201">
        <f t="shared" si="196"/>
        <v>0</v>
      </c>
      <c r="W201">
        <f t="shared" si="196"/>
        <v>0</v>
      </c>
      <c r="X201">
        <f t="shared" si="196"/>
        <v>0</v>
      </c>
      <c r="Y201">
        <f t="shared" si="196"/>
        <v>0</v>
      </c>
      <c r="Z201">
        <f t="shared" si="196"/>
        <v>0</v>
      </c>
      <c r="AA201">
        <f t="shared" si="196"/>
        <v>0</v>
      </c>
      <c r="AB201">
        <f t="shared" si="196"/>
        <v>0</v>
      </c>
      <c r="AC201">
        <f t="shared" si="196"/>
        <v>0</v>
      </c>
      <c r="AD201">
        <f t="shared" si="196"/>
        <v>0</v>
      </c>
      <c r="AE201">
        <f t="shared" si="196"/>
        <v>0</v>
      </c>
      <c r="AF201">
        <f t="shared" si="196"/>
        <v>0</v>
      </c>
      <c r="AG201">
        <f t="shared" ref="AG201:BL201" si="197">AG52</f>
        <v>0</v>
      </c>
      <c r="AH201">
        <f t="shared" si="197"/>
        <v>0</v>
      </c>
      <c r="AI201">
        <f t="shared" si="197"/>
        <v>0</v>
      </c>
      <c r="AJ201">
        <f t="shared" si="197"/>
        <v>0</v>
      </c>
      <c r="AK201">
        <f t="shared" si="197"/>
        <v>0</v>
      </c>
      <c r="AL201">
        <f t="shared" si="197"/>
        <v>0</v>
      </c>
      <c r="AM201">
        <f t="shared" si="197"/>
        <v>0</v>
      </c>
      <c r="AN201">
        <f t="shared" si="197"/>
        <v>0</v>
      </c>
      <c r="AO201">
        <f t="shared" si="197"/>
        <v>0</v>
      </c>
      <c r="AP201">
        <f t="shared" si="197"/>
        <v>0</v>
      </c>
      <c r="AQ201">
        <f t="shared" si="197"/>
        <v>0</v>
      </c>
      <c r="AR201">
        <f t="shared" si="197"/>
        <v>0</v>
      </c>
      <c r="AS201">
        <f t="shared" si="197"/>
        <v>0</v>
      </c>
      <c r="AT201">
        <f t="shared" si="197"/>
        <v>0</v>
      </c>
      <c r="AU201">
        <f t="shared" si="197"/>
        <v>0</v>
      </c>
      <c r="AV201">
        <f t="shared" si="197"/>
        <v>0</v>
      </c>
      <c r="AW201">
        <f t="shared" si="197"/>
        <v>0</v>
      </c>
      <c r="AX201">
        <f t="shared" si="197"/>
        <v>0</v>
      </c>
      <c r="AY201">
        <f t="shared" si="197"/>
        <v>0</v>
      </c>
      <c r="AZ201">
        <f t="shared" si="197"/>
        <v>0</v>
      </c>
      <c r="BA201">
        <f t="shared" si="197"/>
        <v>0</v>
      </c>
      <c r="BB201">
        <f t="shared" si="197"/>
        <v>0</v>
      </c>
      <c r="BC201">
        <f t="shared" si="197"/>
        <v>0</v>
      </c>
      <c r="BD201">
        <f t="shared" si="197"/>
        <v>0</v>
      </c>
      <c r="BE201">
        <f t="shared" si="197"/>
        <v>0</v>
      </c>
      <c r="BF201">
        <f t="shared" si="197"/>
        <v>0</v>
      </c>
      <c r="BG201">
        <f t="shared" si="197"/>
        <v>0</v>
      </c>
      <c r="BH201">
        <f t="shared" si="197"/>
        <v>0</v>
      </c>
      <c r="BI201">
        <f t="shared" si="197"/>
        <v>0</v>
      </c>
      <c r="BJ201">
        <f t="shared" si="197"/>
        <v>0</v>
      </c>
      <c r="BK201">
        <f t="shared" si="197"/>
        <v>0</v>
      </c>
      <c r="BL201">
        <f t="shared" si="197"/>
        <v>0</v>
      </c>
      <c r="BM201">
        <f t="shared" ref="BM201:CR201" si="198">BM52</f>
        <v>0</v>
      </c>
      <c r="BN201">
        <f t="shared" si="198"/>
        <v>0</v>
      </c>
      <c r="BO201">
        <f t="shared" si="198"/>
        <v>0</v>
      </c>
      <c r="BP201">
        <f t="shared" si="198"/>
        <v>0</v>
      </c>
      <c r="BQ201">
        <f t="shared" si="198"/>
        <v>0</v>
      </c>
      <c r="BR201">
        <f t="shared" si="198"/>
        <v>0</v>
      </c>
      <c r="BS201">
        <f t="shared" si="198"/>
        <v>0</v>
      </c>
      <c r="BT201">
        <f t="shared" si="198"/>
        <v>0</v>
      </c>
      <c r="BU201">
        <f t="shared" si="198"/>
        <v>0</v>
      </c>
      <c r="BV201">
        <f t="shared" si="198"/>
        <v>0</v>
      </c>
      <c r="BW201">
        <f t="shared" si="198"/>
        <v>0</v>
      </c>
      <c r="BX201">
        <f t="shared" si="198"/>
        <v>0</v>
      </c>
      <c r="BY201">
        <f t="shared" si="198"/>
        <v>0</v>
      </c>
      <c r="BZ201">
        <f t="shared" si="198"/>
        <v>0</v>
      </c>
      <c r="CA201">
        <f t="shared" si="198"/>
        <v>0</v>
      </c>
      <c r="CB201">
        <f t="shared" si="198"/>
        <v>0</v>
      </c>
      <c r="CC201">
        <f t="shared" si="198"/>
        <v>0</v>
      </c>
      <c r="CD201">
        <f t="shared" si="198"/>
        <v>0</v>
      </c>
      <c r="CE201">
        <f t="shared" si="198"/>
        <v>0</v>
      </c>
      <c r="CF201">
        <f t="shared" si="198"/>
        <v>0</v>
      </c>
      <c r="CG201">
        <f t="shared" si="198"/>
        <v>0</v>
      </c>
      <c r="CH201">
        <f t="shared" si="198"/>
        <v>0</v>
      </c>
      <c r="CI201">
        <f t="shared" si="198"/>
        <v>0</v>
      </c>
      <c r="CJ201">
        <f t="shared" si="198"/>
        <v>0</v>
      </c>
      <c r="CK201">
        <f t="shared" si="198"/>
        <v>0</v>
      </c>
      <c r="CL201">
        <f t="shared" si="198"/>
        <v>0</v>
      </c>
      <c r="CM201">
        <f t="shared" si="198"/>
        <v>0</v>
      </c>
      <c r="CN201">
        <f t="shared" si="198"/>
        <v>0</v>
      </c>
      <c r="CO201">
        <f t="shared" si="198"/>
        <v>0</v>
      </c>
      <c r="CP201">
        <f t="shared" si="198"/>
        <v>0</v>
      </c>
      <c r="CQ201">
        <f t="shared" si="198"/>
        <v>0</v>
      </c>
      <c r="CR201">
        <f t="shared" si="198"/>
        <v>0</v>
      </c>
      <c r="CS201">
        <f t="shared" ref="CS201:DH201" si="199">CS52</f>
        <v>0</v>
      </c>
      <c r="CT201">
        <f t="shared" si="199"/>
        <v>0</v>
      </c>
      <c r="CU201">
        <f t="shared" si="199"/>
        <v>0</v>
      </c>
      <c r="CV201">
        <f t="shared" si="199"/>
        <v>0</v>
      </c>
      <c r="CW201">
        <f t="shared" si="199"/>
        <v>0</v>
      </c>
      <c r="CX201">
        <f t="shared" si="199"/>
        <v>0</v>
      </c>
      <c r="CY201">
        <f t="shared" si="199"/>
        <v>0</v>
      </c>
      <c r="CZ201">
        <f t="shared" si="199"/>
        <v>0</v>
      </c>
      <c r="DA201">
        <f t="shared" si="199"/>
        <v>0</v>
      </c>
      <c r="DB201">
        <f t="shared" si="199"/>
        <v>0</v>
      </c>
      <c r="DC201">
        <f t="shared" si="199"/>
        <v>0</v>
      </c>
      <c r="DD201">
        <f t="shared" si="199"/>
        <v>0</v>
      </c>
      <c r="DE201">
        <f t="shared" si="199"/>
        <v>572</v>
      </c>
      <c r="DF201" t="str">
        <f t="shared" si="199"/>
        <v>Empresa de Apoyo a la Producción de Alimentos</v>
      </c>
      <c r="DG201">
        <f t="shared" si="199"/>
        <v>42840634.950000003</v>
      </c>
      <c r="DH201">
        <f t="shared" si="199"/>
        <v>0</v>
      </c>
    </row>
    <row r="202" spans="1:112">
      <c r="A202">
        <f t="shared" ref="A202:AF202" si="200">A53</f>
        <v>417</v>
      </c>
      <c r="B202" t="str">
        <f t="shared" si="200"/>
        <v>Caja Nacional de Salud</v>
      </c>
      <c r="C202">
        <f t="shared" si="200"/>
        <v>0</v>
      </c>
      <c r="D202">
        <f t="shared" si="200"/>
        <v>61876.08</v>
      </c>
      <c r="E202">
        <f t="shared" si="200"/>
        <v>0</v>
      </c>
      <c r="F202">
        <f t="shared" si="200"/>
        <v>13270.75</v>
      </c>
      <c r="G202">
        <f t="shared" si="200"/>
        <v>0</v>
      </c>
      <c r="H202">
        <f t="shared" si="200"/>
        <v>31074.760000000002</v>
      </c>
      <c r="I202">
        <f t="shared" si="200"/>
        <v>0</v>
      </c>
      <c r="J202">
        <f t="shared" si="200"/>
        <v>63.98</v>
      </c>
      <c r="K202">
        <f t="shared" si="200"/>
        <v>0</v>
      </c>
      <c r="L202">
        <f t="shared" si="200"/>
        <v>12790.75</v>
      </c>
      <c r="M202">
        <f t="shared" si="200"/>
        <v>0</v>
      </c>
      <c r="N202">
        <f t="shared" si="200"/>
        <v>43461.53</v>
      </c>
      <c r="O202">
        <f t="shared" si="200"/>
        <v>0</v>
      </c>
      <c r="P202">
        <f t="shared" si="200"/>
        <v>84328.95</v>
      </c>
      <c r="Q202">
        <f t="shared" si="200"/>
        <v>0</v>
      </c>
      <c r="R202">
        <f t="shared" si="200"/>
        <v>0</v>
      </c>
      <c r="S202">
        <f t="shared" si="200"/>
        <v>0</v>
      </c>
      <c r="T202">
        <f t="shared" si="200"/>
        <v>0</v>
      </c>
      <c r="U202">
        <f t="shared" si="200"/>
        <v>0</v>
      </c>
      <c r="V202">
        <f t="shared" si="200"/>
        <v>0</v>
      </c>
      <c r="W202">
        <f t="shared" si="200"/>
        <v>0</v>
      </c>
      <c r="X202">
        <f t="shared" si="200"/>
        <v>0</v>
      </c>
      <c r="Y202">
        <f t="shared" si="200"/>
        <v>0</v>
      </c>
      <c r="Z202">
        <f t="shared" si="200"/>
        <v>0</v>
      </c>
      <c r="AA202">
        <f t="shared" si="200"/>
        <v>0</v>
      </c>
      <c r="AB202">
        <f t="shared" si="200"/>
        <v>0</v>
      </c>
      <c r="AC202">
        <f t="shared" si="200"/>
        <v>0</v>
      </c>
      <c r="AD202">
        <f t="shared" si="200"/>
        <v>0</v>
      </c>
      <c r="AE202">
        <f t="shared" si="200"/>
        <v>0</v>
      </c>
      <c r="AF202">
        <f t="shared" si="200"/>
        <v>0</v>
      </c>
      <c r="AG202">
        <f t="shared" ref="AG202:BL202" si="201">AG53</f>
        <v>0</v>
      </c>
      <c r="AH202">
        <f t="shared" si="201"/>
        <v>0</v>
      </c>
      <c r="AI202">
        <f t="shared" si="201"/>
        <v>0</v>
      </c>
      <c r="AJ202">
        <f t="shared" si="201"/>
        <v>0</v>
      </c>
      <c r="AK202">
        <f t="shared" si="201"/>
        <v>0</v>
      </c>
      <c r="AL202">
        <f t="shared" si="201"/>
        <v>0</v>
      </c>
      <c r="AM202">
        <f t="shared" si="201"/>
        <v>0</v>
      </c>
      <c r="AN202">
        <f t="shared" si="201"/>
        <v>0</v>
      </c>
      <c r="AO202">
        <f t="shared" si="201"/>
        <v>0</v>
      </c>
      <c r="AP202">
        <f t="shared" si="201"/>
        <v>0</v>
      </c>
      <c r="AQ202">
        <f t="shared" si="201"/>
        <v>0</v>
      </c>
      <c r="AR202">
        <f t="shared" si="201"/>
        <v>0</v>
      </c>
      <c r="AS202">
        <f t="shared" si="201"/>
        <v>0</v>
      </c>
      <c r="AT202">
        <f t="shared" si="201"/>
        <v>0</v>
      </c>
      <c r="AU202">
        <f t="shared" si="201"/>
        <v>0</v>
      </c>
      <c r="AV202">
        <f t="shared" si="201"/>
        <v>0</v>
      </c>
      <c r="AW202">
        <f t="shared" si="201"/>
        <v>0</v>
      </c>
      <c r="AX202">
        <f t="shared" si="201"/>
        <v>0</v>
      </c>
      <c r="AY202">
        <f t="shared" si="201"/>
        <v>0</v>
      </c>
      <c r="AZ202">
        <f t="shared" si="201"/>
        <v>0</v>
      </c>
      <c r="BA202">
        <f t="shared" si="201"/>
        <v>0</v>
      </c>
      <c r="BB202">
        <f t="shared" si="201"/>
        <v>0</v>
      </c>
      <c r="BC202">
        <f t="shared" si="201"/>
        <v>0</v>
      </c>
      <c r="BD202">
        <f t="shared" si="201"/>
        <v>0</v>
      </c>
      <c r="BE202">
        <f t="shared" si="201"/>
        <v>0</v>
      </c>
      <c r="BF202">
        <f t="shared" si="201"/>
        <v>0</v>
      </c>
      <c r="BG202">
        <f t="shared" si="201"/>
        <v>0</v>
      </c>
      <c r="BH202">
        <f t="shared" si="201"/>
        <v>0</v>
      </c>
      <c r="BI202">
        <f t="shared" si="201"/>
        <v>0</v>
      </c>
      <c r="BJ202">
        <f t="shared" si="201"/>
        <v>0</v>
      </c>
      <c r="BK202">
        <f t="shared" si="201"/>
        <v>0</v>
      </c>
      <c r="BL202">
        <f t="shared" si="201"/>
        <v>0</v>
      </c>
      <c r="BM202">
        <f t="shared" ref="BM202:CR202" si="202">BM53</f>
        <v>0</v>
      </c>
      <c r="BN202">
        <f t="shared" si="202"/>
        <v>0</v>
      </c>
      <c r="BO202">
        <f t="shared" si="202"/>
        <v>0</v>
      </c>
      <c r="BP202">
        <f t="shared" si="202"/>
        <v>0</v>
      </c>
      <c r="BQ202">
        <f t="shared" si="202"/>
        <v>0</v>
      </c>
      <c r="BR202">
        <f t="shared" si="202"/>
        <v>0</v>
      </c>
      <c r="BS202">
        <f t="shared" si="202"/>
        <v>0</v>
      </c>
      <c r="BT202">
        <f t="shared" si="202"/>
        <v>0</v>
      </c>
      <c r="BU202">
        <f t="shared" si="202"/>
        <v>0</v>
      </c>
      <c r="BV202">
        <f t="shared" si="202"/>
        <v>0</v>
      </c>
      <c r="BW202">
        <f t="shared" si="202"/>
        <v>0</v>
      </c>
      <c r="BX202">
        <f t="shared" si="202"/>
        <v>0</v>
      </c>
      <c r="BY202">
        <f t="shared" si="202"/>
        <v>0</v>
      </c>
      <c r="BZ202">
        <f t="shared" si="202"/>
        <v>0</v>
      </c>
      <c r="CA202">
        <f t="shared" si="202"/>
        <v>0</v>
      </c>
      <c r="CB202">
        <f t="shared" si="202"/>
        <v>0</v>
      </c>
      <c r="CC202">
        <f t="shared" si="202"/>
        <v>0</v>
      </c>
      <c r="CD202">
        <f t="shared" si="202"/>
        <v>0</v>
      </c>
      <c r="CE202">
        <f t="shared" si="202"/>
        <v>0</v>
      </c>
      <c r="CF202">
        <f t="shared" si="202"/>
        <v>0</v>
      </c>
      <c r="CG202">
        <f t="shared" si="202"/>
        <v>0</v>
      </c>
      <c r="CH202">
        <f t="shared" si="202"/>
        <v>0</v>
      </c>
      <c r="CI202">
        <f t="shared" si="202"/>
        <v>0</v>
      </c>
      <c r="CJ202">
        <f t="shared" si="202"/>
        <v>0</v>
      </c>
      <c r="CK202">
        <f t="shared" si="202"/>
        <v>0</v>
      </c>
      <c r="CL202">
        <f t="shared" si="202"/>
        <v>0</v>
      </c>
      <c r="CM202">
        <f t="shared" si="202"/>
        <v>0</v>
      </c>
      <c r="CN202">
        <f t="shared" si="202"/>
        <v>0</v>
      </c>
      <c r="CO202">
        <f t="shared" si="202"/>
        <v>0</v>
      </c>
      <c r="CP202">
        <f t="shared" si="202"/>
        <v>0</v>
      </c>
      <c r="CQ202">
        <f t="shared" si="202"/>
        <v>0</v>
      </c>
      <c r="CR202">
        <f t="shared" si="202"/>
        <v>0</v>
      </c>
      <c r="CS202">
        <f t="shared" ref="CS202:DH202" si="203">CS53</f>
        <v>0</v>
      </c>
      <c r="CT202">
        <f t="shared" si="203"/>
        <v>0</v>
      </c>
      <c r="CU202">
        <f t="shared" si="203"/>
        <v>0</v>
      </c>
      <c r="CV202">
        <f t="shared" si="203"/>
        <v>0</v>
      </c>
      <c r="CW202">
        <f t="shared" si="203"/>
        <v>0</v>
      </c>
      <c r="CX202">
        <f t="shared" si="203"/>
        <v>0</v>
      </c>
      <c r="CY202">
        <f t="shared" si="203"/>
        <v>0</v>
      </c>
      <c r="CZ202">
        <f t="shared" si="203"/>
        <v>0</v>
      </c>
      <c r="DA202">
        <f t="shared" si="203"/>
        <v>0</v>
      </c>
      <c r="DB202">
        <f t="shared" si="203"/>
        <v>0</v>
      </c>
      <c r="DC202">
        <f t="shared" si="203"/>
        <v>0</v>
      </c>
      <c r="DD202">
        <f t="shared" si="203"/>
        <v>0</v>
      </c>
      <c r="DE202">
        <f t="shared" si="203"/>
        <v>587</v>
      </c>
      <c r="DF202" t="str">
        <f t="shared" si="203"/>
        <v>Empresa Estratégica Boliviana de Construcción y Conservación de Infraestructura Civil</v>
      </c>
      <c r="DG202">
        <f t="shared" si="203"/>
        <v>5331853.4800000004</v>
      </c>
      <c r="DH202">
        <f t="shared" si="203"/>
        <v>0</v>
      </c>
    </row>
    <row r="203" spans="1:112">
      <c r="A203">
        <f t="shared" ref="A203:AF203" si="204">A54</f>
        <v>951</v>
      </c>
      <c r="B203" t="str">
        <f t="shared" si="204"/>
        <v>Banco Central de Bolivia</v>
      </c>
      <c r="C203">
        <f t="shared" si="204"/>
        <v>0</v>
      </c>
      <c r="D203">
        <f t="shared" si="204"/>
        <v>0</v>
      </c>
      <c r="E203">
        <f t="shared" si="204"/>
        <v>0</v>
      </c>
      <c r="F203">
        <f t="shared" si="204"/>
        <v>656.62</v>
      </c>
      <c r="G203">
        <f t="shared" si="204"/>
        <v>0</v>
      </c>
      <c r="H203">
        <f t="shared" si="204"/>
        <v>0</v>
      </c>
      <c r="I203">
        <f t="shared" si="204"/>
        <v>0</v>
      </c>
      <c r="J203">
        <f t="shared" si="204"/>
        <v>0</v>
      </c>
      <c r="K203">
        <f t="shared" si="204"/>
        <v>0</v>
      </c>
      <c r="L203">
        <f t="shared" si="204"/>
        <v>0</v>
      </c>
      <c r="M203">
        <f t="shared" si="204"/>
        <v>0</v>
      </c>
      <c r="N203">
        <f t="shared" si="204"/>
        <v>0</v>
      </c>
      <c r="O203">
        <f t="shared" si="204"/>
        <v>0</v>
      </c>
      <c r="P203">
        <f t="shared" si="204"/>
        <v>0</v>
      </c>
      <c r="Q203">
        <f t="shared" si="204"/>
        <v>0</v>
      </c>
      <c r="R203">
        <f t="shared" si="204"/>
        <v>0</v>
      </c>
      <c r="S203">
        <f t="shared" si="204"/>
        <v>0</v>
      </c>
      <c r="T203">
        <f t="shared" si="204"/>
        <v>0</v>
      </c>
      <c r="U203">
        <f t="shared" si="204"/>
        <v>0</v>
      </c>
      <c r="V203">
        <f t="shared" si="204"/>
        <v>0</v>
      </c>
      <c r="W203">
        <f t="shared" si="204"/>
        <v>0</v>
      </c>
      <c r="X203">
        <f t="shared" si="204"/>
        <v>0</v>
      </c>
      <c r="Y203">
        <f t="shared" si="204"/>
        <v>0</v>
      </c>
      <c r="Z203">
        <f t="shared" si="204"/>
        <v>0</v>
      </c>
      <c r="AA203">
        <f t="shared" si="204"/>
        <v>0</v>
      </c>
      <c r="AB203">
        <f t="shared" si="204"/>
        <v>0</v>
      </c>
      <c r="AC203">
        <f t="shared" si="204"/>
        <v>0</v>
      </c>
      <c r="AD203">
        <f t="shared" si="204"/>
        <v>0</v>
      </c>
      <c r="AE203">
        <f t="shared" si="204"/>
        <v>0</v>
      </c>
      <c r="AF203">
        <f t="shared" si="204"/>
        <v>0</v>
      </c>
      <c r="AG203">
        <f t="shared" ref="AG203:BL203" si="205">AG54</f>
        <v>0</v>
      </c>
      <c r="AH203">
        <f t="shared" si="205"/>
        <v>0</v>
      </c>
      <c r="AI203">
        <f t="shared" si="205"/>
        <v>0</v>
      </c>
      <c r="AJ203">
        <f t="shared" si="205"/>
        <v>0</v>
      </c>
      <c r="AK203">
        <f t="shared" si="205"/>
        <v>0</v>
      </c>
      <c r="AL203">
        <f t="shared" si="205"/>
        <v>0</v>
      </c>
      <c r="AM203">
        <f t="shared" si="205"/>
        <v>0</v>
      </c>
      <c r="AN203">
        <f t="shared" si="205"/>
        <v>0</v>
      </c>
      <c r="AO203">
        <f t="shared" si="205"/>
        <v>0</v>
      </c>
      <c r="AP203">
        <f t="shared" si="205"/>
        <v>0</v>
      </c>
      <c r="AQ203">
        <f t="shared" si="205"/>
        <v>0</v>
      </c>
      <c r="AR203">
        <f t="shared" si="205"/>
        <v>0</v>
      </c>
      <c r="AS203">
        <f t="shared" si="205"/>
        <v>0</v>
      </c>
      <c r="AT203">
        <f t="shared" si="205"/>
        <v>0</v>
      </c>
      <c r="AU203">
        <f t="shared" si="205"/>
        <v>0</v>
      </c>
      <c r="AV203">
        <f t="shared" si="205"/>
        <v>0</v>
      </c>
      <c r="AW203">
        <f t="shared" si="205"/>
        <v>0</v>
      </c>
      <c r="AX203">
        <f t="shared" si="205"/>
        <v>0</v>
      </c>
      <c r="AY203">
        <f t="shared" si="205"/>
        <v>0</v>
      </c>
      <c r="AZ203">
        <f t="shared" si="205"/>
        <v>0</v>
      </c>
      <c r="BA203">
        <f t="shared" si="205"/>
        <v>0</v>
      </c>
      <c r="BB203">
        <f t="shared" si="205"/>
        <v>0</v>
      </c>
      <c r="BC203">
        <f t="shared" si="205"/>
        <v>0</v>
      </c>
      <c r="BD203">
        <f t="shared" si="205"/>
        <v>0</v>
      </c>
      <c r="BE203">
        <f t="shared" si="205"/>
        <v>0</v>
      </c>
      <c r="BF203">
        <f t="shared" si="205"/>
        <v>0</v>
      </c>
      <c r="BG203">
        <f t="shared" si="205"/>
        <v>0</v>
      </c>
      <c r="BH203">
        <f t="shared" si="205"/>
        <v>0</v>
      </c>
      <c r="BI203">
        <f t="shared" si="205"/>
        <v>0</v>
      </c>
      <c r="BJ203">
        <f t="shared" si="205"/>
        <v>0</v>
      </c>
      <c r="BK203">
        <f t="shared" si="205"/>
        <v>0</v>
      </c>
      <c r="BL203">
        <f t="shared" si="205"/>
        <v>0</v>
      </c>
      <c r="BM203">
        <f t="shared" ref="BM203:CR203" si="206">BM54</f>
        <v>0</v>
      </c>
      <c r="BN203">
        <f t="shared" si="206"/>
        <v>0</v>
      </c>
      <c r="BO203">
        <f t="shared" si="206"/>
        <v>0</v>
      </c>
      <c r="BP203">
        <f t="shared" si="206"/>
        <v>0</v>
      </c>
      <c r="BQ203">
        <f t="shared" si="206"/>
        <v>0</v>
      </c>
      <c r="BR203">
        <f t="shared" si="206"/>
        <v>0</v>
      </c>
      <c r="BS203">
        <f t="shared" si="206"/>
        <v>0</v>
      </c>
      <c r="BT203">
        <f t="shared" si="206"/>
        <v>0</v>
      </c>
      <c r="BU203">
        <f t="shared" si="206"/>
        <v>0</v>
      </c>
      <c r="BV203">
        <f t="shared" si="206"/>
        <v>0</v>
      </c>
      <c r="BW203">
        <f t="shared" si="206"/>
        <v>0</v>
      </c>
      <c r="BX203">
        <f t="shared" si="206"/>
        <v>0</v>
      </c>
      <c r="BY203">
        <f t="shared" si="206"/>
        <v>0</v>
      </c>
      <c r="BZ203">
        <f t="shared" si="206"/>
        <v>0</v>
      </c>
      <c r="CA203">
        <f t="shared" si="206"/>
        <v>0</v>
      </c>
      <c r="CB203">
        <f t="shared" si="206"/>
        <v>0</v>
      </c>
      <c r="CC203">
        <f t="shared" si="206"/>
        <v>0</v>
      </c>
      <c r="CD203">
        <f t="shared" si="206"/>
        <v>0</v>
      </c>
      <c r="CE203">
        <f t="shared" si="206"/>
        <v>0</v>
      </c>
      <c r="CF203">
        <f t="shared" si="206"/>
        <v>0</v>
      </c>
      <c r="CG203">
        <f t="shared" si="206"/>
        <v>0</v>
      </c>
      <c r="CH203">
        <f t="shared" si="206"/>
        <v>0</v>
      </c>
      <c r="CI203">
        <f t="shared" si="206"/>
        <v>0</v>
      </c>
      <c r="CJ203">
        <f t="shared" si="206"/>
        <v>0</v>
      </c>
      <c r="CK203">
        <f t="shared" si="206"/>
        <v>0</v>
      </c>
      <c r="CL203">
        <f t="shared" si="206"/>
        <v>0</v>
      </c>
      <c r="CM203">
        <f t="shared" si="206"/>
        <v>0</v>
      </c>
      <c r="CN203">
        <f t="shared" si="206"/>
        <v>0</v>
      </c>
      <c r="CO203">
        <f t="shared" si="206"/>
        <v>0</v>
      </c>
      <c r="CP203">
        <f t="shared" si="206"/>
        <v>0</v>
      </c>
      <c r="CQ203">
        <f t="shared" si="206"/>
        <v>0</v>
      </c>
      <c r="CR203">
        <f t="shared" si="206"/>
        <v>0</v>
      </c>
      <c r="CS203">
        <f t="shared" ref="CS203:DH203" si="207">CS54</f>
        <v>0</v>
      </c>
      <c r="CT203">
        <f t="shared" si="207"/>
        <v>0</v>
      </c>
      <c r="CU203">
        <f t="shared" si="207"/>
        <v>0</v>
      </c>
      <c r="CV203">
        <f t="shared" si="207"/>
        <v>0</v>
      </c>
      <c r="CW203">
        <f t="shared" si="207"/>
        <v>0</v>
      </c>
      <c r="CX203">
        <f t="shared" si="207"/>
        <v>0</v>
      </c>
      <c r="CY203">
        <f t="shared" si="207"/>
        <v>0</v>
      </c>
      <c r="CZ203">
        <f t="shared" si="207"/>
        <v>0</v>
      </c>
      <c r="DA203">
        <f t="shared" si="207"/>
        <v>0</v>
      </c>
      <c r="DB203">
        <f t="shared" si="207"/>
        <v>0</v>
      </c>
      <c r="DC203">
        <f t="shared" si="207"/>
        <v>0</v>
      </c>
      <c r="DD203">
        <f t="shared" si="207"/>
        <v>0</v>
      </c>
      <c r="DE203">
        <f t="shared" si="207"/>
        <v>598</v>
      </c>
      <c r="DF203" t="str">
        <f t="shared" si="207"/>
        <v>Empresa Pública "Editorial del Estado Plurinacional de Bolivia"</v>
      </c>
      <c r="DG203">
        <f t="shared" si="207"/>
        <v>49071</v>
      </c>
      <c r="DH203">
        <f t="shared" si="207"/>
        <v>0</v>
      </c>
    </row>
    <row r="204" spans="1:112">
      <c r="A204">
        <f t="shared" ref="A204:AF204" si="208">A55</f>
        <v>526</v>
      </c>
      <c r="B204" t="str">
        <f t="shared" si="208"/>
        <v>Bolivia TV</v>
      </c>
      <c r="C204">
        <f t="shared" si="208"/>
        <v>0</v>
      </c>
      <c r="D204">
        <f t="shared" si="208"/>
        <v>0</v>
      </c>
      <c r="E204">
        <f t="shared" si="208"/>
        <v>0</v>
      </c>
      <c r="F204">
        <f t="shared" si="208"/>
        <v>0</v>
      </c>
      <c r="G204">
        <f t="shared" si="208"/>
        <v>0</v>
      </c>
      <c r="H204">
        <f t="shared" si="208"/>
        <v>0</v>
      </c>
      <c r="I204">
        <f t="shared" si="208"/>
        <v>0</v>
      </c>
      <c r="J204">
        <f t="shared" si="208"/>
        <v>0</v>
      </c>
      <c r="K204">
        <f t="shared" si="208"/>
        <v>0</v>
      </c>
      <c r="L204">
        <f t="shared" si="208"/>
        <v>0</v>
      </c>
      <c r="M204">
        <f t="shared" si="208"/>
        <v>0</v>
      </c>
      <c r="N204">
        <f t="shared" si="208"/>
        <v>0</v>
      </c>
      <c r="O204">
        <f t="shared" si="208"/>
        <v>0</v>
      </c>
      <c r="P204">
        <f t="shared" si="208"/>
        <v>0</v>
      </c>
      <c r="Q204">
        <f t="shared" si="208"/>
        <v>0</v>
      </c>
      <c r="R204">
        <f t="shared" si="208"/>
        <v>58097.249999999993</v>
      </c>
      <c r="S204">
        <f t="shared" si="208"/>
        <v>0</v>
      </c>
      <c r="T204">
        <f t="shared" si="208"/>
        <v>0</v>
      </c>
      <c r="U204">
        <f t="shared" si="208"/>
        <v>0</v>
      </c>
      <c r="V204">
        <f t="shared" si="208"/>
        <v>0</v>
      </c>
      <c r="W204">
        <f t="shared" si="208"/>
        <v>0</v>
      </c>
      <c r="X204">
        <f t="shared" si="208"/>
        <v>0</v>
      </c>
      <c r="Y204">
        <f t="shared" si="208"/>
        <v>0</v>
      </c>
      <c r="Z204">
        <f t="shared" si="208"/>
        <v>0</v>
      </c>
      <c r="AA204">
        <f t="shared" si="208"/>
        <v>0</v>
      </c>
      <c r="AB204">
        <f t="shared" si="208"/>
        <v>0</v>
      </c>
      <c r="AC204">
        <f t="shared" si="208"/>
        <v>0</v>
      </c>
      <c r="AD204">
        <f t="shared" si="208"/>
        <v>0</v>
      </c>
      <c r="AE204">
        <f t="shared" si="208"/>
        <v>0</v>
      </c>
      <c r="AF204">
        <f t="shared" si="208"/>
        <v>0</v>
      </c>
      <c r="AG204">
        <f t="shared" ref="AG204:BL204" si="209">AG55</f>
        <v>0</v>
      </c>
      <c r="AH204">
        <f t="shared" si="209"/>
        <v>0</v>
      </c>
      <c r="AI204">
        <f t="shared" si="209"/>
        <v>0</v>
      </c>
      <c r="AJ204">
        <f t="shared" si="209"/>
        <v>0</v>
      </c>
      <c r="AK204">
        <f t="shared" si="209"/>
        <v>0</v>
      </c>
      <c r="AL204">
        <f t="shared" si="209"/>
        <v>0</v>
      </c>
      <c r="AM204">
        <f t="shared" si="209"/>
        <v>0</v>
      </c>
      <c r="AN204">
        <f t="shared" si="209"/>
        <v>0</v>
      </c>
      <c r="AO204">
        <f t="shared" si="209"/>
        <v>0</v>
      </c>
      <c r="AP204">
        <f t="shared" si="209"/>
        <v>0</v>
      </c>
      <c r="AQ204">
        <f t="shared" si="209"/>
        <v>0</v>
      </c>
      <c r="AR204">
        <f t="shared" si="209"/>
        <v>0</v>
      </c>
      <c r="AS204">
        <f t="shared" si="209"/>
        <v>0</v>
      </c>
      <c r="AT204">
        <f t="shared" si="209"/>
        <v>0</v>
      </c>
      <c r="AU204">
        <f t="shared" si="209"/>
        <v>0</v>
      </c>
      <c r="AV204">
        <f t="shared" si="209"/>
        <v>0</v>
      </c>
      <c r="AW204">
        <f t="shared" si="209"/>
        <v>0</v>
      </c>
      <c r="AX204">
        <f t="shared" si="209"/>
        <v>0</v>
      </c>
      <c r="AY204">
        <f t="shared" si="209"/>
        <v>0</v>
      </c>
      <c r="AZ204">
        <f t="shared" si="209"/>
        <v>0</v>
      </c>
      <c r="BA204">
        <f t="shared" si="209"/>
        <v>0</v>
      </c>
      <c r="BB204">
        <f t="shared" si="209"/>
        <v>0</v>
      </c>
      <c r="BC204">
        <f t="shared" si="209"/>
        <v>0</v>
      </c>
      <c r="BD204">
        <f t="shared" si="209"/>
        <v>0</v>
      </c>
      <c r="BE204">
        <f t="shared" si="209"/>
        <v>0</v>
      </c>
      <c r="BF204">
        <f t="shared" si="209"/>
        <v>0</v>
      </c>
      <c r="BG204">
        <f t="shared" si="209"/>
        <v>0</v>
      </c>
      <c r="BH204">
        <f t="shared" si="209"/>
        <v>0</v>
      </c>
      <c r="BI204">
        <f t="shared" si="209"/>
        <v>0</v>
      </c>
      <c r="BJ204">
        <f t="shared" si="209"/>
        <v>0</v>
      </c>
      <c r="BK204">
        <f t="shared" si="209"/>
        <v>0</v>
      </c>
      <c r="BL204">
        <f t="shared" si="209"/>
        <v>0</v>
      </c>
      <c r="BM204">
        <f t="shared" ref="BM204:CR204" si="210">BM55</f>
        <v>0</v>
      </c>
      <c r="BN204">
        <f t="shared" si="210"/>
        <v>0</v>
      </c>
      <c r="BO204">
        <f t="shared" si="210"/>
        <v>0</v>
      </c>
      <c r="BP204">
        <f t="shared" si="210"/>
        <v>0</v>
      </c>
      <c r="BQ204">
        <f t="shared" si="210"/>
        <v>0</v>
      </c>
      <c r="BR204">
        <f t="shared" si="210"/>
        <v>0</v>
      </c>
      <c r="BS204">
        <f t="shared" si="210"/>
        <v>0</v>
      </c>
      <c r="BT204">
        <f t="shared" si="210"/>
        <v>0</v>
      </c>
      <c r="BU204">
        <f t="shared" si="210"/>
        <v>0</v>
      </c>
      <c r="BV204">
        <f t="shared" si="210"/>
        <v>0</v>
      </c>
      <c r="BW204">
        <f t="shared" si="210"/>
        <v>0</v>
      </c>
      <c r="BX204">
        <f t="shared" si="210"/>
        <v>0</v>
      </c>
      <c r="BY204">
        <f t="shared" si="210"/>
        <v>0</v>
      </c>
      <c r="BZ204">
        <f t="shared" si="210"/>
        <v>0</v>
      </c>
      <c r="CA204">
        <f t="shared" si="210"/>
        <v>0</v>
      </c>
      <c r="CB204">
        <f t="shared" si="210"/>
        <v>0</v>
      </c>
      <c r="CC204">
        <f t="shared" si="210"/>
        <v>0</v>
      </c>
      <c r="CD204">
        <f t="shared" si="210"/>
        <v>0</v>
      </c>
      <c r="CE204">
        <f t="shared" si="210"/>
        <v>0</v>
      </c>
      <c r="CF204">
        <f t="shared" si="210"/>
        <v>0</v>
      </c>
      <c r="CG204">
        <f t="shared" si="210"/>
        <v>0</v>
      </c>
      <c r="CH204">
        <f t="shared" si="210"/>
        <v>0</v>
      </c>
      <c r="CI204">
        <f t="shared" si="210"/>
        <v>0</v>
      </c>
      <c r="CJ204">
        <f t="shared" si="210"/>
        <v>0</v>
      </c>
      <c r="CK204">
        <f t="shared" si="210"/>
        <v>0</v>
      </c>
      <c r="CL204">
        <f t="shared" si="210"/>
        <v>0</v>
      </c>
      <c r="CM204">
        <f t="shared" si="210"/>
        <v>0</v>
      </c>
      <c r="CN204">
        <f t="shared" si="210"/>
        <v>0</v>
      </c>
      <c r="CO204">
        <f t="shared" si="210"/>
        <v>0</v>
      </c>
      <c r="CP204">
        <f t="shared" si="210"/>
        <v>0</v>
      </c>
      <c r="CQ204">
        <f t="shared" si="210"/>
        <v>0</v>
      </c>
      <c r="CR204">
        <f t="shared" si="210"/>
        <v>0</v>
      </c>
      <c r="CS204">
        <f t="shared" ref="CS204:DH204" si="211">CS55</f>
        <v>0</v>
      </c>
      <c r="CT204">
        <f t="shared" si="211"/>
        <v>0</v>
      </c>
      <c r="CU204">
        <f t="shared" si="211"/>
        <v>0</v>
      </c>
      <c r="CV204">
        <f t="shared" si="211"/>
        <v>0</v>
      </c>
      <c r="CW204">
        <f t="shared" si="211"/>
        <v>0</v>
      </c>
      <c r="CX204">
        <f t="shared" si="211"/>
        <v>0</v>
      </c>
      <c r="CY204">
        <f t="shared" si="211"/>
        <v>0</v>
      </c>
      <c r="CZ204">
        <f t="shared" si="211"/>
        <v>0</v>
      </c>
      <c r="DA204">
        <f t="shared" si="211"/>
        <v>0</v>
      </c>
      <c r="DB204">
        <f t="shared" si="211"/>
        <v>0</v>
      </c>
      <c r="DC204">
        <f t="shared" si="211"/>
        <v>0</v>
      </c>
      <c r="DD204">
        <f t="shared" si="211"/>
        <v>0</v>
      </c>
      <c r="DE204">
        <f t="shared" si="211"/>
        <v>281</v>
      </c>
      <c r="DF204" t="str">
        <f t="shared" si="211"/>
        <v>Oficina Técnica Nacional de los Ríos Pilcomayo y Bermejo</v>
      </c>
      <c r="DG204">
        <f t="shared" si="211"/>
        <v>2391807</v>
      </c>
      <c r="DH204">
        <f t="shared" si="211"/>
        <v>0</v>
      </c>
    </row>
    <row r="205" spans="1:112">
      <c r="A205">
        <f t="shared" ref="A205:AF205" si="212">A56</f>
        <v>681</v>
      </c>
      <c r="B205" t="str">
        <f t="shared" si="212"/>
        <v>Ministerio Público</v>
      </c>
      <c r="C205">
        <f t="shared" si="212"/>
        <v>0</v>
      </c>
      <c r="D205">
        <f t="shared" si="212"/>
        <v>0</v>
      </c>
      <c r="E205">
        <f t="shared" si="212"/>
        <v>0</v>
      </c>
      <c r="F205">
        <f t="shared" si="212"/>
        <v>0</v>
      </c>
      <c r="G205">
        <f t="shared" si="212"/>
        <v>0</v>
      </c>
      <c r="H205">
        <f t="shared" si="212"/>
        <v>0</v>
      </c>
      <c r="I205">
        <f t="shared" si="212"/>
        <v>0</v>
      </c>
      <c r="J205">
        <f t="shared" si="212"/>
        <v>0</v>
      </c>
      <c r="K205">
        <f t="shared" si="212"/>
        <v>0</v>
      </c>
      <c r="L205">
        <f t="shared" si="212"/>
        <v>0</v>
      </c>
      <c r="M205">
        <f t="shared" si="212"/>
        <v>0</v>
      </c>
      <c r="N205">
        <f t="shared" si="212"/>
        <v>0</v>
      </c>
      <c r="O205">
        <f t="shared" si="212"/>
        <v>0</v>
      </c>
      <c r="P205">
        <f t="shared" si="212"/>
        <v>1200</v>
      </c>
      <c r="Q205">
        <f t="shared" si="212"/>
        <v>0</v>
      </c>
      <c r="R205">
        <f t="shared" si="212"/>
        <v>0</v>
      </c>
      <c r="S205">
        <f t="shared" si="212"/>
        <v>0</v>
      </c>
      <c r="T205">
        <f t="shared" si="212"/>
        <v>0</v>
      </c>
      <c r="U205">
        <f t="shared" si="212"/>
        <v>0</v>
      </c>
      <c r="V205">
        <f t="shared" si="212"/>
        <v>0</v>
      </c>
      <c r="W205">
        <f t="shared" si="212"/>
        <v>0</v>
      </c>
      <c r="X205">
        <f t="shared" si="212"/>
        <v>0</v>
      </c>
      <c r="Y205">
        <f t="shared" si="212"/>
        <v>0</v>
      </c>
      <c r="Z205">
        <f t="shared" si="212"/>
        <v>0</v>
      </c>
      <c r="AA205">
        <f t="shared" si="212"/>
        <v>0</v>
      </c>
      <c r="AB205">
        <f t="shared" si="212"/>
        <v>0</v>
      </c>
      <c r="AC205">
        <f t="shared" si="212"/>
        <v>0</v>
      </c>
      <c r="AD205">
        <f t="shared" si="212"/>
        <v>0</v>
      </c>
      <c r="AE205">
        <f t="shared" si="212"/>
        <v>0</v>
      </c>
      <c r="AF205">
        <f t="shared" si="212"/>
        <v>0</v>
      </c>
      <c r="AG205">
        <f t="shared" ref="AG205:BL205" si="213">AG56</f>
        <v>0</v>
      </c>
      <c r="AH205">
        <f t="shared" si="213"/>
        <v>0</v>
      </c>
      <c r="AI205">
        <f t="shared" si="213"/>
        <v>0</v>
      </c>
      <c r="AJ205">
        <f t="shared" si="213"/>
        <v>0</v>
      </c>
      <c r="AK205">
        <f t="shared" si="213"/>
        <v>0</v>
      </c>
      <c r="AL205">
        <f t="shared" si="213"/>
        <v>0</v>
      </c>
      <c r="AM205">
        <f t="shared" si="213"/>
        <v>0</v>
      </c>
      <c r="AN205">
        <f t="shared" si="213"/>
        <v>0</v>
      </c>
      <c r="AO205">
        <f t="shared" si="213"/>
        <v>0</v>
      </c>
      <c r="AP205">
        <f t="shared" si="213"/>
        <v>0</v>
      </c>
      <c r="AQ205">
        <f t="shared" si="213"/>
        <v>0</v>
      </c>
      <c r="AR205">
        <f t="shared" si="213"/>
        <v>0</v>
      </c>
      <c r="AS205">
        <f t="shared" si="213"/>
        <v>0</v>
      </c>
      <c r="AT205">
        <f t="shared" si="213"/>
        <v>0</v>
      </c>
      <c r="AU205">
        <f t="shared" si="213"/>
        <v>0</v>
      </c>
      <c r="AV205">
        <f t="shared" si="213"/>
        <v>0</v>
      </c>
      <c r="AW205">
        <f t="shared" si="213"/>
        <v>0</v>
      </c>
      <c r="AX205">
        <f t="shared" si="213"/>
        <v>0</v>
      </c>
      <c r="AY205">
        <f t="shared" si="213"/>
        <v>0</v>
      </c>
      <c r="AZ205">
        <f t="shared" si="213"/>
        <v>0</v>
      </c>
      <c r="BA205">
        <f t="shared" si="213"/>
        <v>0</v>
      </c>
      <c r="BB205">
        <f t="shared" si="213"/>
        <v>0</v>
      </c>
      <c r="BC205">
        <f t="shared" si="213"/>
        <v>0</v>
      </c>
      <c r="BD205">
        <f t="shared" si="213"/>
        <v>0</v>
      </c>
      <c r="BE205">
        <f t="shared" si="213"/>
        <v>0</v>
      </c>
      <c r="BF205">
        <f t="shared" si="213"/>
        <v>0</v>
      </c>
      <c r="BG205">
        <f t="shared" si="213"/>
        <v>0</v>
      </c>
      <c r="BH205">
        <f t="shared" si="213"/>
        <v>0</v>
      </c>
      <c r="BI205">
        <f t="shared" si="213"/>
        <v>0</v>
      </c>
      <c r="BJ205">
        <f t="shared" si="213"/>
        <v>0</v>
      </c>
      <c r="BK205">
        <f t="shared" si="213"/>
        <v>0</v>
      </c>
      <c r="BL205">
        <f t="shared" si="213"/>
        <v>0</v>
      </c>
      <c r="BM205">
        <f t="shared" ref="BM205:CR205" si="214">BM56</f>
        <v>0</v>
      </c>
      <c r="BN205">
        <f t="shared" si="214"/>
        <v>0</v>
      </c>
      <c r="BO205">
        <f t="shared" si="214"/>
        <v>0</v>
      </c>
      <c r="BP205">
        <f t="shared" si="214"/>
        <v>0</v>
      </c>
      <c r="BQ205">
        <f t="shared" si="214"/>
        <v>0</v>
      </c>
      <c r="BR205">
        <f t="shared" si="214"/>
        <v>0</v>
      </c>
      <c r="BS205">
        <f t="shared" si="214"/>
        <v>0</v>
      </c>
      <c r="BT205">
        <f t="shared" si="214"/>
        <v>0</v>
      </c>
      <c r="BU205">
        <f t="shared" si="214"/>
        <v>0</v>
      </c>
      <c r="BV205">
        <f t="shared" si="214"/>
        <v>0</v>
      </c>
      <c r="BW205">
        <f t="shared" si="214"/>
        <v>0</v>
      </c>
      <c r="BX205">
        <f t="shared" si="214"/>
        <v>0</v>
      </c>
      <c r="BY205">
        <f t="shared" si="214"/>
        <v>0</v>
      </c>
      <c r="BZ205">
        <f t="shared" si="214"/>
        <v>0</v>
      </c>
      <c r="CA205">
        <f t="shared" si="214"/>
        <v>0</v>
      </c>
      <c r="CB205">
        <f t="shared" si="214"/>
        <v>0</v>
      </c>
      <c r="CC205">
        <f t="shared" si="214"/>
        <v>0</v>
      </c>
      <c r="CD205">
        <f t="shared" si="214"/>
        <v>0</v>
      </c>
      <c r="CE205">
        <f t="shared" si="214"/>
        <v>0</v>
      </c>
      <c r="CF205">
        <f t="shared" si="214"/>
        <v>0</v>
      </c>
      <c r="CG205">
        <f t="shared" si="214"/>
        <v>0</v>
      </c>
      <c r="CH205">
        <f t="shared" si="214"/>
        <v>0</v>
      </c>
      <c r="CI205">
        <f t="shared" si="214"/>
        <v>0</v>
      </c>
      <c r="CJ205">
        <f t="shared" si="214"/>
        <v>0</v>
      </c>
      <c r="CK205">
        <f t="shared" si="214"/>
        <v>0</v>
      </c>
      <c r="CL205">
        <f t="shared" si="214"/>
        <v>0</v>
      </c>
      <c r="CM205">
        <f t="shared" si="214"/>
        <v>0</v>
      </c>
      <c r="CN205">
        <f t="shared" si="214"/>
        <v>0</v>
      </c>
      <c r="CO205">
        <f t="shared" si="214"/>
        <v>0</v>
      </c>
      <c r="CP205">
        <f t="shared" si="214"/>
        <v>0</v>
      </c>
      <c r="CQ205">
        <f t="shared" si="214"/>
        <v>0</v>
      </c>
      <c r="CR205">
        <f t="shared" si="214"/>
        <v>0</v>
      </c>
      <c r="CS205">
        <f t="shared" ref="CS205:DH205" si="215">CS56</f>
        <v>0</v>
      </c>
      <c r="CT205">
        <f t="shared" si="215"/>
        <v>0</v>
      </c>
      <c r="CU205">
        <f t="shared" si="215"/>
        <v>0</v>
      </c>
      <c r="CV205">
        <f t="shared" si="215"/>
        <v>0</v>
      </c>
      <c r="CW205">
        <f t="shared" si="215"/>
        <v>0</v>
      </c>
      <c r="CX205">
        <f t="shared" si="215"/>
        <v>0</v>
      </c>
      <c r="CY205">
        <f t="shared" si="215"/>
        <v>0</v>
      </c>
      <c r="CZ205">
        <f t="shared" si="215"/>
        <v>0</v>
      </c>
      <c r="DA205">
        <f t="shared" si="215"/>
        <v>0</v>
      </c>
      <c r="DB205">
        <f t="shared" si="215"/>
        <v>0</v>
      </c>
      <c r="DC205">
        <f t="shared" si="215"/>
        <v>0</v>
      </c>
      <c r="DD205">
        <f t="shared" si="215"/>
        <v>0</v>
      </c>
      <c r="DE205">
        <f t="shared" si="215"/>
        <v>525</v>
      </c>
      <c r="DF205" t="str">
        <f t="shared" si="215"/>
        <v>Transportes Aéreos Bolivianos</v>
      </c>
      <c r="DG205">
        <f t="shared" si="215"/>
        <v>6572.81</v>
      </c>
      <c r="DH205">
        <f t="shared" si="215"/>
        <v>0</v>
      </c>
    </row>
    <row r="206" spans="1:112">
      <c r="A206">
        <f t="shared" ref="A206:AF206" si="216">A57</f>
        <v>389</v>
      </c>
      <c r="B206" t="str">
        <f t="shared" si="216"/>
        <v>Navegación Aérea y Aeropuertos Bolivianos</v>
      </c>
      <c r="C206">
        <f t="shared" si="216"/>
        <v>0</v>
      </c>
      <c r="D206">
        <f t="shared" si="216"/>
        <v>0</v>
      </c>
      <c r="E206">
        <f t="shared" si="216"/>
        <v>0</v>
      </c>
      <c r="F206">
        <f t="shared" si="216"/>
        <v>0</v>
      </c>
      <c r="G206">
        <f t="shared" si="216"/>
        <v>0</v>
      </c>
      <c r="H206">
        <f t="shared" si="216"/>
        <v>0</v>
      </c>
      <c r="I206">
        <f t="shared" si="216"/>
        <v>0</v>
      </c>
      <c r="J206">
        <f t="shared" si="216"/>
        <v>0</v>
      </c>
      <c r="K206">
        <f t="shared" si="216"/>
        <v>0</v>
      </c>
      <c r="L206">
        <f t="shared" si="216"/>
        <v>0</v>
      </c>
      <c r="M206">
        <f t="shared" si="216"/>
        <v>0</v>
      </c>
      <c r="N206">
        <f t="shared" si="216"/>
        <v>0</v>
      </c>
      <c r="O206">
        <f t="shared" si="216"/>
        <v>0</v>
      </c>
      <c r="P206">
        <f t="shared" si="216"/>
        <v>0</v>
      </c>
      <c r="Q206">
        <f t="shared" si="216"/>
        <v>750</v>
      </c>
      <c r="R206">
        <f t="shared" si="216"/>
        <v>0</v>
      </c>
      <c r="S206">
        <f t="shared" si="216"/>
        <v>0</v>
      </c>
      <c r="T206">
        <f t="shared" si="216"/>
        <v>0</v>
      </c>
      <c r="U206">
        <f t="shared" si="216"/>
        <v>0</v>
      </c>
      <c r="V206">
        <f t="shared" si="216"/>
        <v>0</v>
      </c>
      <c r="W206">
        <f t="shared" si="216"/>
        <v>0</v>
      </c>
      <c r="X206">
        <f t="shared" si="216"/>
        <v>0</v>
      </c>
      <c r="Y206">
        <f t="shared" si="216"/>
        <v>0</v>
      </c>
      <c r="Z206">
        <f t="shared" si="216"/>
        <v>0</v>
      </c>
      <c r="AA206">
        <f t="shared" si="216"/>
        <v>0</v>
      </c>
      <c r="AB206">
        <f t="shared" si="216"/>
        <v>0</v>
      </c>
      <c r="AC206">
        <f t="shared" si="216"/>
        <v>0</v>
      </c>
      <c r="AD206">
        <f t="shared" si="216"/>
        <v>0</v>
      </c>
      <c r="AE206">
        <f t="shared" si="216"/>
        <v>0</v>
      </c>
      <c r="AF206">
        <f t="shared" si="216"/>
        <v>0</v>
      </c>
      <c r="AG206">
        <f t="shared" ref="AG206:BL206" si="217">AG57</f>
        <v>0</v>
      </c>
      <c r="AH206">
        <f t="shared" si="217"/>
        <v>0</v>
      </c>
      <c r="AI206">
        <f t="shared" si="217"/>
        <v>0</v>
      </c>
      <c r="AJ206">
        <f t="shared" si="217"/>
        <v>0</v>
      </c>
      <c r="AK206">
        <f t="shared" si="217"/>
        <v>0</v>
      </c>
      <c r="AL206">
        <f t="shared" si="217"/>
        <v>0</v>
      </c>
      <c r="AM206">
        <f t="shared" si="217"/>
        <v>0</v>
      </c>
      <c r="AN206">
        <f t="shared" si="217"/>
        <v>0</v>
      </c>
      <c r="AO206">
        <f t="shared" si="217"/>
        <v>0</v>
      </c>
      <c r="AP206">
        <f t="shared" si="217"/>
        <v>0</v>
      </c>
      <c r="AQ206">
        <f t="shared" si="217"/>
        <v>0</v>
      </c>
      <c r="AR206">
        <f t="shared" si="217"/>
        <v>0</v>
      </c>
      <c r="AS206">
        <f t="shared" si="217"/>
        <v>0</v>
      </c>
      <c r="AT206">
        <f t="shared" si="217"/>
        <v>0</v>
      </c>
      <c r="AU206">
        <f t="shared" si="217"/>
        <v>0</v>
      </c>
      <c r="AV206">
        <f t="shared" si="217"/>
        <v>0</v>
      </c>
      <c r="AW206">
        <f t="shared" si="217"/>
        <v>0</v>
      </c>
      <c r="AX206">
        <f t="shared" si="217"/>
        <v>0</v>
      </c>
      <c r="AY206">
        <f t="shared" si="217"/>
        <v>0</v>
      </c>
      <c r="AZ206">
        <f t="shared" si="217"/>
        <v>0</v>
      </c>
      <c r="BA206">
        <f t="shared" si="217"/>
        <v>0</v>
      </c>
      <c r="BB206">
        <f t="shared" si="217"/>
        <v>0</v>
      </c>
      <c r="BC206">
        <f t="shared" si="217"/>
        <v>0</v>
      </c>
      <c r="BD206">
        <f t="shared" si="217"/>
        <v>0</v>
      </c>
      <c r="BE206">
        <f t="shared" si="217"/>
        <v>0</v>
      </c>
      <c r="BF206">
        <f t="shared" si="217"/>
        <v>0</v>
      </c>
      <c r="BG206">
        <f t="shared" si="217"/>
        <v>0</v>
      </c>
      <c r="BH206">
        <f t="shared" si="217"/>
        <v>0</v>
      </c>
      <c r="BI206">
        <f t="shared" si="217"/>
        <v>0</v>
      </c>
      <c r="BJ206">
        <f t="shared" si="217"/>
        <v>0</v>
      </c>
      <c r="BK206">
        <f t="shared" si="217"/>
        <v>0</v>
      </c>
      <c r="BL206">
        <f t="shared" si="217"/>
        <v>0</v>
      </c>
      <c r="BM206">
        <f t="shared" ref="BM206:CR206" si="218">BM57</f>
        <v>0</v>
      </c>
      <c r="BN206">
        <f t="shared" si="218"/>
        <v>0</v>
      </c>
      <c r="BO206">
        <f t="shared" si="218"/>
        <v>0</v>
      </c>
      <c r="BP206">
        <f t="shared" si="218"/>
        <v>0</v>
      </c>
      <c r="BQ206">
        <f t="shared" si="218"/>
        <v>0</v>
      </c>
      <c r="BR206">
        <f t="shared" si="218"/>
        <v>0</v>
      </c>
      <c r="BS206">
        <f t="shared" si="218"/>
        <v>0</v>
      </c>
      <c r="BT206">
        <f t="shared" si="218"/>
        <v>0</v>
      </c>
      <c r="BU206">
        <f t="shared" si="218"/>
        <v>0</v>
      </c>
      <c r="BV206">
        <f t="shared" si="218"/>
        <v>0</v>
      </c>
      <c r="BW206">
        <f t="shared" si="218"/>
        <v>0</v>
      </c>
      <c r="BX206">
        <f t="shared" si="218"/>
        <v>0</v>
      </c>
      <c r="BY206">
        <f t="shared" si="218"/>
        <v>0</v>
      </c>
      <c r="BZ206">
        <f t="shared" si="218"/>
        <v>0</v>
      </c>
      <c r="CA206">
        <f t="shared" si="218"/>
        <v>0</v>
      </c>
      <c r="CB206">
        <f t="shared" si="218"/>
        <v>0</v>
      </c>
      <c r="CC206">
        <f t="shared" si="218"/>
        <v>0</v>
      </c>
      <c r="CD206">
        <f t="shared" si="218"/>
        <v>0</v>
      </c>
      <c r="CE206">
        <f t="shared" si="218"/>
        <v>0</v>
      </c>
      <c r="CF206">
        <f t="shared" si="218"/>
        <v>0</v>
      </c>
      <c r="CG206">
        <f t="shared" si="218"/>
        <v>0</v>
      </c>
      <c r="CH206">
        <f t="shared" si="218"/>
        <v>0</v>
      </c>
      <c r="CI206">
        <f t="shared" si="218"/>
        <v>0</v>
      </c>
      <c r="CJ206">
        <f t="shared" si="218"/>
        <v>0</v>
      </c>
      <c r="CK206">
        <f t="shared" si="218"/>
        <v>0</v>
      </c>
      <c r="CL206">
        <f t="shared" si="218"/>
        <v>0</v>
      </c>
      <c r="CM206">
        <f t="shared" si="218"/>
        <v>0</v>
      </c>
      <c r="CN206">
        <f t="shared" si="218"/>
        <v>0</v>
      </c>
      <c r="CO206">
        <f t="shared" si="218"/>
        <v>0</v>
      </c>
      <c r="CP206">
        <f t="shared" si="218"/>
        <v>0</v>
      </c>
      <c r="CQ206">
        <f t="shared" si="218"/>
        <v>0</v>
      </c>
      <c r="CR206">
        <f t="shared" si="218"/>
        <v>0</v>
      </c>
      <c r="CS206">
        <f t="shared" ref="CS206:DH206" si="219">CS57</f>
        <v>0</v>
      </c>
      <c r="CT206">
        <f t="shared" si="219"/>
        <v>0</v>
      </c>
      <c r="CU206">
        <f t="shared" si="219"/>
        <v>0</v>
      </c>
      <c r="CV206">
        <f t="shared" si="219"/>
        <v>0</v>
      </c>
      <c r="CW206">
        <f t="shared" si="219"/>
        <v>0</v>
      </c>
      <c r="CX206">
        <f t="shared" si="219"/>
        <v>0</v>
      </c>
      <c r="CY206">
        <f t="shared" si="219"/>
        <v>0</v>
      </c>
      <c r="CZ206">
        <f t="shared" si="219"/>
        <v>0</v>
      </c>
      <c r="DA206">
        <f t="shared" si="219"/>
        <v>0</v>
      </c>
      <c r="DB206">
        <f t="shared" si="219"/>
        <v>0</v>
      </c>
      <c r="DC206">
        <f t="shared" si="219"/>
        <v>0</v>
      </c>
      <c r="DD206">
        <f t="shared" si="219"/>
        <v>0</v>
      </c>
      <c r="DE206">
        <f t="shared" si="219"/>
        <v>594</v>
      </c>
      <c r="DF206" t="str">
        <f t="shared" si="219"/>
        <v>Administración de Servicios Portuarios - Bolivia</v>
      </c>
      <c r="DG206">
        <f t="shared" si="219"/>
        <v>2407655.1800000002</v>
      </c>
      <c r="DH206">
        <f t="shared" si="219"/>
        <v>0</v>
      </c>
    </row>
    <row r="207" spans="1:112">
      <c r="A207" t="str">
        <f t="shared" ref="A207:AF207" si="220">A58</f>
        <v>99 - 03</v>
      </c>
      <c r="B207" t="str">
        <f t="shared" si="220"/>
        <v>Dirección General de Crédito Público</v>
      </c>
      <c r="C207">
        <f t="shared" si="220"/>
        <v>25235.599999999999</v>
      </c>
      <c r="D207">
        <f t="shared" si="220"/>
        <v>29809152.949999999</v>
      </c>
      <c r="E207">
        <f t="shared" si="220"/>
        <v>0</v>
      </c>
      <c r="F207">
        <f t="shared" si="220"/>
        <v>25891954.709999997</v>
      </c>
      <c r="G207">
        <f t="shared" si="220"/>
        <v>0</v>
      </c>
      <c r="H207">
        <f t="shared" si="220"/>
        <v>0</v>
      </c>
      <c r="I207">
        <f t="shared" si="220"/>
        <v>26812954.690000001</v>
      </c>
      <c r="J207">
        <f t="shared" si="220"/>
        <v>140000</v>
      </c>
      <c r="K207">
        <f t="shared" si="220"/>
        <v>4425989.12</v>
      </c>
      <c r="L207">
        <f t="shared" si="220"/>
        <v>140000</v>
      </c>
      <c r="M207">
        <f t="shared" si="220"/>
        <v>1076.6500000000001</v>
      </c>
      <c r="N207">
        <f t="shared" si="220"/>
        <v>185496317.61000001</v>
      </c>
      <c r="O207">
        <f t="shared" si="220"/>
        <v>10806.679999999998</v>
      </c>
      <c r="P207">
        <f t="shared" si="220"/>
        <v>15700404.779999997</v>
      </c>
      <c r="Q207">
        <f t="shared" si="220"/>
        <v>924955.28</v>
      </c>
      <c r="R207">
        <f t="shared" si="220"/>
        <v>4650131.59</v>
      </c>
      <c r="S207">
        <f t="shared" si="220"/>
        <v>0</v>
      </c>
      <c r="T207">
        <f t="shared" si="220"/>
        <v>0</v>
      </c>
      <c r="U207">
        <f t="shared" si="220"/>
        <v>0</v>
      </c>
      <c r="V207">
        <f t="shared" si="220"/>
        <v>0</v>
      </c>
      <c r="W207">
        <f t="shared" si="220"/>
        <v>0</v>
      </c>
      <c r="X207">
        <f t="shared" si="220"/>
        <v>0</v>
      </c>
      <c r="Y207">
        <f t="shared" si="220"/>
        <v>0</v>
      </c>
      <c r="Z207">
        <f t="shared" si="220"/>
        <v>0</v>
      </c>
      <c r="AA207">
        <f t="shared" si="220"/>
        <v>0</v>
      </c>
      <c r="AB207">
        <f t="shared" si="220"/>
        <v>0</v>
      </c>
      <c r="AC207">
        <f t="shared" si="220"/>
        <v>0</v>
      </c>
      <c r="AD207">
        <f t="shared" si="220"/>
        <v>0</v>
      </c>
      <c r="AE207">
        <f t="shared" si="220"/>
        <v>0</v>
      </c>
      <c r="AF207">
        <f t="shared" si="220"/>
        <v>0</v>
      </c>
      <c r="AG207">
        <f t="shared" ref="AG207:BL207" si="221">AG58</f>
        <v>0</v>
      </c>
      <c r="AH207">
        <f t="shared" si="221"/>
        <v>0</v>
      </c>
      <c r="AI207">
        <f t="shared" si="221"/>
        <v>0</v>
      </c>
      <c r="AJ207">
        <f t="shared" si="221"/>
        <v>0</v>
      </c>
      <c r="AK207">
        <f t="shared" si="221"/>
        <v>0</v>
      </c>
      <c r="AL207">
        <f t="shared" si="221"/>
        <v>0</v>
      </c>
      <c r="AM207">
        <f t="shared" si="221"/>
        <v>0</v>
      </c>
      <c r="AN207">
        <f t="shared" si="221"/>
        <v>0</v>
      </c>
      <c r="AO207">
        <f t="shared" si="221"/>
        <v>0</v>
      </c>
      <c r="AP207">
        <f t="shared" si="221"/>
        <v>0</v>
      </c>
      <c r="AQ207">
        <f t="shared" si="221"/>
        <v>0</v>
      </c>
      <c r="AR207">
        <f t="shared" si="221"/>
        <v>0</v>
      </c>
      <c r="AS207">
        <f t="shared" si="221"/>
        <v>0</v>
      </c>
      <c r="AT207">
        <f t="shared" si="221"/>
        <v>0</v>
      </c>
      <c r="AU207">
        <f t="shared" si="221"/>
        <v>0</v>
      </c>
      <c r="AV207">
        <f t="shared" si="221"/>
        <v>0</v>
      </c>
      <c r="AW207">
        <f t="shared" si="221"/>
        <v>0</v>
      </c>
      <c r="AX207">
        <f t="shared" si="221"/>
        <v>0</v>
      </c>
      <c r="AY207">
        <f t="shared" si="221"/>
        <v>0</v>
      </c>
      <c r="AZ207">
        <f t="shared" si="221"/>
        <v>0</v>
      </c>
      <c r="BA207">
        <f t="shared" si="221"/>
        <v>0</v>
      </c>
      <c r="BB207">
        <f t="shared" si="221"/>
        <v>0</v>
      </c>
      <c r="BC207">
        <f t="shared" si="221"/>
        <v>0</v>
      </c>
      <c r="BD207">
        <f t="shared" si="221"/>
        <v>0</v>
      </c>
      <c r="BE207">
        <f t="shared" si="221"/>
        <v>0</v>
      </c>
      <c r="BF207">
        <f t="shared" si="221"/>
        <v>0</v>
      </c>
      <c r="BG207">
        <f t="shared" si="221"/>
        <v>0</v>
      </c>
      <c r="BH207">
        <f t="shared" si="221"/>
        <v>0</v>
      </c>
      <c r="BI207">
        <f t="shared" si="221"/>
        <v>0</v>
      </c>
      <c r="BJ207">
        <f t="shared" si="221"/>
        <v>0</v>
      </c>
      <c r="BK207">
        <f t="shared" si="221"/>
        <v>0</v>
      </c>
      <c r="BL207">
        <f t="shared" si="221"/>
        <v>0</v>
      </c>
      <c r="BM207">
        <f t="shared" ref="BM207:CR207" si="222">BM58</f>
        <v>0</v>
      </c>
      <c r="BN207">
        <f t="shared" si="222"/>
        <v>0</v>
      </c>
      <c r="BO207">
        <f t="shared" si="222"/>
        <v>0</v>
      </c>
      <c r="BP207">
        <f t="shared" si="222"/>
        <v>0</v>
      </c>
      <c r="BQ207">
        <f t="shared" si="222"/>
        <v>0</v>
      </c>
      <c r="BR207">
        <f t="shared" si="222"/>
        <v>0</v>
      </c>
      <c r="BS207">
        <f t="shared" si="222"/>
        <v>0</v>
      </c>
      <c r="BT207">
        <f t="shared" si="222"/>
        <v>0</v>
      </c>
      <c r="BU207">
        <f t="shared" si="222"/>
        <v>0</v>
      </c>
      <c r="BV207">
        <f t="shared" si="222"/>
        <v>0</v>
      </c>
      <c r="BW207">
        <f t="shared" si="222"/>
        <v>0</v>
      </c>
      <c r="BX207">
        <f t="shared" si="222"/>
        <v>0</v>
      </c>
      <c r="BY207">
        <f t="shared" si="222"/>
        <v>0</v>
      </c>
      <c r="BZ207">
        <f t="shared" si="222"/>
        <v>0</v>
      </c>
      <c r="CA207">
        <f t="shared" si="222"/>
        <v>0</v>
      </c>
      <c r="CB207">
        <f t="shared" si="222"/>
        <v>0</v>
      </c>
      <c r="CC207">
        <f t="shared" si="222"/>
        <v>0</v>
      </c>
      <c r="CD207">
        <f t="shared" si="222"/>
        <v>0</v>
      </c>
      <c r="CE207">
        <f t="shared" si="222"/>
        <v>0</v>
      </c>
      <c r="CF207">
        <f t="shared" si="222"/>
        <v>0</v>
      </c>
      <c r="CG207">
        <f t="shared" si="222"/>
        <v>0</v>
      </c>
      <c r="CH207">
        <f t="shared" si="222"/>
        <v>0</v>
      </c>
      <c r="CI207">
        <f t="shared" si="222"/>
        <v>0</v>
      </c>
      <c r="CJ207">
        <f t="shared" si="222"/>
        <v>0</v>
      </c>
      <c r="CK207">
        <f t="shared" si="222"/>
        <v>0</v>
      </c>
      <c r="CL207">
        <f t="shared" si="222"/>
        <v>0</v>
      </c>
      <c r="CM207">
        <f t="shared" si="222"/>
        <v>0</v>
      </c>
      <c r="CN207">
        <f t="shared" si="222"/>
        <v>0</v>
      </c>
      <c r="CO207">
        <f t="shared" si="222"/>
        <v>0</v>
      </c>
      <c r="CP207">
        <f t="shared" si="222"/>
        <v>0</v>
      </c>
      <c r="CQ207">
        <f t="shared" si="222"/>
        <v>0</v>
      </c>
      <c r="CR207">
        <f t="shared" si="222"/>
        <v>0</v>
      </c>
      <c r="CS207">
        <f t="shared" ref="CS207:DH207" si="223">CS58</f>
        <v>0</v>
      </c>
      <c r="CT207">
        <f t="shared" si="223"/>
        <v>0</v>
      </c>
      <c r="CU207">
        <f t="shared" si="223"/>
        <v>0</v>
      </c>
      <c r="CV207">
        <f t="shared" si="223"/>
        <v>0</v>
      </c>
      <c r="CW207">
        <f t="shared" si="223"/>
        <v>0</v>
      </c>
      <c r="CX207">
        <f t="shared" si="223"/>
        <v>0</v>
      </c>
      <c r="CY207">
        <f t="shared" si="223"/>
        <v>0</v>
      </c>
      <c r="CZ207">
        <f t="shared" si="223"/>
        <v>0</v>
      </c>
      <c r="DA207">
        <f t="shared" si="223"/>
        <v>0</v>
      </c>
      <c r="DB207">
        <f t="shared" si="223"/>
        <v>0</v>
      </c>
      <c r="DC207">
        <f t="shared" si="223"/>
        <v>0</v>
      </c>
      <c r="DD207">
        <f t="shared" si="223"/>
        <v>0</v>
      </c>
      <c r="DE207">
        <f t="shared" si="223"/>
        <v>0</v>
      </c>
      <c r="DF207">
        <f t="shared" si="223"/>
        <v>0</v>
      </c>
      <c r="DG207">
        <f t="shared" si="223"/>
        <v>0</v>
      </c>
      <c r="DH207">
        <f t="shared" si="223"/>
        <v>0</v>
      </c>
    </row>
    <row r="208" spans="1:112">
      <c r="A208">
        <f t="shared" ref="A208:AF208" si="224">A59</f>
        <v>253</v>
      </c>
      <c r="B208" t="str">
        <f t="shared" si="224"/>
        <v>Entidad Ejecutora de Medio Ambiente y Agua</v>
      </c>
      <c r="C208">
        <f t="shared" si="224"/>
        <v>0</v>
      </c>
      <c r="D208">
        <f t="shared" si="224"/>
        <v>0</v>
      </c>
      <c r="E208">
        <f t="shared" si="224"/>
        <v>0</v>
      </c>
      <c r="F208">
        <f t="shared" si="224"/>
        <v>0</v>
      </c>
      <c r="G208">
        <f t="shared" si="224"/>
        <v>0</v>
      </c>
      <c r="H208">
        <f t="shared" si="224"/>
        <v>0</v>
      </c>
      <c r="I208">
        <f t="shared" si="224"/>
        <v>0</v>
      </c>
      <c r="J208">
        <f t="shared" si="224"/>
        <v>250</v>
      </c>
      <c r="K208">
        <f t="shared" si="224"/>
        <v>0</v>
      </c>
      <c r="L208">
        <f t="shared" si="224"/>
        <v>0</v>
      </c>
      <c r="M208">
        <f t="shared" si="224"/>
        <v>0</v>
      </c>
      <c r="N208">
        <f t="shared" si="224"/>
        <v>751</v>
      </c>
      <c r="O208">
        <f t="shared" si="224"/>
        <v>0</v>
      </c>
      <c r="P208">
        <f t="shared" si="224"/>
        <v>0</v>
      </c>
      <c r="Q208">
        <f t="shared" si="224"/>
        <v>0</v>
      </c>
      <c r="R208">
        <f t="shared" si="224"/>
        <v>14363502.530000001</v>
      </c>
      <c r="S208">
        <f t="shared" si="224"/>
        <v>0</v>
      </c>
      <c r="T208">
        <f t="shared" si="224"/>
        <v>0</v>
      </c>
      <c r="U208">
        <f t="shared" si="224"/>
        <v>0</v>
      </c>
      <c r="V208">
        <f t="shared" si="224"/>
        <v>0</v>
      </c>
      <c r="W208">
        <f t="shared" si="224"/>
        <v>0</v>
      </c>
      <c r="X208">
        <f t="shared" si="224"/>
        <v>0</v>
      </c>
      <c r="Y208">
        <f t="shared" si="224"/>
        <v>0</v>
      </c>
      <c r="Z208">
        <f t="shared" si="224"/>
        <v>0</v>
      </c>
      <c r="AA208">
        <f t="shared" si="224"/>
        <v>0</v>
      </c>
      <c r="AB208">
        <f t="shared" si="224"/>
        <v>0</v>
      </c>
      <c r="AC208">
        <f t="shared" si="224"/>
        <v>0</v>
      </c>
      <c r="AD208">
        <f t="shared" si="224"/>
        <v>0</v>
      </c>
      <c r="AE208">
        <f t="shared" si="224"/>
        <v>0</v>
      </c>
      <c r="AF208">
        <f t="shared" si="224"/>
        <v>0</v>
      </c>
      <c r="AG208">
        <f t="shared" ref="AG208:BL208" si="225">AG59</f>
        <v>0</v>
      </c>
      <c r="AH208">
        <f t="shared" si="225"/>
        <v>0</v>
      </c>
      <c r="AI208">
        <f t="shared" si="225"/>
        <v>0</v>
      </c>
      <c r="AJ208">
        <f t="shared" si="225"/>
        <v>0</v>
      </c>
      <c r="AK208">
        <f t="shared" si="225"/>
        <v>0</v>
      </c>
      <c r="AL208">
        <f t="shared" si="225"/>
        <v>0</v>
      </c>
      <c r="AM208">
        <f t="shared" si="225"/>
        <v>0</v>
      </c>
      <c r="AN208">
        <f t="shared" si="225"/>
        <v>0</v>
      </c>
      <c r="AO208">
        <f t="shared" si="225"/>
        <v>0</v>
      </c>
      <c r="AP208">
        <f t="shared" si="225"/>
        <v>0</v>
      </c>
      <c r="AQ208">
        <f t="shared" si="225"/>
        <v>0</v>
      </c>
      <c r="AR208">
        <f t="shared" si="225"/>
        <v>0</v>
      </c>
      <c r="AS208">
        <f t="shared" si="225"/>
        <v>0</v>
      </c>
      <c r="AT208">
        <f t="shared" si="225"/>
        <v>0</v>
      </c>
      <c r="AU208">
        <f t="shared" si="225"/>
        <v>0</v>
      </c>
      <c r="AV208">
        <f t="shared" si="225"/>
        <v>0</v>
      </c>
      <c r="AW208">
        <f t="shared" si="225"/>
        <v>0</v>
      </c>
      <c r="AX208">
        <f t="shared" si="225"/>
        <v>0</v>
      </c>
      <c r="AY208">
        <f t="shared" si="225"/>
        <v>0</v>
      </c>
      <c r="AZ208">
        <f t="shared" si="225"/>
        <v>0</v>
      </c>
      <c r="BA208">
        <f t="shared" si="225"/>
        <v>0</v>
      </c>
      <c r="BB208">
        <f t="shared" si="225"/>
        <v>0</v>
      </c>
      <c r="BC208">
        <f t="shared" si="225"/>
        <v>0</v>
      </c>
      <c r="BD208">
        <f t="shared" si="225"/>
        <v>0</v>
      </c>
      <c r="BE208">
        <f t="shared" si="225"/>
        <v>0</v>
      </c>
      <c r="BF208">
        <f t="shared" si="225"/>
        <v>0</v>
      </c>
      <c r="BG208">
        <f t="shared" si="225"/>
        <v>0</v>
      </c>
      <c r="BH208">
        <f t="shared" si="225"/>
        <v>0</v>
      </c>
      <c r="BI208">
        <f t="shared" si="225"/>
        <v>0</v>
      </c>
      <c r="BJ208">
        <f t="shared" si="225"/>
        <v>0</v>
      </c>
      <c r="BK208">
        <f t="shared" si="225"/>
        <v>0</v>
      </c>
      <c r="BL208">
        <f t="shared" si="225"/>
        <v>0</v>
      </c>
      <c r="BM208">
        <f t="shared" ref="BM208:CR208" si="226">BM59</f>
        <v>0</v>
      </c>
      <c r="BN208">
        <f t="shared" si="226"/>
        <v>0</v>
      </c>
      <c r="BO208">
        <f t="shared" si="226"/>
        <v>0</v>
      </c>
      <c r="BP208">
        <f t="shared" si="226"/>
        <v>0</v>
      </c>
      <c r="BQ208">
        <f t="shared" si="226"/>
        <v>0</v>
      </c>
      <c r="BR208">
        <f t="shared" si="226"/>
        <v>0</v>
      </c>
      <c r="BS208">
        <f t="shared" si="226"/>
        <v>0</v>
      </c>
      <c r="BT208">
        <f t="shared" si="226"/>
        <v>0</v>
      </c>
      <c r="BU208">
        <f t="shared" si="226"/>
        <v>0</v>
      </c>
      <c r="BV208">
        <f t="shared" si="226"/>
        <v>0</v>
      </c>
      <c r="BW208">
        <f t="shared" si="226"/>
        <v>0</v>
      </c>
      <c r="BX208">
        <f t="shared" si="226"/>
        <v>0</v>
      </c>
      <c r="BY208">
        <f t="shared" si="226"/>
        <v>0</v>
      </c>
      <c r="BZ208">
        <f t="shared" si="226"/>
        <v>0</v>
      </c>
      <c r="CA208">
        <f t="shared" si="226"/>
        <v>0</v>
      </c>
      <c r="CB208">
        <f t="shared" si="226"/>
        <v>0</v>
      </c>
      <c r="CC208">
        <f t="shared" si="226"/>
        <v>0</v>
      </c>
      <c r="CD208">
        <f t="shared" si="226"/>
        <v>0</v>
      </c>
      <c r="CE208">
        <f t="shared" si="226"/>
        <v>0</v>
      </c>
      <c r="CF208">
        <f t="shared" si="226"/>
        <v>0</v>
      </c>
      <c r="CG208">
        <f t="shared" si="226"/>
        <v>0</v>
      </c>
      <c r="CH208">
        <f t="shared" si="226"/>
        <v>0</v>
      </c>
      <c r="CI208">
        <f t="shared" si="226"/>
        <v>0</v>
      </c>
      <c r="CJ208">
        <f t="shared" si="226"/>
        <v>0</v>
      </c>
      <c r="CK208">
        <f t="shared" si="226"/>
        <v>0</v>
      </c>
      <c r="CL208">
        <f t="shared" si="226"/>
        <v>0</v>
      </c>
      <c r="CM208">
        <f t="shared" si="226"/>
        <v>0</v>
      </c>
      <c r="CN208">
        <f t="shared" si="226"/>
        <v>0</v>
      </c>
      <c r="CO208">
        <f t="shared" si="226"/>
        <v>0</v>
      </c>
      <c r="CP208">
        <f t="shared" si="226"/>
        <v>0</v>
      </c>
      <c r="CQ208">
        <f t="shared" si="226"/>
        <v>0</v>
      </c>
      <c r="CR208">
        <f t="shared" si="226"/>
        <v>0</v>
      </c>
      <c r="CS208">
        <f t="shared" ref="CS208:DH208" si="227">CS59</f>
        <v>0</v>
      </c>
      <c r="CT208">
        <f t="shared" si="227"/>
        <v>0</v>
      </c>
      <c r="CU208">
        <f t="shared" si="227"/>
        <v>0</v>
      </c>
      <c r="CV208">
        <f t="shared" si="227"/>
        <v>0</v>
      </c>
      <c r="CW208">
        <f t="shared" si="227"/>
        <v>0</v>
      </c>
      <c r="CX208">
        <f t="shared" si="227"/>
        <v>0</v>
      </c>
      <c r="CY208">
        <f t="shared" si="227"/>
        <v>0</v>
      </c>
      <c r="CZ208">
        <f t="shared" si="227"/>
        <v>0</v>
      </c>
      <c r="DA208">
        <f t="shared" si="227"/>
        <v>0</v>
      </c>
      <c r="DB208">
        <f t="shared" si="227"/>
        <v>0</v>
      </c>
      <c r="DC208">
        <f t="shared" si="227"/>
        <v>0</v>
      </c>
      <c r="DD208">
        <f t="shared" si="227"/>
        <v>0</v>
      </c>
      <c r="DE208">
        <f t="shared" si="227"/>
        <v>0</v>
      </c>
      <c r="DF208">
        <f t="shared" si="227"/>
        <v>0</v>
      </c>
      <c r="DG208">
        <f t="shared" si="227"/>
        <v>0</v>
      </c>
      <c r="DH208">
        <f t="shared" si="227"/>
        <v>0</v>
      </c>
    </row>
    <row r="209" spans="1:112">
      <c r="A209">
        <f t="shared" ref="A209:AF209" si="228">A60</f>
        <v>423</v>
      </c>
      <c r="B209" t="str">
        <f t="shared" si="228"/>
        <v>Caja de Salud del Servicio Nal. de Caminos y Ramas Anexas</v>
      </c>
      <c r="C209">
        <f t="shared" si="228"/>
        <v>0</v>
      </c>
      <c r="D209">
        <f t="shared" si="228"/>
        <v>0</v>
      </c>
      <c r="E209">
        <f t="shared" si="228"/>
        <v>0</v>
      </c>
      <c r="F209">
        <f t="shared" si="228"/>
        <v>0.99</v>
      </c>
      <c r="G209">
        <f t="shared" si="228"/>
        <v>0</v>
      </c>
      <c r="H209">
        <f t="shared" si="228"/>
        <v>1</v>
      </c>
      <c r="I209">
        <f t="shared" si="228"/>
        <v>0</v>
      </c>
      <c r="J209">
        <f t="shared" si="228"/>
        <v>3584.58</v>
      </c>
      <c r="K209">
        <f t="shared" si="228"/>
        <v>0</v>
      </c>
      <c r="L209">
        <f t="shared" si="228"/>
        <v>3549.77</v>
      </c>
      <c r="M209">
        <f t="shared" si="228"/>
        <v>0</v>
      </c>
      <c r="N209">
        <f t="shared" si="228"/>
        <v>3514.97</v>
      </c>
      <c r="O209">
        <f t="shared" si="228"/>
        <v>0</v>
      </c>
      <c r="P209">
        <f t="shared" si="228"/>
        <v>155.4</v>
      </c>
      <c r="Q209">
        <f t="shared" si="228"/>
        <v>0</v>
      </c>
      <c r="R209">
        <f t="shared" si="228"/>
        <v>25</v>
      </c>
      <c r="S209">
        <f t="shared" si="228"/>
        <v>0</v>
      </c>
      <c r="T209">
        <f t="shared" si="228"/>
        <v>0</v>
      </c>
      <c r="U209">
        <f t="shared" si="228"/>
        <v>0</v>
      </c>
      <c r="V209">
        <f t="shared" si="228"/>
        <v>0</v>
      </c>
      <c r="W209">
        <f t="shared" si="228"/>
        <v>0</v>
      </c>
      <c r="X209">
        <f t="shared" si="228"/>
        <v>0</v>
      </c>
      <c r="Y209">
        <f t="shared" si="228"/>
        <v>0</v>
      </c>
      <c r="Z209">
        <f t="shared" si="228"/>
        <v>0</v>
      </c>
      <c r="AA209">
        <f t="shared" si="228"/>
        <v>0</v>
      </c>
      <c r="AB209">
        <f t="shared" si="228"/>
        <v>0</v>
      </c>
      <c r="AC209">
        <f t="shared" si="228"/>
        <v>0</v>
      </c>
      <c r="AD209">
        <f t="shared" si="228"/>
        <v>0</v>
      </c>
      <c r="AE209">
        <f t="shared" si="228"/>
        <v>0</v>
      </c>
      <c r="AF209">
        <f t="shared" si="228"/>
        <v>0</v>
      </c>
      <c r="AG209">
        <f t="shared" ref="AG209:BL209" si="229">AG60</f>
        <v>0</v>
      </c>
      <c r="AH209">
        <f t="shared" si="229"/>
        <v>0</v>
      </c>
      <c r="AI209">
        <f t="shared" si="229"/>
        <v>0</v>
      </c>
      <c r="AJ209">
        <f t="shared" si="229"/>
        <v>0</v>
      </c>
      <c r="AK209">
        <f t="shared" si="229"/>
        <v>0</v>
      </c>
      <c r="AL209">
        <f t="shared" si="229"/>
        <v>0</v>
      </c>
      <c r="AM209">
        <f t="shared" si="229"/>
        <v>0</v>
      </c>
      <c r="AN209">
        <f t="shared" si="229"/>
        <v>0</v>
      </c>
      <c r="AO209">
        <f t="shared" si="229"/>
        <v>0</v>
      </c>
      <c r="AP209">
        <f t="shared" si="229"/>
        <v>0</v>
      </c>
      <c r="AQ209">
        <f t="shared" si="229"/>
        <v>0</v>
      </c>
      <c r="AR209">
        <f t="shared" si="229"/>
        <v>0</v>
      </c>
      <c r="AS209">
        <f t="shared" si="229"/>
        <v>0</v>
      </c>
      <c r="AT209">
        <f t="shared" si="229"/>
        <v>0</v>
      </c>
      <c r="AU209">
        <f t="shared" si="229"/>
        <v>0</v>
      </c>
      <c r="AV209">
        <f t="shared" si="229"/>
        <v>0</v>
      </c>
      <c r="AW209">
        <f t="shared" si="229"/>
        <v>0</v>
      </c>
      <c r="AX209">
        <f t="shared" si="229"/>
        <v>0</v>
      </c>
      <c r="AY209">
        <f t="shared" si="229"/>
        <v>0</v>
      </c>
      <c r="AZ209">
        <f t="shared" si="229"/>
        <v>0</v>
      </c>
      <c r="BA209">
        <f t="shared" si="229"/>
        <v>0</v>
      </c>
      <c r="BB209">
        <f t="shared" si="229"/>
        <v>0</v>
      </c>
      <c r="BC209">
        <f t="shared" si="229"/>
        <v>0</v>
      </c>
      <c r="BD209">
        <f t="shared" si="229"/>
        <v>0</v>
      </c>
      <c r="BE209">
        <f t="shared" si="229"/>
        <v>0</v>
      </c>
      <c r="BF209">
        <f t="shared" si="229"/>
        <v>0</v>
      </c>
      <c r="BG209">
        <f t="shared" si="229"/>
        <v>0</v>
      </c>
      <c r="BH209">
        <f t="shared" si="229"/>
        <v>0</v>
      </c>
      <c r="BI209">
        <f t="shared" si="229"/>
        <v>0</v>
      </c>
      <c r="BJ209">
        <f t="shared" si="229"/>
        <v>0</v>
      </c>
      <c r="BK209">
        <f t="shared" si="229"/>
        <v>0</v>
      </c>
      <c r="BL209">
        <f t="shared" si="229"/>
        <v>0</v>
      </c>
      <c r="BM209">
        <f t="shared" ref="BM209:CR209" si="230">BM60</f>
        <v>0</v>
      </c>
      <c r="BN209">
        <f t="shared" si="230"/>
        <v>0</v>
      </c>
      <c r="BO209">
        <f t="shared" si="230"/>
        <v>0</v>
      </c>
      <c r="BP209">
        <f t="shared" si="230"/>
        <v>0</v>
      </c>
      <c r="BQ209">
        <f t="shared" si="230"/>
        <v>0</v>
      </c>
      <c r="BR209">
        <f t="shared" si="230"/>
        <v>0</v>
      </c>
      <c r="BS209">
        <f t="shared" si="230"/>
        <v>0</v>
      </c>
      <c r="BT209">
        <f t="shared" si="230"/>
        <v>0</v>
      </c>
      <c r="BU209">
        <f t="shared" si="230"/>
        <v>0</v>
      </c>
      <c r="BV209">
        <f t="shared" si="230"/>
        <v>0</v>
      </c>
      <c r="BW209">
        <f t="shared" si="230"/>
        <v>0</v>
      </c>
      <c r="BX209">
        <f t="shared" si="230"/>
        <v>0</v>
      </c>
      <c r="BY209">
        <f t="shared" si="230"/>
        <v>0</v>
      </c>
      <c r="BZ209">
        <f t="shared" si="230"/>
        <v>0</v>
      </c>
      <c r="CA209">
        <f t="shared" si="230"/>
        <v>0</v>
      </c>
      <c r="CB209">
        <f t="shared" si="230"/>
        <v>0</v>
      </c>
      <c r="CC209">
        <f t="shared" si="230"/>
        <v>0</v>
      </c>
      <c r="CD209">
        <f t="shared" si="230"/>
        <v>0</v>
      </c>
      <c r="CE209">
        <f t="shared" si="230"/>
        <v>0</v>
      </c>
      <c r="CF209">
        <f t="shared" si="230"/>
        <v>0</v>
      </c>
      <c r="CG209">
        <f t="shared" si="230"/>
        <v>0</v>
      </c>
      <c r="CH209">
        <f t="shared" si="230"/>
        <v>0</v>
      </c>
      <c r="CI209">
        <f t="shared" si="230"/>
        <v>0</v>
      </c>
      <c r="CJ209">
        <f t="shared" si="230"/>
        <v>0</v>
      </c>
      <c r="CK209">
        <f t="shared" si="230"/>
        <v>0</v>
      </c>
      <c r="CL209">
        <f t="shared" si="230"/>
        <v>0</v>
      </c>
      <c r="CM209">
        <f t="shared" si="230"/>
        <v>0</v>
      </c>
      <c r="CN209">
        <f t="shared" si="230"/>
        <v>0</v>
      </c>
      <c r="CO209">
        <f t="shared" si="230"/>
        <v>0</v>
      </c>
      <c r="CP209">
        <f t="shared" si="230"/>
        <v>0</v>
      </c>
      <c r="CQ209">
        <f t="shared" si="230"/>
        <v>0</v>
      </c>
      <c r="CR209">
        <f t="shared" si="230"/>
        <v>0</v>
      </c>
      <c r="CS209">
        <f t="shared" ref="CS209:DH209" si="231">CS60</f>
        <v>0</v>
      </c>
      <c r="CT209">
        <f t="shared" si="231"/>
        <v>0</v>
      </c>
      <c r="CU209">
        <f t="shared" si="231"/>
        <v>0</v>
      </c>
      <c r="CV209">
        <f t="shared" si="231"/>
        <v>0</v>
      </c>
      <c r="CW209">
        <f t="shared" si="231"/>
        <v>0</v>
      </c>
      <c r="CX209">
        <f t="shared" si="231"/>
        <v>0</v>
      </c>
      <c r="CY209">
        <f t="shared" si="231"/>
        <v>0</v>
      </c>
      <c r="CZ209">
        <f t="shared" si="231"/>
        <v>0</v>
      </c>
      <c r="DA209">
        <f t="shared" si="231"/>
        <v>0</v>
      </c>
      <c r="DB209">
        <f t="shared" si="231"/>
        <v>0</v>
      </c>
      <c r="DC209">
        <f t="shared" si="231"/>
        <v>0</v>
      </c>
      <c r="DD209">
        <f t="shared" si="231"/>
        <v>0</v>
      </c>
      <c r="DE209">
        <f t="shared" si="231"/>
        <v>0</v>
      </c>
      <c r="DF209">
        <f t="shared" si="231"/>
        <v>0</v>
      </c>
      <c r="DG209">
        <f t="shared" si="231"/>
        <v>0</v>
      </c>
      <c r="DH209">
        <f t="shared" si="231"/>
        <v>0</v>
      </c>
    </row>
    <row r="210" spans="1:112">
      <c r="A210">
        <f t="shared" ref="A210:AF210" si="232">A61</f>
        <v>266</v>
      </c>
      <c r="B210" t="str">
        <f t="shared" si="232"/>
        <v>Direc. Dptal. de Educación La Paz</v>
      </c>
      <c r="C210">
        <f t="shared" si="232"/>
        <v>0</v>
      </c>
      <c r="D210">
        <f t="shared" si="232"/>
        <v>0</v>
      </c>
      <c r="E210">
        <f t="shared" si="232"/>
        <v>0</v>
      </c>
      <c r="F210">
        <f t="shared" si="232"/>
        <v>0</v>
      </c>
      <c r="G210">
        <f t="shared" si="232"/>
        <v>0</v>
      </c>
      <c r="H210">
        <f t="shared" si="232"/>
        <v>0</v>
      </c>
      <c r="I210">
        <f t="shared" si="232"/>
        <v>0</v>
      </c>
      <c r="J210">
        <f t="shared" si="232"/>
        <v>4757</v>
      </c>
      <c r="K210">
        <f t="shared" si="232"/>
        <v>0</v>
      </c>
      <c r="L210">
        <f t="shared" si="232"/>
        <v>8343.9700000000012</v>
      </c>
      <c r="M210">
        <f t="shared" si="232"/>
        <v>0</v>
      </c>
      <c r="N210">
        <f t="shared" si="232"/>
        <v>4257.5600000000004</v>
      </c>
      <c r="O210">
        <f t="shared" si="232"/>
        <v>0</v>
      </c>
      <c r="P210">
        <f t="shared" si="232"/>
        <v>895096.63</v>
      </c>
      <c r="Q210">
        <f t="shared" si="232"/>
        <v>0</v>
      </c>
      <c r="R210">
        <f t="shared" si="232"/>
        <v>0</v>
      </c>
      <c r="S210">
        <f t="shared" si="232"/>
        <v>0</v>
      </c>
      <c r="T210">
        <f t="shared" si="232"/>
        <v>0</v>
      </c>
      <c r="U210">
        <f t="shared" si="232"/>
        <v>0</v>
      </c>
      <c r="V210">
        <f t="shared" si="232"/>
        <v>0</v>
      </c>
      <c r="W210">
        <f t="shared" si="232"/>
        <v>0</v>
      </c>
      <c r="X210">
        <f t="shared" si="232"/>
        <v>0</v>
      </c>
      <c r="Y210">
        <f t="shared" si="232"/>
        <v>0</v>
      </c>
      <c r="Z210">
        <f t="shared" si="232"/>
        <v>0</v>
      </c>
      <c r="AA210">
        <f t="shared" si="232"/>
        <v>0</v>
      </c>
      <c r="AB210">
        <f t="shared" si="232"/>
        <v>0</v>
      </c>
      <c r="AC210">
        <f t="shared" si="232"/>
        <v>0</v>
      </c>
      <c r="AD210">
        <f t="shared" si="232"/>
        <v>0</v>
      </c>
      <c r="AE210">
        <f t="shared" si="232"/>
        <v>0</v>
      </c>
      <c r="AF210">
        <f t="shared" si="232"/>
        <v>0</v>
      </c>
      <c r="AG210">
        <f t="shared" ref="AG210:BL210" si="233">AG61</f>
        <v>0</v>
      </c>
      <c r="AH210">
        <f t="shared" si="233"/>
        <v>0</v>
      </c>
      <c r="AI210">
        <f t="shared" si="233"/>
        <v>0</v>
      </c>
      <c r="AJ210">
        <f t="shared" si="233"/>
        <v>0</v>
      </c>
      <c r="AK210">
        <f t="shared" si="233"/>
        <v>0</v>
      </c>
      <c r="AL210">
        <f t="shared" si="233"/>
        <v>0</v>
      </c>
      <c r="AM210">
        <f t="shared" si="233"/>
        <v>0</v>
      </c>
      <c r="AN210">
        <f t="shared" si="233"/>
        <v>0</v>
      </c>
      <c r="AO210">
        <f t="shared" si="233"/>
        <v>0</v>
      </c>
      <c r="AP210">
        <f t="shared" si="233"/>
        <v>0</v>
      </c>
      <c r="AQ210">
        <f t="shared" si="233"/>
        <v>0</v>
      </c>
      <c r="AR210">
        <f t="shared" si="233"/>
        <v>0</v>
      </c>
      <c r="AS210">
        <f t="shared" si="233"/>
        <v>0</v>
      </c>
      <c r="AT210">
        <f t="shared" si="233"/>
        <v>0</v>
      </c>
      <c r="AU210">
        <f t="shared" si="233"/>
        <v>0</v>
      </c>
      <c r="AV210">
        <f t="shared" si="233"/>
        <v>0</v>
      </c>
      <c r="AW210">
        <f t="shared" si="233"/>
        <v>0</v>
      </c>
      <c r="AX210">
        <f t="shared" si="233"/>
        <v>0</v>
      </c>
      <c r="AY210">
        <f t="shared" si="233"/>
        <v>0</v>
      </c>
      <c r="AZ210">
        <f t="shared" si="233"/>
        <v>0</v>
      </c>
      <c r="BA210">
        <f t="shared" si="233"/>
        <v>0</v>
      </c>
      <c r="BB210">
        <f t="shared" si="233"/>
        <v>0</v>
      </c>
      <c r="BC210">
        <f t="shared" si="233"/>
        <v>0</v>
      </c>
      <c r="BD210">
        <f t="shared" si="233"/>
        <v>0</v>
      </c>
      <c r="BE210">
        <f t="shared" si="233"/>
        <v>0</v>
      </c>
      <c r="BF210">
        <f t="shared" si="233"/>
        <v>0</v>
      </c>
      <c r="BG210">
        <f t="shared" si="233"/>
        <v>0</v>
      </c>
      <c r="BH210">
        <f t="shared" si="233"/>
        <v>0</v>
      </c>
      <c r="BI210">
        <f t="shared" si="233"/>
        <v>0</v>
      </c>
      <c r="BJ210">
        <f t="shared" si="233"/>
        <v>0</v>
      </c>
      <c r="BK210">
        <f t="shared" si="233"/>
        <v>0</v>
      </c>
      <c r="BL210">
        <f t="shared" si="233"/>
        <v>0</v>
      </c>
      <c r="BM210">
        <f t="shared" ref="BM210:CR210" si="234">BM61</f>
        <v>0</v>
      </c>
      <c r="BN210">
        <f t="shared" si="234"/>
        <v>0</v>
      </c>
      <c r="BO210">
        <f t="shared" si="234"/>
        <v>0</v>
      </c>
      <c r="BP210">
        <f t="shared" si="234"/>
        <v>0</v>
      </c>
      <c r="BQ210">
        <f t="shared" si="234"/>
        <v>0</v>
      </c>
      <c r="BR210">
        <f t="shared" si="234"/>
        <v>0</v>
      </c>
      <c r="BS210">
        <f t="shared" si="234"/>
        <v>0</v>
      </c>
      <c r="BT210">
        <f t="shared" si="234"/>
        <v>0</v>
      </c>
      <c r="BU210">
        <f t="shared" si="234"/>
        <v>0</v>
      </c>
      <c r="BV210">
        <f t="shared" si="234"/>
        <v>0</v>
      </c>
      <c r="BW210">
        <f t="shared" si="234"/>
        <v>0</v>
      </c>
      <c r="BX210">
        <f t="shared" si="234"/>
        <v>0</v>
      </c>
      <c r="BY210">
        <f t="shared" si="234"/>
        <v>0</v>
      </c>
      <c r="BZ210">
        <f t="shared" si="234"/>
        <v>0</v>
      </c>
      <c r="CA210">
        <f t="shared" si="234"/>
        <v>0</v>
      </c>
      <c r="CB210">
        <f t="shared" si="234"/>
        <v>0</v>
      </c>
      <c r="CC210">
        <f t="shared" si="234"/>
        <v>0</v>
      </c>
      <c r="CD210">
        <f t="shared" si="234"/>
        <v>0</v>
      </c>
      <c r="CE210">
        <f t="shared" si="234"/>
        <v>0</v>
      </c>
      <c r="CF210">
        <f t="shared" si="234"/>
        <v>0</v>
      </c>
      <c r="CG210">
        <f t="shared" si="234"/>
        <v>0</v>
      </c>
      <c r="CH210">
        <f t="shared" si="234"/>
        <v>0</v>
      </c>
      <c r="CI210">
        <f t="shared" si="234"/>
        <v>0</v>
      </c>
      <c r="CJ210">
        <f t="shared" si="234"/>
        <v>0</v>
      </c>
      <c r="CK210">
        <f t="shared" si="234"/>
        <v>0</v>
      </c>
      <c r="CL210">
        <f t="shared" si="234"/>
        <v>0</v>
      </c>
      <c r="CM210">
        <f t="shared" si="234"/>
        <v>0</v>
      </c>
      <c r="CN210">
        <f t="shared" si="234"/>
        <v>0</v>
      </c>
      <c r="CO210">
        <f t="shared" si="234"/>
        <v>0</v>
      </c>
      <c r="CP210">
        <f t="shared" si="234"/>
        <v>0</v>
      </c>
      <c r="CQ210">
        <f t="shared" si="234"/>
        <v>0</v>
      </c>
      <c r="CR210">
        <f t="shared" si="234"/>
        <v>0</v>
      </c>
      <c r="CS210">
        <f t="shared" ref="CS210:DH210" si="235">CS61</f>
        <v>0</v>
      </c>
      <c r="CT210">
        <f t="shared" si="235"/>
        <v>0</v>
      </c>
      <c r="CU210">
        <f t="shared" si="235"/>
        <v>0</v>
      </c>
      <c r="CV210">
        <f t="shared" si="235"/>
        <v>0</v>
      </c>
      <c r="CW210">
        <f t="shared" si="235"/>
        <v>0</v>
      </c>
      <c r="CX210">
        <f t="shared" si="235"/>
        <v>0</v>
      </c>
      <c r="CY210">
        <f t="shared" si="235"/>
        <v>0</v>
      </c>
      <c r="CZ210">
        <f t="shared" si="235"/>
        <v>0</v>
      </c>
      <c r="DA210">
        <f t="shared" si="235"/>
        <v>0</v>
      </c>
      <c r="DB210">
        <f t="shared" si="235"/>
        <v>0</v>
      </c>
      <c r="DC210">
        <f t="shared" si="235"/>
        <v>0</v>
      </c>
      <c r="DD210">
        <f t="shared" si="235"/>
        <v>0</v>
      </c>
      <c r="DE210">
        <f t="shared" si="235"/>
        <v>0</v>
      </c>
      <c r="DF210">
        <f t="shared" si="235"/>
        <v>0</v>
      </c>
      <c r="DG210">
        <f t="shared" si="235"/>
        <v>0</v>
      </c>
      <c r="DH210">
        <f t="shared" si="235"/>
        <v>0</v>
      </c>
    </row>
    <row r="211" spans="1:112">
      <c r="A211">
        <f t="shared" ref="A211:AF211" si="236">A62</f>
        <v>1201</v>
      </c>
      <c r="B211" t="str">
        <f t="shared" si="236"/>
        <v>Gobierno Autónomo Municipal de La Paz</v>
      </c>
      <c r="C211">
        <f t="shared" si="236"/>
        <v>0</v>
      </c>
      <c r="D211">
        <f t="shared" si="236"/>
        <v>0</v>
      </c>
      <c r="E211">
        <f t="shared" si="236"/>
        <v>0</v>
      </c>
      <c r="F211">
        <f t="shared" si="236"/>
        <v>3503.66</v>
      </c>
      <c r="G211">
        <f t="shared" si="236"/>
        <v>0</v>
      </c>
      <c r="H211">
        <f t="shared" si="236"/>
        <v>0</v>
      </c>
      <c r="I211">
        <f t="shared" si="236"/>
        <v>0</v>
      </c>
      <c r="J211">
        <f t="shared" si="236"/>
        <v>2538.5899999999997</v>
      </c>
      <c r="K211">
        <f t="shared" si="236"/>
        <v>0</v>
      </c>
      <c r="L211">
        <f t="shared" si="236"/>
        <v>0</v>
      </c>
      <c r="M211">
        <f t="shared" si="236"/>
        <v>0</v>
      </c>
      <c r="N211">
        <f t="shared" si="236"/>
        <v>2000</v>
      </c>
      <c r="O211">
        <f t="shared" si="236"/>
        <v>0</v>
      </c>
      <c r="P211">
        <f t="shared" si="236"/>
        <v>0</v>
      </c>
      <c r="Q211">
        <f t="shared" si="236"/>
        <v>0</v>
      </c>
      <c r="R211">
        <f t="shared" si="236"/>
        <v>0</v>
      </c>
      <c r="S211">
        <f t="shared" si="236"/>
        <v>0</v>
      </c>
      <c r="T211">
        <f t="shared" si="236"/>
        <v>0</v>
      </c>
      <c r="U211">
        <f t="shared" si="236"/>
        <v>0</v>
      </c>
      <c r="V211">
        <f t="shared" si="236"/>
        <v>0</v>
      </c>
      <c r="W211">
        <f t="shared" si="236"/>
        <v>0</v>
      </c>
      <c r="X211">
        <f t="shared" si="236"/>
        <v>0</v>
      </c>
      <c r="Y211">
        <f t="shared" si="236"/>
        <v>0</v>
      </c>
      <c r="Z211">
        <f t="shared" si="236"/>
        <v>0</v>
      </c>
      <c r="AA211">
        <f t="shared" si="236"/>
        <v>0</v>
      </c>
      <c r="AB211">
        <f t="shared" si="236"/>
        <v>0</v>
      </c>
      <c r="AC211">
        <f t="shared" si="236"/>
        <v>0</v>
      </c>
      <c r="AD211">
        <f t="shared" si="236"/>
        <v>0</v>
      </c>
      <c r="AE211">
        <f t="shared" si="236"/>
        <v>0</v>
      </c>
      <c r="AF211">
        <f t="shared" si="236"/>
        <v>0</v>
      </c>
      <c r="AG211">
        <f t="shared" ref="AG211:BL211" si="237">AG62</f>
        <v>0</v>
      </c>
      <c r="AH211">
        <f t="shared" si="237"/>
        <v>0</v>
      </c>
      <c r="AI211">
        <f t="shared" si="237"/>
        <v>0</v>
      </c>
      <c r="AJ211">
        <f t="shared" si="237"/>
        <v>0</v>
      </c>
      <c r="AK211">
        <f t="shared" si="237"/>
        <v>0</v>
      </c>
      <c r="AL211">
        <f t="shared" si="237"/>
        <v>0</v>
      </c>
      <c r="AM211">
        <f t="shared" si="237"/>
        <v>0</v>
      </c>
      <c r="AN211">
        <f t="shared" si="237"/>
        <v>0</v>
      </c>
      <c r="AO211">
        <f t="shared" si="237"/>
        <v>0</v>
      </c>
      <c r="AP211">
        <f t="shared" si="237"/>
        <v>0</v>
      </c>
      <c r="AQ211">
        <f t="shared" si="237"/>
        <v>0</v>
      </c>
      <c r="AR211">
        <f t="shared" si="237"/>
        <v>0</v>
      </c>
      <c r="AS211">
        <f t="shared" si="237"/>
        <v>0</v>
      </c>
      <c r="AT211">
        <f t="shared" si="237"/>
        <v>0</v>
      </c>
      <c r="AU211">
        <f t="shared" si="237"/>
        <v>0</v>
      </c>
      <c r="AV211">
        <f t="shared" si="237"/>
        <v>0</v>
      </c>
      <c r="AW211">
        <f t="shared" si="237"/>
        <v>0</v>
      </c>
      <c r="AX211">
        <f t="shared" si="237"/>
        <v>0</v>
      </c>
      <c r="AY211">
        <f t="shared" si="237"/>
        <v>0</v>
      </c>
      <c r="AZ211">
        <f t="shared" si="237"/>
        <v>0</v>
      </c>
      <c r="BA211">
        <f t="shared" si="237"/>
        <v>0</v>
      </c>
      <c r="BB211">
        <f t="shared" si="237"/>
        <v>0</v>
      </c>
      <c r="BC211">
        <f t="shared" si="237"/>
        <v>0</v>
      </c>
      <c r="BD211">
        <f t="shared" si="237"/>
        <v>0</v>
      </c>
      <c r="BE211">
        <f t="shared" si="237"/>
        <v>0</v>
      </c>
      <c r="BF211">
        <f t="shared" si="237"/>
        <v>0</v>
      </c>
      <c r="BG211">
        <f t="shared" si="237"/>
        <v>0</v>
      </c>
      <c r="BH211">
        <f t="shared" si="237"/>
        <v>0</v>
      </c>
      <c r="BI211">
        <f t="shared" si="237"/>
        <v>0</v>
      </c>
      <c r="BJ211">
        <f t="shared" si="237"/>
        <v>0</v>
      </c>
      <c r="BK211">
        <f t="shared" si="237"/>
        <v>0</v>
      </c>
      <c r="BL211">
        <f t="shared" si="237"/>
        <v>0</v>
      </c>
      <c r="BM211">
        <f t="shared" ref="BM211:CR211" si="238">BM62</f>
        <v>0</v>
      </c>
      <c r="BN211">
        <f t="shared" si="238"/>
        <v>0</v>
      </c>
      <c r="BO211">
        <f t="shared" si="238"/>
        <v>0</v>
      </c>
      <c r="BP211">
        <f t="shared" si="238"/>
        <v>0</v>
      </c>
      <c r="BQ211">
        <f t="shared" si="238"/>
        <v>0</v>
      </c>
      <c r="BR211">
        <f t="shared" si="238"/>
        <v>0</v>
      </c>
      <c r="BS211">
        <f t="shared" si="238"/>
        <v>0</v>
      </c>
      <c r="BT211">
        <f t="shared" si="238"/>
        <v>0</v>
      </c>
      <c r="BU211">
        <f t="shared" si="238"/>
        <v>0</v>
      </c>
      <c r="BV211">
        <f t="shared" si="238"/>
        <v>0</v>
      </c>
      <c r="BW211">
        <f t="shared" si="238"/>
        <v>0</v>
      </c>
      <c r="BX211">
        <f t="shared" si="238"/>
        <v>0</v>
      </c>
      <c r="BY211">
        <f t="shared" si="238"/>
        <v>0</v>
      </c>
      <c r="BZ211">
        <f t="shared" si="238"/>
        <v>0</v>
      </c>
      <c r="CA211">
        <f t="shared" si="238"/>
        <v>0</v>
      </c>
      <c r="CB211">
        <f t="shared" si="238"/>
        <v>0</v>
      </c>
      <c r="CC211">
        <f t="shared" si="238"/>
        <v>0</v>
      </c>
      <c r="CD211">
        <f t="shared" si="238"/>
        <v>0</v>
      </c>
      <c r="CE211">
        <f t="shared" si="238"/>
        <v>0</v>
      </c>
      <c r="CF211">
        <f t="shared" si="238"/>
        <v>0</v>
      </c>
      <c r="CG211">
        <f t="shared" si="238"/>
        <v>0</v>
      </c>
      <c r="CH211">
        <f t="shared" si="238"/>
        <v>0</v>
      </c>
      <c r="CI211">
        <f t="shared" si="238"/>
        <v>0</v>
      </c>
      <c r="CJ211">
        <f t="shared" si="238"/>
        <v>0</v>
      </c>
      <c r="CK211">
        <f t="shared" si="238"/>
        <v>0</v>
      </c>
      <c r="CL211">
        <f t="shared" si="238"/>
        <v>0</v>
      </c>
      <c r="CM211">
        <f t="shared" si="238"/>
        <v>0</v>
      </c>
      <c r="CN211">
        <f t="shared" si="238"/>
        <v>0</v>
      </c>
      <c r="CO211">
        <f t="shared" si="238"/>
        <v>0</v>
      </c>
      <c r="CP211">
        <f t="shared" si="238"/>
        <v>0</v>
      </c>
      <c r="CQ211">
        <f t="shared" si="238"/>
        <v>0</v>
      </c>
      <c r="CR211">
        <f t="shared" si="238"/>
        <v>0</v>
      </c>
      <c r="CS211">
        <f t="shared" ref="CS211:DH211" si="239">CS62</f>
        <v>0</v>
      </c>
      <c r="CT211">
        <f t="shared" si="239"/>
        <v>0</v>
      </c>
      <c r="CU211">
        <f t="shared" si="239"/>
        <v>0</v>
      </c>
      <c r="CV211">
        <f t="shared" si="239"/>
        <v>0</v>
      </c>
      <c r="CW211">
        <f t="shared" si="239"/>
        <v>0</v>
      </c>
      <c r="CX211">
        <f t="shared" si="239"/>
        <v>0</v>
      </c>
      <c r="CY211">
        <f t="shared" si="239"/>
        <v>0</v>
      </c>
      <c r="CZ211">
        <f t="shared" si="239"/>
        <v>0</v>
      </c>
      <c r="DA211">
        <f t="shared" si="239"/>
        <v>0</v>
      </c>
      <c r="DB211">
        <f t="shared" si="239"/>
        <v>0</v>
      </c>
      <c r="DC211">
        <f t="shared" si="239"/>
        <v>0</v>
      </c>
      <c r="DD211">
        <f t="shared" si="239"/>
        <v>0</v>
      </c>
      <c r="DE211">
        <f t="shared" si="239"/>
        <v>0</v>
      </c>
      <c r="DF211">
        <f t="shared" si="239"/>
        <v>0</v>
      </c>
      <c r="DG211">
        <f t="shared" si="239"/>
        <v>0</v>
      </c>
      <c r="DH211">
        <f t="shared" si="239"/>
        <v>0</v>
      </c>
    </row>
    <row r="212" spans="1:112">
      <c r="A212">
        <f t="shared" ref="A212:AF212" si="240">A63</f>
        <v>548</v>
      </c>
      <c r="B212" t="str">
        <f t="shared" si="240"/>
        <v>Corporación de las Fuerzas Armadas p/ el Des. Nacional</v>
      </c>
      <c r="C212">
        <f t="shared" si="240"/>
        <v>0</v>
      </c>
      <c r="D212">
        <f t="shared" si="240"/>
        <v>0</v>
      </c>
      <c r="E212">
        <f t="shared" si="240"/>
        <v>0</v>
      </c>
      <c r="F212">
        <f t="shared" si="240"/>
        <v>0</v>
      </c>
      <c r="G212">
        <f t="shared" si="240"/>
        <v>0</v>
      </c>
      <c r="H212">
        <f t="shared" si="240"/>
        <v>28</v>
      </c>
      <c r="I212">
        <f t="shared" si="240"/>
        <v>0</v>
      </c>
      <c r="J212">
        <f t="shared" si="240"/>
        <v>1398</v>
      </c>
      <c r="K212">
        <f t="shared" si="240"/>
        <v>0</v>
      </c>
      <c r="L212">
        <f t="shared" si="240"/>
        <v>368</v>
      </c>
      <c r="M212">
        <f t="shared" si="240"/>
        <v>0</v>
      </c>
      <c r="N212">
        <f t="shared" si="240"/>
        <v>241</v>
      </c>
      <c r="O212">
        <f t="shared" si="240"/>
        <v>0</v>
      </c>
      <c r="P212">
        <f t="shared" si="240"/>
        <v>48.3</v>
      </c>
      <c r="Q212">
        <f t="shared" si="240"/>
        <v>0</v>
      </c>
      <c r="R212">
        <f t="shared" si="240"/>
        <v>610</v>
      </c>
      <c r="S212">
        <f t="shared" si="240"/>
        <v>0</v>
      </c>
      <c r="T212">
        <f t="shared" si="240"/>
        <v>0</v>
      </c>
      <c r="U212">
        <f t="shared" si="240"/>
        <v>0</v>
      </c>
      <c r="V212">
        <f t="shared" si="240"/>
        <v>0</v>
      </c>
      <c r="W212">
        <f t="shared" si="240"/>
        <v>0</v>
      </c>
      <c r="X212">
        <f t="shared" si="240"/>
        <v>0</v>
      </c>
      <c r="Y212">
        <f t="shared" si="240"/>
        <v>0</v>
      </c>
      <c r="Z212">
        <f t="shared" si="240"/>
        <v>0</v>
      </c>
      <c r="AA212">
        <f t="shared" si="240"/>
        <v>0</v>
      </c>
      <c r="AB212">
        <f t="shared" si="240"/>
        <v>0</v>
      </c>
      <c r="AC212">
        <f t="shared" si="240"/>
        <v>0</v>
      </c>
      <c r="AD212">
        <f t="shared" si="240"/>
        <v>0</v>
      </c>
      <c r="AE212">
        <f t="shared" si="240"/>
        <v>0</v>
      </c>
      <c r="AF212">
        <f t="shared" si="240"/>
        <v>0</v>
      </c>
      <c r="AG212">
        <f t="shared" ref="AG212:BL212" si="241">AG63</f>
        <v>0</v>
      </c>
      <c r="AH212">
        <f t="shared" si="241"/>
        <v>0</v>
      </c>
      <c r="AI212">
        <f t="shared" si="241"/>
        <v>0</v>
      </c>
      <c r="AJ212">
        <f t="shared" si="241"/>
        <v>0</v>
      </c>
      <c r="AK212">
        <f t="shared" si="241"/>
        <v>0</v>
      </c>
      <c r="AL212">
        <f t="shared" si="241"/>
        <v>0</v>
      </c>
      <c r="AM212">
        <f t="shared" si="241"/>
        <v>0</v>
      </c>
      <c r="AN212">
        <f t="shared" si="241"/>
        <v>0</v>
      </c>
      <c r="AO212">
        <f t="shared" si="241"/>
        <v>0</v>
      </c>
      <c r="AP212">
        <f t="shared" si="241"/>
        <v>0</v>
      </c>
      <c r="AQ212">
        <f t="shared" si="241"/>
        <v>0</v>
      </c>
      <c r="AR212">
        <f t="shared" si="241"/>
        <v>0</v>
      </c>
      <c r="AS212">
        <f t="shared" si="241"/>
        <v>0</v>
      </c>
      <c r="AT212">
        <f t="shared" si="241"/>
        <v>0</v>
      </c>
      <c r="AU212">
        <f t="shared" si="241"/>
        <v>0</v>
      </c>
      <c r="AV212">
        <f t="shared" si="241"/>
        <v>0</v>
      </c>
      <c r="AW212">
        <f t="shared" si="241"/>
        <v>0</v>
      </c>
      <c r="AX212">
        <f t="shared" si="241"/>
        <v>0</v>
      </c>
      <c r="AY212">
        <f t="shared" si="241"/>
        <v>0</v>
      </c>
      <c r="AZ212">
        <f t="shared" si="241"/>
        <v>0</v>
      </c>
      <c r="BA212">
        <f t="shared" si="241"/>
        <v>0</v>
      </c>
      <c r="BB212">
        <f t="shared" si="241"/>
        <v>0</v>
      </c>
      <c r="BC212">
        <f t="shared" si="241"/>
        <v>0</v>
      </c>
      <c r="BD212">
        <f t="shared" si="241"/>
        <v>0</v>
      </c>
      <c r="BE212">
        <f t="shared" si="241"/>
        <v>0</v>
      </c>
      <c r="BF212">
        <f t="shared" si="241"/>
        <v>0</v>
      </c>
      <c r="BG212">
        <f t="shared" si="241"/>
        <v>0</v>
      </c>
      <c r="BH212">
        <f t="shared" si="241"/>
        <v>0</v>
      </c>
      <c r="BI212">
        <f t="shared" si="241"/>
        <v>0</v>
      </c>
      <c r="BJ212">
        <f t="shared" si="241"/>
        <v>0</v>
      </c>
      <c r="BK212">
        <f t="shared" si="241"/>
        <v>0</v>
      </c>
      <c r="BL212">
        <f t="shared" si="241"/>
        <v>0</v>
      </c>
      <c r="BM212">
        <f t="shared" ref="BM212:CR212" si="242">BM63</f>
        <v>0</v>
      </c>
      <c r="BN212">
        <f t="shared" si="242"/>
        <v>0</v>
      </c>
      <c r="BO212">
        <f t="shared" si="242"/>
        <v>0</v>
      </c>
      <c r="BP212">
        <f t="shared" si="242"/>
        <v>0</v>
      </c>
      <c r="BQ212">
        <f t="shared" si="242"/>
        <v>0</v>
      </c>
      <c r="BR212">
        <f t="shared" si="242"/>
        <v>0</v>
      </c>
      <c r="BS212">
        <f t="shared" si="242"/>
        <v>0</v>
      </c>
      <c r="BT212">
        <f t="shared" si="242"/>
        <v>0</v>
      </c>
      <c r="BU212">
        <f t="shared" si="242"/>
        <v>0</v>
      </c>
      <c r="BV212">
        <f t="shared" si="242"/>
        <v>0</v>
      </c>
      <c r="BW212">
        <f t="shared" si="242"/>
        <v>0</v>
      </c>
      <c r="BX212">
        <f t="shared" si="242"/>
        <v>0</v>
      </c>
      <c r="BY212">
        <f t="shared" si="242"/>
        <v>0</v>
      </c>
      <c r="BZ212">
        <f t="shared" si="242"/>
        <v>0</v>
      </c>
      <c r="CA212">
        <f t="shared" si="242"/>
        <v>0</v>
      </c>
      <c r="CB212">
        <f t="shared" si="242"/>
        <v>0</v>
      </c>
      <c r="CC212">
        <f t="shared" si="242"/>
        <v>0</v>
      </c>
      <c r="CD212">
        <f t="shared" si="242"/>
        <v>0</v>
      </c>
      <c r="CE212">
        <f t="shared" si="242"/>
        <v>0</v>
      </c>
      <c r="CF212">
        <f t="shared" si="242"/>
        <v>0</v>
      </c>
      <c r="CG212">
        <f t="shared" si="242"/>
        <v>0</v>
      </c>
      <c r="CH212">
        <f t="shared" si="242"/>
        <v>0</v>
      </c>
      <c r="CI212">
        <f t="shared" si="242"/>
        <v>0</v>
      </c>
      <c r="CJ212">
        <f t="shared" si="242"/>
        <v>0</v>
      </c>
      <c r="CK212">
        <f t="shared" si="242"/>
        <v>0</v>
      </c>
      <c r="CL212">
        <f t="shared" si="242"/>
        <v>0</v>
      </c>
      <c r="CM212">
        <f t="shared" si="242"/>
        <v>0</v>
      </c>
      <c r="CN212">
        <f t="shared" si="242"/>
        <v>0</v>
      </c>
      <c r="CO212">
        <f t="shared" si="242"/>
        <v>0</v>
      </c>
      <c r="CP212">
        <f t="shared" si="242"/>
        <v>0</v>
      </c>
      <c r="CQ212">
        <f t="shared" si="242"/>
        <v>0</v>
      </c>
      <c r="CR212">
        <f t="shared" si="242"/>
        <v>0</v>
      </c>
      <c r="CS212">
        <f t="shared" ref="CS212:DH212" si="243">CS63</f>
        <v>0</v>
      </c>
      <c r="CT212">
        <f t="shared" si="243"/>
        <v>0</v>
      </c>
      <c r="CU212">
        <f t="shared" si="243"/>
        <v>0</v>
      </c>
      <c r="CV212">
        <f t="shared" si="243"/>
        <v>0</v>
      </c>
      <c r="CW212">
        <f t="shared" si="243"/>
        <v>0</v>
      </c>
      <c r="CX212">
        <f t="shared" si="243"/>
        <v>0</v>
      </c>
      <c r="CY212">
        <f t="shared" si="243"/>
        <v>0</v>
      </c>
      <c r="CZ212">
        <f t="shared" si="243"/>
        <v>0</v>
      </c>
      <c r="DA212">
        <f t="shared" si="243"/>
        <v>0</v>
      </c>
      <c r="DB212">
        <f t="shared" si="243"/>
        <v>0</v>
      </c>
      <c r="DC212">
        <f t="shared" si="243"/>
        <v>0</v>
      </c>
      <c r="DD212">
        <f t="shared" si="243"/>
        <v>0</v>
      </c>
      <c r="DE212">
        <f t="shared" si="243"/>
        <v>0</v>
      </c>
      <c r="DF212">
        <f t="shared" si="243"/>
        <v>0</v>
      </c>
      <c r="DG212">
        <f t="shared" si="243"/>
        <v>0</v>
      </c>
      <c r="DH212">
        <f t="shared" si="243"/>
        <v>0</v>
      </c>
    </row>
    <row r="213" spans="1:112">
      <c r="A213">
        <f t="shared" ref="A213:AF213" si="244">A64</f>
        <v>249</v>
      </c>
      <c r="B213" t="str">
        <f t="shared" si="244"/>
        <v>Central de Abastecimiento y Suministros de Salud</v>
      </c>
      <c r="C213">
        <f t="shared" si="244"/>
        <v>645.96</v>
      </c>
      <c r="D213">
        <f t="shared" si="244"/>
        <v>0</v>
      </c>
      <c r="E213">
        <f t="shared" si="244"/>
        <v>0</v>
      </c>
      <c r="F213">
        <f t="shared" si="244"/>
        <v>0</v>
      </c>
      <c r="G213">
        <f t="shared" si="244"/>
        <v>0</v>
      </c>
      <c r="H213">
        <f t="shared" si="244"/>
        <v>0</v>
      </c>
      <c r="I213">
        <f t="shared" si="244"/>
        <v>0</v>
      </c>
      <c r="J213">
        <f t="shared" si="244"/>
        <v>0</v>
      </c>
      <c r="K213">
        <f t="shared" si="244"/>
        <v>0</v>
      </c>
      <c r="L213">
        <f t="shared" si="244"/>
        <v>0</v>
      </c>
      <c r="M213">
        <f t="shared" si="244"/>
        <v>68870</v>
      </c>
      <c r="N213">
        <f t="shared" si="244"/>
        <v>0</v>
      </c>
      <c r="O213">
        <f t="shared" si="244"/>
        <v>0</v>
      </c>
      <c r="P213">
        <f t="shared" si="244"/>
        <v>0</v>
      </c>
      <c r="Q213">
        <f t="shared" si="244"/>
        <v>150</v>
      </c>
      <c r="R213">
        <f t="shared" si="244"/>
        <v>54.75</v>
      </c>
      <c r="S213">
        <f t="shared" si="244"/>
        <v>0</v>
      </c>
      <c r="T213">
        <f t="shared" si="244"/>
        <v>0</v>
      </c>
      <c r="U213">
        <f t="shared" si="244"/>
        <v>0</v>
      </c>
      <c r="V213">
        <f t="shared" si="244"/>
        <v>0</v>
      </c>
      <c r="W213">
        <f t="shared" si="244"/>
        <v>0</v>
      </c>
      <c r="X213">
        <f t="shared" si="244"/>
        <v>0</v>
      </c>
      <c r="Y213">
        <f t="shared" si="244"/>
        <v>0</v>
      </c>
      <c r="Z213">
        <f t="shared" si="244"/>
        <v>0</v>
      </c>
      <c r="AA213">
        <f t="shared" si="244"/>
        <v>0</v>
      </c>
      <c r="AB213">
        <f t="shared" si="244"/>
        <v>0</v>
      </c>
      <c r="AC213">
        <f t="shared" si="244"/>
        <v>0</v>
      </c>
      <c r="AD213">
        <f t="shared" si="244"/>
        <v>0</v>
      </c>
      <c r="AE213">
        <f t="shared" si="244"/>
        <v>0</v>
      </c>
      <c r="AF213">
        <f t="shared" si="244"/>
        <v>0</v>
      </c>
      <c r="AG213">
        <f t="shared" ref="AG213:BL213" si="245">AG64</f>
        <v>0</v>
      </c>
      <c r="AH213">
        <f t="shared" si="245"/>
        <v>0</v>
      </c>
      <c r="AI213">
        <f t="shared" si="245"/>
        <v>0</v>
      </c>
      <c r="AJ213">
        <f t="shared" si="245"/>
        <v>0</v>
      </c>
      <c r="AK213">
        <f t="shared" si="245"/>
        <v>0</v>
      </c>
      <c r="AL213">
        <f t="shared" si="245"/>
        <v>0</v>
      </c>
      <c r="AM213">
        <f t="shared" si="245"/>
        <v>0</v>
      </c>
      <c r="AN213">
        <f t="shared" si="245"/>
        <v>0</v>
      </c>
      <c r="AO213">
        <f t="shared" si="245"/>
        <v>0</v>
      </c>
      <c r="AP213">
        <f t="shared" si="245"/>
        <v>0</v>
      </c>
      <c r="AQ213">
        <f t="shared" si="245"/>
        <v>0</v>
      </c>
      <c r="AR213">
        <f t="shared" si="245"/>
        <v>0</v>
      </c>
      <c r="AS213">
        <f t="shared" si="245"/>
        <v>0</v>
      </c>
      <c r="AT213">
        <f t="shared" si="245"/>
        <v>0</v>
      </c>
      <c r="AU213">
        <f t="shared" si="245"/>
        <v>0</v>
      </c>
      <c r="AV213">
        <f t="shared" si="245"/>
        <v>0</v>
      </c>
      <c r="AW213">
        <f t="shared" si="245"/>
        <v>0</v>
      </c>
      <c r="AX213">
        <f t="shared" si="245"/>
        <v>0</v>
      </c>
      <c r="AY213">
        <f t="shared" si="245"/>
        <v>0</v>
      </c>
      <c r="AZ213">
        <f t="shared" si="245"/>
        <v>0</v>
      </c>
      <c r="BA213">
        <f t="shared" si="245"/>
        <v>0</v>
      </c>
      <c r="BB213">
        <f t="shared" si="245"/>
        <v>0</v>
      </c>
      <c r="BC213">
        <f t="shared" si="245"/>
        <v>0</v>
      </c>
      <c r="BD213">
        <f t="shared" si="245"/>
        <v>0</v>
      </c>
      <c r="BE213">
        <f t="shared" si="245"/>
        <v>0</v>
      </c>
      <c r="BF213">
        <f t="shared" si="245"/>
        <v>0</v>
      </c>
      <c r="BG213">
        <f t="shared" si="245"/>
        <v>0</v>
      </c>
      <c r="BH213">
        <f t="shared" si="245"/>
        <v>0</v>
      </c>
      <c r="BI213">
        <f t="shared" si="245"/>
        <v>0</v>
      </c>
      <c r="BJ213">
        <f t="shared" si="245"/>
        <v>0</v>
      </c>
      <c r="BK213">
        <f t="shared" si="245"/>
        <v>0</v>
      </c>
      <c r="BL213">
        <f t="shared" si="245"/>
        <v>0</v>
      </c>
      <c r="BM213">
        <f t="shared" ref="BM213:CR213" si="246">BM64</f>
        <v>0</v>
      </c>
      <c r="BN213">
        <f t="shared" si="246"/>
        <v>0</v>
      </c>
      <c r="BO213">
        <f t="shared" si="246"/>
        <v>0</v>
      </c>
      <c r="BP213">
        <f t="shared" si="246"/>
        <v>0</v>
      </c>
      <c r="BQ213">
        <f t="shared" si="246"/>
        <v>0</v>
      </c>
      <c r="BR213">
        <f t="shared" si="246"/>
        <v>0</v>
      </c>
      <c r="BS213">
        <f t="shared" si="246"/>
        <v>0</v>
      </c>
      <c r="BT213">
        <f t="shared" si="246"/>
        <v>0</v>
      </c>
      <c r="BU213">
        <f t="shared" si="246"/>
        <v>0</v>
      </c>
      <c r="BV213">
        <f t="shared" si="246"/>
        <v>0</v>
      </c>
      <c r="BW213">
        <f t="shared" si="246"/>
        <v>0</v>
      </c>
      <c r="BX213">
        <f t="shared" si="246"/>
        <v>0</v>
      </c>
      <c r="BY213">
        <f t="shared" si="246"/>
        <v>0</v>
      </c>
      <c r="BZ213">
        <f t="shared" si="246"/>
        <v>0</v>
      </c>
      <c r="CA213">
        <f t="shared" si="246"/>
        <v>0</v>
      </c>
      <c r="CB213">
        <f t="shared" si="246"/>
        <v>0</v>
      </c>
      <c r="CC213">
        <f t="shared" si="246"/>
        <v>0</v>
      </c>
      <c r="CD213">
        <f t="shared" si="246"/>
        <v>0</v>
      </c>
      <c r="CE213">
        <f t="shared" si="246"/>
        <v>0</v>
      </c>
      <c r="CF213">
        <f t="shared" si="246"/>
        <v>0</v>
      </c>
      <c r="CG213">
        <f t="shared" si="246"/>
        <v>0</v>
      </c>
      <c r="CH213">
        <f t="shared" si="246"/>
        <v>0</v>
      </c>
      <c r="CI213">
        <f t="shared" si="246"/>
        <v>0</v>
      </c>
      <c r="CJ213">
        <f t="shared" si="246"/>
        <v>0</v>
      </c>
      <c r="CK213">
        <f t="shared" si="246"/>
        <v>0</v>
      </c>
      <c r="CL213">
        <f t="shared" si="246"/>
        <v>0</v>
      </c>
      <c r="CM213">
        <f t="shared" si="246"/>
        <v>0</v>
      </c>
      <c r="CN213">
        <f t="shared" si="246"/>
        <v>0</v>
      </c>
      <c r="CO213">
        <f t="shared" si="246"/>
        <v>0</v>
      </c>
      <c r="CP213">
        <f t="shared" si="246"/>
        <v>0</v>
      </c>
      <c r="CQ213">
        <f t="shared" si="246"/>
        <v>0</v>
      </c>
      <c r="CR213">
        <f t="shared" si="246"/>
        <v>0</v>
      </c>
      <c r="CS213">
        <f t="shared" ref="CS213:DH213" si="247">CS64</f>
        <v>0</v>
      </c>
      <c r="CT213">
        <f t="shared" si="247"/>
        <v>0</v>
      </c>
      <c r="CU213">
        <f t="shared" si="247"/>
        <v>0</v>
      </c>
      <c r="CV213">
        <f t="shared" si="247"/>
        <v>0</v>
      </c>
      <c r="CW213">
        <f t="shared" si="247"/>
        <v>0</v>
      </c>
      <c r="CX213">
        <f t="shared" si="247"/>
        <v>0</v>
      </c>
      <c r="CY213">
        <f t="shared" si="247"/>
        <v>0</v>
      </c>
      <c r="CZ213">
        <f t="shared" si="247"/>
        <v>0</v>
      </c>
      <c r="DA213">
        <f t="shared" si="247"/>
        <v>0</v>
      </c>
      <c r="DB213">
        <f t="shared" si="247"/>
        <v>0</v>
      </c>
      <c r="DC213">
        <f t="shared" si="247"/>
        <v>0</v>
      </c>
      <c r="DD213">
        <f t="shared" si="247"/>
        <v>0</v>
      </c>
      <c r="DE213">
        <f t="shared" si="247"/>
        <v>0</v>
      </c>
      <c r="DF213">
        <f t="shared" si="247"/>
        <v>0</v>
      </c>
      <c r="DG213">
        <f t="shared" si="247"/>
        <v>0</v>
      </c>
      <c r="DH213">
        <f t="shared" si="247"/>
        <v>0</v>
      </c>
    </row>
    <row r="214" spans="1:112">
      <c r="A214">
        <f t="shared" ref="A214:AF214" si="248">A65</f>
        <v>382</v>
      </c>
      <c r="B214" t="str">
        <f t="shared" si="248"/>
        <v>Agencia de Infraestructura en Salud y Equipamiento Médico</v>
      </c>
      <c r="C214">
        <f t="shared" si="248"/>
        <v>0</v>
      </c>
      <c r="D214">
        <f t="shared" si="248"/>
        <v>0</v>
      </c>
      <c r="E214">
        <f t="shared" si="248"/>
        <v>0</v>
      </c>
      <c r="F214">
        <f t="shared" si="248"/>
        <v>0</v>
      </c>
      <c r="G214">
        <f t="shared" si="248"/>
        <v>0</v>
      </c>
      <c r="H214">
        <f t="shared" si="248"/>
        <v>587.64</v>
      </c>
      <c r="I214">
        <f t="shared" si="248"/>
        <v>0</v>
      </c>
      <c r="J214">
        <f t="shared" si="248"/>
        <v>0</v>
      </c>
      <c r="K214">
        <f t="shared" si="248"/>
        <v>0</v>
      </c>
      <c r="L214">
        <f t="shared" si="248"/>
        <v>400</v>
      </c>
      <c r="M214">
        <f t="shared" si="248"/>
        <v>0</v>
      </c>
      <c r="N214">
        <f t="shared" si="248"/>
        <v>2818.55</v>
      </c>
      <c r="O214">
        <f t="shared" si="248"/>
        <v>0</v>
      </c>
      <c r="P214">
        <f t="shared" si="248"/>
        <v>0</v>
      </c>
      <c r="Q214">
        <f t="shared" si="248"/>
        <v>0</v>
      </c>
      <c r="R214">
        <f t="shared" si="248"/>
        <v>0</v>
      </c>
      <c r="S214">
        <f t="shared" si="248"/>
        <v>0</v>
      </c>
      <c r="T214">
        <f t="shared" si="248"/>
        <v>0</v>
      </c>
      <c r="U214">
        <f t="shared" si="248"/>
        <v>0</v>
      </c>
      <c r="V214">
        <f t="shared" si="248"/>
        <v>0</v>
      </c>
      <c r="W214">
        <f t="shared" si="248"/>
        <v>0</v>
      </c>
      <c r="X214">
        <f t="shared" si="248"/>
        <v>0</v>
      </c>
      <c r="Y214">
        <f t="shared" si="248"/>
        <v>0</v>
      </c>
      <c r="Z214">
        <f t="shared" si="248"/>
        <v>0</v>
      </c>
      <c r="AA214">
        <f t="shared" si="248"/>
        <v>0</v>
      </c>
      <c r="AB214">
        <f t="shared" si="248"/>
        <v>0</v>
      </c>
      <c r="AC214">
        <f t="shared" si="248"/>
        <v>0</v>
      </c>
      <c r="AD214">
        <f t="shared" si="248"/>
        <v>0</v>
      </c>
      <c r="AE214">
        <f t="shared" si="248"/>
        <v>0</v>
      </c>
      <c r="AF214">
        <f t="shared" si="248"/>
        <v>0</v>
      </c>
      <c r="AG214">
        <f t="shared" ref="AG214:BL214" si="249">AG65</f>
        <v>0</v>
      </c>
      <c r="AH214">
        <f t="shared" si="249"/>
        <v>0</v>
      </c>
      <c r="AI214">
        <f t="shared" si="249"/>
        <v>0</v>
      </c>
      <c r="AJ214">
        <f t="shared" si="249"/>
        <v>0</v>
      </c>
      <c r="AK214">
        <f t="shared" si="249"/>
        <v>0</v>
      </c>
      <c r="AL214">
        <f t="shared" si="249"/>
        <v>0</v>
      </c>
      <c r="AM214">
        <f t="shared" si="249"/>
        <v>0</v>
      </c>
      <c r="AN214">
        <f t="shared" si="249"/>
        <v>0</v>
      </c>
      <c r="AO214">
        <f t="shared" si="249"/>
        <v>0</v>
      </c>
      <c r="AP214">
        <f t="shared" si="249"/>
        <v>0</v>
      </c>
      <c r="AQ214">
        <f t="shared" si="249"/>
        <v>0</v>
      </c>
      <c r="AR214">
        <f t="shared" si="249"/>
        <v>0</v>
      </c>
      <c r="AS214">
        <f t="shared" si="249"/>
        <v>0</v>
      </c>
      <c r="AT214">
        <f t="shared" si="249"/>
        <v>0</v>
      </c>
      <c r="AU214">
        <f t="shared" si="249"/>
        <v>0</v>
      </c>
      <c r="AV214">
        <f t="shared" si="249"/>
        <v>0</v>
      </c>
      <c r="AW214">
        <f t="shared" si="249"/>
        <v>0</v>
      </c>
      <c r="AX214">
        <f t="shared" si="249"/>
        <v>0</v>
      </c>
      <c r="AY214">
        <f t="shared" si="249"/>
        <v>0</v>
      </c>
      <c r="AZ214">
        <f t="shared" si="249"/>
        <v>0</v>
      </c>
      <c r="BA214">
        <f t="shared" si="249"/>
        <v>0</v>
      </c>
      <c r="BB214">
        <f t="shared" si="249"/>
        <v>0</v>
      </c>
      <c r="BC214">
        <f t="shared" si="249"/>
        <v>0</v>
      </c>
      <c r="BD214">
        <f t="shared" si="249"/>
        <v>0</v>
      </c>
      <c r="BE214">
        <f t="shared" si="249"/>
        <v>0</v>
      </c>
      <c r="BF214">
        <f t="shared" si="249"/>
        <v>0</v>
      </c>
      <c r="BG214">
        <f t="shared" si="249"/>
        <v>0</v>
      </c>
      <c r="BH214">
        <f t="shared" si="249"/>
        <v>0</v>
      </c>
      <c r="BI214">
        <f t="shared" si="249"/>
        <v>0</v>
      </c>
      <c r="BJ214">
        <f t="shared" si="249"/>
        <v>0</v>
      </c>
      <c r="BK214">
        <f t="shared" si="249"/>
        <v>0</v>
      </c>
      <c r="BL214">
        <f t="shared" si="249"/>
        <v>0</v>
      </c>
      <c r="BM214">
        <f t="shared" ref="BM214:CR214" si="250">BM65</f>
        <v>0</v>
      </c>
      <c r="BN214">
        <f t="shared" si="250"/>
        <v>0</v>
      </c>
      <c r="BO214">
        <f t="shared" si="250"/>
        <v>0</v>
      </c>
      <c r="BP214">
        <f t="shared" si="250"/>
        <v>0</v>
      </c>
      <c r="BQ214">
        <f t="shared" si="250"/>
        <v>0</v>
      </c>
      <c r="BR214">
        <f t="shared" si="250"/>
        <v>0</v>
      </c>
      <c r="BS214">
        <f t="shared" si="250"/>
        <v>0</v>
      </c>
      <c r="BT214">
        <f t="shared" si="250"/>
        <v>0</v>
      </c>
      <c r="BU214">
        <f t="shared" si="250"/>
        <v>0</v>
      </c>
      <c r="BV214">
        <f t="shared" si="250"/>
        <v>0</v>
      </c>
      <c r="BW214">
        <f t="shared" si="250"/>
        <v>0</v>
      </c>
      <c r="BX214">
        <f t="shared" si="250"/>
        <v>0</v>
      </c>
      <c r="BY214">
        <f t="shared" si="250"/>
        <v>0</v>
      </c>
      <c r="BZ214">
        <f t="shared" si="250"/>
        <v>0</v>
      </c>
      <c r="CA214">
        <f t="shared" si="250"/>
        <v>0</v>
      </c>
      <c r="CB214">
        <f t="shared" si="250"/>
        <v>0</v>
      </c>
      <c r="CC214">
        <f t="shared" si="250"/>
        <v>0</v>
      </c>
      <c r="CD214">
        <f t="shared" si="250"/>
        <v>0</v>
      </c>
      <c r="CE214">
        <f t="shared" si="250"/>
        <v>0</v>
      </c>
      <c r="CF214">
        <f t="shared" si="250"/>
        <v>0</v>
      </c>
      <c r="CG214">
        <f t="shared" si="250"/>
        <v>0</v>
      </c>
      <c r="CH214">
        <f t="shared" si="250"/>
        <v>0</v>
      </c>
      <c r="CI214">
        <f t="shared" si="250"/>
        <v>0</v>
      </c>
      <c r="CJ214">
        <f t="shared" si="250"/>
        <v>0</v>
      </c>
      <c r="CK214">
        <f t="shared" si="250"/>
        <v>0</v>
      </c>
      <c r="CL214">
        <f t="shared" si="250"/>
        <v>0</v>
      </c>
      <c r="CM214">
        <f t="shared" si="250"/>
        <v>0</v>
      </c>
      <c r="CN214">
        <f t="shared" si="250"/>
        <v>0</v>
      </c>
      <c r="CO214">
        <f t="shared" si="250"/>
        <v>0</v>
      </c>
      <c r="CP214">
        <f t="shared" si="250"/>
        <v>0</v>
      </c>
      <c r="CQ214">
        <f t="shared" si="250"/>
        <v>0</v>
      </c>
      <c r="CR214">
        <f t="shared" si="250"/>
        <v>0</v>
      </c>
      <c r="CS214">
        <f t="shared" ref="CS214:DH214" si="251">CS65</f>
        <v>0</v>
      </c>
      <c r="CT214">
        <f t="shared" si="251"/>
        <v>0</v>
      </c>
      <c r="CU214">
        <f t="shared" si="251"/>
        <v>0</v>
      </c>
      <c r="CV214">
        <f t="shared" si="251"/>
        <v>0</v>
      </c>
      <c r="CW214">
        <f t="shared" si="251"/>
        <v>0</v>
      </c>
      <c r="CX214">
        <f t="shared" si="251"/>
        <v>0</v>
      </c>
      <c r="CY214">
        <f t="shared" si="251"/>
        <v>0</v>
      </c>
      <c r="CZ214">
        <f t="shared" si="251"/>
        <v>0</v>
      </c>
      <c r="DA214">
        <f t="shared" si="251"/>
        <v>0</v>
      </c>
      <c r="DB214">
        <f t="shared" si="251"/>
        <v>0</v>
      </c>
      <c r="DC214">
        <f t="shared" si="251"/>
        <v>0</v>
      </c>
      <c r="DD214">
        <f t="shared" si="251"/>
        <v>0</v>
      </c>
      <c r="DE214">
        <f t="shared" si="251"/>
        <v>0</v>
      </c>
      <c r="DF214">
        <f t="shared" si="251"/>
        <v>0</v>
      </c>
      <c r="DG214">
        <f t="shared" si="251"/>
        <v>0</v>
      </c>
      <c r="DH214">
        <f t="shared" si="251"/>
        <v>0</v>
      </c>
    </row>
    <row r="215" spans="1:112">
      <c r="A215">
        <f t="shared" ref="A215:AF215" si="252">A66</f>
        <v>213</v>
      </c>
      <c r="B215" t="str">
        <f t="shared" si="252"/>
        <v>Servicio Nacional de Meteorología e Hidrología</v>
      </c>
      <c r="C215">
        <f t="shared" si="252"/>
        <v>0</v>
      </c>
      <c r="D215">
        <f t="shared" si="252"/>
        <v>0</v>
      </c>
      <c r="E215">
        <f t="shared" si="252"/>
        <v>0</v>
      </c>
      <c r="F215">
        <f t="shared" si="252"/>
        <v>0</v>
      </c>
      <c r="G215">
        <f t="shared" si="252"/>
        <v>0</v>
      </c>
      <c r="H215">
        <f t="shared" si="252"/>
        <v>0</v>
      </c>
      <c r="I215">
        <f t="shared" si="252"/>
        <v>0</v>
      </c>
      <c r="J215">
        <f t="shared" si="252"/>
        <v>0</v>
      </c>
      <c r="K215">
        <f t="shared" si="252"/>
        <v>0</v>
      </c>
      <c r="L215">
        <f t="shared" si="252"/>
        <v>0</v>
      </c>
      <c r="M215">
        <f t="shared" si="252"/>
        <v>0</v>
      </c>
      <c r="N215">
        <f t="shared" si="252"/>
        <v>0</v>
      </c>
      <c r="O215">
        <f t="shared" si="252"/>
        <v>0</v>
      </c>
      <c r="P215">
        <f t="shared" si="252"/>
        <v>7.5</v>
      </c>
      <c r="Q215">
        <f t="shared" si="252"/>
        <v>0</v>
      </c>
      <c r="R215">
        <f t="shared" si="252"/>
        <v>58363.39</v>
      </c>
      <c r="S215">
        <f t="shared" si="252"/>
        <v>0</v>
      </c>
      <c r="T215">
        <f t="shared" si="252"/>
        <v>0</v>
      </c>
      <c r="U215">
        <f t="shared" si="252"/>
        <v>0</v>
      </c>
      <c r="V215">
        <f t="shared" si="252"/>
        <v>0</v>
      </c>
      <c r="W215">
        <f t="shared" si="252"/>
        <v>0</v>
      </c>
      <c r="X215">
        <f t="shared" si="252"/>
        <v>0</v>
      </c>
      <c r="Y215">
        <f t="shared" si="252"/>
        <v>0</v>
      </c>
      <c r="Z215">
        <f t="shared" si="252"/>
        <v>0</v>
      </c>
      <c r="AA215">
        <f t="shared" si="252"/>
        <v>0</v>
      </c>
      <c r="AB215">
        <f t="shared" si="252"/>
        <v>0</v>
      </c>
      <c r="AC215">
        <f t="shared" si="252"/>
        <v>0</v>
      </c>
      <c r="AD215">
        <f t="shared" si="252"/>
        <v>0</v>
      </c>
      <c r="AE215">
        <f t="shared" si="252"/>
        <v>0</v>
      </c>
      <c r="AF215">
        <f t="shared" si="252"/>
        <v>0</v>
      </c>
      <c r="AG215">
        <f t="shared" ref="AG215:BL215" si="253">AG66</f>
        <v>0</v>
      </c>
      <c r="AH215">
        <f t="shared" si="253"/>
        <v>0</v>
      </c>
      <c r="AI215">
        <f t="shared" si="253"/>
        <v>0</v>
      </c>
      <c r="AJ215">
        <f t="shared" si="253"/>
        <v>0</v>
      </c>
      <c r="AK215">
        <f t="shared" si="253"/>
        <v>0</v>
      </c>
      <c r="AL215">
        <f t="shared" si="253"/>
        <v>0</v>
      </c>
      <c r="AM215">
        <f t="shared" si="253"/>
        <v>0</v>
      </c>
      <c r="AN215">
        <f t="shared" si="253"/>
        <v>0</v>
      </c>
      <c r="AO215">
        <f t="shared" si="253"/>
        <v>0</v>
      </c>
      <c r="AP215">
        <f t="shared" si="253"/>
        <v>0</v>
      </c>
      <c r="AQ215">
        <f t="shared" si="253"/>
        <v>0</v>
      </c>
      <c r="AR215">
        <f t="shared" si="253"/>
        <v>0</v>
      </c>
      <c r="AS215">
        <f t="shared" si="253"/>
        <v>0</v>
      </c>
      <c r="AT215">
        <f t="shared" si="253"/>
        <v>0</v>
      </c>
      <c r="AU215">
        <f t="shared" si="253"/>
        <v>0</v>
      </c>
      <c r="AV215">
        <f t="shared" si="253"/>
        <v>0</v>
      </c>
      <c r="AW215">
        <f t="shared" si="253"/>
        <v>0</v>
      </c>
      <c r="AX215">
        <f t="shared" si="253"/>
        <v>0</v>
      </c>
      <c r="AY215">
        <f t="shared" si="253"/>
        <v>0</v>
      </c>
      <c r="AZ215">
        <f t="shared" si="253"/>
        <v>0</v>
      </c>
      <c r="BA215">
        <f t="shared" si="253"/>
        <v>0</v>
      </c>
      <c r="BB215">
        <f t="shared" si="253"/>
        <v>0</v>
      </c>
      <c r="BC215">
        <f t="shared" si="253"/>
        <v>0</v>
      </c>
      <c r="BD215">
        <f t="shared" si="253"/>
        <v>0</v>
      </c>
      <c r="BE215">
        <f t="shared" si="253"/>
        <v>0</v>
      </c>
      <c r="BF215">
        <f t="shared" si="253"/>
        <v>0</v>
      </c>
      <c r="BG215">
        <f t="shared" si="253"/>
        <v>0</v>
      </c>
      <c r="BH215">
        <f t="shared" si="253"/>
        <v>0</v>
      </c>
      <c r="BI215">
        <f t="shared" si="253"/>
        <v>0</v>
      </c>
      <c r="BJ215">
        <f t="shared" si="253"/>
        <v>0</v>
      </c>
      <c r="BK215">
        <f t="shared" si="253"/>
        <v>0</v>
      </c>
      <c r="BL215">
        <f t="shared" si="253"/>
        <v>0</v>
      </c>
      <c r="BM215">
        <f t="shared" ref="BM215:CR215" si="254">BM66</f>
        <v>0</v>
      </c>
      <c r="BN215">
        <f t="shared" si="254"/>
        <v>0</v>
      </c>
      <c r="BO215">
        <f t="shared" si="254"/>
        <v>0</v>
      </c>
      <c r="BP215">
        <f t="shared" si="254"/>
        <v>0</v>
      </c>
      <c r="BQ215">
        <f t="shared" si="254"/>
        <v>0</v>
      </c>
      <c r="BR215">
        <f t="shared" si="254"/>
        <v>0</v>
      </c>
      <c r="BS215">
        <f t="shared" si="254"/>
        <v>0</v>
      </c>
      <c r="BT215">
        <f t="shared" si="254"/>
        <v>0</v>
      </c>
      <c r="BU215">
        <f t="shared" si="254"/>
        <v>0</v>
      </c>
      <c r="BV215">
        <f t="shared" si="254"/>
        <v>0</v>
      </c>
      <c r="BW215">
        <f t="shared" si="254"/>
        <v>0</v>
      </c>
      <c r="BX215">
        <f t="shared" si="254"/>
        <v>0</v>
      </c>
      <c r="BY215">
        <f t="shared" si="254"/>
        <v>0</v>
      </c>
      <c r="BZ215">
        <f t="shared" si="254"/>
        <v>0</v>
      </c>
      <c r="CA215">
        <f t="shared" si="254"/>
        <v>0</v>
      </c>
      <c r="CB215">
        <f t="shared" si="254"/>
        <v>0</v>
      </c>
      <c r="CC215">
        <f t="shared" si="254"/>
        <v>0</v>
      </c>
      <c r="CD215">
        <f t="shared" si="254"/>
        <v>0</v>
      </c>
      <c r="CE215">
        <f t="shared" si="254"/>
        <v>0</v>
      </c>
      <c r="CF215">
        <f t="shared" si="254"/>
        <v>0</v>
      </c>
      <c r="CG215">
        <f t="shared" si="254"/>
        <v>0</v>
      </c>
      <c r="CH215">
        <f t="shared" si="254"/>
        <v>0</v>
      </c>
      <c r="CI215">
        <f t="shared" si="254"/>
        <v>0</v>
      </c>
      <c r="CJ215">
        <f t="shared" si="254"/>
        <v>0</v>
      </c>
      <c r="CK215">
        <f t="shared" si="254"/>
        <v>0</v>
      </c>
      <c r="CL215">
        <f t="shared" si="254"/>
        <v>0</v>
      </c>
      <c r="CM215">
        <f t="shared" si="254"/>
        <v>0</v>
      </c>
      <c r="CN215">
        <f t="shared" si="254"/>
        <v>0</v>
      </c>
      <c r="CO215">
        <f t="shared" si="254"/>
        <v>0</v>
      </c>
      <c r="CP215">
        <f t="shared" si="254"/>
        <v>0</v>
      </c>
      <c r="CQ215">
        <f t="shared" si="254"/>
        <v>0</v>
      </c>
      <c r="CR215">
        <f t="shared" si="254"/>
        <v>0</v>
      </c>
      <c r="CS215">
        <f t="shared" ref="CS215:DH215" si="255">CS66</f>
        <v>0</v>
      </c>
      <c r="CT215">
        <f t="shared" si="255"/>
        <v>0</v>
      </c>
      <c r="CU215">
        <f t="shared" si="255"/>
        <v>0</v>
      </c>
      <c r="CV215">
        <f t="shared" si="255"/>
        <v>0</v>
      </c>
      <c r="CW215">
        <f t="shared" si="255"/>
        <v>0</v>
      </c>
      <c r="CX215">
        <f t="shared" si="255"/>
        <v>0</v>
      </c>
      <c r="CY215">
        <f t="shared" si="255"/>
        <v>0</v>
      </c>
      <c r="CZ215">
        <f t="shared" si="255"/>
        <v>0</v>
      </c>
      <c r="DA215">
        <f t="shared" si="255"/>
        <v>0</v>
      </c>
      <c r="DB215">
        <f t="shared" si="255"/>
        <v>0</v>
      </c>
      <c r="DC215">
        <f t="shared" si="255"/>
        <v>0</v>
      </c>
      <c r="DD215">
        <f t="shared" si="255"/>
        <v>0</v>
      </c>
      <c r="DE215">
        <f t="shared" si="255"/>
        <v>0</v>
      </c>
      <c r="DF215">
        <f t="shared" si="255"/>
        <v>0</v>
      </c>
      <c r="DG215">
        <f t="shared" si="255"/>
        <v>0</v>
      </c>
      <c r="DH215">
        <f t="shared" si="255"/>
        <v>0</v>
      </c>
    </row>
    <row r="216" spans="1:112">
      <c r="A216">
        <f t="shared" ref="A216:AF216" si="256">A67</f>
        <v>344</v>
      </c>
      <c r="B216" t="str">
        <f t="shared" si="256"/>
        <v>Instituto Plurinacional de Estudio de Lenguas y Culturas</v>
      </c>
      <c r="C216">
        <f t="shared" si="256"/>
        <v>0</v>
      </c>
      <c r="D216">
        <f t="shared" si="256"/>
        <v>990.68</v>
      </c>
      <c r="E216">
        <f t="shared" si="256"/>
        <v>0</v>
      </c>
      <c r="F216">
        <f t="shared" si="256"/>
        <v>0</v>
      </c>
      <c r="G216">
        <f t="shared" si="256"/>
        <v>0</v>
      </c>
      <c r="H216">
        <f t="shared" si="256"/>
        <v>2232.04</v>
      </c>
      <c r="I216">
        <f t="shared" si="256"/>
        <v>0</v>
      </c>
      <c r="J216">
        <f t="shared" si="256"/>
        <v>0</v>
      </c>
      <c r="K216">
        <f t="shared" si="256"/>
        <v>0</v>
      </c>
      <c r="L216">
        <f t="shared" si="256"/>
        <v>0</v>
      </c>
      <c r="M216">
        <f t="shared" si="256"/>
        <v>0</v>
      </c>
      <c r="N216">
        <f t="shared" si="256"/>
        <v>387240</v>
      </c>
      <c r="O216">
        <f t="shared" si="256"/>
        <v>0</v>
      </c>
      <c r="P216">
        <f t="shared" si="256"/>
        <v>143100</v>
      </c>
      <c r="Q216">
        <f t="shared" si="256"/>
        <v>0</v>
      </c>
      <c r="R216">
        <f t="shared" si="256"/>
        <v>167320</v>
      </c>
      <c r="S216">
        <f t="shared" si="256"/>
        <v>0</v>
      </c>
      <c r="T216">
        <f t="shared" si="256"/>
        <v>0</v>
      </c>
      <c r="U216">
        <f t="shared" si="256"/>
        <v>0</v>
      </c>
      <c r="V216">
        <f t="shared" si="256"/>
        <v>0</v>
      </c>
      <c r="W216">
        <f t="shared" si="256"/>
        <v>0</v>
      </c>
      <c r="X216">
        <f t="shared" si="256"/>
        <v>0</v>
      </c>
      <c r="Y216">
        <f t="shared" si="256"/>
        <v>0</v>
      </c>
      <c r="Z216">
        <f t="shared" si="256"/>
        <v>0</v>
      </c>
      <c r="AA216">
        <f t="shared" si="256"/>
        <v>0</v>
      </c>
      <c r="AB216">
        <f t="shared" si="256"/>
        <v>0</v>
      </c>
      <c r="AC216">
        <f t="shared" si="256"/>
        <v>0</v>
      </c>
      <c r="AD216">
        <f t="shared" si="256"/>
        <v>0</v>
      </c>
      <c r="AE216">
        <f t="shared" si="256"/>
        <v>0</v>
      </c>
      <c r="AF216">
        <f t="shared" si="256"/>
        <v>0</v>
      </c>
      <c r="AG216">
        <f t="shared" ref="AG216:BL216" si="257">AG67</f>
        <v>0</v>
      </c>
      <c r="AH216">
        <f t="shared" si="257"/>
        <v>0</v>
      </c>
      <c r="AI216">
        <f t="shared" si="257"/>
        <v>0</v>
      </c>
      <c r="AJ216">
        <f t="shared" si="257"/>
        <v>0</v>
      </c>
      <c r="AK216">
        <f t="shared" si="257"/>
        <v>0</v>
      </c>
      <c r="AL216">
        <f t="shared" si="257"/>
        <v>0</v>
      </c>
      <c r="AM216">
        <f t="shared" si="257"/>
        <v>0</v>
      </c>
      <c r="AN216">
        <f t="shared" si="257"/>
        <v>0</v>
      </c>
      <c r="AO216">
        <f t="shared" si="257"/>
        <v>0</v>
      </c>
      <c r="AP216">
        <f t="shared" si="257"/>
        <v>0</v>
      </c>
      <c r="AQ216">
        <f t="shared" si="257"/>
        <v>0</v>
      </c>
      <c r="AR216">
        <f t="shared" si="257"/>
        <v>0</v>
      </c>
      <c r="AS216">
        <f t="shared" si="257"/>
        <v>0</v>
      </c>
      <c r="AT216">
        <f t="shared" si="257"/>
        <v>0</v>
      </c>
      <c r="AU216">
        <f t="shared" si="257"/>
        <v>0</v>
      </c>
      <c r="AV216">
        <f t="shared" si="257"/>
        <v>0</v>
      </c>
      <c r="AW216">
        <f t="shared" si="257"/>
        <v>0</v>
      </c>
      <c r="AX216">
        <f t="shared" si="257"/>
        <v>0</v>
      </c>
      <c r="AY216">
        <f t="shared" si="257"/>
        <v>0</v>
      </c>
      <c r="AZ216">
        <f t="shared" si="257"/>
        <v>0</v>
      </c>
      <c r="BA216">
        <f t="shared" si="257"/>
        <v>0</v>
      </c>
      <c r="BB216">
        <f t="shared" si="257"/>
        <v>0</v>
      </c>
      <c r="BC216">
        <f t="shared" si="257"/>
        <v>0</v>
      </c>
      <c r="BD216">
        <f t="shared" si="257"/>
        <v>0</v>
      </c>
      <c r="BE216">
        <f t="shared" si="257"/>
        <v>0</v>
      </c>
      <c r="BF216">
        <f t="shared" si="257"/>
        <v>0</v>
      </c>
      <c r="BG216">
        <f t="shared" si="257"/>
        <v>0</v>
      </c>
      <c r="BH216">
        <f t="shared" si="257"/>
        <v>0</v>
      </c>
      <c r="BI216">
        <f t="shared" si="257"/>
        <v>0</v>
      </c>
      <c r="BJ216">
        <f t="shared" si="257"/>
        <v>0</v>
      </c>
      <c r="BK216">
        <f t="shared" si="257"/>
        <v>0</v>
      </c>
      <c r="BL216">
        <f t="shared" si="257"/>
        <v>0</v>
      </c>
      <c r="BM216">
        <f t="shared" ref="BM216:CR216" si="258">BM67</f>
        <v>0</v>
      </c>
      <c r="BN216">
        <f t="shared" si="258"/>
        <v>0</v>
      </c>
      <c r="BO216">
        <f t="shared" si="258"/>
        <v>0</v>
      </c>
      <c r="BP216">
        <f t="shared" si="258"/>
        <v>0</v>
      </c>
      <c r="BQ216">
        <f t="shared" si="258"/>
        <v>0</v>
      </c>
      <c r="BR216">
        <f t="shared" si="258"/>
        <v>0</v>
      </c>
      <c r="BS216">
        <f t="shared" si="258"/>
        <v>0</v>
      </c>
      <c r="BT216">
        <f t="shared" si="258"/>
        <v>0</v>
      </c>
      <c r="BU216">
        <f t="shared" si="258"/>
        <v>0</v>
      </c>
      <c r="BV216">
        <f t="shared" si="258"/>
        <v>0</v>
      </c>
      <c r="BW216">
        <f t="shared" si="258"/>
        <v>0</v>
      </c>
      <c r="BX216">
        <f t="shared" si="258"/>
        <v>0</v>
      </c>
      <c r="BY216">
        <f t="shared" si="258"/>
        <v>0</v>
      </c>
      <c r="BZ216">
        <f t="shared" si="258"/>
        <v>0</v>
      </c>
      <c r="CA216">
        <f t="shared" si="258"/>
        <v>0</v>
      </c>
      <c r="CB216">
        <f t="shared" si="258"/>
        <v>0</v>
      </c>
      <c r="CC216">
        <f t="shared" si="258"/>
        <v>0</v>
      </c>
      <c r="CD216">
        <f t="shared" si="258"/>
        <v>0</v>
      </c>
      <c r="CE216">
        <f t="shared" si="258"/>
        <v>0</v>
      </c>
      <c r="CF216">
        <f t="shared" si="258"/>
        <v>0</v>
      </c>
      <c r="CG216">
        <f t="shared" si="258"/>
        <v>0</v>
      </c>
      <c r="CH216">
        <f t="shared" si="258"/>
        <v>0</v>
      </c>
      <c r="CI216">
        <f t="shared" si="258"/>
        <v>0</v>
      </c>
      <c r="CJ216">
        <f t="shared" si="258"/>
        <v>0</v>
      </c>
      <c r="CK216">
        <f t="shared" si="258"/>
        <v>0</v>
      </c>
      <c r="CL216">
        <f t="shared" si="258"/>
        <v>0</v>
      </c>
      <c r="CM216">
        <f t="shared" si="258"/>
        <v>0</v>
      </c>
      <c r="CN216">
        <f t="shared" si="258"/>
        <v>0</v>
      </c>
      <c r="CO216">
        <f t="shared" si="258"/>
        <v>0</v>
      </c>
      <c r="CP216">
        <f t="shared" si="258"/>
        <v>0</v>
      </c>
      <c r="CQ216">
        <f t="shared" si="258"/>
        <v>0</v>
      </c>
      <c r="CR216">
        <f t="shared" si="258"/>
        <v>0</v>
      </c>
      <c r="CS216">
        <f t="shared" ref="CS216:DH216" si="259">CS67</f>
        <v>0</v>
      </c>
      <c r="CT216">
        <f t="shared" si="259"/>
        <v>0</v>
      </c>
      <c r="CU216">
        <f t="shared" si="259"/>
        <v>0</v>
      </c>
      <c r="CV216">
        <f t="shared" si="259"/>
        <v>0</v>
      </c>
      <c r="CW216">
        <f t="shared" si="259"/>
        <v>0</v>
      </c>
      <c r="CX216">
        <f t="shared" si="259"/>
        <v>0</v>
      </c>
      <c r="CY216">
        <f t="shared" si="259"/>
        <v>0</v>
      </c>
      <c r="CZ216">
        <f t="shared" si="259"/>
        <v>0</v>
      </c>
      <c r="DA216">
        <f t="shared" si="259"/>
        <v>0</v>
      </c>
      <c r="DB216">
        <f t="shared" si="259"/>
        <v>0</v>
      </c>
      <c r="DC216">
        <f t="shared" si="259"/>
        <v>0</v>
      </c>
      <c r="DD216">
        <f t="shared" si="259"/>
        <v>0</v>
      </c>
      <c r="DE216">
        <f t="shared" si="259"/>
        <v>0</v>
      </c>
      <c r="DF216">
        <f t="shared" si="259"/>
        <v>0</v>
      </c>
      <c r="DG216">
        <f t="shared" si="259"/>
        <v>0</v>
      </c>
      <c r="DH216">
        <f t="shared" si="259"/>
        <v>0</v>
      </c>
    </row>
    <row r="217" spans="1:112">
      <c r="A217">
        <f t="shared" ref="A217:AF217" si="260">A68</f>
        <v>190</v>
      </c>
      <c r="B217" t="str">
        <f t="shared" si="260"/>
        <v>Autoridad Jurisdiccional Administrativa Minera</v>
      </c>
      <c r="C217">
        <f t="shared" si="260"/>
        <v>0</v>
      </c>
      <c r="D217">
        <f t="shared" si="260"/>
        <v>0</v>
      </c>
      <c r="E217">
        <f t="shared" si="260"/>
        <v>0</v>
      </c>
      <c r="F217">
        <f t="shared" si="260"/>
        <v>0</v>
      </c>
      <c r="G217">
        <f t="shared" si="260"/>
        <v>0</v>
      </c>
      <c r="H217">
        <f t="shared" si="260"/>
        <v>0</v>
      </c>
      <c r="I217">
        <f t="shared" si="260"/>
        <v>0</v>
      </c>
      <c r="J217">
        <f t="shared" si="260"/>
        <v>0</v>
      </c>
      <c r="K217">
        <f t="shared" si="260"/>
        <v>0</v>
      </c>
      <c r="L217">
        <f t="shared" si="260"/>
        <v>0</v>
      </c>
      <c r="M217">
        <f t="shared" si="260"/>
        <v>0</v>
      </c>
      <c r="N217">
        <f t="shared" si="260"/>
        <v>0</v>
      </c>
      <c r="O217">
        <f t="shared" si="260"/>
        <v>0</v>
      </c>
      <c r="P217">
        <f t="shared" si="260"/>
        <v>0</v>
      </c>
      <c r="Q217">
        <f t="shared" si="260"/>
        <v>0</v>
      </c>
      <c r="R217">
        <f t="shared" si="260"/>
        <v>6499.1999999999989</v>
      </c>
      <c r="S217">
        <f t="shared" si="260"/>
        <v>0</v>
      </c>
      <c r="T217">
        <f t="shared" si="260"/>
        <v>0</v>
      </c>
      <c r="U217">
        <f t="shared" si="260"/>
        <v>0</v>
      </c>
      <c r="V217">
        <f t="shared" si="260"/>
        <v>0</v>
      </c>
      <c r="W217">
        <f t="shared" si="260"/>
        <v>0</v>
      </c>
      <c r="X217">
        <f t="shared" si="260"/>
        <v>0</v>
      </c>
      <c r="Y217">
        <f t="shared" si="260"/>
        <v>0</v>
      </c>
      <c r="Z217">
        <f t="shared" si="260"/>
        <v>0</v>
      </c>
      <c r="AA217">
        <f t="shared" si="260"/>
        <v>0</v>
      </c>
      <c r="AB217">
        <f t="shared" si="260"/>
        <v>0</v>
      </c>
      <c r="AC217">
        <f t="shared" si="260"/>
        <v>0</v>
      </c>
      <c r="AD217">
        <f t="shared" si="260"/>
        <v>0</v>
      </c>
      <c r="AE217">
        <f t="shared" si="260"/>
        <v>0</v>
      </c>
      <c r="AF217">
        <f t="shared" si="260"/>
        <v>0</v>
      </c>
      <c r="AG217">
        <f t="shared" ref="AG217:BL217" si="261">AG68</f>
        <v>0</v>
      </c>
      <c r="AH217">
        <f t="shared" si="261"/>
        <v>0</v>
      </c>
      <c r="AI217">
        <f t="shared" si="261"/>
        <v>0</v>
      </c>
      <c r="AJ217">
        <f t="shared" si="261"/>
        <v>0</v>
      </c>
      <c r="AK217">
        <f t="shared" si="261"/>
        <v>0</v>
      </c>
      <c r="AL217">
        <f t="shared" si="261"/>
        <v>0</v>
      </c>
      <c r="AM217">
        <f t="shared" si="261"/>
        <v>0</v>
      </c>
      <c r="AN217">
        <f t="shared" si="261"/>
        <v>0</v>
      </c>
      <c r="AO217">
        <f t="shared" si="261"/>
        <v>0</v>
      </c>
      <c r="AP217">
        <f t="shared" si="261"/>
        <v>0</v>
      </c>
      <c r="AQ217">
        <f t="shared" si="261"/>
        <v>0</v>
      </c>
      <c r="AR217">
        <f t="shared" si="261"/>
        <v>0</v>
      </c>
      <c r="AS217">
        <f t="shared" si="261"/>
        <v>0</v>
      </c>
      <c r="AT217">
        <f t="shared" si="261"/>
        <v>0</v>
      </c>
      <c r="AU217">
        <f t="shared" si="261"/>
        <v>0</v>
      </c>
      <c r="AV217">
        <f t="shared" si="261"/>
        <v>0</v>
      </c>
      <c r="AW217">
        <f t="shared" si="261"/>
        <v>0</v>
      </c>
      <c r="AX217">
        <f t="shared" si="261"/>
        <v>0</v>
      </c>
      <c r="AY217">
        <f t="shared" si="261"/>
        <v>0</v>
      </c>
      <c r="AZ217">
        <f t="shared" si="261"/>
        <v>0</v>
      </c>
      <c r="BA217">
        <f t="shared" si="261"/>
        <v>0</v>
      </c>
      <c r="BB217">
        <f t="shared" si="261"/>
        <v>0</v>
      </c>
      <c r="BC217">
        <f t="shared" si="261"/>
        <v>0</v>
      </c>
      <c r="BD217">
        <f t="shared" si="261"/>
        <v>0</v>
      </c>
      <c r="BE217">
        <f t="shared" si="261"/>
        <v>0</v>
      </c>
      <c r="BF217">
        <f t="shared" si="261"/>
        <v>0</v>
      </c>
      <c r="BG217">
        <f t="shared" si="261"/>
        <v>0</v>
      </c>
      <c r="BH217">
        <f t="shared" si="261"/>
        <v>0</v>
      </c>
      <c r="BI217">
        <f t="shared" si="261"/>
        <v>0</v>
      </c>
      <c r="BJ217">
        <f t="shared" si="261"/>
        <v>0</v>
      </c>
      <c r="BK217">
        <f t="shared" si="261"/>
        <v>0</v>
      </c>
      <c r="BL217">
        <f t="shared" si="261"/>
        <v>0</v>
      </c>
      <c r="BM217">
        <f t="shared" ref="BM217:CR217" si="262">BM68</f>
        <v>0</v>
      </c>
      <c r="BN217">
        <f t="shared" si="262"/>
        <v>0</v>
      </c>
      <c r="BO217">
        <f t="shared" si="262"/>
        <v>0</v>
      </c>
      <c r="BP217">
        <f t="shared" si="262"/>
        <v>0</v>
      </c>
      <c r="BQ217">
        <f t="shared" si="262"/>
        <v>0</v>
      </c>
      <c r="BR217">
        <f t="shared" si="262"/>
        <v>0</v>
      </c>
      <c r="BS217">
        <f t="shared" si="262"/>
        <v>0</v>
      </c>
      <c r="BT217">
        <f t="shared" si="262"/>
        <v>0</v>
      </c>
      <c r="BU217">
        <f t="shared" si="262"/>
        <v>0</v>
      </c>
      <c r="BV217">
        <f t="shared" si="262"/>
        <v>0</v>
      </c>
      <c r="BW217">
        <f t="shared" si="262"/>
        <v>0</v>
      </c>
      <c r="BX217">
        <f t="shared" si="262"/>
        <v>0</v>
      </c>
      <c r="BY217">
        <f t="shared" si="262"/>
        <v>0</v>
      </c>
      <c r="BZ217">
        <f t="shared" si="262"/>
        <v>0</v>
      </c>
      <c r="CA217">
        <f t="shared" si="262"/>
        <v>0</v>
      </c>
      <c r="CB217">
        <f t="shared" si="262"/>
        <v>0</v>
      </c>
      <c r="CC217">
        <f t="shared" si="262"/>
        <v>0</v>
      </c>
      <c r="CD217">
        <f t="shared" si="262"/>
        <v>0</v>
      </c>
      <c r="CE217">
        <f t="shared" si="262"/>
        <v>0</v>
      </c>
      <c r="CF217">
        <f t="shared" si="262"/>
        <v>0</v>
      </c>
      <c r="CG217">
        <f t="shared" si="262"/>
        <v>0</v>
      </c>
      <c r="CH217">
        <f t="shared" si="262"/>
        <v>0</v>
      </c>
      <c r="CI217">
        <f t="shared" si="262"/>
        <v>0</v>
      </c>
      <c r="CJ217">
        <f t="shared" si="262"/>
        <v>0</v>
      </c>
      <c r="CK217">
        <f t="shared" si="262"/>
        <v>0</v>
      </c>
      <c r="CL217">
        <f t="shared" si="262"/>
        <v>0</v>
      </c>
      <c r="CM217">
        <f t="shared" si="262"/>
        <v>0</v>
      </c>
      <c r="CN217">
        <f t="shared" si="262"/>
        <v>0</v>
      </c>
      <c r="CO217">
        <f t="shared" si="262"/>
        <v>0</v>
      </c>
      <c r="CP217">
        <f t="shared" si="262"/>
        <v>0</v>
      </c>
      <c r="CQ217">
        <f t="shared" si="262"/>
        <v>0</v>
      </c>
      <c r="CR217">
        <f t="shared" si="262"/>
        <v>0</v>
      </c>
      <c r="CS217">
        <f t="shared" ref="CS217:DH217" si="263">CS68</f>
        <v>0</v>
      </c>
      <c r="CT217">
        <f t="shared" si="263"/>
        <v>0</v>
      </c>
      <c r="CU217">
        <f t="shared" si="263"/>
        <v>0</v>
      </c>
      <c r="CV217">
        <f t="shared" si="263"/>
        <v>0</v>
      </c>
      <c r="CW217">
        <f t="shared" si="263"/>
        <v>0</v>
      </c>
      <c r="CX217">
        <f t="shared" si="263"/>
        <v>0</v>
      </c>
      <c r="CY217">
        <f t="shared" si="263"/>
        <v>0</v>
      </c>
      <c r="CZ217">
        <f t="shared" si="263"/>
        <v>0</v>
      </c>
      <c r="DA217">
        <f t="shared" si="263"/>
        <v>0</v>
      </c>
      <c r="DB217">
        <f t="shared" si="263"/>
        <v>0</v>
      </c>
      <c r="DC217">
        <f t="shared" si="263"/>
        <v>0</v>
      </c>
      <c r="DD217">
        <f t="shared" si="263"/>
        <v>0</v>
      </c>
      <c r="DE217">
        <f t="shared" si="263"/>
        <v>0</v>
      </c>
      <c r="DF217">
        <f t="shared" si="263"/>
        <v>0</v>
      </c>
      <c r="DG217">
        <f t="shared" si="263"/>
        <v>0</v>
      </c>
      <c r="DH217">
        <f t="shared" si="263"/>
        <v>0</v>
      </c>
    </row>
    <row r="218" spans="1:112">
      <c r="A218">
        <f t="shared" ref="A218:AF218" si="264">A69</f>
        <v>682</v>
      </c>
      <c r="B218" t="str">
        <f t="shared" si="264"/>
        <v>Defensoria del Pueblo</v>
      </c>
      <c r="C218">
        <f t="shared" si="264"/>
        <v>0</v>
      </c>
      <c r="D218">
        <f t="shared" si="264"/>
        <v>0</v>
      </c>
      <c r="E218">
        <f t="shared" si="264"/>
        <v>0</v>
      </c>
      <c r="F218">
        <f t="shared" si="264"/>
        <v>0</v>
      </c>
      <c r="G218">
        <f t="shared" si="264"/>
        <v>0</v>
      </c>
      <c r="H218">
        <f t="shared" si="264"/>
        <v>0</v>
      </c>
      <c r="I218">
        <f t="shared" si="264"/>
        <v>0</v>
      </c>
      <c r="J218">
        <f t="shared" si="264"/>
        <v>0</v>
      </c>
      <c r="K218">
        <f t="shared" si="264"/>
        <v>0</v>
      </c>
      <c r="L218">
        <f t="shared" si="264"/>
        <v>0</v>
      </c>
      <c r="M218">
        <f t="shared" si="264"/>
        <v>0</v>
      </c>
      <c r="N218">
        <f t="shared" si="264"/>
        <v>45214.25</v>
      </c>
      <c r="O218">
        <f t="shared" si="264"/>
        <v>0</v>
      </c>
      <c r="P218">
        <f t="shared" si="264"/>
        <v>20983.120000000003</v>
      </c>
      <c r="Q218">
        <f t="shared" si="264"/>
        <v>0</v>
      </c>
      <c r="R218">
        <f t="shared" si="264"/>
        <v>100</v>
      </c>
      <c r="S218">
        <f t="shared" si="264"/>
        <v>0</v>
      </c>
      <c r="T218">
        <f t="shared" si="264"/>
        <v>0</v>
      </c>
      <c r="U218">
        <f t="shared" si="264"/>
        <v>0</v>
      </c>
      <c r="V218">
        <f t="shared" si="264"/>
        <v>0</v>
      </c>
      <c r="W218">
        <f t="shared" si="264"/>
        <v>0</v>
      </c>
      <c r="X218">
        <f t="shared" si="264"/>
        <v>0</v>
      </c>
      <c r="Y218">
        <f t="shared" si="264"/>
        <v>0</v>
      </c>
      <c r="Z218">
        <f t="shared" si="264"/>
        <v>0</v>
      </c>
      <c r="AA218">
        <f t="shared" si="264"/>
        <v>0</v>
      </c>
      <c r="AB218">
        <f t="shared" si="264"/>
        <v>0</v>
      </c>
      <c r="AC218">
        <f t="shared" si="264"/>
        <v>0</v>
      </c>
      <c r="AD218">
        <f t="shared" si="264"/>
        <v>0</v>
      </c>
      <c r="AE218">
        <f t="shared" si="264"/>
        <v>0</v>
      </c>
      <c r="AF218">
        <f t="shared" si="264"/>
        <v>0</v>
      </c>
      <c r="AG218">
        <f t="shared" ref="AG218:BL218" si="265">AG69</f>
        <v>0</v>
      </c>
      <c r="AH218">
        <f t="shared" si="265"/>
        <v>0</v>
      </c>
      <c r="AI218">
        <f t="shared" si="265"/>
        <v>0</v>
      </c>
      <c r="AJ218">
        <f t="shared" si="265"/>
        <v>0</v>
      </c>
      <c r="AK218">
        <f t="shared" si="265"/>
        <v>0</v>
      </c>
      <c r="AL218">
        <f t="shared" si="265"/>
        <v>0</v>
      </c>
      <c r="AM218">
        <f t="shared" si="265"/>
        <v>0</v>
      </c>
      <c r="AN218">
        <f t="shared" si="265"/>
        <v>0</v>
      </c>
      <c r="AO218">
        <f t="shared" si="265"/>
        <v>0</v>
      </c>
      <c r="AP218">
        <f t="shared" si="265"/>
        <v>0</v>
      </c>
      <c r="AQ218">
        <f t="shared" si="265"/>
        <v>0</v>
      </c>
      <c r="AR218">
        <f t="shared" si="265"/>
        <v>0</v>
      </c>
      <c r="AS218">
        <f t="shared" si="265"/>
        <v>0</v>
      </c>
      <c r="AT218">
        <f t="shared" si="265"/>
        <v>0</v>
      </c>
      <c r="AU218">
        <f t="shared" si="265"/>
        <v>0</v>
      </c>
      <c r="AV218">
        <f t="shared" si="265"/>
        <v>0</v>
      </c>
      <c r="AW218">
        <f t="shared" si="265"/>
        <v>0</v>
      </c>
      <c r="AX218">
        <f t="shared" si="265"/>
        <v>0</v>
      </c>
      <c r="AY218">
        <f t="shared" si="265"/>
        <v>0</v>
      </c>
      <c r="AZ218">
        <f t="shared" si="265"/>
        <v>0</v>
      </c>
      <c r="BA218">
        <f t="shared" si="265"/>
        <v>0</v>
      </c>
      <c r="BB218">
        <f t="shared" si="265"/>
        <v>0</v>
      </c>
      <c r="BC218">
        <f t="shared" si="265"/>
        <v>0</v>
      </c>
      <c r="BD218">
        <f t="shared" si="265"/>
        <v>0</v>
      </c>
      <c r="BE218">
        <f t="shared" si="265"/>
        <v>0</v>
      </c>
      <c r="BF218">
        <f t="shared" si="265"/>
        <v>0</v>
      </c>
      <c r="BG218">
        <f t="shared" si="265"/>
        <v>0</v>
      </c>
      <c r="BH218">
        <f t="shared" si="265"/>
        <v>0</v>
      </c>
      <c r="BI218">
        <f t="shared" si="265"/>
        <v>0</v>
      </c>
      <c r="BJ218">
        <f t="shared" si="265"/>
        <v>0</v>
      </c>
      <c r="BK218">
        <f t="shared" si="265"/>
        <v>0</v>
      </c>
      <c r="BL218">
        <f t="shared" si="265"/>
        <v>0</v>
      </c>
      <c r="BM218">
        <f t="shared" ref="BM218:CR218" si="266">BM69</f>
        <v>0</v>
      </c>
      <c r="BN218">
        <f t="shared" si="266"/>
        <v>0</v>
      </c>
      <c r="BO218">
        <f t="shared" si="266"/>
        <v>0</v>
      </c>
      <c r="BP218">
        <f t="shared" si="266"/>
        <v>0</v>
      </c>
      <c r="BQ218">
        <f t="shared" si="266"/>
        <v>0</v>
      </c>
      <c r="BR218">
        <f t="shared" si="266"/>
        <v>0</v>
      </c>
      <c r="BS218">
        <f t="shared" si="266"/>
        <v>0</v>
      </c>
      <c r="BT218">
        <f t="shared" si="266"/>
        <v>0</v>
      </c>
      <c r="BU218">
        <f t="shared" si="266"/>
        <v>0</v>
      </c>
      <c r="BV218">
        <f t="shared" si="266"/>
        <v>0</v>
      </c>
      <c r="BW218">
        <f t="shared" si="266"/>
        <v>0</v>
      </c>
      <c r="BX218">
        <f t="shared" si="266"/>
        <v>0</v>
      </c>
      <c r="BY218">
        <f t="shared" si="266"/>
        <v>0</v>
      </c>
      <c r="BZ218">
        <f t="shared" si="266"/>
        <v>0</v>
      </c>
      <c r="CA218">
        <f t="shared" si="266"/>
        <v>0</v>
      </c>
      <c r="CB218">
        <f t="shared" si="266"/>
        <v>0</v>
      </c>
      <c r="CC218">
        <f t="shared" si="266"/>
        <v>0</v>
      </c>
      <c r="CD218">
        <f t="shared" si="266"/>
        <v>0</v>
      </c>
      <c r="CE218">
        <f t="shared" si="266"/>
        <v>0</v>
      </c>
      <c r="CF218">
        <f t="shared" si="266"/>
        <v>0</v>
      </c>
      <c r="CG218">
        <f t="shared" si="266"/>
        <v>0</v>
      </c>
      <c r="CH218">
        <f t="shared" si="266"/>
        <v>0</v>
      </c>
      <c r="CI218">
        <f t="shared" si="266"/>
        <v>0</v>
      </c>
      <c r="CJ218">
        <f t="shared" si="266"/>
        <v>0</v>
      </c>
      <c r="CK218">
        <f t="shared" si="266"/>
        <v>0</v>
      </c>
      <c r="CL218">
        <f t="shared" si="266"/>
        <v>0</v>
      </c>
      <c r="CM218">
        <f t="shared" si="266"/>
        <v>0</v>
      </c>
      <c r="CN218">
        <f t="shared" si="266"/>
        <v>0</v>
      </c>
      <c r="CO218">
        <f t="shared" si="266"/>
        <v>0</v>
      </c>
      <c r="CP218">
        <f t="shared" si="266"/>
        <v>0</v>
      </c>
      <c r="CQ218">
        <f t="shared" si="266"/>
        <v>0</v>
      </c>
      <c r="CR218">
        <f t="shared" si="266"/>
        <v>0</v>
      </c>
      <c r="CS218">
        <f t="shared" ref="CS218:DH218" si="267">CS69</f>
        <v>0</v>
      </c>
      <c r="CT218">
        <f t="shared" si="267"/>
        <v>0</v>
      </c>
      <c r="CU218">
        <f t="shared" si="267"/>
        <v>0</v>
      </c>
      <c r="CV218">
        <f t="shared" si="267"/>
        <v>0</v>
      </c>
      <c r="CW218">
        <f t="shared" si="267"/>
        <v>0</v>
      </c>
      <c r="CX218">
        <f t="shared" si="267"/>
        <v>0</v>
      </c>
      <c r="CY218">
        <f t="shared" si="267"/>
        <v>0</v>
      </c>
      <c r="CZ218">
        <f t="shared" si="267"/>
        <v>0</v>
      </c>
      <c r="DA218">
        <f t="shared" si="267"/>
        <v>0</v>
      </c>
      <c r="DB218">
        <f t="shared" si="267"/>
        <v>0</v>
      </c>
      <c r="DC218">
        <f t="shared" si="267"/>
        <v>0</v>
      </c>
      <c r="DD218">
        <f t="shared" si="267"/>
        <v>0</v>
      </c>
      <c r="DE218">
        <f t="shared" si="267"/>
        <v>0</v>
      </c>
      <c r="DF218">
        <f t="shared" si="267"/>
        <v>0</v>
      </c>
      <c r="DG218">
        <f t="shared" si="267"/>
        <v>0</v>
      </c>
      <c r="DH218">
        <f t="shared" si="267"/>
        <v>0</v>
      </c>
    </row>
    <row r="219" spans="1:112">
      <c r="A219">
        <f t="shared" ref="A219:AF219" si="268">A70</f>
        <v>601</v>
      </c>
      <c r="B219" t="str">
        <f t="shared" si="268"/>
        <v>Empresa Boliviana de Producción Agropecuaria</v>
      </c>
      <c r="C219">
        <f t="shared" si="268"/>
        <v>0</v>
      </c>
      <c r="D219">
        <f t="shared" si="268"/>
        <v>0</v>
      </c>
      <c r="E219">
        <f t="shared" si="268"/>
        <v>0</v>
      </c>
      <c r="F219">
        <f t="shared" si="268"/>
        <v>0</v>
      </c>
      <c r="G219">
        <f t="shared" si="268"/>
        <v>0</v>
      </c>
      <c r="H219">
        <f t="shared" si="268"/>
        <v>0</v>
      </c>
      <c r="I219">
        <f t="shared" si="268"/>
        <v>0</v>
      </c>
      <c r="J219">
        <f t="shared" si="268"/>
        <v>0</v>
      </c>
      <c r="K219">
        <f t="shared" si="268"/>
        <v>0</v>
      </c>
      <c r="L219">
        <f t="shared" si="268"/>
        <v>0</v>
      </c>
      <c r="M219">
        <f t="shared" si="268"/>
        <v>0</v>
      </c>
      <c r="N219">
        <f t="shared" si="268"/>
        <v>0</v>
      </c>
      <c r="O219">
        <f t="shared" si="268"/>
        <v>0</v>
      </c>
      <c r="P219">
        <f t="shared" si="268"/>
        <v>0.13</v>
      </c>
      <c r="Q219">
        <f t="shared" si="268"/>
        <v>0</v>
      </c>
      <c r="R219">
        <f t="shared" si="268"/>
        <v>797</v>
      </c>
      <c r="S219">
        <f t="shared" si="268"/>
        <v>0</v>
      </c>
      <c r="T219">
        <f t="shared" si="268"/>
        <v>0</v>
      </c>
      <c r="U219">
        <f t="shared" si="268"/>
        <v>0</v>
      </c>
      <c r="V219">
        <f t="shared" si="268"/>
        <v>0</v>
      </c>
      <c r="W219">
        <f t="shared" si="268"/>
        <v>0</v>
      </c>
      <c r="X219">
        <f t="shared" si="268"/>
        <v>0</v>
      </c>
      <c r="Y219">
        <f t="shared" si="268"/>
        <v>0</v>
      </c>
      <c r="Z219">
        <f t="shared" si="268"/>
        <v>0</v>
      </c>
      <c r="AA219">
        <f t="shared" si="268"/>
        <v>0</v>
      </c>
      <c r="AB219">
        <f t="shared" si="268"/>
        <v>0</v>
      </c>
      <c r="AC219">
        <f t="shared" si="268"/>
        <v>0</v>
      </c>
      <c r="AD219">
        <f t="shared" si="268"/>
        <v>0</v>
      </c>
      <c r="AE219">
        <f t="shared" si="268"/>
        <v>0</v>
      </c>
      <c r="AF219">
        <f t="shared" si="268"/>
        <v>0</v>
      </c>
      <c r="AG219">
        <f t="shared" ref="AG219:BL219" si="269">AG70</f>
        <v>0</v>
      </c>
      <c r="AH219">
        <f t="shared" si="269"/>
        <v>0</v>
      </c>
      <c r="AI219">
        <f t="shared" si="269"/>
        <v>0</v>
      </c>
      <c r="AJ219">
        <f t="shared" si="269"/>
        <v>0</v>
      </c>
      <c r="AK219">
        <f t="shared" si="269"/>
        <v>0</v>
      </c>
      <c r="AL219">
        <f t="shared" si="269"/>
        <v>0</v>
      </c>
      <c r="AM219">
        <f t="shared" si="269"/>
        <v>0</v>
      </c>
      <c r="AN219">
        <f t="shared" si="269"/>
        <v>0</v>
      </c>
      <c r="AO219">
        <f t="shared" si="269"/>
        <v>0</v>
      </c>
      <c r="AP219">
        <f t="shared" si="269"/>
        <v>0</v>
      </c>
      <c r="AQ219">
        <f t="shared" si="269"/>
        <v>0</v>
      </c>
      <c r="AR219">
        <f t="shared" si="269"/>
        <v>0</v>
      </c>
      <c r="AS219">
        <f t="shared" si="269"/>
        <v>0</v>
      </c>
      <c r="AT219">
        <f t="shared" si="269"/>
        <v>0</v>
      </c>
      <c r="AU219">
        <f t="shared" si="269"/>
        <v>0</v>
      </c>
      <c r="AV219">
        <f t="shared" si="269"/>
        <v>0</v>
      </c>
      <c r="AW219">
        <f t="shared" si="269"/>
        <v>0</v>
      </c>
      <c r="AX219">
        <f t="shared" si="269"/>
        <v>0</v>
      </c>
      <c r="AY219">
        <f t="shared" si="269"/>
        <v>0</v>
      </c>
      <c r="AZ219">
        <f t="shared" si="269"/>
        <v>0</v>
      </c>
      <c r="BA219">
        <f t="shared" si="269"/>
        <v>0</v>
      </c>
      <c r="BB219">
        <f t="shared" si="269"/>
        <v>0</v>
      </c>
      <c r="BC219">
        <f t="shared" si="269"/>
        <v>0</v>
      </c>
      <c r="BD219">
        <f t="shared" si="269"/>
        <v>0</v>
      </c>
      <c r="BE219">
        <f t="shared" si="269"/>
        <v>0</v>
      </c>
      <c r="BF219">
        <f t="shared" si="269"/>
        <v>0</v>
      </c>
      <c r="BG219">
        <f t="shared" si="269"/>
        <v>0</v>
      </c>
      <c r="BH219">
        <f t="shared" si="269"/>
        <v>0</v>
      </c>
      <c r="BI219">
        <f t="shared" si="269"/>
        <v>0</v>
      </c>
      <c r="BJ219">
        <f t="shared" si="269"/>
        <v>0</v>
      </c>
      <c r="BK219">
        <f t="shared" si="269"/>
        <v>0</v>
      </c>
      <c r="BL219">
        <f t="shared" si="269"/>
        <v>0</v>
      </c>
      <c r="BM219">
        <f t="shared" ref="BM219:CR219" si="270">BM70</f>
        <v>0</v>
      </c>
      <c r="BN219">
        <f t="shared" si="270"/>
        <v>0</v>
      </c>
      <c r="BO219">
        <f t="shared" si="270"/>
        <v>0</v>
      </c>
      <c r="BP219">
        <f t="shared" si="270"/>
        <v>0</v>
      </c>
      <c r="BQ219">
        <f t="shared" si="270"/>
        <v>0</v>
      </c>
      <c r="BR219">
        <f t="shared" si="270"/>
        <v>0</v>
      </c>
      <c r="BS219">
        <f t="shared" si="270"/>
        <v>0</v>
      </c>
      <c r="BT219">
        <f t="shared" si="270"/>
        <v>0</v>
      </c>
      <c r="BU219">
        <f t="shared" si="270"/>
        <v>0</v>
      </c>
      <c r="BV219">
        <f t="shared" si="270"/>
        <v>0</v>
      </c>
      <c r="BW219">
        <f t="shared" si="270"/>
        <v>0</v>
      </c>
      <c r="BX219">
        <f t="shared" si="270"/>
        <v>0</v>
      </c>
      <c r="BY219">
        <f t="shared" si="270"/>
        <v>0</v>
      </c>
      <c r="BZ219">
        <f t="shared" si="270"/>
        <v>0</v>
      </c>
      <c r="CA219">
        <f t="shared" si="270"/>
        <v>0</v>
      </c>
      <c r="CB219">
        <f t="shared" si="270"/>
        <v>0</v>
      </c>
      <c r="CC219">
        <f t="shared" si="270"/>
        <v>0</v>
      </c>
      <c r="CD219">
        <f t="shared" si="270"/>
        <v>0</v>
      </c>
      <c r="CE219">
        <f t="shared" si="270"/>
        <v>0</v>
      </c>
      <c r="CF219">
        <f t="shared" si="270"/>
        <v>0</v>
      </c>
      <c r="CG219">
        <f t="shared" si="270"/>
        <v>0</v>
      </c>
      <c r="CH219">
        <f t="shared" si="270"/>
        <v>0</v>
      </c>
      <c r="CI219">
        <f t="shared" si="270"/>
        <v>0</v>
      </c>
      <c r="CJ219">
        <f t="shared" si="270"/>
        <v>0</v>
      </c>
      <c r="CK219">
        <f t="shared" si="270"/>
        <v>0</v>
      </c>
      <c r="CL219">
        <f t="shared" si="270"/>
        <v>0</v>
      </c>
      <c r="CM219">
        <f t="shared" si="270"/>
        <v>0</v>
      </c>
      <c r="CN219">
        <f t="shared" si="270"/>
        <v>0</v>
      </c>
      <c r="CO219">
        <f t="shared" si="270"/>
        <v>0</v>
      </c>
      <c r="CP219">
        <f t="shared" si="270"/>
        <v>0</v>
      </c>
      <c r="CQ219">
        <f t="shared" si="270"/>
        <v>0</v>
      </c>
      <c r="CR219">
        <f t="shared" si="270"/>
        <v>0</v>
      </c>
      <c r="CS219">
        <f t="shared" ref="CS219:DH219" si="271">CS70</f>
        <v>0</v>
      </c>
      <c r="CT219">
        <f t="shared" si="271"/>
        <v>0</v>
      </c>
      <c r="CU219">
        <f t="shared" si="271"/>
        <v>0</v>
      </c>
      <c r="CV219">
        <f t="shared" si="271"/>
        <v>0</v>
      </c>
      <c r="CW219">
        <f t="shared" si="271"/>
        <v>0</v>
      </c>
      <c r="CX219">
        <f t="shared" si="271"/>
        <v>0</v>
      </c>
      <c r="CY219">
        <f t="shared" si="271"/>
        <v>0</v>
      </c>
      <c r="CZ219">
        <f t="shared" si="271"/>
        <v>0</v>
      </c>
      <c r="DA219">
        <f t="shared" si="271"/>
        <v>0</v>
      </c>
      <c r="DB219">
        <f t="shared" si="271"/>
        <v>0</v>
      </c>
      <c r="DC219">
        <f t="shared" si="271"/>
        <v>0</v>
      </c>
      <c r="DD219">
        <f t="shared" si="271"/>
        <v>0</v>
      </c>
      <c r="DE219">
        <f t="shared" si="271"/>
        <v>0</v>
      </c>
      <c r="DF219">
        <f t="shared" si="271"/>
        <v>0</v>
      </c>
      <c r="DG219">
        <f t="shared" si="271"/>
        <v>0</v>
      </c>
      <c r="DH219">
        <f t="shared" si="271"/>
        <v>0</v>
      </c>
    </row>
    <row r="220" spans="1:112">
      <c r="A220">
        <f t="shared" ref="A220:AF220" si="272">A71</f>
        <v>153</v>
      </c>
      <c r="B220" t="str">
        <f t="shared" si="272"/>
        <v>Observatorio Plurinacional de la Calidad  Educativa</v>
      </c>
      <c r="C220">
        <f t="shared" si="272"/>
        <v>0</v>
      </c>
      <c r="D220">
        <f t="shared" si="272"/>
        <v>0</v>
      </c>
      <c r="E220">
        <f t="shared" si="272"/>
        <v>0</v>
      </c>
      <c r="F220">
        <f t="shared" si="272"/>
        <v>2058.56</v>
      </c>
      <c r="G220">
        <f t="shared" si="272"/>
        <v>0</v>
      </c>
      <c r="H220">
        <f t="shared" si="272"/>
        <v>0</v>
      </c>
      <c r="I220">
        <f t="shared" si="272"/>
        <v>0</v>
      </c>
      <c r="J220">
        <f t="shared" si="272"/>
        <v>0</v>
      </c>
      <c r="K220">
        <f t="shared" si="272"/>
        <v>0</v>
      </c>
      <c r="L220">
        <f t="shared" si="272"/>
        <v>0</v>
      </c>
      <c r="M220">
        <f t="shared" si="272"/>
        <v>0</v>
      </c>
      <c r="N220">
        <f t="shared" si="272"/>
        <v>0</v>
      </c>
      <c r="O220">
        <f t="shared" si="272"/>
        <v>0</v>
      </c>
      <c r="P220">
        <f t="shared" si="272"/>
        <v>0</v>
      </c>
      <c r="Q220">
        <f t="shared" si="272"/>
        <v>0</v>
      </c>
      <c r="R220">
        <f t="shared" si="272"/>
        <v>479173.2</v>
      </c>
      <c r="S220">
        <f t="shared" si="272"/>
        <v>0</v>
      </c>
      <c r="T220">
        <f t="shared" si="272"/>
        <v>0</v>
      </c>
      <c r="U220">
        <f t="shared" si="272"/>
        <v>0</v>
      </c>
      <c r="V220">
        <f t="shared" si="272"/>
        <v>0</v>
      </c>
      <c r="W220">
        <f t="shared" si="272"/>
        <v>0</v>
      </c>
      <c r="X220">
        <f t="shared" si="272"/>
        <v>0</v>
      </c>
      <c r="Y220">
        <f t="shared" si="272"/>
        <v>0</v>
      </c>
      <c r="Z220">
        <f t="shared" si="272"/>
        <v>0</v>
      </c>
      <c r="AA220">
        <f t="shared" si="272"/>
        <v>0</v>
      </c>
      <c r="AB220">
        <f t="shared" si="272"/>
        <v>0</v>
      </c>
      <c r="AC220">
        <f t="shared" si="272"/>
        <v>0</v>
      </c>
      <c r="AD220">
        <f t="shared" si="272"/>
        <v>0</v>
      </c>
      <c r="AE220">
        <f t="shared" si="272"/>
        <v>0</v>
      </c>
      <c r="AF220">
        <f t="shared" si="272"/>
        <v>0</v>
      </c>
      <c r="AG220">
        <f t="shared" ref="AG220:BL220" si="273">AG71</f>
        <v>0</v>
      </c>
      <c r="AH220">
        <f t="shared" si="273"/>
        <v>0</v>
      </c>
      <c r="AI220">
        <f t="shared" si="273"/>
        <v>0</v>
      </c>
      <c r="AJ220">
        <f t="shared" si="273"/>
        <v>0</v>
      </c>
      <c r="AK220">
        <f t="shared" si="273"/>
        <v>0</v>
      </c>
      <c r="AL220">
        <f t="shared" si="273"/>
        <v>0</v>
      </c>
      <c r="AM220">
        <f t="shared" si="273"/>
        <v>0</v>
      </c>
      <c r="AN220">
        <f t="shared" si="273"/>
        <v>0</v>
      </c>
      <c r="AO220">
        <f t="shared" si="273"/>
        <v>0</v>
      </c>
      <c r="AP220">
        <f t="shared" si="273"/>
        <v>0</v>
      </c>
      <c r="AQ220">
        <f t="shared" si="273"/>
        <v>0</v>
      </c>
      <c r="AR220">
        <f t="shared" si="273"/>
        <v>0</v>
      </c>
      <c r="AS220">
        <f t="shared" si="273"/>
        <v>0</v>
      </c>
      <c r="AT220">
        <f t="shared" si="273"/>
        <v>0</v>
      </c>
      <c r="AU220">
        <f t="shared" si="273"/>
        <v>0</v>
      </c>
      <c r="AV220">
        <f t="shared" si="273"/>
        <v>0</v>
      </c>
      <c r="AW220">
        <f t="shared" si="273"/>
        <v>0</v>
      </c>
      <c r="AX220">
        <f t="shared" si="273"/>
        <v>0</v>
      </c>
      <c r="AY220">
        <f t="shared" si="273"/>
        <v>0</v>
      </c>
      <c r="AZ220">
        <f t="shared" si="273"/>
        <v>0</v>
      </c>
      <c r="BA220">
        <f t="shared" si="273"/>
        <v>0</v>
      </c>
      <c r="BB220">
        <f t="shared" si="273"/>
        <v>0</v>
      </c>
      <c r="BC220">
        <f t="shared" si="273"/>
        <v>0</v>
      </c>
      <c r="BD220">
        <f t="shared" si="273"/>
        <v>0</v>
      </c>
      <c r="BE220">
        <f t="shared" si="273"/>
        <v>0</v>
      </c>
      <c r="BF220">
        <f t="shared" si="273"/>
        <v>0</v>
      </c>
      <c r="BG220">
        <f t="shared" si="273"/>
        <v>0</v>
      </c>
      <c r="BH220">
        <f t="shared" si="273"/>
        <v>0</v>
      </c>
      <c r="BI220">
        <f t="shared" si="273"/>
        <v>0</v>
      </c>
      <c r="BJ220">
        <f t="shared" si="273"/>
        <v>0</v>
      </c>
      <c r="BK220">
        <f t="shared" si="273"/>
        <v>0</v>
      </c>
      <c r="BL220">
        <f t="shared" si="273"/>
        <v>0</v>
      </c>
      <c r="BM220">
        <f t="shared" ref="BM220:CR220" si="274">BM71</f>
        <v>0</v>
      </c>
      <c r="BN220">
        <f t="shared" si="274"/>
        <v>0</v>
      </c>
      <c r="BO220">
        <f t="shared" si="274"/>
        <v>0</v>
      </c>
      <c r="BP220">
        <f t="shared" si="274"/>
        <v>0</v>
      </c>
      <c r="BQ220">
        <f t="shared" si="274"/>
        <v>0</v>
      </c>
      <c r="BR220">
        <f t="shared" si="274"/>
        <v>0</v>
      </c>
      <c r="BS220">
        <f t="shared" si="274"/>
        <v>0</v>
      </c>
      <c r="BT220">
        <f t="shared" si="274"/>
        <v>0</v>
      </c>
      <c r="BU220">
        <f t="shared" si="274"/>
        <v>0</v>
      </c>
      <c r="BV220">
        <f t="shared" si="274"/>
        <v>0</v>
      </c>
      <c r="BW220">
        <f t="shared" si="274"/>
        <v>0</v>
      </c>
      <c r="BX220">
        <f t="shared" si="274"/>
        <v>0</v>
      </c>
      <c r="BY220">
        <f t="shared" si="274"/>
        <v>0</v>
      </c>
      <c r="BZ220">
        <f t="shared" si="274"/>
        <v>0</v>
      </c>
      <c r="CA220">
        <f t="shared" si="274"/>
        <v>0</v>
      </c>
      <c r="CB220">
        <f t="shared" si="274"/>
        <v>0</v>
      </c>
      <c r="CC220">
        <f t="shared" si="274"/>
        <v>0</v>
      </c>
      <c r="CD220">
        <f t="shared" si="274"/>
        <v>0</v>
      </c>
      <c r="CE220">
        <f t="shared" si="274"/>
        <v>0</v>
      </c>
      <c r="CF220">
        <f t="shared" si="274"/>
        <v>0</v>
      </c>
      <c r="CG220">
        <f t="shared" si="274"/>
        <v>0</v>
      </c>
      <c r="CH220">
        <f t="shared" si="274"/>
        <v>0</v>
      </c>
      <c r="CI220">
        <f t="shared" si="274"/>
        <v>0</v>
      </c>
      <c r="CJ220">
        <f t="shared" si="274"/>
        <v>0</v>
      </c>
      <c r="CK220">
        <f t="shared" si="274"/>
        <v>0</v>
      </c>
      <c r="CL220">
        <f t="shared" si="274"/>
        <v>0</v>
      </c>
      <c r="CM220">
        <f t="shared" si="274"/>
        <v>0</v>
      </c>
      <c r="CN220">
        <f t="shared" si="274"/>
        <v>0</v>
      </c>
      <c r="CO220">
        <f t="shared" si="274"/>
        <v>0</v>
      </c>
      <c r="CP220">
        <f t="shared" si="274"/>
        <v>0</v>
      </c>
      <c r="CQ220">
        <f t="shared" si="274"/>
        <v>0</v>
      </c>
      <c r="CR220">
        <f t="shared" si="274"/>
        <v>0</v>
      </c>
      <c r="CS220">
        <f t="shared" ref="CS220:DH220" si="275">CS71</f>
        <v>0</v>
      </c>
      <c r="CT220">
        <f t="shared" si="275"/>
        <v>0</v>
      </c>
      <c r="CU220">
        <f t="shared" si="275"/>
        <v>0</v>
      </c>
      <c r="CV220">
        <f t="shared" si="275"/>
        <v>0</v>
      </c>
      <c r="CW220">
        <f t="shared" si="275"/>
        <v>0</v>
      </c>
      <c r="CX220">
        <f t="shared" si="275"/>
        <v>0</v>
      </c>
      <c r="CY220">
        <f t="shared" si="275"/>
        <v>0</v>
      </c>
      <c r="CZ220">
        <f t="shared" si="275"/>
        <v>0</v>
      </c>
      <c r="DA220">
        <f t="shared" si="275"/>
        <v>0</v>
      </c>
      <c r="DB220">
        <f t="shared" si="275"/>
        <v>0</v>
      </c>
      <c r="DC220">
        <f t="shared" si="275"/>
        <v>0</v>
      </c>
      <c r="DD220">
        <f t="shared" si="275"/>
        <v>0</v>
      </c>
      <c r="DE220">
        <f t="shared" si="275"/>
        <v>0</v>
      </c>
      <c r="DF220">
        <f t="shared" si="275"/>
        <v>0</v>
      </c>
      <c r="DG220">
        <f t="shared" si="275"/>
        <v>0</v>
      </c>
      <c r="DH220">
        <f t="shared" si="275"/>
        <v>0</v>
      </c>
    </row>
    <row r="221" spans="1:112">
      <c r="A221">
        <f t="shared" ref="A221:AF221" si="276">A72</f>
        <v>6</v>
      </c>
      <c r="B221" t="str">
        <f t="shared" si="276"/>
        <v>Vicepresidencia del Estado Plurinacional</v>
      </c>
      <c r="C221">
        <f t="shared" si="276"/>
        <v>0</v>
      </c>
      <c r="D221">
        <f t="shared" si="276"/>
        <v>0</v>
      </c>
      <c r="E221">
        <f t="shared" si="276"/>
        <v>0</v>
      </c>
      <c r="F221">
        <f t="shared" si="276"/>
        <v>0</v>
      </c>
      <c r="G221">
        <f t="shared" si="276"/>
        <v>0</v>
      </c>
      <c r="H221">
        <f t="shared" si="276"/>
        <v>0</v>
      </c>
      <c r="I221">
        <f t="shared" si="276"/>
        <v>0</v>
      </c>
      <c r="J221">
        <f t="shared" si="276"/>
        <v>0</v>
      </c>
      <c r="K221">
        <f t="shared" si="276"/>
        <v>0</v>
      </c>
      <c r="L221">
        <f t="shared" si="276"/>
        <v>0</v>
      </c>
      <c r="M221">
        <f t="shared" si="276"/>
        <v>0</v>
      </c>
      <c r="N221">
        <f t="shared" si="276"/>
        <v>0</v>
      </c>
      <c r="O221">
        <f t="shared" si="276"/>
        <v>0</v>
      </c>
      <c r="P221">
        <f t="shared" si="276"/>
        <v>914</v>
      </c>
      <c r="Q221">
        <f t="shared" si="276"/>
        <v>0</v>
      </c>
      <c r="R221">
        <f t="shared" si="276"/>
        <v>0</v>
      </c>
      <c r="S221">
        <f t="shared" si="276"/>
        <v>0</v>
      </c>
      <c r="T221">
        <f t="shared" si="276"/>
        <v>0</v>
      </c>
      <c r="U221">
        <f t="shared" si="276"/>
        <v>0</v>
      </c>
      <c r="V221">
        <f t="shared" si="276"/>
        <v>0</v>
      </c>
      <c r="W221">
        <f t="shared" si="276"/>
        <v>0</v>
      </c>
      <c r="X221">
        <f t="shared" si="276"/>
        <v>0</v>
      </c>
      <c r="Y221">
        <f t="shared" si="276"/>
        <v>0</v>
      </c>
      <c r="Z221">
        <f t="shared" si="276"/>
        <v>0</v>
      </c>
      <c r="AA221">
        <f t="shared" si="276"/>
        <v>0</v>
      </c>
      <c r="AB221">
        <f t="shared" si="276"/>
        <v>0</v>
      </c>
      <c r="AC221">
        <f t="shared" si="276"/>
        <v>0</v>
      </c>
      <c r="AD221">
        <f t="shared" si="276"/>
        <v>0</v>
      </c>
      <c r="AE221">
        <f t="shared" si="276"/>
        <v>0</v>
      </c>
      <c r="AF221">
        <f t="shared" si="276"/>
        <v>0</v>
      </c>
      <c r="AG221">
        <f t="shared" ref="AG221:BL221" si="277">AG72</f>
        <v>0</v>
      </c>
      <c r="AH221">
        <f t="shared" si="277"/>
        <v>0</v>
      </c>
      <c r="AI221">
        <f t="shared" si="277"/>
        <v>0</v>
      </c>
      <c r="AJ221">
        <f t="shared" si="277"/>
        <v>0</v>
      </c>
      <c r="AK221">
        <f t="shared" si="277"/>
        <v>0</v>
      </c>
      <c r="AL221">
        <f t="shared" si="277"/>
        <v>0</v>
      </c>
      <c r="AM221">
        <f t="shared" si="277"/>
        <v>0</v>
      </c>
      <c r="AN221">
        <f t="shared" si="277"/>
        <v>0</v>
      </c>
      <c r="AO221">
        <f t="shared" si="277"/>
        <v>0</v>
      </c>
      <c r="AP221">
        <f t="shared" si="277"/>
        <v>0</v>
      </c>
      <c r="AQ221">
        <f t="shared" si="277"/>
        <v>0</v>
      </c>
      <c r="AR221">
        <f t="shared" si="277"/>
        <v>0</v>
      </c>
      <c r="AS221">
        <f t="shared" si="277"/>
        <v>0</v>
      </c>
      <c r="AT221">
        <f t="shared" si="277"/>
        <v>0</v>
      </c>
      <c r="AU221">
        <f t="shared" si="277"/>
        <v>0</v>
      </c>
      <c r="AV221">
        <f t="shared" si="277"/>
        <v>0</v>
      </c>
      <c r="AW221">
        <f t="shared" si="277"/>
        <v>0</v>
      </c>
      <c r="AX221">
        <f t="shared" si="277"/>
        <v>0</v>
      </c>
      <c r="AY221">
        <f t="shared" si="277"/>
        <v>0</v>
      </c>
      <c r="AZ221">
        <f t="shared" si="277"/>
        <v>0</v>
      </c>
      <c r="BA221">
        <f t="shared" si="277"/>
        <v>0</v>
      </c>
      <c r="BB221">
        <f t="shared" si="277"/>
        <v>0</v>
      </c>
      <c r="BC221">
        <f t="shared" si="277"/>
        <v>0</v>
      </c>
      <c r="BD221">
        <f t="shared" si="277"/>
        <v>0</v>
      </c>
      <c r="BE221">
        <f t="shared" si="277"/>
        <v>0</v>
      </c>
      <c r="BF221">
        <f t="shared" si="277"/>
        <v>0</v>
      </c>
      <c r="BG221">
        <f t="shared" si="277"/>
        <v>0</v>
      </c>
      <c r="BH221">
        <f t="shared" si="277"/>
        <v>0</v>
      </c>
      <c r="BI221">
        <f t="shared" si="277"/>
        <v>0</v>
      </c>
      <c r="BJ221">
        <f t="shared" si="277"/>
        <v>0</v>
      </c>
      <c r="BK221">
        <f t="shared" si="277"/>
        <v>0</v>
      </c>
      <c r="BL221">
        <f t="shared" si="277"/>
        <v>0</v>
      </c>
      <c r="BM221">
        <f t="shared" ref="BM221:CR221" si="278">BM72</f>
        <v>0</v>
      </c>
      <c r="BN221">
        <f t="shared" si="278"/>
        <v>0</v>
      </c>
      <c r="BO221">
        <f t="shared" si="278"/>
        <v>0</v>
      </c>
      <c r="BP221">
        <f t="shared" si="278"/>
        <v>0</v>
      </c>
      <c r="BQ221">
        <f t="shared" si="278"/>
        <v>0</v>
      </c>
      <c r="BR221">
        <f t="shared" si="278"/>
        <v>0</v>
      </c>
      <c r="BS221">
        <f t="shared" si="278"/>
        <v>0</v>
      </c>
      <c r="BT221">
        <f t="shared" si="278"/>
        <v>0</v>
      </c>
      <c r="BU221">
        <f t="shared" si="278"/>
        <v>0</v>
      </c>
      <c r="BV221">
        <f t="shared" si="278"/>
        <v>0</v>
      </c>
      <c r="BW221">
        <f t="shared" si="278"/>
        <v>0</v>
      </c>
      <c r="BX221">
        <f t="shared" si="278"/>
        <v>0</v>
      </c>
      <c r="BY221">
        <f t="shared" si="278"/>
        <v>0</v>
      </c>
      <c r="BZ221">
        <f t="shared" si="278"/>
        <v>0</v>
      </c>
      <c r="CA221">
        <f t="shared" si="278"/>
        <v>0</v>
      </c>
      <c r="CB221">
        <f t="shared" si="278"/>
        <v>0</v>
      </c>
      <c r="CC221">
        <f t="shared" si="278"/>
        <v>0</v>
      </c>
      <c r="CD221">
        <f t="shared" si="278"/>
        <v>0</v>
      </c>
      <c r="CE221">
        <f t="shared" si="278"/>
        <v>0</v>
      </c>
      <c r="CF221">
        <f t="shared" si="278"/>
        <v>0</v>
      </c>
      <c r="CG221">
        <f t="shared" si="278"/>
        <v>0</v>
      </c>
      <c r="CH221">
        <f t="shared" si="278"/>
        <v>0</v>
      </c>
      <c r="CI221">
        <f t="shared" si="278"/>
        <v>0</v>
      </c>
      <c r="CJ221">
        <f t="shared" si="278"/>
        <v>0</v>
      </c>
      <c r="CK221">
        <f t="shared" si="278"/>
        <v>0</v>
      </c>
      <c r="CL221">
        <f t="shared" si="278"/>
        <v>0</v>
      </c>
      <c r="CM221">
        <f t="shared" si="278"/>
        <v>0</v>
      </c>
      <c r="CN221">
        <f t="shared" si="278"/>
        <v>0</v>
      </c>
      <c r="CO221">
        <f t="shared" si="278"/>
        <v>0</v>
      </c>
      <c r="CP221">
        <f t="shared" si="278"/>
        <v>0</v>
      </c>
      <c r="CQ221">
        <f t="shared" si="278"/>
        <v>0</v>
      </c>
      <c r="CR221">
        <f t="shared" si="278"/>
        <v>0</v>
      </c>
      <c r="CS221">
        <f t="shared" ref="CS221:DH221" si="279">CS72</f>
        <v>0</v>
      </c>
      <c r="CT221">
        <f t="shared" si="279"/>
        <v>0</v>
      </c>
      <c r="CU221">
        <f t="shared" si="279"/>
        <v>0</v>
      </c>
      <c r="CV221">
        <f t="shared" si="279"/>
        <v>0</v>
      </c>
      <c r="CW221">
        <f t="shared" si="279"/>
        <v>0</v>
      </c>
      <c r="CX221">
        <f t="shared" si="279"/>
        <v>0</v>
      </c>
      <c r="CY221">
        <f t="shared" si="279"/>
        <v>0</v>
      </c>
      <c r="CZ221">
        <f t="shared" si="279"/>
        <v>0</v>
      </c>
      <c r="DA221">
        <f t="shared" si="279"/>
        <v>0</v>
      </c>
      <c r="DB221">
        <f t="shared" si="279"/>
        <v>0</v>
      </c>
      <c r="DC221">
        <f t="shared" si="279"/>
        <v>0</v>
      </c>
      <c r="DD221">
        <f t="shared" si="279"/>
        <v>0</v>
      </c>
      <c r="DE221">
        <f t="shared" si="279"/>
        <v>0</v>
      </c>
      <c r="DF221">
        <f t="shared" si="279"/>
        <v>0</v>
      </c>
      <c r="DG221">
        <f t="shared" si="279"/>
        <v>0</v>
      </c>
      <c r="DH221">
        <f t="shared" si="279"/>
        <v>0</v>
      </c>
    </row>
    <row r="222" spans="1:112">
      <c r="A222">
        <f t="shared" ref="A222:AF222" si="280">A73</f>
        <v>598</v>
      </c>
      <c r="B222" t="str">
        <f t="shared" si="280"/>
        <v>Empresa Pública "Editorial del Estado Plurinacional de Bolivia"</v>
      </c>
      <c r="C222">
        <f t="shared" si="280"/>
        <v>0</v>
      </c>
      <c r="D222">
        <f t="shared" si="280"/>
        <v>0</v>
      </c>
      <c r="E222">
        <f t="shared" si="280"/>
        <v>0</v>
      </c>
      <c r="F222">
        <f t="shared" si="280"/>
        <v>0</v>
      </c>
      <c r="G222">
        <f t="shared" si="280"/>
        <v>0</v>
      </c>
      <c r="H222">
        <f t="shared" si="280"/>
        <v>0</v>
      </c>
      <c r="I222">
        <f t="shared" si="280"/>
        <v>0</v>
      </c>
      <c r="J222">
        <f t="shared" si="280"/>
        <v>0</v>
      </c>
      <c r="K222">
        <f t="shared" si="280"/>
        <v>0</v>
      </c>
      <c r="L222">
        <f t="shared" si="280"/>
        <v>0</v>
      </c>
      <c r="M222">
        <f t="shared" si="280"/>
        <v>0</v>
      </c>
      <c r="N222">
        <f t="shared" si="280"/>
        <v>500</v>
      </c>
      <c r="O222">
        <f t="shared" si="280"/>
        <v>0</v>
      </c>
      <c r="P222">
        <f t="shared" si="280"/>
        <v>371</v>
      </c>
      <c r="Q222">
        <f t="shared" si="280"/>
        <v>0</v>
      </c>
      <c r="R222">
        <f t="shared" si="280"/>
        <v>3210.01</v>
      </c>
      <c r="S222">
        <f t="shared" si="280"/>
        <v>0</v>
      </c>
      <c r="T222">
        <f t="shared" si="280"/>
        <v>0</v>
      </c>
      <c r="U222">
        <f t="shared" si="280"/>
        <v>0</v>
      </c>
      <c r="V222">
        <f t="shared" si="280"/>
        <v>0</v>
      </c>
      <c r="W222">
        <f t="shared" si="280"/>
        <v>0</v>
      </c>
      <c r="X222">
        <f t="shared" si="280"/>
        <v>0</v>
      </c>
      <c r="Y222">
        <f t="shared" si="280"/>
        <v>0</v>
      </c>
      <c r="Z222">
        <f t="shared" si="280"/>
        <v>0</v>
      </c>
      <c r="AA222">
        <f t="shared" si="280"/>
        <v>0</v>
      </c>
      <c r="AB222">
        <f t="shared" si="280"/>
        <v>0</v>
      </c>
      <c r="AC222">
        <f t="shared" si="280"/>
        <v>0</v>
      </c>
      <c r="AD222">
        <f t="shared" si="280"/>
        <v>0</v>
      </c>
      <c r="AE222">
        <f t="shared" si="280"/>
        <v>0</v>
      </c>
      <c r="AF222">
        <f t="shared" si="280"/>
        <v>0</v>
      </c>
      <c r="AG222">
        <f t="shared" ref="AG222:BL222" si="281">AG73</f>
        <v>0</v>
      </c>
      <c r="AH222">
        <f t="shared" si="281"/>
        <v>0</v>
      </c>
      <c r="AI222">
        <f t="shared" si="281"/>
        <v>0</v>
      </c>
      <c r="AJ222">
        <f t="shared" si="281"/>
        <v>0</v>
      </c>
      <c r="AK222">
        <f t="shared" si="281"/>
        <v>0</v>
      </c>
      <c r="AL222">
        <f t="shared" si="281"/>
        <v>0</v>
      </c>
      <c r="AM222">
        <f t="shared" si="281"/>
        <v>0</v>
      </c>
      <c r="AN222">
        <f t="shared" si="281"/>
        <v>0</v>
      </c>
      <c r="AO222">
        <f t="shared" si="281"/>
        <v>0</v>
      </c>
      <c r="AP222">
        <f t="shared" si="281"/>
        <v>0</v>
      </c>
      <c r="AQ222">
        <f t="shared" si="281"/>
        <v>0</v>
      </c>
      <c r="AR222">
        <f t="shared" si="281"/>
        <v>0</v>
      </c>
      <c r="AS222">
        <f t="shared" si="281"/>
        <v>0</v>
      </c>
      <c r="AT222">
        <f t="shared" si="281"/>
        <v>0</v>
      </c>
      <c r="AU222">
        <f t="shared" si="281"/>
        <v>0</v>
      </c>
      <c r="AV222">
        <f t="shared" si="281"/>
        <v>0</v>
      </c>
      <c r="AW222">
        <f t="shared" si="281"/>
        <v>0</v>
      </c>
      <c r="AX222">
        <f t="shared" si="281"/>
        <v>0</v>
      </c>
      <c r="AY222">
        <f t="shared" si="281"/>
        <v>0</v>
      </c>
      <c r="AZ222">
        <f t="shared" si="281"/>
        <v>0</v>
      </c>
      <c r="BA222">
        <f t="shared" si="281"/>
        <v>0</v>
      </c>
      <c r="BB222">
        <f t="shared" si="281"/>
        <v>0</v>
      </c>
      <c r="BC222">
        <f t="shared" si="281"/>
        <v>0</v>
      </c>
      <c r="BD222">
        <f t="shared" si="281"/>
        <v>0</v>
      </c>
      <c r="BE222">
        <f t="shared" si="281"/>
        <v>0</v>
      </c>
      <c r="BF222">
        <f t="shared" si="281"/>
        <v>0</v>
      </c>
      <c r="BG222">
        <f t="shared" si="281"/>
        <v>0</v>
      </c>
      <c r="BH222">
        <f t="shared" si="281"/>
        <v>0</v>
      </c>
      <c r="BI222">
        <f t="shared" si="281"/>
        <v>0</v>
      </c>
      <c r="BJ222">
        <f t="shared" si="281"/>
        <v>0</v>
      </c>
      <c r="BK222">
        <f t="shared" si="281"/>
        <v>0</v>
      </c>
      <c r="BL222">
        <f t="shared" si="281"/>
        <v>0</v>
      </c>
      <c r="BM222">
        <f t="shared" ref="BM222:CR222" si="282">BM73</f>
        <v>0</v>
      </c>
      <c r="BN222">
        <f t="shared" si="282"/>
        <v>0</v>
      </c>
      <c r="BO222">
        <f t="shared" si="282"/>
        <v>0</v>
      </c>
      <c r="BP222">
        <f t="shared" si="282"/>
        <v>0</v>
      </c>
      <c r="BQ222">
        <f t="shared" si="282"/>
        <v>0</v>
      </c>
      <c r="BR222">
        <f t="shared" si="282"/>
        <v>0</v>
      </c>
      <c r="BS222">
        <f t="shared" si="282"/>
        <v>0</v>
      </c>
      <c r="BT222">
        <f t="shared" si="282"/>
        <v>0</v>
      </c>
      <c r="BU222">
        <f t="shared" si="282"/>
        <v>0</v>
      </c>
      <c r="BV222">
        <f t="shared" si="282"/>
        <v>0</v>
      </c>
      <c r="BW222">
        <f t="shared" si="282"/>
        <v>0</v>
      </c>
      <c r="BX222">
        <f t="shared" si="282"/>
        <v>0</v>
      </c>
      <c r="BY222">
        <f t="shared" si="282"/>
        <v>0</v>
      </c>
      <c r="BZ222">
        <f t="shared" si="282"/>
        <v>0</v>
      </c>
      <c r="CA222">
        <f t="shared" si="282"/>
        <v>0</v>
      </c>
      <c r="CB222">
        <f t="shared" si="282"/>
        <v>0</v>
      </c>
      <c r="CC222">
        <f t="shared" si="282"/>
        <v>0</v>
      </c>
      <c r="CD222">
        <f t="shared" si="282"/>
        <v>0</v>
      </c>
      <c r="CE222">
        <f t="shared" si="282"/>
        <v>0</v>
      </c>
      <c r="CF222">
        <f t="shared" si="282"/>
        <v>0</v>
      </c>
      <c r="CG222">
        <f t="shared" si="282"/>
        <v>0</v>
      </c>
      <c r="CH222">
        <f t="shared" si="282"/>
        <v>0</v>
      </c>
      <c r="CI222">
        <f t="shared" si="282"/>
        <v>0</v>
      </c>
      <c r="CJ222">
        <f t="shared" si="282"/>
        <v>0</v>
      </c>
      <c r="CK222">
        <f t="shared" si="282"/>
        <v>0</v>
      </c>
      <c r="CL222">
        <f t="shared" si="282"/>
        <v>0</v>
      </c>
      <c r="CM222">
        <f t="shared" si="282"/>
        <v>0</v>
      </c>
      <c r="CN222">
        <f t="shared" si="282"/>
        <v>0</v>
      </c>
      <c r="CO222">
        <f t="shared" si="282"/>
        <v>0</v>
      </c>
      <c r="CP222">
        <f t="shared" si="282"/>
        <v>0</v>
      </c>
      <c r="CQ222">
        <f t="shared" si="282"/>
        <v>0</v>
      </c>
      <c r="CR222">
        <f t="shared" si="282"/>
        <v>0</v>
      </c>
      <c r="CS222">
        <f t="shared" ref="CS222:DH222" si="283">CS73</f>
        <v>0</v>
      </c>
      <c r="CT222">
        <f t="shared" si="283"/>
        <v>0</v>
      </c>
      <c r="CU222">
        <f t="shared" si="283"/>
        <v>0</v>
      </c>
      <c r="CV222">
        <f t="shared" si="283"/>
        <v>0</v>
      </c>
      <c r="CW222">
        <f t="shared" si="283"/>
        <v>0</v>
      </c>
      <c r="CX222">
        <f t="shared" si="283"/>
        <v>0</v>
      </c>
      <c r="CY222">
        <f t="shared" si="283"/>
        <v>0</v>
      </c>
      <c r="CZ222">
        <f t="shared" si="283"/>
        <v>0</v>
      </c>
      <c r="DA222">
        <f t="shared" si="283"/>
        <v>0</v>
      </c>
      <c r="DB222">
        <f t="shared" si="283"/>
        <v>0</v>
      </c>
      <c r="DC222">
        <f t="shared" si="283"/>
        <v>0</v>
      </c>
      <c r="DD222">
        <f t="shared" si="283"/>
        <v>0</v>
      </c>
      <c r="DE222">
        <f t="shared" si="283"/>
        <v>0</v>
      </c>
      <c r="DF222">
        <f t="shared" si="283"/>
        <v>0</v>
      </c>
      <c r="DG222">
        <f t="shared" si="283"/>
        <v>0</v>
      </c>
      <c r="DH222">
        <f t="shared" si="283"/>
        <v>0</v>
      </c>
    </row>
    <row r="223" spans="1:112">
      <c r="A223">
        <f t="shared" ref="A223:AF223" si="284">A74</f>
        <v>30</v>
      </c>
      <c r="B223" t="str">
        <f t="shared" si="284"/>
        <v>Ministerio de Justicia y Transparencia Institucional</v>
      </c>
      <c r="C223">
        <f t="shared" si="284"/>
        <v>0</v>
      </c>
      <c r="D223">
        <f t="shared" si="284"/>
        <v>0</v>
      </c>
      <c r="E223">
        <f t="shared" si="284"/>
        <v>0</v>
      </c>
      <c r="F223">
        <f t="shared" si="284"/>
        <v>0</v>
      </c>
      <c r="G223">
        <f t="shared" si="284"/>
        <v>0</v>
      </c>
      <c r="H223">
        <f t="shared" si="284"/>
        <v>0</v>
      </c>
      <c r="I223">
        <f t="shared" si="284"/>
        <v>0</v>
      </c>
      <c r="J223">
        <f t="shared" si="284"/>
        <v>0</v>
      </c>
      <c r="K223">
        <f t="shared" si="284"/>
        <v>0</v>
      </c>
      <c r="L223">
        <f t="shared" si="284"/>
        <v>0</v>
      </c>
      <c r="M223">
        <f t="shared" si="284"/>
        <v>0</v>
      </c>
      <c r="N223">
        <f t="shared" si="284"/>
        <v>0</v>
      </c>
      <c r="O223">
        <f t="shared" si="284"/>
        <v>0</v>
      </c>
      <c r="P223">
        <f t="shared" si="284"/>
        <v>12154.61</v>
      </c>
      <c r="Q223">
        <f t="shared" si="284"/>
        <v>0</v>
      </c>
      <c r="R223">
        <f t="shared" si="284"/>
        <v>0</v>
      </c>
      <c r="S223">
        <f t="shared" si="284"/>
        <v>0</v>
      </c>
      <c r="T223">
        <f t="shared" si="284"/>
        <v>0</v>
      </c>
      <c r="U223">
        <f t="shared" si="284"/>
        <v>0</v>
      </c>
      <c r="V223">
        <f t="shared" si="284"/>
        <v>0</v>
      </c>
      <c r="W223">
        <f t="shared" si="284"/>
        <v>0</v>
      </c>
      <c r="X223">
        <f t="shared" si="284"/>
        <v>0</v>
      </c>
      <c r="Y223">
        <f t="shared" si="284"/>
        <v>0</v>
      </c>
      <c r="Z223">
        <f t="shared" si="284"/>
        <v>0</v>
      </c>
      <c r="AA223">
        <f t="shared" si="284"/>
        <v>0</v>
      </c>
      <c r="AB223">
        <f t="shared" si="284"/>
        <v>0</v>
      </c>
      <c r="AC223">
        <f t="shared" si="284"/>
        <v>0</v>
      </c>
      <c r="AD223">
        <f t="shared" si="284"/>
        <v>0</v>
      </c>
      <c r="AE223">
        <f t="shared" si="284"/>
        <v>0</v>
      </c>
      <c r="AF223">
        <f t="shared" si="284"/>
        <v>0</v>
      </c>
      <c r="AG223">
        <f t="shared" ref="AG223:BL223" si="285">AG74</f>
        <v>0</v>
      </c>
      <c r="AH223">
        <f t="shared" si="285"/>
        <v>0</v>
      </c>
      <c r="AI223">
        <f t="shared" si="285"/>
        <v>0</v>
      </c>
      <c r="AJ223">
        <f t="shared" si="285"/>
        <v>0</v>
      </c>
      <c r="AK223">
        <f t="shared" si="285"/>
        <v>0</v>
      </c>
      <c r="AL223">
        <f t="shared" si="285"/>
        <v>0</v>
      </c>
      <c r="AM223">
        <f t="shared" si="285"/>
        <v>0</v>
      </c>
      <c r="AN223">
        <f t="shared" si="285"/>
        <v>0</v>
      </c>
      <c r="AO223">
        <f t="shared" si="285"/>
        <v>0</v>
      </c>
      <c r="AP223">
        <f t="shared" si="285"/>
        <v>0</v>
      </c>
      <c r="AQ223">
        <f t="shared" si="285"/>
        <v>0</v>
      </c>
      <c r="AR223">
        <f t="shared" si="285"/>
        <v>0</v>
      </c>
      <c r="AS223">
        <f t="shared" si="285"/>
        <v>0</v>
      </c>
      <c r="AT223">
        <f t="shared" si="285"/>
        <v>0</v>
      </c>
      <c r="AU223">
        <f t="shared" si="285"/>
        <v>0</v>
      </c>
      <c r="AV223">
        <f t="shared" si="285"/>
        <v>0</v>
      </c>
      <c r="AW223">
        <f t="shared" si="285"/>
        <v>0</v>
      </c>
      <c r="AX223">
        <f t="shared" si="285"/>
        <v>0</v>
      </c>
      <c r="AY223">
        <f t="shared" si="285"/>
        <v>0</v>
      </c>
      <c r="AZ223">
        <f t="shared" si="285"/>
        <v>0</v>
      </c>
      <c r="BA223">
        <f t="shared" si="285"/>
        <v>0</v>
      </c>
      <c r="BB223">
        <f t="shared" si="285"/>
        <v>0</v>
      </c>
      <c r="BC223">
        <f t="shared" si="285"/>
        <v>0</v>
      </c>
      <c r="BD223">
        <f t="shared" si="285"/>
        <v>0</v>
      </c>
      <c r="BE223">
        <f t="shared" si="285"/>
        <v>0</v>
      </c>
      <c r="BF223">
        <f t="shared" si="285"/>
        <v>0</v>
      </c>
      <c r="BG223">
        <f t="shared" si="285"/>
        <v>0</v>
      </c>
      <c r="BH223">
        <f t="shared" si="285"/>
        <v>0</v>
      </c>
      <c r="BI223">
        <f t="shared" si="285"/>
        <v>0</v>
      </c>
      <c r="BJ223">
        <f t="shared" si="285"/>
        <v>0</v>
      </c>
      <c r="BK223">
        <f t="shared" si="285"/>
        <v>0</v>
      </c>
      <c r="BL223">
        <f t="shared" si="285"/>
        <v>0</v>
      </c>
      <c r="BM223">
        <f t="shared" ref="BM223:CR223" si="286">BM74</f>
        <v>0</v>
      </c>
      <c r="BN223">
        <f t="shared" si="286"/>
        <v>0</v>
      </c>
      <c r="BO223">
        <f t="shared" si="286"/>
        <v>0</v>
      </c>
      <c r="BP223">
        <f t="shared" si="286"/>
        <v>0</v>
      </c>
      <c r="BQ223">
        <f t="shared" si="286"/>
        <v>0</v>
      </c>
      <c r="BR223">
        <f t="shared" si="286"/>
        <v>0</v>
      </c>
      <c r="BS223">
        <f t="shared" si="286"/>
        <v>0</v>
      </c>
      <c r="BT223">
        <f t="shared" si="286"/>
        <v>0</v>
      </c>
      <c r="BU223">
        <f t="shared" si="286"/>
        <v>0</v>
      </c>
      <c r="BV223">
        <f t="shared" si="286"/>
        <v>0</v>
      </c>
      <c r="BW223">
        <f t="shared" si="286"/>
        <v>0</v>
      </c>
      <c r="BX223">
        <f t="shared" si="286"/>
        <v>0</v>
      </c>
      <c r="BY223">
        <f t="shared" si="286"/>
        <v>0</v>
      </c>
      <c r="BZ223">
        <f t="shared" si="286"/>
        <v>0</v>
      </c>
      <c r="CA223">
        <f t="shared" si="286"/>
        <v>0</v>
      </c>
      <c r="CB223">
        <f t="shared" si="286"/>
        <v>0</v>
      </c>
      <c r="CC223">
        <f t="shared" si="286"/>
        <v>0</v>
      </c>
      <c r="CD223">
        <f t="shared" si="286"/>
        <v>0</v>
      </c>
      <c r="CE223">
        <f t="shared" si="286"/>
        <v>0</v>
      </c>
      <c r="CF223">
        <f t="shared" si="286"/>
        <v>0</v>
      </c>
      <c r="CG223">
        <f t="shared" si="286"/>
        <v>0</v>
      </c>
      <c r="CH223">
        <f t="shared" si="286"/>
        <v>0</v>
      </c>
      <c r="CI223">
        <f t="shared" si="286"/>
        <v>0</v>
      </c>
      <c r="CJ223">
        <f t="shared" si="286"/>
        <v>0</v>
      </c>
      <c r="CK223">
        <f t="shared" si="286"/>
        <v>0</v>
      </c>
      <c r="CL223">
        <f t="shared" si="286"/>
        <v>0</v>
      </c>
      <c r="CM223">
        <f t="shared" si="286"/>
        <v>0</v>
      </c>
      <c r="CN223">
        <f t="shared" si="286"/>
        <v>0</v>
      </c>
      <c r="CO223">
        <f t="shared" si="286"/>
        <v>0</v>
      </c>
      <c r="CP223">
        <f t="shared" si="286"/>
        <v>0</v>
      </c>
      <c r="CQ223">
        <f t="shared" si="286"/>
        <v>0</v>
      </c>
      <c r="CR223">
        <f t="shared" si="286"/>
        <v>0</v>
      </c>
      <c r="CS223">
        <f t="shared" ref="CS223:DH223" si="287">CS74</f>
        <v>0</v>
      </c>
      <c r="CT223">
        <f t="shared" si="287"/>
        <v>0</v>
      </c>
      <c r="CU223">
        <f t="shared" si="287"/>
        <v>0</v>
      </c>
      <c r="CV223">
        <f t="shared" si="287"/>
        <v>0</v>
      </c>
      <c r="CW223">
        <f t="shared" si="287"/>
        <v>0</v>
      </c>
      <c r="CX223">
        <f t="shared" si="287"/>
        <v>0</v>
      </c>
      <c r="CY223">
        <f t="shared" si="287"/>
        <v>0</v>
      </c>
      <c r="CZ223">
        <f t="shared" si="287"/>
        <v>0</v>
      </c>
      <c r="DA223">
        <f t="shared" si="287"/>
        <v>0</v>
      </c>
      <c r="DB223">
        <f t="shared" si="287"/>
        <v>0</v>
      </c>
      <c r="DC223">
        <f t="shared" si="287"/>
        <v>0</v>
      </c>
      <c r="DD223">
        <f t="shared" si="287"/>
        <v>0</v>
      </c>
      <c r="DE223">
        <f t="shared" si="287"/>
        <v>0</v>
      </c>
      <c r="DF223">
        <f t="shared" si="287"/>
        <v>0</v>
      </c>
      <c r="DG223">
        <f t="shared" si="287"/>
        <v>0</v>
      </c>
      <c r="DH223">
        <f t="shared" si="287"/>
        <v>0</v>
      </c>
    </row>
    <row r="224" spans="1:112">
      <c r="A224">
        <f t="shared" ref="A224:AF224" si="288">A75</f>
        <v>590</v>
      </c>
      <c r="B224" t="str">
        <f t="shared" si="288"/>
        <v>Empresa Pública "QUIPUS"</v>
      </c>
      <c r="C224">
        <f t="shared" si="288"/>
        <v>0</v>
      </c>
      <c r="D224">
        <f t="shared" si="288"/>
        <v>0</v>
      </c>
      <c r="E224">
        <f t="shared" si="288"/>
        <v>0</v>
      </c>
      <c r="F224">
        <f t="shared" si="288"/>
        <v>0</v>
      </c>
      <c r="G224">
        <f t="shared" si="288"/>
        <v>0</v>
      </c>
      <c r="H224">
        <f t="shared" si="288"/>
        <v>0</v>
      </c>
      <c r="I224">
        <f t="shared" si="288"/>
        <v>0</v>
      </c>
      <c r="J224">
        <f t="shared" si="288"/>
        <v>0</v>
      </c>
      <c r="K224">
        <f t="shared" si="288"/>
        <v>0</v>
      </c>
      <c r="L224">
        <f t="shared" si="288"/>
        <v>0</v>
      </c>
      <c r="M224">
        <f t="shared" si="288"/>
        <v>0</v>
      </c>
      <c r="N224">
        <f t="shared" si="288"/>
        <v>0</v>
      </c>
      <c r="O224">
        <f t="shared" si="288"/>
        <v>0</v>
      </c>
      <c r="P224">
        <f t="shared" si="288"/>
        <v>823.32999999999993</v>
      </c>
      <c r="Q224">
        <f t="shared" si="288"/>
        <v>1084.06</v>
      </c>
      <c r="R224">
        <f t="shared" si="288"/>
        <v>326.68</v>
      </c>
      <c r="S224">
        <f t="shared" si="288"/>
        <v>0</v>
      </c>
      <c r="T224">
        <f t="shared" si="288"/>
        <v>0</v>
      </c>
      <c r="U224">
        <f t="shared" si="288"/>
        <v>0</v>
      </c>
      <c r="V224">
        <f t="shared" si="288"/>
        <v>0</v>
      </c>
      <c r="W224">
        <f t="shared" si="288"/>
        <v>0</v>
      </c>
      <c r="X224">
        <f t="shared" si="288"/>
        <v>0</v>
      </c>
      <c r="Y224">
        <f t="shared" si="288"/>
        <v>0</v>
      </c>
      <c r="Z224">
        <f t="shared" si="288"/>
        <v>0</v>
      </c>
      <c r="AA224">
        <f t="shared" si="288"/>
        <v>0</v>
      </c>
      <c r="AB224">
        <f t="shared" si="288"/>
        <v>0</v>
      </c>
      <c r="AC224">
        <f t="shared" si="288"/>
        <v>0</v>
      </c>
      <c r="AD224">
        <f t="shared" si="288"/>
        <v>0</v>
      </c>
      <c r="AE224">
        <f t="shared" si="288"/>
        <v>0</v>
      </c>
      <c r="AF224">
        <f t="shared" si="288"/>
        <v>0</v>
      </c>
      <c r="AG224">
        <f t="shared" ref="AG224:BL224" si="289">AG75</f>
        <v>0</v>
      </c>
      <c r="AH224">
        <f t="shared" si="289"/>
        <v>0</v>
      </c>
      <c r="AI224">
        <f t="shared" si="289"/>
        <v>0</v>
      </c>
      <c r="AJ224">
        <f t="shared" si="289"/>
        <v>0</v>
      </c>
      <c r="AK224">
        <f t="shared" si="289"/>
        <v>0</v>
      </c>
      <c r="AL224">
        <f t="shared" si="289"/>
        <v>0</v>
      </c>
      <c r="AM224">
        <f t="shared" si="289"/>
        <v>0</v>
      </c>
      <c r="AN224">
        <f t="shared" si="289"/>
        <v>0</v>
      </c>
      <c r="AO224">
        <f t="shared" si="289"/>
        <v>0</v>
      </c>
      <c r="AP224">
        <f t="shared" si="289"/>
        <v>0</v>
      </c>
      <c r="AQ224">
        <f t="shared" si="289"/>
        <v>0</v>
      </c>
      <c r="AR224">
        <f t="shared" si="289"/>
        <v>0</v>
      </c>
      <c r="AS224">
        <f t="shared" si="289"/>
        <v>0</v>
      </c>
      <c r="AT224">
        <f t="shared" si="289"/>
        <v>0</v>
      </c>
      <c r="AU224">
        <f t="shared" si="289"/>
        <v>0</v>
      </c>
      <c r="AV224">
        <f t="shared" si="289"/>
        <v>0</v>
      </c>
      <c r="AW224">
        <f t="shared" si="289"/>
        <v>0</v>
      </c>
      <c r="AX224">
        <f t="shared" si="289"/>
        <v>0</v>
      </c>
      <c r="AY224">
        <f t="shared" si="289"/>
        <v>0</v>
      </c>
      <c r="AZ224">
        <f t="shared" si="289"/>
        <v>0</v>
      </c>
      <c r="BA224">
        <f t="shared" si="289"/>
        <v>0</v>
      </c>
      <c r="BB224">
        <f t="shared" si="289"/>
        <v>0</v>
      </c>
      <c r="BC224">
        <f t="shared" si="289"/>
        <v>0</v>
      </c>
      <c r="BD224">
        <f t="shared" si="289"/>
        <v>0</v>
      </c>
      <c r="BE224">
        <f t="shared" si="289"/>
        <v>0</v>
      </c>
      <c r="BF224">
        <f t="shared" si="289"/>
        <v>0</v>
      </c>
      <c r="BG224">
        <f t="shared" si="289"/>
        <v>0</v>
      </c>
      <c r="BH224">
        <f t="shared" si="289"/>
        <v>0</v>
      </c>
      <c r="BI224">
        <f t="shared" si="289"/>
        <v>0</v>
      </c>
      <c r="BJ224">
        <f t="shared" si="289"/>
        <v>0</v>
      </c>
      <c r="BK224">
        <f t="shared" si="289"/>
        <v>0</v>
      </c>
      <c r="BL224">
        <f t="shared" si="289"/>
        <v>0</v>
      </c>
      <c r="BM224">
        <f t="shared" ref="BM224:CR224" si="290">BM75</f>
        <v>0</v>
      </c>
      <c r="BN224">
        <f t="shared" si="290"/>
        <v>0</v>
      </c>
      <c r="BO224">
        <f t="shared" si="290"/>
        <v>0</v>
      </c>
      <c r="BP224">
        <f t="shared" si="290"/>
        <v>0</v>
      </c>
      <c r="BQ224">
        <f t="shared" si="290"/>
        <v>0</v>
      </c>
      <c r="BR224">
        <f t="shared" si="290"/>
        <v>0</v>
      </c>
      <c r="BS224">
        <f t="shared" si="290"/>
        <v>0</v>
      </c>
      <c r="BT224">
        <f t="shared" si="290"/>
        <v>0</v>
      </c>
      <c r="BU224">
        <f t="shared" si="290"/>
        <v>0</v>
      </c>
      <c r="BV224">
        <f t="shared" si="290"/>
        <v>0</v>
      </c>
      <c r="BW224">
        <f t="shared" si="290"/>
        <v>0</v>
      </c>
      <c r="BX224">
        <f t="shared" si="290"/>
        <v>0</v>
      </c>
      <c r="BY224">
        <f t="shared" si="290"/>
        <v>0</v>
      </c>
      <c r="BZ224">
        <f t="shared" si="290"/>
        <v>0</v>
      </c>
      <c r="CA224">
        <f t="shared" si="290"/>
        <v>0</v>
      </c>
      <c r="CB224">
        <f t="shared" si="290"/>
        <v>0</v>
      </c>
      <c r="CC224">
        <f t="shared" si="290"/>
        <v>0</v>
      </c>
      <c r="CD224">
        <f t="shared" si="290"/>
        <v>0</v>
      </c>
      <c r="CE224">
        <f t="shared" si="290"/>
        <v>0</v>
      </c>
      <c r="CF224">
        <f t="shared" si="290"/>
        <v>0</v>
      </c>
      <c r="CG224">
        <f t="shared" si="290"/>
        <v>0</v>
      </c>
      <c r="CH224">
        <f t="shared" si="290"/>
        <v>0</v>
      </c>
      <c r="CI224">
        <f t="shared" si="290"/>
        <v>0</v>
      </c>
      <c r="CJ224">
        <f t="shared" si="290"/>
        <v>0</v>
      </c>
      <c r="CK224">
        <f t="shared" si="290"/>
        <v>0</v>
      </c>
      <c r="CL224">
        <f t="shared" si="290"/>
        <v>0</v>
      </c>
      <c r="CM224">
        <f t="shared" si="290"/>
        <v>0</v>
      </c>
      <c r="CN224">
        <f t="shared" si="290"/>
        <v>0</v>
      </c>
      <c r="CO224">
        <f t="shared" si="290"/>
        <v>0</v>
      </c>
      <c r="CP224">
        <f t="shared" si="290"/>
        <v>0</v>
      </c>
      <c r="CQ224">
        <f t="shared" si="290"/>
        <v>0</v>
      </c>
      <c r="CR224">
        <f t="shared" si="290"/>
        <v>0</v>
      </c>
      <c r="CS224">
        <f t="shared" ref="CS224:DH224" si="291">CS75</f>
        <v>0</v>
      </c>
      <c r="CT224">
        <f t="shared" si="291"/>
        <v>0</v>
      </c>
      <c r="CU224">
        <f t="shared" si="291"/>
        <v>0</v>
      </c>
      <c r="CV224">
        <f t="shared" si="291"/>
        <v>0</v>
      </c>
      <c r="CW224">
        <f t="shared" si="291"/>
        <v>0</v>
      </c>
      <c r="CX224">
        <f t="shared" si="291"/>
        <v>0</v>
      </c>
      <c r="CY224">
        <f t="shared" si="291"/>
        <v>0</v>
      </c>
      <c r="CZ224">
        <f t="shared" si="291"/>
        <v>0</v>
      </c>
      <c r="DA224">
        <f t="shared" si="291"/>
        <v>0</v>
      </c>
      <c r="DB224">
        <f t="shared" si="291"/>
        <v>0</v>
      </c>
      <c r="DC224">
        <f t="shared" si="291"/>
        <v>0</v>
      </c>
      <c r="DD224">
        <f t="shared" si="291"/>
        <v>0</v>
      </c>
      <c r="DE224">
        <f t="shared" si="291"/>
        <v>0</v>
      </c>
      <c r="DF224">
        <f t="shared" si="291"/>
        <v>0</v>
      </c>
      <c r="DG224">
        <f t="shared" si="291"/>
        <v>0</v>
      </c>
      <c r="DH224">
        <f t="shared" si="291"/>
        <v>0</v>
      </c>
    </row>
    <row r="225" spans="1:112">
      <c r="A225" t="str">
        <f t="shared" ref="A225:AF225" si="292">A76</f>
        <v>IDH</v>
      </c>
      <c r="B225" t="str">
        <f t="shared" si="292"/>
        <v>Impuesto Directo A Los Hidrocarburos</v>
      </c>
      <c r="C225">
        <f t="shared" si="292"/>
        <v>501655116.04999995</v>
      </c>
      <c r="D225">
        <f t="shared" si="292"/>
        <v>0</v>
      </c>
      <c r="E225">
        <f t="shared" si="292"/>
        <v>475583722.14000022</v>
      </c>
      <c r="F225">
        <f t="shared" si="292"/>
        <v>0</v>
      </c>
      <c r="G225">
        <f t="shared" si="292"/>
        <v>495697941.37999976</v>
      </c>
      <c r="H225">
        <f t="shared" si="292"/>
        <v>0</v>
      </c>
      <c r="I225">
        <f t="shared" si="292"/>
        <v>451871389.09999979</v>
      </c>
      <c r="J225">
        <f t="shared" si="292"/>
        <v>0</v>
      </c>
      <c r="K225">
        <f t="shared" si="292"/>
        <v>398456231.20999992</v>
      </c>
      <c r="L225">
        <f t="shared" si="292"/>
        <v>0</v>
      </c>
      <c r="M225">
        <f t="shared" si="292"/>
        <v>425452438.65999979</v>
      </c>
      <c r="N225">
        <f t="shared" si="292"/>
        <v>0</v>
      </c>
      <c r="O225">
        <f t="shared" si="292"/>
        <v>378693722.0999999</v>
      </c>
      <c r="P225">
        <f t="shared" si="292"/>
        <v>0</v>
      </c>
      <c r="Q225">
        <f t="shared" si="292"/>
        <v>353645101.04999995</v>
      </c>
      <c r="R225">
        <f t="shared" si="292"/>
        <v>0</v>
      </c>
      <c r="S225">
        <f t="shared" si="292"/>
        <v>0</v>
      </c>
      <c r="T225">
        <f t="shared" si="292"/>
        <v>0</v>
      </c>
      <c r="U225">
        <f t="shared" si="292"/>
        <v>0</v>
      </c>
      <c r="V225">
        <f t="shared" si="292"/>
        <v>0</v>
      </c>
      <c r="W225">
        <f t="shared" si="292"/>
        <v>0</v>
      </c>
      <c r="X225">
        <f t="shared" si="292"/>
        <v>0</v>
      </c>
      <c r="Y225">
        <f t="shared" si="292"/>
        <v>0</v>
      </c>
      <c r="Z225">
        <f t="shared" si="292"/>
        <v>0</v>
      </c>
      <c r="AA225">
        <f t="shared" si="292"/>
        <v>0</v>
      </c>
      <c r="AB225">
        <f t="shared" si="292"/>
        <v>0</v>
      </c>
      <c r="AC225">
        <f t="shared" si="292"/>
        <v>0</v>
      </c>
      <c r="AD225">
        <f t="shared" si="292"/>
        <v>0</v>
      </c>
      <c r="AE225">
        <f t="shared" si="292"/>
        <v>0</v>
      </c>
      <c r="AF225">
        <f t="shared" si="292"/>
        <v>0</v>
      </c>
      <c r="AG225">
        <f t="shared" ref="AG225:BL225" si="293">AG76</f>
        <v>0</v>
      </c>
      <c r="AH225">
        <f t="shared" si="293"/>
        <v>0</v>
      </c>
      <c r="AI225">
        <f t="shared" si="293"/>
        <v>0</v>
      </c>
      <c r="AJ225">
        <f t="shared" si="293"/>
        <v>0</v>
      </c>
      <c r="AK225">
        <f t="shared" si="293"/>
        <v>0</v>
      </c>
      <c r="AL225">
        <f t="shared" si="293"/>
        <v>0</v>
      </c>
      <c r="AM225">
        <f t="shared" si="293"/>
        <v>0</v>
      </c>
      <c r="AN225">
        <f t="shared" si="293"/>
        <v>0</v>
      </c>
      <c r="AO225">
        <f t="shared" si="293"/>
        <v>0</v>
      </c>
      <c r="AP225">
        <f t="shared" si="293"/>
        <v>0</v>
      </c>
      <c r="AQ225">
        <f t="shared" si="293"/>
        <v>0</v>
      </c>
      <c r="AR225">
        <f t="shared" si="293"/>
        <v>0</v>
      </c>
      <c r="AS225">
        <f t="shared" si="293"/>
        <v>0</v>
      </c>
      <c r="AT225">
        <f t="shared" si="293"/>
        <v>0</v>
      </c>
      <c r="AU225">
        <f t="shared" si="293"/>
        <v>0</v>
      </c>
      <c r="AV225">
        <f t="shared" si="293"/>
        <v>0</v>
      </c>
      <c r="AW225">
        <f t="shared" si="293"/>
        <v>0</v>
      </c>
      <c r="AX225">
        <f t="shared" si="293"/>
        <v>0</v>
      </c>
      <c r="AY225">
        <f t="shared" si="293"/>
        <v>0</v>
      </c>
      <c r="AZ225">
        <f t="shared" si="293"/>
        <v>0</v>
      </c>
      <c r="BA225">
        <f t="shared" si="293"/>
        <v>0</v>
      </c>
      <c r="BB225">
        <f t="shared" si="293"/>
        <v>0</v>
      </c>
      <c r="BC225">
        <f t="shared" si="293"/>
        <v>0</v>
      </c>
      <c r="BD225">
        <f t="shared" si="293"/>
        <v>0</v>
      </c>
      <c r="BE225">
        <f t="shared" si="293"/>
        <v>0</v>
      </c>
      <c r="BF225">
        <f t="shared" si="293"/>
        <v>0</v>
      </c>
      <c r="BG225">
        <f t="shared" si="293"/>
        <v>0</v>
      </c>
      <c r="BH225">
        <f t="shared" si="293"/>
        <v>0</v>
      </c>
      <c r="BI225">
        <f t="shared" si="293"/>
        <v>0</v>
      </c>
      <c r="BJ225">
        <f t="shared" si="293"/>
        <v>0</v>
      </c>
      <c r="BK225">
        <f t="shared" si="293"/>
        <v>0</v>
      </c>
      <c r="BL225">
        <f t="shared" si="293"/>
        <v>0</v>
      </c>
      <c r="BM225">
        <f t="shared" ref="BM225:CR225" si="294">BM76</f>
        <v>0</v>
      </c>
      <c r="BN225">
        <f t="shared" si="294"/>
        <v>0</v>
      </c>
      <c r="BO225">
        <f t="shared" si="294"/>
        <v>0</v>
      </c>
      <c r="BP225">
        <f t="shared" si="294"/>
        <v>0</v>
      </c>
      <c r="BQ225">
        <f t="shared" si="294"/>
        <v>0</v>
      </c>
      <c r="BR225">
        <f t="shared" si="294"/>
        <v>0</v>
      </c>
      <c r="BS225">
        <f t="shared" si="294"/>
        <v>0</v>
      </c>
      <c r="BT225">
        <f t="shared" si="294"/>
        <v>0</v>
      </c>
      <c r="BU225">
        <f t="shared" si="294"/>
        <v>0</v>
      </c>
      <c r="BV225">
        <f t="shared" si="294"/>
        <v>0</v>
      </c>
      <c r="BW225">
        <f t="shared" si="294"/>
        <v>0</v>
      </c>
      <c r="BX225">
        <f t="shared" si="294"/>
        <v>0</v>
      </c>
      <c r="BY225">
        <f t="shared" si="294"/>
        <v>0</v>
      </c>
      <c r="BZ225">
        <f t="shared" si="294"/>
        <v>0</v>
      </c>
      <c r="CA225">
        <f t="shared" si="294"/>
        <v>0</v>
      </c>
      <c r="CB225">
        <f t="shared" si="294"/>
        <v>0</v>
      </c>
      <c r="CC225">
        <f t="shared" si="294"/>
        <v>0</v>
      </c>
      <c r="CD225">
        <f t="shared" si="294"/>
        <v>0</v>
      </c>
      <c r="CE225">
        <f t="shared" si="294"/>
        <v>0</v>
      </c>
      <c r="CF225">
        <f t="shared" si="294"/>
        <v>0</v>
      </c>
      <c r="CG225">
        <f t="shared" si="294"/>
        <v>0</v>
      </c>
      <c r="CH225">
        <f t="shared" si="294"/>
        <v>0</v>
      </c>
      <c r="CI225">
        <f t="shared" si="294"/>
        <v>0</v>
      </c>
      <c r="CJ225">
        <f t="shared" si="294"/>
        <v>0</v>
      </c>
      <c r="CK225">
        <f t="shared" si="294"/>
        <v>0</v>
      </c>
      <c r="CL225">
        <f t="shared" si="294"/>
        <v>0</v>
      </c>
      <c r="CM225">
        <f t="shared" si="294"/>
        <v>0</v>
      </c>
      <c r="CN225">
        <f t="shared" si="294"/>
        <v>0</v>
      </c>
      <c r="CO225">
        <f t="shared" si="294"/>
        <v>0</v>
      </c>
      <c r="CP225">
        <f t="shared" si="294"/>
        <v>0</v>
      </c>
      <c r="CQ225">
        <f t="shared" si="294"/>
        <v>0</v>
      </c>
      <c r="CR225">
        <f t="shared" si="294"/>
        <v>0</v>
      </c>
      <c r="CS225">
        <f t="shared" ref="CS225:DH225" si="295">CS76</f>
        <v>0</v>
      </c>
      <c r="CT225">
        <f t="shared" si="295"/>
        <v>0</v>
      </c>
      <c r="CU225">
        <f t="shared" si="295"/>
        <v>0</v>
      </c>
      <c r="CV225">
        <f t="shared" si="295"/>
        <v>0</v>
      </c>
      <c r="CW225">
        <f t="shared" si="295"/>
        <v>0</v>
      </c>
      <c r="CX225">
        <f t="shared" si="295"/>
        <v>0</v>
      </c>
      <c r="CY225">
        <f t="shared" si="295"/>
        <v>0</v>
      </c>
      <c r="CZ225">
        <f t="shared" si="295"/>
        <v>0</v>
      </c>
      <c r="DA225">
        <f t="shared" si="295"/>
        <v>0</v>
      </c>
      <c r="DB225">
        <f t="shared" si="295"/>
        <v>0</v>
      </c>
      <c r="DC225">
        <f t="shared" si="295"/>
        <v>0</v>
      </c>
      <c r="DD225">
        <f t="shared" si="295"/>
        <v>0</v>
      </c>
      <c r="DE225">
        <f t="shared" si="295"/>
        <v>0</v>
      </c>
      <c r="DF225">
        <f t="shared" si="295"/>
        <v>0</v>
      </c>
      <c r="DG225">
        <f t="shared" si="295"/>
        <v>0</v>
      </c>
      <c r="DH225">
        <f t="shared" si="295"/>
        <v>0</v>
      </c>
    </row>
    <row r="226" spans="1:112">
      <c r="A226">
        <f t="shared" ref="A226:AF226" si="296">A77</f>
        <v>520</v>
      </c>
      <c r="B226" t="str">
        <f t="shared" si="296"/>
        <v>Empresa Metalúrgica VINTO - Nacionalizada</v>
      </c>
      <c r="C226">
        <f t="shared" si="296"/>
        <v>0</v>
      </c>
      <c r="D226">
        <f t="shared" si="296"/>
        <v>0</v>
      </c>
      <c r="E226">
        <f t="shared" si="296"/>
        <v>0</v>
      </c>
      <c r="F226">
        <f t="shared" si="296"/>
        <v>100</v>
      </c>
      <c r="G226">
        <f t="shared" si="296"/>
        <v>0</v>
      </c>
      <c r="H226">
        <f t="shared" si="296"/>
        <v>0</v>
      </c>
      <c r="I226">
        <f t="shared" si="296"/>
        <v>0</v>
      </c>
      <c r="J226">
        <f t="shared" si="296"/>
        <v>0</v>
      </c>
      <c r="K226">
        <f t="shared" si="296"/>
        <v>0</v>
      </c>
      <c r="L226">
        <f t="shared" si="296"/>
        <v>0</v>
      </c>
      <c r="M226">
        <f t="shared" si="296"/>
        <v>0</v>
      </c>
      <c r="N226">
        <f t="shared" si="296"/>
        <v>0</v>
      </c>
      <c r="O226">
        <f t="shared" si="296"/>
        <v>0</v>
      </c>
      <c r="P226">
        <f t="shared" si="296"/>
        <v>0</v>
      </c>
      <c r="Q226">
        <f t="shared" si="296"/>
        <v>0</v>
      </c>
      <c r="R226">
        <f t="shared" si="296"/>
        <v>0</v>
      </c>
      <c r="S226">
        <f t="shared" si="296"/>
        <v>0</v>
      </c>
      <c r="T226">
        <f t="shared" si="296"/>
        <v>0</v>
      </c>
      <c r="U226">
        <f t="shared" si="296"/>
        <v>0</v>
      </c>
      <c r="V226">
        <f t="shared" si="296"/>
        <v>0</v>
      </c>
      <c r="W226">
        <f t="shared" si="296"/>
        <v>0</v>
      </c>
      <c r="X226">
        <f t="shared" si="296"/>
        <v>0</v>
      </c>
      <c r="Y226">
        <f t="shared" si="296"/>
        <v>0</v>
      </c>
      <c r="Z226">
        <f t="shared" si="296"/>
        <v>0</v>
      </c>
      <c r="AA226">
        <f t="shared" si="296"/>
        <v>0</v>
      </c>
      <c r="AB226">
        <f t="shared" si="296"/>
        <v>0</v>
      </c>
      <c r="AC226">
        <f t="shared" si="296"/>
        <v>0</v>
      </c>
      <c r="AD226">
        <f t="shared" si="296"/>
        <v>0</v>
      </c>
      <c r="AE226">
        <f t="shared" si="296"/>
        <v>0</v>
      </c>
      <c r="AF226">
        <f t="shared" si="296"/>
        <v>0</v>
      </c>
      <c r="AG226">
        <f t="shared" ref="AG226:BL226" si="297">AG77</f>
        <v>0</v>
      </c>
      <c r="AH226">
        <f t="shared" si="297"/>
        <v>0</v>
      </c>
      <c r="AI226">
        <f t="shared" si="297"/>
        <v>0</v>
      </c>
      <c r="AJ226">
        <f t="shared" si="297"/>
        <v>0</v>
      </c>
      <c r="AK226">
        <f t="shared" si="297"/>
        <v>0</v>
      </c>
      <c r="AL226">
        <f t="shared" si="297"/>
        <v>0</v>
      </c>
      <c r="AM226">
        <f t="shared" si="297"/>
        <v>0</v>
      </c>
      <c r="AN226">
        <f t="shared" si="297"/>
        <v>0</v>
      </c>
      <c r="AO226">
        <f t="shared" si="297"/>
        <v>0</v>
      </c>
      <c r="AP226">
        <f t="shared" si="297"/>
        <v>0</v>
      </c>
      <c r="AQ226">
        <f t="shared" si="297"/>
        <v>0</v>
      </c>
      <c r="AR226">
        <f t="shared" si="297"/>
        <v>0</v>
      </c>
      <c r="AS226">
        <f t="shared" si="297"/>
        <v>0</v>
      </c>
      <c r="AT226">
        <f t="shared" si="297"/>
        <v>0</v>
      </c>
      <c r="AU226">
        <f t="shared" si="297"/>
        <v>0</v>
      </c>
      <c r="AV226">
        <f t="shared" si="297"/>
        <v>0</v>
      </c>
      <c r="AW226">
        <f t="shared" si="297"/>
        <v>0</v>
      </c>
      <c r="AX226">
        <f t="shared" si="297"/>
        <v>0</v>
      </c>
      <c r="AY226">
        <f t="shared" si="297"/>
        <v>0</v>
      </c>
      <c r="AZ226">
        <f t="shared" si="297"/>
        <v>0</v>
      </c>
      <c r="BA226">
        <f t="shared" si="297"/>
        <v>0</v>
      </c>
      <c r="BB226">
        <f t="shared" si="297"/>
        <v>0</v>
      </c>
      <c r="BC226">
        <f t="shared" si="297"/>
        <v>0</v>
      </c>
      <c r="BD226">
        <f t="shared" si="297"/>
        <v>0</v>
      </c>
      <c r="BE226">
        <f t="shared" si="297"/>
        <v>0</v>
      </c>
      <c r="BF226">
        <f t="shared" si="297"/>
        <v>0</v>
      </c>
      <c r="BG226">
        <f t="shared" si="297"/>
        <v>0</v>
      </c>
      <c r="BH226">
        <f t="shared" si="297"/>
        <v>0</v>
      </c>
      <c r="BI226">
        <f t="shared" si="297"/>
        <v>0</v>
      </c>
      <c r="BJ226">
        <f t="shared" si="297"/>
        <v>0</v>
      </c>
      <c r="BK226">
        <f t="shared" si="297"/>
        <v>0</v>
      </c>
      <c r="BL226">
        <f t="shared" si="297"/>
        <v>0</v>
      </c>
      <c r="BM226">
        <f t="shared" ref="BM226:CR226" si="298">BM77</f>
        <v>0</v>
      </c>
      <c r="BN226">
        <f t="shared" si="298"/>
        <v>0</v>
      </c>
      <c r="BO226">
        <f t="shared" si="298"/>
        <v>0</v>
      </c>
      <c r="BP226">
        <f t="shared" si="298"/>
        <v>0</v>
      </c>
      <c r="BQ226">
        <f t="shared" si="298"/>
        <v>0</v>
      </c>
      <c r="BR226">
        <f t="shared" si="298"/>
        <v>0</v>
      </c>
      <c r="BS226">
        <f t="shared" si="298"/>
        <v>0</v>
      </c>
      <c r="BT226">
        <f t="shared" si="298"/>
        <v>0</v>
      </c>
      <c r="BU226">
        <f t="shared" si="298"/>
        <v>0</v>
      </c>
      <c r="BV226">
        <f t="shared" si="298"/>
        <v>0</v>
      </c>
      <c r="BW226">
        <f t="shared" si="298"/>
        <v>0</v>
      </c>
      <c r="BX226">
        <f t="shared" si="298"/>
        <v>0</v>
      </c>
      <c r="BY226">
        <f t="shared" si="298"/>
        <v>0</v>
      </c>
      <c r="BZ226">
        <f t="shared" si="298"/>
        <v>0</v>
      </c>
      <c r="CA226">
        <f t="shared" si="298"/>
        <v>0</v>
      </c>
      <c r="CB226">
        <f t="shared" si="298"/>
        <v>0</v>
      </c>
      <c r="CC226">
        <f t="shared" si="298"/>
        <v>0</v>
      </c>
      <c r="CD226">
        <f t="shared" si="298"/>
        <v>0</v>
      </c>
      <c r="CE226">
        <f t="shared" si="298"/>
        <v>0</v>
      </c>
      <c r="CF226">
        <f t="shared" si="298"/>
        <v>0</v>
      </c>
      <c r="CG226">
        <f t="shared" si="298"/>
        <v>0</v>
      </c>
      <c r="CH226">
        <f t="shared" si="298"/>
        <v>0</v>
      </c>
      <c r="CI226">
        <f t="shared" si="298"/>
        <v>0</v>
      </c>
      <c r="CJ226">
        <f t="shared" si="298"/>
        <v>0</v>
      </c>
      <c r="CK226">
        <f t="shared" si="298"/>
        <v>0</v>
      </c>
      <c r="CL226">
        <f t="shared" si="298"/>
        <v>0</v>
      </c>
      <c r="CM226">
        <f t="shared" si="298"/>
        <v>0</v>
      </c>
      <c r="CN226">
        <f t="shared" si="298"/>
        <v>0</v>
      </c>
      <c r="CO226">
        <f t="shared" si="298"/>
        <v>0</v>
      </c>
      <c r="CP226">
        <f t="shared" si="298"/>
        <v>0</v>
      </c>
      <c r="CQ226">
        <f t="shared" si="298"/>
        <v>0</v>
      </c>
      <c r="CR226">
        <f t="shared" si="298"/>
        <v>0</v>
      </c>
      <c r="CS226">
        <f t="shared" ref="CS226:DH226" si="299">CS77</f>
        <v>0</v>
      </c>
      <c r="CT226">
        <f t="shared" si="299"/>
        <v>0</v>
      </c>
      <c r="CU226">
        <f t="shared" si="299"/>
        <v>0</v>
      </c>
      <c r="CV226">
        <f t="shared" si="299"/>
        <v>0</v>
      </c>
      <c r="CW226">
        <f t="shared" si="299"/>
        <v>0</v>
      </c>
      <c r="CX226">
        <f t="shared" si="299"/>
        <v>0</v>
      </c>
      <c r="CY226">
        <f t="shared" si="299"/>
        <v>0</v>
      </c>
      <c r="CZ226">
        <f t="shared" si="299"/>
        <v>0</v>
      </c>
      <c r="DA226">
        <f t="shared" si="299"/>
        <v>0</v>
      </c>
      <c r="DB226">
        <f t="shared" si="299"/>
        <v>0</v>
      </c>
      <c r="DC226">
        <f t="shared" si="299"/>
        <v>0</v>
      </c>
      <c r="DD226">
        <f t="shared" si="299"/>
        <v>0</v>
      </c>
      <c r="DE226">
        <f t="shared" si="299"/>
        <v>0</v>
      </c>
      <c r="DF226">
        <f t="shared" si="299"/>
        <v>0</v>
      </c>
      <c r="DG226">
        <f t="shared" si="299"/>
        <v>0</v>
      </c>
      <c r="DH226">
        <f t="shared" si="299"/>
        <v>0</v>
      </c>
    </row>
    <row r="227" spans="1:112">
      <c r="A227">
        <f t="shared" ref="A227:AF227" si="300">A78</f>
        <v>512</v>
      </c>
      <c r="B227" t="str">
        <f t="shared" si="300"/>
        <v>Adm.de Aeropuertos y Servicios Auxiliares a la Naveg. Aérea</v>
      </c>
      <c r="C227">
        <f t="shared" si="300"/>
        <v>0</v>
      </c>
      <c r="D227">
        <f t="shared" si="300"/>
        <v>0</v>
      </c>
      <c r="E227">
        <f t="shared" si="300"/>
        <v>0</v>
      </c>
      <c r="F227">
        <f t="shared" si="300"/>
        <v>36151.33</v>
      </c>
      <c r="G227">
        <f t="shared" si="300"/>
        <v>0</v>
      </c>
      <c r="H227">
        <f t="shared" si="300"/>
        <v>0</v>
      </c>
      <c r="I227">
        <f t="shared" si="300"/>
        <v>0</v>
      </c>
      <c r="J227">
        <f t="shared" si="300"/>
        <v>0</v>
      </c>
      <c r="K227">
        <f t="shared" si="300"/>
        <v>0</v>
      </c>
      <c r="L227">
        <f t="shared" si="300"/>
        <v>0</v>
      </c>
      <c r="M227">
        <f t="shared" si="300"/>
        <v>0</v>
      </c>
      <c r="N227">
        <f t="shared" si="300"/>
        <v>0</v>
      </c>
      <c r="O227">
        <f t="shared" si="300"/>
        <v>0</v>
      </c>
      <c r="P227">
        <f t="shared" si="300"/>
        <v>0</v>
      </c>
      <c r="Q227">
        <f t="shared" si="300"/>
        <v>0</v>
      </c>
      <c r="R227">
        <f t="shared" si="300"/>
        <v>0</v>
      </c>
      <c r="S227">
        <f t="shared" si="300"/>
        <v>0</v>
      </c>
      <c r="T227">
        <f t="shared" si="300"/>
        <v>0</v>
      </c>
      <c r="U227">
        <f t="shared" si="300"/>
        <v>0</v>
      </c>
      <c r="V227">
        <f t="shared" si="300"/>
        <v>0</v>
      </c>
      <c r="W227">
        <f t="shared" si="300"/>
        <v>0</v>
      </c>
      <c r="X227">
        <f t="shared" si="300"/>
        <v>0</v>
      </c>
      <c r="Y227">
        <f t="shared" si="300"/>
        <v>0</v>
      </c>
      <c r="Z227">
        <f t="shared" si="300"/>
        <v>0</v>
      </c>
      <c r="AA227">
        <f t="shared" si="300"/>
        <v>0</v>
      </c>
      <c r="AB227">
        <f t="shared" si="300"/>
        <v>0</v>
      </c>
      <c r="AC227">
        <f t="shared" si="300"/>
        <v>0</v>
      </c>
      <c r="AD227">
        <f t="shared" si="300"/>
        <v>0</v>
      </c>
      <c r="AE227">
        <f t="shared" si="300"/>
        <v>0</v>
      </c>
      <c r="AF227">
        <f t="shared" si="300"/>
        <v>0</v>
      </c>
      <c r="AG227">
        <f t="shared" ref="AG227:BL227" si="301">AG78</f>
        <v>0</v>
      </c>
      <c r="AH227">
        <f t="shared" si="301"/>
        <v>0</v>
      </c>
      <c r="AI227">
        <f t="shared" si="301"/>
        <v>0</v>
      </c>
      <c r="AJ227">
        <f t="shared" si="301"/>
        <v>0</v>
      </c>
      <c r="AK227">
        <f t="shared" si="301"/>
        <v>0</v>
      </c>
      <c r="AL227">
        <f t="shared" si="301"/>
        <v>0</v>
      </c>
      <c r="AM227">
        <f t="shared" si="301"/>
        <v>0</v>
      </c>
      <c r="AN227">
        <f t="shared" si="301"/>
        <v>0</v>
      </c>
      <c r="AO227">
        <f t="shared" si="301"/>
        <v>0</v>
      </c>
      <c r="AP227">
        <f t="shared" si="301"/>
        <v>0</v>
      </c>
      <c r="AQ227">
        <f t="shared" si="301"/>
        <v>0</v>
      </c>
      <c r="AR227">
        <f t="shared" si="301"/>
        <v>0</v>
      </c>
      <c r="AS227">
        <f t="shared" si="301"/>
        <v>0</v>
      </c>
      <c r="AT227">
        <f t="shared" si="301"/>
        <v>0</v>
      </c>
      <c r="AU227">
        <f t="shared" si="301"/>
        <v>0</v>
      </c>
      <c r="AV227">
        <f t="shared" si="301"/>
        <v>0</v>
      </c>
      <c r="AW227">
        <f t="shared" si="301"/>
        <v>0</v>
      </c>
      <c r="AX227">
        <f t="shared" si="301"/>
        <v>0</v>
      </c>
      <c r="AY227">
        <f t="shared" si="301"/>
        <v>0</v>
      </c>
      <c r="AZ227">
        <f t="shared" si="301"/>
        <v>0</v>
      </c>
      <c r="BA227">
        <f t="shared" si="301"/>
        <v>0</v>
      </c>
      <c r="BB227">
        <f t="shared" si="301"/>
        <v>0</v>
      </c>
      <c r="BC227">
        <f t="shared" si="301"/>
        <v>0</v>
      </c>
      <c r="BD227">
        <f t="shared" si="301"/>
        <v>0</v>
      </c>
      <c r="BE227">
        <f t="shared" si="301"/>
        <v>0</v>
      </c>
      <c r="BF227">
        <f t="shared" si="301"/>
        <v>0</v>
      </c>
      <c r="BG227">
        <f t="shared" si="301"/>
        <v>0</v>
      </c>
      <c r="BH227">
        <f t="shared" si="301"/>
        <v>0</v>
      </c>
      <c r="BI227">
        <f t="shared" si="301"/>
        <v>0</v>
      </c>
      <c r="BJ227">
        <f t="shared" si="301"/>
        <v>0</v>
      </c>
      <c r="BK227">
        <f t="shared" si="301"/>
        <v>0</v>
      </c>
      <c r="BL227">
        <f t="shared" si="301"/>
        <v>0</v>
      </c>
      <c r="BM227">
        <f t="shared" ref="BM227:CR227" si="302">BM78</f>
        <v>0</v>
      </c>
      <c r="BN227">
        <f t="shared" si="302"/>
        <v>0</v>
      </c>
      <c r="BO227">
        <f t="shared" si="302"/>
        <v>0</v>
      </c>
      <c r="BP227">
        <f t="shared" si="302"/>
        <v>0</v>
      </c>
      <c r="BQ227">
        <f t="shared" si="302"/>
        <v>0</v>
      </c>
      <c r="BR227">
        <f t="shared" si="302"/>
        <v>0</v>
      </c>
      <c r="BS227">
        <f t="shared" si="302"/>
        <v>0</v>
      </c>
      <c r="BT227">
        <f t="shared" si="302"/>
        <v>0</v>
      </c>
      <c r="BU227">
        <f t="shared" si="302"/>
        <v>0</v>
      </c>
      <c r="BV227">
        <f t="shared" si="302"/>
        <v>0</v>
      </c>
      <c r="BW227">
        <f t="shared" si="302"/>
        <v>0</v>
      </c>
      <c r="BX227">
        <f t="shared" si="302"/>
        <v>0</v>
      </c>
      <c r="BY227">
        <f t="shared" si="302"/>
        <v>0</v>
      </c>
      <c r="BZ227">
        <f t="shared" si="302"/>
        <v>0</v>
      </c>
      <c r="CA227">
        <f t="shared" si="302"/>
        <v>0</v>
      </c>
      <c r="CB227">
        <f t="shared" si="302"/>
        <v>0</v>
      </c>
      <c r="CC227">
        <f t="shared" si="302"/>
        <v>0</v>
      </c>
      <c r="CD227">
        <f t="shared" si="302"/>
        <v>0</v>
      </c>
      <c r="CE227">
        <f t="shared" si="302"/>
        <v>0</v>
      </c>
      <c r="CF227">
        <f t="shared" si="302"/>
        <v>0</v>
      </c>
      <c r="CG227">
        <f t="shared" si="302"/>
        <v>0</v>
      </c>
      <c r="CH227">
        <f t="shared" si="302"/>
        <v>0</v>
      </c>
      <c r="CI227">
        <f t="shared" si="302"/>
        <v>0</v>
      </c>
      <c r="CJ227">
        <f t="shared" si="302"/>
        <v>0</v>
      </c>
      <c r="CK227">
        <f t="shared" si="302"/>
        <v>0</v>
      </c>
      <c r="CL227">
        <f t="shared" si="302"/>
        <v>0</v>
      </c>
      <c r="CM227">
        <f t="shared" si="302"/>
        <v>0</v>
      </c>
      <c r="CN227">
        <f t="shared" si="302"/>
        <v>0</v>
      </c>
      <c r="CO227">
        <f t="shared" si="302"/>
        <v>0</v>
      </c>
      <c r="CP227">
        <f t="shared" si="302"/>
        <v>0</v>
      </c>
      <c r="CQ227">
        <f t="shared" si="302"/>
        <v>0</v>
      </c>
      <c r="CR227">
        <f t="shared" si="302"/>
        <v>0</v>
      </c>
      <c r="CS227">
        <f t="shared" ref="CS227:DH227" si="303">CS78</f>
        <v>0</v>
      </c>
      <c r="CT227">
        <f t="shared" si="303"/>
        <v>0</v>
      </c>
      <c r="CU227">
        <f t="shared" si="303"/>
        <v>0</v>
      </c>
      <c r="CV227">
        <f t="shared" si="303"/>
        <v>0</v>
      </c>
      <c r="CW227">
        <f t="shared" si="303"/>
        <v>0</v>
      </c>
      <c r="CX227">
        <f t="shared" si="303"/>
        <v>0</v>
      </c>
      <c r="CY227">
        <f t="shared" si="303"/>
        <v>0</v>
      </c>
      <c r="CZ227">
        <f t="shared" si="303"/>
        <v>0</v>
      </c>
      <c r="DA227">
        <f t="shared" si="303"/>
        <v>0</v>
      </c>
      <c r="DB227">
        <f t="shared" si="303"/>
        <v>0</v>
      </c>
      <c r="DC227">
        <f t="shared" si="303"/>
        <v>0</v>
      </c>
      <c r="DD227">
        <f t="shared" si="303"/>
        <v>0</v>
      </c>
      <c r="DE227">
        <f t="shared" si="303"/>
        <v>0</v>
      </c>
      <c r="DF227">
        <f t="shared" si="303"/>
        <v>0</v>
      </c>
      <c r="DG227">
        <f t="shared" si="303"/>
        <v>0</v>
      </c>
      <c r="DH227">
        <f t="shared" si="303"/>
        <v>0</v>
      </c>
    </row>
    <row r="228" spans="1:112">
      <c r="A228">
        <f t="shared" ref="A228:AF228" si="304">A79</f>
        <v>192</v>
      </c>
      <c r="B228" t="str">
        <f t="shared" si="304"/>
        <v>Servicio al Mejoramiento de la Navegación Amazónica</v>
      </c>
      <c r="C228">
        <f t="shared" si="304"/>
        <v>0</v>
      </c>
      <c r="D228">
        <f t="shared" si="304"/>
        <v>0</v>
      </c>
      <c r="E228">
        <f t="shared" si="304"/>
        <v>0</v>
      </c>
      <c r="F228">
        <f t="shared" si="304"/>
        <v>50</v>
      </c>
      <c r="G228">
        <f t="shared" si="304"/>
        <v>0</v>
      </c>
      <c r="H228">
        <f t="shared" si="304"/>
        <v>0</v>
      </c>
      <c r="I228">
        <f t="shared" si="304"/>
        <v>0</v>
      </c>
      <c r="J228">
        <f t="shared" si="304"/>
        <v>0</v>
      </c>
      <c r="K228">
        <f t="shared" si="304"/>
        <v>0</v>
      </c>
      <c r="L228">
        <f t="shared" si="304"/>
        <v>0</v>
      </c>
      <c r="M228">
        <f t="shared" si="304"/>
        <v>0</v>
      </c>
      <c r="N228">
        <f t="shared" si="304"/>
        <v>0</v>
      </c>
      <c r="O228">
        <f t="shared" si="304"/>
        <v>0</v>
      </c>
      <c r="P228">
        <f t="shared" si="304"/>
        <v>0</v>
      </c>
      <c r="Q228">
        <f t="shared" si="304"/>
        <v>0</v>
      </c>
      <c r="R228">
        <f t="shared" si="304"/>
        <v>84</v>
      </c>
      <c r="S228">
        <f t="shared" si="304"/>
        <v>0</v>
      </c>
      <c r="T228">
        <f t="shared" si="304"/>
        <v>0</v>
      </c>
      <c r="U228">
        <f t="shared" si="304"/>
        <v>0</v>
      </c>
      <c r="V228">
        <f t="shared" si="304"/>
        <v>0</v>
      </c>
      <c r="W228">
        <f t="shared" si="304"/>
        <v>0</v>
      </c>
      <c r="X228">
        <f t="shared" si="304"/>
        <v>0</v>
      </c>
      <c r="Y228">
        <f t="shared" si="304"/>
        <v>0</v>
      </c>
      <c r="Z228">
        <f t="shared" si="304"/>
        <v>0</v>
      </c>
      <c r="AA228">
        <f t="shared" si="304"/>
        <v>0</v>
      </c>
      <c r="AB228">
        <f t="shared" si="304"/>
        <v>0</v>
      </c>
      <c r="AC228">
        <f t="shared" si="304"/>
        <v>0</v>
      </c>
      <c r="AD228">
        <f t="shared" si="304"/>
        <v>0</v>
      </c>
      <c r="AE228">
        <f t="shared" si="304"/>
        <v>0</v>
      </c>
      <c r="AF228">
        <f t="shared" si="304"/>
        <v>0</v>
      </c>
      <c r="AG228">
        <f t="shared" ref="AG228:BL228" si="305">AG79</f>
        <v>0</v>
      </c>
      <c r="AH228">
        <f t="shared" si="305"/>
        <v>0</v>
      </c>
      <c r="AI228">
        <f t="shared" si="305"/>
        <v>0</v>
      </c>
      <c r="AJ228">
        <f t="shared" si="305"/>
        <v>0</v>
      </c>
      <c r="AK228">
        <f t="shared" si="305"/>
        <v>0</v>
      </c>
      <c r="AL228">
        <f t="shared" si="305"/>
        <v>0</v>
      </c>
      <c r="AM228">
        <f t="shared" si="305"/>
        <v>0</v>
      </c>
      <c r="AN228">
        <f t="shared" si="305"/>
        <v>0</v>
      </c>
      <c r="AO228">
        <f t="shared" si="305"/>
        <v>0</v>
      </c>
      <c r="AP228">
        <f t="shared" si="305"/>
        <v>0</v>
      </c>
      <c r="AQ228">
        <f t="shared" si="305"/>
        <v>0</v>
      </c>
      <c r="AR228">
        <f t="shared" si="305"/>
        <v>0</v>
      </c>
      <c r="AS228">
        <f t="shared" si="305"/>
        <v>0</v>
      </c>
      <c r="AT228">
        <f t="shared" si="305"/>
        <v>0</v>
      </c>
      <c r="AU228">
        <f t="shared" si="305"/>
        <v>0</v>
      </c>
      <c r="AV228">
        <f t="shared" si="305"/>
        <v>0</v>
      </c>
      <c r="AW228">
        <f t="shared" si="305"/>
        <v>0</v>
      </c>
      <c r="AX228">
        <f t="shared" si="305"/>
        <v>0</v>
      </c>
      <c r="AY228">
        <f t="shared" si="305"/>
        <v>0</v>
      </c>
      <c r="AZ228">
        <f t="shared" si="305"/>
        <v>0</v>
      </c>
      <c r="BA228">
        <f t="shared" si="305"/>
        <v>0</v>
      </c>
      <c r="BB228">
        <f t="shared" si="305"/>
        <v>0</v>
      </c>
      <c r="BC228">
        <f t="shared" si="305"/>
        <v>0</v>
      </c>
      <c r="BD228">
        <f t="shared" si="305"/>
        <v>0</v>
      </c>
      <c r="BE228">
        <f t="shared" si="305"/>
        <v>0</v>
      </c>
      <c r="BF228">
        <f t="shared" si="305"/>
        <v>0</v>
      </c>
      <c r="BG228">
        <f t="shared" si="305"/>
        <v>0</v>
      </c>
      <c r="BH228">
        <f t="shared" si="305"/>
        <v>0</v>
      </c>
      <c r="BI228">
        <f t="shared" si="305"/>
        <v>0</v>
      </c>
      <c r="BJ228">
        <f t="shared" si="305"/>
        <v>0</v>
      </c>
      <c r="BK228">
        <f t="shared" si="305"/>
        <v>0</v>
      </c>
      <c r="BL228">
        <f t="shared" si="305"/>
        <v>0</v>
      </c>
      <c r="BM228">
        <f t="shared" ref="BM228:CR228" si="306">BM79</f>
        <v>0</v>
      </c>
      <c r="BN228">
        <f t="shared" si="306"/>
        <v>0</v>
      </c>
      <c r="BO228">
        <f t="shared" si="306"/>
        <v>0</v>
      </c>
      <c r="BP228">
        <f t="shared" si="306"/>
        <v>0</v>
      </c>
      <c r="BQ228">
        <f t="shared" si="306"/>
        <v>0</v>
      </c>
      <c r="BR228">
        <f t="shared" si="306"/>
        <v>0</v>
      </c>
      <c r="BS228">
        <f t="shared" si="306"/>
        <v>0</v>
      </c>
      <c r="BT228">
        <f t="shared" si="306"/>
        <v>0</v>
      </c>
      <c r="BU228">
        <f t="shared" si="306"/>
        <v>0</v>
      </c>
      <c r="BV228">
        <f t="shared" si="306"/>
        <v>0</v>
      </c>
      <c r="BW228">
        <f t="shared" si="306"/>
        <v>0</v>
      </c>
      <c r="BX228">
        <f t="shared" si="306"/>
        <v>0</v>
      </c>
      <c r="BY228">
        <f t="shared" si="306"/>
        <v>0</v>
      </c>
      <c r="BZ228">
        <f t="shared" si="306"/>
        <v>0</v>
      </c>
      <c r="CA228">
        <f t="shared" si="306"/>
        <v>0</v>
      </c>
      <c r="CB228">
        <f t="shared" si="306"/>
        <v>0</v>
      </c>
      <c r="CC228">
        <f t="shared" si="306"/>
        <v>0</v>
      </c>
      <c r="CD228">
        <f t="shared" si="306"/>
        <v>0</v>
      </c>
      <c r="CE228">
        <f t="shared" si="306"/>
        <v>0</v>
      </c>
      <c r="CF228">
        <f t="shared" si="306"/>
        <v>0</v>
      </c>
      <c r="CG228">
        <f t="shared" si="306"/>
        <v>0</v>
      </c>
      <c r="CH228">
        <f t="shared" si="306"/>
        <v>0</v>
      </c>
      <c r="CI228">
        <f t="shared" si="306"/>
        <v>0</v>
      </c>
      <c r="CJ228">
        <f t="shared" si="306"/>
        <v>0</v>
      </c>
      <c r="CK228">
        <f t="shared" si="306"/>
        <v>0</v>
      </c>
      <c r="CL228">
        <f t="shared" si="306"/>
        <v>0</v>
      </c>
      <c r="CM228">
        <f t="shared" si="306"/>
        <v>0</v>
      </c>
      <c r="CN228">
        <f t="shared" si="306"/>
        <v>0</v>
      </c>
      <c r="CO228">
        <f t="shared" si="306"/>
        <v>0</v>
      </c>
      <c r="CP228">
        <f t="shared" si="306"/>
        <v>0</v>
      </c>
      <c r="CQ228">
        <f t="shared" si="306"/>
        <v>0</v>
      </c>
      <c r="CR228">
        <f t="shared" si="306"/>
        <v>0</v>
      </c>
      <c r="CS228">
        <f t="shared" ref="CS228:DH228" si="307">CS79</f>
        <v>0</v>
      </c>
      <c r="CT228">
        <f t="shared" si="307"/>
        <v>0</v>
      </c>
      <c r="CU228">
        <f t="shared" si="307"/>
        <v>0</v>
      </c>
      <c r="CV228">
        <f t="shared" si="307"/>
        <v>0</v>
      </c>
      <c r="CW228">
        <f t="shared" si="307"/>
        <v>0</v>
      </c>
      <c r="CX228">
        <f t="shared" si="307"/>
        <v>0</v>
      </c>
      <c r="CY228">
        <f t="shared" si="307"/>
        <v>0</v>
      </c>
      <c r="CZ228">
        <f t="shared" si="307"/>
        <v>0</v>
      </c>
      <c r="DA228">
        <f t="shared" si="307"/>
        <v>0</v>
      </c>
      <c r="DB228">
        <f t="shared" si="307"/>
        <v>0</v>
      </c>
      <c r="DC228">
        <f t="shared" si="307"/>
        <v>0</v>
      </c>
      <c r="DD228">
        <f t="shared" si="307"/>
        <v>0</v>
      </c>
      <c r="DE228">
        <f t="shared" si="307"/>
        <v>0</v>
      </c>
      <c r="DF228">
        <f t="shared" si="307"/>
        <v>0</v>
      </c>
      <c r="DG228">
        <f t="shared" si="307"/>
        <v>0</v>
      </c>
      <c r="DH228">
        <f t="shared" si="307"/>
        <v>0</v>
      </c>
    </row>
    <row r="229" spans="1:112">
      <c r="A229">
        <f t="shared" ref="A229:AF229" si="308">A80</f>
        <v>903</v>
      </c>
      <c r="B229" t="str">
        <f t="shared" si="308"/>
        <v>Gobierno Autónomo Departamental de Cochabamba</v>
      </c>
      <c r="C229">
        <f t="shared" si="308"/>
        <v>0</v>
      </c>
      <c r="D229">
        <f t="shared" si="308"/>
        <v>4349.6400000000003</v>
      </c>
      <c r="E229">
        <f t="shared" si="308"/>
        <v>0</v>
      </c>
      <c r="F229">
        <f t="shared" si="308"/>
        <v>0</v>
      </c>
      <c r="G229">
        <f t="shared" si="308"/>
        <v>0</v>
      </c>
      <c r="H229">
        <f t="shared" si="308"/>
        <v>0</v>
      </c>
      <c r="I229">
        <f t="shared" si="308"/>
        <v>0</v>
      </c>
      <c r="J229">
        <f t="shared" si="308"/>
        <v>0</v>
      </c>
      <c r="K229">
        <f t="shared" si="308"/>
        <v>0</v>
      </c>
      <c r="L229">
        <f t="shared" si="308"/>
        <v>0</v>
      </c>
      <c r="M229">
        <f t="shared" si="308"/>
        <v>0</v>
      </c>
      <c r="N229">
        <f t="shared" si="308"/>
        <v>0</v>
      </c>
      <c r="O229">
        <f t="shared" si="308"/>
        <v>0</v>
      </c>
      <c r="P229">
        <f t="shared" si="308"/>
        <v>314636.88</v>
      </c>
      <c r="Q229">
        <f t="shared" si="308"/>
        <v>0</v>
      </c>
      <c r="R229">
        <f t="shared" si="308"/>
        <v>0</v>
      </c>
      <c r="S229">
        <f t="shared" si="308"/>
        <v>0</v>
      </c>
      <c r="T229">
        <f t="shared" si="308"/>
        <v>0</v>
      </c>
      <c r="U229">
        <f t="shared" si="308"/>
        <v>0</v>
      </c>
      <c r="V229">
        <f t="shared" si="308"/>
        <v>0</v>
      </c>
      <c r="W229">
        <f t="shared" si="308"/>
        <v>0</v>
      </c>
      <c r="X229">
        <f t="shared" si="308"/>
        <v>0</v>
      </c>
      <c r="Y229">
        <f t="shared" si="308"/>
        <v>0</v>
      </c>
      <c r="Z229">
        <f t="shared" si="308"/>
        <v>0</v>
      </c>
      <c r="AA229">
        <f t="shared" si="308"/>
        <v>0</v>
      </c>
      <c r="AB229">
        <f t="shared" si="308"/>
        <v>0</v>
      </c>
      <c r="AC229">
        <f t="shared" si="308"/>
        <v>0</v>
      </c>
      <c r="AD229">
        <f t="shared" si="308"/>
        <v>0</v>
      </c>
      <c r="AE229">
        <f t="shared" si="308"/>
        <v>0</v>
      </c>
      <c r="AF229">
        <f t="shared" si="308"/>
        <v>0</v>
      </c>
      <c r="AG229">
        <f t="shared" ref="AG229:BL229" si="309">AG80</f>
        <v>0</v>
      </c>
      <c r="AH229">
        <f t="shared" si="309"/>
        <v>0</v>
      </c>
      <c r="AI229">
        <f t="shared" si="309"/>
        <v>0</v>
      </c>
      <c r="AJ229">
        <f t="shared" si="309"/>
        <v>0</v>
      </c>
      <c r="AK229">
        <f t="shared" si="309"/>
        <v>0</v>
      </c>
      <c r="AL229">
        <f t="shared" si="309"/>
        <v>0</v>
      </c>
      <c r="AM229">
        <f t="shared" si="309"/>
        <v>0</v>
      </c>
      <c r="AN229">
        <f t="shared" si="309"/>
        <v>0</v>
      </c>
      <c r="AO229">
        <f t="shared" si="309"/>
        <v>0</v>
      </c>
      <c r="AP229">
        <f t="shared" si="309"/>
        <v>0</v>
      </c>
      <c r="AQ229">
        <f t="shared" si="309"/>
        <v>0</v>
      </c>
      <c r="AR229">
        <f t="shared" si="309"/>
        <v>0</v>
      </c>
      <c r="AS229">
        <f t="shared" si="309"/>
        <v>0</v>
      </c>
      <c r="AT229">
        <f t="shared" si="309"/>
        <v>0</v>
      </c>
      <c r="AU229">
        <f t="shared" si="309"/>
        <v>0</v>
      </c>
      <c r="AV229">
        <f t="shared" si="309"/>
        <v>0</v>
      </c>
      <c r="AW229">
        <f t="shared" si="309"/>
        <v>0</v>
      </c>
      <c r="AX229">
        <f t="shared" si="309"/>
        <v>0</v>
      </c>
      <c r="AY229">
        <f t="shared" si="309"/>
        <v>0</v>
      </c>
      <c r="AZ229">
        <f t="shared" si="309"/>
        <v>0</v>
      </c>
      <c r="BA229">
        <f t="shared" si="309"/>
        <v>0</v>
      </c>
      <c r="BB229">
        <f t="shared" si="309"/>
        <v>0</v>
      </c>
      <c r="BC229">
        <f t="shared" si="309"/>
        <v>0</v>
      </c>
      <c r="BD229">
        <f t="shared" si="309"/>
        <v>0</v>
      </c>
      <c r="BE229">
        <f t="shared" si="309"/>
        <v>0</v>
      </c>
      <c r="BF229">
        <f t="shared" si="309"/>
        <v>0</v>
      </c>
      <c r="BG229">
        <f t="shared" si="309"/>
        <v>0</v>
      </c>
      <c r="BH229">
        <f t="shared" si="309"/>
        <v>0</v>
      </c>
      <c r="BI229">
        <f t="shared" si="309"/>
        <v>0</v>
      </c>
      <c r="BJ229">
        <f t="shared" si="309"/>
        <v>0</v>
      </c>
      <c r="BK229">
        <f t="shared" si="309"/>
        <v>0</v>
      </c>
      <c r="BL229">
        <f t="shared" si="309"/>
        <v>0</v>
      </c>
      <c r="BM229">
        <f t="shared" ref="BM229:CR229" si="310">BM80</f>
        <v>0</v>
      </c>
      <c r="BN229">
        <f t="shared" si="310"/>
        <v>0</v>
      </c>
      <c r="BO229">
        <f t="shared" si="310"/>
        <v>0</v>
      </c>
      <c r="BP229">
        <f t="shared" si="310"/>
        <v>0</v>
      </c>
      <c r="BQ229">
        <f t="shared" si="310"/>
        <v>0</v>
      </c>
      <c r="BR229">
        <f t="shared" si="310"/>
        <v>0</v>
      </c>
      <c r="BS229">
        <f t="shared" si="310"/>
        <v>0</v>
      </c>
      <c r="BT229">
        <f t="shared" si="310"/>
        <v>0</v>
      </c>
      <c r="BU229">
        <f t="shared" si="310"/>
        <v>0</v>
      </c>
      <c r="BV229">
        <f t="shared" si="310"/>
        <v>0</v>
      </c>
      <c r="BW229">
        <f t="shared" si="310"/>
        <v>0</v>
      </c>
      <c r="BX229">
        <f t="shared" si="310"/>
        <v>0</v>
      </c>
      <c r="BY229">
        <f t="shared" si="310"/>
        <v>0</v>
      </c>
      <c r="BZ229">
        <f t="shared" si="310"/>
        <v>0</v>
      </c>
      <c r="CA229">
        <f t="shared" si="310"/>
        <v>0</v>
      </c>
      <c r="CB229">
        <f t="shared" si="310"/>
        <v>0</v>
      </c>
      <c r="CC229">
        <f t="shared" si="310"/>
        <v>0</v>
      </c>
      <c r="CD229">
        <f t="shared" si="310"/>
        <v>0</v>
      </c>
      <c r="CE229">
        <f t="shared" si="310"/>
        <v>0</v>
      </c>
      <c r="CF229">
        <f t="shared" si="310"/>
        <v>0</v>
      </c>
      <c r="CG229">
        <f t="shared" si="310"/>
        <v>0</v>
      </c>
      <c r="CH229">
        <f t="shared" si="310"/>
        <v>0</v>
      </c>
      <c r="CI229">
        <f t="shared" si="310"/>
        <v>0</v>
      </c>
      <c r="CJ229">
        <f t="shared" si="310"/>
        <v>0</v>
      </c>
      <c r="CK229">
        <f t="shared" si="310"/>
        <v>0</v>
      </c>
      <c r="CL229">
        <f t="shared" si="310"/>
        <v>0</v>
      </c>
      <c r="CM229">
        <f t="shared" si="310"/>
        <v>0</v>
      </c>
      <c r="CN229">
        <f t="shared" si="310"/>
        <v>0</v>
      </c>
      <c r="CO229">
        <f t="shared" si="310"/>
        <v>0</v>
      </c>
      <c r="CP229">
        <f t="shared" si="310"/>
        <v>0</v>
      </c>
      <c r="CQ229">
        <f t="shared" si="310"/>
        <v>0</v>
      </c>
      <c r="CR229">
        <f t="shared" si="310"/>
        <v>0</v>
      </c>
      <c r="CS229">
        <f t="shared" ref="CS229:DH229" si="311">CS80</f>
        <v>0</v>
      </c>
      <c r="CT229">
        <f t="shared" si="311"/>
        <v>0</v>
      </c>
      <c r="CU229">
        <f t="shared" si="311"/>
        <v>0</v>
      </c>
      <c r="CV229">
        <f t="shared" si="311"/>
        <v>0</v>
      </c>
      <c r="CW229">
        <f t="shared" si="311"/>
        <v>0</v>
      </c>
      <c r="CX229">
        <f t="shared" si="311"/>
        <v>0</v>
      </c>
      <c r="CY229">
        <f t="shared" si="311"/>
        <v>0</v>
      </c>
      <c r="CZ229">
        <f t="shared" si="311"/>
        <v>0</v>
      </c>
      <c r="DA229">
        <f t="shared" si="311"/>
        <v>0</v>
      </c>
      <c r="DB229">
        <f t="shared" si="311"/>
        <v>0</v>
      </c>
      <c r="DC229">
        <f t="shared" si="311"/>
        <v>0</v>
      </c>
      <c r="DD229">
        <f t="shared" si="311"/>
        <v>0</v>
      </c>
      <c r="DE229">
        <f t="shared" si="311"/>
        <v>0</v>
      </c>
      <c r="DF229">
        <f t="shared" si="311"/>
        <v>0</v>
      </c>
      <c r="DG229">
        <f t="shared" si="311"/>
        <v>0</v>
      </c>
      <c r="DH229">
        <f t="shared" si="311"/>
        <v>0</v>
      </c>
    </row>
    <row r="230" spans="1:112">
      <c r="A230">
        <f t="shared" ref="A230:AF230" si="312">A81</f>
        <v>140</v>
      </c>
      <c r="B230" t="str">
        <f t="shared" si="312"/>
        <v>Universidad Pública de El Alto</v>
      </c>
      <c r="C230">
        <f t="shared" si="312"/>
        <v>0</v>
      </c>
      <c r="D230">
        <f t="shared" si="312"/>
        <v>0</v>
      </c>
      <c r="E230">
        <f t="shared" si="312"/>
        <v>0</v>
      </c>
      <c r="F230">
        <f t="shared" si="312"/>
        <v>0</v>
      </c>
      <c r="G230">
        <f t="shared" si="312"/>
        <v>0</v>
      </c>
      <c r="H230">
        <f t="shared" si="312"/>
        <v>18987.330000000002</v>
      </c>
      <c r="I230">
        <f t="shared" si="312"/>
        <v>0</v>
      </c>
      <c r="J230">
        <f t="shared" si="312"/>
        <v>0</v>
      </c>
      <c r="K230">
        <f t="shared" si="312"/>
        <v>0</v>
      </c>
      <c r="L230">
        <f t="shared" si="312"/>
        <v>1607.97</v>
      </c>
      <c r="M230">
        <f t="shared" si="312"/>
        <v>0</v>
      </c>
      <c r="N230">
        <f t="shared" si="312"/>
        <v>0</v>
      </c>
      <c r="O230">
        <f t="shared" si="312"/>
        <v>0</v>
      </c>
      <c r="P230">
        <f t="shared" si="312"/>
        <v>3371.99</v>
      </c>
      <c r="Q230">
        <f t="shared" si="312"/>
        <v>0</v>
      </c>
      <c r="R230">
        <f t="shared" si="312"/>
        <v>0</v>
      </c>
      <c r="S230">
        <f t="shared" si="312"/>
        <v>0</v>
      </c>
      <c r="T230">
        <f t="shared" si="312"/>
        <v>0</v>
      </c>
      <c r="U230">
        <f t="shared" si="312"/>
        <v>0</v>
      </c>
      <c r="V230">
        <f t="shared" si="312"/>
        <v>0</v>
      </c>
      <c r="W230">
        <f t="shared" si="312"/>
        <v>0</v>
      </c>
      <c r="X230">
        <f t="shared" si="312"/>
        <v>0</v>
      </c>
      <c r="Y230">
        <f t="shared" si="312"/>
        <v>0</v>
      </c>
      <c r="Z230">
        <f t="shared" si="312"/>
        <v>0</v>
      </c>
      <c r="AA230">
        <f t="shared" si="312"/>
        <v>0</v>
      </c>
      <c r="AB230">
        <f t="shared" si="312"/>
        <v>0</v>
      </c>
      <c r="AC230">
        <f t="shared" si="312"/>
        <v>0</v>
      </c>
      <c r="AD230">
        <f t="shared" si="312"/>
        <v>0</v>
      </c>
      <c r="AE230">
        <f t="shared" si="312"/>
        <v>0</v>
      </c>
      <c r="AF230">
        <f t="shared" si="312"/>
        <v>0</v>
      </c>
      <c r="AG230">
        <f t="shared" ref="AG230:BL230" si="313">AG81</f>
        <v>0</v>
      </c>
      <c r="AH230">
        <f t="shared" si="313"/>
        <v>0</v>
      </c>
      <c r="AI230">
        <f t="shared" si="313"/>
        <v>0</v>
      </c>
      <c r="AJ230">
        <f t="shared" si="313"/>
        <v>0</v>
      </c>
      <c r="AK230">
        <f t="shared" si="313"/>
        <v>0</v>
      </c>
      <c r="AL230">
        <f t="shared" si="313"/>
        <v>0</v>
      </c>
      <c r="AM230">
        <f t="shared" si="313"/>
        <v>0</v>
      </c>
      <c r="AN230">
        <f t="shared" si="313"/>
        <v>0</v>
      </c>
      <c r="AO230">
        <f t="shared" si="313"/>
        <v>0</v>
      </c>
      <c r="AP230">
        <f t="shared" si="313"/>
        <v>0</v>
      </c>
      <c r="AQ230">
        <f t="shared" si="313"/>
        <v>0</v>
      </c>
      <c r="AR230">
        <f t="shared" si="313"/>
        <v>0</v>
      </c>
      <c r="AS230">
        <f t="shared" si="313"/>
        <v>0</v>
      </c>
      <c r="AT230">
        <f t="shared" si="313"/>
        <v>0</v>
      </c>
      <c r="AU230">
        <f t="shared" si="313"/>
        <v>0</v>
      </c>
      <c r="AV230">
        <f t="shared" si="313"/>
        <v>0</v>
      </c>
      <c r="AW230">
        <f t="shared" si="313"/>
        <v>0</v>
      </c>
      <c r="AX230">
        <f t="shared" si="313"/>
        <v>0</v>
      </c>
      <c r="AY230">
        <f t="shared" si="313"/>
        <v>0</v>
      </c>
      <c r="AZ230">
        <f t="shared" si="313"/>
        <v>0</v>
      </c>
      <c r="BA230">
        <f t="shared" si="313"/>
        <v>0</v>
      </c>
      <c r="BB230">
        <f t="shared" si="313"/>
        <v>0</v>
      </c>
      <c r="BC230">
        <f t="shared" si="313"/>
        <v>0</v>
      </c>
      <c r="BD230">
        <f t="shared" si="313"/>
        <v>0</v>
      </c>
      <c r="BE230">
        <f t="shared" si="313"/>
        <v>0</v>
      </c>
      <c r="BF230">
        <f t="shared" si="313"/>
        <v>0</v>
      </c>
      <c r="BG230">
        <f t="shared" si="313"/>
        <v>0</v>
      </c>
      <c r="BH230">
        <f t="shared" si="313"/>
        <v>0</v>
      </c>
      <c r="BI230">
        <f t="shared" si="313"/>
        <v>0</v>
      </c>
      <c r="BJ230">
        <f t="shared" si="313"/>
        <v>0</v>
      </c>
      <c r="BK230">
        <f t="shared" si="313"/>
        <v>0</v>
      </c>
      <c r="BL230">
        <f t="shared" si="313"/>
        <v>0</v>
      </c>
      <c r="BM230">
        <f t="shared" ref="BM230:CR230" si="314">BM81</f>
        <v>0</v>
      </c>
      <c r="BN230">
        <f t="shared" si="314"/>
        <v>0</v>
      </c>
      <c r="BO230">
        <f t="shared" si="314"/>
        <v>0</v>
      </c>
      <c r="BP230">
        <f t="shared" si="314"/>
        <v>0</v>
      </c>
      <c r="BQ230">
        <f t="shared" si="314"/>
        <v>0</v>
      </c>
      <c r="BR230">
        <f t="shared" si="314"/>
        <v>0</v>
      </c>
      <c r="BS230">
        <f t="shared" si="314"/>
        <v>0</v>
      </c>
      <c r="BT230">
        <f t="shared" si="314"/>
        <v>0</v>
      </c>
      <c r="BU230">
        <f t="shared" si="314"/>
        <v>0</v>
      </c>
      <c r="BV230">
        <f t="shared" si="314"/>
        <v>0</v>
      </c>
      <c r="BW230">
        <f t="shared" si="314"/>
        <v>0</v>
      </c>
      <c r="BX230">
        <f t="shared" si="314"/>
        <v>0</v>
      </c>
      <c r="BY230">
        <f t="shared" si="314"/>
        <v>0</v>
      </c>
      <c r="BZ230">
        <f t="shared" si="314"/>
        <v>0</v>
      </c>
      <c r="CA230">
        <f t="shared" si="314"/>
        <v>0</v>
      </c>
      <c r="CB230">
        <f t="shared" si="314"/>
        <v>0</v>
      </c>
      <c r="CC230">
        <f t="shared" si="314"/>
        <v>0</v>
      </c>
      <c r="CD230">
        <f t="shared" si="314"/>
        <v>0</v>
      </c>
      <c r="CE230">
        <f t="shared" si="314"/>
        <v>0</v>
      </c>
      <c r="CF230">
        <f t="shared" si="314"/>
        <v>0</v>
      </c>
      <c r="CG230">
        <f t="shared" si="314"/>
        <v>0</v>
      </c>
      <c r="CH230">
        <f t="shared" si="314"/>
        <v>0</v>
      </c>
      <c r="CI230">
        <f t="shared" si="314"/>
        <v>0</v>
      </c>
      <c r="CJ230">
        <f t="shared" si="314"/>
        <v>0</v>
      </c>
      <c r="CK230">
        <f t="shared" si="314"/>
        <v>0</v>
      </c>
      <c r="CL230">
        <f t="shared" si="314"/>
        <v>0</v>
      </c>
      <c r="CM230">
        <f t="shared" si="314"/>
        <v>0</v>
      </c>
      <c r="CN230">
        <f t="shared" si="314"/>
        <v>0</v>
      </c>
      <c r="CO230">
        <f t="shared" si="314"/>
        <v>0</v>
      </c>
      <c r="CP230">
        <f t="shared" si="314"/>
        <v>0</v>
      </c>
      <c r="CQ230">
        <f t="shared" si="314"/>
        <v>0</v>
      </c>
      <c r="CR230">
        <f t="shared" si="314"/>
        <v>0</v>
      </c>
      <c r="CS230">
        <f t="shared" ref="CS230:DH230" si="315">CS81</f>
        <v>0</v>
      </c>
      <c r="CT230">
        <f t="shared" si="315"/>
        <v>0</v>
      </c>
      <c r="CU230">
        <f t="shared" si="315"/>
        <v>0</v>
      </c>
      <c r="CV230">
        <f t="shared" si="315"/>
        <v>0</v>
      </c>
      <c r="CW230">
        <f t="shared" si="315"/>
        <v>0</v>
      </c>
      <c r="CX230">
        <f t="shared" si="315"/>
        <v>0</v>
      </c>
      <c r="CY230">
        <f t="shared" si="315"/>
        <v>0</v>
      </c>
      <c r="CZ230">
        <f t="shared" si="315"/>
        <v>0</v>
      </c>
      <c r="DA230">
        <f t="shared" si="315"/>
        <v>0</v>
      </c>
      <c r="DB230">
        <f t="shared" si="315"/>
        <v>0</v>
      </c>
      <c r="DC230">
        <f t="shared" si="315"/>
        <v>0</v>
      </c>
      <c r="DD230">
        <f t="shared" si="315"/>
        <v>0</v>
      </c>
      <c r="DE230">
        <f t="shared" si="315"/>
        <v>0</v>
      </c>
      <c r="DF230">
        <f t="shared" si="315"/>
        <v>0</v>
      </c>
      <c r="DG230">
        <f t="shared" si="315"/>
        <v>0</v>
      </c>
      <c r="DH230">
        <f t="shared" si="315"/>
        <v>0</v>
      </c>
    </row>
    <row r="231" spans="1:112">
      <c r="A231">
        <f t="shared" ref="A231:AF231" si="316">A82</f>
        <v>139</v>
      </c>
      <c r="B231" t="str">
        <f t="shared" si="316"/>
        <v>Universidad Mayor de San Andrés</v>
      </c>
      <c r="C231">
        <f t="shared" si="316"/>
        <v>0</v>
      </c>
      <c r="D231">
        <f t="shared" si="316"/>
        <v>0</v>
      </c>
      <c r="E231">
        <f t="shared" si="316"/>
        <v>0</v>
      </c>
      <c r="F231">
        <f t="shared" si="316"/>
        <v>0</v>
      </c>
      <c r="G231">
        <f t="shared" si="316"/>
        <v>0</v>
      </c>
      <c r="H231">
        <f t="shared" si="316"/>
        <v>47.92</v>
      </c>
      <c r="I231">
        <f t="shared" si="316"/>
        <v>0</v>
      </c>
      <c r="J231">
        <f t="shared" si="316"/>
        <v>0</v>
      </c>
      <c r="K231">
        <f t="shared" si="316"/>
        <v>0</v>
      </c>
      <c r="L231">
        <f t="shared" si="316"/>
        <v>0</v>
      </c>
      <c r="M231">
        <f t="shared" si="316"/>
        <v>0</v>
      </c>
      <c r="N231">
        <f t="shared" si="316"/>
        <v>0</v>
      </c>
      <c r="O231">
        <f t="shared" si="316"/>
        <v>0</v>
      </c>
      <c r="P231">
        <f t="shared" si="316"/>
        <v>459.22</v>
      </c>
      <c r="Q231">
        <f t="shared" si="316"/>
        <v>0</v>
      </c>
      <c r="R231">
        <f t="shared" si="316"/>
        <v>0</v>
      </c>
      <c r="S231">
        <f t="shared" si="316"/>
        <v>0</v>
      </c>
      <c r="T231">
        <f t="shared" si="316"/>
        <v>0</v>
      </c>
      <c r="U231">
        <f t="shared" si="316"/>
        <v>0</v>
      </c>
      <c r="V231">
        <f t="shared" si="316"/>
        <v>0</v>
      </c>
      <c r="W231">
        <f t="shared" si="316"/>
        <v>0</v>
      </c>
      <c r="X231">
        <f t="shared" si="316"/>
        <v>0</v>
      </c>
      <c r="Y231">
        <f t="shared" si="316"/>
        <v>0</v>
      </c>
      <c r="Z231">
        <f t="shared" si="316"/>
        <v>0</v>
      </c>
      <c r="AA231">
        <f t="shared" si="316"/>
        <v>0</v>
      </c>
      <c r="AB231">
        <f t="shared" si="316"/>
        <v>0</v>
      </c>
      <c r="AC231">
        <f t="shared" si="316"/>
        <v>0</v>
      </c>
      <c r="AD231">
        <f t="shared" si="316"/>
        <v>0</v>
      </c>
      <c r="AE231">
        <f t="shared" si="316"/>
        <v>0</v>
      </c>
      <c r="AF231">
        <f t="shared" si="316"/>
        <v>0</v>
      </c>
      <c r="AG231">
        <f t="shared" ref="AG231:BL231" si="317">AG82</f>
        <v>0</v>
      </c>
      <c r="AH231">
        <f t="shared" si="317"/>
        <v>0</v>
      </c>
      <c r="AI231">
        <f t="shared" si="317"/>
        <v>0</v>
      </c>
      <c r="AJ231">
        <f t="shared" si="317"/>
        <v>0</v>
      </c>
      <c r="AK231">
        <f t="shared" si="317"/>
        <v>0</v>
      </c>
      <c r="AL231">
        <f t="shared" si="317"/>
        <v>0</v>
      </c>
      <c r="AM231">
        <f t="shared" si="317"/>
        <v>0</v>
      </c>
      <c r="AN231">
        <f t="shared" si="317"/>
        <v>0</v>
      </c>
      <c r="AO231">
        <f t="shared" si="317"/>
        <v>0</v>
      </c>
      <c r="AP231">
        <f t="shared" si="317"/>
        <v>0</v>
      </c>
      <c r="AQ231">
        <f t="shared" si="317"/>
        <v>0</v>
      </c>
      <c r="AR231">
        <f t="shared" si="317"/>
        <v>0</v>
      </c>
      <c r="AS231">
        <f t="shared" si="317"/>
        <v>0</v>
      </c>
      <c r="AT231">
        <f t="shared" si="317"/>
        <v>0</v>
      </c>
      <c r="AU231">
        <f t="shared" si="317"/>
        <v>0</v>
      </c>
      <c r="AV231">
        <f t="shared" si="317"/>
        <v>0</v>
      </c>
      <c r="AW231">
        <f t="shared" si="317"/>
        <v>0</v>
      </c>
      <c r="AX231">
        <f t="shared" si="317"/>
        <v>0</v>
      </c>
      <c r="AY231">
        <f t="shared" si="317"/>
        <v>0</v>
      </c>
      <c r="AZ231">
        <f t="shared" si="317"/>
        <v>0</v>
      </c>
      <c r="BA231">
        <f t="shared" si="317"/>
        <v>0</v>
      </c>
      <c r="BB231">
        <f t="shared" si="317"/>
        <v>0</v>
      </c>
      <c r="BC231">
        <f t="shared" si="317"/>
        <v>0</v>
      </c>
      <c r="BD231">
        <f t="shared" si="317"/>
        <v>0</v>
      </c>
      <c r="BE231">
        <f t="shared" si="317"/>
        <v>0</v>
      </c>
      <c r="BF231">
        <f t="shared" si="317"/>
        <v>0</v>
      </c>
      <c r="BG231">
        <f t="shared" si="317"/>
        <v>0</v>
      </c>
      <c r="BH231">
        <f t="shared" si="317"/>
        <v>0</v>
      </c>
      <c r="BI231">
        <f t="shared" si="317"/>
        <v>0</v>
      </c>
      <c r="BJ231">
        <f t="shared" si="317"/>
        <v>0</v>
      </c>
      <c r="BK231">
        <f t="shared" si="317"/>
        <v>0</v>
      </c>
      <c r="BL231">
        <f t="shared" si="317"/>
        <v>0</v>
      </c>
      <c r="BM231">
        <f t="shared" ref="BM231:CR231" si="318">BM82</f>
        <v>0</v>
      </c>
      <c r="BN231">
        <f t="shared" si="318"/>
        <v>0</v>
      </c>
      <c r="BO231">
        <f t="shared" si="318"/>
        <v>0</v>
      </c>
      <c r="BP231">
        <f t="shared" si="318"/>
        <v>0</v>
      </c>
      <c r="BQ231">
        <f t="shared" si="318"/>
        <v>0</v>
      </c>
      <c r="BR231">
        <f t="shared" si="318"/>
        <v>0</v>
      </c>
      <c r="BS231">
        <f t="shared" si="318"/>
        <v>0</v>
      </c>
      <c r="BT231">
        <f t="shared" si="318"/>
        <v>0</v>
      </c>
      <c r="BU231">
        <f t="shared" si="318"/>
        <v>0</v>
      </c>
      <c r="BV231">
        <f t="shared" si="318"/>
        <v>0</v>
      </c>
      <c r="BW231">
        <f t="shared" si="318"/>
        <v>0</v>
      </c>
      <c r="BX231">
        <f t="shared" si="318"/>
        <v>0</v>
      </c>
      <c r="BY231">
        <f t="shared" si="318"/>
        <v>0</v>
      </c>
      <c r="BZ231">
        <f t="shared" si="318"/>
        <v>0</v>
      </c>
      <c r="CA231">
        <f t="shared" si="318"/>
        <v>0</v>
      </c>
      <c r="CB231">
        <f t="shared" si="318"/>
        <v>0</v>
      </c>
      <c r="CC231">
        <f t="shared" si="318"/>
        <v>0</v>
      </c>
      <c r="CD231">
        <f t="shared" si="318"/>
        <v>0</v>
      </c>
      <c r="CE231">
        <f t="shared" si="318"/>
        <v>0</v>
      </c>
      <c r="CF231">
        <f t="shared" si="318"/>
        <v>0</v>
      </c>
      <c r="CG231">
        <f t="shared" si="318"/>
        <v>0</v>
      </c>
      <c r="CH231">
        <f t="shared" si="318"/>
        <v>0</v>
      </c>
      <c r="CI231">
        <f t="shared" si="318"/>
        <v>0</v>
      </c>
      <c r="CJ231">
        <f t="shared" si="318"/>
        <v>0</v>
      </c>
      <c r="CK231">
        <f t="shared" si="318"/>
        <v>0</v>
      </c>
      <c r="CL231">
        <f t="shared" si="318"/>
        <v>0</v>
      </c>
      <c r="CM231">
        <f t="shared" si="318"/>
        <v>0</v>
      </c>
      <c r="CN231">
        <f t="shared" si="318"/>
        <v>0</v>
      </c>
      <c r="CO231">
        <f t="shared" si="318"/>
        <v>0</v>
      </c>
      <c r="CP231">
        <f t="shared" si="318"/>
        <v>0</v>
      </c>
      <c r="CQ231">
        <f t="shared" si="318"/>
        <v>0</v>
      </c>
      <c r="CR231">
        <f t="shared" si="318"/>
        <v>0</v>
      </c>
      <c r="CS231">
        <f t="shared" ref="CS231:DH231" si="319">CS82</f>
        <v>0</v>
      </c>
      <c r="CT231">
        <f t="shared" si="319"/>
        <v>0</v>
      </c>
      <c r="CU231">
        <f t="shared" si="319"/>
        <v>0</v>
      </c>
      <c r="CV231">
        <f t="shared" si="319"/>
        <v>0</v>
      </c>
      <c r="CW231">
        <f t="shared" si="319"/>
        <v>0</v>
      </c>
      <c r="CX231">
        <f t="shared" si="319"/>
        <v>0</v>
      </c>
      <c r="CY231">
        <f t="shared" si="319"/>
        <v>0</v>
      </c>
      <c r="CZ231">
        <f t="shared" si="319"/>
        <v>0</v>
      </c>
      <c r="DA231">
        <f t="shared" si="319"/>
        <v>0</v>
      </c>
      <c r="DB231">
        <f t="shared" si="319"/>
        <v>0</v>
      </c>
      <c r="DC231">
        <f t="shared" si="319"/>
        <v>0</v>
      </c>
      <c r="DD231">
        <f t="shared" si="319"/>
        <v>0</v>
      </c>
      <c r="DE231">
        <f t="shared" si="319"/>
        <v>0</v>
      </c>
      <c r="DF231">
        <f t="shared" si="319"/>
        <v>0</v>
      </c>
      <c r="DG231">
        <f t="shared" si="319"/>
        <v>0</v>
      </c>
      <c r="DH231">
        <f t="shared" si="319"/>
        <v>0</v>
      </c>
    </row>
    <row r="232" spans="1:112">
      <c r="A232">
        <f t="shared" ref="A232:AF232" si="320">A83</f>
        <v>145</v>
      </c>
      <c r="B232" t="str">
        <f t="shared" si="320"/>
        <v>Universidad Autónoma Juan Misael Saracho</v>
      </c>
      <c r="C232">
        <f t="shared" si="320"/>
        <v>0</v>
      </c>
      <c r="D232">
        <f t="shared" si="320"/>
        <v>0</v>
      </c>
      <c r="E232">
        <f t="shared" si="320"/>
        <v>0</v>
      </c>
      <c r="F232">
        <f t="shared" si="320"/>
        <v>0</v>
      </c>
      <c r="G232">
        <f t="shared" si="320"/>
        <v>0</v>
      </c>
      <c r="H232">
        <f t="shared" si="320"/>
        <v>1530.98</v>
      </c>
      <c r="I232">
        <f t="shared" si="320"/>
        <v>0</v>
      </c>
      <c r="J232">
        <f t="shared" si="320"/>
        <v>0</v>
      </c>
      <c r="K232">
        <f t="shared" si="320"/>
        <v>0</v>
      </c>
      <c r="L232">
        <f t="shared" si="320"/>
        <v>0</v>
      </c>
      <c r="M232">
        <f t="shared" si="320"/>
        <v>0</v>
      </c>
      <c r="N232">
        <f t="shared" si="320"/>
        <v>1530.98</v>
      </c>
      <c r="O232">
        <f t="shared" si="320"/>
        <v>0</v>
      </c>
      <c r="P232">
        <f t="shared" si="320"/>
        <v>1532.13</v>
      </c>
      <c r="Q232">
        <f t="shared" si="320"/>
        <v>0</v>
      </c>
      <c r="R232">
        <f t="shared" si="320"/>
        <v>1532.13</v>
      </c>
      <c r="S232">
        <f t="shared" si="320"/>
        <v>0</v>
      </c>
      <c r="T232">
        <f t="shared" si="320"/>
        <v>0</v>
      </c>
      <c r="U232">
        <f t="shared" si="320"/>
        <v>0</v>
      </c>
      <c r="V232">
        <f t="shared" si="320"/>
        <v>0</v>
      </c>
      <c r="W232">
        <f t="shared" si="320"/>
        <v>0</v>
      </c>
      <c r="X232">
        <f t="shared" si="320"/>
        <v>0</v>
      </c>
      <c r="Y232">
        <f t="shared" si="320"/>
        <v>0</v>
      </c>
      <c r="Z232">
        <f t="shared" si="320"/>
        <v>0</v>
      </c>
      <c r="AA232">
        <f t="shared" si="320"/>
        <v>0</v>
      </c>
      <c r="AB232">
        <f t="shared" si="320"/>
        <v>0</v>
      </c>
      <c r="AC232">
        <f t="shared" si="320"/>
        <v>0</v>
      </c>
      <c r="AD232">
        <f t="shared" si="320"/>
        <v>0</v>
      </c>
      <c r="AE232">
        <f t="shared" si="320"/>
        <v>0</v>
      </c>
      <c r="AF232">
        <f t="shared" si="320"/>
        <v>0</v>
      </c>
      <c r="AG232">
        <f t="shared" ref="AG232:BL232" si="321">AG83</f>
        <v>0</v>
      </c>
      <c r="AH232">
        <f t="shared" si="321"/>
        <v>0</v>
      </c>
      <c r="AI232">
        <f t="shared" si="321"/>
        <v>0</v>
      </c>
      <c r="AJ232">
        <f t="shared" si="321"/>
        <v>0</v>
      </c>
      <c r="AK232">
        <f t="shared" si="321"/>
        <v>0</v>
      </c>
      <c r="AL232">
        <f t="shared" si="321"/>
        <v>0</v>
      </c>
      <c r="AM232">
        <f t="shared" si="321"/>
        <v>0</v>
      </c>
      <c r="AN232">
        <f t="shared" si="321"/>
        <v>0</v>
      </c>
      <c r="AO232">
        <f t="shared" si="321"/>
        <v>0</v>
      </c>
      <c r="AP232">
        <f t="shared" si="321"/>
        <v>0</v>
      </c>
      <c r="AQ232">
        <f t="shared" si="321"/>
        <v>0</v>
      </c>
      <c r="AR232">
        <f t="shared" si="321"/>
        <v>0</v>
      </c>
      <c r="AS232">
        <f t="shared" si="321"/>
        <v>0</v>
      </c>
      <c r="AT232">
        <f t="shared" si="321"/>
        <v>0</v>
      </c>
      <c r="AU232">
        <f t="shared" si="321"/>
        <v>0</v>
      </c>
      <c r="AV232">
        <f t="shared" si="321"/>
        <v>0</v>
      </c>
      <c r="AW232">
        <f t="shared" si="321"/>
        <v>0</v>
      </c>
      <c r="AX232">
        <f t="shared" si="321"/>
        <v>0</v>
      </c>
      <c r="AY232">
        <f t="shared" si="321"/>
        <v>0</v>
      </c>
      <c r="AZ232">
        <f t="shared" si="321"/>
        <v>0</v>
      </c>
      <c r="BA232">
        <f t="shared" si="321"/>
        <v>0</v>
      </c>
      <c r="BB232">
        <f t="shared" si="321"/>
        <v>0</v>
      </c>
      <c r="BC232">
        <f t="shared" si="321"/>
        <v>0</v>
      </c>
      <c r="BD232">
        <f t="shared" si="321"/>
        <v>0</v>
      </c>
      <c r="BE232">
        <f t="shared" si="321"/>
        <v>0</v>
      </c>
      <c r="BF232">
        <f t="shared" si="321"/>
        <v>0</v>
      </c>
      <c r="BG232">
        <f t="shared" si="321"/>
        <v>0</v>
      </c>
      <c r="BH232">
        <f t="shared" si="321"/>
        <v>0</v>
      </c>
      <c r="BI232">
        <f t="shared" si="321"/>
        <v>0</v>
      </c>
      <c r="BJ232">
        <f t="shared" si="321"/>
        <v>0</v>
      </c>
      <c r="BK232">
        <f t="shared" si="321"/>
        <v>0</v>
      </c>
      <c r="BL232">
        <f t="shared" si="321"/>
        <v>0</v>
      </c>
      <c r="BM232">
        <f t="shared" ref="BM232:CR232" si="322">BM83</f>
        <v>0</v>
      </c>
      <c r="BN232">
        <f t="shared" si="322"/>
        <v>0</v>
      </c>
      <c r="BO232">
        <f t="shared" si="322"/>
        <v>0</v>
      </c>
      <c r="BP232">
        <f t="shared" si="322"/>
        <v>0</v>
      </c>
      <c r="BQ232">
        <f t="shared" si="322"/>
        <v>0</v>
      </c>
      <c r="BR232">
        <f t="shared" si="322"/>
        <v>0</v>
      </c>
      <c r="BS232">
        <f t="shared" si="322"/>
        <v>0</v>
      </c>
      <c r="BT232">
        <f t="shared" si="322"/>
        <v>0</v>
      </c>
      <c r="BU232">
        <f t="shared" si="322"/>
        <v>0</v>
      </c>
      <c r="BV232">
        <f t="shared" si="322"/>
        <v>0</v>
      </c>
      <c r="BW232">
        <f t="shared" si="322"/>
        <v>0</v>
      </c>
      <c r="BX232">
        <f t="shared" si="322"/>
        <v>0</v>
      </c>
      <c r="BY232">
        <f t="shared" si="322"/>
        <v>0</v>
      </c>
      <c r="BZ232">
        <f t="shared" si="322"/>
        <v>0</v>
      </c>
      <c r="CA232">
        <f t="shared" si="322"/>
        <v>0</v>
      </c>
      <c r="CB232">
        <f t="shared" si="322"/>
        <v>0</v>
      </c>
      <c r="CC232">
        <f t="shared" si="322"/>
        <v>0</v>
      </c>
      <c r="CD232">
        <f t="shared" si="322"/>
        <v>0</v>
      </c>
      <c r="CE232">
        <f t="shared" si="322"/>
        <v>0</v>
      </c>
      <c r="CF232">
        <f t="shared" si="322"/>
        <v>0</v>
      </c>
      <c r="CG232">
        <f t="shared" si="322"/>
        <v>0</v>
      </c>
      <c r="CH232">
        <f t="shared" si="322"/>
        <v>0</v>
      </c>
      <c r="CI232">
        <f t="shared" si="322"/>
        <v>0</v>
      </c>
      <c r="CJ232">
        <f t="shared" si="322"/>
        <v>0</v>
      </c>
      <c r="CK232">
        <f t="shared" si="322"/>
        <v>0</v>
      </c>
      <c r="CL232">
        <f t="shared" si="322"/>
        <v>0</v>
      </c>
      <c r="CM232">
        <f t="shared" si="322"/>
        <v>0</v>
      </c>
      <c r="CN232">
        <f t="shared" si="322"/>
        <v>0</v>
      </c>
      <c r="CO232">
        <f t="shared" si="322"/>
        <v>0</v>
      </c>
      <c r="CP232">
        <f t="shared" si="322"/>
        <v>0</v>
      </c>
      <c r="CQ232">
        <f t="shared" si="322"/>
        <v>0</v>
      </c>
      <c r="CR232">
        <f t="shared" si="322"/>
        <v>0</v>
      </c>
      <c r="CS232">
        <f t="shared" ref="CS232:DH232" si="323">CS83</f>
        <v>0</v>
      </c>
      <c r="CT232">
        <f t="shared" si="323"/>
        <v>0</v>
      </c>
      <c r="CU232">
        <f t="shared" si="323"/>
        <v>0</v>
      </c>
      <c r="CV232">
        <f t="shared" si="323"/>
        <v>0</v>
      </c>
      <c r="CW232">
        <f t="shared" si="323"/>
        <v>0</v>
      </c>
      <c r="CX232">
        <f t="shared" si="323"/>
        <v>0</v>
      </c>
      <c r="CY232">
        <f t="shared" si="323"/>
        <v>0</v>
      </c>
      <c r="CZ232">
        <f t="shared" si="323"/>
        <v>0</v>
      </c>
      <c r="DA232">
        <f t="shared" si="323"/>
        <v>0</v>
      </c>
      <c r="DB232">
        <f t="shared" si="323"/>
        <v>0</v>
      </c>
      <c r="DC232">
        <f t="shared" si="323"/>
        <v>0</v>
      </c>
      <c r="DD232">
        <f t="shared" si="323"/>
        <v>0</v>
      </c>
      <c r="DE232">
        <f t="shared" si="323"/>
        <v>0</v>
      </c>
      <c r="DF232">
        <f t="shared" si="323"/>
        <v>0</v>
      </c>
      <c r="DG232">
        <f t="shared" si="323"/>
        <v>0</v>
      </c>
      <c r="DH232">
        <f t="shared" si="323"/>
        <v>0</v>
      </c>
    </row>
    <row r="233" spans="1:112">
      <c r="A233">
        <f t="shared" ref="A233:AF233" si="324">A84</f>
        <v>572</v>
      </c>
      <c r="B233" t="str">
        <f t="shared" si="324"/>
        <v>Empresa de Apoyo a la Producción de Alimentos</v>
      </c>
      <c r="C233">
        <f t="shared" si="324"/>
        <v>0</v>
      </c>
      <c r="D233">
        <f t="shared" si="324"/>
        <v>0</v>
      </c>
      <c r="E233">
        <f t="shared" si="324"/>
        <v>0</v>
      </c>
      <c r="F233">
        <f t="shared" si="324"/>
        <v>0</v>
      </c>
      <c r="G233">
        <f t="shared" si="324"/>
        <v>0</v>
      </c>
      <c r="H233">
        <f t="shared" si="324"/>
        <v>0</v>
      </c>
      <c r="I233">
        <f t="shared" si="324"/>
        <v>0</v>
      </c>
      <c r="J233">
        <f t="shared" si="324"/>
        <v>0</v>
      </c>
      <c r="K233">
        <f t="shared" si="324"/>
        <v>0</v>
      </c>
      <c r="L233">
        <f t="shared" si="324"/>
        <v>0</v>
      </c>
      <c r="M233">
        <f t="shared" si="324"/>
        <v>0</v>
      </c>
      <c r="N233">
        <f t="shared" si="324"/>
        <v>0</v>
      </c>
      <c r="O233">
        <f t="shared" si="324"/>
        <v>0</v>
      </c>
      <c r="P233">
        <f t="shared" si="324"/>
        <v>0</v>
      </c>
      <c r="Q233">
        <f t="shared" si="324"/>
        <v>0</v>
      </c>
      <c r="R233">
        <f t="shared" si="324"/>
        <v>20441512.059999999</v>
      </c>
      <c r="S233">
        <f t="shared" si="324"/>
        <v>0</v>
      </c>
      <c r="T233">
        <f t="shared" si="324"/>
        <v>0</v>
      </c>
      <c r="U233">
        <f t="shared" si="324"/>
        <v>0</v>
      </c>
      <c r="V233">
        <f t="shared" si="324"/>
        <v>0</v>
      </c>
      <c r="W233">
        <f t="shared" si="324"/>
        <v>0</v>
      </c>
      <c r="X233">
        <f t="shared" si="324"/>
        <v>0</v>
      </c>
      <c r="Y233">
        <f t="shared" si="324"/>
        <v>0</v>
      </c>
      <c r="Z233">
        <f t="shared" si="324"/>
        <v>0</v>
      </c>
      <c r="AA233">
        <f t="shared" si="324"/>
        <v>0</v>
      </c>
      <c r="AB233">
        <f t="shared" si="324"/>
        <v>0</v>
      </c>
      <c r="AC233">
        <f t="shared" si="324"/>
        <v>0</v>
      </c>
      <c r="AD233">
        <f t="shared" si="324"/>
        <v>0</v>
      </c>
      <c r="AE233">
        <f t="shared" si="324"/>
        <v>0</v>
      </c>
      <c r="AF233">
        <f t="shared" si="324"/>
        <v>0</v>
      </c>
      <c r="AG233">
        <f t="shared" ref="AG233:BL233" si="325">AG84</f>
        <v>0</v>
      </c>
      <c r="AH233">
        <f t="shared" si="325"/>
        <v>0</v>
      </c>
      <c r="AI233">
        <f t="shared" si="325"/>
        <v>0</v>
      </c>
      <c r="AJ233">
        <f t="shared" si="325"/>
        <v>0</v>
      </c>
      <c r="AK233">
        <f t="shared" si="325"/>
        <v>0</v>
      </c>
      <c r="AL233">
        <f t="shared" si="325"/>
        <v>0</v>
      </c>
      <c r="AM233">
        <f t="shared" si="325"/>
        <v>0</v>
      </c>
      <c r="AN233">
        <f t="shared" si="325"/>
        <v>0</v>
      </c>
      <c r="AO233">
        <f t="shared" si="325"/>
        <v>0</v>
      </c>
      <c r="AP233">
        <f t="shared" si="325"/>
        <v>0</v>
      </c>
      <c r="AQ233">
        <f t="shared" si="325"/>
        <v>0</v>
      </c>
      <c r="AR233">
        <f t="shared" si="325"/>
        <v>0</v>
      </c>
      <c r="AS233">
        <f t="shared" si="325"/>
        <v>0</v>
      </c>
      <c r="AT233">
        <f t="shared" si="325"/>
        <v>0</v>
      </c>
      <c r="AU233">
        <f t="shared" si="325"/>
        <v>0</v>
      </c>
      <c r="AV233">
        <f t="shared" si="325"/>
        <v>0</v>
      </c>
      <c r="AW233">
        <f t="shared" si="325"/>
        <v>0</v>
      </c>
      <c r="AX233">
        <f t="shared" si="325"/>
        <v>0</v>
      </c>
      <c r="AY233">
        <f t="shared" si="325"/>
        <v>0</v>
      </c>
      <c r="AZ233">
        <f t="shared" si="325"/>
        <v>0</v>
      </c>
      <c r="BA233">
        <f t="shared" si="325"/>
        <v>0</v>
      </c>
      <c r="BB233">
        <f t="shared" si="325"/>
        <v>0</v>
      </c>
      <c r="BC233">
        <f t="shared" si="325"/>
        <v>0</v>
      </c>
      <c r="BD233">
        <f t="shared" si="325"/>
        <v>0</v>
      </c>
      <c r="BE233">
        <f t="shared" si="325"/>
        <v>0</v>
      </c>
      <c r="BF233">
        <f t="shared" si="325"/>
        <v>0</v>
      </c>
      <c r="BG233">
        <f t="shared" si="325"/>
        <v>0</v>
      </c>
      <c r="BH233">
        <f t="shared" si="325"/>
        <v>0</v>
      </c>
      <c r="BI233">
        <f t="shared" si="325"/>
        <v>0</v>
      </c>
      <c r="BJ233">
        <f t="shared" si="325"/>
        <v>0</v>
      </c>
      <c r="BK233">
        <f t="shared" si="325"/>
        <v>0</v>
      </c>
      <c r="BL233">
        <f t="shared" si="325"/>
        <v>0</v>
      </c>
      <c r="BM233">
        <f t="shared" ref="BM233:CR233" si="326">BM84</f>
        <v>0</v>
      </c>
      <c r="BN233">
        <f t="shared" si="326"/>
        <v>0</v>
      </c>
      <c r="BO233">
        <f t="shared" si="326"/>
        <v>0</v>
      </c>
      <c r="BP233">
        <f t="shared" si="326"/>
        <v>0</v>
      </c>
      <c r="BQ233">
        <f t="shared" si="326"/>
        <v>0</v>
      </c>
      <c r="BR233">
        <f t="shared" si="326"/>
        <v>0</v>
      </c>
      <c r="BS233">
        <f t="shared" si="326"/>
        <v>0</v>
      </c>
      <c r="BT233">
        <f t="shared" si="326"/>
        <v>0</v>
      </c>
      <c r="BU233">
        <f t="shared" si="326"/>
        <v>0</v>
      </c>
      <c r="BV233">
        <f t="shared" si="326"/>
        <v>0</v>
      </c>
      <c r="BW233">
        <f t="shared" si="326"/>
        <v>0</v>
      </c>
      <c r="BX233">
        <f t="shared" si="326"/>
        <v>0</v>
      </c>
      <c r="BY233">
        <f t="shared" si="326"/>
        <v>0</v>
      </c>
      <c r="BZ233">
        <f t="shared" si="326"/>
        <v>0</v>
      </c>
      <c r="CA233">
        <f t="shared" si="326"/>
        <v>0</v>
      </c>
      <c r="CB233">
        <f t="shared" si="326"/>
        <v>0</v>
      </c>
      <c r="CC233">
        <f t="shared" si="326"/>
        <v>0</v>
      </c>
      <c r="CD233">
        <f t="shared" si="326"/>
        <v>0</v>
      </c>
      <c r="CE233">
        <f t="shared" si="326"/>
        <v>0</v>
      </c>
      <c r="CF233">
        <f t="shared" si="326"/>
        <v>0</v>
      </c>
      <c r="CG233">
        <f t="shared" si="326"/>
        <v>0</v>
      </c>
      <c r="CH233">
        <f t="shared" si="326"/>
        <v>0</v>
      </c>
      <c r="CI233">
        <f t="shared" si="326"/>
        <v>0</v>
      </c>
      <c r="CJ233">
        <f t="shared" si="326"/>
        <v>0</v>
      </c>
      <c r="CK233">
        <f t="shared" si="326"/>
        <v>0</v>
      </c>
      <c r="CL233">
        <f t="shared" si="326"/>
        <v>0</v>
      </c>
      <c r="CM233">
        <f t="shared" si="326"/>
        <v>0</v>
      </c>
      <c r="CN233">
        <f t="shared" si="326"/>
        <v>0</v>
      </c>
      <c r="CO233">
        <f t="shared" si="326"/>
        <v>0</v>
      </c>
      <c r="CP233">
        <f t="shared" si="326"/>
        <v>0</v>
      </c>
      <c r="CQ233">
        <f t="shared" si="326"/>
        <v>0</v>
      </c>
      <c r="CR233">
        <f t="shared" si="326"/>
        <v>0</v>
      </c>
      <c r="CS233">
        <f t="shared" ref="CS233:DH233" si="327">CS84</f>
        <v>0</v>
      </c>
      <c r="CT233">
        <f t="shared" si="327"/>
        <v>0</v>
      </c>
      <c r="CU233">
        <f t="shared" si="327"/>
        <v>0</v>
      </c>
      <c r="CV233">
        <f t="shared" si="327"/>
        <v>0</v>
      </c>
      <c r="CW233">
        <f t="shared" si="327"/>
        <v>0</v>
      </c>
      <c r="CX233">
        <f t="shared" si="327"/>
        <v>0</v>
      </c>
      <c r="CY233">
        <f t="shared" si="327"/>
        <v>0</v>
      </c>
      <c r="CZ233">
        <f t="shared" si="327"/>
        <v>0</v>
      </c>
      <c r="DA233">
        <f t="shared" si="327"/>
        <v>0</v>
      </c>
      <c r="DB233">
        <f t="shared" si="327"/>
        <v>0</v>
      </c>
      <c r="DC233">
        <f t="shared" si="327"/>
        <v>0</v>
      </c>
      <c r="DD233">
        <f t="shared" si="327"/>
        <v>0</v>
      </c>
      <c r="DE233">
        <f t="shared" si="327"/>
        <v>0</v>
      </c>
      <c r="DF233">
        <f t="shared" si="327"/>
        <v>0</v>
      </c>
      <c r="DG233">
        <f t="shared" si="327"/>
        <v>0</v>
      </c>
      <c r="DH233">
        <f t="shared" si="327"/>
        <v>0</v>
      </c>
    </row>
    <row r="234" spans="1:112">
      <c r="A234">
        <f t="shared" ref="A234:AF234" si="328">A85</f>
        <v>288</v>
      </c>
      <c r="B234" t="str">
        <f t="shared" si="328"/>
        <v>Servicio Nacional de Riego</v>
      </c>
      <c r="C234">
        <f t="shared" si="328"/>
        <v>0</v>
      </c>
      <c r="D234">
        <f t="shared" si="328"/>
        <v>0</v>
      </c>
      <c r="E234">
        <f t="shared" si="328"/>
        <v>0</v>
      </c>
      <c r="F234">
        <f t="shared" si="328"/>
        <v>0</v>
      </c>
      <c r="G234">
        <f t="shared" si="328"/>
        <v>0</v>
      </c>
      <c r="H234">
        <f t="shared" si="328"/>
        <v>361</v>
      </c>
      <c r="I234">
        <f t="shared" si="328"/>
        <v>0</v>
      </c>
      <c r="J234">
        <f t="shared" si="328"/>
        <v>0</v>
      </c>
      <c r="K234">
        <f t="shared" si="328"/>
        <v>0</v>
      </c>
      <c r="L234">
        <f t="shared" si="328"/>
        <v>18</v>
      </c>
      <c r="M234">
        <f t="shared" si="328"/>
        <v>0</v>
      </c>
      <c r="N234">
        <f t="shared" si="328"/>
        <v>0</v>
      </c>
      <c r="O234">
        <f t="shared" si="328"/>
        <v>0</v>
      </c>
      <c r="P234">
        <f t="shared" si="328"/>
        <v>57575</v>
      </c>
      <c r="Q234">
        <f t="shared" si="328"/>
        <v>0</v>
      </c>
      <c r="R234">
        <f t="shared" si="328"/>
        <v>923.52</v>
      </c>
      <c r="S234">
        <f t="shared" si="328"/>
        <v>0</v>
      </c>
      <c r="T234">
        <f t="shared" si="328"/>
        <v>0</v>
      </c>
      <c r="U234">
        <f t="shared" si="328"/>
        <v>0</v>
      </c>
      <c r="V234">
        <f t="shared" si="328"/>
        <v>0</v>
      </c>
      <c r="W234">
        <f t="shared" si="328"/>
        <v>0</v>
      </c>
      <c r="X234">
        <f t="shared" si="328"/>
        <v>0</v>
      </c>
      <c r="Y234">
        <f t="shared" si="328"/>
        <v>0</v>
      </c>
      <c r="Z234">
        <f t="shared" si="328"/>
        <v>0</v>
      </c>
      <c r="AA234">
        <f t="shared" si="328"/>
        <v>0</v>
      </c>
      <c r="AB234">
        <f t="shared" si="328"/>
        <v>0</v>
      </c>
      <c r="AC234">
        <f t="shared" si="328"/>
        <v>0</v>
      </c>
      <c r="AD234">
        <f t="shared" si="328"/>
        <v>0</v>
      </c>
      <c r="AE234">
        <f t="shared" si="328"/>
        <v>0</v>
      </c>
      <c r="AF234">
        <f t="shared" si="328"/>
        <v>0</v>
      </c>
      <c r="AG234">
        <f t="shared" ref="AG234:BL234" si="329">AG85</f>
        <v>0</v>
      </c>
      <c r="AH234">
        <f t="shared" si="329"/>
        <v>0</v>
      </c>
      <c r="AI234">
        <f t="shared" si="329"/>
        <v>0</v>
      </c>
      <c r="AJ234">
        <f t="shared" si="329"/>
        <v>0</v>
      </c>
      <c r="AK234">
        <f t="shared" si="329"/>
        <v>0</v>
      </c>
      <c r="AL234">
        <f t="shared" si="329"/>
        <v>0</v>
      </c>
      <c r="AM234">
        <f t="shared" si="329"/>
        <v>0</v>
      </c>
      <c r="AN234">
        <f t="shared" si="329"/>
        <v>0</v>
      </c>
      <c r="AO234">
        <f t="shared" si="329"/>
        <v>0</v>
      </c>
      <c r="AP234">
        <f t="shared" si="329"/>
        <v>0</v>
      </c>
      <c r="AQ234">
        <f t="shared" si="329"/>
        <v>0</v>
      </c>
      <c r="AR234">
        <f t="shared" si="329"/>
        <v>0</v>
      </c>
      <c r="AS234">
        <f t="shared" si="329"/>
        <v>0</v>
      </c>
      <c r="AT234">
        <f t="shared" si="329"/>
        <v>0</v>
      </c>
      <c r="AU234">
        <f t="shared" si="329"/>
        <v>0</v>
      </c>
      <c r="AV234">
        <f t="shared" si="329"/>
        <v>0</v>
      </c>
      <c r="AW234">
        <f t="shared" si="329"/>
        <v>0</v>
      </c>
      <c r="AX234">
        <f t="shared" si="329"/>
        <v>0</v>
      </c>
      <c r="AY234">
        <f t="shared" si="329"/>
        <v>0</v>
      </c>
      <c r="AZ234">
        <f t="shared" si="329"/>
        <v>0</v>
      </c>
      <c r="BA234">
        <f t="shared" si="329"/>
        <v>0</v>
      </c>
      <c r="BB234">
        <f t="shared" si="329"/>
        <v>0</v>
      </c>
      <c r="BC234">
        <f t="shared" si="329"/>
        <v>0</v>
      </c>
      <c r="BD234">
        <f t="shared" si="329"/>
        <v>0</v>
      </c>
      <c r="BE234">
        <f t="shared" si="329"/>
        <v>0</v>
      </c>
      <c r="BF234">
        <f t="shared" si="329"/>
        <v>0</v>
      </c>
      <c r="BG234">
        <f t="shared" si="329"/>
        <v>0</v>
      </c>
      <c r="BH234">
        <f t="shared" si="329"/>
        <v>0</v>
      </c>
      <c r="BI234">
        <f t="shared" si="329"/>
        <v>0</v>
      </c>
      <c r="BJ234">
        <f t="shared" si="329"/>
        <v>0</v>
      </c>
      <c r="BK234">
        <f t="shared" si="329"/>
        <v>0</v>
      </c>
      <c r="BL234">
        <f t="shared" si="329"/>
        <v>0</v>
      </c>
      <c r="BM234">
        <f t="shared" ref="BM234:CR234" si="330">BM85</f>
        <v>0</v>
      </c>
      <c r="BN234">
        <f t="shared" si="330"/>
        <v>0</v>
      </c>
      <c r="BO234">
        <f t="shared" si="330"/>
        <v>0</v>
      </c>
      <c r="BP234">
        <f t="shared" si="330"/>
        <v>0</v>
      </c>
      <c r="BQ234">
        <f t="shared" si="330"/>
        <v>0</v>
      </c>
      <c r="BR234">
        <f t="shared" si="330"/>
        <v>0</v>
      </c>
      <c r="BS234">
        <f t="shared" si="330"/>
        <v>0</v>
      </c>
      <c r="BT234">
        <f t="shared" si="330"/>
        <v>0</v>
      </c>
      <c r="BU234">
        <f t="shared" si="330"/>
        <v>0</v>
      </c>
      <c r="BV234">
        <f t="shared" si="330"/>
        <v>0</v>
      </c>
      <c r="BW234">
        <f t="shared" si="330"/>
        <v>0</v>
      </c>
      <c r="BX234">
        <f t="shared" si="330"/>
        <v>0</v>
      </c>
      <c r="BY234">
        <f t="shared" si="330"/>
        <v>0</v>
      </c>
      <c r="BZ234">
        <f t="shared" si="330"/>
        <v>0</v>
      </c>
      <c r="CA234">
        <f t="shared" si="330"/>
        <v>0</v>
      </c>
      <c r="CB234">
        <f t="shared" si="330"/>
        <v>0</v>
      </c>
      <c r="CC234">
        <f t="shared" si="330"/>
        <v>0</v>
      </c>
      <c r="CD234">
        <f t="shared" si="330"/>
        <v>0</v>
      </c>
      <c r="CE234">
        <f t="shared" si="330"/>
        <v>0</v>
      </c>
      <c r="CF234">
        <f t="shared" si="330"/>
        <v>0</v>
      </c>
      <c r="CG234">
        <f t="shared" si="330"/>
        <v>0</v>
      </c>
      <c r="CH234">
        <f t="shared" si="330"/>
        <v>0</v>
      </c>
      <c r="CI234">
        <f t="shared" si="330"/>
        <v>0</v>
      </c>
      <c r="CJ234">
        <f t="shared" si="330"/>
        <v>0</v>
      </c>
      <c r="CK234">
        <f t="shared" si="330"/>
        <v>0</v>
      </c>
      <c r="CL234">
        <f t="shared" si="330"/>
        <v>0</v>
      </c>
      <c r="CM234">
        <f t="shared" si="330"/>
        <v>0</v>
      </c>
      <c r="CN234">
        <f t="shared" si="330"/>
        <v>0</v>
      </c>
      <c r="CO234">
        <f t="shared" si="330"/>
        <v>0</v>
      </c>
      <c r="CP234">
        <f t="shared" si="330"/>
        <v>0</v>
      </c>
      <c r="CQ234">
        <f t="shared" si="330"/>
        <v>0</v>
      </c>
      <c r="CR234">
        <f t="shared" si="330"/>
        <v>0</v>
      </c>
      <c r="CS234">
        <f t="shared" ref="CS234:DH234" si="331">CS85</f>
        <v>0</v>
      </c>
      <c r="CT234">
        <f t="shared" si="331"/>
        <v>0</v>
      </c>
      <c r="CU234">
        <f t="shared" si="331"/>
        <v>0</v>
      </c>
      <c r="CV234">
        <f t="shared" si="331"/>
        <v>0</v>
      </c>
      <c r="CW234">
        <f t="shared" si="331"/>
        <v>0</v>
      </c>
      <c r="CX234">
        <f t="shared" si="331"/>
        <v>0</v>
      </c>
      <c r="CY234">
        <f t="shared" si="331"/>
        <v>0</v>
      </c>
      <c r="CZ234">
        <f t="shared" si="331"/>
        <v>0</v>
      </c>
      <c r="DA234">
        <f t="shared" si="331"/>
        <v>0</v>
      </c>
      <c r="DB234">
        <f t="shared" si="331"/>
        <v>0</v>
      </c>
      <c r="DC234">
        <f t="shared" si="331"/>
        <v>0</v>
      </c>
      <c r="DD234">
        <f t="shared" si="331"/>
        <v>0</v>
      </c>
      <c r="DE234">
        <f t="shared" si="331"/>
        <v>0</v>
      </c>
      <c r="DF234">
        <f t="shared" si="331"/>
        <v>0</v>
      </c>
      <c r="DG234">
        <f t="shared" si="331"/>
        <v>0</v>
      </c>
      <c r="DH234">
        <f t="shared" si="331"/>
        <v>0</v>
      </c>
    </row>
    <row r="235" spans="1:112">
      <c r="A235">
        <f t="shared" ref="A235:AF235" si="332">A86</f>
        <v>418</v>
      </c>
      <c r="B235" t="str">
        <f t="shared" si="332"/>
        <v>Caja Petrolera de Salud</v>
      </c>
      <c r="C235">
        <f t="shared" si="332"/>
        <v>0</v>
      </c>
      <c r="D235">
        <f t="shared" si="332"/>
        <v>0</v>
      </c>
      <c r="E235">
        <f t="shared" si="332"/>
        <v>0</v>
      </c>
      <c r="F235">
        <f t="shared" si="332"/>
        <v>0</v>
      </c>
      <c r="G235">
        <f t="shared" si="332"/>
        <v>0</v>
      </c>
      <c r="H235">
        <f t="shared" si="332"/>
        <v>400</v>
      </c>
      <c r="I235">
        <f t="shared" si="332"/>
        <v>0</v>
      </c>
      <c r="J235">
        <f t="shared" si="332"/>
        <v>0</v>
      </c>
      <c r="K235">
        <f t="shared" si="332"/>
        <v>0</v>
      </c>
      <c r="L235">
        <f t="shared" si="332"/>
        <v>0</v>
      </c>
      <c r="M235">
        <f t="shared" si="332"/>
        <v>0</v>
      </c>
      <c r="N235">
        <f t="shared" si="332"/>
        <v>0</v>
      </c>
      <c r="O235">
        <f t="shared" si="332"/>
        <v>0</v>
      </c>
      <c r="P235">
        <f t="shared" si="332"/>
        <v>0</v>
      </c>
      <c r="Q235">
        <f t="shared" si="332"/>
        <v>0</v>
      </c>
      <c r="R235">
        <f t="shared" si="332"/>
        <v>0</v>
      </c>
      <c r="S235">
        <f t="shared" si="332"/>
        <v>0</v>
      </c>
      <c r="T235">
        <f t="shared" si="332"/>
        <v>0</v>
      </c>
      <c r="U235">
        <f t="shared" si="332"/>
        <v>0</v>
      </c>
      <c r="V235">
        <f t="shared" si="332"/>
        <v>0</v>
      </c>
      <c r="W235">
        <f t="shared" si="332"/>
        <v>0</v>
      </c>
      <c r="X235">
        <f t="shared" si="332"/>
        <v>0</v>
      </c>
      <c r="Y235">
        <f t="shared" si="332"/>
        <v>0</v>
      </c>
      <c r="Z235">
        <f t="shared" si="332"/>
        <v>0</v>
      </c>
      <c r="AA235">
        <f t="shared" si="332"/>
        <v>0</v>
      </c>
      <c r="AB235">
        <f t="shared" si="332"/>
        <v>0</v>
      </c>
      <c r="AC235">
        <f t="shared" si="332"/>
        <v>0</v>
      </c>
      <c r="AD235">
        <f t="shared" si="332"/>
        <v>0</v>
      </c>
      <c r="AE235">
        <f t="shared" si="332"/>
        <v>0</v>
      </c>
      <c r="AF235">
        <f t="shared" si="332"/>
        <v>0</v>
      </c>
      <c r="AG235">
        <f t="shared" ref="AG235:BL235" si="333">AG86</f>
        <v>0</v>
      </c>
      <c r="AH235">
        <f t="shared" si="333"/>
        <v>0</v>
      </c>
      <c r="AI235">
        <f t="shared" si="333"/>
        <v>0</v>
      </c>
      <c r="AJ235">
        <f t="shared" si="333"/>
        <v>0</v>
      </c>
      <c r="AK235">
        <f t="shared" si="333"/>
        <v>0</v>
      </c>
      <c r="AL235">
        <f t="shared" si="333"/>
        <v>0</v>
      </c>
      <c r="AM235">
        <f t="shared" si="333"/>
        <v>0</v>
      </c>
      <c r="AN235">
        <f t="shared" si="333"/>
        <v>0</v>
      </c>
      <c r="AO235">
        <f t="shared" si="333"/>
        <v>0</v>
      </c>
      <c r="AP235">
        <f t="shared" si="333"/>
        <v>0</v>
      </c>
      <c r="AQ235">
        <f t="shared" si="333"/>
        <v>0</v>
      </c>
      <c r="AR235">
        <f t="shared" si="333"/>
        <v>0</v>
      </c>
      <c r="AS235">
        <f t="shared" si="333"/>
        <v>0</v>
      </c>
      <c r="AT235">
        <f t="shared" si="333"/>
        <v>0</v>
      </c>
      <c r="AU235">
        <f t="shared" si="333"/>
        <v>0</v>
      </c>
      <c r="AV235">
        <f t="shared" si="333"/>
        <v>0</v>
      </c>
      <c r="AW235">
        <f t="shared" si="333"/>
        <v>0</v>
      </c>
      <c r="AX235">
        <f t="shared" si="333"/>
        <v>0</v>
      </c>
      <c r="AY235">
        <f t="shared" si="333"/>
        <v>0</v>
      </c>
      <c r="AZ235">
        <f t="shared" si="333"/>
        <v>0</v>
      </c>
      <c r="BA235">
        <f t="shared" si="333"/>
        <v>0</v>
      </c>
      <c r="BB235">
        <f t="shared" si="333"/>
        <v>0</v>
      </c>
      <c r="BC235">
        <f t="shared" si="333"/>
        <v>0</v>
      </c>
      <c r="BD235">
        <f t="shared" si="333"/>
        <v>0</v>
      </c>
      <c r="BE235">
        <f t="shared" si="333"/>
        <v>0</v>
      </c>
      <c r="BF235">
        <f t="shared" si="333"/>
        <v>0</v>
      </c>
      <c r="BG235">
        <f t="shared" si="333"/>
        <v>0</v>
      </c>
      <c r="BH235">
        <f t="shared" si="333"/>
        <v>0</v>
      </c>
      <c r="BI235">
        <f t="shared" si="333"/>
        <v>0</v>
      </c>
      <c r="BJ235">
        <f t="shared" si="333"/>
        <v>0</v>
      </c>
      <c r="BK235">
        <f t="shared" si="333"/>
        <v>0</v>
      </c>
      <c r="BL235">
        <f t="shared" si="333"/>
        <v>0</v>
      </c>
      <c r="BM235">
        <f t="shared" ref="BM235:CR235" si="334">BM86</f>
        <v>0</v>
      </c>
      <c r="BN235">
        <f t="shared" si="334"/>
        <v>0</v>
      </c>
      <c r="BO235">
        <f t="shared" si="334"/>
        <v>0</v>
      </c>
      <c r="BP235">
        <f t="shared" si="334"/>
        <v>0</v>
      </c>
      <c r="BQ235">
        <f t="shared" si="334"/>
        <v>0</v>
      </c>
      <c r="BR235">
        <f t="shared" si="334"/>
        <v>0</v>
      </c>
      <c r="BS235">
        <f t="shared" si="334"/>
        <v>0</v>
      </c>
      <c r="BT235">
        <f t="shared" si="334"/>
        <v>0</v>
      </c>
      <c r="BU235">
        <f t="shared" si="334"/>
        <v>0</v>
      </c>
      <c r="BV235">
        <f t="shared" si="334"/>
        <v>0</v>
      </c>
      <c r="BW235">
        <f t="shared" si="334"/>
        <v>0</v>
      </c>
      <c r="BX235">
        <f t="shared" si="334"/>
        <v>0</v>
      </c>
      <c r="BY235">
        <f t="shared" si="334"/>
        <v>0</v>
      </c>
      <c r="BZ235">
        <f t="shared" si="334"/>
        <v>0</v>
      </c>
      <c r="CA235">
        <f t="shared" si="334"/>
        <v>0</v>
      </c>
      <c r="CB235">
        <f t="shared" si="334"/>
        <v>0</v>
      </c>
      <c r="CC235">
        <f t="shared" si="334"/>
        <v>0</v>
      </c>
      <c r="CD235">
        <f t="shared" si="334"/>
        <v>0</v>
      </c>
      <c r="CE235">
        <f t="shared" si="334"/>
        <v>0</v>
      </c>
      <c r="CF235">
        <f t="shared" si="334"/>
        <v>0</v>
      </c>
      <c r="CG235">
        <f t="shared" si="334"/>
        <v>0</v>
      </c>
      <c r="CH235">
        <f t="shared" si="334"/>
        <v>0</v>
      </c>
      <c r="CI235">
        <f t="shared" si="334"/>
        <v>0</v>
      </c>
      <c r="CJ235">
        <f t="shared" si="334"/>
        <v>0</v>
      </c>
      <c r="CK235">
        <f t="shared" si="334"/>
        <v>0</v>
      </c>
      <c r="CL235">
        <f t="shared" si="334"/>
        <v>0</v>
      </c>
      <c r="CM235">
        <f t="shared" si="334"/>
        <v>0</v>
      </c>
      <c r="CN235">
        <f t="shared" si="334"/>
        <v>0</v>
      </c>
      <c r="CO235">
        <f t="shared" si="334"/>
        <v>0</v>
      </c>
      <c r="CP235">
        <f t="shared" si="334"/>
        <v>0</v>
      </c>
      <c r="CQ235">
        <f t="shared" si="334"/>
        <v>0</v>
      </c>
      <c r="CR235">
        <f t="shared" si="334"/>
        <v>0</v>
      </c>
      <c r="CS235">
        <f t="shared" ref="CS235:DH235" si="335">CS86</f>
        <v>0</v>
      </c>
      <c r="CT235">
        <f t="shared" si="335"/>
        <v>0</v>
      </c>
      <c r="CU235">
        <f t="shared" si="335"/>
        <v>0</v>
      </c>
      <c r="CV235">
        <f t="shared" si="335"/>
        <v>0</v>
      </c>
      <c r="CW235">
        <f t="shared" si="335"/>
        <v>0</v>
      </c>
      <c r="CX235">
        <f t="shared" si="335"/>
        <v>0</v>
      </c>
      <c r="CY235">
        <f t="shared" si="335"/>
        <v>0</v>
      </c>
      <c r="CZ235">
        <f t="shared" si="335"/>
        <v>0</v>
      </c>
      <c r="DA235">
        <f t="shared" si="335"/>
        <v>0</v>
      </c>
      <c r="DB235">
        <f t="shared" si="335"/>
        <v>0</v>
      </c>
      <c r="DC235">
        <f t="shared" si="335"/>
        <v>0</v>
      </c>
      <c r="DD235">
        <f t="shared" si="335"/>
        <v>0</v>
      </c>
      <c r="DE235">
        <f t="shared" si="335"/>
        <v>0</v>
      </c>
      <c r="DF235">
        <f t="shared" si="335"/>
        <v>0</v>
      </c>
      <c r="DG235">
        <f t="shared" si="335"/>
        <v>0</v>
      </c>
      <c r="DH235">
        <f t="shared" si="335"/>
        <v>0</v>
      </c>
    </row>
    <row r="236" spans="1:112">
      <c r="A236">
        <f t="shared" ref="A236:AF236" si="336">A87</f>
        <v>1339</v>
      </c>
      <c r="B236" t="str">
        <f t="shared" si="336"/>
        <v>Gobierno Autónomo Municipal de Tacopaya</v>
      </c>
      <c r="C236">
        <f t="shared" si="336"/>
        <v>0</v>
      </c>
      <c r="D236">
        <f t="shared" si="336"/>
        <v>0</v>
      </c>
      <c r="E236">
        <f t="shared" si="336"/>
        <v>0</v>
      </c>
      <c r="F236">
        <f t="shared" si="336"/>
        <v>0</v>
      </c>
      <c r="G236">
        <f t="shared" si="336"/>
        <v>0</v>
      </c>
      <c r="H236">
        <f t="shared" si="336"/>
        <v>6438.66</v>
      </c>
      <c r="I236">
        <f t="shared" si="336"/>
        <v>0</v>
      </c>
      <c r="J236">
        <f t="shared" si="336"/>
        <v>0</v>
      </c>
      <c r="K236">
        <f t="shared" si="336"/>
        <v>0</v>
      </c>
      <c r="L236">
        <f t="shared" si="336"/>
        <v>0</v>
      </c>
      <c r="M236">
        <f t="shared" si="336"/>
        <v>0</v>
      </c>
      <c r="N236">
        <f t="shared" si="336"/>
        <v>0</v>
      </c>
      <c r="O236">
        <f t="shared" si="336"/>
        <v>0</v>
      </c>
      <c r="P236">
        <f t="shared" si="336"/>
        <v>0</v>
      </c>
      <c r="Q236">
        <f t="shared" si="336"/>
        <v>0</v>
      </c>
      <c r="R236">
        <f t="shared" si="336"/>
        <v>0</v>
      </c>
      <c r="S236">
        <f t="shared" si="336"/>
        <v>0</v>
      </c>
      <c r="T236">
        <f t="shared" si="336"/>
        <v>0</v>
      </c>
      <c r="U236">
        <f t="shared" si="336"/>
        <v>0</v>
      </c>
      <c r="V236">
        <f t="shared" si="336"/>
        <v>0</v>
      </c>
      <c r="W236">
        <f t="shared" si="336"/>
        <v>0</v>
      </c>
      <c r="X236">
        <f t="shared" si="336"/>
        <v>0</v>
      </c>
      <c r="Y236">
        <f t="shared" si="336"/>
        <v>0</v>
      </c>
      <c r="Z236">
        <f t="shared" si="336"/>
        <v>0</v>
      </c>
      <c r="AA236">
        <f t="shared" si="336"/>
        <v>0</v>
      </c>
      <c r="AB236">
        <f t="shared" si="336"/>
        <v>0</v>
      </c>
      <c r="AC236">
        <f t="shared" si="336"/>
        <v>0</v>
      </c>
      <c r="AD236">
        <f t="shared" si="336"/>
        <v>0</v>
      </c>
      <c r="AE236">
        <f t="shared" si="336"/>
        <v>0</v>
      </c>
      <c r="AF236">
        <f t="shared" si="336"/>
        <v>0</v>
      </c>
      <c r="AG236">
        <f t="shared" ref="AG236:BL236" si="337">AG87</f>
        <v>0</v>
      </c>
      <c r="AH236">
        <f t="shared" si="337"/>
        <v>0</v>
      </c>
      <c r="AI236">
        <f t="shared" si="337"/>
        <v>0</v>
      </c>
      <c r="AJ236">
        <f t="shared" si="337"/>
        <v>0</v>
      </c>
      <c r="AK236">
        <f t="shared" si="337"/>
        <v>0</v>
      </c>
      <c r="AL236">
        <f t="shared" si="337"/>
        <v>0</v>
      </c>
      <c r="AM236">
        <f t="shared" si="337"/>
        <v>0</v>
      </c>
      <c r="AN236">
        <f t="shared" si="337"/>
        <v>0</v>
      </c>
      <c r="AO236">
        <f t="shared" si="337"/>
        <v>0</v>
      </c>
      <c r="AP236">
        <f t="shared" si="337"/>
        <v>0</v>
      </c>
      <c r="AQ236">
        <f t="shared" si="337"/>
        <v>0</v>
      </c>
      <c r="AR236">
        <f t="shared" si="337"/>
        <v>0</v>
      </c>
      <c r="AS236">
        <f t="shared" si="337"/>
        <v>0</v>
      </c>
      <c r="AT236">
        <f t="shared" si="337"/>
        <v>0</v>
      </c>
      <c r="AU236">
        <f t="shared" si="337"/>
        <v>0</v>
      </c>
      <c r="AV236">
        <f t="shared" si="337"/>
        <v>0</v>
      </c>
      <c r="AW236">
        <f t="shared" si="337"/>
        <v>0</v>
      </c>
      <c r="AX236">
        <f t="shared" si="337"/>
        <v>0</v>
      </c>
      <c r="AY236">
        <f t="shared" si="337"/>
        <v>0</v>
      </c>
      <c r="AZ236">
        <f t="shared" si="337"/>
        <v>0</v>
      </c>
      <c r="BA236">
        <f t="shared" si="337"/>
        <v>0</v>
      </c>
      <c r="BB236">
        <f t="shared" si="337"/>
        <v>0</v>
      </c>
      <c r="BC236">
        <f t="shared" si="337"/>
        <v>0</v>
      </c>
      <c r="BD236">
        <f t="shared" si="337"/>
        <v>0</v>
      </c>
      <c r="BE236">
        <f t="shared" si="337"/>
        <v>0</v>
      </c>
      <c r="BF236">
        <f t="shared" si="337"/>
        <v>0</v>
      </c>
      <c r="BG236">
        <f t="shared" si="337"/>
        <v>0</v>
      </c>
      <c r="BH236">
        <f t="shared" si="337"/>
        <v>0</v>
      </c>
      <c r="BI236">
        <f t="shared" si="337"/>
        <v>0</v>
      </c>
      <c r="BJ236">
        <f t="shared" si="337"/>
        <v>0</v>
      </c>
      <c r="BK236">
        <f t="shared" si="337"/>
        <v>0</v>
      </c>
      <c r="BL236">
        <f t="shared" si="337"/>
        <v>0</v>
      </c>
      <c r="BM236">
        <f t="shared" ref="BM236:CR236" si="338">BM87</f>
        <v>0</v>
      </c>
      <c r="BN236">
        <f t="shared" si="338"/>
        <v>0</v>
      </c>
      <c r="BO236">
        <f t="shared" si="338"/>
        <v>0</v>
      </c>
      <c r="BP236">
        <f t="shared" si="338"/>
        <v>0</v>
      </c>
      <c r="BQ236">
        <f t="shared" si="338"/>
        <v>0</v>
      </c>
      <c r="BR236">
        <f t="shared" si="338"/>
        <v>0</v>
      </c>
      <c r="BS236">
        <f t="shared" si="338"/>
        <v>0</v>
      </c>
      <c r="BT236">
        <f t="shared" si="338"/>
        <v>0</v>
      </c>
      <c r="BU236">
        <f t="shared" si="338"/>
        <v>0</v>
      </c>
      <c r="BV236">
        <f t="shared" si="338"/>
        <v>0</v>
      </c>
      <c r="BW236">
        <f t="shared" si="338"/>
        <v>0</v>
      </c>
      <c r="BX236">
        <f t="shared" si="338"/>
        <v>0</v>
      </c>
      <c r="BY236">
        <f t="shared" si="338"/>
        <v>0</v>
      </c>
      <c r="BZ236">
        <f t="shared" si="338"/>
        <v>0</v>
      </c>
      <c r="CA236">
        <f t="shared" si="338"/>
        <v>0</v>
      </c>
      <c r="CB236">
        <f t="shared" si="338"/>
        <v>0</v>
      </c>
      <c r="CC236">
        <f t="shared" si="338"/>
        <v>0</v>
      </c>
      <c r="CD236">
        <f t="shared" si="338"/>
        <v>0</v>
      </c>
      <c r="CE236">
        <f t="shared" si="338"/>
        <v>0</v>
      </c>
      <c r="CF236">
        <f t="shared" si="338"/>
        <v>0</v>
      </c>
      <c r="CG236">
        <f t="shared" si="338"/>
        <v>0</v>
      </c>
      <c r="CH236">
        <f t="shared" si="338"/>
        <v>0</v>
      </c>
      <c r="CI236">
        <f t="shared" si="338"/>
        <v>0</v>
      </c>
      <c r="CJ236">
        <f t="shared" si="338"/>
        <v>0</v>
      </c>
      <c r="CK236">
        <f t="shared" si="338"/>
        <v>0</v>
      </c>
      <c r="CL236">
        <f t="shared" si="338"/>
        <v>0</v>
      </c>
      <c r="CM236">
        <f t="shared" si="338"/>
        <v>0</v>
      </c>
      <c r="CN236">
        <f t="shared" si="338"/>
        <v>0</v>
      </c>
      <c r="CO236">
        <f t="shared" si="338"/>
        <v>0</v>
      </c>
      <c r="CP236">
        <f t="shared" si="338"/>
        <v>0</v>
      </c>
      <c r="CQ236">
        <f t="shared" si="338"/>
        <v>0</v>
      </c>
      <c r="CR236">
        <f t="shared" si="338"/>
        <v>0</v>
      </c>
      <c r="CS236">
        <f t="shared" ref="CS236:DH236" si="339">CS87</f>
        <v>0</v>
      </c>
      <c r="CT236">
        <f t="shared" si="339"/>
        <v>0</v>
      </c>
      <c r="CU236">
        <f t="shared" si="339"/>
        <v>0</v>
      </c>
      <c r="CV236">
        <f t="shared" si="339"/>
        <v>0</v>
      </c>
      <c r="CW236">
        <f t="shared" si="339"/>
        <v>0</v>
      </c>
      <c r="CX236">
        <f t="shared" si="339"/>
        <v>0</v>
      </c>
      <c r="CY236">
        <f t="shared" si="339"/>
        <v>0</v>
      </c>
      <c r="CZ236">
        <f t="shared" si="339"/>
        <v>0</v>
      </c>
      <c r="DA236">
        <f t="shared" si="339"/>
        <v>0</v>
      </c>
      <c r="DB236">
        <f t="shared" si="339"/>
        <v>0</v>
      </c>
      <c r="DC236">
        <f t="shared" si="339"/>
        <v>0</v>
      </c>
      <c r="DD236">
        <f t="shared" si="339"/>
        <v>0</v>
      </c>
      <c r="DE236">
        <f t="shared" si="339"/>
        <v>0</v>
      </c>
      <c r="DF236">
        <f t="shared" si="339"/>
        <v>0</v>
      </c>
      <c r="DG236">
        <f t="shared" si="339"/>
        <v>0</v>
      </c>
      <c r="DH236">
        <f t="shared" si="339"/>
        <v>0</v>
      </c>
    </row>
    <row r="237" spans="1:112">
      <c r="A237">
        <f t="shared" ref="A237:AF237" si="340">A88</f>
        <v>585</v>
      </c>
      <c r="B237" t="str">
        <f t="shared" si="340"/>
        <v>Agencia Boliviana Espacial</v>
      </c>
      <c r="C237">
        <f t="shared" si="340"/>
        <v>0</v>
      </c>
      <c r="D237">
        <f t="shared" si="340"/>
        <v>0</v>
      </c>
      <c r="E237">
        <f t="shared" si="340"/>
        <v>0</v>
      </c>
      <c r="F237">
        <f t="shared" si="340"/>
        <v>0</v>
      </c>
      <c r="G237">
        <f t="shared" si="340"/>
        <v>0</v>
      </c>
      <c r="H237">
        <f t="shared" si="340"/>
        <v>0</v>
      </c>
      <c r="I237">
        <f t="shared" si="340"/>
        <v>0</v>
      </c>
      <c r="J237">
        <f t="shared" si="340"/>
        <v>0</v>
      </c>
      <c r="K237">
        <f t="shared" si="340"/>
        <v>0</v>
      </c>
      <c r="L237">
        <f t="shared" si="340"/>
        <v>0</v>
      </c>
      <c r="M237">
        <f t="shared" si="340"/>
        <v>0</v>
      </c>
      <c r="N237">
        <f t="shared" si="340"/>
        <v>0</v>
      </c>
      <c r="O237">
        <f t="shared" si="340"/>
        <v>0</v>
      </c>
      <c r="P237">
        <f t="shared" si="340"/>
        <v>0</v>
      </c>
      <c r="Q237">
        <f t="shared" si="340"/>
        <v>0</v>
      </c>
      <c r="R237">
        <f t="shared" si="340"/>
        <v>12896.8</v>
      </c>
      <c r="S237">
        <f t="shared" si="340"/>
        <v>0</v>
      </c>
      <c r="T237">
        <f t="shared" si="340"/>
        <v>0</v>
      </c>
      <c r="U237">
        <f t="shared" si="340"/>
        <v>0</v>
      </c>
      <c r="V237">
        <f t="shared" si="340"/>
        <v>0</v>
      </c>
      <c r="W237">
        <f t="shared" si="340"/>
        <v>0</v>
      </c>
      <c r="X237">
        <f t="shared" si="340"/>
        <v>0</v>
      </c>
      <c r="Y237">
        <f t="shared" si="340"/>
        <v>0</v>
      </c>
      <c r="Z237">
        <f t="shared" si="340"/>
        <v>0</v>
      </c>
      <c r="AA237">
        <f t="shared" si="340"/>
        <v>0</v>
      </c>
      <c r="AB237">
        <f t="shared" si="340"/>
        <v>0</v>
      </c>
      <c r="AC237">
        <f t="shared" si="340"/>
        <v>0</v>
      </c>
      <c r="AD237">
        <f t="shared" si="340"/>
        <v>0</v>
      </c>
      <c r="AE237">
        <f t="shared" si="340"/>
        <v>0</v>
      </c>
      <c r="AF237">
        <f t="shared" si="340"/>
        <v>0</v>
      </c>
      <c r="AG237">
        <f t="shared" ref="AG237:BL237" si="341">AG88</f>
        <v>0</v>
      </c>
      <c r="AH237">
        <f t="shared" si="341"/>
        <v>0</v>
      </c>
      <c r="AI237">
        <f t="shared" si="341"/>
        <v>0</v>
      </c>
      <c r="AJ237">
        <f t="shared" si="341"/>
        <v>0</v>
      </c>
      <c r="AK237">
        <f t="shared" si="341"/>
        <v>0</v>
      </c>
      <c r="AL237">
        <f t="shared" si="341"/>
        <v>0</v>
      </c>
      <c r="AM237">
        <f t="shared" si="341"/>
        <v>0</v>
      </c>
      <c r="AN237">
        <f t="shared" si="341"/>
        <v>0</v>
      </c>
      <c r="AO237">
        <f t="shared" si="341"/>
        <v>0</v>
      </c>
      <c r="AP237">
        <f t="shared" si="341"/>
        <v>0</v>
      </c>
      <c r="AQ237">
        <f t="shared" si="341"/>
        <v>0</v>
      </c>
      <c r="AR237">
        <f t="shared" si="341"/>
        <v>0</v>
      </c>
      <c r="AS237">
        <f t="shared" si="341"/>
        <v>0</v>
      </c>
      <c r="AT237">
        <f t="shared" si="341"/>
        <v>0</v>
      </c>
      <c r="AU237">
        <f t="shared" si="341"/>
        <v>0</v>
      </c>
      <c r="AV237">
        <f t="shared" si="341"/>
        <v>0</v>
      </c>
      <c r="AW237">
        <f t="shared" si="341"/>
        <v>0</v>
      </c>
      <c r="AX237">
        <f t="shared" si="341"/>
        <v>0</v>
      </c>
      <c r="AY237">
        <f t="shared" si="341"/>
        <v>0</v>
      </c>
      <c r="AZ237">
        <f t="shared" si="341"/>
        <v>0</v>
      </c>
      <c r="BA237">
        <f t="shared" si="341"/>
        <v>0</v>
      </c>
      <c r="BB237">
        <f t="shared" si="341"/>
        <v>0</v>
      </c>
      <c r="BC237">
        <f t="shared" si="341"/>
        <v>0</v>
      </c>
      <c r="BD237">
        <f t="shared" si="341"/>
        <v>0</v>
      </c>
      <c r="BE237">
        <f t="shared" si="341"/>
        <v>0</v>
      </c>
      <c r="BF237">
        <f t="shared" si="341"/>
        <v>0</v>
      </c>
      <c r="BG237">
        <f t="shared" si="341"/>
        <v>0</v>
      </c>
      <c r="BH237">
        <f t="shared" si="341"/>
        <v>0</v>
      </c>
      <c r="BI237">
        <f t="shared" si="341"/>
        <v>0</v>
      </c>
      <c r="BJ237">
        <f t="shared" si="341"/>
        <v>0</v>
      </c>
      <c r="BK237">
        <f t="shared" si="341"/>
        <v>0</v>
      </c>
      <c r="BL237">
        <f t="shared" si="341"/>
        <v>0</v>
      </c>
      <c r="BM237">
        <f t="shared" ref="BM237:CR237" si="342">BM88</f>
        <v>0</v>
      </c>
      <c r="BN237">
        <f t="shared" si="342"/>
        <v>0</v>
      </c>
      <c r="BO237">
        <f t="shared" si="342"/>
        <v>0</v>
      </c>
      <c r="BP237">
        <f t="shared" si="342"/>
        <v>0</v>
      </c>
      <c r="BQ237">
        <f t="shared" si="342"/>
        <v>0</v>
      </c>
      <c r="BR237">
        <f t="shared" si="342"/>
        <v>0</v>
      </c>
      <c r="BS237">
        <f t="shared" si="342"/>
        <v>0</v>
      </c>
      <c r="BT237">
        <f t="shared" si="342"/>
        <v>0</v>
      </c>
      <c r="BU237">
        <f t="shared" si="342"/>
        <v>0</v>
      </c>
      <c r="BV237">
        <f t="shared" si="342"/>
        <v>0</v>
      </c>
      <c r="BW237">
        <f t="shared" si="342"/>
        <v>0</v>
      </c>
      <c r="BX237">
        <f t="shared" si="342"/>
        <v>0</v>
      </c>
      <c r="BY237">
        <f t="shared" si="342"/>
        <v>0</v>
      </c>
      <c r="BZ237">
        <f t="shared" si="342"/>
        <v>0</v>
      </c>
      <c r="CA237">
        <f t="shared" si="342"/>
        <v>0</v>
      </c>
      <c r="CB237">
        <f t="shared" si="342"/>
        <v>0</v>
      </c>
      <c r="CC237">
        <f t="shared" si="342"/>
        <v>0</v>
      </c>
      <c r="CD237">
        <f t="shared" si="342"/>
        <v>0</v>
      </c>
      <c r="CE237">
        <f t="shared" si="342"/>
        <v>0</v>
      </c>
      <c r="CF237">
        <f t="shared" si="342"/>
        <v>0</v>
      </c>
      <c r="CG237">
        <f t="shared" si="342"/>
        <v>0</v>
      </c>
      <c r="CH237">
        <f t="shared" si="342"/>
        <v>0</v>
      </c>
      <c r="CI237">
        <f t="shared" si="342"/>
        <v>0</v>
      </c>
      <c r="CJ237">
        <f t="shared" si="342"/>
        <v>0</v>
      </c>
      <c r="CK237">
        <f t="shared" si="342"/>
        <v>0</v>
      </c>
      <c r="CL237">
        <f t="shared" si="342"/>
        <v>0</v>
      </c>
      <c r="CM237">
        <f t="shared" si="342"/>
        <v>0</v>
      </c>
      <c r="CN237">
        <f t="shared" si="342"/>
        <v>0</v>
      </c>
      <c r="CO237">
        <f t="shared" si="342"/>
        <v>0</v>
      </c>
      <c r="CP237">
        <f t="shared" si="342"/>
        <v>0</v>
      </c>
      <c r="CQ237">
        <f t="shared" si="342"/>
        <v>0</v>
      </c>
      <c r="CR237">
        <f t="shared" si="342"/>
        <v>0</v>
      </c>
      <c r="CS237">
        <f t="shared" ref="CS237:DH237" si="343">CS88</f>
        <v>0</v>
      </c>
      <c r="CT237">
        <f t="shared" si="343"/>
        <v>0</v>
      </c>
      <c r="CU237">
        <f t="shared" si="343"/>
        <v>0</v>
      </c>
      <c r="CV237">
        <f t="shared" si="343"/>
        <v>0</v>
      </c>
      <c r="CW237">
        <f t="shared" si="343"/>
        <v>0</v>
      </c>
      <c r="CX237">
        <f t="shared" si="343"/>
        <v>0</v>
      </c>
      <c r="CY237">
        <f t="shared" si="343"/>
        <v>0</v>
      </c>
      <c r="CZ237">
        <f t="shared" si="343"/>
        <v>0</v>
      </c>
      <c r="DA237">
        <f t="shared" si="343"/>
        <v>0</v>
      </c>
      <c r="DB237">
        <f t="shared" si="343"/>
        <v>0</v>
      </c>
      <c r="DC237">
        <f t="shared" si="343"/>
        <v>0</v>
      </c>
      <c r="DD237">
        <f t="shared" si="343"/>
        <v>0</v>
      </c>
      <c r="DE237">
        <f t="shared" si="343"/>
        <v>0</v>
      </c>
      <c r="DF237">
        <f t="shared" si="343"/>
        <v>0</v>
      </c>
      <c r="DG237">
        <f t="shared" si="343"/>
        <v>0</v>
      </c>
      <c r="DH237">
        <f t="shared" si="343"/>
        <v>0</v>
      </c>
    </row>
    <row r="238" spans="1:112">
      <c r="A238">
        <f t="shared" ref="A238:AF238" si="344">A89</f>
        <v>594</v>
      </c>
      <c r="B238" t="str">
        <f t="shared" si="344"/>
        <v>Administración de Servicios Portuarios - Bolivia</v>
      </c>
      <c r="C238">
        <f t="shared" si="344"/>
        <v>0</v>
      </c>
      <c r="D238">
        <f t="shared" si="344"/>
        <v>0</v>
      </c>
      <c r="E238">
        <f t="shared" si="344"/>
        <v>0</v>
      </c>
      <c r="F238">
        <f t="shared" si="344"/>
        <v>0</v>
      </c>
      <c r="G238">
        <f t="shared" si="344"/>
        <v>0</v>
      </c>
      <c r="H238">
        <f t="shared" si="344"/>
        <v>0</v>
      </c>
      <c r="I238">
        <f t="shared" si="344"/>
        <v>0</v>
      </c>
      <c r="J238">
        <f t="shared" si="344"/>
        <v>0</v>
      </c>
      <c r="K238">
        <f t="shared" si="344"/>
        <v>50</v>
      </c>
      <c r="L238">
        <f t="shared" si="344"/>
        <v>0</v>
      </c>
      <c r="M238">
        <f t="shared" si="344"/>
        <v>50</v>
      </c>
      <c r="N238">
        <f t="shared" si="344"/>
        <v>1831.54</v>
      </c>
      <c r="O238">
        <f t="shared" si="344"/>
        <v>0</v>
      </c>
      <c r="P238">
        <f t="shared" si="344"/>
        <v>788.80000000000007</v>
      </c>
      <c r="Q238">
        <f t="shared" si="344"/>
        <v>0</v>
      </c>
      <c r="R238">
        <f t="shared" si="344"/>
        <v>288</v>
      </c>
      <c r="S238">
        <f t="shared" si="344"/>
        <v>0</v>
      </c>
      <c r="T238">
        <f t="shared" si="344"/>
        <v>0</v>
      </c>
      <c r="U238">
        <f t="shared" si="344"/>
        <v>0</v>
      </c>
      <c r="V238">
        <f t="shared" si="344"/>
        <v>0</v>
      </c>
      <c r="W238">
        <f t="shared" si="344"/>
        <v>0</v>
      </c>
      <c r="X238">
        <f t="shared" si="344"/>
        <v>0</v>
      </c>
      <c r="Y238">
        <f t="shared" si="344"/>
        <v>0</v>
      </c>
      <c r="Z238">
        <f t="shared" si="344"/>
        <v>0</v>
      </c>
      <c r="AA238">
        <f t="shared" si="344"/>
        <v>0</v>
      </c>
      <c r="AB238">
        <f t="shared" si="344"/>
        <v>0</v>
      </c>
      <c r="AC238">
        <f t="shared" si="344"/>
        <v>0</v>
      </c>
      <c r="AD238">
        <f t="shared" si="344"/>
        <v>0</v>
      </c>
      <c r="AE238">
        <f t="shared" si="344"/>
        <v>0</v>
      </c>
      <c r="AF238">
        <f t="shared" si="344"/>
        <v>0</v>
      </c>
      <c r="AG238">
        <f t="shared" ref="AG238:BL238" si="345">AG89</f>
        <v>0</v>
      </c>
      <c r="AH238">
        <f t="shared" si="345"/>
        <v>0</v>
      </c>
      <c r="AI238">
        <f t="shared" si="345"/>
        <v>0</v>
      </c>
      <c r="AJ238">
        <f t="shared" si="345"/>
        <v>0</v>
      </c>
      <c r="AK238">
        <f t="shared" si="345"/>
        <v>0</v>
      </c>
      <c r="AL238">
        <f t="shared" si="345"/>
        <v>0</v>
      </c>
      <c r="AM238">
        <f t="shared" si="345"/>
        <v>0</v>
      </c>
      <c r="AN238">
        <f t="shared" si="345"/>
        <v>0</v>
      </c>
      <c r="AO238">
        <f t="shared" si="345"/>
        <v>0</v>
      </c>
      <c r="AP238">
        <f t="shared" si="345"/>
        <v>0</v>
      </c>
      <c r="AQ238">
        <f t="shared" si="345"/>
        <v>0</v>
      </c>
      <c r="AR238">
        <f t="shared" si="345"/>
        <v>0</v>
      </c>
      <c r="AS238">
        <f t="shared" si="345"/>
        <v>0</v>
      </c>
      <c r="AT238">
        <f t="shared" si="345"/>
        <v>0</v>
      </c>
      <c r="AU238">
        <f t="shared" si="345"/>
        <v>0</v>
      </c>
      <c r="AV238">
        <f t="shared" si="345"/>
        <v>0</v>
      </c>
      <c r="AW238">
        <f t="shared" si="345"/>
        <v>0</v>
      </c>
      <c r="AX238">
        <f t="shared" si="345"/>
        <v>0</v>
      </c>
      <c r="AY238">
        <f t="shared" si="345"/>
        <v>0</v>
      </c>
      <c r="AZ238">
        <f t="shared" si="345"/>
        <v>0</v>
      </c>
      <c r="BA238">
        <f t="shared" si="345"/>
        <v>0</v>
      </c>
      <c r="BB238">
        <f t="shared" si="345"/>
        <v>0</v>
      </c>
      <c r="BC238">
        <f t="shared" si="345"/>
        <v>0</v>
      </c>
      <c r="BD238">
        <f t="shared" si="345"/>
        <v>0</v>
      </c>
      <c r="BE238">
        <f t="shared" si="345"/>
        <v>0</v>
      </c>
      <c r="BF238">
        <f t="shared" si="345"/>
        <v>0</v>
      </c>
      <c r="BG238">
        <f t="shared" si="345"/>
        <v>0</v>
      </c>
      <c r="BH238">
        <f t="shared" si="345"/>
        <v>0</v>
      </c>
      <c r="BI238">
        <f t="shared" si="345"/>
        <v>0</v>
      </c>
      <c r="BJ238">
        <f t="shared" si="345"/>
        <v>0</v>
      </c>
      <c r="BK238">
        <f t="shared" si="345"/>
        <v>0</v>
      </c>
      <c r="BL238">
        <f t="shared" si="345"/>
        <v>0</v>
      </c>
      <c r="BM238">
        <f t="shared" ref="BM238:CR238" si="346">BM89</f>
        <v>0</v>
      </c>
      <c r="BN238">
        <f t="shared" si="346"/>
        <v>0</v>
      </c>
      <c r="BO238">
        <f t="shared" si="346"/>
        <v>0</v>
      </c>
      <c r="BP238">
        <f t="shared" si="346"/>
        <v>0</v>
      </c>
      <c r="BQ238">
        <f t="shared" si="346"/>
        <v>0</v>
      </c>
      <c r="BR238">
        <f t="shared" si="346"/>
        <v>0</v>
      </c>
      <c r="BS238">
        <f t="shared" si="346"/>
        <v>0</v>
      </c>
      <c r="BT238">
        <f t="shared" si="346"/>
        <v>0</v>
      </c>
      <c r="BU238">
        <f t="shared" si="346"/>
        <v>0</v>
      </c>
      <c r="BV238">
        <f t="shared" si="346"/>
        <v>0</v>
      </c>
      <c r="BW238">
        <f t="shared" si="346"/>
        <v>0</v>
      </c>
      <c r="BX238">
        <f t="shared" si="346"/>
        <v>0</v>
      </c>
      <c r="BY238">
        <f t="shared" si="346"/>
        <v>0</v>
      </c>
      <c r="BZ238">
        <f t="shared" si="346"/>
        <v>0</v>
      </c>
      <c r="CA238">
        <f t="shared" si="346"/>
        <v>0</v>
      </c>
      <c r="CB238">
        <f t="shared" si="346"/>
        <v>0</v>
      </c>
      <c r="CC238">
        <f t="shared" si="346"/>
        <v>0</v>
      </c>
      <c r="CD238">
        <f t="shared" si="346"/>
        <v>0</v>
      </c>
      <c r="CE238">
        <f t="shared" si="346"/>
        <v>0</v>
      </c>
      <c r="CF238">
        <f t="shared" si="346"/>
        <v>0</v>
      </c>
      <c r="CG238">
        <f t="shared" si="346"/>
        <v>0</v>
      </c>
      <c r="CH238">
        <f t="shared" si="346"/>
        <v>0</v>
      </c>
      <c r="CI238">
        <f t="shared" si="346"/>
        <v>0</v>
      </c>
      <c r="CJ238">
        <f t="shared" si="346"/>
        <v>0</v>
      </c>
      <c r="CK238">
        <f t="shared" si="346"/>
        <v>0</v>
      </c>
      <c r="CL238">
        <f t="shared" si="346"/>
        <v>0</v>
      </c>
      <c r="CM238">
        <f t="shared" si="346"/>
        <v>0</v>
      </c>
      <c r="CN238">
        <f t="shared" si="346"/>
        <v>0</v>
      </c>
      <c r="CO238">
        <f t="shared" si="346"/>
        <v>0</v>
      </c>
      <c r="CP238">
        <f t="shared" si="346"/>
        <v>0</v>
      </c>
      <c r="CQ238">
        <f t="shared" si="346"/>
        <v>0</v>
      </c>
      <c r="CR238">
        <f t="shared" si="346"/>
        <v>0</v>
      </c>
      <c r="CS238">
        <f t="shared" ref="CS238:DH238" si="347">CS89</f>
        <v>0</v>
      </c>
      <c r="CT238">
        <f t="shared" si="347"/>
        <v>0</v>
      </c>
      <c r="CU238">
        <f t="shared" si="347"/>
        <v>0</v>
      </c>
      <c r="CV238">
        <f t="shared" si="347"/>
        <v>0</v>
      </c>
      <c r="CW238">
        <f t="shared" si="347"/>
        <v>0</v>
      </c>
      <c r="CX238">
        <f t="shared" si="347"/>
        <v>0</v>
      </c>
      <c r="CY238">
        <f t="shared" si="347"/>
        <v>0</v>
      </c>
      <c r="CZ238">
        <f t="shared" si="347"/>
        <v>0</v>
      </c>
      <c r="DA238">
        <f t="shared" si="347"/>
        <v>0</v>
      </c>
      <c r="DB238">
        <f t="shared" si="347"/>
        <v>0</v>
      </c>
      <c r="DC238">
        <f t="shared" si="347"/>
        <v>0</v>
      </c>
      <c r="DD238">
        <f t="shared" si="347"/>
        <v>0</v>
      </c>
      <c r="DE238">
        <f t="shared" si="347"/>
        <v>0</v>
      </c>
      <c r="DF238">
        <f t="shared" si="347"/>
        <v>0</v>
      </c>
      <c r="DG238">
        <f t="shared" si="347"/>
        <v>0</v>
      </c>
      <c r="DH238">
        <f t="shared" si="347"/>
        <v>0</v>
      </c>
    </row>
    <row r="239" spans="1:112">
      <c r="A239">
        <f t="shared" ref="A239:AF239" si="348">A90</f>
        <v>593</v>
      </c>
      <c r="B239" t="str">
        <f t="shared" si="348"/>
        <v>Empresa Pública YACANA</v>
      </c>
      <c r="C239">
        <f t="shared" si="348"/>
        <v>0</v>
      </c>
      <c r="D239">
        <f t="shared" si="348"/>
        <v>0</v>
      </c>
      <c r="E239">
        <f t="shared" si="348"/>
        <v>0</v>
      </c>
      <c r="F239">
        <f t="shared" si="348"/>
        <v>0</v>
      </c>
      <c r="G239">
        <f t="shared" si="348"/>
        <v>50</v>
      </c>
      <c r="H239">
        <f t="shared" si="348"/>
        <v>55.3</v>
      </c>
      <c r="I239">
        <f t="shared" si="348"/>
        <v>0</v>
      </c>
      <c r="J239">
        <f t="shared" si="348"/>
        <v>0</v>
      </c>
      <c r="K239">
        <f t="shared" si="348"/>
        <v>0</v>
      </c>
      <c r="L239">
        <f t="shared" si="348"/>
        <v>0</v>
      </c>
      <c r="M239">
        <f t="shared" si="348"/>
        <v>50</v>
      </c>
      <c r="N239">
        <f t="shared" si="348"/>
        <v>0</v>
      </c>
      <c r="O239">
        <f t="shared" si="348"/>
        <v>0</v>
      </c>
      <c r="P239">
        <f t="shared" si="348"/>
        <v>0</v>
      </c>
      <c r="Q239">
        <f t="shared" si="348"/>
        <v>0</v>
      </c>
      <c r="R239">
        <f t="shared" si="348"/>
        <v>0</v>
      </c>
      <c r="S239">
        <f t="shared" si="348"/>
        <v>0</v>
      </c>
      <c r="T239">
        <f t="shared" si="348"/>
        <v>0</v>
      </c>
      <c r="U239">
        <f t="shared" si="348"/>
        <v>0</v>
      </c>
      <c r="V239">
        <f t="shared" si="348"/>
        <v>0</v>
      </c>
      <c r="W239">
        <f t="shared" si="348"/>
        <v>0</v>
      </c>
      <c r="X239">
        <f t="shared" si="348"/>
        <v>0</v>
      </c>
      <c r="Y239">
        <f t="shared" si="348"/>
        <v>0</v>
      </c>
      <c r="Z239">
        <f t="shared" si="348"/>
        <v>0</v>
      </c>
      <c r="AA239">
        <f t="shared" si="348"/>
        <v>0</v>
      </c>
      <c r="AB239">
        <f t="shared" si="348"/>
        <v>0</v>
      </c>
      <c r="AC239">
        <f t="shared" si="348"/>
        <v>0</v>
      </c>
      <c r="AD239">
        <f t="shared" si="348"/>
        <v>0</v>
      </c>
      <c r="AE239">
        <f t="shared" si="348"/>
        <v>0</v>
      </c>
      <c r="AF239">
        <f t="shared" si="348"/>
        <v>0</v>
      </c>
      <c r="AG239">
        <f t="shared" ref="AG239:BL239" si="349">AG90</f>
        <v>0</v>
      </c>
      <c r="AH239">
        <f t="shared" si="349"/>
        <v>0</v>
      </c>
      <c r="AI239">
        <f t="shared" si="349"/>
        <v>0</v>
      </c>
      <c r="AJ239">
        <f t="shared" si="349"/>
        <v>0</v>
      </c>
      <c r="AK239">
        <f t="shared" si="349"/>
        <v>0</v>
      </c>
      <c r="AL239">
        <f t="shared" si="349"/>
        <v>0</v>
      </c>
      <c r="AM239">
        <f t="shared" si="349"/>
        <v>0</v>
      </c>
      <c r="AN239">
        <f t="shared" si="349"/>
        <v>0</v>
      </c>
      <c r="AO239">
        <f t="shared" si="349"/>
        <v>0</v>
      </c>
      <c r="AP239">
        <f t="shared" si="349"/>
        <v>0</v>
      </c>
      <c r="AQ239">
        <f t="shared" si="349"/>
        <v>0</v>
      </c>
      <c r="AR239">
        <f t="shared" si="349"/>
        <v>0</v>
      </c>
      <c r="AS239">
        <f t="shared" si="349"/>
        <v>0</v>
      </c>
      <c r="AT239">
        <f t="shared" si="349"/>
        <v>0</v>
      </c>
      <c r="AU239">
        <f t="shared" si="349"/>
        <v>0</v>
      </c>
      <c r="AV239">
        <f t="shared" si="349"/>
        <v>0</v>
      </c>
      <c r="AW239">
        <f t="shared" si="349"/>
        <v>0</v>
      </c>
      <c r="AX239">
        <f t="shared" si="349"/>
        <v>0</v>
      </c>
      <c r="AY239">
        <f t="shared" si="349"/>
        <v>0</v>
      </c>
      <c r="AZ239">
        <f t="shared" si="349"/>
        <v>0</v>
      </c>
      <c r="BA239">
        <f t="shared" si="349"/>
        <v>0</v>
      </c>
      <c r="BB239">
        <f t="shared" si="349"/>
        <v>0</v>
      </c>
      <c r="BC239">
        <f t="shared" si="349"/>
        <v>0</v>
      </c>
      <c r="BD239">
        <f t="shared" si="349"/>
        <v>0</v>
      </c>
      <c r="BE239">
        <f t="shared" si="349"/>
        <v>0</v>
      </c>
      <c r="BF239">
        <f t="shared" si="349"/>
        <v>0</v>
      </c>
      <c r="BG239">
        <f t="shared" si="349"/>
        <v>0</v>
      </c>
      <c r="BH239">
        <f t="shared" si="349"/>
        <v>0</v>
      </c>
      <c r="BI239">
        <f t="shared" si="349"/>
        <v>0</v>
      </c>
      <c r="BJ239">
        <f t="shared" si="349"/>
        <v>0</v>
      </c>
      <c r="BK239">
        <f t="shared" si="349"/>
        <v>0</v>
      </c>
      <c r="BL239">
        <f t="shared" si="349"/>
        <v>0</v>
      </c>
      <c r="BM239">
        <f t="shared" ref="BM239:CR239" si="350">BM90</f>
        <v>0</v>
      </c>
      <c r="BN239">
        <f t="shared" si="350"/>
        <v>0</v>
      </c>
      <c r="BO239">
        <f t="shared" si="350"/>
        <v>0</v>
      </c>
      <c r="BP239">
        <f t="shared" si="350"/>
        <v>0</v>
      </c>
      <c r="BQ239">
        <f t="shared" si="350"/>
        <v>0</v>
      </c>
      <c r="BR239">
        <f t="shared" si="350"/>
        <v>0</v>
      </c>
      <c r="BS239">
        <f t="shared" si="350"/>
        <v>0</v>
      </c>
      <c r="BT239">
        <f t="shared" si="350"/>
        <v>0</v>
      </c>
      <c r="BU239">
        <f t="shared" si="350"/>
        <v>0</v>
      </c>
      <c r="BV239">
        <f t="shared" si="350"/>
        <v>0</v>
      </c>
      <c r="BW239">
        <f t="shared" si="350"/>
        <v>0</v>
      </c>
      <c r="BX239">
        <f t="shared" si="350"/>
        <v>0</v>
      </c>
      <c r="BY239">
        <f t="shared" si="350"/>
        <v>0</v>
      </c>
      <c r="BZ239">
        <f t="shared" si="350"/>
        <v>0</v>
      </c>
      <c r="CA239">
        <f t="shared" si="350"/>
        <v>0</v>
      </c>
      <c r="CB239">
        <f t="shared" si="350"/>
        <v>0</v>
      </c>
      <c r="CC239">
        <f t="shared" si="350"/>
        <v>0</v>
      </c>
      <c r="CD239">
        <f t="shared" si="350"/>
        <v>0</v>
      </c>
      <c r="CE239">
        <f t="shared" si="350"/>
        <v>0</v>
      </c>
      <c r="CF239">
        <f t="shared" si="350"/>
        <v>0</v>
      </c>
      <c r="CG239">
        <f t="shared" si="350"/>
        <v>0</v>
      </c>
      <c r="CH239">
        <f t="shared" si="350"/>
        <v>0</v>
      </c>
      <c r="CI239">
        <f t="shared" si="350"/>
        <v>0</v>
      </c>
      <c r="CJ239">
        <f t="shared" si="350"/>
        <v>0</v>
      </c>
      <c r="CK239">
        <f t="shared" si="350"/>
        <v>0</v>
      </c>
      <c r="CL239">
        <f t="shared" si="350"/>
        <v>0</v>
      </c>
      <c r="CM239">
        <f t="shared" si="350"/>
        <v>0</v>
      </c>
      <c r="CN239">
        <f t="shared" si="350"/>
        <v>0</v>
      </c>
      <c r="CO239">
        <f t="shared" si="350"/>
        <v>0</v>
      </c>
      <c r="CP239">
        <f t="shared" si="350"/>
        <v>0</v>
      </c>
      <c r="CQ239">
        <f t="shared" si="350"/>
        <v>0</v>
      </c>
      <c r="CR239">
        <f t="shared" si="350"/>
        <v>0</v>
      </c>
      <c r="CS239">
        <f t="shared" ref="CS239:DH239" si="351">CS90</f>
        <v>0</v>
      </c>
      <c r="CT239">
        <f t="shared" si="351"/>
        <v>0</v>
      </c>
      <c r="CU239">
        <f t="shared" si="351"/>
        <v>0</v>
      </c>
      <c r="CV239">
        <f t="shared" si="351"/>
        <v>0</v>
      </c>
      <c r="CW239">
        <f t="shared" si="351"/>
        <v>0</v>
      </c>
      <c r="CX239">
        <f t="shared" si="351"/>
        <v>0</v>
      </c>
      <c r="CY239">
        <f t="shared" si="351"/>
        <v>0</v>
      </c>
      <c r="CZ239">
        <f t="shared" si="351"/>
        <v>0</v>
      </c>
      <c r="DA239">
        <f t="shared" si="351"/>
        <v>0</v>
      </c>
      <c r="DB239">
        <f t="shared" si="351"/>
        <v>0</v>
      </c>
      <c r="DC239">
        <f t="shared" si="351"/>
        <v>0</v>
      </c>
      <c r="DD239">
        <f t="shared" si="351"/>
        <v>0</v>
      </c>
      <c r="DE239">
        <f t="shared" si="351"/>
        <v>0</v>
      </c>
      <c r="DF239">
        <f t="shared" si="351"/>
        <v>0</v>
      </c>
      <c r="DG239">
        <f t="shared" si="351"/>
        <v>0</v>
      </c>
      <c r="DH239">
        <f t="shared" si="351"/>
        <v>0</v>
      </c>
    </row>
    <row r="240" spans="1:112">
      <c r="A240">
        <f t="shared" ref="A240:AF240" si="352">A91</f>
        <v>525</v>
      </c>
      <c r="B240" t="str">
        <f t="shared" si="352"/>
        <v>Transportes Aéreos Bolivianos</v>
      </c>
      <c r="C240">
        <f t="shared" si="352"/>
        <v>0</v>
      </c>
      <c r="D240">
        <f t="shared" si="352"/>
        <v>0</v>
      </c>
      <c r="E240">
        <f t="shared" si="352"/>
        <v>0</v>
      </c>
      <c r="F240">
        <f t="shared" si="352"/>
        <v>0</v>
      </c>
      <c r="G240">
        <f t="shared" si="352"/>
        <v>0</v>
      </c>
      <c r="H240">
        <f t="shared" si="352"/>
        <v>0</v>
      </c>
      <c r="I240">
        <f t="shared" si="352"/>
        <v>0</v>
      </c>
      <c r="J240">
        <f t="shared" si="352"/>
        <v>0</v>
      </c>
      <c r="K240">
        <f t="shared" si="352"/>
        <v>0</v>
      </c>
      <c r="L240">
        <f t="shared" si="352"/>
        <v>0</v>
      </c>
      <c r="M240">
        <f t="shared" si="352"/>
        <v>0</v>
      </c>
      <c r="N240">
        <f t="shared" si="352"/>
        <v>198641.18</v>
      </c>
      <c r="O240">
        <f t="shared" si="352"/>
        <v>0</v>
      </c>
      <c r="P240">
        <f t="shared" si="352"/>
        <v>18563.16</v>
      </c>
      <c r="Q240">
        <f t="shared" si="352"/>
        <v>0</v>
      </c>
      <c r="R240">
        <f t="shared" si="352"/>
        <v>436400.27</v>
      </c>
      <c r="S240">
        <f t="shared" si="352"/>
        <v>0</v>
      </c>
      <c r="T240">
        <f t="shared" si="352"/>
        <v>0</v>
      </c>
      <c r="U240">
        <f t="shared" si="352"/>
        <v>0</v>
      </c>
      <c r="V240">
        <f t="shared" si="352"/>
        <v>0</v>
      </c>
      <c r="W240">
        <f t="shared" si="352"/>
        <v>0</v>
      </c>
      <c r="X240">
        <f t="shared" si="352"/>
        <v>0</v>
      </c>
      <c r="Y240">
        <f t="shared" si="352"/>
        <v>0</v>
      </c>
      <c r="Z240">
        <f t="shared" si="352"/>
        <v>0</v>
      </c>
      <c r="AA240">
        <f t="shared" si="352"/>
        <v>0</v>
      </c>
      <c r="AB240">
        <f t="shared" si="352"/>
        <v>0</v>
      </c>
      <c r="AC240">
        <f t="shared" si="352"/>
        <v>0</v>
      </c>
      <c r="AD240">
        <f t="shared" si="352"/>
        <v>0</v>
      </c>
      <c r="AE240">
        <f t="shared" si="352"/>
        <v>0</v>
      </c>
      <c r="AF240">
        <f t="shared" si="352"/>
        <v>0</v>
      </c>
      <c r="AG240">
        <f t="shared" ref="AG240:BL240" si="353">AG91</f>
        <v>0</v>
      </c>
      <c r="AH240">
        <f t="shared" si="353"/>
        <v>0</v>
      </c>
      <c r="AI240">
        <f t="shared" si="353"/>
        <v>0</v>
      </c>
      <c r="AJ240">
        <f t="shared" si="353"/>
        <v>0</v>
      </c>
      <c r="AK240">
        <f t="shared" si="353"/>
        <v>0</v>
      </c>
      <c r="AL240">
        <f t="shared" si="353"/>
        <v>0</v>
      </c>
      <c r="AM240">
        <f t="shared" si="353"/>
        <v>0</v>
      </c>
      <c r="AN240">
        <f t="shared" si="353"/>
        <v>0</v>
      </c>
      <c r="AO240">
        <f t="shared" si="353"/>
        <v>0</v>
      </c>
      <c r="AP240">
        <f t="shared" si="353"/>
        <v>0</v>
      </c>
      <c r="AQ240">
        <f t="shared" si="353"/>
        <v>0</v>
      </c>
      <c r="AR240">
        <f t="shared" si="353"/>
        <v>0</v>
      </c>
      <c r="AS240">
        <f t="shared" si="353"/>
        <v>0</v>
      </c>
      <c r="AT240">
        <f t="shared" si="353"/>
        <v>0</v>
      </c>
      <c r="AU240">
        <f t="shared" si="353"/>
        <v>0</v>
      </c>
      <c r="AV240">
        <f t="shared" si="353"/>
        <v>0</v>
      </c>
      <c r="AW240">
        <f t="shared" si="353"/>
        <v>0</v>
      </c>
      <c r="AX240">
        <f t="shared" si="353"/>
        <v>0</v>
      </c>
      <c r="AY240">
        <f t="shared" si="353"/>
        <v>0</v>
      </c>
      <c r="AZ240">
        <f t="shared" si="353"/>
        <v>0</v>
      </c>
      <c r="BA240">
        <f t="shared" si="353"/>
        <v>0</v>
      </c>
      <c r="BB240">
        <f t="shared" si="353"/>
        <v>0</v>
      </c>
      <c r="BC240">
        <f t="shared" si="353"/>
        <v>0</v>
      </c>
      <c r="BD240">
        <f t="shared" si="353"/>
        <v>0</v>
      </c>
      <c r="BE240">
        <f t="shared" si="353"/>
        <v>0</v>
      </c>
      <c r="BF240">
        <f t="shared" si="353"/>
        <v>0</v>
      </c>
      <c r="BG240">
        <f t="shared" si="353"/>
        <v>0</v>
      </c>
      <c r="BH240">
        <f t="shared" si="353"/>
        <v>0</v>
      </c>
      <c r="BI240">
        <f t="shared" si="353"/>
        <v>0</v>
      </c>
      <c r="BJ240">
        <f t="shared" si="353"/>
        <v>0</v>
      </c>
      <c r="BK240">
        <f t="shared" si="353"/>
        <v>0</v>
      </c>
      <c r="BL240">
        <f t="shared" si="353"/>
        <v>0</v>
      </c>
      <c r="BM240">
        <f t="shared" ref="BM240:CR240" si="354">BM91</f>
        <v>0</v>
      </c>
      <c r="BN240">
        <f t="shared" si="354"/>
        <v>0</v>
      </c>
      <c r="BO240">
        <f t="shared" si="354"/>
        <v>0</v>
      </c>
      <c r="BP240">
        <f t="shared" si="354"/>
        <v>0</v>
      </c>
      <c r="BQ240">
        <f t="shared" si="354"/>
        <v>0</v>
      </c>
      <c r="BR240">
        <f t="shared" si="354"/>
        <v>0</v>
      </c>
      <c r="BS240">
        <f t="shared" si="354"/>
        <v>0</v>
      </c>
      <c r="BT240">
        <f t="shared" si="354"/>
        <v>0</v>
      </c>
      <c r="BU240">
        <f t="shared" si="354"/>
        <v>0</v>
      </c>
      <c r="BV240">
        <f t="shared" si="354"/>
        <v>0</v>
      </c>
      <c r="BW240">
        <f t="shared" si="354"/>
        <v>0</v>
      </c>
      <c r="BX240">
        <f t="shared" si="354"/>
        <v>0</v>
      </c>
      <c r="BY240">
        <f t="shared" si="354"/>
        <v>0</v>
      </c>
      <c r="BZ240">
        <f t="shared" si="354"/>
        <v>0</v>
      </c>
      <c r="CA240">
        <f t="shared" si="354"/>
        <v>0</v>
      </c>
      <c r="CB240">
        <f t="shared" si="354"/>
        <v>0</v>
      </c>
      <c r="CC240">
        <f t="shared" si="354"/>
        <v>0</v>
      </c>
      <c r="CD240">
        <f t="shared" si="354"/>
        <v>0</v>
      </c>
      <c r="CE240">
        <f t="shared" si="354"/>
        <v>0</v>
      </c>
      <c r="CF240">
        <f t="shared" si="354"/>
        <v>0</v>
      </c>
      <c r="CG240">
        <f t="shared" si="354"/>
        <v>0</v>
      </c>
      <c r="CH240">
        <f t="shared" si="354"/>
        <v>0</v>
      </c>
      <c r="CI240">
        <f t="shared" si="354"/>
        <v>0</v>
      </c>
      <c r="CJ240">
        <f t="shared" si="354"/>
        <v>0</v>
      </c>
      <c r="CK240">
        <f t="shared" si="354"/>
        <v>0</v>
      </c>
      <c r="CL240">
        <f t="shared" si="354"/>
        <v>0</v>
      </c>
      <c r="CM240">
        <f t="shared" si="354"/>
        <v>0</v>
      </c>
      <c r="CN240">
        <f t="shared" si="354"/>
        <v>0</v>
      </c>
      <c r="CO240">
        <f t="shared" si="354"/>
        <v>0</v>
      </c>
      <c r="CP240">
        <f t="shared" si="354"/>
        <v>0</v>
      </c>
      <c r="CQ240">
        <f t="shared" si="354"/>
        <v>0</v>
      </c>
      <c r="CR240">
        <f t="shared" si="354"/>
        <v>0</v>
      </c>
      <c r="CS240">
        <f t="shared" ref="CS240:DH240" si="355">CS91</f>
        <v>0</v>
      </c>
      <c r="CT240">
        <f t="shared" si="355"/>
        <v>0</v>
      </c>
      <c r="CU240">
        <f t="shared" si="355"/>
        <v>0</v>
      </c>
      <c r="CV240">
        <f t="shared" si="355"/>
        <v>0</v>
      </c>
      <c r="CW240">
        <f t="shared" si="355"/>
        <v>0</v>
      </c>
      <c r="CX240">
        <f t="shared" si="355"/>
        <v>0</v>
      </c>
      <c r="CY240">
        <f t="shared" si="355"/>
        <v>0</v>
      </c>
      <c r="CZ240">
        <f t="shared" si="355"/>
        <v>0</v>
      </c>
      <c r="DA240">
        <f t="shared" si="355"/>
        <v>0</v>
      </c>
      <c r="DB240">
        <f t="shared" si="355"/>
        <v>0</v>
      </c>
      <c r="DC240">
        <f t="shared" si="355"/>
        <v>0</v>
      </c>
      <c r="DD240">
        <f t="shared" si="355"/>
        <v>0</v>
      </c>
      <c r="DE240">
        <f t="shared" si="355"/>
        <v>0</v>
      </c>
      <c r="DF240">
        <f t="shared" si="355"/>
        <v>0</v>
      </c>
      <c r="DG240">
        <f t="shared" si="355"/>
        <v>0</v>
      </c>
      <c r="DH240">
        <f t="shared" si="355"/>
        <v>0</v>
      </c>
    </row>
    <row r="241" spans="1:112">
      <c r="A241">
        <f t="shared" ref="A241:AF241" si="356">A92</f>
        <v>802</v>
      </c>
      <c r="B241" t="str">
        <f t="shared" si="356"/>
        <v>Empresa Local de Agua Potable y Alcantarillado Sucre</v>
      </c>
      <c r="C241">
        <f t="shared" si="356"/>
        <v>0</v>
      </c>
      <c r="D241">
        <f t="shared" si="356"/>
        <v>0</v>
      </c>
      <c r="E241">
        <f t="shared" si="356"/>
        <v>0</v>
      </c>
      <c r="F241">
        <f t="shared" si="356"/>
        <v>0</v>
      </c>
      <c r="G241">
        <f t="shared" si="356"/>
        <v>0</v>
      </c>
      <c r="H241">
        <f t="shared" si="356"/>
        <v>28540.3</v>
      </c>
      <c r="I241">
        <f t="shared" si="356"/>
        <v>0</v>
      </c>
      <c r="J241">
        <f t="shared" si="356"/>
        <v>0</v>
      </c>
      <c r="K241">
        <f t="shared" si="356"/>
        <v>0</v>
      </c>
      <c r="L241">
        <f t="shared" si="356"/>
        <v>0</v>
      </c>
      <c r="M241">
        <f t="shared" si="356"/>
        <v>0</v>
      </c>
      <c r="N241">
        <f t="shared" si="356"/>
        <v>0</v>
      </c>
      <c r="O241">
        <f t="shared" si="356"/>
        <v>0</v>
      </c>
      <c r="P241">
        <f t="shared" si="356"/>
        <v>0</v>
      </c>
      <c r="Q241">
        <f t="shared" si="356"/>
        <v>0</v>
      </c>
      <c r="R241">
        <f t="shared" si="356"/>
        <v>0</v>
      </c>
      <c r="S241">
        <f t="shared" si="356"/>
        <v>0</v>
      </c>
      <c r="T241">
        <f t="shared" si="356"/>
        <v>0</v>
      </c>
      <c r="U241">
        <f t="shared" si="356"/>
        <v>0</v>
      </c>
      <c r="V241">
        <f t="shared" si="356"/>
        <v>0</v>
      </c>
      <c r="W241">
        <f t="shared" si="356"/>
        <v>0</v>
      </c>
      <c r="X241">
        <f t="shared" si="356"/>
        <v>0</v>
      </c>
      <c r="Y241">
        <f t="shared" si="356"/>
        <v>0</v>
      </c>
      <c r="Z241">
        <f t="shared" si="356"/>
        <v>0</v>
      </c>
      <c r="AA241">
        <f t="shared" si="356"/>
        <v>0</v>
      </c>
      <c r="AB241">
        <f t="shared" si="356"/>
        <v>0</v>
      </c>
      <c r="AC241">
        <f t="shared" si="356"/>
        <v>0</v>
      </c>
      <c r="AD241">
        <f t="shared" si="356"/>
        <v>0</v>
      </c>
      <c r="AE241">
        <f t="shared" si="356"/>
        <v>0</v>
      </c>
      <c r="AF241">
        <f t="shared" si="356"/>
        <v>0</v>
      </c>
      <c r="AG241">
        <f t="shared" ref="AG241:BL241" si="357">AG92</f>
        <v>0</v>
      </c>
      <c r="AH241">
        <f t="shared" si="357"/>
        <v>0</v>
      </c>
      <c r="AI241">
        <f t="shared" si="357"/>
        <v>0</v>
      </c>
      <c r="AJ241">
        <f t="shared" si="357"/>
        <v>0</v>
      </c>
      <c r="AK241">
        <f t="shared" si="357"/>
        <v>0</v>
      </c>
      <c r="AL241">
        <f t="shared" si="357"/>
        <v>0</v>
      </c>
      <c r="AM241">
        <f t="shared" si="357"/>
        <v>0</v>
      </c>
      <c r="AN241">
        <f t="shared" si="357"/>
        <v>0</v>
      </c>
      <c r="AO241">
        <f t="shared" si="357"/>
        <v>0</v>
      </c>
      <c r="AP241">
        <f t="shared" si="357"/>
        <v>0</v>
      </c>
      <c r="AQ241">
        <f t="shared" si="357"/>
        <v>0</v>
      </c>
      <c r="AR241">
        <f t="shared" si="357"/>
        <v>0</v>
      </c>
      <c r="AS241">
        <f t="shared" si="357"/>
        <v>0</v>
      </c>
      <c r="AT241">
        <f t="shared" si="357"/>
        <v>0</v>
      </c>
      <c r="AU241">
        <f t="shared" si="357"/>
        <v>0</v>
      </c>
      <c r="AV241">
        <f t="shared" si="357"/>
        <v>0</v>
      </c>
      <c r="AW241">
        <f t="shared" si="357"/>
        <v>0</v>
      </c>
      <c r="AX241">
        <f t="shared" si="357"/>
        <v>0</v>
      </c>
      <c r="AY241">
        <f t="shared" si="357"/>
        <v>0</v>
      </c>
      <c r="AZ241">
        <f t="shared" si="357"/>
        <v>0</v>
      </c>
      <c r="BA241">
        <f t="shared" si="357"/>
        <v>0</v>
      </c>
      <c r="BB241">
        <f t="shared" si="357"/>
        <v>0</v>
      </c>
      <c r="BC241">
        <f t="shared" si="357"/>
        <v>0</v>
      </c>
      <c r="BD241">
        <f t="shared" si="357"/>
        <v>0</v>
      </c>
      <c r="BE241">
        <f t="shared" si="357"/>
        <v>0</v>
      </c>
      <c r="BF241">
        <f t="shared" si="357"/>
        <v>0</v>
      </c>
      <c r="BG241">
        <f t="shared" si="357"/>
        <v>0</v>
      </c>
      <c r="BH241">
        <f t="shared" si="357"/>
        <v>0</v>
      </c>
      <c r="BI241">
        <f t="shared" si="357"/>
        <v>0</v>
      </c>
      <c r="BJ241">
        <f t="shared" si="357"/>
        <v>0</v>
      </c>
      <c r="BK241">
        <f t="shared" si="357"/>
        <v>0</v>
      </c>
      <c r="BL241">
        <f t="shared" si="357"/>
        <v>0</v>
      </c>
      <c r="BM241">
        <f t="shared" ref="BM241:CR241" si="358">BM92</f>
        <v>0</v>
      </c>
      <c r="BN241">
        <f t="shared" si="358"/>
        <v>0</v>
      </c>
      <c r="BO241">
        <f t="shared" si="358"/>
        <v>0</v>
      </c>
      <c r="BP241">
        <f t="shared" si="358"/>
        <v>0</v>
      </c>
      <c r="BQ241">
        <f t="shared" si="358"/>
        <v>0</v>
      </c>
      <c r="BR241">
        <f t="shared" si="358"/>
        <v>0</v>
      </c>
      <c r="BS241">
        <f t="shared" si="358"/>
        <v>0</v>
      </c>
      <c r="BT241">
        <f t="shared" si="358"/>
        <v>0</v>
      </c>
      <c r="BU241">
        <f t="shared" si="358"/>
        <v>0</v>
      </c>
      <c r="BV241">
        <f t="shared" si="358"/>
        <v>0</v>
      </c>
      <c r="BW241">
        <f t="shared" si="358"/>
        <v>0</v>
      </c>
      <c r="BX241">
        <f t="shared" si="358"/>
        <v>0</v>
      </c>
      <c r="BY241">
        <f t="shared" si="358"/>
        <v>0</v>
      </c>
      <c r="BZ241">
        <f t="shared" si="358"/>
        <v>0</v>
      </c>
      <c r="CA241">
        <f t="shared" si="358"/>
        <v>0</v>
      </c>
      <c r="CB241">
        <f t="shared" si="358"/>
        <v>0</v>
      </c>
      <c r="CC241">
        <f t="shared" si="358"/>
        <v>0</v>
      </c>
      <c r="CD241">
        <f t="shared" si="358"/>
        <v>0</v>
      </c>
      <c r="CE241">
        <f t="shared" si="358"/>
        <v>0</v>
      </c>
      <c r="CF241">
        <f t="shared" si="358"/>
        <v>0</v>
      </c>
      <c r="CG241">
        <f t="shared" si="358"/>
        <v>0</v>
      </c>
      <c r="CH241">
        <f t="shared" si="358"/>
        <v>0</v>
      </c>
      <c r="CI241">
        <f t="shared" si="358"/>
        <v>0</v>
      </c>
      <c r="CJ241">
        <f t="shared" si="358"/>
        <v>0</v>
      </c>
      <c r="CK241">
        <f t="shared" si="358"/>
        <v>0</v>
      </c>
      <c r="CL241">
        <f t="shared" si="358"/>
        <v>0</v>
      </c>
      <c r="CM241">
        <f t="shared" si="358"/>
        <v>0</v>
      </c>
      <c r="CN241">
        <f t="shared" si="358"/>
        <v>0</v>
      </c>
      <c r="CO241">
        <f t="shared" si="358"/>
        <v>0</v>
      </c>
      <c r="CP241">
        <f t="shared" si="358"/>
        <v>0</v>
      </c>
      <c r="CQ241">
        <f t="shared" si="358"/>
        <v>0</v>
      </c>
      <c r="CR241">
        <f t="shared" si="358"/>
        <v>0</v>
      </c>
      <c r="CS241">
        <f t="shared" ref="CS241:DH241" si="359">CS92</f>
        <v>0</v>
      </c>
      <c r="CT241">
        <f t="shared" si="359"/>
        <v>0</v>
      </c>
      <c r="CU241">
        <f t="shared" si="359"/>
        <v>0</v>
      </c>
      <c r="CV241">
        <f t="shared" si="359"/>
        <v>0</v>
      </c>
      <c r="CW241">
        <f t="shared" si="359"/>
        <v>0</v>
      </c>
      <c r="CX241">
        <f t="shared" si="359"/>
        <v>0</v>
      </c>
      <c r="CY241">
        <f t="shared" si="359"/>
        <v>0</v>
      </c>
      <c r="CZ241">
        <f t="shared" si="359"/>
        <v>0</v>
      </c>
      <c r="DA241">
        <f t="shared" si="359"/>
        <v>0</v>
      </c>
      <c r="DB241">
        <f t="shared" si="359"/>
        <v>0</v>
      </c>
      <c r="DC241">
        <f t="shared" si="359"/>
        <v>0</v>
      </c>
      <c r="DD241">
        <f t="shared" si="359"/>
        <v>0</v>
      </c>
      <c r="DE241">
        <f t="shared" si="359"/>
        <v>0</v>
      </c>
      <c r="DF241">
        <f t="shared" si="359"/>
        <v>0</v>
      </c>
      <c r="DG241">
        <f t="shared" si="359"/>
        <v>0</v>
      </c>
      <c r="DH241">
        <f t="shared" si="359"/>
        <v>0</v>
      </c>
    </row>
    <row r="242" spans="1:112">
      <c r="A242">
        <f t="shared" ref="A242:AF242" si="360">A93</f>
        <v>130</v>
      </c>
      <c r="B242" t="str">
        <f t="shared" si="360"/>
        <v>Fondo de Financiamiento para la Minería</v>
      </c>
      <c r="C242">
        <f t="shared" si="360"/>
        <v>0</v>
      </c>
      <c r="D242">
        <f t="shared" si="360"/>
        <v>0</v>
      </c>
      <c r="E242">
        <f t="shared" si="360"/>
        <v>0</v>
      </c>
      <c r="F242">
        <f t="shared" si="360"/>
        <v>0</v>
      </c>
      <c r="G242">
        <f t="shared" si="360"/>
        <v>0</v>
      </c>
      <c r="H242">
        <f t="shared" si="360"/>
        <v>27927</v>
      </c>
      <c r="I242">
        <f t="shared" si="360"/>
        <v>0</v>
      </c>
      <c r="J242">
        <f t="shared" si="360"/>
        <v>0</v>
      </c>
      <c r="K242">
        <f t="shared" si="360"/>
        <v>0</v>
      </c>
      <c r="L242">
        <f t="shared" si="360"/>
        <v>0</v>
      </c>
      <c r="M242">
        <f t="shared" si="360"/>
        <v>0</v>
      </c>
      <c r="N242">
        <f t="shared" si="360"/>
        <v>0</v>
      </c>
      <c r="O242">
        <f t="shared" si="360"/>
        <v>0</v>
      </c>
      <c r="P242">
        <f t="shared" si="360"/>
        <v>0</v>
      </c>
      <c r="Q242">
        <f t="shared" si="360"/>
        <v>0</v>
      </c>
      <c r="R242">
        <f t="shared" si="360"/>
        <v>0</v>
      </c>
      <c r="S242">
        <f t="shared" si="360"/>
        <v>0</v>
      </c>
      <c r="T242">
        <f t="shared" si="360"/>
        <v>0</v>
      </c>
      <c r="U242">
        <f t="shared" si="360"/>
        <v>0</v>
      </c>
      <c r="V242">
        <f t="shared" si="360"/>
        <v>0</v>
      </c>
      <c r="W242">
        <f t="shared" si="360"/>
        <v>0</v>
      </c>
      <c r="X242">
        <f t="shared" si="360"/>
        <v>0</v>
      </c>
      <c r="Y242">
        <f t="shared" si="360"/>
        <v>0</v>
      </c>
      <c r="Z242">
        <f t="shared" si="360"/>
        <v>0</v>
      </c>
      <c r="AA242">
        <f t="shared" si="360"/>
        <v>0</v>
      </c>
      <c r="AB242">
        <f t="shared" si="360"/>
        <v>0</v>
      </c>
      <c r="AC242">
        <f t="shared" si="360"/>
        <v>0</v>
      </c>
      <c r="AD242">
        <f t="shared" si="360"/>
        <v>0</v>
      </c>
      <c r="AE242">
        <f t="shared" si="360"/>
        <v>0</v>
      </c>
      <c r="AF242">
        <f t="shared" si="360"/>
        <v>0</v>
      </c>
      <c r="AG242">
        <f t="shared" ref="AG242:BL242" si="361">AG93</f>
        <v>0</v>
      </c>
      <c r="AH242">
        <f t="shared" si="361"/>
        <v>0</v>
      </c>
      <c r="AI242">
        <f t="shared" si="361"/>
        <v>0</v>
      </c>
      <c r="AJ242">
        <f t="shared" si="361"/>
        <v>0</v>
      </c>
      <c r="AK242">
        <f t="shared" si="361"/>
        <v>0</v>
      </c>
      <c r="AL242">
        <f t="shared" si="361"/>
        <v>0</v>
      </c>
      <c r="AM242">
        <f t="shared" si="361"/>
        <v>0</v>
      </c>
      <c r="AN242">
        <f t="shared" si="361"/>
        <v>0</v>
      </c>
      <c r="AO242">
        <f t="shared" si="361"/>
        <v>0</v>
      </c>
      <c r="AP242">
        <f t="shared" si="361"/>
        <v>0</v>
      </c>
      <c r="AQ242">
        <f t="shared" si="361"/>
        <v>0</v>
      </c>
      <c r="AR242">
        <f t="shared" si="361"/>
        <v>0</v>
      </c>
      <c r="AS242">
        <f t="shared" si="361"/>
        <v>0</v>
      </c>
      <c r="AT242">
        <f t="shared" si="361"/>
        <v>0</v>
      </c>
      <c r="AU242">
        <f t="shared" si="361"/>
        <v>0</v>
      </c>
      <c r="AV242">
        <f t="shared" si="361"/>
        <v>0</v>
      </c>
      <c r="AW242">
        <f t="shared" si="361"/>
        <v>0</v>
      </c>
      <c r="AX242">
        <f t="shared" si="361"/>
        <v>0</v>
      </c>
      <c r="AY242">
        <f t="shared" si="361"/>
        <v>0</v>
      </c>
      <c r="AZ242">
        <f t="shared" si="361"/>
        <v>0</v>
      </c>
      <c r="BA242">
        <f t="shared" si="361"/>
        <v>0</v>
      </c>
      <c r="BB242">
        <f t="shared" si="361"/>
        <v>0</v>
      </c>
      <c r="BC242">
        <f t="shared" si="361"/>
        <v>0</v>
      </c>
      <c r="BD242">
        <f t="shared" si="361"/>
        <v>0</v>
      </c>
      <c r="BE242">
        <f t="shared" si="361"/>
        <v>0</v>
      </c>
      <c r="BF242">
        <f t="shared" si="361"/>
        <v>0</v>
      </c>
      <c r="BG242">
        <f t="shared" si="361"/>
        <v>0</v>
      </c>
      <c r="BH242">
        <f t="shared" si="361"/>
        <v>0</v>
      </c>
      <c r="BI242">
        <f t="shared" si="361"/>
        <v>0</v>
      </c>
      <c r="BJ242">
        <f t="shared" si="361"/>
        <v>0</v>
      </c>
      <c r="BK242">
        <f t="shared" si="361"/>
        <v>0</v>
      </c>
      <c r="BL242">
        <f t="shared" si="361"/>
        <v>0</v>
      </c>
      <c r="BM242">
        <f t="shared" ref="BM242:CR242" si="362">BM93</f>
        <v>0</v>
      </c>
      <c r="BN242">
        <f t="shared" si="362"/>
        <v>0</v>
      </c>
      <c r="BO242">
        <f t="shared" si="362"/>
        <v>0</v>
      </c>
      <c r="BP242">
        <f t="shared" si="362"/>
        <v>0</v>
      </c>
      <c r="BQ242">
        <f t="shared" si="362"/>
        <v>0</v>
      </c>
      <c r="BR242">
        <f t="shared" si="362"/>
        <v>0</v>
      </c>
      <c r="BS242">
        <f t="shared" si="362"/>
        <v>0</v>
      </c>
      <c r="BT242">
        <f t="shared" si="362"/>
        <v>0</v>
      </c>
      <c r="BU242">
        <f t="shared" si="362"/>
        <v>0</v>
      </c>
      <c r="BV242">
        <f t="shared" si="362"/>
        <v>0</v>
      </c>
      <c r="BW242">
        <f t="shared" si="362"/>
        <v>0</v>
      </c>
      <c r="BX242">
        <f t="shared" si="362"/>
        <v>0</v>
      </c>
      <c r="BY242">
        <f t="shared" si="362"/>
        <v>0</v>
      </c>
      <c r="BZ242">
        <f t="shared" si="362"/>
        <v>0</v>
      </c>
      <c r="CA242">
        <f t="shared" si="362"/>
        <v>0</v>
      </c>
      <c r="CB242">
        <f t="shared" si="362"/>
        <v>0</v>
      </c>
      <c r="CC242">
        <f t="shared" si="362"/>
        <v>0</v>
      </c>
      <c r="CD242">
        <f t="shared" si="362"/>
        <v>0</v>
      </c>
      <c r="CE242">
        <f t="shared" si="362"/>
        <v>0</v>
      </c>
      <c r="CF242">
        <f t="shared" si="362"/>
        <v>0</v>
      </c>
      <c r="CG242">
        <f t="shared" si="362"/>
        <v>0</v>
      </c>
      <c r="CH242">
        <f t="shared" si="362"/>
        <v>0</v>
      </c>
      <c r="CI242">
        <f t="shared" si="362"/>
        <v>0</v>
      </c>
      <c r="CJ242">
        <f t="shared" si="362"/>
        <v>0</v>
      </c>
      <c r="CK242">
        <f t="shared" si="362"/>
        <v>0</v>
      </c>
      <c r="CL242">
        <f t="shared" si="362"/>
        <v>0</v>
      </c>
      <c r="CM242">
        <f t="shared" si="362"/>
        <v>0</v>
      </c>
      <c r="CN242">
        <f t="shared" si="362"/>
        <v>0</v>
      </c>
      <c r="CO242">
        <f t="shared" si="362"/>
        <v>0</v>
      </c>
      <c r="CP242">
        <f t="shared" si="362"/>
        <v>0</v>
      </c>
      <c r="CQ242">
        <f t="shared" si="362"/>
        <v>0</v>
      </c>
      <c r="CR242">
        <f t="shared" si="362"/>
        <v>0</v>
      </c>
      <c r="CS242">
        <f t="shared" ref="CS242:DH242" si="363">CS93</f>
        <v>0</v>
      </c>
      <c r="CT242">
        <f t="shared" si="363"/>
        <v>0</v>
      </c>
      <c r="CU242">
        <f t="shared" si="363"/>
        <v>0</v>
      </c>
      <c r="CV242">
        <f t="shared" si="363"/>
        <v>0</v>
      </c>
      <c r="CW242">
        <f t="shared" si="363"/>
        <v>0</v>
      </c>
      <c r="CX242">
        <f t="shared" si="363"/>
        <v>0</v>
      </c>
      <c r="CY242">
        <f t="shared" si="363"/>
        <v>0</v>
      </c>
      <c r="CZ242">
        <f t="shared" si="363"/>
        <v>0</v>
      </c>
      <c r="DA242">
        <f t="shared" si="363"/>
        <v>0</v>
      </c>
      <c r="DB242">
        <f t="shared" si="363"/>
        <v>0</v>
      </c>
      <c r="DC242">
        <f t="shared" si="363"/>
        <v>0</v>
      </c>
      <c r="DD242">
        <f t="shared" si="363"/>
        <v>0</v>
      </c>
      <c r="DE242">
        <f t="shared" si="363"/>
        <v>0</v>
      </c>
      <c r="DF242">
        <f t="shared" si="363"/>
        <v>0</v>
      </c>
      <c r="DG242">
        <f t="shared" si="363"/>
        <v>0</v>
      </c>
      <c r="DH242">
        <f t="shared" si="363"/>
        <v>0</v>
      </c>
    </row>
    <row r="243" spans="1:112">
      <c r="A243">
        <f t="shared" ref="A243:AF243" si="364">A94</f>
        <v>301</v>
      </c>
      <c r="B243" t="str">
        <f t="shared" si="364"/>
        <v>Servicio Departamental de Riego - Oruro</v>
      </c>
      <c r="C243">
        <f t="shared" si="364"/>
        <v>0</v>
      </c>
      <c r="D243">
        <f t="shared" si="364"/>
        <v>0</v>
      </c>
      <c r="E243">
        <f t="shared" si="364"/>
        <v>0</v>
      </c>
      <c r="F243">
        <f t="shared" si="364"/>
        <v>0</v>
      </c>
      <c r="G243">
        <f t="shared" si="364"/>
        <v>0</v>
      </c>
      <c r="H243">
        <f t="shared" si="364"/>
        <v>0</v>
      </c>
      <c r="I243">
        <f t="shared" si="364"/>
        <v>0</v>
      </c>
      <c r="J243">
        <f t="shared" si="364"/>
        <v>298500</v>
      </c>
      <c r="K243">
        <f t="shared" si="364"/>
        <v>0</v>
      </c>
      <c r="L243">
        <f t="shared" si="364"/>
        <v>0</v>
      </c>
      <c r="M243">
        <f t="shared" si="364"/>
        <v>0</v>
      </c>
      <c r="N243">
        <f t="shared" si="364"/>
        <v>1500000</v>
      </c>
      <c r="O243">
        <f t="shared" si="364"/>
        <v>0</v>
      </c>
      <c r="P243">
        <f t="shared" si="364"/>
        <v>0</v>
      </c>
      <c r="Q243">
        <f t="shared" si="364"/>
        <v>0</v>
      </c>
      <c r="R243">
        <f t="shared" si="364"/>
        <v>0</v>
      </c>
      <c r="S243">
        <f t="shared" si="364"/>
        <v>0</v>
      </c>
      <c r="T243">
        <f t="shared" si="364"/>
        <v>0</v>
      </c>
      <c r="U243">
        <f t="shared" si="364"/>
        <v>0</v>
      </c>
      <c r="V243">
        <f t="shared" si="364"/>
        <v>0</v>
      </c>
      <c r="W243">
        <f t="shared" si="364"/>
        <v>0</v>
      </c>
      <c r="X243">
        <f t="shared" si="364"/>
        <v>0</v>
      </c>
      <c r="Y243">
        <f t="shared" si="364"/>
        <v>0</v>
      </c>
      <c r="Z243">
        <f t="shared" si="364"/>
        <v>0</v>
      </c>
      <c r="AA243">
        <f t="shared" si="364"/>
        <v>0</v>
      </c>
      <c r="AB243">
        <f t="shared" si="364"/>
        <v>0</v>
      </c>
      <c r="AC243">
        <f t="shared" si="364"/>
        <v>0</v>
      </c>
      <c r="AD243">
        <f t="shared" si="364"/>
        <v>0</v>
      </c>
      <c r="AE243">
        <f t="shared" si="364"/>
        <v>0</v>
      </c>
      <c r="AF243">
        <f t="shared" si="364"/>
        <v>0</v>
      </c>
      <c r="AG243">
        <f t="shared" ref="AG243:BL243" si="365">AG94</f>
        <v>0</v>
      </c>
      <c r="AH243">
        <f t="shared" si="365"/>
        <v>0</v>
      </c>
      <c r="AI243">
        <f t="shared" si="365"/>
        <v>0</v>
      </c>
      <c r="AJ243">
        <f t="shared" si="365"/>
        <v>0</v>
      </c>
      <c r="AK243">
        <f t="shared" si="365"/>
        <v>0</v>
      </c>
      <c r="AL243">
        <f t="shared" si="365"/>
        <v>0</v>
      </c>
      <c r="AM243">
        <f t="shared" si="365"/>
        <v>0</v>
      </c>
      <c r="AN243">
        <f t="shared" si="365"/>
        <v>0</v>
      </c>
      <c r="AO243">
        <f t="shared" si="365"/>
        <v>0</v>
      </c>
      <c r="AP243">
        <f t="shared" si="365"/>
        <v>0</v>
      </c>
      <c r="AQ243">
        <f t="shared" si="365"/>
        <v>0</v>
      </c>
      <c r="AR243">
        <f t="shared" si="365"/>
        <v>0</v>
      </c>
      <c r="AS243">
        <f t="shared" si="365"/>
        <v>0</v>
      </c>
      <c r="AT243">
        <f t="shared" si="365"/>
        <v>0</v>
      </c>
      <c r="AU243">
        <f t="shared" si="365"/>
        <v>0</v>
      </c>
      <c r="AV243">
        <f t="shared" si="365"/>
        <v>0</v>
      </c>
      <c r="AW243">
        <f t="shared" si="365"/>
        <v>0</v>
      </c>
      <c r="AX243">
        <f t="shared" si="365"/>
        <v>0</v>
      </c>
      <c r="AY243">
        <f t="shared" si="365"/>
        <v>0</v>
      </c>
      <c r="AZ243">
        <f t="shared" si="365"/>
        <v>0</v>
      </c>
      <c r="BA243">
        <f t="shared" si="365"/>
        <v>0</v>
      </c>
      <c r="BB243">
        <f t="shared" si="365"/>
        <v>0</v>
      </c>
      <c r="BC243">
        <f t="shared" si="365"/>
        <v>0</v>
      </c>
      <c r="BD243">
        <f t="shared" si="365"/>
        <v>0</v>
      </c>
      <c r="BE243">
        <f t="shared" si="365"/>
        <v>0</v>
      </c>
      <c r="BF243">
        <f t="shared" si="365"/>
        <v>0</v>
      </c>
      <c r="BG243">
        <f t="shared" si="365"/>
        <v>0</v>
      </c>
      <c r="BH243">
        <f t="shared" si="365"/>
        <v>0</v>
      </c>
      <c r="BI243">
        <f t="shared" si="365"/>
        <v>0</v>
      </c>
      <c r="BJ243">
        <f t="shared" si="365"/>
        <v>0</v>
      </c>
      <c r="BK243">
        <f t="shared" si="365"/>
        <v>0</v>
      </c>
      <c r="BL243">
        <f t="shared" si="365"/>
        <v>0</v>
      </c>
      <c r="BM243">
        <f t="shared" ref="BM243:CR243" si="366">BM94</f>
        <v>0</v>
      </c>
      <c r="BN243">
        <f t="shared" si="366"/>
        <v>0</v>
      </c>
      <c r="BO243">
        <f t="shared" si="366"/>
        <v>0</v>
      </c>
      <c r="BP243">
        <f t="shared" si="366"/>
        <v>0</v>
      </c>
      <c r="BQ243">
        <f t="shared" si="366"/>
        <v>0</v>
      </c>
      <c r="BR243">
        <f t="shared" si="366"/>
        <v>0</v>
      </c>
      <c r="BS243">
        <f t="shared" si="366"/>
        <v>0</v>
      </c>
      <c r="BT243">
        <f t="shared" si="366"/>
        <v>0</v>
      </c>
      <c r="BU243">
        <f t="shared" si="366"/>
        <v>0</v>
      </c>
      <c r="BV243">
        <f t="shared" si="366"/>
        <v>0</v>
      </c>
      <c r="BW243">
        <f t="shared" si="366"/>
        <v>0</v>
      </c>
      <c r="BX243">
        <f t="shared" si="366"/>
        <v>0</v>
      </c>
      <c r="BY243">
        <f t="shared" si="366"/>
        <v>0</v>
      </c>
      <c r="BZ243">
        <f t="shared" si="366"/>
        <v>0</v>
      </c>
      <c r="CA243">
        <f t="shared" si="366"/>
        <v>0</v>
      </c>
      <c r="CB243">
        <f t="shared" si="366"/>
        <v>0</v>
      </c>
      <c r="CC243">
        <f t="shared" si="366"/>
        <v>0</v>
      </c>
      <c r="CD243">
        <f t="shared" si="366"/>
        <v>0</v>
      </c>
      <c r="CE243">
        <f t="shared" si="366"/>
        <v>0</v>
      </c>
      <c r="CF243">
        <f t="shared" si="366"/>
        <v>0</v>
      </c>
      <c r="CG243">
        <f t="shared" si="366"/>
        <v>0</v>
      </c>
      <c r="CH243">
        <f t="shared" si="366"/>
        <v>0</v>
      </c>
      <c r="CI243">
        <f t="shared" si="366"/>
        <v>0</v>
      </c>
      <c r="CJ243">
        <f t="shared" si="366"/>
        <v>0</v>
      </c>
      <c r="CK243">
        <f t="shared" si="366"/>
        <v>0</v>
      </c>
      <c r="CL243">
        <f t="shared" si="366"/>
        <v>0</v>
      </c>
      <c r="CM243">
        <f t="shared" si="366"/>
        <v>0</v>
      </c>
      <c r="CN243">
        <f t="shared" si="366"/>
        <v>0</v>
      </c>
      <c r="CO243">
        <f t="shared" si="366"/>
        <v>0</v>
      </c>
      <c r="CP243">
        <f t="shared" si="366"/>
        <v>0</v>
      </c>
      <c r="CQ243">
        <f t="shared" si="366"/>
        <v>0</v>
      </c>
      <c r="CR243">
        <f t="shared" si="366"/>
        <v>0</v>
      </c>
      <c r="CS243">
        <f t="shared" ref="CS243:DH243" si="367">CS94</f>
        <v>0</v>
      </c>
      <c r="CT243">
        <f t="shared" si="367"/>
        <v>0</v>
      </c>
      <c r="CU243">
        <f t="shared" si="367"/>
        <v>0</v>
      </c>
      <c r="CV243">
        <f t="shared" si="367"/>
        <v>0</v>
      </c>
      <c r="CW243">
        <f t="shared" si="367"/>
        <v>0</v>
      </c>
      <c r="CX243">
        <f t="shared" si="367"/>
        <v>0</v>
      </c>
      <c r="CY243">
        <f t="shared" si="367"/>
        <v>0</v>
      </c>
      <c r="CZ243">
        <f t="shared" si="367"/>
        <v>0</v>
      </c>
      <c r="DA243">
        <f t="shared" si="367"/>
        <v>0</v>
      </c>
      <c r="DB243">
        <f t="shared" si="367"/>
        <v>0</v>
      </c>
      <c r="DC243">
        <f t="shared" si="367"/>
        <v>0</v>
      </c>
      <c r="DD243">
        <f t="shared" si="367"/>
        <v>0</v>
      </c>
      <c r="DE243">
        <f t="shared" si="367"/>
        <v>0</v>
      </c>
      <c r="DF243">
        <f t="shared" si="367"/>
        <v>0</v>
      </c>
      <c r="DG243">
        <f t="shared" si="367"/>
        <v>0</v>
      </c>
      <c r="DH243">
        <f t="shared" si="367"/>
        <v>0</v>
      </c>
    </row>
    <row r="244" spans="1:112">
      <c r="A244">
        <f t="shared" ref="A244:AF244" si="368">A95</f>
        <v>310</v>
      </c>
      <c r="B244" t="str">
        <f t="shared" si="368"/>
        <v>Autoridad de Regulación y Fiscalización de Telecomunicaciones y Transportes</v>
      </c>
      <c r="C244">
        <f t="shared" si="368"/>
        <v>0</v>
      </c>
      <c r="D244">
        <f t="shared" si="368"/>
        <v>0</v>
      </c>
      <c r="E244">
        <f t="shared" si="368"/>
        <v>0</v>
      </c>
      <c r="F244">
        <f t="shared" si="368"/>
        <v>0</v>
      </c>
      <c r="G244">
        <f t="shared" si="368"/>
        <v>0</v>
      </c>
      <c r="H244">
        <f t="shared" si="368"/>
        <v>0</v>
      </c>
      <c r="I244">
        <f t="shared" si="368"/>
        <v>0</v>
      </c>
      <c r="J244">
        <f t="shared" si="368"/>
        <v>0</v>
      </c>
      <c r="K244">
        <f t="shared" si="368"/>
        <v>18038.990000000002</v>
      </c>
      <c r="L244">
        <f t="shared" si="368"/>
        <v>0</v>
      </c>
      <c r="M244">
        <f t="shared" si="368"/>
        <v>0</v>
      </c>
      <c r="N244">
        <f t="shared" si="368"/>
        <v>0</v>
      </c>
      <c r="O244">
        <f t="shared" si="368"/>
        <v>0</v>
      </c>
      <c r="P244">
        <f t="shared" si="368"/>
        <v>0</v>
      </c>
      <c r="Q244">
        <f t="shared" si="368"/>
        <v>0</v>
      </c>
      <c r="R244">
        <f t="shared" si="368"/>
        <v>821.4</v>
      </c>
      <c r="S244">
        <f t="shared" si="368"/>
        <v>0</v>
      </c>
      <c r="T244">
        <f t="shared" si="368"/>
        <v>0</v>
      </c>
      <c r="U244">
        <f t="shared" si="368"/>
        <v>0</v>
      </c>
      <c r="V244">
        <f t="shared" si="368"/>
        <v>0</v>
      </c>
      <c r="W244">
        <f t="shared" si="368"/>
        <v>0</v>
      </c>
      <c r="X244">
        <f t="shared" si="368"/>
        <v>0</v>
      </c>
      <c r="Y244">
        <f t="shared" si="368"/>
        <v>0</v>
      </c>
      <c r="Z244">
        <f t="shared" si="368"/>
        <v>0</v>
      </c>
      <c r="AA244">
        <f t="shared" si="368"/>
        <v>0</v>
      </c>
      <c r="AB244">
        <f t="shared" si="368"/>
        <v>0</v>
      </c>
      <c r="AC244">
        <f t="shared" si="368"/>
        <v>0</v>
      </c>
      <c r="AD244">
        <f t="shared" si="368"/>
        <v>0</v>
      </c>
      <c r="AE244">
        <f t="shared" si="368"/>
        <v>0</v>
      </c>
      <c r="AF244">
        <f t="shared" si="368"/>
        <v>0</v>
      </c>
      <c r="AG244">
        <f t="shared" ref="AG244:BL244" si="369">AG95</f>
        <v>0</v>
      </c>
      <c r="AH244">
        <f t="shared" si="369"/>
        <v>0</v>
      </c>
      <c r="AI244">
        <f t="shared" si="369"/>
        <v>0</v>
      </c>
      <c r="AJ244">
        <f t="shared" si="369"/>
        <v>0</v>
      </c>
      <c r="AK244">
        <f t="shared" si="369"/>
        <v>0</v>
      </c>
      <c r="AL244">
        <f t="shared" si="369"/>
        <v>0</v>
      </c>
      <c r="AM244">
        <f t="shared" si="369"/>
        <v>0</v>
      </c>
      <c r="AN244">
        <f t="shared" si="369"/>
        <v>0</v>
      </c>
      <c r="AO244">
        <f t="shared" si="369"/>
        <v>0</v>
      </c>
      <c r="AP244">
        <f t="shared" si="369"/>
        <v>0</v>
      </c>
      <c r="AQ244">
        <f t="shared" si="369"/>
        <v>0</v>
      </c>
      <c r="AR244">
        <f t="shared" si="369"/>
        <v>0</v>
      </c>
      <c r="AS244">
        <f t="shared" si="369"/>
        <v>0</v>
      </c>
      <c r="AT244">
        <f t="shared" si="369"/>
        <v>0</v>
      </c>
      <c r="AU244">
        <f t="shared" si="369"/>
        <v>0</v>
      </c>
      <c r="AV244">
        <f t="shared" si="369"/>
        <v>0</v>
      </c>
      <c r="AW244">
        <f t="shared" si="369"/>
        <v>0</v>
      </c>
      <c r="AX244">
        <f t="shared" si="369"/>
        <v>0</v>
      </c>
      <c r="AY244">
        <f t="shared" si="369"/>
        <v>0</v>
      </c>
      <c r="AZ244">
        <f t="shared" si="369"/>
        <v>0</v>
      </c>
      <c r="BA244">
        <f t="shared" si="369"/>
        <v>0</v>
      </c>
      <c r="BB244">
        <f t="shared" si="369"/>
        <v>0</v>
      </c>
      <c r="BC244">
        <f t="shared" si="369"/>
        <v>0</v>
      </c>
      <c r="BD244">
        <f t="shared" si="369"/>
        <v>0</v>
      </c>
      <c r="BE244">
        <f t="shared" si="369"/>
        <v>0</v>
      </c>
      <c r="BF244">
        <f t="shared" si="369"/>
        <v>0</v>
      </c>
      <c r="BG244">
        <f t="shared" si="369"/>
        <v>0</v>
      </c>
      <c r="BH244">
        <f t="shared" si="369"/>
        <v>0</v>
      </c>
      <c r="BI244">
        <f t="shared" si="369"/>
        <v>0</v>
      </c>
      <c r="BJ244">
        <f t="shared" si="369"/>
        <v>0</v>
      </c>
      <c r="BK244">
        <f t="shared" si="369"/>
        <v>0</v>
      </c>
      <c r="BL244">
        <f t="shared" si="369"/>
        <v>0</v>
      </c>
      <c r="BM244">
        <f t="shared" ref="BM244:CR244" si="370">BM95</f>
        <v>0</v>
      </c>
      <c r="BN244">
        <f t="shared" si="370"/>
        <v>0</v>
      </c>
      <c r="BO244">
        <f t="shared" si="370"/>
        <v>0</v>
      </c>
      <c r="BP244">
        <f t="shared" si="370"/>
        <v>0</v>
      </c>
      <c r="BQ244">
        <f t="shared" si="370"/>
        <v>0</v>
      </c>
      <c r="BR244">
        <f t="shared" si="370"/>
        <v>0</v>
      </c>
      <c r="BS244">
        <f t="shared" si="370"/>
        <v>0</v>
      </c>
      <c r="BT244">
        <f t="shared" si="370"/>
        <v>0</v>
      </c>
      <c r="BU244">
        <f t="shared" si="370"/>
        <v>0</v>
      </c>
      <c r="BV244">
        <f t="shared" si="370"/>
        <v>0</v>
      </c>
      <c r="BW244">
        <f t="shared" si="370"/>
        <v>0</v>
      </c>
      <c r="BX244">
        <f t="shared" si="370"/>
        <v>0</v>
      </c>
      <c r="BY244">
        <f t="shared" si="370"/>
        <v>0</v>
      </c>
      <c r="BZ244">
        <f t="shared" si="370"/>
        <v>0</v>
      </c>
      <c r="CA244">
        <f t="shared" si="370"/>
        <v>0</v>
      </c>
      <c r="CB244">
        <f t="shared" si="370"/>
        <v>0</v>
      </c>
      <c r="CC244">
        <f t="shared" si="370"/>
        <v>0</v>
      </c>
      <c r="CD244">
        <f t="shared" si="370"/>
        <v>0</v>
      </c>
      <c r="CE244">
        <f t="shared" si="370"/>
        <v>0</v>
      </c>
      <c r="CF244">
        <f t="shared" si="370"/>
        <v>0</v>
      </c>
      <c r="CG244">
        <f t="shared" si="370"/>
        <v>0</v>
      </c>
      <c r="CH244">
        <f t="shared" si="370"/>
        <v>0</v>
      </c>
      <c r="CI244">
        <f t="shared" si="370"/>
        <v>0</v>
      </c>
      <c r="CJ244">
        <f t="shared" si="370"/>
        <v>0</v>
      </c>
      <c r="CK244">
        <f t="shared" si="370"/>
        <v>0</v>
      </c>
      <c r="CL244">
        <f t="shared" si="370"/>
        <v>0</v>
      </c>
      <c r="CM244">
        <f t="shared" si="370"/>
        <v>0</v>
      </c>
      <c r="CN244">
        <f t="shared" si="370"/>
        <v>0</v>
      </c>
      <c r="CO244">
        <f t="shared" si="370"/>
        <v>0</v>
      </c>
      <c r="CP244">
        <f t="shared" si="370"/>
        <v>0</v>
      </c>
      <c r="CQ244">
        <f t="shared" si="370"/>
        <v>0</v>
      </c>
      <c r="CR244">
        <f t="shared" si="370"/>
        <v>0</v>
      </c>
      <c r="CS244">
        <f t="shared" ref="CS244:DH244" si="371">CS95</f>
        <v>0</v>
      </c>
      <c r="CT244">
        <f t="shared" si="371"/>
        <v>0</v>
      </c>
      <c r="CU244">
        <f t="shared" si="371"/>
        <v>0</v>
      </c>
      <c r="CV244">
        <f t="shared" si="371"/>
        <v>0</v>
      </c>
      <c r="CW244">
        <f t="shared" si="371"/>
        <v>0</v>
      </c>
      <c r="CX244">
        <f t="shared" si="371"/>
        <v>0</v>
      </c>
      <c r="CY244">
        <f t="shared" si="371"/>
        <v>0</v>
      </c>
      <c r="CZ244">
        <f t="shared" si="371"/>
        <v>0</v>
      </c>
      <c r="DA244">
        <f t="shared" si="371"/>
        <v>0</v>
      </c>
      <c r="DB244">
        <f t="shared" si="371"/>
        <v>0</v>
      </c>
      <c r="DC244">
        <f t="shared" si="371"/>
        <v>0</v>
      </c>
      <c r="DD244">
        <f t="shared" si="371"/>
        <v>0</v>
      </c>
      <c r="DE244">
        <f t="shared" si="371"/>
        <v>0</v>
      </c>
      <c r="DF244">
        <f t="shared" si="371"/>
        <v>0</v>
      </c>
      <c r="DG244">
        <f t="shared" si="371"/>
        <v>0</v>
      </c>
      <c r="DH244">
        <f t="shared" si="371"/>
        <v>0</v>
      </c>
    </row>
    <row r="245" spans="1:112">
      <c r="A245">
        <f t="shared" ref="A245:AF245" si="372">A96</f>
        <v>267</v>
      </c>
      <c r="B245" t="str">
        <f t="shared" si="372"/>
        <v>Direc. Dptal. de Educación Cochabamba</v>
      </c>
      <c r="C245">
        <f t="shared" si="372"/>
        <v>0</v>
      </c>
      <c r="D245">
        <f t="shared" si="372"/>
        <v>0</v>
      </c>
      <c r="E245">
        <f t="shared" si="372"/>
        <v>0</v>
      </c>
      <c r="F245">
        <f t="shared" si="372"/>
        <v>0</v>
      </c>
      <c r="G245">
        <f t="shared" si="372"/>
        <v>0</v>
      </c>
      <c r="H245">
        <f t="shared" si="372"/>
        <v>0</v>
      </c>
      <c r="I245">
        <f t="shared" si="372"/>
        <v>0</v>
      </c>
      <c r="J245">
        <f t="shared" si="372"/>
        <v>0</v>
      </c>
      <c r="K245">
        <f t="shared" si="372"/>
        <v>0</v>
      </c>
      <c r="L245">
        <f t="shared" si="372"/>
        <v>1422.07</v>
      </c>
      <c r="M245">
        <f t="shared" si="372"/>
        <v>0</v>
      </c>
      <c r="N245">
        <f t="shared" si="372"/>
        <v>0</v>
      </c>
      <c r="O245">
        <f t="shared" si="372"/>
        <v>0</v>
      </c>
      <c r="P245">
        <f t="shared" si="372"/>
        <v>0</v>
      </c>
      <c r="Q245">
        <f t="shared" si="372"/>
        <v>0</v>
      </c>
      <c r="R245">
        <f t="shared" si="372"/>
        <v>531.52</v>
      </c>
      <c r="S245">
        <f t="shared" si="372"/>
        <v>0</v>
      </c>
      <c r="T245">
        <f t="shared" si="372"/>
        <v>0</v>
      </c>
      <c r="U245">
        <f t="shared" si="372"/>
        <v>0</v>
      </c>
      <c r="V245">
        <f t="shared" si="372"/>
        <v>0</v>
      </c>
      <c r="W245">
        <f t="shared" si="372"/>
        <v>0</v>
      </c>
      <c r="X245">
        <f t="shared" si="372"/>
        <v>0</v>
      </c>
      <c r="Y245">
        <f t="shared" si="372"/>
        <v>0</v>
      </c>
      <c r="Z245">
        <f t="shared" si="372"/>
        <v>0</v>
      </c>
      <c r="AA245">
        <f t="shared" si="372"/>
        <v>0</v>
      </c>
      <c r="AB245">
        <f t="shared" si="372"/>
        <v>0</v>
      </c>
      <c r="AC245">
        <f t="shared" si="372"/>
        <v>0</v>
      </c>
      <c r="AD245">
        <f t="shared" si="372"/>
        <v>0</v>
      </c>
      <c r="AE245">
        <f t="shared" si="372"/>
        <v>0</v>
      </c>
      <c r="AF245">
        <f t="shared" si="372"/>
        <v>0</v>
      </c>
      <c r="AG245">
        <f t="shared" ref="AG245:BL245" si="373">AG96</f>
        <v>0</v>
      </c>
      <c r="AH245">
        <f t="shared" si="373"/>
        <v>0</v>
      </c>
      <c r="AI245">
        <f t="shared" si="373"/>
        <v>0</v>
      </c>
      <c r="AJ245">
        <f t="shared" si="373"/>
        <v>0</v>
      </c>
      <c r="AK245">
        <f t="shared" si="373"/>
        <v>0</v>
      </c>
      <c r="AL245">
        <f t="shared" si="373"/>
        <v>0</v>
      </c>
      <c r="AM245">
        <f t="shared" si="373"/>
        <v>0</v>
      </c>
      <c r="AN245">
        <f t="shared" si="373"/>
        <v>0</v>
      </c>
      <c r="AO245">
        <f t="shared" si="373"/>
        <v>0</v>
      </c>
      <c r="AP245">
        <f t="shared" si="373"/>
        <v>0</v>
      </c>
      <c r="AQ245">
        <f t="shared" si="373"/>
        <v>0</v>
      </c>
      <c r="AR245">
        <f t="shared" si="373"/>
        <v>0</v>
      </c>
      <c r="AS245">
        <f t="shared" si="373"/>
        <v>0</v>
      </c>
      <c r="AT245">
        <f t="shared" si="373"/>
        <v>0</v>
      </c>
      <c r="AU245">
        <f t="shared" si="373"/>
        <v>0</v>
      </c>
      <c r="AV245">
        <f t="shared" si="373"/>
        <v>0</v>
      </c>
      <c r="AW245">
        <f t="shared" si="373"/>
        <v>0</v>
      </c>
      <c r="AX245">
        <f t="shared" si="373"/>
        <v>0</v>
      </c>
      <c r="AY245">
        <f t="shared" si="373"/>
        <v>0</v>
      </c>
      <c r="AZ245">
        <f t="shared" si="373"/>
        <v>0</v>
      </c>
      <c r="BA245">
        <f t="shared" si="373"/>
        <v>0</v>
      </c>
      <c r="BB245">
        <f t="shared" si="373"/>
        <v>0</v>
      </c>
      <c r="BC245">
        <f t="shared" si="373"/>
        <v>0</v>
      </c>
      <c r="BD245">
        <f t="shared" si="373"/>
        <v>0</v>
      </c>
      <c r="BE245">
        <f t="shared" si="373"/>
        <v>0</v>
      </c>
      <c r="BF245">
        <f t="shared" si="373"/>
        <v>0</v>
      </c>
      <c r="BG245">
        <f t="shared" si="373"/>
        <v>0</v>
      </c>
      <c r="BH245">
        <f t="shared" si="373"/>
        <v>0</v>
      </c>
      <c r="BI245">
        <f t="shared" si="373"/>
        <v>0</v>
      </c>
      <c r="BJ245">
        <f t="shared" si="373"/>
        <v>0</v>
      </c>
      <c r="BK245">
        <f t="shared" si="373"/>
        <v>0</v>
      </c>
      <c r="BL245">
        <f t="shared" si="373"/>
        <v>0</v>
      </c>
      <c r="BM245">
        <f t="shared" ref="BM245:CR245" si="374">BM96</f>
        <v>0</v>
      </c>
      <c r="BN245">
        <f t="shared" si="374"/>
        <v>0</v>
      </c>
      <c r="BO245">
        <f t="shared" si="374"/>
        <v>0</v>
      </c>
      <c r="BP245">
        <f t="shared" si="374"/>
        <v>0</v>
      </c>
      <c r="BQ245">
        <f t="shared" si="374"/>
        <v>0</v>
      </c>
      <c r="BR245">
        <f t="shared" si="374"/>
        <v>0</v>
      </c>
      <c r="BS245">
        <f t="shared" si="374"/>
        <v>0</v>
      </c>
      <c r="BT245">
        <f t="shared" si="374"/>
        <v>0</v>
      </c>
      <c r="BU245">
        <f t="shared" si="374"/>
        <v>0</v>
      </c>
      <c r="BV245">
        <f t="shared" si="374"/>
        <v>0</v>
      </c>
      <c r="BW245">
        <f t="shared" si="374"/>
        <v>0</v>
      </c>
      <c r="BX245">
        <f t="shared" si="374"/>
        <v>0</v>
      </c>
      <c r="BY245">
        <f t="shared" si="374"/>
        <v>0</v>
      </c>
      <c r="BZ245">
        <f t="shared" si="374"/>
        <v>0</v>
      </c>
      <c r="CA245">
        <f t="shared" si="374"/>
        <v>0</v>
      </c>
      <c r="CB245">
        <f t="shared" si="374"/>
        <v>0</v>
      </c>
      <c r="CC245">
        <f t="shared" si="374"/>
        <v>0</v>
      </c>
      <c r="CD245">
        <f t="shared" si="374"/>
        <v>0</v>
      </c>
      <c r="CE245">
        <f t="shared" si="374"/>
        <v>0</v>
      </c>
      <c r="CF245">
        <f t="shared" si="374"/>
        <v>0</v>
      </c>
      <c r="CG245">
        <f t="shared" si="374"/>
        <v>0</v>
      </c>
      <c r="CH245">
        <f t="shared" si="374"/>
        <v>0</v>
      </c>
      <c r="CI245">
        <f t="shared" si="374"/>
        <v>0</v>
      </c>
      <c r="CJ245">
        <f t="shared" si="374"/>
        <v>0</v>
      </c>
      <c r="CK245">
        <f t="shared" si="374"/>
        <v>0</v>
      </c>
      <c r="CL245">
        <f t="shared" si="374"/>
        <v>0</v>
      </c>
      <c r="CM245">
        <f t="shared" si="374"/>
        <v>0</v>
      </c>
      <c r="CN245">
        <f t="shared" si="374"/>
        <v>0</v>
      </c>
      <c r="CO245">
        <f t="shared" si="374"/>
        <v>0</v>
      </c>
      <c r="CP245">
        <f t="shared" si="374"/>
        <v>0</v>
      </c>
      <c r="CQ245">
        <f t="shared" si="374"/>
        <v>0</v>
      </c>
      <c r="CR245">
        <f t="shared" si="374"/>
        <v>0</v>
      </c>
      <c r="CS245">
        <f t="shared" ref="CS245:DH245" si="375">CS96</f>
        <v>0</v>
      </c>
      <c r="CT245">
        <f t="shared" si="375"/>
        <v>0</v>
      </c>
      <c r="CU245">
        <f t="shared" si="375"/>
        <v>0</v>
      </c>
      <c r="CV245">
        <f t="shared" si="375"/>
        <v>0</v>
      </c>
      <c r="CW245">
        <f t="shared" si="375"/>
        <v>0</v>
      </c>
      <c r="CX245">
        <f t="shared" si="375"/>
        <v>0</v>
      </c>
      <c r="CY245">
        <f t="shared" si="375"/>
        <v>0</v>
      </c>
      <c r="CZ245">
        <f t="shared" si="375"/>
        <v>0</v>
      </c>
      <c r="DA245">
        <f t="shared" si="375"/>
        <v>0</v>
      </c>
      <c r="DB245">
        <f t="shared" si="375"/>
        <v>0</v>
      </c>
      <c r="DC245">
        <f t="shared" si="375"/>
        <v>0</v>
      </c>
      <c r="DD245">
        <f t="shared" si="375"/>
        <v>0</v>
      </c>
      <c r="DE245">
        <f t="shared" si="375"/>
        <v>0</v>
      </c>
      <c r="DF245">
        <f t="shared" si="375"/>
        <v>0</v>
      </c>
      <c r="DG245">
        <f t="shared" si="375"/>
        <v>0</v>
      </c>
      <c r="DH245">
        <f t="shared" si="375"/>
        <v>0</v>
      </c>
    </row>
    <row r="246" spans="1:112">
      <c r="A246">
        <f t="shared" ref="A246:AF246" si="376">A97</f>
        <v>302</v>
      </c>
      <c r="B246" t="str">
        <f t="shared" si="376"/>
        <v>Servicio Departamental de Riego - Potosí</v>
      </c>
      <c r="C246">
        <f t="shared" si="376"/>
        <v>0</v>
      </c>
      <c r="D246">
        <f t="shared" si="376"/>
        <v>0</v>
      </c>
      <c r="E246">
        <f t="shared" si="376"/>
        <v>0</v>
      </c>
      <c r="F246">
        <f t="shared" si="376"/>
        <v>0</v>
      </c>
      <c r="G246">
        <f t="shared" si="376"/>
        <v>0</v>
      </c>
      <c r="H246">
        <f t="shared" si="376"/>
        <v>0</v>
      </c>
      <c r="I246">
        <f t="shared" si="376"/>
        <v>0</v>
      </c>
      <c r="J246">
        <f t="shared" si="376"/>
        <v>0</v>
      </c>
      <c r="K246">
        <f t="shared" si="376"/>
        <v>0</v>
      </c>
      <c r="L246">
        <f t="shared" si="376"/>
        <v>1435</v>
      </c>
      <c r="M246">
        <f t="shared" si="376"/>
        <v>0</v>
      </c>
      <c r="N246">
        <f t="shared" si="376"/>
        <v>1067280</v>
      </c>
      <c r="O246">
        <f t="shared" si="376"/>
        <v>0</v>
      </c>
      <c r="P246">
        <f t="shared" si="376"/>
        <v>0</v>
      </c>
      <c r="Q246">
        <f t="shared" si="376"/>
        <v>0</v>
      </c>
      <c r="R246">
        <f t="shared" si="376"/>
        <v>0</v>
      </c>
      <c r="S246">
        <f t="shared" si="376"/>
        <v>0</v>
      </c>
      <c r="T246">
        <f t="shared" si="376"/>
        <v>0</v>
      </c>
      <c r="U246">
        <f t="shared" si="376"/>
        <v>0</v>
      </c>
      <c r="V246">
        <f t="shared" si="376"/>
        <v>0</v>
      </c>
      <c r="W246">
        <f t="shared" si="376"/>
        <v>0</v>
      </c>
      <c r="X246">
        <f t="shared" si="376"/>
        <v>0</v>
      </c>
      <c r="Y246">
        <f t="shared" si="376"/>
        <v>0</v>
      </c>
      <c r="Z246">
        <f t="shared" si="376"/>
        <v>0</v>
      </c>
      <c r="AA246">
        <f t="shared" si="376"/>
        <v>0</v>
      </c>
      <c r="AB246">
        <f t="shared" si="376"/>
        <v>0</v>
      </c>
      <c r="AC246">
        <f t="shared" si="376"/>
        <v>0</v>
      </c>
      <c r="AD246">
        <f t="shared" si="376"/>
        <v>0</v>
      </c>
      <c r="AE246">
        <f t="shared" si="376"/>
        <v>0</v>
      </c>
      <c r="AF246">
        <f t="shared" si="376"/>
        <v>0</v>
      </c>
      <c r="AG246">
        <f t="shared" ref="AG246:BL246" si="377">AG97</f>
        <v>0</v>
      </c>
      <c r="AH246">
        <f t="shared" si="377"/>
        <v>0</v>
      </c>
      <c r="AI246">
        <f t="shared" si="377"/>
        <v>0</v>
      </c>
      <c r="AJ246">
        <f t="shared" si="377"/>
        <v>0</v>
      </c>
      <c r="AK246">
        <f t="shared" si="377"/>
        <v>0</v>
      </c>
      <c r="AL246">
        <f t="shared" si="377"/>
        <v>0</v>
      </c>
      <c r="AM246">
        <f t="shared" si="377"/>
        <v>0</v>
      </c>
      <c r="AN246">
        <f t="shared" si="377"/>
        <v>0</v>
      </c>
      <c r="AO246">
        <f t="shared" si="377"/>
        <v>0</v>
      </c>
      <c r="AP246">
        <f t="shared" si="377"/>
        <v>0</v>
      </c>
      <c r="AQ246">
        <f t="shared" si="377"/>
        <v>0</v>
      </c>
      <c r="AR246">
        <f t="shared" si="377"/>
        <v>0</v>
      </c>
      <c r="AS246">
        <f t="shared" si="377"/>
        <v>0</v>
      </c>
      <c r="AT246">
        <f t="shared" si="377"/>
        <v>0</v>
      </c>
      <c r="AU246">
        <f t="shared" si="377"/>
        <v>0</v>
      </c>
      <c r="AV246">
        <f t="shared" si="377"/>
        <v>0</v>
      </c>
      <c r="AW246">
        <f t="shared" si="377"/>
        <v>0</v>
      </c>
      <c r="AX246">
        <f t="shared" si="377"/>
        <v>0</v>
      </c>
      <c r="AY246">
        <f t="shared" si="377"/>
        <v>0</v>
      </c>
      <c r="AZ246">
        <f t="shared" si="377"/>
        <v>0</v>
      </c>
      <c r="BA246">
        <f t="shared" si="377"/>
        <v>0</v>
      </c>
      <c r="BB246">
        <f t="shared" si="377"/>
        <v>0</v>
      </c>
      <c r="BC246">
        <f t="shared" si="377"/>
        <v>0</v>
      </c>
      <c r="BD246">
        <f t="shared" si="377"/>
        <v>0</v>
      </c>
      <c r="BE246">
        <f t="shared" si="377"/>
        <v>0</v>
      </c>
      <c r="BF246">
        <f t="shared" si="377"/>
        <v>0</v>
      </c>
      <c r="BG246">
        <f t="shared" si="377"/>
        <v>0</v>
      </c>
      <c r="BH246">
        <f t="shared" si="377"/>
        <v>0</v>
      </c>
      <c r="BI246">
        <f t="shared" si="377"/>
        <v>0</v>
      </c>
      <c r="BJ246">
        <f t="shared" si="377"/>
        <v>0</v>
      </c>
      <c r="BK246">
        <f t="shared" si="377"/>
        <v>0</v>
      </c>
      <c r="BL246">
        <f t="shared" si="377"/>
        <v>0</v>
      </c>
      <c r="BM246">
        <f t="shared" ref="BM246:CR246" si="378">BM97</f>
        <v>0</v>
      </c>
      <c r="BN246">
        <f t="shared" si="378"/>
        <v>0</v>
      </c>
      <c r="BO246">
        <f t="shared" si="378"/>
        <v>0</v>
      </c>
      <c r="BP246">
        <f t="shared" si="378"/>
        <v>0</v>
      </c>
      <c r="BQ246">
        <f t="shared" si="378"/>
        <v>0</v>
      </c>
      <c r="BR246">
        <f t="shared" si="378"/>
        <v>0</v>
      </c>
      <c r="BS246">
        <f t="shared" si="378"/>
        <v>0</v>
      </c>
      <c r="BT246">
        <f t="shared" si="378"/>
        <v>0</v>
      </c>
      <c r="BU246">
        <f t="shared" si="378"/>
        <v>0</v>
      </c>
      <c r="BV246">
        <f t="shared" si="378"/>
        <v>0</v>
      </c>
      <c r="BW246">
        <f t="shared" si="378"/>
        <v>0</v>
      </c>
      <c r="BX246">
        <f t="shared" si="378"/>
        <v>0</v>
      </c>
      <c r="BY246">
        <f t="shared" si="378"/>
        <v>0</v>
      </c>
      <c r="BZ246">
        <f t="shared" si="378"/>
        <v>0</v>
      </c>
      <c r="CA246">
        <f t="shared" si="378"/>
        <v>0</v>
      </c>
      <c r="CB246">
        <f t="shared" si="378"/>
        <v>0</v>
      </c>
      <c r="CC246">
        <f t="shared" si="378"/>
        <v>0</v>
      </c>
      <c r="CD246">
        <f t="shared" si="378"/>
        <v>0</v>
      </c>
      <c r="CE246">
        <f t="shared" si="378"/>
        <v>0</v>
      </c>
      <c r="CF246">
        <f t="shared" si="378"/>
        <v>0</v>
      </c>
      <c r="CG246">
        <f t="shared" si="378"/>
        <v>0</v>
      </c>
      <c r="CH246">
        <f t="shared" si="378"/>
        <v>0</v>
      </c>
      <c r="CI246">
        <f t="shared" si="378"/>
        <v>0</v>
      </c>
      <c r="CJ246">
        <f t="shared" si="378"/>
        <v>0</v>
      </c>
      <c r="CK246">
        <f t="shared" si="378"/>
        <v>0</v>
      </c>
      <c r="CL246">
        <f t="shared" si="378"/>
        <v>0</v>
      </c>
      <c r="CM246">
        <f t="shared" si="378"/>
        <v>0</v>
      </c>
      <c r="CN246">
        <f t="shared" si="378"/>
        <v>0</v>
      </c>
      <c r="CO246">
        <f t="shared" si="378"/>
        <v>0</v>
      </c>
      <c r="CP246">
        <f t="shared" si="378"/>
        <v>0</v>
      </c>
      <c r="CQ246">
        <f t="shared" si="378"/>
        <v>0</v>
      </c>
      <c r="CR246">
        <f t="shared" si="378"/>
        <v>0</v>
      </c>
      <c r="CS246">
        <f t="shared" ref="CS246:DH246" si="379">CS97</f>
        <v>0</v>
      </c>
      <c r="CT246">
        <f t="shared" si="379"/>
        <v>0</v>
      </c>
      <c r="CU246">
        <f t="shared" si="379"/>
        <v>0</v>
      </c>
      <c r="CV246">
        <f t="shared" si="379"/>
        <v>0</v>
      </c>
      <c r="CW246">
        <f t="shared" si="379"/>
        <v>0</v>
      </c>
      <c r="CX246">
        <f t="shared" si="379"/>
        <v>0</v>
      </c>
      <c r="CY246">
        <f t="shared" si="379"/>
        <v>0</v>
      </c>
      <c r="CZ246">
        <f t="shared" si="379"/>
        <v>0</v>
      </c>
      <c r="DA246">
        <f t="shared" si="379"/>
        <v>0</v>
      </c>
      <c r="DB246">
        <f t="shared" si="379"/>
        <v>0</v>
      </c>
      <c r="DC246">
        <f t="shared" si="379"/>
        <v>0</v>
      </c>
      <c r="DD246">
        <f t="shared" si="379"/>
        <v>0</v>
      </c>
      <c r="DE246">
        <f t="shared" si="379"/>
        <v>0</v>
      </c>
      <c r="DF246">
        <f t="shared" si="379"/>
        <v>0</v>
      </c>
      <c r="DG246">
        <f t="shared" si="379"/>
        <v>0</v>
      </c>
      <c r="DH246">
        <f t="shared" si="379"/>
        <v>0</v>
      </c>
    </row>
    <row r="247" spans="1:112">
      <c r="A247">
        <f t="shared" ref="A247:AF247" si="380">A98</f>
        <v>680</v>
      </c>
      <c r="B247" t="str">
        <f t="shared" si="380"/>
        <v>Contraloria General del Estado</v>
      </c>
      <c r="C247">
        <f t="shared" si="380"/>
        <v>0</v>
      </c>
      <c r="D247">
        <f t="shared" si="380"/>
        <v>0</v>
      </c>
      <c r="E247">
        <f t="shared" si="380"/>
        <v>0</v>
      </c>
      <c r="F247">
        <f t="shared" si="380"/>
        <v>0</v>
      </c>
      <c r="G247">
        <f t="shared" si="380"/>
        <v>0</v>
      </c>
      <c r="H247">
        <f t="shared" si="380"/>
        <v>0</v>
      </c>
      <c r="I247">
        <f t="shared" si="380"/>
        <v>0</v>
      </c>
      <c r="J247">
        <f t="shared" si="380"/>
        <v>0</v>
      </c>
      <c r="K247">
        <f t="shared" si="380"/>
        <v>0</v>
      </c>
      <c r="L247">
        <f t="shared" si="380"/>
        <v>0</v>
      </c>
      <c r="M247">
        <f t="shared" si="380"/>
        <v>0</v>
      </c>
      <c r="N247">
        <f t="shared" si="380"/>
        <v>0</v>
      </c>
      <c r="O247">
        <f t="shared" si="380"/>
        <v>0</v>
      </c>
      <c r="P247">
        <f t="shared" si="380"/>
        <v>0</v>
      </c>
      <c r="Q247">
        <f t="shared" si="380"/>
        <v>0</v>
      </c>
      <c r="R247">
        <f t="shared" si="380"/>
        <v>32893.64</v>
      </c>
      <c r="S247">
        <f t="shared" si="380"/>
        <v>0</v>
      </c>
      <c r="T247">
        <f t="shared" si="380"/>
        <v>0</v>
      </c>
      <c r="U247">
        <f t="shared" si="380"/>
        <v>0</v>
      </c>
      <c r="V247">
        <f t="shared" si="380"/>
        <v>0</v>
      </c>
      <c r="W247">
        <f t="shared" si="380"/>
        <v>0</v>
      </c>
      <c r="X247">
        <f t="shared" si="380"/>
        <v>0</v>
      </c>
      <c r="Y247">
        <f t="shared" si="380"/>
        <v>0</v>
      </c>
      <c r="Z247">
        <f t="shared" si="380"/>
        <v>0</v>
      </c>
      <c r="AA247">
        <f t="shared" si="380"/>
        <v>0</v>
      </c>
      <c r="AB247">
        <f t="shared" si="380"/>
        <v>0</v>
      </c>
      <c r="AC247">
        <f t="shared" si="380"/>
        <v>0</v>
      </c>
      <c r="AD247">
        <f t="shared" si="380"/>
        <v>0</v>
      </c>
      <c r="AE247">
        <f t="shared" si="380"/>
        <v>0</v>
      </c>
      <c r="AF247">
        <f t="shared" si="380"/>
        <v>0</v>
      </c>
      <c r="AG247">
        <f t="shared" ref="AG247:BL247" si="381">AG98</f>
        <v>0</v>
      </c>
      <c r="AH247">
        <f t="shared" si="381"/>
        <v>0</v>
      </c>
      <c r="AI247">
        <f t="shared" si="381"/>
        <v>0</v>
      </c>
      <c r="AJ247">
        <f t="shared" si="381"/>
        <v>0</v>
      </c>
      <c r="AK247">
        <f t="shared" si="381"/>
        <v>0</v>
      </c>
      <c r="AL247">
        <f t="shared" si="381"/>
        <v>0</v>
      </c>
      <c r="AM247">
        <f t="shared" si="381"/>
        <v>0</v>
      </c>
      <c r="AN247">
        <f t="shared" si="381"/>
        <v>0</v>
      </c>
      <c r="AO247">
        <f t="shared" si="381"/>
        <v>0</v>
      </c>
      <c r="AP247">
        <f t="shared" si="381"/>
        <v>0</v>
      </c>
      <c r="AQ247">
        <f t="shared" si="381"/>
        <v>0</v>
      </c>
      <c r="AR247">
        <f t="shared" si="381"/>
        <v>0</v>
      </c>
      <c r="AS247">
        <f t="shared" si="381"/>
        <v>0</v>
      </c>
      <c r="AT247">
        <f t="shared" si="381"/>
        <v>0</v>
      </c>
      <c r="AU247">
        <f t="shared" si="381"/>
        <v>0</v>
      </c>
      <c r="AV247">
        <f t="shared" si="381"/>
        <v>0</v>
      </c>
      <c r="AW247">
        <f t="shared" si="381"/>
        <v>0</v>
      </c>
      <c r="AX247">
        <f t="shared" si="381"/>
        <v>0</v>
      </c>
      <c r="AY247">
        <f t="shared" si="381"/>
        <v>0</v>
      </c>
      <c r="AZ247">
        <f t="shared" si="381"/>
        <v>0</v>
      </c>
      <c r="BA247">
        <f t="shared" si="381"/>
        <v>0</v>
      </c>
      <c r="BB247">
        <f t="shared" si="381"/>
        <v>0</v>
      </c>
      <c r="BC247">
        <f t="shared" si="381"/>
        <v>0</v>
      </c>
      <c r="BD247">
        <f t="shared" si="381"/>
        <v>0</v>
      </c>
      <c r="BE247">
        <f t="shared" si="381"/>
        <v>0</v>
      </c>
      <c r="BF247">
        <f t="shared" si="381"/>
        <v>0</v>
      </c>
      <c r="BG247">
        <f t="shared" si="381"/>
        <v>0</v>
      </c>
      <c r="BH247">
        <f t="shared" si="381"/>
        <v>0</v>
      </c>
      <c r="BI247">
        <f t="shared" si="381"/>
        <v>0</v>
      </c>
      <c r="BJ247">
        <f t="shared" si="381"/>
        <v>0</v>
      </c>
      <c r="BK247">
        <f t="shared" si="381"/>
        <v>0</v>
      </c>
      <c r="BL247">
        <f t="shared" si="381"/>
        <v>0</v>
      </c>
      <c r="BM247">
        <f t="shared" ref="BM247:CR247" si="382">BM98</f>
        <v>0</v>
      </c>
      <c r="BN247">
        <f t="shared" si="382"/>
        <v>0</v>
      </c>
      <c r="BO247">
        <f t="shared" si="382"/>
        <v>0</v>
      </c>
      <c r="BP247">
        <f t="shared" si="382"/>
        <v>0</v>
      </c>
      <c r="BQ247">
        <f t="shared" si="382"/>
        <v>0</v>
      </c>
      <c r="BR247">
        <f t="shared" si="382"/>
        <v>0</v>
      </c>
      <c r="BS247">
        <f t="shared" si="382"/>
        <v>0</v>
      </c>
      <c r="BT247">
        <f t="shared" si="382"/>
        <v>0</v>
      </c>
      <c r="BU247">
        <f t="shared" si="382"/>
        <v>0</v>
      </c>
      <c r="BV247">
        <f t="shared" si="382"/>
        <v>0</v>
      </c>
      <c r="BW247">
        <f t="shared" si="382"/>
        <v>0</v>
      </c>
      <c r="BX247">
        <f t="shared" si="382"/>
        <v>0</v>
      </c>
      <c r="BY247">
        <f t="shared" si="382"/>
        <v>0</v>
      </c>
      <c r="BZ247">
        <f t="shared" si="382"/>
        <v>0</v>
      </c>
      <c r="CA247">
        <f t="shared" si="382"/>
        <v>0</v>
      </c>
      <c r="CB247">
        <f t="shared" si="382"/>
        <v>0</v>
      </c>
      <c r="CC247">
        <f t="shared" si="382"/>
        <v>0</v>
      </c>
      <c r="CD247">
        <f t="shared" si="382"/>
        <v>0</v>
      </c>
      <c r="CE247">
        <f t="shared" si="382"/>
        <v>0</v>
      </c>
      <c r="CF247">
        <f t="shared" si="382"/>
        <v>0</v>
      </c>
      <c r="CG247">
        <f t="shared" si="382"/>
        <v>0</v>
      </c>
      <c r="CH247">
        <f t="shared" si="382"/>
        <v>0</v>
      </c>
      <c r="CI247">
        <f t="shared" si="382"/>
        <v>0</v>
      </c>
      <c r="CJ247">
        <f t="shared" si="382"/>
        <v>0</v>
      </c>
      <c r="CK247">
        <f t="shared" si="382"/>
        <v>0</v>
      </c>
      <c r="CL247">
        <f t="shared" si="382"/>
        <v>0</v>
      </c>
      <c r="CM247">
        <f t="shared" si="382"/>
        <v>0</v>
      </c>
      <c r="CN247">
        <f t="shared" si="382"/>
        <v>0</v>
      </c>
      <c r="CO247">
        <f t="shared" si="382"/>
        <v>0</v>
      </c>
      <c r="CP247">
        <f t="shared" si="382"/>
        <v>0</v>
      </c>
      <c r="CQ247">
        <f t="shared" si="382"/>
        <v>0</v>
      </c>
      <c r="CR247">
        <f t="shared" si="382"/>
        <v>0</v>
      </c>
      <c r="CS247">
        <f t="shared" ref="CS247:DH247" si="383">CS98</f>
        <v>0</v>
      </c>
      <c r="CT247">
        <f t="shared" si="383"/>
        <v>0</v>
      </c>
      <c r="CU247">
        <f t="shared" si="383"/>
        <v>0</v>
      </c>
      <c r="CV247">
        <f t="shared" si="383"/>
        <v>0</v>
      </c>
      <c r="CW247">
        <f t="shared" si="383"/>
        <v>0</v>
      </c>
      <c r="CX247">
        <f t="shared" si="383"/>
        <v>0</v>
      </c>
      <c r="CY247">
        <f t="shared" si="383"/>
        <v>0</v>
      </c>
      <c r="CZ247">
        <f t="shared" si="383"/>
        <v>0</v>
      </c>
      <c r="DA247">
        <f t="shared" si="383"/>
        <v>0</v>
      </c>
      <c r="DB247">
        <f t="shared" si="383"/>
        <v>0</v>
      </c>
      <c r="DC247">
        <f t="shared" si="383"/>
        <v>0</v>
      </c>
      <c r="DD247">
        <f t="shared" si="383"/>
        <v>0</v>
      </c>
      <c r="DE247">
        <f t="shared" si="383"/>
        <v>0</v>
      </c>
      <c r="DF247">
        <f t="shared" si="383"/>
        <v>0</v>
      </c>
      <c r="DG247">
        <f t="shared" si="383"/>
        <v>0</v>
      </c>
      <c r="DH247">
        <f t="shared" si="383"/>
        <v>0</v>
      </c>
    </row>
    <row r="248" spans="1:112">
      <c r="A248">
        <f t="shared" ref="A248:AF248" si="384">A99</f>
        <v>596</v>
      </c>
      <c r="B248" t="str">
        <f t="shared" si="384"/>
        <v xml:space="preserve">Empresa Pública Transporte Aéreo Militar </v>
      </c>
      <c r="C248">
        <f t="shared" si="384"/>
        <v>0</v>
      </c>
      <c r="D248">
        <f t="shared" si="384"/>
        <v>0</v>
      </c>
      <c r="E248">
        <f t="shared" si="384"/>
        <v>0</v>
      </c>
      <c r="F248">
        <f t="shared" si="384"/>
        <v>0</v>
      </c>
      <c r="G248">
        <f t="shared" si="384"/>
        <v>0</v>
      </c>
      <c r="H248">
        <f t="shared" si="384"/>
        <v>0</v>
      </c>
      <c r="I248">
        <f t="shared" si="384"/>
        <v>0</v>
      </c>
      <c r="J248">
        <f t="shared" si="384"/>
        <v>0</v>
      </c>
      <c r="K248">
        <f t="shared" si="384"/>
        <v>893.53</v>
      </c>
      <c r="L248">
        <f t="shared" si="384"/>
        <v>0</v>
      </c>
      <c r="M248">
        <f t="shared" si="384"/>
        <v>0</v>
      </c>
      <c r="N248">
        <f t="shared" si="384"/>
        <v>427.5</v>
      </c>
      <c r="O248">
        <f t="shared" si="384"/>
        <v>1568.38</v>
      </c>
      <c r="P248">
        <f t="shared" si="384"/>
        <v>0</v>
      </c>
      <c r="Q248">
        <f t="shared" si="384"/>
        <v>0</v>
      </c>
      <c r="R248">
        <f t="shared" si="384"/>
        <v>417.6</v>
      </c>
      <c r="S248">
        <f t="shared" si="384"/>
        <v>0</v>
      </c>
      <c r="T248">
        <f t="shared" si="384"/>
        <v>0</v>
      </c>
      <c r="U248">
        <f t="shared" si="384"/>
        <v>0</v>
      </c>
      <c r="V248">
        <f t="shared" si="384"/>
        <v>0</v>
      </c>
      <c r="W248">
        <f t="shared" si="384"/>
        <v>0</v>
      </c>
      <c r="X248">
        <f t="shared" si="384"/>
        <v>0</v>
      </c>
      <c r="Y248">
        <f t="shared" si="384"/>
        <v>0</v>
      </c>
      <c r="Z248">
        <f t="shared" si="384"/>
        <v>0</v>
      </c>
      <c r="AA248">
        <f t="shared" si="384"/>
        <v>0</v>
      </c>
      <c r="AB248">
        <f t="shared" si="384"/>
        <v>0</v>
      </c>
      <c r="AC248">
        <f t="shared" si="384"/>
        <v>0</v>
      </c>
      <c r="AD248">
        <f t="shared" si="384"/>
        <v>0</v>
      </c>
      <c r="AE248">
        <f t="shared" si="384"/>
        <v>0</v>
      </c>
      <c r="AF248">
        <f t="shared" si="384"/>
        <v>0</v>
      </c>
      <c r="AG248">
        <f t="shared" ref="AG248:BL248" si="385">AG99</f>
        <v>0</v>
      </c>
      <c r="AH248">
        <f t="shared" si="385"/>
        <v>0</v>
      </c>
      <c r="AI248">
        <f t="shared" si="385"/>
        <v>0</v>
      </c>
      <c r="AJ248">
        <f t="shared" si="385"/>
        <v>0</v>
      </c>
      <c r="AK248">
        <f t="shared" si="385"/>
        <v>0</v>
      </c>
      <c r="AL248">
        <f t="shared" si="385"/>
        <v>0</v>
      </c>
      <c r="AM248">
        <f t="shared" si="385"/>
        <v>0</v>
      </c>
      <c r="AN248">
        <f t="shared" si="385"/>
        <v>0</v>
      </c>
      <c r="AO248">
        <f t="shared" si="385"/>
        <v>0</v>
      </c>
      <c r="AP248">
        <f t="shared" si="385"/>
        <v>0</v>
      </c>
      <c r="AQ248">
        <f t="shared" si="385"/>
        <v>0</v>
      </c>
      <c r="AR248">
        <f t="shared" si="385"/>
        <v>0</v>
      </c>
      <c r="AS248">
        <f t="shared" si="385"/>
        <v>0</v>
      </c>
      <c r="AT248">
        <f t="shared" si="385"/>
        <v>0</v>
      </c>
      <c r="AU248">
        <f t="shared" si="385"/>
        <v>0</v>
      </c>
      <c r="AV248">
        <f t="shared" si="385"/>
        <v>0</v>
      </c>
      <c r="AW248">
        <f t="shared" si="385"/>
        <v>0</v>
      </c>
      <c r="AX248">
        <f t="shared" si="385"/>
        <v>0</v>
      </c>
      <c r="AY248">
        <f t="shared" si="385"/>
        <v>0</v>
      </c>
      <c r="AZ248">
        <f t="shared" si="385"/>
        <v>0</v>
      </c>
      <c r="BA248">
        <f t="shared" si="385"/>
        <v>0</v>
      </c>
      <c r="BB248">
        <f t="shared" si="385"/>
        <v>0</v>
      </c>
      <c r="BC248">
        <f t="shared" si="385"/>
        <v>0</v>
      </c>
      <c r="BD248">
        <f t="shared" si="385"/>
        <v>0</v>
      </c>
      <c r="BE248">
        <f t="shared" si="385"/>
        <v>0</v>
      </c>
      <c r="BF248">
        <f t="shared" si="385"/>
        <v>0</v>
      </c>
      <c r="BG248">
        <f t="shared" si="385"/>
        <v>0</v>
      </c>
      <c r="BH248">
        <f t="shared" si="385"/>
        <v>0</v>
      </c>
      <c r="BI248">
        <f t="shared" si="385"/>
        <v>0</v>
      </c>
      <c r="BJ248">
        <f t="shared" si="385"/>
        <v>0</v>
      </c>
      <c r="BK248">
        <f t="shared" si="385"/>
        <v>0</v>
      </c>
      <c r="BL248">
        <f t="shared" si="385"/>
        <v>0</v>
      </c>
      <c r="BM248">
        <f t="shared" ref="BM248:CR248" si="386">BM99</f>
        <v>0</v>
      </c>
      <c r="BN248">
        <f t="shared" si="386"/>
        <v>0</v>
      </c>
      <c r="BO248">
        <f t="shared" si="386"/>
        <v>0</v>
      </c>
      <c r="BP248">
        <f t="shared" si="386"/>
        <v>0</v>
      </c>
      <c r="BQ248">
        <f t="shared" si="386"/>
        <v>0</v>
      </c>
      <c r="BR248">
        <f t="shared" si="386"/>
        <v>0</v>
      </c>
      <c r="BS248">
        <f t="shared" si="386"/>
        <v>0</v>
      </c>
      <c r="BT248">
        <f t="shared" si="386"/>
        <v>0</v>
      </c>
      <c r="BU248">
        <f t="shared" si="386"/>
        <v>0</v>
      </c>
      <c r="BV248">
        <f t="shared" si="386"/>
        <v>0</v>
      </c>
      <c r="BW248">
        <f t="shared" si="386"/>
        <v>0</v>
      </c>
      <c r="BX248">
        <f t="shared" si="386"/>
        <v>0</v>
      </c>
      <c r="BY248">
        <f t="shared" si="386"/>
        <v>0</v>
      </c>
      <c r="BZ248">
        <f t="shared" si="386"/>
        <v>0</v>
      </c>
      <c r="CA248">
        <f t="shared" si="386"/>
        <v>0</v>
      </c>
      <c r="CB248">
        <f t="shared" si="386"/>
        <v>0</v>
      </c>
      <c r="CC248">
        <f t="shared" si="386"/>
        <v>0</v>
      </c>
      <c r="CD248">
        <f t="shared" si="386"/>
        <v>0</v>
      </c>
      <c r="CE248">
        <f t="shared" si="386"/>
        <v>0</v>
      </c>
      <c r="CF248">
        <f t="shared" si="386"/>
        <v>0</v>
      </c>
      <c r="CG248">
        <f t="shared" si="386"/>
        <v>0</v>
      </c>
      <c r="CH248">
        <f t="shared" si="386"/>
        <v>0</v>
      </c>
      <c r="CI248">
        <f t="shared" si="386"/>
        <v>0</v>
      </c>
      <c r="CJ248">
        <f t="shared" si="386"/>
        <v>0</v>
      </c>
      <c r="CK248">
        <f t="shared" si="386"/>
        <v>0</v>
      </c>
      <c r="CL248">
        <f t="shared" si="386"/>
        <v>0</v>
      </c>
      <c r="CM248">
        <f t="shared" si="386"/>
        <v>0</v>
      </c>
      <c r="CN248">
        <f t="shared" si="386"/>
        <v>0</v>
      </c>
      <c r="CO248">
        <f t="shared" si="386"/>
        <v>0</v>
      </c>
      <c r="CP248">
        <f t="shared" si="386"/>
        <v>0</v>
      </c>
      <c r="CQ248">
        <f t="shared" si="386"/>
        <v>0</v>
      </c>
      <c r="CR248">
        <f t="shared" si="386"/>
        <v>0</v>
      </c>
      <c r="CS248">
        <f t="shared" ref="CS248:DH248" si="387">CS99</f>
        <v>0</v>
      </c>
      <c r="CT248">
        <f t="shared" si="387"/>
        <v>0</v>
      </c>
      <c r="CU248">
        <f t="shared" si="387"/>
        <v>0</v>
      </c>
      <c r="CV248">
        <f t="shared" si="387"/>
        <v>0</v>
      </c>
      <c r="CW248">
        <f t="shared" si="387"/>
        <v>0</v>
      </c>
      <c r="CX248">
        <f t="shared" si="387"/>
        <v>0</v>
      </c>
      <c r="CY248">
        <f t="shared" si="387"/>
        <v>0</v>
      </c>
      <c r="CZ248">
        <f t="shared" si="387"/>
        <v>0</v>
      </c>
      <c r="DA248">
        <f t="shared" si="387"/>
        <v>0</v>
      </c>
      <c r="DB248">
        <f t="shared" si="387"/>
        <v>0</v>
      </c>
      <c r="DC248">
        <f t="shared" si="387"/>
        <v>0</v>
      </c>
      <c r="DD248">
        <f t="shared" si="387"/>
        <v>0</v>
      </c>
      <c r="DE248">
        <f t="shared" si="387"/>
        <v>0</v>
      </c>
      <c r="DF248">
        <f t="shared" si="387"/>
        <v>0</v>
      </c>
      <c r="DG248">
        <f t="shared" si="387"/>
        <v>0</v>
      </c>
      <c r="DH248">
        <f t="shared" si="387"/>
        <v>0</v>
      </c>
    </row>
    <row r="249" spans="1:112">
      <c r="A249">
        <f t="shared" ref="A249:AF249" si="388">A100</f>
        <v>1513</v>
      </c>
      <c r="B249" t="str">
        <f t="shared" si="388"/>
        <v>Gobierno Autónomo Municipal de Pocoata</v>
      </c>
      <c r="C249">
        <f t="shared" si="388"/>
        <v>0</v>
      </c>
      <c r="D249">
        <f t="shared" si="388"/>
        <v>0</v>
      </c>
      <c r="E249">
        <f t="shared" si="388"/>
        <v>0</v>
      </c>
      <c r="F249">
        <f t="shared" si="388"/>
        <v>0</v>
      </c>
      <c r="G249">
        <f t="shared" si="388"/>
        <v>0</v>
      </c>
      <c r="H249">
        <f t="shared" si="388"/>
        <v>0</v>
      </c>
      <c r="I249">
        <f t="shared" si="388"/>
        <v>0</v>
      </c>
      <c r="J249">
        <f t="shared" si="388"/>
        <v>0</v>
      </c>
      <c r="K249">
        <f t="shared" si="388"/>
        <v>0</v>
      </c>
      <c r="L249">
        <f t="shared" si="388"/>
        <v>1</v>
      </c>
      <c r="M249">
        <f t="shared" si="388"/>
        <v>0</v>
      </c>
      <c r="N249">
        <f t="shared" si="388"/>
        <v>0</v>
      </c>
      <c r="O249">
        <f t="shared" si="388"/>
        <v>0</v>
      </c>
      <c r="P249">
        <f t="shared" si="388"/>
        <v>0</v>
      </c>
      <c r="Q249">
        <f t="shared" si="388"/>
        <v>0</v>
      </c>
      <c r="R249">
        <f t="shared" si="388"/>
        <v>0</v>
      </c>
      <c r="S249">
        <f t="shared" si="388"/>
        <v>0</v>
      </c>
      <c r="T249">
        <f t="shared" si="388"/>
        <v>0</v>
      </c>
      <c r="U249">
        <f t="shared" si="388"/>
        <v>0</v>
      </c>
      <c r="V249">
        <f t="shared" si="388"/>
        <v>0</v>
      </c>
      <c r="W249">
        <f t="shared" si="388"/>
        <v>0</v>
      </c>
      <c r="X249">
        <f t="shared" si="388"/>
        <v>0</v>
      </c>
      <c r="Y249">
        <f t="shared" si="388"/>
        <v>0</v>
      </c>
      <c r="Z249">
        <f t="shared" si="388"/>
        <v>0</v>
      </c>
      <c r="AA249">
        <f t="shared" si="388"/>
        <v>0</v>
      </c>
      <c r="AB249">
        <f t="shared" si="388"/>
        <v>0</v>
      </c>
      <c r="AC249">
        <f t="shared" si="388"/>
        <v>0</v>
      </c>
      <c r="AD249">
        <f t="shared" si="388"/>
        <v>0</v>
      </c>
      <c r="AE249">
        <f t="shared" si="388"/>
        <v>0</v>
      </c>
      <c r="AF249">
        <f t="shared" si="388"/>
        <v>0</v>
      </c>
      <c r="AG249">
        <f t="shared" ref="AG249:BL249" si="389">AG100</f>
        <v>0</v>
      </c>
      <c r="AH249">
        <f t="shared" si="389"/>
        <v>0</v>
      </c>
      <c r="AI249">
        <f t="shared" si="389"/>
        <v>0</v>
      </c>
      <c r="AJ249">
        <f t="shared" si="389"/>
        <v>0</v>
      </c>
      <c r="AK249">
        <f t="shared" si="389"/>
        <v>0</v>
      </c>
      <c r="AL249">
        <f t="shared" si="389"/>
        <v>0</v>
      </c>
      <c r="AM249">
        <f t="shared" si="389"/>
        <v>0</v>
      </c>
      <c r="AN249">
        <f t="shared" si="389"/>
        <v>0</v>
      </c>
      <c r="AO249">
        <f t="shared" si="389"/>
        <v>0</v>
      </c>
      <c r="AP249">
        <f t="shared" si="389"/>
        <v>0</v>
      </c>
      <c r="AQ249">
        <f t="shared" si="389"/>
        <v>0</v>
      </c>
      <c r="AR249">
        <f t="shared" si="389"/>
        <v>0</v>
      </c>
      <c r="AS249">
        <f t="shared" si="389"/>
        <v>0</v>
      </c>
      <c r="AT249">
        <f t="shared" si="389"/>
        <v>0</v>
      </c>
      <c r="AU249">
        <f t="shared" si="389"/>
        <v>0</v>
      </c>
      <c r="AV249">
        <f t="shared" si="389"/>
        <v>0</v>
      </c>
      <c r="AW249">
        <f t="shared" si="389"/>
        <v>0</v>
      </c>
      <c r="AX249">
        <f t="shared" si="389"/>
        <v>0</v>
      </c>
      <c r="AY249">
        <f t="shared" si="389"/>
        <v>0</v>
      </c>
      <c r="AZ249">
        <f t="shared" si="389"/>
        <v>0</v>
      </c>
      <c r="BA249">
        <f t="shared" si="389"/>
        <v>0</v>
      </c>
      <c r="BB249">
        <f t="shared" si="389"/>
        <v>0</v>
      </c>
      <c r="BC249">
        <f t="shared" si="389"/>
        <v>0</v>
      </c>
      <c r="BD249">
        <f t="shared" si="389"/>
        <v>0</v>
      </c>
      <c r="BE249">
        <f t="shared" si="389"/>
        <v>0</v>
      </c>
      <c r="BF249">
        <f t="shared" si="389"/>
        <v>0</v>
      </c>
      <c r="BG249">
        <f t="shared" si="389"/>
        <v>0</v>
      </c>
      <c r="BH249">
        <f t="shared" si="389"/>
        <v>0</v>
      </c>
      <c r="BI249">
        <f t="shared" si="389"/>
        <v>0</v>
      </c>
      <c r="BJ249">
        <f t="shared" si="389"/>
        <v>0</v>
      </c>
      <c r="BK249">
        <f t="shared" si="389"/>
        <v>0</v>
      </c>
      <c r="BL249">
        <f t="shared" si="389"/>
        <v>0</v>
      </c>
      <c r="BM249">
        <f t="shared" ref="BM249:CR249" si="390">BM100</f>
        <v>0</v>
      </c>
      <c r="BN249">
        <f t="shared" si="390"/>
        <v>0</v>
      </c>
      <c r="BO249">
        <f t="shared" si="390"/>
        <v>0</v>
      </c>
      <c r="BP249">
        <f t="shared" si="390"/>
        <v>0</v>
      </c>
      <c r="BQ249">
        <f t="shared" si="390"/>
        <v>0</v>
      </c>
      <c r="BR249">
        <f t="shared" si="390"/>
        <v>0</v>
      </c>
      <c r="BS249">
        <f t="shared" si="390"/>
        <v>0</v>
      </c>
      <c r="BT249">
        <f t="shared" si="390"/>
        <v>0</v>
      </c>
      <c r="BU249">
        <f t="shared" si="390"/>
        <v>0</v>
      </c>
      <c r="BV249">
        <f t="shared" si="390"/>
        <v>0</v>
      </c>
      <c r="BW249">
        <f t="shared" si="390"/>
        <v>0</v>
      </c>
      <c r="BX249">
        <f t="shared" si="390"/>
        <v>0</v>
      </c>
      <c r="BY249">
        <f t="shared" si="390"/>
        <v>0</v>
      </c>
      <c r="BZ249">
        <f t="shared" si="390"/>
        <v>0</v>
      </c>
      <c r="CA249">
        <f t="shared" si="390"/>
        <v>0</v>
      </c>
      <c r="CB249">
        <f t="shared" si="390"/>
        <v>0</v>
      </c>
      <c r="CC249">
        <f t="shared" si="390"/>
        <v>0</v>
      </c>
      <c r="CD249">
        <f t="shared" si="390"/>
        <v>0</v>
      </c>
      <c r="CE249">
        <f t="shared" si="390"/>
        <v>0</v>
      </c>
      <c r="CF249">
        <f t="shared" si="390"/>
        <v>0</v>
      </c>
      <c r="CG249">
        <f t="shared" si="390"/>
        <v>0</v>
      </c>
      <c r="CH249">
        <f t="shared" si="390"/>
        <v>0</v>
      </c>
      <c r="CI249">
        <f t="shared" si="390"/>
        <v>0</v>
      </c>
      <c r="CJ249">
        <f t="shared" si="390"/>
        <v>0</v>
      </c>
      <c r="CK249">
        <f t="shared" si="390"/>
        <v>0</v>
      </c>
      <c r="CL249">
        <f t="shared" si="390"/>
        <v>0</v>
      </c>
      <c r="CM249">
        <f t="shared" si="390"/>
        <v>0</v>
      </c>
      <c r="CN249">
        <f t="shared" si="390"/>
        <v>0</v>
      </c>
      <c r="CO249">
        <f t="shared" si="390"/>
        <v>0</v>
      </c>
      <c r="CP249">
        <f t="shared" si="390"/>
        <v>0</v>
      </c>
      <c r="CQ249">
        <f t="shared" si="390"/>
        <v>0</v>
      </c>
      <c r="CR249">
        <f t="shared" si="390"/>
        <v>0</v>
      </c>
      <c r="CS249">
        <f t="shared" ref="CS249:DH249" si="391">CS100</f>
        <v>0</v>
      </c>
      <c r="CT249">
        <f t="shared" si="391"/>
        <v>0</v>
      </c>
      <c r="CU249">
        <f t="shared" si="391"/>
        <v>0</v>
      </c>
      <c r="CV249">
        <f t="shared" si="391"/>
        <v>0</v>
      </c>
      <c r="CW249">
        <f t="shared" si="391"/>
        <v>0</v>
      </c>
      <c r="CX249">
        <f t="shared" si="391"/>
        <v>0</v>
      </c>
      <c r="CY249">
        <f t="shared" si="391"/>
        <v>0</v>
      </c>
      <c r="CZ249">
        <f t="shared" si="391"/>
        <v>0</v>
      </c>
      <c r="DA249">
        <f t="shared" si="391"/>
        <v>0</v>
      </c>
      <c r="DB249">
        <f t="shared" si="391"/>
        <v>0</v>
      </c>
      <c r="DC249">
        <f t="shared" si="391"/>
        <v>0</v>
      </c>
      <c r="DD249">
        <f t="shared" si="391"/>
        <v>0</v>
      </c>
      <c r="DE249">
        <f t="shared" si="391"/>
        <v>0</v>
      </c>
      <c r="DF249">
        <f t="shared" si="391"/>
        <v>0</v>
      </c>
      <c r="DG249">
        <f t="shared" si="391"/>
        <v>0</v>
      </c>
      <c r="DH249">
        <f t="shared" si="391"/>
        <v>0</v>
      </c>
    </row>
    <row r="250" spans="1:112">
      <c r="A250">
        <f t="shared" ref="A250:AF250" si="392">A101</f>
        <v>865</v>
      </c>
      <c r="B250" t="str">
        <f t="shared" si="392"/>
        <v>Fondo de Desarrollo del Sist.Fin. y Apoyo al Sec.Productivo</v>
      </c>
      <c r="C250">
        <f t="shared" si="392"/>
        <v>0</v>
      </c>
      <c r="D250">
        <f t="shared" si="392"/>
        <v>0</v>
      </c>
      <c r="E250">
        <f t="shared" si="392"/>
        <v>0</v>
      </c>
      <c r="F250">
        <f t="shared" si="392"/>
        <v>0</v>
      </c>
      <c r="G250">
        <f t="shared" si="392"/>
        <v>0</v>
      </c>
      <c r="H250">
        <f t="shared" si="392"/>
        <v>0</v>
      </c>
      <c r="I250">
        <f t="shared" si="392"/>
        <v>0</v>
      </c>
      <c r="J250">
        <f t="shared" si="392"/>
        <v>0</v>
      </c>
      <c r="K250">
        <f t="shared" si="392"/>
        <v>0</v>
      </c>
      <c r="L250">
        <f t="shared" si="392"/>
        <v>0</v>
      </c>
      <c r="M250">
        <f t="shared" si="392"/>
        <v>0</v>
      </c>
      <c r="N250">
        <f t="shared" si="392"/>
        <v>0</v>
      </c>
      <c r="O250">
        <f t="shared" si="392"/>
        <v>0</v>
      </c>
      <c r="P250">
        <f t="shared" si="392"/>
        <v>40.67</v>
      </c>
      <c r="Q250">
        <f t="shared" si="392"/>
        <v>0</v>
      </c>
      <c r="R250">
        <f t="shared" si="392"/>
        <v>0</v>
      </c>
      <c r="S250">
        <f t="shared" si="392"/>
        <v>0</v>
      </c>
      <c r="T250">
        <f t="shared" si="392"/>
        <v>0</v>
      </c>
      <c r="U250">
        <f t="shared" si="392"/>
        <v>0</v>
      </c>
      <c r="V250">
        <f t="shared" si="392"/>
        <v>0</v>
      </c>
      <c r="W250">
        <f t="shared" si="392"/>
        <v>0</v>
      </c>
      <c r="X250">
        <f t="shared" si="392"/>
        <v>0</v>
      </c>
      <c r="Y250">
        <f t="shared" si="392"/>
        <v>0</v>
      </c>
      <c r="Z250">
        <f t="shared" si="392"/>
        <v>0</v>
      </c>
      <c r="AA250">
        <f t="shared" si="392"/>
        <v>0</v>
      </c>
      <c r="AB250">
        <f t="shared" si="392"/>
        <v>0</v>
      </c>
      <c r="AC250">
        <f t="shared" si="392"/>
        <v>0</v>
      </c>
      <c r="AD250">
        <f t="shared" si="392"/>
        <v>0</v>
      </c>
      <c r="AE250">
        <f t="shared" si="392"/>
        <v>0</v>
      </c>
      <c r="AF250">
        <f t="shared" si="392"/>
        <v>0</v>
      </c>
      <c r="AG250">
        <f t="shared" ref="AG250:BL250" si="393">AG101</f>
        <v>0</v>
      </c>
      <c r="AH250">
        <f t="shared" si="393"/>
        <v>0</v>
      </c>
      <c r="AI250">
        <f t="shared" si="393"/>
        <v>0</v>
      </c>
      <c r="AJ250">
        <f t="shared" si="393"/>
        <v>0</v>
      </c>
      <c r="AK250">
        <f t="shared" si="393"/>
        <v>0</v>
      </c>
      <c r="AL250">
        <f t="shared" si="393"/>
        <v>0</v>
      </c>
      <c r="AM250">
        <f t="shared" si="393"/>
        <v>0</v>
      </c>
      <c r="AN250">
        <f t="shared" si="393"/>
        <v>0</v>
      </c>
      <c r="AO250">
        <f t="shared" si="393"/>
        <v>0</v>
      </c>
      <c r="AP250">
        <f t="shared" si="393"/>
        <v>0</v>
      </c>
      <c r="AQ250">
        <f t="shared" si="393"/>
        <v>0</v>
      </c>
      <c r="AR250">
        <f t="shared" si="393"/>
        <v>0</v>
      </c>
      <c r="AS250">
        <f t="shared" si="393"/>
        <v>0</v>
      </c>
      <c r="AT250">
        <f t="shared" si="393"/>
        <v>0</v>
      </c>
      <c r="AU250">
        <f t="shared" si="393"/>
        <v>0</v>
      </c>
      <c r="AV250">
        <f t="shared" si="393"/>
        <v>0</v>
      </c>
      <c r="AW250">
        <f t="shared" si="393"/>
        <v>0</v>
      </c>
      <c r="AX250">
        <f t="shared" si="393"/>
        <v>0</v>
      </c>
      <c r="AY250">
        <f t="shared" si="393"/>
        <v>0</v>
      </c>
      <c r="AZ250">
        <f t="shared" si="393"/>
        <v>0</v>
      </c>
      <c r="BA250">
        <f t="shared" si="393"/>
        <v>0</v>
      </c>
      <c r="BB250">
        <f t="shared" si="393"/>
        <v>0</v>
      </c>
      <c r="BC250">
        <f t="shared" si="393"/>
        <v>0</v>
      </c>
      <c r="BD250">
        <f t="shared" si="393"/>
        <v>0</v>
      </c>
      <c r="BE250">
        <f t="shared" si="393"/>
        <v>0</v>
      </c>
      <c r="BF250">
        <f t="shared" si="393"/>
        <v>0</v>
      </c>
      <c r="BG250">
        <f t="shared" si="393"/>
        <v>0</v>
      </c>
      <c r="BH250">
        <f t="shared" si="393"/>
        <v>0</v>
      </c>
      <c r="BI250">
        <f t="shared" si="393"/>
        <v>0</v>
      </c>
      <c r="BJ250">
        <f t="shared" si="393"/>
        <v>0</v>
      </c>
      <c r="BK250">
        <f t="shared" si="393"/>
        <v>0</v>
      </c>
      <c r="BL250">
        <f t="shared" si="393"/>
        <v>0</v>
      </c>
      <c r="BM250">
        <f t="shared" ref="BM250:CR250" si="394">BM101</f>
        <v>0</v>
      </c>
      <c r="BN250">
        <f t="shared" si="394"/>
        <v>0</v>
      </c>
      <c r="BO250">
        <f t="shared" si="394"/>
        <v>0</v>
      </c>
      <c r="BP250">
        <f t="shared" si="394"/>
        <v>0</v>
      </c>
      <c r="BQ250">
        <f t="shared" si="394"/>
        <v>0</v>
      </c>
      <c r="BR250">
        <f t="shared" si="394"/>
        <v>0</v>
      </c>
      <c r="BS250">
        <f t="shared" si="394"/>
        <v>0</v>
      </c>
      <c r="BT250">
        <f t="shared" si="394"/>
        <v>0</v>
      </c>
      <c r="BU250">
        <f t="shared" si="394"/>
        <v>0</v>
      </c>
      <c r="BV250">
        <f t="shared" si="394"/>
        <v>0</v>
      </c>
      <c r="BW250">
        <f t="shared" si="394"/>
        <v>0</v>
      </c>
      <c r="BX250">
        <f t="shared" si="394"/>
        <v>0</v>
      </c>
      <c r="BY250">
        <f t="shared" si="394"/>
        <v>0</v>
      </c>
      <c r="BZ250">
        <f t="shared" si="394"/>
        <v>0</v>
      </c>
      <c r="CA250">
        <f t="shared" si="394"/>
        <v>0</v>
      </c>
      <c r="CB250">
        <f t="shared" si="394"/>
        <v>0</v>
      </c>
      <c r="CC250">
        <f t="shared" si="394"/>
        <v>0</v>
      </c>
      <c r="CD250">
        <f t="shared" si="394"/>
        <v>0</v>
      </c>
      <c r="CE250">
        <f t="shared" si="394"/>
        <v>0</v>
      </c>
      <c r="CF250">
        <f t="shared" si="394"/>
        <v>0</v>
      </c>
      <c r="CG250">
        <f t="shared" si="394"/>
        <v>0</v>
      </c>
      <c r="CH250">
        <f t="shared" si="394"/>
        <v>0</v>
      </c>
      <c r="CI250">
        <f t="shared" si="394"/>
        <v>0</v>
      </c>
      <c r="CJ250">
        <f t="shared" si="394"/>
        <v>0</v>
      </c>
      <c r="CK250">
        <f t="shared" si="394"/>
        <v>0</v>
      </c>
      <c r="CL250">
        <f t="shared" si="394"/>
        <v>0</v>
      </c>
      <c r="CM250">
        <f t="shared" si="394"/>
        <v>0</v>
      </c>
      <c r="CN250">
        <f t="shared" si="394"/>
        <v>0</v>
      </c>
      <c r="CO250">
        <f t="shared" si="394"/>
        <v>0</v>
      </c>
      <c r="CP250">
        <f t="shared" si="394"/>
        <v>0</v>
      </c>
      <c r="CQ250">
        <f t="shared" si="394"/>
        <v>0</v>
      </c>
      <c r="CR250">
        <f t="shared" si="394"/>
        <v>0</v>
      </c>
      <c r="CS250">
        <f t="shared" ref="CS250:DH250" si="395">CS101</f>
        <v>0</v>
      </c>
      <c r="CT250">
        <f t="shared" si="395"/>
        <v>0</v>
      </c>
      <c r="CU250">
        <f t="shared" si="395"/>
        <v>0</v>
      </c>
      <c r="CV250">
        <f t="shared" si="395"/>
        <v>0</v>
      </c>
      <c r="CW250">
        <f t="shared" si="395"/>
        <v>0</v>
      </c>
      <c r="CX250">
        <f t="shared" si="395"/>
        <v>0</v>
      </c>
      <c r="CY250">
        <f t="shared" si="395"/>
        <v>0</v>
      </c>
      <c r="CZ250">
        <f t="shared" si="395"/>
        <v>0</v>
      </c>
      <c r="DA250">
        <f t="shared" si="395"/>
        <v>0</v>
      </c>
      <c r="DB250">
        <f t="shared" si="395"/>
        <v>0</v>
      </c>
      <c r="DC250">
        <f t="shared" si="395"/>
        <v>0</v>
      </c>
      <c r="DD250">
        <f t="shared" si="395"/>
        <v>0</v>
      </c>
      <c r="DE250">
        <f t="shared" si="395"/>
        <v>0</v>
      </c>
      <c r="DF250">
        <f t="shared" si="395"/>
        <v>0</v>
      </c>
      <c r="DG250">
        <f t="shared" si="395"/>
        <v>0</v>
      </c>
      <c r="DH250">
        <f t="shared" si="395"/>
        <v>0</v>
      </c>
    </row>
    <row r="251" spans="1:112">
      <c r="A251">
        <f t="shared" ref="A251:AF251" si="396">A102</f>
        <v>109</v>
      </c>
      <c r="B251" t="str">
        <f t="shared" si="396"/>
        <v>Conservatorio Plurinacional de Musica</v>
      </c>
      <c r="C251">
        <f t="shared" si="396"/>
        <v>0</v>
      </c>
      <c r="D251">
        <f t="shared" si="396"/>
        <v>0</v>
      </c>
      <c r="E251">
        <f t="shared" si="396"/>
        <v>0</v>
      </c>
      <c r="F251">
        <f t="shared" si="396"/>
        <v>0</v>
      </c>
      <c r="G251">
        <f t="shared" si="396"/>
        <v>0</v>
      </c>
      <c r="H251">
        <f t="shared" si="396"/>
        <v>0</v>
      </c>
      <c r="I251">
        <f t="shared" si="396"/>
        <v>0</v>
      </c>
      <c r="J251">
        <f t="shared" si="396"/>
        <v>0</v>
      </c>
      <c r="K251">
        <f t="shared" si="396"/>
        <v>0</v>
      </c>
      <c r="L251">
        <f t="shared" si="396"/>
        <v>0</v>
      </c>
      <c r="M251">
        <f t="shared" si="396"/>
        <v>0</v>
      </c>
      <c r="N251">
        <f t="shared" si="396"/>
        <v>28.8</v>
      </c>
      <c r="O251">
        <f t="shared" si="396"/>
        <v>0</v>
      </c>
      <c r="P251">
        <f t="shared" si="396"/>
        <v>0</v>
      </c>
      <c r="Q251">
        <f t="shared" si="396"/>
        <v>0</v>
      </c>
      <c r="R251">
        <f t="shared" si="396"/>
        <v>0</v>
      </c>
      <c r="S251">
        <f t="shared" si="396"/>
        <v>0</v>
      </c>
      <c r="T251">
        <f t="shared" si="396"/>
        <v>0</v>
      </c>
      <c r="U251">
        <f t="shared" si="396"/>
        <v>0</v>
      </c>
      <c r="V251">
        <f t="shared" si="396"/>
        <v>0</v>
      </c>
      <c r="W251">
        <f t="shared" si="396"/>
        <v>0</v>
      </c>
      <c r="X251">
        <f t="shared" si="396"/>
        <v>0</v>
      </c>
      <c r="Y251">
        <f t="shared" si="396"/>
        <v>0</v>
      </c>
      <c r="Z251">
        <f t="shared" si="396"/>
        <v>0</v>
      </c>
      <c r="AA251">
        <f t="shared" si="396"/>
        <v>0</v>
      </c>
      <c r="AB251">
        <f t="shared" si="396"/>
        <v>0</v>
      </c>
      <c r="AC251">
        <f t="shared" si="396"/>
        <v>0</v>
      </c>
      <c r="AD251">
        <f t="shared" si="396"/>
        <v>0</v>
      </c>
      <c r="AE251">
        <f t="shared" si="396"/>
        <v>0</v>
      </c>
      <c r="AF251">
        <f t="shared" si="396"/>
        <v>0</v>
      </c>
      <c r="AG251">
        <f t="shared" ref="AG251:BL251" si="397">AG102</f>
        <v>0</v>
      </c>
      <c r="AH251">
        <f t="shared" si="397"/>
        <v>0</v>
      </c>
      <c r="AI251">
        <f t="shared" si="397"/>
        <v>0</v>
      </c>
      <c r="AJ251">
        <f t="shared" si="397"/>
        <v>0</v>
      </c>
      <c r="AK251">
        <f t="shared" si="397"/>
        <v>0</v>
      </c>
      <c r="AL251">
        <f t="shared" si="397"/>
        <v>0</v>
      </c>
      <c r="AM251">
        <f t="shared" si="397"/>
        <v>0</v>
      </c>
      <c r="AN251">
        <f t="shared" si="397"/>
        <v>0</v>
      </c>
      <c r="AO251">
        <f t="shared" si="397"/>
        <v>0</v>
      </c>
      <c r="AP251">
        <f t="shared" si="397"/>
        <v>0</v>
      </c>
      <c r="AQ251">
        <f t="shared" si="397"/>
        <v>0</v>
      </c>
      <c r="AR251">
        <f t="shared" si="397"/>
        <v>0</v>
      </c>
      <c r="AS251">
        <f t="shared" si="397"/>
        <v>0</v>
      </c>
      <c r="AT251">
        <f t="shared" si="397"/>
        <v>0</v>
      </c>
      <c r="AU251">
        <f t="shared" si="397"/>
        <v>0</v>
      </c>
      <c r="AV251">
        <f t="shared" si="397"/>
        <v>0</v>
      </c>
      <c r="AW251">
        <f t="shared" si="397"/>
        <v>0</v>
      </c>
      <c r="AX251">
        <f t="shared" si="397"/>
        <v>0</v>
      </c>
      <c r="AY251">
        <f t="shared" si="397"/>
        <v>0</v>
      </c>
      <c r="AZ251">
        <f t="shared" si="397"/>
        <v>0</v>
      </c>
      <c r="BA251">
        <f t="shared" si="397"/>
        <v>0</v>
      </c>
      <c r="BB251">
        <f t="shared" si="397"/>
        <v>0</v>
      </c>
      <c r="BC251">
        <f t="shared" si="397"/>
        <v>0</v>
      </c>
      <c r="BD251">
        <f t="shared" si="397"/>
        <v>0</v>
      </c>
      <c r="BE251">
        <f t="shared" si="397"/>
        <v>0</v>
      </c>
      <c r="BF251">
        <f t="shared" si="397"/>
        <v>0</v>
      </c>
      <c r="BG251">
        <f t="shared" si="397"/>
        <v>0</v>
      </c>
      <c r="BH251">
        <f t="shared" si="397"/>
        <v>0</v>
      </c>
      <c r="BI251">
        <f t="shared" si="397"/>
        <v>0</v>
      </c>
      <c r="BJ251">
        <f t="shared" si="397"/>
        <v>0</v>
      </c>
      <c r="BK251">
        <f t="shared" si="397"/>
        <v>0</v>
      </c>
      <c r="BL251">
        <f t="shared" si="397"/>
        <v>0</v>
      </c>
      <c r="BM251">
        <f t="shared" ref="BM251:CR251" si="398">BM102</f>
        <v>0</v>
      </c>
      <c r="BN251">
        <f t="shared" si="398"/>
        <v>0</v>
      </c>
      <c r="BO251">
        <f t="shared" si="398"/>
        <v>0</v>
      </c>
      <c r="BP251">
        <f t="shared" si="398"/>
        <v>0</v>
      </c>
      <c r="BQ251">
        <f t="shared" si="398"/>
        <v>0</v>
      </c>
      <c r="BR251">
        <f t="shared" si="398"/>
        <v>0</v>
      </c>
      <c r="BS251">
        <f t="shared" si="398"/>
        <v>0</v>
      </c>
      <c r="BT251">
        <f t="shared" si="398"/>
        <v>0</v>
      </c>
      <c r="BU251">
        <f t="shared" si="398"/>
        <v>0</v>
      </c>
      <c r="BV251">
        <f t="shared" si="398"/>
        <v>0</v>
      </c>
      <c r="BW251">
        <f t="shared" si="398"/>
        <v>0</v>
      </c>
      <c r="BX251">
        <f t="shared" si="398"/>
        <v>0</v>
      </c>
      <c r="BY251">
        <f t="shared" si="398"/>
        <v>0</v>
      </c>
      <c r="BZ251">
        <f t="shared" si="398"/>
        <v>0</v>
      </c>
      <c r="CA251">
        <f t="shared" si="398"/>
        <v>0</v>
      </c>
      <c r="CB251">
        <f t="shared" si="398"/>
        <v>0</v>
      </c>
      <c r="CC251">
        <f t="shared" si="398"/>
        <v>0</v>
      </c>
      <c r="CD251">
        <f t="shared" si="398"/>
        <v>0</v>
      </c>
      <c r="CE251">
        <f t="shared" si="398"/>
        <v>0</v>
      </c>
      <c r="CF251">
        <f t="shared" si="398"/>
        <v>0</v>
      </c>
      <c r="CG251">
        <f t="shared" si="398"/>
        <v>0</v>
      </c>
      <c r="CH251">
        <f t="shared" si="398"/>
        <v>0</v>
      </c>
      <c r="CI251">
        <f t="shared" si="398"/>
        <v>0</v>
      </c>
      <c r="CJ251">
        <f t="shared" si="398"/>
        <v>0</v>
      </c>
      <c r="CK251">
        <f t="shared" si="398"/>
        <v>0</v>
      </c>
      <c r="CL251">
        <f t="shared" si="398"/>
        <v>0</v>
      </c>
      <c r="CM251">
        <f t="shared" si="398"/>
        <v>0</v>
      </c>
      <c r="CN251">
        <f t="shared" si="398"/>
        <v>0</v>
      </c>
      <c r="CO251">
        <f t="shared" si="398"/>
        <v>0</v>
      </c>
      <c r="CP251">
        <f t="shared" si="398"/>
        <v>0</v>
      </c>
      <c r="CQ251">
        <f t="shared" si="398"/>
        <v>0</v>
      </c>
      <c r="CR251">
        <f t="shared" si="398"/>
        <v>0</v>
      </c>
      <c r="CS251">
        <f t="shared" ref="CS251:DH251" si="399">CS102</f>
        <v>0</v>
      </c>
      <c r="CT251">
        <f t="shared" si="399"/>
        <v>0</v>
      </c>
      <c r="CU251">
        <f t="shared" si="399"/>
        <v>0</v>
      </c>
      <c r="CV251">
        <f t="shared" si="399"/>
        <v>0</v>
      </c>
      <c r="CW251">
        <f t="shared" si="399"/>
        <v>0</v>
      </c>
      <c r="CX251">
        <f t="shared" si="399"/>
        <v>0</v>
      </c>
      <c r="CY251">
        <f t="shared" si="399"/>
        <v>0</v>
      </c>
      <c r="CZ251">
        <f t="shared" si="399"/>
        <v>0</v>
      </c>
      <c r="DA251">
        <f t="shared" si="399"/>
        <v>0</v>
      </c>
      <c r="DB251">
        <f t="shared" si="399"/>
        <v>0</v>
      </c>
      <c r="DC251">
        <f t="shared" si="399"/>
        <v>0</v>
      </c>
      <c r="DD251">
        <f t="shared" si="399"/>
        <v>0</v>
      </c>
      <c r="DE251">
        <f t="shared" si="399"/>
        <v>0</v>
      </c>
      <c r="DF251">
        <f t="shared" si="399"/>
        <v>0</v>
      </c>
      <c r="DG251">
        <f t="shared" si="399"/>
        <v>0</v>
      </c>
      <c r="DH251">
        <f t="shared" si="399"/>
        <v>0</v>
      </c>
    </row>
    <row r="252" spans="1:112">
      <c r="A252">
        <f t="shared" ref="A252:AF252" si="400">A103</f>
        <v>226</v>
      </c>
      <c r="B252" t="str">
        <f t="shared" si="400"/>
        <v>Servicio Estatal de Autonomías</v>
      </c>
      <c r="C252">
        <f t="shared" si="400"/>
        <v>0</v>
      </c>
      <c r="D252">
        <f t="shared" si="400"/>
        <v>0</v>
      </c>
      <c r="E252">
        <f t="shared" si="400"/>
        <v>0</v>
      </c>
      <c r="F252">
        <f t="shared" si="400"/>
        <v>0</v>
      </c>
      <c r="G252">
        <f t="shared" si="400"/>
        <v>0</v>
      </c>
      <c r="H252">
        <f t="shared" si="400"/>
        <v>0</v>
      </c>
      <c r="I252">
        <f t="shared" si="400"/>
        <v>0</v>
      </c>
      <c r="J252">
        <f t="shared" si="400"/>
        <v>0</v>
      </c>
      <c r="K252">
        <f t="shared" si="400"/>
        <v>0</v>
      </c>
      <c r="L252">
        <f t="shared" si="400"/>
        <v>0</v>
      </c>
      <c r="M252">
        <f t="shared" si="400"/>
        <v>0</v>
      </c>
      <c r="N252">
        <f t="shared" si="400"/>
        <v>1613.15</v>
      </c>
      <c r="O252">
        <f t="shared" si="400"/>
        <v>0</v>
      </c>
      <c r="P252">
        <f t="shared" si="400"/>
        <v>0</v>
      </c>
      <c r="Q252">
        <f t="shared" si="400"/>
        <v>0</v>
      </c>
      <c r="R252">
        <f t="shared" si="400"/>
        <v>0</v>
      </c>
      <c r="S252">
        <f t="shared" si="400"/>
        <v>0</v>
      </c>
      <c r="T252">
        <f t="shared" si="400"/>
        <v>0</v>
      </c>
      <c r="U252">
        <f t="shared" si="400"/>
        <v>0</v>
      </c>
      <c r="V252">
        <f t="shared" si="400"/>
        <v>0</v>
      </c>
      <c r="W252">
        <f t="shared" si="400"/>
        <v>0</v>
      </c>
      <c r="X252">
        <f t="shared" si="400"/>
        <v>0</v>
      </c>
      <c r="Y252">
        <f t="shared" si="400"/>
        <v>0</v>
      </c>
      <c r="Z252">
        <f t="shared" si="400"/>
        <v>0</v>
      </c>
      <c r="AA252">
        <f t="shared" si="400"/>
        <v>0</v>
      </c>
      <c r="AB252">
        <f t="shared" si="400"/>
        <v>0</v>
      </c>
      <c r="AC252">
        <f t="shared" si="400"/>
        <v>0</v>
      </c>
      <c r="AD252">
        <f t="shared" si="400"/>
        <v>0</v>
      </c>
      <c r="AE252">
        <f t="shared" si="400"/>
        <v>0</v>
      </c>
      <c r="AF252">
        <f t="shared" si="400"/>
        <v>0</v>
      </c>
      <c r="AG252">
        <f t="shared" ref="AG252:BL252" si="401">AG103</f>
        <v>0</v>
      </c>
      <c r="AH252">
        <f t="shared" si="401"/>
        <v>0</v>
      </c>
      <c r="AI252">
        <f t="shared" si="401"/>
        <v>0</v>
      </c>
      <c r="AJ252">
        <f t="shared" si="401"/>
        <v>0</v>
      </c>
      <c r="AK252">
        <f t="shared" si="401"/>
        <v>0</v>
      </c>
      <c r="AL252">
        <f t="shared" si="401"/>
        <v>0</v>
      </c>
      <c r="AM252">
        <f t="shared" si="401"/>
        <v>0</v>
      </c>
      <c r="AN252">
        <f t="shared" si="401"/>
        <v>0</v>
      </c>
      <c r="AO252">
        <f t="shared" si="401"/>
        <v>0</v>
      </c>
      <c r="AP252">
        <f t="shared" si="401"/>
        <v>0</v>
      </c>
      <c r="AQ252">
        <f t="shared" si="401"/>
        <v>0</v>
      </c>
      <c r="AR252">
        <f t="shared" si="401"/>
        <v>0</v>
      </c>
      <c r="AS252">
        <f t="shared" si="401"/>
        <v>0</v>
      </c>
      <c r="AT252">
        <f t="shared" si="401"/>
        <v>0</v>
      </c>
      <c r="AU252">
        <f t="shared" si="401"/>
        <v>0</v>
      </c>
      <c r="AV252">
        <f t="shared" si="401"/>
        <v>0</v>
      </c>
      <c r="AW252">
        <f t="shared" si="401"/>
        <v>0</v>
      </c>
      <c r="AX252">
        <f t="shared" si="401"/>
        <v>0</v>
      </c>
      <c r="AY252">
        <f t="shared" si="401"/>
        <v>0</v>
      </c>
      <c r="AZ252">
        <f t="shared" si="401"/>
        <v>0</v>
      </c>
      <c r="BA252">
        <f t="shared" si="401"/>
        <v>0</v>
      </c>
      <c r="BB252">
        <f t="shared" si="401"/>
        <v>0</v>
      </c>
      <c r="BC252">
        <f t="shared" si="401"/>
        <v>0</v>
      </c>
      <c r="BD252">
        <f t="shared" si="401"/>
        <v>0</v>
      </c>
      <c r="BE252">
        <f t="shared" si="401"/>
        <v>0</v>
      </c>
      <c r="BF252">
        <f t="shared" si="401"/>
        <v>0</v>
      </c>
      <c r="BG252">
        <f t="shared" si="401"/>
        <v>0</v>
      </c>
      <c r="BH252">
        <f t="shared" si="401"/>
        <v>0</v>
      </c>
      <c r="BI252">
        <f t="shared" si="401"/>
        <v>0</v>
      </c>
      <c r="BJ252">
        <f t="shared" si="401"/>
        <v>0</v>
      </c>
      <c r="BK252">
        <f t="shared" si="401"/>
        <v>0</v>
      </c>
      <c r="BL252">
        <f t="shared" si="401"/>
        <v>0</v>
      </c>
      <c r="BM252">
        <f t="shared" ref="BM252:CR252" si="402">BM103</f>
        <v>0</v>
      </c>
      <c r="BN252">
        <f t="shared" si="402"/>
        <v>0</v>
      </c>
      <c r="BO252">
        <f t="shared" si="402"/>
        <v>0</v>
      </c>
      <c r="BP252">
        <f t="shared" si="402"/>
        <v>0</v>
      </c>
      <c r="BQ252">
        <f t="shared" si="402"/>
        <v>0</v>
      </c>
      <c r="BR252">
        <f t="shared" si="402"/>
        <v>0</v>
      </c>
      <c r="BS252">
        <f t="shared" si="402"/>
        <v>0</v>
      </c>
      <c r="BT252">
        <f t="shared" si="402"/>
        <v>0</v>
      </c>
      <c r="BU252">
        <f t="shared" si="402"/>
        <v>0</v>
      </c>
      <c r="BV252">
        <f t="shared" si="402"/>
        <v>0</v>
      </c>
      <c r="BW252">
        <f t="shared" si="402"/>
        <v>0</v>
      </c>
      <c r="BX252">
        <f t="shared" si="402"/>
        <v>0</v>
      </c>
      <c r="BY252">
        <f t="shared" si="402"/>
        <v>0</v>
      </c>
      <c r="BZ252">
        <f t="shared" si="402"/>
        <v>0</v>
      </c>
      <c r="CA252">
        <f t="shared" si="402"/>
        <v>0</v>
      </c>
      <c r="CB252">
        <f t="shared" si="402"/>
        <v>0</v>
      </c>
      <c r="CC252">
        <f t="shared" si="402"/>
        <v>0</v>
      </c>
      <c r="CD252">
        <f t="shared" si="402"/>
        <v>0</v>
      </c>
      <c r="CE252">
        <f t="shared" si="402"/>
        <v>0</v>
      </c>
      <c r="CF252">
        <f t="shared" si="402"/>
        <v>0</v>
      </c>
      <c r="CG252">
        <f t="shared" si="402"/>
        <v>0</v>
      </c>
      <c r="CH252">
        <f t="shared" si="402"/>
        <v>0</v>
      </c>
      <c r="CI252">
        <f t="shared" si="402"/>
        <v>0</v>
      </c>
      <c r="CJ252">
        <f t="shared" si="402"/>
        <v>0</v>
      </c>
      <c r="CK252">
        <f t="shared" si="402"/>
        <v>0</v>
      </c>
      <c r="CL252">
        <f t="shared" si="402"/>
        <v>0</v>
      </c>
      <c r="CM252">
        <f t="shared" si="402"/>
        <v>0</v>
      </c>
      <c r="CN252">
        <f t="shared" si="402"/>
        <v>0</v>
      </c>
      <c r="CO252">
        <f t="shared" si="402"/>
        <v>0</v>
      </c>
      <c r="CP252">
        <f t="shared" si="402"/>
        <v>0</v>
      </c>
      <c r="CQ252">
        <f t="shared" si="402"/>
        <v>0</v>
      </c>
      <c r="CR252">
        <f t="shared" si="402"/>
        <v>0</v>
      </c>
      <c r="CS252">
        <f t="shared" ref="CS252:DH252" si="403">CS103</f>
        <v>0</v>
      </c>
      <c r="CT252">
        <f t="shared" si="403"/>
        <v>0</v>
      </c>
      <c r="CU252">
        <f t="shared" si="403"/>
        <v>0</v>
      </c>
      <c r="CV252">
        <f t="shared" si="403"/>
        <v>0</v>
      </c>
      <c r="CW252">
        <f t="shared" si="403"/>
        <v>0</v>
      </c>
      <c r="CX252">
        <f t="shared" si="403"/>
        <v>0</v>
      </c>
      <c r="CY252">
        <f t="shared" si="403"/>
        <v>0</v>
      </c>
      <c r="CZ252">
        <f t="shared" si="403"/>
        <v>0</v>
      </c>
      <c r="DA252">
        <f t="shared" si="403"/>
        <v>0</v>
      </c>
      <c r="DB252">
        <f t="shared" si="403"/>
        <v>0</v>
      </c>
      <c r="DC252">
        <f t="shared" si="403"/>
        <v>0</v>
      </c>
      <c r="DD252">
        <f t="shared" si="403"/>
        <v>0</v>
      </c>
      <c r="DE252">
        <f t="shared" si="403"/>
        <v>0</v>
      </c>
      <c r="DF252">
        <f t="shared" si="403"/>
        <v>0</v>
      </c>
      <c r="DG252">
        <f t="shared" si="403"/>
        <v>0</v>
      </c>
      <c r="DH252">
        <f t="shared" si="403"/>
        <v>0</v>
      </c>
    </row>
    <row r="253" spans="1:112">
      <c r="A253">
        <f t="shared" ref="A253:AF253" si="404">A104</f>
        <v>152</v>
      </c>
      <c r="B253" t="str">
        <f t="shared" si="404"/>
        <v>Servicio Plurinacional de Defensa Pública</v>
      </c>
      <c r="C253">
        <f t="shared" si="404"/>
        <v>0</v>
      </c>
      <c r="D253">
        <f t="shared" si="404"/>
        <v>0</v>
      </c>
      <c r="E253">
        <f t="shared" si="404"/>
        <v>0</v>
      </c>
      <c r="F253">
        <f t="shared" si="404"/>
        <v>0</v>
      </c>
      <c r="G253">
        <f t="shared" si="404"/>
        <v>0</v>
      </c>
      <c r="H253">
        <f t="shared" si="404"/>
        <v>0</v>
      </c>
      <c r="I253">
        <f t="shared" si="404"/>
        <v>0</v>
      </c>
      <c r="J253">
        <f t="shared" si="404"/>
        <v>0</v>
      </c>
      <c r="K253">
        <f t="shared" si="404"/>
        <v>0</v>
      </c>
      <c r="L253">
        <f t="shared" si="404"/>
        <v>0</v>
      </c>
      <c r="M253">
        <f t="shared" si="404"/>
        <v>0</v>
      </c>
      <c r="N253">
        <f t="shared" si="404"/>
        <v>15314.94</v>
      </c>
      <c r="O253">
        <f t="shared" si="404"/>
        <v>0</v>
      </c>
      <c r="P253">
        <f t="shared" si="404"/>
        <v>0</v>
      </c>
      <c r="Q253">
        <f t="shared" si="404"/>
        <v>0</v>
      </c>
      <c r="R253">
        <f t="shared" si="404"/>
        <v>105</v>
      </c>
      <c r="S253">
        <f t="shared" si="404"/>
        <v>0</v>
      </c>
      <c r="T253">
        <f t="shared" si="404"/>
        <v>0</v>
      </c>
      <c r="U253">
        <f t="shared" si="404"/>
        <v>0</v>
      </c>
      <c r="V253">
        <f t="shared" si="404"/>
        <v>0</v>
      </c>
      <c r="W253">
        <f t="shared" si="404"/>
        <v>0</v>
      </c>
      <c r="X253">
        <f t="shared" si="404"/>
        <v>0</v>
      </c>
      <c r="Y253">
        <f t="shared" si="404"/>
        <v>0</v>
      </c>
      <c r="Z253">
        <f t="shared" si="404"/>
        <v>0</v>
      </c>
      <c r="AA253">
        <f t="shared" si="404"/>
        <v>0</v>
      </c>
      <c r="AB253">
        <f t="shared" si="404"/>
        <v>0</v>
      </c>
      <c r="AC253">
        <f t="shared" si="404"/>
        <v>0</v>
      </c>
      <c r="AD253">
        <f t="shared" si="404"/>
        <v>0</v>
      </c>
      <c r="AE253">
        <f t="shared" si="404"/>
        <v>0</v>
      </c>
      <c r="AF253">
        <f t="shared" si="404"/>
        <v>0</v>
      </c>
      <c r="AG253">
        <f t="shared" ref="AG253:BL253" si="405">AG104</f>
        <v>0</v>
      </c>
      <c r="AH253">
        <f t="shared" si="405"/>
        <v>0</v>
      </c>
      <c r="AI253">
        <f t="shared" si="405"/>
        <v>0</v>
      </c>
      <c r="AJ253">
        <f t="shared" si="405"/>
        <v>0</v>
      </c>
      <c r="AK253">
        <f t="shared" si="405"/>
        <v>0</v>
      </c>
      <c r="AL253">
        <f t="shared" si="405"/>
        <v>0</v>
      </c>
      <c r="AM253">
        <f t="shared" si="405"/>
        <v>0</v>
      </c>
      <c r="AN253">
        <f t="shared" si="405"/>
        <v>0</v>
      </c>
      <c r="AO253">
        <f t="shared" si="405"/>
        <v>0</v>
      </c>
      <c r="AP253">
        <f t="shared" si="405"/>
        <v>0</v>
      </c>
      <c r="AQ253">
        <f t="shared" si="405"/>
        <v>0</v>
      </c>
      <c r="AR253">
        <f t="shared" si="405"/>
        <v>0</v>
      </c>
      <c r="AS253">
        <f t="shared" si="405"/>
        <v>0</v>
      </c>
      <c r="AT253">
        <f t="shared" si="405"/>
        <v>0</v>
      </c>
      <c r="AU253">
        <f t="shared" si="405"/>
        <v>0</v>
      </c>
      <c r="AV253">
        <f t="shared" si="405"/>
        <v>0</v>
      </c>
      <c r="AW253">
        <f t="shared" si="405"/>
        <v>0</v>
      </c>
      <c r="AX253">
        <f t="shared" si="405"/>
        <v>0</v>
      </c>
      <c r="AY253">
        <f t="shared" si="405"/>
        <v>0</v>
      </c>
      <c r="AZ253">
        <f t="shared" si="405"/>
        <v>0</v>
      </c>
      <c r="BA253">
        <f t="shared" si="405"/>
        <v>0</v>
      </c>
      <c r="BB253">
        <f t="shared" si="405"/>
        <v>0</v>
      </c>
      <c r="BC253">
        <f t="shared" si="405"/>
        <v>0</v>
      </c>
      <c r="BD253">
        <f t="shared" si="405"/>
        <v>0</v>
      </c>
      <c r="BE253">
        <f t="shared" si="405"/>
        <v>0</v>
      </c>
      <c r="BF253">
        <f t="shared" si="405"/>
        <v>0</v>
      </c>
      <c r="BG253">
        <f t="shared" si="405"/>
        <v>0</v>
      </c>
      <c r="BH253">
        <f t="shared" si="405"/>
        <v>0</v>
      </c>
      <c r="BI253">
        <f t="shared" si="405"/>
        <v>0</v>
      </c>
      <c r="BJ253">
        <f t="shared" si="405"/>
        <v>0</v>
      </c>
      <c r="BK253">
        <f t="shared" si="405"/>
        <v>0</v>
      </c>
      <c r="BL253">
        <f t="shared" si="405"/>
        <v>0</v>
      </c>
      <c r="BM253">
        <f t="shared" ref="BM253:CR253" si="406">BM104</f>
        <v>0</v>
      </c>
      <c r="BN253">
        <f t="shared" si="406"/>
        <v>0</v>
      </c>
      <c r="BO253">
        <f t="shared" si="406"/>
        <v>0</v>
      </c>
      <c r="BP253">
        <f t="shared" si="406"/>
        <v>0</v>
      </c>
      <c r="BQ253">
        <f t="shared" si="406"/>
        <v>0</v>
      </c>
      <c r="BR253">
        <f t="shared" si="406"/>
        <v>0</v>
      </c>
      <c r="BS253">
        <f t="shared" si="406"/>
        <v>0</v>
      </c>
      <c r="BT253">
        <f t="shared" si="406"/>
        <v>0</v>
      </c>
      <c r="BU253">
        <f t="shared" si="406"/>
        <v>0</v>
      </c>
      <c r="BV253">
        <f t="shared" si="406"/>
        <v>0</v>
      </c>
      <c r="BW253">
        <f t="shared" si="406"/>
        <v>0</v>
      </c>
      <c r="BX253">
        <f t="shared" si="406"/>
        <v>0</v>
      </c>
      <c r="BY253">
        <f t="shared" si="406"/>
        <v>0</v>
      </c>
      <c r="BZ253">
        <f t="shared" si="406"/>
        <v>0</v>
      </c>
      <c r="CA253">
        <f t="shared" si="406"/>
        <v>0</v>
      </c>
      <c r="CB253">
        <f t="shared" si="406"/>
        <v>0</v>
      </c>
      <c r="CC253">
        <f t="shared" si="406"/>
        <v>0</v>
      </c>
      <c r="CD253">
        <f t="shared" si="406"/>
        <v>0</v>
      </c>
      <c r="CE253">
        <f t="shared" si="406"/>
        <v>0</v>
      </c>
      <c r="CF253">
        <f t="shared" si="406"/>
        <v>0</v>
      </c>
      <c r="CG253">
        <f t="shared" si="406"/>
        <v>0</v>
      </c>
      <c r="CH253">
        <f t="shared" si="406"/>
        <v>0</v>
      </c>
      <c r="CI253">
        <f t="shared" si="406"/>
        <v>0</v>
      </c>
      <c r="CJ253">
        <f t="shared" si="406"/>
        <v>0</v>
      </c>
      <c r="CK253">
        <f t="shared" si="406"/>
        <v>0</v>
      </c>
      <c r="CL253">
        <f t="shared" si="406"/>
        <v>0</v>
      </c>
      <c r="CM253">
        <f t="shared" si="406"/>
        <v>0</v>
      </c>
      <c r="CN253">
        <f t="shared" si="406"/>
        <v>0</v>
      </c>
      <c r="CO253">
        <f t="shared" si="406"/>
        <v>0</v>
      </c>
      <c r="CP253">
        <f t="shared" si="406"/>
        <v>0</v>
      </c>
      <c r="CQ253">
        <f t="shared" si="406"/>
        <v>0</v>
      </c>
      <c r="CR253">
        <f t="shared" si="406"/>
        <v>0</v>
      </c>
      <c r="CS253">
        <f t="shared" ref="CS253:DH253" si="407">CS104</f>
        <v>0</v>
      </c>
      <c r="CT253">
        <f t="shared" si="407"/>
        <v>0</v>
      </c>
      <c r="CU253">
        <f t="shared" si="407"/>
        <v>0</v>
      </c>
      <c r="CV253">
        <f t="shared" si="407"/>
        <v>0</v>
      </c>
      <c r="CW253">
        <f t="shared" si="407"/>
        <v>0</v>
      </c>
      <c r="CX253">
        <f t="shared" si="407"/>
        <v>0</v>
      </c>
      <c r="CY253">
        <f t="shared" si="407"/>
        <v>0</v>
      </c>
      <c r="CZ253">
        <f t="shared" si="407"/>
        <v>0</v>
      </c>
      <c r="DA253">
        <f t="shared" si="407"/>
        <v>0</v>
      </c>
      <c r="DB253">
        <f t="shared" si="407"/>
        <v>0</v>
      </c>
      <c r="DC253">
        <f t="shared" si="407"/>
        <v>0</v>
      </c>
      <c r="DD253">
        <f t="shared" si="407"/>
        <v>0</v>
      </c>
      <c r="DE253">
        <f t="shared" si="407"/>
        <v>0</v>
      </c>
      <c r="DF253">
        <f t="shared" si="407"/>
        <v>0</v>
      </c>
      <c r="DG253">
        <f t="shared" si="407"/>
        <v>0</v>
      </c>
      <c r="DH253">
        <f t="shared" si="407"/>
        <v>0</v>
      </c>
    </row>
    <row r="254" spans="1:112">
      <c r="A254">
        <f t="shared" ref="A254:AF254" si="408">A105</f>
        <v>225</v>
      </c>
      <c r="B254" t="str">
        <f t="shared" si="408"/>
        <v>Serv. Nal. para la Sostenibilidad en Saneamiento Básico</v>
      </c>
      <c r="C254">
        <f t="shared" si="408"/>
        <v>0</v>
      </c>
      <c r="D254">
        <f t="shared" si="408"/>
        <v>0</v>
      </c>
      <c r="E254">
        <f t="shared" si="408"/>
        <v>0</v>
      </c>
      <c r="F254">
        <f t="shared" si="408"/>
        <v>0</v>
      </c>
      <c r="G254">
        <f t="shared" si="408"/>
        <v>0</v>
      </c>
      <c r="H254">
        <f t="shared" si="408"/>
        <v>0</v>
      </c>
      <c r="I254">
        <f t="shared" si="408"/>
        <v>0</v>
      </c>
      <c r="J254">
        <f t="shared" si="408"/>
        <v>0</v>
      </c>
      <c r="K254">
        <f t="shared" si="408"/>
        <v>0</v>
      </c>
      <c r="L254">
        <f t="shared" si="408"/>
        <v>0</v>
      </c>
      <c r="M254">
        <f t="shared" si="408"/>
        <v>0</v>
      </c>
      <c r="N254">
        <f t="shared" si="408"/>
        <v>27</v>
      </c>
      <c r="O254">
        <f t="shared" si="408"/>
        <v>0</v>
      </c>
      <c r="P254">
        <f t="shared" si="408"/>
        <v>0</v>
      </c>
      <c r="Q254">
        <f t="shared" si="408"/>
        <v>0</v>
      </c>
      <c r="R254">
        <f t="shared" si="408"/>
        <v>0</v>
      </c>
      <c r="S254">
        <f t="shared" si="408"/>
        <v>0</v>
      </c>
      <c r="T254">
        <f t="shared" si="408"/>
        <v>0</v>
      </c>
      <c r="U254">
        <f t="shared" si="408"/>
        <v>0</v>
      </c>
      <c r="V254">
        <f t="shared" si="408"/>
        <v>0</v>
      </c>
      <c r="W254">
        <f t="shared" si="408"/>
        <v>0</v>
      </c>
      <c r="X254">
        <f t="shared" si="408"/>
        <v>0</v>
      </c>
      <c r="Y254">
        <f t="shared" si="408"/>
        <v>0</v>
      </c>
      <c r="Z254">
        <f t="shared" si="408"/>
        <v>0</v>
      </c>
      <c r="AA254">
        <f t="shared" si="408"/>
        <v>0</v>
      </c>
      <c r="AB254">
        <f t="shared" si="408"/>
        <v>0</v>
      </c>
      <c r="AC254">
        <f t="shared" si="408"/>
        <v>0</v>
      </c>
      <c r="AD254">
        <f t="shared" si="408"/>
        <v>0</v>
      </c>
      <c r="AE254">
        <f t="shared" si="408"/>
        <v>0</v>
      </c>
      <c r="AF254">
        <f t="shared" si="408"/>
        <v>0</v>
      </c>
      <c r="AG254">
        <f t="shared" ref="AG254:BL254" si="409">AG105</f>
        <v>0</v>
      </c>
      <c r="AH254">
        <f t="shared" si="409"/>
        <v>0</v>
      </c>
      <c r="AI254">
        <f t="shared" si="409"/>
        <v>0</v>
      </c>
      <c r="AJ254">
        <f t="shared" si="409"/>
        <v>0</v>
      </c>
      <c r="AK254">
        <f t="shared" si="409"/>
        <v>0</v>
      </c>
      <c r="AL254">
        <f t="shared" si="409"/>
        <v>0</v>
      </c>
      <c r="AM254">
        <f t="shared" si="409"/>
        <v>0</v>
      </c>
      <c r="AN254">
        <f t="shared" si="409"/>
        <v>0</v>
      </c>
      <c r="AO254">
        <f t="shared" si="409"/>
        <v>0</v>
      </c>
      <c r="AP254">
        <f t="shared" si="409"/>
        <v>0</v>
      </c>
      <c r="AQ254">
        <f t="shared" si="409"/>
        <v>0</v>
      </c>
      <c r="AR254">
        <f t="shared" si="409"/>
        <v>0</v>
      </c>
      <c r="AS254">
        <f t="shared" si="409"/>
        <v>0</v>
      </c>
      <c r="AT254">
        <f t="shared" si="409"/>
        <v>0</v>
      </c>
      <c r="AU254">
        <f t="shared" si="409"/>
        <v>0</v>
      </c>
      <c r="AV254">
        <f t="shared" si="409"/>
        <v>0</v>
      </c>
      <c r="AW254">
        <f t="shared" si="409"/>
        <v>0</v>
      </c>
      <c r="AX254">
        <f t="shared" si="409"/>
        <v>0</v>
      </c>
      <c r="AY254">
        <f t="shared" si="409"/>
        <v>0</v>
      </c>
      <c r="AZ254">
        <f t="shared" si="409"/>
        <v>0</v>
      </c>
      <c r="BA254">
        <f t="shared" si="409"/>
        <v>0</v>
      </c>
      <c r="BB254">
        <f t="shared" si="409"/>
        <v>0</v>
      </c>
      <c r="BC254">
        <f t="shared" si="409"/>
        <v>0</v>
      </c>
      <c r="BD254">
        <f t="shared" si="409"/>
        <v>0</v>
      </c>
      <c r="BE254">
        <f t="shared" si="409"/>
        <v>0</v>
      </c>
      <c r="BF254">
        <f t="shared" si="409"/>
        <v>0</v>
      </c>
      <c r="BG254">
        <f t="shared" si="409"/>
        <v>0</v>
      </c>
      <c r="BH254">
        <f t="shared" si="409"/>
        <v>0</v>
      </c>
      <c r="BI254">
        <f t="shared" si="409"/>
        <v>0</v>
      </c>
      <c r="BJ254">
        <f t="shared" si="409"/>
        <v>0</v>
      </c>
      <c r="BK254">
        <f t="shared" si="409"/>
        <v>0</v>
      </c>
      <c r="BL254">
        <f t="shared" si="409"/>
        <v>0</v>
      </c>
      <c r="BM254">
        <f t="shared" ref="BM254:CR254" si="410">BM105</f>
        <v>0</v>
      </c>
      <c r="BN254">
        <f t="shared" si="410"/>
        <v>0</v>
      </c>
      <c r="BO254">
        <f t="shared" si="410"/>
        <v>0</v>
      </c>
      <c r="BP254">
        <f t="shared" si="410"/>
        <v>0</v>
      </c>
      <c r="BQ254">
        <f t="shared" si="410"/>
        <v>0</v>
      </c>
      <c r="BR254">
        <f t="shared" si="410"/>
        <v>0</v>
      </c>
      <c r="BS254">
        <f t="shared" si="410"/>
        <v>0</v>
      </c>
      <c r="BT254">
        <f t="shared" si="410"/>
        <v>0</v>
      </c>
      <c r="BU254">
        <f t="shared" si="410"/>
        <v>0</v>
      </c>
      <c r="BV254">
        <f t="shared" si="410"/>
        <v>0</v>
      </c>
      <c r="BW254">
        <f t="shared" si="410"/>
        <v>0</v>
      </c>
      <c r="BX254">
        <f t="shared" si="410"/>
        <v>0</v>
      </c>
      <c r="BY254">
        <f t="shared" si="410"/>
        <v>0</v>
      </c>
      <c r="BZ254">
        <f t="shared" si="410"/>
        <v>0</v>
      </c>
      <c r="CA254">
        <f t="shared" si="410"/>
        <v>0</v>
      </c>
      <c r="CB254">
        <f t="shared" si="410"/>
        <v>0</v>
      </c>
      <c r="CC254">
        <f t="shared" si="410"/>
        <v>0</v>
      </c>
      <c r="CD254">
        <f t="shared" si="410"/>
        <v>0</v>
      </c>
      <c r="CE254">
        <f t="shared" si="410"/>
        <v>0</v>
      </c>
      <c r="CF254">
        <f t="shared" si="410"/>
        <v>0</v>
      </c>
      <c r="CG254">
        <f t="shared" si="410"/>
        <v>0</v>
      </c>
      <c r="CH254">
        <f t="shared" si="410"/>
        <v>0</v>
      </c>
      <c r="CI254">
        <f t="shared" si="410"/>
        <v>0</v>
      </c>
      <c r="CJ254">
        <f t="shared" si="410"/>
        <v>0</v>
      </c>
      <c r="CK254">
        <f t="shared" si="410"/>
        <v>0</v>
      </c>
      <c r="CL254">
        <f t="shared" si="410"/>
        <v>0</v>
      </c>
      <c r="CM254">
        <f t="shared" si="410"/>
        <v>0</v>
      </c>
      <c r="CN254">
        <f t="shared" si="410"/>
        <v>0</v>
      </c>
      <c r="CO254">
        <f t="shared" si="410"/>
        <v>0</v>
      </c>
      <c r="CP254">
        <f t="shared" si="410"/>
        <v>0</v>
      </c>
      <c r="CQ254">
        <f t="shared" si="410"/>
        <v>0</v>
      </c>
      <c r="CR254">
        <f t="shared" si="410"/>
        <v>0</v>
      </c>
      <c r="CS254">
        <f t="shared" ref="CS254:DH254" si="411">CS105</f>
        <v>0</v>
      </c>
      <c r="CT254">
        <f t="shared" si="411"/>
        <v>0</v>
      </c>
      <c r="CU254">
        <f t="shared" si="411"/>
        <v>0</v>
      </c>
      <c r="CV254">
        <f t="shared" si="411"/>
        <v>0</v>
      </c>
      <c r="CW254">
        <f t="shared" si="411"/>
        <v>0</v>
      </c>
      <c r="CX254">
        <f t="shared" si="411"/>
        <v>0</v>
      </c>
      <c r="CY254">
        <f t="shared" si="411"/>
        <v>0</v>
      </c>
      <c r="CZ254">
        <f t="shared" si="411"/>
        <v>0</v>
      </c>
      <c r="DA254">
        <f t="shared" si="411"/>
        <v>0</v>
      </c>
      <c r="DB254">
        <f t="shared" si="411"/>
        <v>0</v>
      </c>
      <c r="DC254">
        <f t="shared" si="411"/>
        <v>0</v>
      </c>
      <c r="DD254">
        <f t="shared" si="411"/>
        <v>0</v>
      </c>
      <c r="DE254">
        <f t="shared" si="411"/>
        <v>0</v>
      </c>
      <c r="DF254">
        <f t="shared" si="411"/>
        <v>0</v>
      </c>
      <c r="DG254">
        <f t="shared" si="411"/>
        <v>0</v>
      </c>
      <c r="DH254">
        <f t="shared" si="411"/>
        <v>0</v>
      </c>
    </row>
    <row r="255" spans="1:112">
      <c r="A255">
        <f t="shared" ref="A255:AF255" si="412">A106</f>
        <v>348</v>
      </c>
      <c r="B255" t="str">
        <f t="shared" si="412"/>
        <v>Autoridad Plurinacional de la Madre Tierra</v>
      </c>
      <c r="C255">
        <f t="shared" si="412"/>
        <v>0</v>
      </c>
      <c r="D255">
        <f t="shared" si="412"/>
        <v>0</v>
      </c>
      <c r="E255">
        <f t="shared" si="412"/>
        <v>0</v>
      </c>
      <c r="F255">
        <f t="shared" si="412"/>
        <v>0</v>
      </c>
      <c r="G255">
        <f t="shared" si="412"/>
        <v>0</v>
      </c>
      <c r="H255">
        <f t="shared" si="412"/>
        <v>0</v>
      </c>
      <c r="I255">
        <f t="shared" si="412"/>
        <v>0</v>
      </c>
      <c r="J255">
        <f t="shared" si="412"/>
        <v>0</v>
      </c>
      <c r="K255">
        <f t="shared" si="412"/>
        <v>0</v>
      </c>
      <c r="L255">
        <f t="shared" si="412"/>
        <v>0</v>
      </c>
      <c r="M255">
        <f t="shared" si="412"/>
        <v>0</v>
      </c>
      <c r="N255">
        <f t="shared" si="412"/>
        <v>21696.870000000003</v>
      </c>
      <c r="O255">
        <f t="shared" si="412"/>
        <v>0</v>
      </c>
      <c r="P255">
        <f t="shared" si="412"/>
        <v>0</v>
      </c>
      <c r="Q255">
        <f t="shared" si="412"/>
        <v>0</v>
      </c>
      <c r="R255">
        <f t="shared" si="412"/>
        <v>0</v>
      </c>
      <c r="S255">
        <f t="shared" si="412"/>
        <v>0</v>
      </c>
      <c r="T255">
        <f t="shared" si="412"/>
        <v>0</v>
      </c>
      <c r="U255">
        <f t="shared" si="412"/>
        <v>0</v>
      </c>
      <c r="V255">
        <f t="shared" si="412"/>
        <v>0</v>
      </c>
      <c r="W255">
        <f t="shared" si="412"/>
        <v>0</v>
      </c>
      <c r="X255">
        <f t="shared" si="412"/>
        <v>0</v>
      </c>
      <c r="Y255">
        <f t="shared" si="412"/>
        <v>0</v>
      </c>
      <c r="Z255">
        <f t="shared" si="412"/>
        <v>0</v>
      </c>
      <c r="AA255">
        <f t="shared" si="412"/>
        <v>0</v>
      </c>
      <c r="AB255">
        <f t="shared" si="412"/>
        <v>0</v>
      </c>
      <c r="AC255">
        <f t="shared" si="412"/>
        <v>0</v>
      </c>
      <c r="AD255">
        <f t="shared" si="412"/>
        <v>0</v>
      </c>
      <c r="AE255">
        <f t="shared" si="412"/>
        <v>0</v>
      </c>
      <c r="AF255">
        <f t="shared" si="412"/>
        <v>0</v>
      </c>
      <c r="AG255">
        <f t="shared" ref="AG255:BL255" si="413">AG106</f>
        <v>0</v>
      </c>
      <c r="AH255">
        <f t="shared" si="413"/>
        <v>0</v>
      </c>
      <c r="AI255">
        <f t="shared" si="413"/>
        <v>0</v>
      </c>
      <c r="AJ255">
        <f t="shared" si="413"/>
        <v>0</v>
      </c>
      <c r="AK255">
        <f t="shared" si="413"/>
        <v>0</v>
      </c>
      <c r="AL255">
        <f t="shared" si="413"/>
        <v>0</v>
      </c>
      <c r="AM255">
        <f t="shared" si="413"/>
        <v>0</v>
      </c>
      <c r="AN255">
        <f t="shared" si="413"/>
        <v>0</v>
      </c>
      <c r="AO255">
        <f t="shared" si="413"/>
        <v>0</v>
      </c>
      <c r="AP255">
        <f t="shared" si="413"/>
        <v>0</v>
      </c>
      <c r="AQ255">
        <f t="shared" si="413"/>
        <v>0</v>
      </c>
      <c r="AR255">
        <f t="shared" si="413"/>
        <v>0</v>
      </c>
      <c r="AS255">
        <f t="shared" si="413"/>
        <v>0</v>
      </c>
      <c r="AT255">
        <f t="shared" si="413"/>
        <v>0</v>
      </c>
      <c r="AU255">
        <f t="shared" si="413"/>
        <v>0</v>
      </c>
      <c r="AV255">
        <f t="shared" si="413"/>
        <v>0</v>
      </c>
      <c r="AW255">
        <f t="shared" si="413"/>
        <v>0</v>
      </c>
      <c r="AX255">
        <f t="shared" si="413"/>
        <v>0</v>
      </c>
      <c r="AY255">
        <f t="shared" si="413"/>
        <v>0</v>
      </c>
      <c r="AZ255">
        <f t="shared" si="413"/>
        <v>0</v>
      </c>
      <c r="BA255">
        <f t="shared" si="413"/>
        <v>0</v>
      </c>
      <c r="BB255">
        <f t="shared" si="413"/>
        <v>0</v>
      </c>
      <c r="BC255">
        <f t="shared" si="413"/>
        <v>0</v>
      </c>
      <c r="BD255">
        <f t="shared" si="413"/>
        <v>0</v>
      </c>
      <c r="BE255">
        <f t="shared" si="413"/>
        <v>0</v>
      </c>
      <c r="BF255">
        <f t="shared" si="413"/>
        <v>0</v>
      </c>
      <c r="BG255">
        <f t="shared" si="413"/>
        <v>0</v>
      </c>
      <c r="BH255">
        <f t="shared" si="413"/>
        <v>0</v>
      </c>
      <c r="BI255">
        <f t="shared" si="413"/>
        <v>0</v>
      </c>
      <c r="BJ255">
        <f t="shared" si="413"/>
        <v>0</v>
      </c>
      <c r="BK255">
        <f t="shared" si="413"/>
        <v>0</v>
      </c>
      <c r="BL255">
        <f t="shared" si="413"/>
        <v>0</v>
      </c>
      <c r="BM255">
        <f t="shared" ref="BM255:CR255" si="414">BM106</f>
        <v>0</v>
      </c>
      <c r="BN255">
        <f t="shared" si="414"/>
        <v>0</v>
      </c>
      <c r="BO255">
        <f t="shared" si="414"/>
        <v>0</v>
      </c>
      <c r="BP255">
        <f t="shared" si="414"/>
        <v>0</v>
      </c>
      <c r="BQ255">
        <f t="shared" si="414"/>
        <v>0</v>
      </c>
      <c r="BR255">
        <f t="shared" si="414"/>
        <v>0</v>
      </c>
      <c r="BS255">
        <f t="shared" si="414"/>
        <v>0</v>
      </c>
      <c r="BT255">
        <f t="shared" si="414"/>
        <v>0</v>
      </c>
      <c r="BU255">
        <f t="shared" si="414"/>
        <v>0</v>
      </c>
      <c r="BV255">
        <f t="shared" si="414"/>
        <v>0</v>
      </c>
      <c r="BW255">
        <f t="shared" si="414"/>
        <v>0</v>
      </c>
      <c r="BX255">
        <f t="shared" si="414"/>
        <v>0</v>
      </c>
      <c r="BY255">
        <f t="shared" si="414"/>
        <v>0</v>
      </c>
      <c r="BZ255">
        <f t="shared" si="414"/>
        <v>0</v>
      </c>
      <c r="CA255">
        <f t="shared" si="414"/>
        <v>0</v>
      </c>
      <c r="CB255">
        <f t="shared" si="414"/>
        <v>0</v>
      </c>
      <c r="CC255">
        <f t="shared" si="414"/>
        <v>0</v>
      </c>
      <c r="CD255">
        <f t="shared" si="414"/>
        <v>0</v>
      </c>
      <c r="CE255">
        <f t="shared" si="414"/>
        <v>0</v>
      </c>
      <c r="CF255">
        <f t="shared" si="414"/>
        <v>0</v>
      </c>
      <c r="CG255">
        <f t="shared" si="414"/>
        <v>0</v>
      </c>
      <c r="CH255">
        <f t="shared" si="414"/>
        <v>0</v>
      </c>
      <c r="CI255">
        <f t="shared" si="414"/>
        <v>0</v>
      </c>
      <c r="CJ255">
        <f t="shared" si="414"/>
        <v>0</v>
      </c>
      <c r="CK255">
        <f t="shared" si="414"/>
        <v>0</v>
      </c>
      <c r="CL255">
        <f t="shared" si="414"/>
        <v>0</v>
      </c>
      <c r="CM255">
        <f t="shared" si="414"/>
        <v>0</v>
      </c>
      <c r="CN255">
        <f t="shared" si="414"/>
        <v>0</v>
      </c>
      <c r="CO255">
        <f t="shared" si="414"/>
        <v>0</v>
      </c>
      <c r="CP255">
        <f t="shared" si="414"/>
        <v>0</v>
      </c>
      <c r="CQ255">
        <f t="shared" si="414"/>
        <v>0</v>
      </c>
      <c r="CR255">
        <f t="shared" si="414"/>
        <v>0</v>
      </c>
      <c r="CS255">
        <f t="shared" ref="CS255:DH255" si="415">CS106</f>
        <v>0</v>
      </c>
      <c r="CT255">
        <f t="shared" si="415"/>
        <v>0</v>
      </c>
      <c r="CU255">
        <f t="shared" si="415"/>
        <v>0</v>
      </c>
      <c r="CV255">
        <f t="shared" si="415"/>
        <v>0</v>
      </c>
      <c r="CW255">
        <f t="shared" si="415"/>
        <v>0</v>
      </c>
      <c r="CX255">
        <f t="shared" si="415"/>
        <v>0</v>
      </c>
      <c r="CY255">
        <f t="shared" si="415"/>
        <v>0</v>
      </c>
      <c r="CZ255">
        <f t="shared" si="415"/>
        <v>0</v>
      </c>
      <c r="DA255">
        <f t="shared" si="415"/>
        <v>0</v>
      </c>
      <c r="DB255">
        <f t="shared" si="415"/>
        <v>0</v>
      </c>
      <c r="DC255">
        <f t="shared" si="415"/>
        <v>0</v>
      </c>
      <c r="DD255">
        <f t="shared" si="415"/>
        <v>0</v>
      </c>
      <c r="DE255">
        <f t="shared" si="415"/>
        <v>0</v>
      </c>
      <c r="DF255">
        <f t="shared" si="415"/>
        <v>0</v>
      </c>
      <c r="DG255">
        <f t="shared" si="415"/>
        <v>0</v>
      </c>
      <c r="DH255">
        <f t="shared" si="415"/>
        <v>0</v>
      </c>
    </row>
    <row r="256" spans="1:112">
      <c r="A256">
        <f t="shared" ref="A256:AF256" si="416">A107</f>
        <v>314</v>
      </c>
      <c r="B256" t="str">
        <f t="shared" si="416"/>
        <v>Autoridad de Fiscalización de Electricidad y Tecnología Nuclear</v>
      </c>
      <c r="C256">
        <f t="shared" si="416"/>
        <v>0</v>
      </c>
      <c r="D256">
        <f t="shared" si="416"/>
        <v>0</v>
      </c>
      <c r="E256">
        <f t="shared" si="416"/>
        <v>0</v>
      </c>
      <c r="F256">
        <f t="shared" si="416"/>
        <v>0</v>
      </c>
      <c r="G256">
        <f t="shared" si="416"/>
        <v>0</v>
      </c>
      <c r="H256">
        <f t="shared" si="416"/>
        <v>0</v>
      </c>
      <c r="I256">
        <f t="shared" si="416"/>
        <v>0</v>
      </c>
      <c r="J256">
        <f t="shared" si="416"/>
        <v>0</v>
      </c>
      <c r="K256">
        <f t="shared" si="416"/>
        <v>0</v>
      </c>
      <c r="L256">
        <f t="shared" si="416"/>
        <v>0</v>
      </c>
      <c r="M256">
        <f t="shared" si="416"/>
        <v>0</v>
      </c>
      <c r="N256">
        <f t="shared" si="416"/>
        <v>0</v>
      </c>
      <c r="O256">
        <f t="shared" si="416"/>
        <v>0</v>
      </c>
      <c r="P256">
        <f t="shared" si="416"/>
        <v>0</v>
      </c>
      <c r="Q256">
        <f t="shared" si="416"/>
        <v>0</v>
      </c>
      <c r="R256">
        <f t="shared" si="416"/>
        <v>652.30999999999995</v>
      </c>
      <c r="S256">
        <f t="shared" si="416"/>
        <v>0</v>
      </c>
      <c r="T256">
        <f t="shared" si="416"/>
        <v>0</v>
      </c>
      <c r="U256">
        <f t="shared" si="416"/>
        <v>0</v>
      </c>
      <c r="V256">
        <f t="shared" si="416"/>
        <v>0</v>
      </c>
      <c r="W256">
        <f t="shared" si="416"/>
        <v>0</v>
      </c>
      <c r="X256">
        <f t="shared" si="416"/>
        <v>0</v>
      </c>
      <c r="Y256">
        <f t="shared" si="416"/>
        <v>0</v>
      </c>
      <c r="Z256">
        <f t="shared" si="416"/>
        <v>0</v>
      </c>
      <c r="AA256">
        <f t="shared" si="416"/>
        <v>0</v>
      </c>
      <c r="AB256">
        <f t="shared" si="416"/>
        <v>0</v>
      </c>
      <c r="AC256">
        <f t="shared" si="416"/>
        <v>0</v>
      </c>
      <c r="AD256">
        <f t="shared" si="416"/>
        <v>0</v>
      </c>
      <c r="AE256">
        <f t="shared" si="416"/>
        <v>0</v>
      </c>
      <c r="AF256">
        <f t="shared" si="416"/>
        <v>0</v>
      </c>
      <c r="AG256">
        <f t="shared" ref="AG256:BL256" si="417">AG107</f>
        <v>0</v>
      </c>
      <c r="AH256">
        <f t="shared" si="417"/>
        <v>0</v>
      </c>
      <c r="AI256">
        <f t="shared" si="417"/>
        <v>0</v>
      </c>
      <c r="AJ256">
        <f t="shared" si="417"/>
        <v>0</v>
      </c>
      <c r="AK256">
        <f t="shared" si="417"/>
        <v>0</v>
      </c>
      <c r="AL256">
        <f t="shared" si="417"/>
        <v>0</v>
      </c>
      <c r="AM256">
        <f t="shared" si="417"/>
        <v>0</v>
      </c>
      <c r="AN256">
        <f t="shared" si="417"/>
        <v>0</v>
      </c>
      <c r="AO256">
        <f t="shared" si="417"/>
        <v>0</v>
      </c>
      <c r="AP256">
        <f t="shared" si="417"/>
        <v>0</v>
      </c>
      <c r="AQ256">
        <f t="shared" si="417"/>
        <v>0</v>
      </c>
      <c r="AR256">
        <f t="shared" si="417"/>
        <v>0</v>
      </c>
      <c r="AS256">
        <f t="shared" si="417"/>
        <v>0</v>
      </c>
      <c r="AT256">
        <f t="shared" si="417"/>
        <v>0</v>
      </c>
      <c r="AU256">
        <f t="shared" si="417"/>
        <v>0</v>
      </c>
      <c r="AV256">
        <f t="shared" si="417"/>
        <v>0</v>
      </c>
      <c r="AW256">
        <f t="shared" si="417"/>
        <v>0</v>
      </c>
      <c r="AX256">
        <f t="shared" si="417"/>
        <v>0</v>
      </c>
      <c r="AY256">
        <f t="shared" si="417"/>
        <v>0</v>
      </c>
      <c r="AZ256">
        <f t="shared" si="417"/>
        <v>0</v>
      </c>
      <c r="BA256">
        <f t="shared" si="417"/>
        <v>0</v>
      </c>
      <c r="BB256">
        <f t="shared" si="417"/>
        <v>0</v>
      </c>
      <c r="BC256">
        <f t="shared" si="417"/>
        <v>0</v>
      </c>
      <c r="BD256">
        <f t="shared" si="417"/>
        <v>0</v>
      </c>
      <c r="BE256">
        <f t="shared" si="417"/>
        <v>0</v>
      </c>
      <c r="BF256">
        <f t="shared" si="417"/>
        <v>0</v>
      </c>
      <c r="BG256">
        <f t="shared" si="417"/>
        <v>0</v>
      </c>
      <c r="BH256">
        <f t="shared" si="417"/>
        <v>0</v>
      </c>
      <c r="BI256">
        <f t="shared" si="417"/>
        <v>0</v>
      </c>
      <c r="BJ256">
        <f t="shared" si="417"/>
        <v>0</v>
      </c>
      <c r="BK256">
        <f t="shared" si="417"/>
        <v>0</v>
      </c>
      <c r="BL256">
        <f t="shared" si="417"/>
        <v>0</v>
      </c>
      <c r="BM256">
        <f t="shared" ref="BM256:CR256" si="418">BM107</f>
        <v>0</v>
      </c>
      <c r="BN256">
        <f t="shared" si="418"/>
        <v>0</v>
      </c>
      <c r="BO256">
        <f t="shared" si="418"/>
        <v>0</v>
      </c>
      <c r="BP256">
        <f t="shared" si="418"/>
        <v>0</v>
      </c>
      <c r="BQ256">
        <f t="shared" si="418"/>
        <v>0</v>
      </c>
      <c r="BR256">
        <f t="shared" si="418"/>
        <v>0</v>
      </c>
      <c r="BS256">
        <f t="shared" si="418"/>
        <v>0</v>
      </c>
      <c r="BT256">
        <f t="shared" si="418"/>
        <v>0</v>
      </c>
      <c r="BU256">
        <f t="shared" si="418"/>
        <v>0</v>
      </c>
      <c r="BV256">
        <f t="shared" si="418"/>
        <v>0</v>
      </c>
      <c r="BW256">
        <f t="shared" si="418"/>
        <v>0</v>
      </c>
      <c r="BX256">
        <f t="shared" si="418"/>
        <v>0</v>
      </c>
      <c r="BY256">
        <f t="shared" si="418"/>
        <v>0</v>
      </c>
      <c r="BZ256">
        <f t="shared" si="418"/>
        <v>0</v>
      </c>
      <c r="CA256">
        <f t="shared" si="418"/>
        <v>0</v>
      </c>
      <c r="CB256">
        <f t="shared" si="418"/>
        <v>0</v>
      </c>
      <c r="CC256">
        <f t="shared" si="418"/>
        <v>0</v>
      </c>
      <c r="CD256">
        <f t="shared" si="418"/>
        <v>0</v>
      </c>
      <c r="CE256">
        <f t="shared" si="418"/>
        <v>0</v>
      </c>
      <c r="CF256">
        <f t="shared" si="418"/>
        <v>0</v>
      </c>
      <c r="CG256">
        <f t="shared" si="418"/>
        <v>0</v>
      </c>
      <c r="CH256">
        <f t="shared" si="418"/>
        <v>0</v>
      </c>
      <c r="CI256">
        <f t="shared" si="418"/>
        <v>0</v>
      </c>
      <c r="CJ256">
        <f t="shared" si="418"/>
        <v>0</v>
      </c>
      <c r="CK256">
        <f t="shared" si="418"/>
        <v>0</v>
      </c>
      <c r="CL256">
        <f t="shared" si="418"/>
        <v>0</v>
      </c>
      <c r="CM256">
        <f t="shared" si="418"/>
        <v>0</v>
      </c>
      <c r="CN256">
        <f t="shared" si="418"/>
        <v>0</v>
      </c>
      <c r="CO256">
        <f t="shared" si="418"/>
        <v>0</v>
      </c>
      <c r="CP256">
        <f t="shared" si="418"/>
        <v>0</v>
      </c>
      <c r="CQ256">
        <f t="shared" si="418"/>
        <v>0</v>
      </c>
      <c r="CR256">
        <f t="shared" si="418"/>
        <v>0</v>
      </c>
      <c r="CS256">
        <f t="shared" ref="CS256:DH256" si="419">CS107</f>
        <v>0</v>
      </c>
      <c r="CT256">
        <f t="shared" si="419"/>
        <v>0</v>
      </c>
      <c r="CU256">
        <f t="shared" si="419"/>
        <v>0</v>
      </c>
      <c r="CV256">
        <f t="shared" si="419"/>
        <v>0</v>
      </c>
      <c r="CW256">
        <f t="shared" si="419"/>
        <v>0</v>
      </c>
      <c r="CX256">
        <f t="shared" si="419"/>
        <v>0</v>
      </c>
      <c r="CY256">
        <f t="shared" si="419"/>
        <v>0</v>
      </c>
      <c r="CZ256">
        <f t="shared" si="419"/>
        <v>0</v>
      </c>
      <c r="DA256">
        <f t="shared" si="419"/>
        <v>0</v>
      </c>
      <c r="DB256">
        <f t="shared" si="419"/>
        <v>0</v>
      </c>
      <c r="DC256">
        <f t="shared" si="419"/>
        <v>0</v>
      </c>
      <c r="DD256">
        <f t="shared" si="419"/>
        <v>0</v>
      </c>
      <c r="DE256">
        <f t="shared" si="419"/>
        <v>0</v>
      </c>
      <c r="DF256">
        <f t="shared" si="419"/>
        <v>0</v>
      </c>
      <c r="DG256">
        <f t="shared" si="419"/>
        <v>0</v>
      </c>
      <c r="DH256">
        <f t="shared" si="419"/>
        <v>0</v>
      </c>
    </row>
    <row r="257" spans="1:112">
      <c r="A257">
        <f t="shared" ref="A257:AF257" si="420">A108</f>
        <v>343</v>
      </c>
      <c r="B257" t="str">
        <f t="shared" si="420"/>
        <v>Escuela de Jueces del Estado</v>
      </c>
      <c r="C257">
        <f t="shared" si="420"/>
        <v>0</v>
      </c>
      <c r="D257">
        <f t="shared" si="420"/>
        <v>0</v>
      </c>
      <c r="E257">
        <f t="shared" si="420"/>
        <v>0</v>
      </c>
      <c r="F257">
        <f t="shared" si="420"/>
        <v>0</v>
      </c>
      <c r="G257">
        <f t="shared" si="420"/>
        <v>0</v>
      </c>
      <c r="H257">
        <f t="shared" si="420"/>
        <v>0</v>
      </c>
      <c r="I257">
        <f t="shared" si="420"/>
        <v>0</v>
      </c>
      <c r="J257">
        <f t="shared" si="420"/>
        <v>0</v>
      </c>
      <c r="K257">
        <f t="shared" si="420"/>
        <v>0</v>
      </c>
      <c r="L257">
        <f t="shared" si="420"/>
        <v>0</v>
      </c>
      <c r="M257">
        <f t="shared" si="420"/>
        <v>0</v>
      </c>
      <c r="N257">
        <f t="shared" si="420"/>
        <v>9815.3799999999992</v>
      </c>
      <c r="O257">
        <f t="shared" si="420"/>
        <v>0</v>
      </c>
      <c r="P257">
        <f t="shared" si="420"/>
        <v>0</v>
      </c>
      <c r="Q257">
        <f t="shared" si="420"/>
        <v>0</v>
      </c>
      <c r="R257">
        <f t="shared" si="420"/>
        <v>0</v>
      </c>
      <c r="S257">
        <f t="shared" si="420"/>
        <v>0</v>
      </c>
      <c r="T257">
        <f t="shared" si="420"/>
        <v>0</v>
      </c>
      <c r="U257">
        <f t="shared" si="420"/>
        <v>0</v>
      </c>
      <c r="V257">
        <f t="shared" si="420"/>
        <v>0</v>
      </c>
      <c r="W257">
        <f t="shared" si="420"/>
        <v>0</v>
      </c>
      <c r="X257">
        <f t="shared" si="420"/>
        <v>0</v>
      </c>
      <c r="Y257">
        <f t="shared" si="420"/>
        <v>0</v>
      </c>
      <c r="Z257">
        <f t="shared" si="420"/>
        <v>0</v>
      </c>
      <c r="AA257">
        <f t="shared" si="420"/>
        <v>0</v>
      </c>
      <c r="AB257">
        <f t="shared" si="420"/>
        <v>0</v>
      </c>
      <c r="AC257">
        <f t="shared" si="420"/>
        <v>0</v>
      </c>
      <c r="AD257">
        <f t="shared" si="420"/>
        <v>0</v>
      </c>
      <c r="AE257">
        <f t="shared" si="420"/>
        <v>0</v>
      </c>
      <c r="AF257">
        <f t="shared" si="420"/>
        <v>0</v>
      </c>
      <c r="AG257">
        <f t="shared" ref="AG257:BL257" si="421">AG108</f>
        <v>0</v>
      </c>
      <c r="AH257">
        <f t="shared" si="421"/>
        <v>0</v>
      </c>
      <c r="AI257">
        <f t="shared" si="421"/>
        <v>0</v>
      </c>
      <c r="AJ257">
        <f t="shared" si="421"/>
        <v>0</v>
      </c>
      <c r="AK257">
        <f t="shared" si="421"/>
        <v>0</v>
      </c>
      <c r="AL257">
        <f t="shared" si="421"/>
        <v>0</v>
      </c>
      <c r="AM257">
        <f t="shared" si="421"/>
        <v>0</v>
      </c>
      <c r="AN257">
        <f t="shared" si="421"/>
        <v>0</v>
      </c>
      <c r="AO257">
        <f t="shared" si="421"/>
        <v>0</v>
      </c>
      <c r="AP257">
        <f t="shared" si="421"/>
        <v>0</v>
      </c>
      <c r="AQ257">
        <f t="shared" si="421"/>
        <v>0</v>
      </c>
      <c r="AR257">
        <f t="shared" si="421"/>
        <v>0</v>
      </c>
      <c r="AS257">
        <f t="shared" si="421"/>
        <v>0</v>
      </c>
      <c r="AT257">
        <f t="shared" si="421"/>
        <v>0</v>
      </c>
      <c r="AU257">
        <f t="shared" si="421"/>
        <v>0</v>
      </c>
      <c r="AV257">
        <f t="shared" si="421"/>
        <v>0</v>
      </c>
      <c r="AW257">
        <f t="shared" si="421"/>
        <v>0</v>
      </c>
      <c r="AX257">
        <f t="shared" si="421"/>
        <v>0</v>
      </c>
      <c r="AY257">
        <f t="shared" si="421"/>
        <v>0</v>
      </c>
      <c r="AZ257">
        <f t="shared" si="421"/>
        <v>0</v>
      </c>
      <c r="BA257">
        <f t="shared" si="421"/>
        <v>0</v>
      </c>
      <c r="BB257">
        <f t="shared" si="421"/>
        <v>0</v>
      </c>
      <c r="BC257">
        <f t="shared" si="421"/>
        <v>0</v>
      </c>
      <c r="BD257">
        <f t="shared" si="421"/>
        <v>0</v>
      </c>
      <c r="BE257">
        <f t="shared" si="421"/>
        <v>0</v>
      </c>
      <c r="BF257">
        <f t="shared" si="421"/>
        <v>0</v>
      </c>
      <c r="BG257">
        <f t="shared" si="421"/>
        <v>0</v>
      </c>
      <c r="BH257">
        <f t="shared" si="421"/>
        <v>0</v>
      </c>
      <c r="BI257">
        <f t="shared" si="421"/>
        <v>0</v>
      </c>
      <c r="BJ257">
        <f t="shared" si="421"/>
        <v>0</v>
      </c>
      <c r="BK257">
        <f t="shared" si="421"/>
        <v>0</v>
      </c>
      <c r="BL257">
        <f t="shared" si="421"/>
        <v>0</v>
      </c>
      <c r="BM257">
        <f t="shared" ref="BM257:CR257" si="422">BM108</f>
        <v>0</v>
      </c>
      <c r="BN257">
        <f t="shared" si="422"/>
        <v>0</v>
      </c>
      <c r="BO257">
        <f t="shared" si="422"/>
        <v>0</v>
      </c>
      <c r="BP257">
        <f t="shared" si="422"/>
        <v>0</v>
      </c>
      <c r="BQ257">
        <f t="shared" si="422"/>
        <v>0</v>
      </c>
      <c r="BR257">
        <f t="shared" si="422"/>
        <v>0</v>
      </c>
      <c r="BS257">
        <f t="shared" si="422"/>
        <v>0</v>
      </c>
      <c r="BT257">
        <f t="shared" si="422"/>
        <v>0</v>
      </c>
      <c r="BU257">
        <f t="shared" si="422"/>
        <v>0</v>
      </c>
      <c r="BV257">
        <f t="shared" si="422"/>
        <v>0</v>
      </c>
      <c r="BW257">
        <f t="shared" si="422"/>
        <v>0</v>
      </c>
      <c r="BX257">
        <f t="shared" si="422"/>
        <v>0</v>
      </c>
      <c r="BY257">
        <f t="shared" si="422"/>
        <v>0</v>
      </c>
      <c r="BZ257">
        <f t="shared" si="422"/>
        <v>0</v>
      </c>
      <c r="CA257">
        <f t="shared" si="422"/>
        <v>0</v>
      </c>
      <c r="CB257">
        <f t="shared" si="422"/>
        <v>0</v>
      </c>
      <c r="CC257">
        <f t="shared" si="422"/>
        <v>0</v>
      </c>
      <c r="CD257">
        <f t="shared" si="422"/>
        <v>0</v>
      </c>
      <c r="CE257">
        <f t="shared" si="422"/>
        <v>0</v>
      </c>
      <c r="CF257">
        <f t="shared" si="422"/>
        <v>0</v>
      </c>
      <c r="CG257">
        <f t="shared" si="422"/>
        <v>0</v>
      </c>
      <c r="CH257">
        <f t="shared" si="422"/>
        <v>0</v>
      </c>
      <c r="CI257">
        <f t="shared" si="422"/>
        <v>0</v>
      </c>
      <c r="CJ257">
        <f t="shared" si="422"/>
        <v>0</v>
      </c>
      <c r="CK257">
        <f t="shared" si="422"/>
        <v>0</v>
      </c>
      <c r="CL257">
        <f t="shared" si="422"/>
        <v>0</v>
      </c>
      <c r="CM257">
        <f t="shared" si="422"/>
        <v>0</v>
      </c>
      <c r="CN257">
        <f t="shared" si="422"/>
        <v>0</v>
      </c>
      <c r="CO257">
        <f t="shared" si="422"/>
        <v>0</v>
      </c>
      <c r="CP257">
        <f t="shared" si="422"/>
        <v>0</v>
      </c>
      <c r="CQ257">
        <f t="shared" si="422"/>
        <v>0</v>
      </c>
      <c r="CR257">
        <f t="shared" si="422"/>
        <v>0</v>
      </c>
      <c r="CS257">
        <f t="shared" ref="CS257:DH257" si="423">CS108</f>
        <v>0</v>
      </c>
      <c r="CT257">
        <f t="shared" si="423"/>
        <v>0</v>
      </c>
      <c r="CU257">
        <f t="shared" si="423"/>
        <v>0</v>
      </c>
      <c r="CV257">
        <f t="shared" si="423"/>
        <v>0</v>
      </c>
      <c r="CW257">
        <f t="shared" si="423"/>
        <v>0</v>
      </c>
      <c r="CX257">
        <f t="shared" si="423"/>
        <v>0</v>
      </c>
      <c r="CY257">
        <f t="shared" si="423"/>
        <v>0</v>
      </c>
      <c r="CZ257">
        <f t="shared" si="423"/>
        <v>0</v>
      </c>
      <c r="DA257">
        <f t="shared" si="423"/>
        <v>0</v>
      </c>
      <c r="DB257">
        <f t="shared" si="423"/>
        <v>0</v>
      </c>
      <c r="DC257">
        <f t="shared" si="423"/>
        <v>0</v>
      </c>
      <c r="DD257">
        <f t="shared" si="423"/>
        <v>0</v>
      </c>
      <c r="DE257">
        <f t="shared" si="423"/>
        <v>0</v>
      </c>
      <c r="DF257">
        <f t="shared" si="423"/>
        <v>0</v>
      </c>
      <c r="DG257">
        <f t="shared" si="423"/>
        <v>0</v>
      </c>
      <c r="DH257">
        <f t="shared" si="423"/>
        <v>0</v>
      </c>
    </row>
    <row r="258" spans="1:112">
      <c r="A258">
        <f t="shared" ref="A258:AF258" si="424">A109</f>
        <v>222</v>
      </c>
      <c r="B258" t="str">
        <f t="shared" si="424"/>
        <v>Instituto Nacional de Innovación Agropecuaria y Forestal</v>
      </c>
      <c r="C258">
        <f t="shared" si="424"/>
        <v>0</v>
      </c>
      <c r="D258">
        <f t="shared" si="424"/>
        <v>0</v>
      </c>
      <c r="E258">
        <f t="shared" si="424"/>
        <v>0</v>
      </c>
      <c r="F258">
        <f t="shared" si="424"/>
        <v>0</v>
      </c>
      <c r="G258">
        <f t="shared" si="424"/>
        <v>0</v>
      </c>
      <c r="H258">
        <f t="shared" si="424"/>
        <v>0</v>
      </c>
      <c r="I258">
        <f t="shared" si="424"/>
        <v>0</v>
      </c>
      <c r="J258">
        <f t="shared" si="424"/>
        <v>0</v>
      </c>
      <c r="K258">
        <f t="shared" si="424"/>
        <v>0</v>
      </c>
      <c r="L258">
        <f t="shared" si="424"/>
        <v>0</v>
      </c>
      <c r="M258">
        <f t="shared" si="424"/>
        <v>0</v>
      </c>
      <c r="N258">
        <f t="shared" si="424"/>
        <v>0</v>
      </c>
      <c r="O258">
        <f t="shared" si="424"/>
        <v>0</v>
      </c>
      <c r="P258">
        <f t="shared" si="424"/>
        <v>0</v>
      </c>
      <c r="Q258">
        <f t="shared" si="424"/>
        <v>0</v>
      </c>
      <c r="R258">
        <f t="shared" si="424"/>
        <v>1229.4000000000001</v>
      </c>
      <c r="S258">
        <f t="shared" si="424"/>
        <v>0</v>
      </c>
      <c r="T258">
        <f t="shared" si="424"/>
        <v>0</v>
      </c>
      <c r="U258">
        <f t="shared" si="424"/>
        <v>0</v>
      </c>
      <c r="V258">
        <f t="shared" si="424"/>
        <v>0</v>
      </c>
      <c r="W258">
        <f t="shared" si="424"/>
        <v>0</v>
      </c>
      <c r="X258">
        <f t="shared" si="424"/>
        <v>0</v>
      </c>
      <c r="Y258">
        <f t="shared" si="424"/>
        <v>0</v>
      </c>
      <c r="Z258">
        <f t="shared" si="424"/>
        <v>0</v>
      </c>
      <c r="AA258">
        <f t="shared" si="424"/>
        <v>0</v>
      </c>
      <c r="AB258">
        <f t="shared" si="424"/>
        <v>0</v>
      </c>
      <c r="AC258">
        <f t="shared" si="424"/>
        <v>0</v>
      </c>
      <c r="AD258">
        <f t="shared" si="424"/>
        <v>0</v>
      </c>
      <c r="AE258">
        <f t="shared" si="424"/>
        <v>0</v>
      </c>
      <c r="AF258">
        <f t="shared" si="424"/>
        <v>0</v>
      </c>
      <c r="AG258">
        <f t="shared" ref="AG258:BL258" si="425">AG109</f>
        <v>0</v>
      </c>
      <c r="AH258">
        <f t="shared" si="425"/>
        <v>0</v>
      </c>
      <c r="AI258">
        <f t="shared" si="425"/>
        <v>0</v>
      </c>
      <c r="AJ258">
        <f t="shared" si="425"/>
        <v>0</v>
      </c>
      <c r="AK258">
        <f t="shared" si="425"/>
        <v>0</v>
      </c>
      <c r="AL258">
        <f t="shared" si="425"/>
        <v>0</v>
      </c>
      <c r="AM258">
        <f t="shared" si="425"/>
        <v>0</v>
      </c>
      <c r="AN258">
        <f t="shared" si="425"/>
        <v>0</v>
      </c>
      <c r="AO258">
        <f t="shared" si="425"/>
        <v>0</v>
      </c>
      <c r="AP258">
        <f t="shared" si="425"/>
        <v>0</v>
      </c>
      <c r="AQ258">
        <f t="shared" si="425"/>
        <v>0</v>
      </c>
      <c r="AR258">
        <f t="shared" si="425"/>
        <v>0</v>
      </c>
      <c r="AS258">
        <f t="shared" si="425"/>
        <v>0</v>
      </c>
      <c r="AT258">
        <f t="shared" si="425"/>
        <v>0</v>
      </c>
      <c r="AU258">
        <f t="shared" si="425"/>
        <v>0</v>
      </c>
      <c r="AV258">
        <f t="shared" si="425"/>
        <v>0</v>
      </c>
      <c r="AW258">
        <f t="shared" si="425"/>
        <v>0</v>
      </c>
      <c r="AX258">
        <f t="shared" si="425"/>
        <v>0</v>
      </c>
      <c r="AY258">
        <f t="shared" si="425"/>
        <v>0</v>
      </c>
      <c r="AZ258">
        <f t="shared" si="425"/>
        <v>0</v>
      </c>
      <c r="BA258">
        <f t="shared" si="425"/>
        <v>0</v>
      </c>
      <c r="BB258">
        <f t="shared" si="425"/>
        <v>0</v>
      </c>
      <c r="BC258">
        <f t="shared" si="425"/>
        <v>0</v>
      </c>
      <c r="BD258">
        <f t="shared" si="425"/>
        <v>0</v>
      </c>
      <c r="BE258">
        <f t="shared" si="425"/>
        <v>0</v>
      </c>
      <c r="BF258">
        <f t="shared" si="425"/>
        <v>0</v>
      </c>
      <c r="BG258">
        <f t="shared" si="425"/>
        <v>0</v>
      </c>
      <c r="BH258">
        <f t="shared" si="425"/>
        <v>0</v>
      </c>
      <c r="BI258">
        <f t="shared" si="425"/>
        <v>0</v>
      </c>
      <c r="BJ258">
        <f t="shared" si="425"/>
        <v>0</v>
      </c>
      <c r="BK258">
        <f t="shared" si="425"/>
        <v>0</v>
      </c>
      <c r="BL258">
        <f t="shared" si="425"/>
        <v>0</v>
      </c>
      <c r="BM258">
        <f t="shared" ref="BM258:CR258" si="426">BM109</f>
        <v>0</v>
      </c>
      <c r="BN258">
        <f t="shared" si="426"/>
        <v>0</v>
      </c>
      <c r="BO258">
        <f t="shared" si="426"/>
        <v>0</v>
      </c>
      <c r="BP258">
        <f t="shared" si="426"/>
        <v>0</v>
      </c>
      <c r="BQ258">
        <f t="shared" si="426"/>
        <v>0</v>
      </c>
      <c r="BR258">
        <f t="shared" si="426"/>
        <v>0</v>
      </c>
      <c r="BS258">
        <f t="shared" si="426"/>
        <v>0</v>
      </c>
      <c r="BT258">
        <f t="shared" si="426"/>
        <v>0</v>
      </c>
      <c r="BU258">
        <f t="shared" si="426"/>
        <v>0</v>
      </c>
      <c r="BV258">
        <f t="shared" si="426"/>
        <v>0</v>
      </c>
      <c r="BW258">
        <f t="shared" si="426"/>
        <v>0</v>
      </c>
      <c r="BX258">
        <f t="shared" si="426"/>
        <v>0</v>
      </c>
      <c r="BY258">
        <f t="shared" si="426"/>
        <v>0</v>
      </c>
      <c r="BZ258">
        <f t="shared" si="426"/>
        <v>0</v>
      </c>
      <c r="CA258">
        <f t="shared" si="426"/>
        <v>0</v>
      </c>
      <c r="CB258">
        <f t="shared" si="426"/>
        <v>0</v>
      </c>
      <c r="CC258">
        <f t="shared" si="426"/>
        <v>0</v>
      </c>
      <c r="CD258">
        <f t="shared" si="426"/>
        <v>0</v>
      </c>
      <c r="CE258">
        <f t="shared" si="426"/>
        <v>0</v>
      </c>
      <c r="CF258">
        <f t="shared" si="426"/>
        <v>0</v>
      </c>
      <c r="CG258">
        <f t="shared" si="426"/>
        <v>0</v>
      </c>
      <c r="CH258">
        <f t="shared" si="426"/>
        <v>0</v>
      </c>
      <c r="CI258">
        <f t="shared" si="426"/>
        <v>0</v>
      </c>
      <c r="CJ258">
        <f t="shared" si="426"/>
        <v>0</v>
      </c>
      <c r="CK258">
        <f t="shared" si="426"/>
        <v>0</v>
      </c>
      <c r="CL258">
        <f t="shared" si="426"/>
        <v>0</v>
      </c>
      <c r="CM258">
        <f t="shared" si="426"/>
        <v>0</v>
      </c>
      <c r="CN258">
        <f t="shared" si="426"/>
        <v>0</v>
      </c>
      <c r="CO258">
        <f t="shared" si="426"/>
        <v>0</v>
      </c>
      <c r="CP258">
        <f t="shared" si="426"/>
        <v>0</v>
      </c>
      <c r="CQ258">
        <f t="shared" si="426"/>
        <v>0</v>
      </c>
      <c r="CR258">
        <f t="shared" si="426"/>
        <v>0</v>
      </c>
      <c r="CS258">
        <f t="shared" ref="CS258:DH258" si="427">CS109</f>
        <v>0</v>
      </c>
      <c r="CT258">
        <f t="shared" si="427"/>
        <v>0</v>
      </c>
      <c r="CU258">
        <f t="shared" si="427"/>
        <v>0</v>
      </c>
      <c r="CV258">
        <f t="shared" si="427"/>
        <v>0</v>
      </c>
      <c r="CW258">
        <f t="shared" si="427"/>
        <v>0</v>
      </c>
      <c r="CX258">
        <f t="shared" si="427"/>
        <v>0</v>
      </c>
      <c r="CY258">
        <f t="shared" si="427"/>
        <v>0</v>
      </c>
      <c r="CZ258">
        <f t="shared" si="427"/>
        <v>0</v>
      </c>
      <c r="DA258">
        <f t="shared" si="427"/>
        <v>0</v>
      </c>
      <c r="DB258">
        <f t="shared" si="427"/>
        <v>0</v>
      </c>
      <c r="DC258">
        <f t="shared" si="427"/>
        <v>0</v>
      </c>
      <c r="DD258">
        <f t="shared" si="427"/>
        <v>0</v>
      </c>
      <c r="DE258">
        <f t="shared" si="427"/>
        <v>0</v>
      </c>
      <c r="DF258">
        <f t="shared" si="427"/>
        <v>0</v>
      </c>
      <c r="DG258">
        <f t="shared" si="427"/>
        <v>0</v>
      </c>
      <c r="DH258">
        <f t="shared" si="427"/>
        <v>0</v>
      </c>
    </row>
    <row r="259" spans="1:112">
      <c r="A259">
        <f t="shared" ref="A259:AF259" si="428">A110</f>
        <v>281</v>
      </c>
      <c r="B259" t="str">
        <f t="shared" si="428"/>
        <v>Oficina Técnica Nacional de los Ríos Pilcomayo y Bermejo</v>
      </c>
      <c r="C259">
        <f t="shared" si="428"/>
        <v>0</v>
      </c>
      <c r="D259">
        <f t="shared" si="428"/>
        <v>0</v>
      </c>
      <c r="E259">
        <f t="shared" si="428"/>
        <v>0</v>
      </c>
      <c r="F259">
        <f t="shared" si="428"/>
        <v>0</v>
      </c>
      <c r="G259">
        <f t="shared" si="428"/>
        <v>0</v>
      </c>
      <c r="H259">
        <f t="shared" si="428"/>
        <v>0</v>
      </c>
      <c r="I259">
        <f t="shared" si="428"/>
        <v>0</v>
      </c>
      <c r="J259">
        <f t="shared" si="428"/>
        <v>0</v>
      </c>
      <c r="K259">
        <f t="shared" si="428"/>
        <v>0</v>
      </c>
      <c r="L259">
        <f t="shared" si="428"/>
        <v>0</v>
      </c>
      <c r="M259">
        <f t="shared" si="428"/>
        <v>0</v>
      </c>
      <c r="N259">
        <f t="shared" si="428"/>
        <v>0</v>
      </c>
      <c r="O259">
        <f t="shared" si="428"/>
        <v>0</v>
      </c>
      <c r="P259">
        <f t="shared" si="428"/>
        <v>476.62</v>
      </c>
      <c r="Q259">
        <f t="shared" si="428"/>
        <v>0</v>
      </c>
      <c r="R259">
        <f t="shared" si="428"/>
        <v>0</v>
      </c>
      <c r="S259">
        <f t="shared" si="428"/>
        <v>0</v>
      </c>
      <c r="T259">
        <f t="shared" si="428"/>
        <v>0</v>
      </c>
      <c r="U259">
        <f t="shared" si="428"/>
        <v>0</v>
      </c>
      <c r="V259">
        <f t="shared" si="428"/>
        <v>0</v>
      </c>
      <c r="W259">
        <f t="shared" si="428"/>
        <v>0</v>
      </c>
      <c r="X259">
        <f t="shared" si="428"/>
        <v>0</v>
      </c>
      <c r="Y259">
        <f t="shared" si="428"/>
        <v>0</v>
      </c>
      <c r="Z259">
        <f t="shared" si="428"/>
        <v>0</v>
      </c>
      <c r="AA259">
        <f t="shared" si="428"/>
        <v>0</v>
      </c>
      <c r="AB259">
        <f t="shared" si="428"/>
        <v>0</v>
      </c>
      <c r="AC259">
        <f t="shared" si="428"/>
        <v>0</v>
      </c>
      <c r="AD259">
        <f t="shared" si="428"/>
        <v>0</v>
      </c>
      <c r="AE259">
        <f t="shared" si="428"/>
        <v>0</v>
      </c>
      <c r="AF259">
        <f t="shared" si="428"/>
        <v>0</v>
      </c>
      <c r="AG259">
        <f t="shared" ref="AG259:BL259" si="429">AG110</f>
        <v>0</v>
      </c>
      <c r="AH259">
        <f t="shared" si="429"/>
        <v>0</v>
      </c>
      <c r="AI259">
        <f t="shared" si="429"/>
        <v>0</v>
      </c>
      <c r="AJ259">
        <f t="shared" si="429"/>
        <v>0</v>
      </c>
      <c r="AK259">
        <f t="shared" si="429"/>
        <v>0</v>
      </c>
      <c r="AL259">
        <f t="shared" si="429"/>
        <v>0</v>
      </c>
      <c r="AM259">
        <f t="shared" si="429"/>
        <v>0</v>
      </c>
      <c r="AN259">
        <f t="shared" si="429"/>
        <v>0</v>
      </c>
      <c r="AO259">
        <f t="shared" si="429"/>
        <v>0</v>
      </c>
      <c r="AP259">
        <f t="shared" si="429"/>
        <v>0</v>
      </c>
      <c r="AQ259">
        <f t="shared" si="429"/>
        <v>0</v>
      </c>
      <c r="AR259">
        <f t="shared" si="429"/>
        <v>0</v>
      </c>
      <c r="AS259">
        <f t="shared" si="429"/>
        <v>0</v>
      </c>
      <c r="AT259">
        <f t="shared" si="429"/>
        <v>0</v>
      </c>
      <c r="AU259">
        <f t="shared" si="429"/>
        <v>0</v>
      </c>
      <c r="AV259">
        <f t="shared" si="429"/>
        <v>0</v>
      </c>
      <c r="AW259">
        <f t="shared" si="429"/>
        <v>0</v>
      </c>
      <c r="AX259">
        <f t="shared" si="429"/>
        <v>0</v>
      </c>
      <c r="AY259">
        <f t="shared" si="429"/>
        <v>0</v>
      </c>
      <c r="AZ259">
        <f t="shared" si="429"/>
        <v>0</v>
      </c>
      <c r="BA259">
        <f t="shared" si="429"/>
        <v>0</v>
      </c>
      <c r="BB259">
        <f t="shared" si="429"/>
        <v>0</v>
      </c>
      <c r="BC259">
        <f t="shared" si="429"/>
        <v>0</v>
      </c>
      <c r="BD259">
        <f t="shared" si="429"/>
        <v>0</v>
      </c>
      <c r="BE259">
        <f t="shared" si="429"/>
        <v>0</v>
      </c>
      <c r="BF259">
        <f t="shared" si="429"/>
        <v>0</v>
      </c>
      <c r="BG259">
        <f t="shared" si="429"/>
        <v>0</v>
      </c>
      <c r="BH259">
        <f t="shared" si="429"/>
        <v>0</v>
      </c>
      <c r="BI259">
        <f t="shared" si="429"/>
        <v>0</v>
      </c>
      <c r="BJ259">
        <f t="shared" si="429"/>
        <v>0</v>
      </c>
      <c r="BK259">
        <f t="shared" si="429"/>
        <v>0</v>
      </c>
      <c r="BL259">
        <f t="shared" si="429"/>
        <v>0</v>
      </c>
      <c r="BM259">
        <f t="shared" ref="BM259:CR259" si="430">BM110</f>
        <v>0</v>
      </c>
      <c r="BN259">
        <f t="shared" si="430"/>
        <v>0</v>
      </c>
      <c r="BO259">
        <f t="shared" si="430"/>
        <v>0</v>
      </c>
      <c r="BP259">
        <f t="shared" si="430"/>
        <v>0</v>
      </c>
      <c r="BQ259">
        <f t="shared" si="430"/>
        <v>0</v>
      </c>
      <c r="BR259">
        <f t="shared" si="430"/>
        <v>0</v>
      </c>
      <c r="BS259">
        <f t="shared" si="430"/>
        <v>0</v>
      </c>
      <c r="BT259">
        <f t="shared" si="430"/>
        <v>0</v>
      </c>
      <c r="BU259">
        <f t="shared" si="430"/>
        <v>0</v>
      </c>
      <c r="BV259">
        <f t="shared" si="430"/>
        <v>0</v>
      </c>
      <c r="BW259">
        <f t="shared" si="430"/>
        <v>0</v>
      </c>
      <c r="BX259">
        <f t="shared" si="430"/>
        <v>0</v>
      </c>
      <c r="BY259">
        <f t="shared" si="430"/>
        <v>0</v>
      </c>
      <c r="BZ259">
        <f t="shared" si="430"/>
        <v>0</v>
      </c>
      <c r="CA259">
        <f t="shared" si="430"/>
        <v>0</v>
      </c>
      <c r="CB259">
        <f t="shared" si="430"/>
        <v>0</v>
      </c>
      <c r="CC259">
        <f t="shared" si="430"/>
        <v>0</v>
      </c>
      <c r="CD259">
        <f t="shared" si="430"/>
        <v>0</v>
      </c>
      <c r="CE259">
        <f t="shared" si="430"/>
        <v>0</v>
      </c>
      <c r="CF259">
        <f t="shared" si="430"/>
        <v>0</v>
      </c>
      <c r="CG259">
        <f t="shared" si="430"/>
        <v>0</v>
      </c>
      <c r="CH259">
        <f t="shared" si="430"/>
        <v>0</v>
      </c>
      <c r="CI259">
        <f t="shared" si="430"/>
        <v>0</v>
      </c>
      <c r="CJ259">
        <f t="shared" si="430"/>
        <v>0</v>
      </c>
      <c r="CK259">
        <f t="shared" si="430"/>
        <v>0</v>
      </c>
      <c r="CL259">
        <f t="shared" si="430"/>
        <v>0</v>
      </c>
      <c r="CM259">
        <f t="shared" si="430"/>
        <v>0</v>
      </c>
      <c r="CN259">
        <f t="shared" si="430"/>
        <v>0</v>
      </c>
      <c r="CO259">
        <f t="shared" si="430"/>
        <v>0</v>
      </c>
      <c r="CP259">
        <f t="shared" si="430"/>
        <v>0</v>
      </c>
      <c r="CQ259">
        <f t="shared" si="430"/>
        <v>0</v>
      </c>
      <c r="CR259">
        <f t="shared" si="430"/>
        <v>0</v>
      </c>
      <c r="CS259">
        <f t="shared" ref="CS259:DH259" si="431">CS110</f>
        <v>0</v>
      </c>
      <c r="CT259">
        <f t="shared" si="431"/>
        <v>0</v>
      </c>
      <c r="CU259">
        <f t="shared" si="431"/>
        <v>0</v>
      </c>
      <c r="CV259">
        <f t="shared" si="431"/>
        <v>0</v>
      </c>
      <c r="CW259">
        <f t="shared" si="431"/>
        <v>0</v>
      </c>
      <c r="CX259">
        <f t="shared" si="431"/>
        <v>0</v>
      </c>
      <c r="CY259">
        <f t="shared" si="431"/>
        <v>0</v>
      </c>
      <c r="CZ259">
        <f t="shared" si="431"/>
        <v>0</v>
      </c>
      <c r="DA259">
        <f t="shared" si="431"/>
        <v>0</v>
      </c>
      <c r="DB259">
        <f t="shared" si="431"/>
        <v>0</v>
      </c>
      <c r="DC259">
        <f t="shared" si="431"/>
        <v>0</v>
      </c>
      <c r="DD259">
        <f t="shared" si="431"/>
        <v>0</v>
      </c>
      <c r="DE259">
        <f t="shared" si="431"/>
        <v>0</v>
      </c>
      <c r="DF259">
        <f t="shared" si="431"/>
        <v>0</v>
      </c>
      <c r="DG259">
        <f t="shared" si="431"/>
        <v>0</v>
      </c>
      <c r="DH259">
        <f t="shared" si="431"/>
        <v>0</v>
      </c>
    </row>
    <row r="260" spans="1:112">
      <c r="A260">
        <f t="shared" ref="A260:AF260" si="432">A111</f>
        <v>201</v>
      </c>
      <c r="B260" t="str">
        <f t="shared" si="432"/>
        <v>Agencia para el Des. de las Macroreg. y Zonas Fronterizas</v>
      </c>
      <c r="C260">
        <f t="shared" si="432"/>
        <v>0</v>
      </c>
      <c r="D260">
        <f t="shared" si="432"/>
        <v>0</v>
      </c>
      <c r="E260">
        <f t="shared" si="432"/>
        <v>0</v>
      </c>
      <c r="F260">
        <f t="shared" si="432"/>
        <v>0</v>
      </c>
      <c r="G260">
        <f t="shared" si="432"/>
        <v>0</v>
      </c>
      <c r="H260">
        <f t="shared" si="432"/>
        <v>0</v>
      </c>
      <c r="I260">
        <f t="shared" si="432"/>
        <v>0</v>
      </c>
      <c r="J260">
        <f t="shared" si="432"/>
        <v>0</v>
      </c>
      <c r="K260">
        <f t="shared" si="432"/>
        <v>0</v>
      </c>
      <c r="L260">
        <f t="shared" si="432"/>
        <v>0</v>
      </c>
      <c r="M260">
        <f t="shared" si="432"/>
        <v>0</v>
      </c>
      <c r="N260">
        <f t="shared" si="432"/>
        <v>0</v>
      </c>
      <c r="O260">
        <f t="shared" si="432"/>
        <v>0</v>
      </c>
      <c r="P260">
        <f t="shared" si="432"/>
        <v>129.96</v>
      </c>
      <c r="Q260">
        <f t="shared" si="432"/>
        <v>0</v>
      </c>
      <c r="R260">
        <f t="shared" si="432"/>
        <v>0</v>
      </c>
      <c r="S260">
        <f t="shared" si="432"/>
        <v>0</v>
      </c>
      <c r="T260">
        <f t="shared" si="432"/>
        <v>0</v>
      </c>
      <c r="U260">
        <f t="shared" si="432"/>
        <v>0</v>
      </c>
      <c r="V260">
        <f t="shared" si="432"/>
        <v>0</v>
      </c>
      <c r="W260">
        <f t="shared" si="432"/>
        <v>0</v>
      </c>
      <c r="X260">
        <f t="shared" si="432"/>
        <v>0</v>
      </c>
      <c r="Y260">
        <f t="shared" si="432"/>
        <v>0</v>
      </c>
      <c r="Z260">
        <f t="shared" si="432"/>
        <v>0</v>
      </c>
      <c r="AA260">
        <f t="shared" si="432"/>
        <v>0</v>
      </c>
      <c r="AB260">
        <f t="shared" si="432"/>
        <v>0</v>
      </c>
      <c r="AC260">
        <f t="shared" si="432"/>
        <v>0</v>
      </c>
      <c r="AD260">
        <f t="shared" si="432"/>
        <v>0</v>
      </c>
      <c r="AE260">
        <f t="shared" si="432"/>
        <v>0</v>
      </c>
      <c r="AF260">
        <f t="shared" si="432"/>
        <v>0</v>
      </c>
      <c r="AG260">
        <f t="shared" ref="AG260:BL260" si="433">AG111</f>
        <v>0</v>
      </c>
      <c r="AH260">
        <f t="shared" si="433"/>
        <v>0</v>
      </c>
      <c r="AI260">
        <f t="shared" si="433"/>
        <v>0</v>
      </c>
      <c r="AJ260">
        <f t="shared" si="433"/>
        <v>0</v>
      </c>
      <c r="AK260">
        <f t="shared" si="433"/>
        <v>0</v>
      </c>
      <c r="AL260">
        <f t="shared" si="433"/>
        <v>0</v>
      </c>
      <c r="AM260">
        <f t="shared" si="433"/>
        <v>0</v>
      </c>
      <c r="AN260">
        <f t="shared" si="433"/>
        <v>0</v>
      </c>
      <c r="AO260">
        <f t="shared" si="433"/>
        <v>0</v>
      </c>
      <c r="AP260">
        <f t="shared" si="433"/>
        <v>0</v>
      </c>
      <c r="AQ260">
        <f t="shared" si="433"/>
        <v>0</v>
      </c>
      <c r="AR260">
        <f t="shared" si="433"/>
        <v>0</v>
      </c>
      <c r="AS260">
        <f t="shared" si="433"/>
        <v>0</v>
      </c>
      <c r="AT260">
        <f t="shared" si="433"/>
        <v>0</v>
      </c>
      <c r="AU260">
        <f t="shared" si="433"/>
        <v>0</v>
      </c>
      <c r="AV260">
        <f t="shared" si="433"/>
        <v>0</v>
      </c>
      <c r="AW260">
        <f t="shared" si="433"/>
        <v>0</v>
      </c>
      <c r="AX260">
        <f t="shared" si="433"/>
        <v>0</v>
      </c>
      <c r="AY260">
        <f t="shared" si="433"/>
        <v>0</v>
      </c>
      <c r="AZ260">
        <f t="shared" si="433"/>
        <v>0</v>
      </c>
      <c r="BA260">
        <f t="shared" si="433"/>
        <v>0</v>
      </c>
      <c r="BB260">
        <f t="shared" si="433"/>
        <v>0</v>
      </c>
      <c r="BC260">
        <f t="shared" si="433"/>
        <v>0</v>
      </c>
      <c r="BD260">
        <f t="shared" si="433"/>
        <v>0</v>
      </c>
      <c r="BE260">
        <f t="shared" si="433"/>
        <v>0</v>
      </c>
      <c r="BF260">
        <f t="shared" si="433"/>
        <v>0</v>
      </c>
      <c r="BG260">
        <f t="shared" si="433"/>
        <v>0</v>
      </c>
      <c r="BH260">
        <f t="shared" si="433"/>
        <v>0</v>
      </c>
      <c r="BI260">
        <f t="shared" si="433"/>
        <v>0</v>
      </c>
      <c r="BJ260">
        <f t="shared" si="433"/>
        <v>0</v>
      </c>
      <c r="BK260">
        <f t="shared" si="433"/>
        <v>0</v>
      </c>
      <c r="BL260">
        <f t="shared" si="433"/>
        <v>0</v>
      </c>
      <c r="BM260">
        <f t="shared" ref="BM260:CR260" si="434">BM111</f>
        <v>0</v>
      </c>
      <c r="BN260">
        <f t="shared" si="434"/>
        <v>0</v>
      </c>
      <c r="BO260">
        <f t="shared" si="434"/>
        <v>0</v>
      </c>
      <c r="BP260">
        <f t="shared" si="434"/>
        <v>0</v>
      </c>
      <c r="BQ260">
        <f t="shared" si="434"/>
        <v>0</v>
      </c>
      <c r="BR260">
        <f t="shared" si="434"/>
        <v>0</v>
      </c>
      <c r="BS260">
        <f t="shared" si="434"/>
        <v>0</v>
      </c>
      <c r="BT260">
        <f t="shared" si="434"/>
        <v>0</v>
      </c>
      <c r="BU260">
        <f t="shared" si="434"/>
        <v>0</v>
      </c>
      <c r="BV260">
        <f t="shared" si="434"/>
        <v>0</v>
      </c>
      <c r="BW260">
        <f t="shared" si="434"/>
        <v>0</v>
      </c>
      <c r="BX260">
        <f t="shared" si="434"/>
        <v>0</v>
      </c>
      <c r="BY260">
        <f t="shared" si="434"/>
        <v>0</v>
      </c>
      <c r="BZ260">
        <f t="shared" si="434"/>
        <v>0</v>
      </c>
      <c r="CA260">
        <f t="shared" si="434"/>
        <v>0</v>
      </c>
      <c r="CB260">
        <f t="shared" si="434"/>
        <v>0</v>
      </c>
      <c r="CC260">
        <f t="shared" si="434"/>
        <v>0</v>
      </c>
      <c r="CD260">
        <f t="shared" si="434"/>
        <v>0</v>
      </c>
      <c r="CE260">
        <f t="shared" si="434"/>
        <v>0</v>
      </c>
      <c r="CF260">
        <f t="shared" si="434"/>
        <v>0</v>
      </c>
      <c r="CG260">
        <f t="shared" si="434"/>
        <v>0</v>
      </c>
      <c r="CH260">
        <f t="shared" si="434"/>
        <v>0</v>
      </c>
      <c r="CI260">
        <f t="shared" si="434"/>
        <v>0</v>
      </c>
      <c r="CJ260">
        <f t="shared" si="434"/>
        <v>0</v>
      </c>
      <c r="CK260">
        <f t="shared" si="434"/>
        <v>0</v>
      </c>
      <c r="CL260">
        <f t="shared" si="434"/>
        <v>0</v>
      </c>
      <c r="CM260">
        <f t="shared" si="434"/>
        <v>0</v>
      </c>
      <c r="CN260">
        <f t="shared" si="434"/>
        <v>0</v>
      </c>
      <c r="CO260">
        <f t="shared" si="434"/>
        <v>0</v>
      </c>
      <c r="CP260">
        <f t="shared" si="434"/>
        <v>0</v>
      </c>
      <c r="CQ260">
        <f t="shared" si="434"/>
        <v>0</v>
      </c>
      <c r="CR260">
        <f t="shared" si="434"/>
        <v>0</v>
      </c>
      <c r="CS260">
        <f t="shared" ref="CS260:DH260" si="435">CS111</f>
        <v>0</v>
      </c>
      <c r="CT260">
        <f t="shared" si="435"/>
        <v>0</v>
      </c>
      <c r="CU260">
        <f t="shared" si="435"/>
        <v>0</v>
      </c>
      <c r="CV260">
        <f t="shared" si="435"/>
        <v>0</v>
      </c>
      <c r="CW260">
        <f t="shared" si="435"/>
        <v>0</v>
      </c>
      <c r="CX260">
        <f t="shared" si="435"/>
        <v>0</v>
      </c>
      <c r="CY260">
        <f t="shared" si="435"/>
        <v>0</v>
      </c>
      <c r="CZ260">
        <f t="shared" si="435"/>
        <v>0</v>
      </c>
      <c r="DA260">
        <f t="shared" si="435"/>
        <v>0</v>
      </c>
      <c r="DB260">
        <f t="shared" si="435"/>
        <v>0</v>
      </c>
      <c r="DC260">
        <f t="shared" si="435"/>
        <v>0</v>
      </c>
      <c r="DD260">
        <f t="shared" si="435"/>
        <v>0</v>
      </c>
      <c r="DE260">
        <f t="shared" si="435"/>
        <v>0</v>
      </c>
      <c r="DF260">
        <f t="shared" si="435"/>
        <v>0</v>
      </c>
      <c r="DG260">
        <f t="shared" si="435"/>
        <v>0</v>
      </c>
      <c r="DH260">
        <f t="shared" si="435"/>
        <v>0</v>
      </c>
    </row>
    <row r="261" spans="1:112">
      <c r="A261">
        <f t="shared" ref="A261:AF261" si="436">A112</f>
        <v>312</v>
      </c>
      <c r="B261" t="str">
        <f t="shared" si="436"/>
        <v>Autoridad de Fiscalizac. y Control Soc de Bosques y Tierras</v>
      </c>
      <c r="C261">
        <f t="shared" si="436"/>
        <v>0</v>
      </c>
      <c r="D261">
        <f t="shared" si="436"/>
        <v>0</v>
      </c>
      <c r="E261">
        <f t="shared" si="436"/>
        <v>0</v>
      </c>
      <c r="F261">
        <f t="shared" si="436"/>
        <v>0</v>
      </c>
      <c r="G261">
        <f t="shared" si="436"/>
        <v>0</v>
      </c>
      <c r="H261">
        <f t="shared" si="436"/>
        <v>0</v>
      </c>
      <c r="I261">
        <f t="shared" si="436"/>
        <v>0</v>
      </c>
      <c r="J261">
        <f t="shared" si="436"/>
        <v>0</v>
      </c>
      <c r="K261">
        <f t="shared" si="436"/>
        <v>0</v>
      </c>
      <c r="L261">
        <f t="shared" si="436"/>
        <v>0</v>
      </c>
      <c r="M261">
        <f t="shared" si="436"/>
        <v>0</v>
      </c>
      <c r="N261">
        <f t="shared" si="436"/>
        <v>0</v>
      </c>
      <c r="O261">
        <f t="shared" si="436"/>
        <v>0</v>
      </c>
      <c r="P261">
        <f t="shared" si="436"/>
        <v>2931.98</v>
      </c>
      <c r="Q261">
        <f t="shared" si="436"/>
        <v>0</v>
      </c>
      <c r="R261">
        <f t="shared" si="436"/>
        <v>0</v>
      </c>
      <c r="S261">
        <f t="shared" si="436"/>
        <v>0</v>
      </c>
      <c r="T261">
        <f t="shared" si="436"/>
        <v>0</v>
      </c>
      <c r="U261">
        <f t="shared" si="436"/>
        <v>0</v>
      </c>
      <c r="V261">
        <f t="shared" si="436"/>
        <v>0</v>
      </c>
      <c r="W261">
        <f t="shared" si="436"/>
        <v>0</v>
      </c>
      <c r="X261">
        <f t="shared" si="436"/>
        <v>0</v>
      </c>
      <c r="Y261">
        <f t="shared" si="436"/>
        <v>0</v>
      </c>
      <c r="Z261">
        <f t="shared" si="436"/>
        <v>0</v>
      </c>
      <c r="AA261">
        <f t="shared" si="436"/>
        <v>0</v>
      </c>
      <c r="AB261">
        <f t="shared" si="436"/>
        <v>0</v>
      </c>
      <c r="AC261">
        <f t="shared" si="436"/>
        <v>0</v>
      </c>
      <c r="AD261">
        <f t="shared" si="436"/>
        <v>0</v>
      </c>
      <c r="AE261">
        <f t="shared" si="436"/>
        <v>0</v>
      </c>
      <c r="AF261">
        <f t="shared" si="436"/>
        <v>0</v>
      </c>
      <c r="AG261">
        <f t="shared" ref="AG261:BL261" si="437">AG112</f>
        <v>0</v>
      </c>
      <c r="AH261">
        <f t="shared" si="437"/>
        <v>0</v>
      </c>
      <c r="AI261">
        <f t="shared" si="437"/>
        <v>0</v>
      </c>
      <c r="AJ261">
        <f t="shared" si="437"/>
        <v>0</v>
      </c>
      <c r="AK261">
        <f t="shared" si="437"/>
        <v>0</v>
      </c>
      <c r="AL261">
        <f t="shared" si="437"/>
        <v>0</v>
      </c>
      <c r="AM261">
        <f t="shared" si="437"/>
        <v>0</v>
      </c>
      <c r="AN261">
        <f t="shared" si="437"/>
        <v>0</v>
      </c>
      <c r="AO261">
        <f t="shared" si="437"/>
        <v>0</v>
      </c>
      <c r="AP261">
        <f t="shared" si="437"/>
        <v>0</v>
      </c>
      <c r="AQ261">
        <f t="shared" si="437"/>
        <v>0</v>
      </c>
      <c r="AR261">
        <f t="shared" si="437"/>
        <v>0</v>
      </c>
      <c r="AS261">
        <f t="shared" si="437"/>
        <v>0</v>
      </c>
      <c r="AT261">
        <f t="shared" si="437"/>
        <v>0</v>
      </c>
      <c r="AU261">
        <f t="shared" si="437"/>
        <v>0</v>
      </c>
      <c r="AV261">
        <f t="shared" si="437"/>
        <v>0</v>
      </c>
      <c r="AW261">
        <f t="shared" si="437"/>
        <v>0</v>
      </c>
      <c r="AX261">
        <f t="shared" si="437"/>
        <v>0</v>
      </c>
      <c r="AY261">
        <f t="shared" si="437"/>
        <v>0</v>
      </c>
      <c r="AZ261">
        <f t="shared" si="437"/>
        <v>0</v>
      </c>
      <c r="BA261">
        <f t="shared" si="437"/>
        <v>0</v>
      </c>
      <c r="BB261">
        <f t="shared" si="437"/>
        <v>0</v>
      </c>
      <c r="BC261">
        <f t="shared" si="437"/>
        <v>0</v>
      </c>
      <c r="BD261">
        <f t="shared" si="437"/>
        <v>0</v>
      </c>
      <c r="BE261">
        <f t="shared" si="437"/>
        <v>0</v>
      </c>
      <c r="BF261">
        <f t="shared" si="437"/>
        <v>0</v>
      </c>
      <c r="BG261">
        <f t="shared" si="437"/>
        <v>0</v>
      </c>
      <c r="BH261">
        <f t="shared" si="437"/>
        <v>0</v>
      </c>
      <c r="BI261">
        <f t="shared" si="437"/>
        <v>0</v>
      </c>
      <c r="BJ261">
        <f t="shared" si="437"/>
        <v>0</v>
      </c>
      <c r="BK261">
        <f t="shared" si="437"/>
        <v>0</v>
      </c>
      <c r="BL261">
        <f t="shared" si="437"/>
        <v>0</v>
      </c>
      <c r="BM261">
        <f t="shared" ref="BM261:CR261" si="438">BM112</f>
        <v>0</v>
      </c>
      <c r="BN261">
        <f t="shared" si="438"/>
        <v>0</v>
      </c>
      <c r="BO261">
        <f t="shared" si="438"/>
        <v>0</v>
      </c>
      <c r="BP261">
        <f t="shared" si="438"/>
        <v>0</v>
      </c>
      <c r="BQ261">
        <f t="shared" si="438"/>
        <v>0</v>
      </c>
      <c r="BR261">
        <f t="shared" si="438"/>
        <v>0</v>
      </c>
      <c r="BS261">
        <f t="shared" si="438"/>
        <v>0</v>
      </c>
      <c r="BT261">
        <f t="shared" si="438"/>
        <v>0</v>
      </c>
      <c r="BU261">
        <f t="shared" si="438"/>
        <v>0</v>
      </c>
      <c r="BV261">
        <f t="shared" si="438"/>
        <v>0</v>
      </c>
      <c r="BW261">
        <f t="shared" si="438"/>
        <v>0</v>
      </c>
      <c r="BX261">
        <f t="shared" si="438"/>
        <v>0</v>
      </c>
      <c r="BY261">
        <f t="shared" si="438"/>
        <v>0</v>
      </c>
      <c r="BZ261">
        <f t="shared" si="438"/>
        <v>0</v>
      </c>
      <c r="CA261">
        <f t="shared" si="438"/>
        <v>0</v>
      </c>
      <c r="CB261">
        <f t="shared" si="438"/>
        <v>0</v>
      </c>
      <c r="CC261">
        <f t="shared" si="438"/>
        <v>0</v>
      </c>
      <c r="CD261">
        <f t="shared" si="438"/>
        <v>0</v>
      </c>
      <c r="CE261">
        <f t="shared" si="438"/>
        <v>0</v>
      </c>
      <c r="CF261">
        <f t="shared" si="438"/>
        <v>0</v>
      </c>
      <c r="CG261">
        <f t="shared" si="438"/>
        <v>0</v>
      </c>
      <c r="CH261">
        <f t="shared" si="438"/>
        <v>0</v>
      </c>
      <c r="CI261">
        <f t="shared" si="438"/>
        <v>0</v>
      </c>
      <c r="CJ261">
        <f t="shared" si="438"/>
        <v>0</v>
      </c>
      <c r="CK261">
        <f t="shared" si="438"/>
        <v>0</v>
      </c>
      <c r="CL261">
        <f t="shared" si="438"/>
        <v>0</v>
      </c>
      <c r="CM261">
        <f t="shared" si="438"/>
        <v>0</v>
      </c>
      <c r="CN261">
        <f t="shared" si="438"/>
        <v>0</v>
      </c>
      <c r="CO261">
        <f t="shared" si="438"/>
        <v>0</v>
      </c>
      <c r="CP261">
        <f t="shared" si="438"/>
        <v>0</v>
      </c>
      <c r="CQ261">
        <f t="shared" si="438"/>
        <v>0</v>
      </c>
      <c r="CR261">
        <f t="shared" si="438"/>
        <v>0</v>
      </c>
      <c r="CS261">
        <f t="shared" ref="CS261:DH261" si="439">CS112</f>
        <v>0</v>
      </c>
      <c r="CT261">
        <f t="shared" si="439"/>
        <v>0</v>
      </c>
      <c r="CU261">
        <f t="shared" si="439"/>
        <v>0</v>
      </c>
      <c r="CV261">
        <f t="shared" si="439"/>
        <v>0</v>
      </c>
      <c r="CW261">
        <f t="shared" si="439"/>
        <v>0</v>
      </c>
      <c r="CX261">
        <f t="shared" si="439"/>
        <v>0</v>
      </c>
      <c r="CY261">
        <f t="shared" si="439"/>
        <v>0</v>
      </c>
      <c r="CZ261">
        <f t="shared" si="439"/>
        <v>0</v>
      </c>
      <c r="DA261">
        <f t="shared" si="439"/>
        <v>0</v>
      </c>
      <c r="DB261">
        <f t="shared" si="439"/>
        <v>0</v>
      </c>
      <c r="DC261">
        <f t="shared" si="439"/>
        <v>0</v>
      </c>
      <c r="DD261">
        <f t="shared" si="439"/>
        <v>0</v>
      </c>
      <c r="DE261">
        <f t="shared" si="439"/>
        <v>0</v>
      </c>
      <c r="DF261">
        <f t="shared" si="439"/>
        <v>0</v>
      </c>
      <c r="DG261">
        <f t="shared" si="439"/>
        <v>0</v>
      </c>
      <c r="DH261">
        <f t="shared" si="439"/>
        <v>0</v>
      </c>
    </row>
    <row r="262" spans="1:112">
      <c r="A262">
        <f t="shared" ref="A262:AF262" si="440">A113</f>
        <v>292</v>
      </c>
      <c r="B262" t="str">
        <f t="shared" si="440"/>
        <v>Vías Bolivia</v>
      </c>
      <c r="C262">
        <f t="shared" si="440"/>
        <v>0</v>
      </c>
      <c r="D262">
        <f t="shared" si="440"/>
        <v>0</v>
      </c>
      <c r="E262">
        <f t="shared" si="440"/>
        <v>0</v>
      </c>
      <c r="F262">
        <f t="shared" si="440"/>
        <v>0</v>
      </c>
      <c r="G262">
        <f t="shared" si="440"/>
        <v>0</v>
      </c>
      <c r="H262">
        <f t="shared" si="440"/>
        <v>0</v>
      </c>
      <c r="I262">
        <f t="shared" si="440"/>
        <v>0</v>
      </c>
      <c r="J262">
        <f t="shared" si="440"/>
        <v>0</v>
      </c>
      <c r="K262">
        <f t="shared" si="440"/>
        <v>0</v>
      </c>
      <c r="L262">
        <f t="shared" si="440"/>
        <v>0</v>
      </c>
      <c r="M262">
        <f t="shared" si="440"/>
        <v>0</v>
      </c>
      <c r="N262">
        <f t="shared" si="440"/>
        <v>0</v>
      </c>
      <c r="O262">
        <f t="shared" si="440"/>
        <v>0</v>
      </c>
      <c r="P262">
        <f t="shared" si="440"/>
        <v>0</v>
      </c>
      <c r="Q262">
        <f t="shared" si="440"/>
        <v>0</v>
      </c>
      <c r="R262">
        <f t="shared" si="440"/>
        <v>8205.619999999999</v>
      </c>
      <c r="S262">
        <f t="shared" si="440"/>
        <v>0</v>
      </c>
      <c r="T262">
        <f t="shared" si="440"/>
        <v>0</v>
      </c>
      <c r="U262">
        <f t="shared" si="440"/>
        <v>0</v>
      </c>
      <c r="V262">
        <f t="shared" si="440"/>
        <v>0</v>
      </c>
      <c r="W262">
        <f t="shared" si="440"/>
        <v>0</v>
      </c>
      <c r="X262">
        <f t="shared" si="440"/>
        <v>0</v>
      </c>
      <c r="Y262">
        <f t="shared" si="440"/>
        <v>0</v>
      </c>
      <c r="Z262">
        <f t="shared" si="440"/>
        <v>0</v>
      </c>
      <c r="AA262">
        <f t="shared" si="440"/>
        <v>0</v>
      </c>
      <c r="AB262">
        <f t="shared" si="440"/>
        <v>0</v>
      </c>
      <c r="AC262">
        <f t="shared" si="440"/>
        <v>0</v>
      </c>
      <c r="AD262">
        <f t="shared" si="440"/>
        <v>0</v>
      </c>
      <c r="AE262">
        <f t="shared" si="440"/>
        <v>0</v>
      </c>
      <c r="AF262">
        <f t="shared" si="440"/>
        <v>0</v>
      </c>
      <c r="AG262">
        <f t="shared" ref="AG262:BL262" si="441">AG113</f>
        <v>0</v>
      </c>
      <c r="AH262">
        <f t="shared" si="441"/>
        <v>0</v>
      </c>
      <c r="AI262">
        <f t="shared" si="441"/>
        <v>0</v>
      </c>
      <c r="AJ262">
        <f t="shared" si="441"/>
        <v>0</v>
      </c>
      <c r="AK262">
        <f t="shared" si="441"/>
        <v>0</v>
      </c>
      <c r="AL262">
        <f t="shared" si="441"/>
        <v>0</v>
      </c>
      <c r="AM262">
        <f t="shared" si="441"/>
        <v>0</v>
      </c>
      <c r="AN262">
        <f t="shared" si="441"/>
        <v>0</v>
      </c>
      <c r="AO262">
        <f t="shared" si="441"/>
        <v>0</v>
      </c>
      <c r="AP262">
        <f t="shared" si="441"/>
        <v>0</v>
      </c>
      <c r="AQ262">
        <f t="shared" si="441"/>
        <v>0</v>
      </c>
      <c r="AR262">
        <f t="shared" si="441"/>
        <v>0</v>
      </c>
      <c r="AS262">
        <f t="shared" si="441"/>
        <v>0</v>
      </c>
      <c r="AT262">
        <f t="shared" si="441"/>
        <v>0</v>
      </c>
      <c r="AU262">
        <f t="shared" si="441"/>
        <v>0</v>
      </c>
      <c r="AV262">
        <f t="shared" si="441"/>
        <v>0</v>
      </c>
      <c r="AW262">
        <f t="shared" si="441"/>
        <v>0</v>
      </c>
      <c r="AX262">
        <f t="shared" si="441"/>
        <v>0</v>
      </c>
      <c r="AY262">
        <f t="shared" si="441"/>
        <v>0</v>
      </c>
      <c r="AZ262">
        <f t="shared" si="441"/>
        <v>0</v>
      </c>
      <c r="BA262">
        <f t="shared" si="441"/>
        <v>0</v>
      </c>
      <c r="BB262">
        <f t="shared" si="441"/>
        <v>0</v>
      </c>
      <c r="BC262">
        <f t="shared" si="441"/>
        <v>0</v>
      </c>
      <c r="BD262">
        <f t="shared" si="441"/>
        <v>0</v>
      </c>
      <c r="BE262">
        <f t="shared" si="441"/>
        <v>0</v>
      </c>
      <c r="BF262">
        <f t="shared" si="441"/>
        <v>0</v>
      </c>
      <c r="BG262">
        <f t="shared" si="441"/>
        <v>0</v>
      </c>
      <c r="BH262">
        <f t="shared" si="441"/>
        <v>0</v>
      </c>
      <c r="BI262">
        <f t="shared" si="441"/>
        <v>0</v>
      </c>
      <c r="BJ262">
        <f t="shared" si="441"/>
        <v>0</v>
      </c>
      <c r="BK262">
        <f t="shared" si="441"/>
        <v>0</v>
      </c>
      <c r="BL262">
        <f t="shared" si="441"/>
        <v>0</v>
      </c>
      <c r="BM262">
        <f t="shared" ref="BM262:CR262" si="442">BM113</f>
        <v>0</v>
      </c>
      <c r="BN262">
        <f t="shared" si="442"/>
        <v>0</v>
      </c>
      <c r="BO262">
        <f t="shared" si="442"/>
        <v>0</v>
      </c>
      <c r="BP262">
        <f t="shared" si="442"/>
        <v>0</v>
      </c>
      <c r="BQ262">
        <f t="shared" si="442"/>
        <v>0</v>
      </c>
      <c r="BR262">
        <f t="shared" si="442"/>
        <v>0</v>
      </c>
      <c r="BS262">
        <f t="shared" si="442"/>
        <v>0</v>
      </c>
      <c r="BT262">
        <f t="shared" si="442"/>
        <v>0</v>
      </c>
      <c r="BU262">
        <f t="shared" si="442"/>
        <v>0</v>
      </c>
      <c r="BV262">
        <f t="shared" si="442"/>
        <v>0</v>
      </c>
      <c r="BW262">
        <f t="shared" si="442"/>
        <v>0</v>
      </c>
      <c r="BX262">
        <f t="shared" si="442"/>
        <v>0</v>
      </c>
      <c r="BY262">
        <f t="shared" si="442"/>
        <v>0</v>
      </c>
      <c r="BZ262">
        <f t="shared" si="442"/>
        <v>0</v>
      </c>
      <c r="CA262">
        <f t="shared" si="442"/>
        <v>0</v>
      </c>
      <c r="CB262">
        <f t="shared" si="442"/>
        <v>0</v>
      </c>
      <c r="CC262">
        <f t="shared" si="442"/>
        <v>0</v>
      </c>
      <c r="CD262">
        <f t="shared" si="442"/>
        <v>0</v>
      </c>
      <c r="CE262">
        <f t="shared" si="442"/>
        <v>0</v>
      </c>
      <c r="CF262">
        <f t="shared" si="442"/>
        <v>0</v>
      </c>
      <c r="CG262">
        <f t="shared" si="442"/>
        <v>0</v>
      </c>
      <c r="CH262">
        <f t="shared" si="442"/>
        <v>0</v>
      </c>
      <c r="CI262">
        <f t="shared" si="442"/>
        <v>0</v>
      </c>
      <c r="CJ262">
        <f t="shared" si="442"/>
        <v>0</v>
      </c>
      <c r="CK262">
        <f t="shared" si="442"/>
        <v>0</v>
      </c>
      <c r="CL262">
        <f t="shared" si="442"/>
        <v>0</v>
      </c>
      <c r="CM262">
        <f t="shared" si="442"/>
        <v>0</v>
      </c>
      <c r="CN262">
        <f t="shared" si="442"/>
        <v>0</v>
      </c>
      <c r="CO262">
        <f t="shared" si="442"/>
        <v>0</v>
      </c>
      <c r="CP262">
        <f t="shared" si="442"/>
        <v>0</v>
      </c>
      <c r="CQ262">
        <f t="shared" si="442"/>
        <v>0</v>
      </c>
      <c r="CR262">
        <f t="shared" si="442"/>
        <v>0</v>
      </c>
      <c r="CS262">
        <f t="shared" ref="CS262:DH262" si="443">CS113</f>
        <v>0</v>
      </c>
      <c r="CT262">
        <f t="shared" si="443"/>
        <v>0</v>
      </c>
      <c r="CU262">
        <f t="shared" si="443"/>
        <v>0</v>
      </c>
      <c r="CV262">
        <f t="shared" si="443"/>
        <v>0</v>
      </c>
      <c r="CW262">
        <f t="shared" si="443"/>
        <v>0</v>
      </c>
      <c r="CX262">
        <f t="shared" si="443"/>
        <v>0</v>
      </c>
      <c r="CY262">
        <f t="shared" si="443"/>
        <v>0</v>
      </c>
      <c r="CZ262">
        <f t="shared" si="443"/>
        <v>0</v>
      </c>
      <c r="DA262">
        <f t="shared" si="443"/>
        <v>0</v>
      </c>
      <c r="DB262">
        <f t="shared" si="443"/>
        <v>0</v>
      </c>
      <c r="DC262">
        <f t="shared" si="443"/>
        <v>0</v>
      </c>
      <c r="DD262">
        <f t="shared" si="443"/>
        <v>0</v>
      </c>
      <c r="DE262">
        <f t="shared" si="443"/>
        <v>0</v>
      </c>
      <c r="DF262">
        <f t="shared" si="443"/>
        <v>0</v>
      </c>
      <c r="DG262">
        <f t="shared" si="443"/>
        <v>0</v>
      </c>
      <c r="DH262">
        <f t="shared" si="443"/>
        <v>0</v>
      </c>
    </row>
    <row r="263" spans="1:112">
      <c r="A263">
        <f t="shared" ref="A263:AF263" si="444">A114</f>
        <v>599</v>
      </c>
      <c r="B263" t="str">
        <f t="shared" si="444"/>
        <v>Empresa Boliviana de Alimentos y Derivados</v>
      </c>
      <c r="C263">
        <f t="shared" si="444"/>
        <v>0</v>
      </c>
      <c r="D263">
        <f t="shared" si="444"/>
        <v>0</v>
      </c>
      <c r="E263">
        <f t="shared" si="444"/>
        <v>0</v>
      </c>
      <c r="F263">
        <f t="shared" si="444"/>
        <v>0</v>
      </c>
      <c r="G263">
        <f t="shared" si="444"/>
        <v>0</v>
      </c>
      <c r="H263">
        <f t="shared" si="444"/>
        <v>0</v>
      </c>
      <c r="I263">
        <f t="shared" si="444"/>
        <v>0</v>
      </c>
      <c r="J263">
        <f t="shared" si="444"/>
        <v>0</v>
      </c>
      <c r="K263">
        <f t="shared" si="444"/>
        <v>0</v>
      </c>
      <c r="L263">
        <f t="shared" si="444"/>
        <v>0</v>
      </c>
      <c r="M263">
        <f t="shared" si="444"/>
        <v>0</v>
      </c>
      <c r="N263">
        <f t="shared" si="444"/>
        <v>0</v>
      </c>
      <c r="O263">
        <f t="shared" si="444"/>
        <v>0</v>
      </c>
      <c r="P263">
        <f t="shared" si="444"/>
        <v>0</v>
      </c>
      <c r="Q263">
        <f t="shared" si="444"/>
        <v>0</v>
      </c>
      <c r="R263">
        <f t="shared" si="444"/>
        <v>1177.8999999999999</v>
      </c>
      <c r="S263">
        <f t="shared" si="444"/>
        <v>0</v>
      </c>
      <c r="T263">
        <f t="shared" si="444"/>
        <v>0</v>
      </c>
      <c r="U263">
        <f t="shared" si="444"/>
        <v>0</v>
      </c>
      <c r="V263">
        <f t="shared" si="444"/>
        <v>0</v>
      </c>
      <c r="W263">
        <f t="shared" si="444"/>
        <v>0</v>
      </c>
      <c r="X263">
        <f t="shared" si="444"/>
        <v>0</v>
      </c>
      <c r="Y263">
        <f t="shared" si="444"/>
        <v>0</v>
      </c>
      <c r="Z263">
        <f t="shared" si="444"/>
        <v>0</v>
      </c>
      <c r="AA263">
        <f t="shared" si="444"/>
        <v>0</v>
      </c>
      <c r="AB263">
        <f t="shared" si="444"/>
        <v>0</v>
      </c>
      <c r="AC263">
        <f t="shared" si="444"/>
        <v>0</v>
      </c>
      <c r="AD263">
        <f t="shared" si="444"/>
        <v>0</v>
      </c>
      <c r="AE263">
        <f t="shared" si="444"/>
        <v>0</v>
      </c>
      <c r="AF263">
        <f t="shared" si="444"/>
        <v>0</v>
      </c>
      <c r="AG263">
        <f t="shared" ref="AG263:BL263" si="445">AG114</f>
        <v>0</v>
      </c>
      <c r="AH263">
        <f t="shared" si="445"/>
        <v>0</v>
      </c>
      <c r="AI263">
        <f t="shared" si="445"/>
        <v>0</v>
      </c>
      <c r="AJ263">
        <f t="shared" si="445"/>
        <v>0</v>
      </c>
      <c r="AK263">
        <f t="shared" si="445"/>
        <v>0</v>
      </c>
      <c r="AL263">
        <f t="shared" si="445"/>
        <v>0</v>
      </c>
      <c r="AM263">
        <f t="shared" si="445"/>
        <v>0</v>
      </c>
      <c r="AN263">
        <f t="shared" si="445"/>
        <v>0</v>
      </c>
      <c r="AO263">
        <f t="shared" si="445"/>
        <v>0</v>
      </c>
      <c r="AP263">
        <f t="shared" si="445"/>
        <v>0</v>
      </c>
      <c r="AQ263">
        <f t="shared" si="445"/>
        <v>0</v>
      </c>
      <c r="AR263">
        <f t="shared" si="445"/>
        <v>0</v>
      </c>
      <c r="AS263">
        <f t="shared" si="445"/>
        <v>0</v>
      </c>
      <c r="AT263">
        <f t="shared" si="445"/>
        <v>0</v>
      </c>
      <c r="AU263">
        <f t="shared" si="445"/>
        <v>0</v>
      </c>
      <c r="AV263">
        <f t="shared" si="445"/>
        <v>0</v>
      </c>
      <c r="AW263">
        <f t="shared" si="445"/>
        <v>0</v>
      </c>
      <c r="AX263">
        <f t="shared" si="445"/>
        <v>0</v>
      </c>
      <c r="AY263">
        <f t="shared" si="445"/>
        <v>0</v>
      </c>
      <c r="AZ263">
        <f t="shared" si="445"/>
        <v>0</v>
      </c>
      <c r="BA263">
        <f t="shared" si="445"/>
        <v>0</v>
      </c>
      <c r="BB263">
        <f t="shared" si="445"/>
        <v>0</v>
      </c>
      <c r="BC263">
        <f t="shared" si="445"/>
        <v>0</v>
      </c>
      <c r="BD263">
        <f t="shared" si="445"/>
        <v>0</v>
      </c>
      <c r="BE263">
        <f t="shared" si="445"/>
        <v>0</v>
      </c>
      <c r="BF263">
        <f t="shared" si="445"/>
        <v>0</v>
      </c>
      <c r="BG263">
        <f t="shared" si="445"/>
        <v>0</v>
      </c>
      <c r="BH263">
        <f t="shared" si="445"/>
        <v>0</v>
      </c>
      <c r="BI263">
        <f t="shared" si="445"/>
        <v>0</v>
      </c>
      <c r="BJ263">
        <f t="shared" si="445"/>
        <v>0</v>
      </c>
      <c r="BK263">
        <f t="shared" si="445"/>
        <v>0</v>
      </c>
      <c r="BL263">
        <f t="shared" si="445"/>
        <v>0</v>
      </c>
      <c r="BM263">
        <f t="shared" ref="BM263:CR263" si="446">BM114</f>
        <v>0</v>
      </c>
      <c r="BN263">
        <f t="shared" si="446"/>
        <v>0</v>
      </c>
      <c r="BO263">
        <f t="shared" si="446"/>
        <v>0</v>
      </c>
      <c r="BP263">
        <f t="shared" si="446"/>
        <v>0</v>
      </c>
      <c r="BQ263">
        <f t="shared" si="446"/>
        <v>0</v>
      </c>
      <c r="BR263">
        <f t="shared" si="446"/>
        <v>0</v>
      </c>
      <c r="BS263">
        <f t="shared" si="446"/>
        <v>0</v>
      </c>
      <c r="BT263">
        <f t="shared" si="446"/>
        <v>0</v>
      </c>
      <c r="BU263">
        <f t="shared" si="446"/>
        <v>0</v>
      </c>
      <c r="BV263">
        <f t="shared" si="446"/>
        <v>0</v>
      </c>
      <c r="BW263">
        <f t="shared" si="446"/>
        <v>0</v>
      </c>
      <c r="BX263">
        <f t="shared" si="446"/>
        <v>0</v>
      </c>
      <c r="BY263">
        <f t="shared" si="446"/>
        <v>0</v>
      </c>
      <c r="BZ263">
        <f t="shared" si="446"/>
        <v>0</v>
      </c>
      <c r="CA263">
        <f t="shared" si="446"/>
        <v>0</v>
      </c>
      <c r="CB263">
        <f t="shared" si="446"/>
        <v>0</v>
      </c>
      <c r="CC263">
        <f t="shared" si="446"/>
        <v>0</v>
      </c>
      <c r="CD263">
        <f t="shared" si="446"/>
        <v>0</v>
      </c>
      <c r="CE263">
        <f t="shared" si="446"/>
        <v>0</v>
      </c>
      <c r="CF263">
        <f t="shared" si="446"/>
        <v>0</v>
      </c>
      <c r="CG263">
        <f t="shared" si="446"/>
        <v>0</v>
      </c>
      <c r="CH263">
        <f t="shared" si="446"/>
        <v>0</v>
      </c>
      <c r="CI263">
        <f t="shared" si="446"/>
        <v>0</v>
      </c>
      <c r="CJ263">
        <f t="shared" si="446"/>
        <v>0</v>
      </c>
      <c r="CK263">
        <f t="shared" si="446"/>
        <v>0</v>
      </c>
      <c r="CL263">
        <f t="shared" si="446"/>
        <v>0</v>
      </c>
      <c r="CM263">
        <f t="shared" si="446"/>
        <v>0</v>
      </c>
      <c r="CN263">
        <f t="shared" si="446"/>
        <v>0</v>
      </c>
      <c r="CO263">
        <f t="shared" si="446"/>
        <v>0</v>
      </c>
      <c r="CP263">
        <f t="shared" si="446"/>
        <v>0</v>
      </c>
      <c r="CQ263">
        <f t="shared" si="446"/>
        <v>0</v>
      </c>
      <c r="CR263">
        <f t="shared" si="446"/>
        <v>0</v>
      </c>
      <c r="CS263">
        <f t="shared" ref="CS263:DH263" si="447">CS114</f>
        <v>0</v>
      </c>
      <c r="CT263">
        <f t="shared" si="447"/>
        <v>0</v>
      </c>
      <c r="CU263">
        <f t="shared" si="447"/>
        <v>0</v>
      </c>
      <c r="CV263">
        <f t="shared" si="447"/>
        <v>0</v>
      </c>
      <c r="CW263">
        <f t="shared" si="447"/>
        <v>0</v>
      </c>
      <c r="CX263">
        <f t="shared" si="447"/>
        <v>0</v>
      </c>
      <c r="CY263">
        <f t="shared" si="447"/>
        <v>0</v>
      </c>
      <c r="CZ263">
        <f t="shared" si="447"/>
        <v>0</v>
      </c>
      <c r="DA263">
        <f t="shared" si="447"/>
        <v>0</v>
      </c>
      <c r="DB263">
        <f t="shared" si="447"/>
        <v>0</v>
      </c>
      <c r="DC263">
        <f t="shared" si="447"/>
        <v>0</v>
      </c>
      <c r="DD263">
        <f t="shared" si="447"/>
        <v>0</v>
      </c>
      <c r="DE263">
        <f t="shared" si="447"/>
        <v>0</v>
      </c>
      <c r="DF263">
        <f t="shared" si="447"/>
        <v>0</v>
      </c>
      <c r="DG263">
        <f t="shared" si="447"/>
        <v>0</v>
      </c>
      <c r="DH263">
        <f t="shared" si="447"/>
        <v>0</v>
      </c>
    </row>
    <row r="264" spans="1:112">
      <c r="A264">
        <f t="shared" ref="A264:AF264" si="448">A115</f>
        <v>573</v>
      </c>
      <c r="B264" t="str">
        <f t="shared" si="448"/>
        <v>Empresa Siderúrgica del Mutún</v>
      </c>
      <c r="C264">
        <f t="shared" si="448"/>
        <v>0</v>
      </c>
      <c r="D264">
        <f t="shared" si="448"/>
        <v>0</v>
      </c>
      <c r="E264">
        <f t="shared" si="448"/>
        <v>0</v>
      </c>
      <c r="F264">
        <f t="shared" si="448"/>
        <v>0</v>
      </c>
      <c r="G264">
        <f t="shared" si="448"/>
        <v>0</v>
      </c>
      <c r="H264">
        <f t="shared" si="448"/>
        <v>0</v>
      </c>
      <c r="I264">
        <f t="shared" si="448"/>
        <v>0</v>
      </c>
      <c r="J264">
        <f t="shared" si="448"/>
        <v>0</v>
      </c>
      <c r="K264">
        <f t="shared" si="448"/>
        <v>0</v>
      </c>
      <c r="L264">
        <f t="shared" si="448"/>
        <v>0</v>
      </c>
      <c r="M264">
        <f t="shared" si="448"/>
        <v>0</v>
      </c>
      <c r="N264">
        <f t="shared" si="448"/>
        <v>0</v>
      </c>
      <c r="O264">
        <f t="shared" si="448"/>
        <v>0</v>
      </c>
      <c r="P264">
        <f t="shared" si="448"/>
        <v>0</v>
      </c>
      <c r="Q264">
        <f t="shared" si="448"/>
        <v>0</v>
      </c>
      <c r="R264">
        <f t="shared" si="448"/>
        <v>22</v>
      </c>
      <c r="S264">
        <f t="shared" si="448"/>
        <v>0</v>
      </c>
      <c r="T264">
        <f t="shared" si="448"/>
        <v>0</v>
      </c>
      <c r="U264">
        <f t="shared" si="448"/>
        <v>0</v>
      </c>
      <c r="V264">
        <f t="shared" si="448"/>
        <v>0</v>
      </c>
      <c r="W264">
        <f t="shared" si="448"/>
        <v>0</v>
      </c>
      <c r="X264">
        <f t="shared" si="448"/>
        <v>0</v>
      </c>
      <c r="Y264">
        <f t="shared" si="448"/>
        <v>0</v>
      </c>
      <c r="Z264">
        <f t="shared" si="448"/>
        <v>0</v>
      </c>
      <c r="AA264">
        <f t="shared" si="448"/>
        <v>0</v>
      </c>
      <c r="AB264">
        <f t="shared" si="448"/>
        <v>0</v>
      </c>
      <c r="AC264">
        <f t="shared" si="448"/>
        <v>0</v>
      </c>
      <c r="AD264">
        <f t="shared" si="448"/>
        <v>0</v>
      </c>
      <c r="AE264">
        <f t="shared" si="448"/>
        <v>0</v>
      </c>
      <c r="AF264">
        <f t="shared" si="448"/>
        <v>0</v>
      </c>
      <c r="AG264">
        <f t="shared" ref="AG264:BL264" si="449">AG115</f>
        <v>0</v>
      </c>
      <c r="AH264">
        <f t="shared" si="449"/>
        <v>0</v>
      </c>
      <c r="AI264">
        <f t="shared" si="449"/>
        <v>0</v>
      </c>
      <c r="AJ264">
        <f t="shared" si="449"/>
        <v>0</v>
      </c>
      <c r="AK264">
        <f t="shared" si="449"/>
        <v>0</v>
      </c>
      <c r="AL264">
        <f t="shared" si="449"/>
        <v>0</v>
      </c>
      <c r="AM264">
        <f t="shared" si="449"/>
        <v>0</v>
      </c>
      <c r="AN264">
        <f t="shared" si="449"/>
        <v>0</v>
      </c>
      <c r="AO264">
        <f t="shared" si="449"/>
        <v>0</v>
      </c>
      <c r="AP264">
        <f t="shared" si="449"/>
        <v>0</v>
      </c>
      <c r="AQ264">
        <f t="shared" si="449"/>
        <v>0</v>
      </c>
      <c r="AR264">
        <f t="shared" si="449"/>
        <v>0</v>
      </c>
      <c r="AS264">
        <f t="shared" si="449"/>
        <v>0</v>
      </c>
      <c r="AT264">
        <f t="shared" si="449"/>
        <v>0</v>
      </c>
      <c r="AU264">
        <f t="shared" si="449"/>
        <v>0</v>
      </c>
      <c r="AV264">
        <f t="shared" si="449"/>
        <v>0</v>
      </c>
      <c r="AW264">
        <f t="shared" si="449"/>
        <v>0</v>
      </c>
      <c r="AX264">
        <f t="shared" si="449"/>
        <v>0</v>
      </c>
      <c r="AY264">
        <f t="shared" si="449"/>
        <v>0</v>
      </c>
      <c r="AZ264">
        <f t="shared" si="449"/>
        <v>0</v>
      </c>
      <c r="BA264">
        <f t="shared" si="449"/>
        <v>0</v>
      </c>
      <c r="BB264">
        <f t="shared" si="449"/>
        <v>0</v>
      </c>
      <c r="BC264">
        <f t="shared" si="449"/>
        <v>0</v>
      </c>
      <c r="BD264">
        <f t="shared" si="449"/>
        <v>0</v>
      </c>
      <c r="BE264">
        <f t="shared" si="449"/>
        <v>0</v>
      </c>
      <c r="BF264">
        <f t="shared" si="449"/>
        <v>0</v>
      </c>
      <c r="BG264">
        <f t="shared" si="449"/>
        <v>0</v>
      </c>
      <c r="BH264">
        <f t="shared" si="449"/>
        <v>0</v>
      </c>
      <c r="BI264">
        <f t="shared" si="449"/>
        <v>0</v>
      </c>
      <c r="BJ264">
        <f t="shared" si="449"/>
        <v>0</v>
      </c>
      <c r="BK264">
        <f t="shared" si="449"/>
        <v>0</v>
      </c>
      <c r="BL264">
        <f t="shared" si="449"/>
        <v>0</v>
      </c>
      <c r="BM264">
        <f t="shared" ref="BM264:CR264" si="450">BM115</f>
        <v>0</v>
      </c>
      <c r="BN264">
        <f t="shared" si="450"/>
        <v>0</v>
      </c>
      <c r="BO264">
        <f t="shared" si="450"/>
        <v>0</v>
      </c>
      <c r="BP264">
        <f t="shared" si="450"/>
        <v>0</v>
      </c>
      <c r="BQ264">
        <f t="shared" si="450"/>
        <v>0</v>
      </c>
      <c r="BR264">
        <f t="shared" si="450"/>
        <v>0</v>
      </c>
      <c r="BS264">
        <f t="shared" si="450"/>
        <v>0</v>
      </c>
      <c r="BT264">
        <f t="shared" si="450"/>
        <v>0</v>
      </c>
      <c r="BU264">
        <f t="shared" si="450"/>
        <v>0</v>
      </c>
      <c r="BV264">
        <f t="shared" si="450"/>
        <v>0</v>
      </c>
      <c r="BW264">
        <f t="shared" si="450"/>
        <v>0</v>
      </c>
      <c r="BX264">
        <f t="shared" si="450"/>
        <v>0</v>
      </c>
      <c r="BY264">
        <f t="shared" si="450"/>
        <v>0</v>
      </c>
      <c r="BZ264">
        <f t="shared" si="450"/>
        <v>0</v>
      </c>
      <c r="CA264">
        <f t="shared" si="450"/>
        <v>0</v>
      </c>
      <c r="CB264">
        <f t="shared" si="450"/>
        <v>0</v>
      </c>
      <c r="CC264">
        <f t="shared" si="450"/>
        <v>0</v>
      </c>
      <c r="CD264">
        <f t="shared" si="450"/>
        <v>0</v>
      </c>
      <c r="CE264">
        <f t="shared" si="450"/>
        <v>0</v>
      </c>
      <c r="CF264">
        <f t="shared" si="450"/>
        <v>0</v>
      </c>
      <c r="CG264">
        <f t="shared" si="450"/>
        <v>0</v>
      </c>
      <c r="CH264">
        <f t="shared" si="450"/>
        <v>0</v>
      </c>
      <c r="CI264">
        <f t="shared" si="450"/>
        <v>0</v>
      </c>
      <c r="CJ264">
        <f t="shared" si="450"/>
        <v>0</v>
      </c>
      <c r="CK264">
        <f t="shared" si="450"/>
        <v>0</v>
      </c>
      <c r="CL264">
        <f t="shared" si="450"/>
        <v>0</v>
      </c>
      <c r="CM264">
        <f t="shared" si="450"/>
        <v>0</v>
      </c>
      <c r="CN264">
        <f t="shared" si="450"/>
        <v>0</v>
      </c>
      <c r="CO264">
        <f t="shared" si="450"/>
        <v>0</v>
      </c>
      <c r="CP264">
        <f t="shared" si="450"/>
        <v>0</v>
      </c>
      <c r="CQ264">
        <f t="shared" si="450"/>
        <v>0</v>
      </c>
      <c r="CR264">
        <f t="shared" si="450"/>
        <v>0</v>
      </c>
      <c r="CS264">
        <f t="shared" ref="CS264:DH264" si="451">CS115</f>
        <v>0</v>
      </c>
      <c r="CT264">
        <f t="shared" si="451"/>
        <v>0</v>
      </c>
      <c r="CU264">
        <f t="shared" si="451"/>
        <v>0</v>
      </c>
      <c r="CV264">
        <f t="shared" si="451"/>
        <v>0</v>
      </c>
      <c r="CW264">
        <f t="shared" si="451"/>
        <v>0</v>
      </c>
      <c r="CX264">
        <f t="shared" si="451"/>
        <v>0</v>
      </c>
      <c r="CY264">
        <f t="shared" si="451"/>
        <v>0</v>
      </c>
      <c r="CZ264">
        <f t="shared" si="451"/>
        <v>0</v>
      </c>
      <c r="DA264">
        <f t="shared" si="451"/>
        <v>0</v>
      </c>
      <c r="DB264">
        <f t="shared" si="451"/>
        <v>0</v>
      </c>
      <c r="DC264">
        <f t="shared" si="451"/>
        <v>0</v>
      </c>
      <c r="DD264">
        <f t="shared" si="451"/>
        <v>0</v>
      </c>
      <c r="DE264">
        <f t="shared" si="451"/>
        <v>0</v>
      </c>
      <c r="DF264">
        <f t="shared" si="451"/>
        <v>0</v>
      </c>
      <c r="DG264">
        <f t="shared" si="451"/>
        <v>0</v>
      </c>
      <c r="DH264">
        <f t="shared" si="451"/>
        <v>0</v>
      </c>
    </row>
    <row r="265" spans="1:112">
      <c r="A265">
        <f t="shared" ref="A265:AF265" si="452">A116</f>
        <v>119</v>
      </c>
      <c r="B265" t="str">
        <f t="shared" si="452"/>
        <v>Agencia para el Des. de la Soc. de la Información en Bolivia</v>
      </c>
      <c r="C265">
        <f t="shared" si="452"/>
        <v>0</v>
      </c>
      <c r="D265">
        <f t="shared" si="452"/>
        <v>0</v>
      </c>
      <c r="E265">
        <f t="shared" si="452"/>
        <v>0</v>
      </c>
      <c r="F265">
        <f t="shared" si="452"/>
        <v>0</v>
      </c>
      <c r="G265">
        <f t="shared" si="452"/>
        <v>0</v>
      </c>
      <c r="H265">
        <f t="shared" si="452"/>
        <v>0</v>
      </c>
      <c r="I265">
        <f t="shared" si="452"/>
        <v>0</v>
      </c>
      <c r="J265">
        <f t="shared" si="452"/>
        <v>0</v>
      </c>
      <c r="K265">
        <f t="shared" si="452"/>
        <v>0</v>
      </c>
      <c r="L265">
        <f t="shared" si="452"/>
        <v>0</v>
      </c>
      <c r="M265">
        <f t="shared" si="452"/>
        <v>0</v>
      </c>
      <c r="N265">
        <f t="shared" si="452"/>
        <v>0</v>
      </c>
      <c r="O265">
        <f t="shared" si="452"/>
        <v>0</v>
      </c>
      <c r="P265">
        <f t="shared" si="452"/>
        <v>0</v>
      </c>
      <c r="Q265">
        <f t="shared" si="452"/>
        <v>200</v>
      </c>
      <c r="R265">
        <f t="shared" si="452"/>
        <v>0</v>
      </c>
      <c r="S265">
        <f t="shared" si="452"/>
        <v>0</v>
      </c>
      <c r="T265">
        <f t="shared" si="452"/>
        <v>0</v>
      </c>
      <c r="U265">
        <f t="shared" si="452"/>
        <v>0</v>
      </c>
      <c r="V265">
        <f t="shared" si="452"/>
        <v>0</v>
      </c>
      <c r="W265">
        <f t="shared" si="452"/>
        <v>0</v>
      </c>
      <c r="X265">
        <f t="shared" si="452"/>
        <v>0</v>
      </c>
      <c r="Y265">
        <f t="shared" si="452"/>
        <v>0</v>
      </c>
      <c r="Z265">
        <f t="shared" si="452"/>
        <v>0</v>
      </c>
      <c r="AA265">
        <f t="shared" si="452"/>
        <v>0</v>
      </c>
      <c r="AB265">
        <f t="shared" si="452"/>
        <v>0</v>
      </c>
      <c r="AC265">
        <f t="shared" si="452"/>
        <v>0</v>
      </c>
      <c r="AD265">
        <f t="shared" si="452"/>
        <v>0</v>
      </c>
      <c r="AE265">
        <f t="shared" si="452"/>
        <v>0</v>
      </c>
      <c r="AF265">
        <f t="shared" si="452"/>
        <v>0</v>
      </c>
      <c r="AG265">
        <f t="shared" ref="AG265:BL265" si="453">AG116</f>
        <v>0</v>
      </c>
      <c r="AH265">
        <f t="shared" si="453"/>
        <v>0</v>
      </c>
      <c r="AI265">
        <f t="shared" si="453"/>
        <v>0</v>
      </c>
      <c r="AJ265">
        <f t="shared" si="453"/>
        <v>0</v>
      </c>
      <c r="AK265">
        <f t="shared" si="453"/>
        <v>0</v>
      </c>
      <c r="AL265">
        <f t="shared" si="453"/>
        <v>0</v>
      </c>
      <c r="AM265">
        <f t="shared" si="453"/>
        <v>0</v>
      </c>
      <c r="AN265">
        <f t="shared" si="453"/>
        <v>0</v>
      </c>
      <c r="AO265">
        <f t="shared" si="453"/>
        <v>0</v>
      </c>
      <c r="AP265">
        <f t="shared" si="453"/>
        <v>0</v>
      </c>
      <c r="AQ265">
        <f t="shared" si="453"/>
        <v>0</v>
      </c>
      <c r="AR265">
        <f t="shared" si="453"/>
        <v>0</v>
      </c>
      <c r="AS265">
        <f t="shared" si="453"/>
        <v>0</v>
      </c>
      <c r="AT265">
        <f t="shared" si="453"/>
        <v>0</v>
      </c>
      <c r="AU265">
        <f t="shared" si="453"/>
        <v>0</v>
      </c>
      <c r="AV265">
        <f t="shared" si="453"/>
        <v>0</v>
      </c>
      <c r="AW265">
        <f t="shared" si="453"/>
        <v>0</v>
      </c>
      <c r="AX265">
        <f t="shared" si="453"/>
        <v>0</v>
      </c>
      <c r="AY265">
        <f t="shared" si="453"/>
        <v>0</v>
      </c>
      <c r="AZ265">
        <f t="shared" si="453"/>
        <v>0</v>
      </c>
      <c r="BA265">
        <f t="shared" si="453"/>
        <v>0</v>
      </c>
      <c r="BB265">
        <f t="shared" si="453"/>
        <v>0</v>
      </c>
      <c r="BC265">
        <f t="shared" si="453"/>
        <v>0</v>
      </c>
      <c r="BD265">
        <f t="shared" si="453"/>
        <v>0</v>
      </c>
      <c r="BE265">
        <f t="shared" si="453"/>
        <v>0</v>
      </c>
      <c r="BF265">
        <f t="shared" si="453"/>
        <v>0</v>
      </c>
      <c r="BG265">
        <f t="shared" si="453"/>
        <v>0</v>
      </c>
      <c r="BH265">
        <f t="shared" si="453"/>
        <v>0</v>
      </c>
      <c r="BI265">
        <f t="shared" si="453"/>
        <v>0</v>
      </c>
      <c r="BJ265">
        <f t="shared" si="453"/>
        <v>0</v>
      </c>
      <c r="BK265">
        <f t="shared" si="453"/>
        <v>0</v>
      </c>
      <c r="BL265">
        <f t="shared" si="453"/>
        <v>0</v>
      </c>
      <c r="BM265">
        <f t="shared" ref="BM265:CR265" si="454">BM116</f>
        <v>0</v>
      </c>
      <c r="BN265">
        <f t="shared" si="454"/>
        <v>0</v>
      </c>
      <c r="BO265">
        <f t="shared" si="454"/>
        <v>0</v>
      </c>
      <c r="BP265">
        <f t="shared" si="454"/>
        <v>0</v>
      </c>
      <c r="BQ265">
        <f t="shared" si="454"/>
        <v>0</v>
      </c>
      <c r="BR265">
        <f t="shared" si="454"/>
        <v>0</v>
      </c>
      <c r="BS265">
        <f t="shared" si="454"/>
        <v>0</v>
      </c>
      <c r="BT265">
        <f t="shared" si="454"/>
        <v>0</v>
      </c>
      <c r="BU265">
        <f t="shared" si="454"/>
        <v>0</v>
      </c>
      <c r="BV265">
        <f t="shared" si="454"/>
        <v>0</v>
      </c>
      <c r="BW265">
        <f t="shared" si="454"/>
        <v>0</v>
      </c>
      <c r="BX265">
        <f t="shared" si="454"/>
        <v>0</v>
      </c>
      <c r="BY265">
        <f t="shared" si="454"/>
        <v>0</v>
      </c>
      <c r="BZ265">
        <f t="shared" si="454"/>
        <v>0</v>
      </c>
      <c r="CA265">
        <f t="shared" si="454"/>
        <v>0</v>
      </c>
      <c r="CB265">
        <f t="shared" si="454"/>
        <v>0</v>
      </c>
      <c r="CC265">
        <f t="shared" si="454"/>
        <v>0</v>
      </c>
      <c r="CD265">
        <f t="shared" si="454"/>
        <v>0</v>
      </c>
      <c r="CE265">
        <f t="shared" si="454"/>
        <v>0</v>
      </c>
      <c r="CF265">
        <f t="shared" si="454"/>
        <v>0</v>
      </c>
      <c r="CG265">
        <f t="shared" si="454"/>
        <v>0</v>
      </c>
      <c r="CH265">
        <f t="shared" si="454"/>
        <v>0</v>
      </c>
      <c r="CI265">
        <f t="shared" si="454"/>
        <v>0</v>
      </c>
      <c r="CJ265">
        <f t="shared" si="454"/>
        <v>0</v>
      </c>
      <c r="CK265">
        <f t="shared" si="454"/>
        <v>0</v>
      </c>
      <c r="CL265">
        <f t="shared" si="454"/>
        <v>0</v>
      </c>
      <c r="CM265">
        <f t="shared" si="454"/>
        <v>0</v>
      </c>
      <c r="CN265">
        <f t="shared" si="454"/>
        <v>0</v>
      </c>
      <c r="CO265">
        <f t="shared" si="454"/>
        <v>0</v>
      </c>
      <c r="CP265">
        <f t="shared" si="454"/>
        <v>0</v>
      </c>
      <c r="CQ265">
        <f t="shared" si="454"/>
        <v>0</v>
      </c>
      <c r="CR265">
        <f t="shared" si="454"/>
        <v>0</v>
      </c>
      <c r="CS265">
        <f t="shared" ref="CS265:DH265" si="455">CS116</f>
        <v>0</v>
      </c>
      <c r="CT265">
        <f t="shared" si="455"/>
        <v>0</v>
      </c>
      <c r="CU265">
        <f t="shared" si="455"/>
        <v>0</v>
      </c>
      <c r="CV265">
        <f t="shared" si="455"/>
        <v>0</v>
      </c>
      <c r="CW265">
        <f t="shared" si="455"/>
        <v>0</v>
      </c>
      <c r="CX265">
        <f t="shared" si="455"/>
        <v>0</v>
      </c>
      <c r="CY265">
        <f t="shared" si="455"/>
        <v>0</v>
      </c>
      <c r="CZ265">
        <f t="shared" si="455"/>
        <v>0</v>
      </c>
      <c r="DA265">
        <f t="shared" si="455"/>
        <v>0</v>
      </c>
      <c r="DB265">
        <f t="shared" si="455"/>
        <v>0</v>
      </c>
      <c r="DC265">
        <f t="shared" si="455"/>
        <v>0</v>
      </c>
      <c r="DD265">
        <f t="shared" si="455"/>
        <v>0</v>
      </c>
      <c r="DE265">
        <f t="shared" si="455"/>
        <v>0</v>
      </c>
      <c r="DF265">
        <f t="shared" si="455"/>
        <v>0</v>
      </c>
      <c r="DG265">
        <f t="shared" si="455"/>
        <v>0</v>
      </c>
      <c r="DH265">
        <f t="shared" si="455"/>
        <v>0</v>
      </c>
    </row>
    <row r="266" spans="1:112">
      <c r="A266">
        <f t="shared" ref="A266:AF266" si="456">A117</f>
        <v>299</v>
      </c>
      <c r="B266" t="str">
        <f t="shared" si="456"/>
        <v>Servicio Departamental de Riego - La Paz</v>
      </c>
      <c r="C266">
        <f t="shared" si="456"/>
        <v>0</v>
      </c>
      <c r="D266">
        <f t="shared" si="456"/>
        <v>0</v>
      </c>
      <c r="E266">
        <f t="shared" si="456"/>
        <v>0</v>
      </c>
      <c r="F266">
        <f t="shared" si="456"/>
        <v>0</v>
      </c>
      <c r="G266">
        <f t="shared" si="456"/>
        <v>0</v>
      </c>
      <c r="H266">
        <f t="shared" si="456"/>
        <v>0</v>
      </c>
      <c r="I266">
        <f t="shared" si="456"/>
        <v>0</v>
      </c>
      <c r="J266">
        <f t="shared" si="456"/>
        <v>0</v>
      </c>
      <c r="K266">
        <f t="shared" si="456"/>
        <v>0</v>
      </c>
      <c r="L266">
        <f t="shared" si="456"/>
        <v>0</v>
      </c>
      <c r="M266">
        <f t="shared" si="456"/>
        <v>0</v>
      </c>
      <c r="N266">
        <f t="shared" si="456"/>
        <v>0</v>
      </c>
      <c r="O266">
        <f t="shared" si="456"/>
        <v>0</v>
      </c>
      <c r="P266">
        <f t="shared" si="456"/>
        <v>415.94</v>
      </c>
      <c r="Q266">
        <f t="shared" si="456"/>
        <v>0</v>
      </c>
      <c r="R266">
        <f t="shared" si="456"/>
        <v>0</v>
      </c>
      <c r="S266">
        <f t="shared" si="456"/>
        <v>0</v>
      </c>
      <c r="T266">
        <f t="shared" si="456"/>
        <v>0</v>
      </c>
      <c r="U266">
        <f t="shared" si="456"/>
        <v>0</v>
      </c>
      <c r="V266">
        <f t="shared" si="456"/>
        <v>0</v>
      </c>
      <c r="W266">
        <f t="shared" si="456"/>
        <v>0</v>
      </c>
      <c r="X266">
        <f t="shared" si="456"/>
        <v>0</v>
      </c>
      <c r="Y266">
        <f t="shared" si="456"/>
        <v>0</v>
      </c>
      <c r="Z266">
        <f t="shared" si="456"/>
        <v>0</v>
      </c>
      <c r="AA266">
        <f t="shared" si="456"/>
        <v>0</v>
      </c>
      <c r="AB266">
        <f t="shared" si="456"/>
        <v>0</v>
      </c>
      <c r="AC266">
        <f t="shared" si="456"/>
        <v>0</v>
      </c>
      <c r="AD266">
        <f t="shared" si="456"/>
        <v>0</v>
      </c>
      <c r="AE266">
        <f t="shared" si="456"/>
        <v>0</v>
      </c>
      <c r="AF266">
        <f t="shared" si="456"/>
        <v>0</v>
      </c>
      <c r="AG266">
        <f t="shared" ref="AG266:BL266" si="457">AG117</f>
        <v>0</v>
      </c>
      <c r="AH266">
        <f t="shared" si="457"/>
        <v>0</v>
      </c>
      <c r="AI266">
        <f t="shared" si="457"/>
        <v>0</v>
      </c>
      <c r="AJ266">
        <f t="shared" si="457"/>
        <v>0</v>
      </c>
      <c r="AK266">
        <f t="shared" si="457"/>
        <v>0</v>
      </c>
      <c r="AL266">
        <f t="shared" si="457"/>
        <v>0</v>
      </c>
      <c r="AM266">
        <f t="shared" si="457"/>
        <v>0</v>
      </c>
      <c r="AN266">
        <f t="shared" si="457"/>
        <v>0</v>
      </c>
      <c r="AO266">
        <f t="shared" si="457"/>
        <v>0</v>
      </c>
      <c r="AP266">
        <f t="shared" si="457"/>
        <v>0</v>
      </c>
      <c r="AQ266">
        <f t="shared" si="457"/>
        <v>0</v>
      </c>
      <c r="AR266">
        <f t="shared" si="457"/>
        <v>0</v>
      </c>
      <c r="AS266">
        <f t="shared" si="457"/>
        <v>0</v>
      </c>
      <c r="AT266">
        <f t="shared" si="457"/>
        <v>0</v>
      </c>
      <c r="AU266">
        <f t="shared" si="457"/>
        <v>0</v>
      </c>
      <c r="AV266">
        <f t="shared" si="457"/>
        <v>0</v>
      </c>
      <c r="AW266">
        <f t="shared" si="457"/>
        <v>0</v>
      </c>
      <c r="AX266">
        <f t="shared" si="457"/>
        <v>0</v>
      </c>
      <c r="AY266">
        <f t="shared" si="457"/>
        <v>0</v>
      </c>
      <c r="AZ266">
        <f t="shared" si="457"/>
        <v>0</v>
      </c>
      <c r="BA266">
        <f t="shared" si="457"/>
        <v>0</v>
      </c>
      <c r="BB266">
        <f t="shared" si="457"/>
        <v>0</v>
      </c>
      <c r="BC266">
        <f t="shared" si="457"/>
        <v>0</v>
      </c>
      <c r="BD266">
        <f t="shared" si="457"/>
        <v>0</v>
      </c>
      <c r="BE266">
        <f t="shared" si="457"/>
        <v>0</v>
      </c>
      <c r="BF266">
        <f t="shared" si="457"/>
        <v>0</v>
      </c>
      <c r="BG266">
        <f t="shared" si="457"/>
        <v>0</v>
      </c>
      <c r="BH266">
        <f t="shared" si="457"/>
        <v>0</v>
      </c>
      <c r="BI266">
        <f t="shared" si="457"/>
        <v>0</v>
      </c>
      <c r="BJ266">
        <f t="shared" si="457"/>
        <v>0</v>
      </c>
      <c r="BK266">
        <f t="shared" si="457"/>
        <v>0</v>
      </c>
      <c r="BL266">
        <f t="shared" si="457"/>
        <v>0</v>
      </c>
      <c r="BM266">
        <f t="shared" ref="BM266:CR266" si="458">BM117</f>
        <v>0</v>
      </c>
      <c r="BN266">
        <f t="shared" si="458"/>
        <v>0</v>
      </c>
      <c r="BO266">
        <f t="shared" si="458"/>
        <v>0</v>
      </c>
      <c r="BP266">
        <f t="shared" si="458"/>
        <v>0</v>
      </c>
      <c r="BQ266">
        <f t="shared" si="458"/>
        <v>0</v>
      </c>
      <c r="BR266">
        <f t="shared" si="458"/>
        <v>0</v>
      </c>
      <c r="BS266">
        <f t="shared" si="458"/>
        <v>0</v>
      </c>
      <c r="BT266">
        <f t="shared" si="458"/>
        <v>0</v>
      </c>
      <c r="BU266">
        <f t="shared" si="458"/>
        <v>0</v>
      </c>
      <c r="BV266">
        <f t="shared" si="458"/>
        <v>0</v>
      </c>
      <c r="BW266">
        <f t="shared" si="458"/>
        <v>0</v>
      </c>
      <c r="BX266">
        <f t="shared" si="458"/>
        <v>0</v>
      </c>
      <c r="BY266">
        <f t="shared" si="458"/>
        <v>0</v>
      </c>
      <c r="BZ266">
        <f t="shared" si="458"/>
        <v>0</v>
      </c>
      <c r="CA266">
        <f t="shared" si="458"/>
        <v>0</v>
      </c>
      <c r="CB266">
        <f t="shared" si="458"/>
        <v>0</v>
      </c>
      <c r="CC266">
        <f t="shared" si="458"/>
        <v>0</v>
      </c>
      <c r="CD266">
        <f t="shared" si="458"/>
        <v>0</v>
      </c>
      <c r="CE266">
        <f t="shared" si="458"/>
        <v>0</v>
      </c>
      <c r="CF266">
        <f t="shared" si="458"/>
        <v>0</v>
      </c>
      <c r="CG266">
        <f t="shared" si="458"/>
        <v>0</v>
      </c>
      <c r="CH266">
        <f t="shared" si="458"/>
        <v>0</v>
      </c>
      <c r="CI266">
        <f t="shared" si="458"/>
        <v>0</v>
      </c>
      <c r="CJ266">
        <f t="shared" si="458"/>
        <v>0</v>
      </c>
      <c r="CK266">
        <f t="shared" si="458"/>
        <v>0</v>
      </c>
      <c r="CL266">
        <f t="shared" si="458"/>
        <v>0</v>
      </c>
      <c r="CM266">
        <f t="shared" si="458"/>
        <v>0</v>
      </c>
      <c r="CN266">
        <f t="shared" si="458"/>
        <v>0</v>
      </c>
      <c r="CO266">
        <f t="shared" si="458"/>
        <v>0</v>
      </c>
      <c r="CP266">
        <f t="shared" si="458"/>
        <v>0</v>
      </c>
      <c r="CQ266">
        <f t="shared" si="458"/>
        <v>0</v>
      </c>
      <c r="CR266">
        <f t="shared" si="458"/>
        <v>0</v>
      </c>
      <c r="CS266">
        <f t="shared" ref="CS266:DH266" si="459">CS117</f>
        <v>0</v>
      </c>
      <c r="CT266">
        <f t="shared" si="459"/>
        <v>0</v>
      </c>
      <c r="CU266">
        <f t="shared" si="459"/>
        <v>0</v>
      </c>
      <c r="CV266">
        <f t="shared" si="459"/>
        <v>0</v>
      </c>
      <c r="CW266">
        <f t="shared" si="459"/>
        <v>0</v>
      </c>
      <c r="CX266">
        <f t="shared" si="459"/>
        <v>0</v>
      </c>
      <c r="CY266">
        <f t="shared" si="459"/>
        <v>0</v>
      </c>
      <c r="CZ266">
        <f t="shared" si="459"/>
        <v>0</v>
      </c>
      <c r="DA266">
        <f t="shared" si="459"/>
        <v>0</v>
      </c>
      <c r="DB266">
        <f t="shared" si="459"/>
        <v>0</v>
      </c>
      <c r="DC266">
        <f t="shared" si="459"/>
        <v>0</v>
      </c>
      <c r="DD266">
        <f t="shared" si="459"/>
        <v>0</v>
      </c>
      <c r="DE266">
        <f t="shared" si="459"/>
        <v>0</v>
      </c>
      <c r="DF266">
        <f t="shared" si="459"/>
        <v>0</v>
      </c>
      <c r="DG266">
        <f t="shared" si="459"/>
        <v>0</v>
      </c>
      <c r="DH266">
        <f t="shared" si="459"/>
        <v>0</v>
      </c>
    </row>
    <row r="267" spans="1:112">
      <c r="A267">
        <f t="shared" ref="A267:AF267" si="460">A118</f>
        <v>272</v>
      </c>
      <c r="B267" t="str">
        <f t="shared" si="460"/>
        <v>Direc. Dptal. de Educación Beni</v>
      </c>
      <c r="C267">
        <f t="shared" si="460"/>
        <v>0</v>
      </c>
      <c r="D267">
        <f t="shared" si="460"/>
        <v>0</v>
      </c>
      <c r="E267">
        <f t="shared" si="460"/>
        <v>0</v>
      </c>
      <c r="F267">
        <f t="shared" si="460"/>
        <v>0</v>
      </c>
      <c r="G267">
        <f t="shared" si="460"/>
        <v>0</v>
      </c>
      <c r="H267">
        <f t="shared" si="460"/>
        <v>0</v>
      </c>
      <c r="I267">
        <f t="shared" si="460"/>
        <v>0</v>
      </c>
      <c r="J267">
        <f t="shared" si="460"/>
        <v>0</v>
      </c>
      <c r="K267">
        <f t="shared" si="460"/>
        <v>0</v>
      </c>
      <c r="L267">
        <f t="shared" si="460"/>
        <v>0</v>
      </c>
      <c r="M267">
        <f t="shared" si="460"/>
        <v>0</v>
      </c>
      <c r="N267">
        <f t="shared" si="460"/>
        <v>0</v>
      </c>
      <c r="O267">
        <f t="shared" si="460"/>
        <v>0</v>
      </c>
      <c r="P267">
        <f t="shared" si="460"/>
        <v>49659.67</v>
      </c>
      <c r="Q267">
        <f t="shared" si="460"/>
        <v>0</v>
      </c>
      <c r="R267">
        <f t="shared" si="460"/>
        <v>0</v>
      </c>
      <c r="S267">
        <f t="shared" si="460"/>
        <v>0</v>
      </c>
      <c r="T267">
        <f t="shared" si="460"/>
        <v>0</v>
      </c>
      <c r="U267">
        <f t="shared" si="460"/>
        <v>0</v>
      </c>
      <c r="V267">
        <f t="shared" si="460"/>
        <v>0</v>
      </c>
      <c r="W267">
        <f t="shared" si="460"/>
        <v>0</v>
      </c>
      <c r="X267">
        <f t="shared" si="460"/>
        <v>0</v>
      </c>
      <c r="Y267">
        <f t="shared" si="460"/>
        <v>0</v>
      </c>
      <c r="Z267">
        <f t="shared" si="460"/>
        <v>0</v>
      </c>
      <c r="AA267">
        <f t="shared" si="460"/>
        <v>0</v>
      </c>
      <c r="AB267">
        <f t="shared" si="460"/>
        <v>0</v>
      </c>
      <c r="AC267">
        <f t="shared" si="460"/>
        <v>0</v>
      </c>
      <c r="AD267">
        <f t="shared" si="460"/>
        <v>0</v>
      </c>
      <c r="AE267">
        <f t="shared" si="460"/>
        <v>0</v>
      </c>
      <c r="AF267">
        <f t="shared" si="460"/>
        <v>0</v>
      </c>
      <c r="AG267">
        <f t="shared" ref="AG267:BL267" si="461">AG118</f>
        <v>0</v>
      </c>
      <c r="AH267">
        <f t="shared" si="461"/>
        <v>0</v>
      </c>
      <c r="AI267">
        <f t="shared" si="461"/>
        <v>0</v>
      </c>
      <c r="AJ267">
        <f t="shared" si="461"/>
        <v>0</v>
      </c>
      <c r="AK267">
        <f t="shared" si="461"/>
        <v>0</v>
      </c>
      <c r="AL267">
        <f t="shared" si="461"/>
        <v>0</v>
      </c>
      <c r="AM267">
        <f t="shared" si="461"/>
        <v>0</v>
      </c>
      <c r="AN267">
        <f t="shared" si="461"/>
        <v>0</v>
      </c>
      <c r="AO267">
        <f t="shared" si="461"/>
        <v>0</v>
      </c>
      <c r="AP267">
        <f t="shared" si="461"/>
        <v>0</v>
      </c>
      <c r="AQ267">
        <f t="shared" si="461"/>
        <v>0</v>
      </c>
      <c r="AR267">
        <f t="shared" si="461"/>
        <v>0</v>
      </c>
      <c r="AS267">
        <f t="shared" si="461"/>
        <v>0</v>
      </c>
      <c r="AT267">
        <f t="shared" si="461"/>
        <v>0</v>
      </c>
      <c r="AU267">
        <f t="shared" si="461"/>
        <v>0</v>
      </c>
      <c r="AV267">
        <f t="shared" si="461"/>
        <v>0</v>
      </c>
      <c r="AW267">
        <f t="shared" si="461"/>
        <v>0</v>
      </c>
      <c r="AX267">
        <f t="shared" si="461"/>
        <v>0</v>
      </c>
      <c r="AY267">
        <f t="shared" si="461"/>
        <v>0</v>
      </c>
      <c r="AZ267">
        <f t="shared" si="461"/>
        <v>0</v>
      </c>
      <c r="BA267">
        <f t="shared" si="461"/>
        <v>0</v>
      </c>
      <c r="BB267">
        <f t="shared" si="461"/>
        <v>0</v>
      </c>
      <c r="BC267">
        <f t="shared" si="461"/>
        <v>0</v>
      </c>
      <c r="BD267">
        <f t="shared" si="461"/>
        <v>0</v>
      </c>
      <c r="BE267">
        <f t="shared" si="461"/>
        <v>0</v>
      </c>
      <c r="BF267">
        <f t="shared" si="461"/>
        <v>0</v>
      </c>
      <c r="BG267">
        <f t="shared" si="461"/>
        <v>0</v>
      </c>
      <c r="BH267">
        <f t="shared" si="461"/>
        <v>0</v>
      </c>
      <c r="BI267">
        <f t="shared" si="461"/>
        <v>0</v>
      </c>
      <c r="BJ267">
        <f t="shared" si="461"/>
        <v>0</v>
      </c>
      <c r="BK267">
        <f t="shared" si="461"/>
        <v>0</v>
      </c>
      <c r="BL267">
        <f t="shared" si="461"/>
        <v>0</v>
      </c>
      <c r="BM267">
        <f t="shared" ref="BM267:CR267" si="462">BM118</f>
        <v>0</v>
      </c>
      <c r="BN267">
        <f t="shared" si="462"/>
        <v>0</v>
      </c>
      <c r="BO267">
        <f t="shared" si="462"/>
        <v>0</v>
      </c>
      <c r="BP267">
        <f t="shared" si="462"/>
        <v>0</v>
      </c>
      <c r="BQ267">
        <f t="shared" si="462"/>
        <v>0</v>
      </c>
      <c r="BR267">
        <f t="shared" si="462"/>
        <v>0</v>
      </c>
      <c r="BS267">
        <f t="shared" si="462"/>
        <v>0</v>
      </c>
      <c r="BT267">
        <f t="shared" si="462"/>
        <v>0</v>
      </c>
      <c r="BU267">
        <f t="shared" si="462"/>
        <v>0</v>
      </c>
      <c r="BV267">
        <f t="shared" si="462"/>
        <v>0</v>
      </c>
      <c r="BW267">
        <f t="shared" si="462"/>
        <v>0</v>
      </c>
      <c r="BX267">
        <f t="shared" si="462"/>
        <v>0</v>
      </c>
      <c r="BY267">
        <f t="shared" si="462"/>
        <v>0</v>
      </c>
      <c r="BZ267">
        <f t="shared" si="462"/>
        <v>0</v>
      </c>
      <c r="CA267">
        <f t="shared" si="462"/>
        <v>0</v>
      </c>
      <c r="CB267">
        <f t="shared" si="462"/>
        <v>0</v>
      </c>
      <c r="CC267">
        <f t="shared" si="462"/>
        <v>0</v>
      </c>
      <c r="CD267">
        <f t="shared" si="462"/>
        <v>0</v>
      </c>
      <c r="CE267">
        <f t="shared" si="462"/>
        <v>0</v>
      </c>
      <c r="CF267">
        <f t="shared" si="462"/>
        <v>0</v>
      </c>
      <c r="CG267">
        <f t="shared" si="462"/>
        <v>0</v>
      </c>
      <c r="CH267">
        <f t="shared" si="462"/>
        <v>0</v>
      </c>
      <c r="CI267">
        <f t="shared" si="462"/>
        <v>0</v>
      </c>
      <c r="CJ267">
        <f t="shared" si="462"/>
        <v>0</v>
      </c>
      <c r="CK267">
        <f t="shared" si="462"/>
        <v>0</v>
      </c>
      <c r="CL267">
        <f t="shared" si="462"/>
        <v>0</v>
      </c>
      <c r="CM267">
        <f t="shared" si="462"/>
        <v>0</v>
      </c>
      <c r="CN267">
        <f t="shared" si="462"/>
        <v>0</v>
      </c>
      <c r="CO267">
        <f t="shared" si="462"/>
        <v>0</v>
      </c>
      <c r="CP267">
        <f t="shared" si="462"/>
        <v>0</v>
      </c>
      <c r="CQ267">
        <f t="shared" si="462"/>
        <v>0</v>
      </c>
      <c r="CR267">
        <f t="shared" si="462"/>
        <v>0</v>
      </c>
      <c r="CS267">
        <f t="shared" ref="CS267:DH267" si="463">CS118</f>
        <v>0</v>
      </c>
      <c r="CT267">
        <f t="shared" si="463"/>
        <v>0</v>
      </c>
      <c r="CU267">
        <f t="shared" si="463"/>
        <v>0</v>
      </c>
      <c r="CV267">
        <f t="shared" si="463"/>
        <v>0</v>
      </c>
      <c r="CW267">
        <f t="shared" si="463"/>
        <v>0</v>
      </c>
      <c r="CX267">
        <f t="shared" si="463"/>
        <v>0</v>
      </c>
      <c r="CY267">
        <f t="shared" si="463"/>
        <v>0</v>
      </c>
      <c r="CZ267">
        <f t="shared" si="463"/>
        <v>0</v>
      </c>
      <c r="DA267">
        <f t="shared" si="463"/>
        <v>0</v>
      </c>
      <c r="DB267">
        <f t="shared" si="463"/>
        <v>0</v>
      </c>
      <c r="DC267">
        <f t="shared" si="463"/>
        <v>0</v>
      </c>
      <c r="DD267">
        <f t="shared" si="463"/>
        <v>0</v>
      </c>
      <c r="DE267">
        <f t="shared" si="463"/>
        <v>0</v>
      </c>
      <c r="DF267">
        <f t="shared" si="463"/>
        <v>0</v>
      </c>
      <c r="DG267">
        <f t="shared" si="463"/>
        <v>0</v>
      </c>
      <c r="DH267">
        <f t="shared" si="463"/>
        <v>0</v>
      </c>
    </row>
    <row r="268" spans="1:112">
      <c r="A268">
        <f t="shared" ref="A268:AF268" si="464">A119</f>
        <v>133</v>
      </c>
      <c r="B268" t="str">
        <f t="shared" si="464"/>
        <v>Lotería Nacional de Beneficencia y Salubridad</v>
      </c>
      <c r="C268">
        <f t="shared" si="464"/>
        <v>0</v>
      </c>
      <c r="D268">
        <f t="shared" si="464"/>
        <v>0</v>
      </c>
      <c r="E268">
        <f t="shared" si="464"/>
        <v>0</v>
      </c>
      <c r="F268">
        <f t="shared" si="464"/>
        <v>0</v>
      </c>
      <c r="G268">
        <f t="shared" si="464"/>
        <v>0</v>
      </c>
      <c r="H268">
        <f t="shared" si="464"/>
        <v>0</v>
      </c>
      <c r="I268">
        <f t="shared" si="464"/>
        <v>0</v>
      </c>
      <c r="J268">
        <f t="shared" si="464"/>
        <v>0</v>
      </c>
      <c r="K268">
        <f t="shared" si="464"/>
        <v>0</v>
      </c>
      <c r="L268">
        <f t="shared" si="464"/>
        <v>0</v>
      </c>
      <c r="M268">
        <f t="shared" si="464"/>
        <v>0</v>
      </c>
      <c r="N268">
        <f t="shared" si="464"/>
        <v>0</v>
      </c>
      <c r="O268">
        <f t="shared" si="464"/>
        <v>0</v>
      </c>
      <c r="P268">
        <f t="shared" si="464"/>
        <v>0</v>
      </c>
      <c r="Q268">
        <f t="shared" si="464"/>
        <v>0</v>
      </c>
      <c r="R268">
        <f t="shared" si="464"/>
        <v>25314</v>
      </c>
      <c r="S268">
        <f t="shared" si="464"/>
        <v>0</v>
      </c>
      <c r="T268">
        <f t="shared" si="464"/>
        <v>0</v>
      </c>
      <c r="U268">
        <f t="shared" si="464"/>
        <v>0</v>
      </c>
      <c r="V268">
        <f t="shared" si="464"/>
        <v>0</v>
      </c>
      <c r="W268">
        <f t="shared" si="464"/>
        <v>0</v>
      </c>
      <c r="X268">
        <f t="shared" si="464"/>
        <v>0</v>
      </c>
      <c r="Y268">
        <f t="shared" si="464"/>
        <v>0</v>
      </c>
      <c r="Z268">
        <f t="shared" si="464"/>
        <v>0</v>
      </c>
      <c r="AA268">
        <f t="shared" si="464"/>
        <v>0</v>
      </c>
      <c r="AB268">
        <f t="shared" si="464"/>
        <v>0</v>
      </c>
      <c r="AC268">
        <f t="shared" si="464"/>
        <v>0</v>
      </c>
      <c r="AD268">
        <f t="shared" si="464"/>
        <v>0</v>
      </c>
      <c r="AE268">
        <f t="shared" si="464"/>
        <v>0</v>
      </c>
      <c r="AF268">
        <f t="shared" si="464"/>
        <v>0</v>
      </c>
      <c r="AG268">
        <f t="shared" ref="AG268:BL268" si="465">AG119</f>
        <v>0</v>
      </c>
      <c r="AH268">
        <f t="shared" si="465"/>
        <v>0</v>
      </c>
      <c r="AI268">
        <f t="shared" si="465"/>
        <v>0</v>
      </c>
      <c r="AJ268">
        <f t="shared" si="465"/>
        <v>0</v>
      </c>
      <c r="AK268">
        <f t="shared" si="465"/>
        <v>0</v>
      </c>
      <c r="AL268">
        <f t="shared" si="465"/>
        <v>0</v>
      </c>
      <c r="AM268">
        <f t="shared" si="465"/>
        <v>0</v>
      </c>
      <c r="AN268">
        <f t="shared" si="465"/>
        <v>0</v>
      </c>
      <c r="AO268">
        <f t="shared" si="465"/>
        <v>0</v>
      </c>
      <c r="AP268">
        <f t="shared" si="465"/>
        <v>0</v>
      </c>
      <c r="AQ268">
        <f t="shared" si="465"/>
        <v>0</v>
      </c>
      <c r="AR268">
        <f t="shared" si="465"/>
        <v>0</v>
      </c>
      <c r="AS268">
        <f t="shared" si="465"/>
        <v>0</v>
      </c>
      <c r="AT268">
        <f t="shared" si="465"/>
        <v>0</v>
      </c>
      <c r="AU268">
        <f t="shared" si="465"/>
        <v>0</v>
      </c>
      <c r="AV268">
        <f t="shared" si="465"/>
        <v>0</v>
      </c>
      <c r="AW268">
        <f t="shared" si="465"/>
        <v>0</v>
      </c>
      <c r="AX268">
        <f t="shared" si="465"/>
        <v>0</v>
      </c>
      <c r="AY268">
        <f t="shared" si="465"/>
        <v>0</v>
      </c>
      <c r="AZ268">
        <f t="shared" si="465"/>
        <v>0</v>
      </c>
      <c r="BA268">
        <f t="shared" si="465"/>
        <v>0</v>
      </c>
      <c r="BB268">
        <f t="shared" si="465"/>
        <v>0</v>
      </c>
      <c r="BC268">
        <f t="shared" si="465"/>
        <v>0</v>
      </c>
      <c r="BD268">
        <f t="shared" si="465"/>
        <v>0</v>
      </c>
      <c r="BE268">
        <f t="shared" si="465"/>
        <v>0</v>
      </c>
      <c r="BF268">
        <f t="shared" si="465"/>
        <v>0</v>
      </c>
      <c r="BG268">
        <f t="shared" si="465"/>
        <v>0</v>
      </c>
      <c r="BH268">
        <f t="shared" si="465"/>
        <v>0</v>
      </c>
      <c r="BI268">
        <f t="shared" si="465"/>
        <v>0</v>
      </c>
      <c r="BJ268">
        <f t="shared" si="465"/>
        <v>0</v>
      </c>
      <c r="BK268">
        <f t="shared" si="465"/>
        <v>0</v>
      </c>
      <c r="BL268">
        <f t="shared" si="465"/>
        <v>0</v>
      </c>
      <c r="BM268">
        <f t="shared" ref="BM268:CR268" si="466">BM119</f>
        <v>0</v>
      </c>
      <c r="BN268">
        <f t="shared" si="466"/>
        <v>0</v>
      </c>
      <c r="BO268">
        <f t="shared" si="466"/>
        <v>0</v>
      </c>
      <c r="BP268">
        <f t="shared" si="466"/>
        <v>0</v>
      </c>
      <c r="BQ268">
        <f t="shared" si="466"/>
        <v>0</v>
      </c>
      <c r="BR268">
        <f t="shared" si="466"/>
        <v>0</v>
      </c>
      <c r="BS268">
        <f t="shared" si="466"/>
        <v>0</v>
      </c>
      <c r="BT268">
        <f t="shared" si="466"/>
        <v>0</v>
      </c>
      <c r="BU268">
        <f t="shared" si="466"/>
        <v>0</v>
      </c>
      <c r="BV268">
        <f t="shared" si="466"/>
        <v>0</v>
      </c>
      <c r="BW268">
        <f t="shared" si="466"/>
        <v>0</v>
      </c>
      <c r="BX268">
        <f t="shared" si="466"/>
        <v>0</v>
      </c>
      <c r="BY268">
        <f t="shared" si="466"/>
        <v>0</v>
      </c>
      <c r="BZ268">
        <f t="shared" si="466"/>
        <v>0</v>
      </c>
      <c r="CA268">
        <f t="shared" si="466"/>
        <v>0</v>
      </c>
      <c r="CB268">
        <f t="shared" si="466"/>
        <v>0</v>
      </c>
      <c r="CC268">
        <f t="shared" si="466"/>
        <v>0</v>
      </c>
      <c r="CD268">
        <f t="shared" si="466"/>
        <v>0</v>
      </c>
      <c r="CE268">
        <f t="shared" si="466"/>
        <v>0</v>
      </c>
      <c r="CF268">
        <f t="shared" si="466"/>
        <v>0</v>
      </c>
      <c r="CG268">
        <f t="shared" si="466"/>
        <v>0</v>
      </c>
      <c r="CH268">
        <f t="shared" si="466"/>
        <v>0</v>
      </c>
      <c r="CI268">
        <f t="shared" si="466"/>
        <v>0</v>
      </c>
      <c r="CJ268">
        <f t="shared" si="466"/>
        <v>0</v>
      </c>
      <c r="CK268">
        <f t="shared" si="466"/>
        <v>0</v>
      </c>
      <c r="CL268">
        <f t="shared" si="466"/>
        <v>0</v>
      </c>
      <c r="CM268">
        <f t="shared" si="466"/>
        <v>0</v>
      </c>
      <c r="CN268">
        <f t="shared" si="466"/>
        <v>0</v>
      </c>
      <c r="CO268">
        <f t="shared" si="466"/>
        <v>0</v>
      </c>
      <c r="CP268">
        <f t="shared" si="466"/>
        <v>0</v>
      </c>
      <c r="CQ268">
        <f t="shared" si="466"/>
        <v>0</v>
      </c>
      <c r="CR268">
        <f t="shared" si="466"/>
        <v>0</v>
      </c>
      <c r="CS268">
        <f t="shared" ref="CS268:DH268" si="467">CS119</f>
        <v>0</v>
      </c>
      <c r="CT268">
        <f t="shared" si="467"/>
        <v>0</v>
      </c>
      <c r="CU268">
        <f t="shared" si="467"/>
        <v>0</v>
      </c>
      <c r="CV268">
        <f t="shared" si="467"/>
        <v>0</v>
      </c>
      <c r="CW268">
        <f t="shared" si="467"/>
        <v>0</v>
      </c>
      <c r="CX268">
        <f t="shared" si="467"/>
        <v>0</v>
      </c>
      <c r="CY268">
        <f t="shared" si="467"/>
        <v>0</v>
      </c>
      <c r="CZ268">
        <f t="shared" si="467"/>
        <v>0</v>
      </c>
      <c r="DA268">
        <f t="shared" si="467"/>
        <v>0</v>
      </c>
      <c r="DB268">
        <f t="shared" si="467"/>
        <v>0</v>
      </c>
      <c r="DC268">
        <f t="shared" si="467"/>
        <v>0</v>
      </c>
      <c r="DD268">
        <f t="shared" si="467"/>
        <v>0</v>
      </c>
      <c r="DE268">
        <f t="shared" si="467"/>
        <v>0</v>
      </c>
      <c r="DF268">
        <f t="shared" si="467"/>
        <v>0</v>
      </c>
      <c r="DG268">
        <f t="shared" si="467"/>
        <v>0</v>
      </c>
      <c r="DH268">
        <f t="shared" si="467"/>
        <v>0</v>
      </c>
    </row>
    <row r="269" spans="1:112">
      <c r="A269">
        <f t="shared" ref="A269:AF269" si="468">A120</f>
        <v>293</v>
      </c>
      <c r="B269" t="str">
        <f t="shared" si="468"/>
        <v>Fundación Cultural del Banco Central de Bolivia</v>
      </c>
      <c r="C269">
        <f t="shared" si="468"/>
        <v>0</v>
      </c>
      <c r="D269">
        <f t="shared" si="468"/>
        <v>0</v>
      </c>
      <c r="E269">
        <f t="shared" si="468"/>
        <v>0</v>
      </c>
      <c r="F269">
        <f t="shared" si="468"/>
        <v>0</v>
      </c>
      <c r="G269">
        <f t="shared" si="468"/>
        <v>0</v>
      </c>
      <c r="H269">
        <f t="shared" si="468"/>
        <v>0</v>
      </c>
      <c r="I269">
        <f t="shared" si="468"/>
        <v>0</v>
      </c>
      <c r="J269">
        <f t="shared" si="468"/>
        <v>0</v>
      </c>
      <c r="K269">
        <f t="shared" si="468"/>
        <v>0</v>
      </c>
      <c r="L269">
        <f t="shared" si="468"/>
        <v>0</v>
      </c>
      <c r="M269">
        <f t="shared" si="468"/>
        <v>0</v>
      </c>
      <c r="N269">
        <f t="shared" si="468"/>
        <v>0</v>
      </c>
      <c r="O269">
        <f t="shared" si="468"/>
        <v>0</v>
      </c>
      <c r="P269">
        <f t="shared" si="468"/>
        <v>0</v>
      </c>
      <c r="Q269">
        <f t="shared" si="468"/>
        <v>0</v>
      </c>
      <c r="R269">
        <f t="shared" si="468"/>
        <v>640435.63</v>
      </c>
      <c r="S269">
        <f t="shared" si="468"/>
        <v>0</v>
      </c>
      <c r="T269">
        <f t="shared" si="468"/>
        <v>0</v>
      </c>
      <c r="U269">
        <f t="shared" si="468"/>
        <v>0</v>
      </c>
      <c r="V269">
        <f t="shared" si="468"/>
        <v>0</v>
      </c>
      <c r="W269">
        <f t="shared" si="468"/>
        <v>0</v>
      </c>
      <c r="X269">
        <f t="shared" si="468"/>
        <v>0</v>
      </c>
      <c r="Y269">
        <f t="shared" si="468"/>
        <v>0</v>
      </c>
      <c r="Z269">
        <f t="shared" si="468"/>
        <v>0</v>
      </c>
      <c r="AA269">
        <f t="shared" si="468"/>
        <v>0</v>
      </c>
      <c r="AB269">
        <f t="shared" si="468"/>
        <v>0</v>
      </c>
      <c r="AC269">
        <f t="shared" si="468"/>
        <v>0</v>
      </c>
      <c r="AD269">
        <f t="shared" si="468"/>
        <v>0</v>
      </c>
      <c r="AE269">
        <f t="shared" si="468"/>
        <v>0</v>
      </c>
      <c r="AF269">
        <f t="shared" si="468"/>
        <v>0</v>
      </c>
      <c r="AG269">
        <f t="shared" ref="AG269:BL269" si="469">AG120</f>
        <v>0</v>
      </c>
      <c r="AH269">
        <f t="shared" si="469"/>
        <v>0</v>
      </c>
      <c r="AI269">
        <f t="shared" si="469"/>
        <v>0</v>
      </c>
      <c r="AJ269">
        <f t="shared" si="469"/>
        <v>0</v>
      </c>
      <c r="AK269">
        <f t="shared" si="469"/>
        <v>0</v>
      </c>
      <c r="AL269">
        <f t="shared" si="469"/>
        <v>0</v>
      </c>
      <c r="AM269">
        <f t="shared" si="469"/>
        <v>0</v>
      </c>
      <c r="AN269">
        <f t="shared" si="469"/>
        <v>0</v>
      </c>
      <c r="AO269">
        <f t="shared" si="469"/>
        <v>0</v>
      </c>
      <c r="AP269">
        <f t="shared" si="469"/>
        <v>0</v>
      </c>
      <c r="AQ269">
        <f t="shared" si="469"/>
        <v>0</v>
      </c>
      <c r="AR269">
        <f t="shared" si="469"/>
        <v>0</v>
      </c>
      <c r="AS269">
        <f t="shared" si="469"/>
        <v>0</v>
      </c>
      <c r="AT269">
        <f t="shared" si="469"/>
        <v>0</v>
      </c>
      <c r="AU269">
        <f t="shared" si="469"/>
        <v>0</v>
      </c>
      <c r="AV269">
        <f t="shared" si="469"/>
        <v>0</v>
      </c>
      <c r="AW269">
        <f t="shared" si="469"/>
        <v>0</v>
      </c>
      <c r="AX269">
        <f t="shared" si="469"/>
        <v>0</v>
      </c>
      <c r="AY269">
        <f t="shared" si="469"/>
        <v>0</v>
      </c>
      <c r="AZ269">
        <f t="shared" si="469"/>
        <v>0</v>
      </c>
      <c r="BA269">
        <f t="shared" si="469"/>
        <v>0</v>
      </c>
      <c r="BB269">
        <f t="shared" si="469"/>
        <v>0</v>
      </c>
      <c r="BC269">
        <f t="shared" si="469"/>
        <v>0</v>
      </c>
      <c r="BD269">
        <f t="shared" si="469"/>
        <v>0</v>
      </c>
      <c r="BE269">
        <f t="shared" si="469"/>
        <v>0</v>
      </c>
      <c r="BF269">
        <f t="shared" si="469"/>
        <v>0</v>
      </c>
      <c r="BG269">
        <f t="shared" si="469"/>
        <v>0</v>
      </c>
      <c r="BH269">
        <f t="shared" si="469"/>
        <v>0</v>
      </c>
      <c r="BI269">
        <f t="shared" si="469"/>
        <v>0</v>
      </c>
      <c r="BJ269">
        <f t="shared" si="469"/>
        <v>0</v>
      </c>
      <c r="BK269">
        <f t="shared" si="469"/>
        <v>0</v>
      </c>
      <c r="BL269">
        <f t="shared" si="469"/>
        <v>0</v>
      </c>
      <c r="BM269">
        <f t="shared" ref="BM269:CR269" si="470">BM120</f>
        <v>0</v>
      </c>
      <c r="BN269">
        <f t="shared" si="470"/>
        <v>0</v>
      </c>
      <c r="BO269">
        <f t="shared" si="470"/>
        <v>0</v>
      </c>
      <c r="BP269">
        <f t="shared" si="470"/>
        <v>0</v>
      </c>
      <c r="BQ269">
        <f t="shared" si="470"/>
        <v>0</v>
      </c>
      <c r="BR269">
        <f t="shared" si="470"/>
        <v>0</v>
      </c>
      <c r="BS269">
        <f t="shared" si="470"/>
        <v>0</v>
      </c>
      <c r="BT269">
        <f t="shared" si="470"/>
        <v>0</v>
      </c>
      <c r="BU269">
        <f t="shared" si="470"/>
        <v>0</v>
      </c>
      <c r="BV269">
        <f t="shared" si="470"/>
        <v>0</v>
      </c>
      <c r="BW269">
        <f t="shared" si="470"/>
        <v>0</v>
      </c>
      <c r="BX269">
        <f t="shared" si="470"/>
        <v>0</v>
      </c>
      <c r="BY269">
        <f t="shared" si="470"/>
        <v>0</v>
      </c>
      <c r="BZ269">
        <f t="shared" si="470"/>
        <v>0</v>
      </c>
      <c r="CA269">
        <f t="shared" si="470"/>
        <v>0</v>
      </c>
      <c r="CB269">
        <f t="shared" si="470"/>
        <v>0</v>
      </c>
      <c r="CC269">
        <f t="shared" si="470"/>
        <v>0</v>
      </c>
      <c r="CD269">
        <f t="shared" si="470"/>
        <v>0</v>
      </c>
      <c r="CE269">
        <f t="shared" si="470"/>
        <v>0</v>
      </c>
      <c r="CF269">
        <f t="shared" si="470"/>
        <v>0</v>
      </c>
      <c r="CG269">
        <f t="shared" si="470"/>
        <v>0</v>
      </c>
      <c r="CH269">
        <f t="shared" si="470"/>
        <v>0</v>
      </c>
      <c r="CI269">
        <f t="shared" si="470"/>
        <v>0</v>
      </c>
      <c r="CJ269">
        <f t="shared" si="470"/>
        <v>0</v>
      </c>
      <c r="CK269">
        <f t="shared" si="470"/>
        <v>0</v>
      </c>
      <c r="CL269">
        <f t="shared" si="470"/>
        <v>0</v>
      </c>
      <c r="CM269">
        <f t="shared" si="470"/>
        <v>0</v>
      </c>
      <c r="CN269">
        <f t="shared" si="470"/>
        <v>0</v>
      </c>
      <c r="CO269">
        <f t="shared" si="470"/>
        <v>0</v>
      </c>
      <c r="CP269">
        <f t="shared" si="470"/>
        <v>0</v>
      </c>
      <c r="CQ269">
        <f t="shared" si="470"/>
        <v>0</v>
      </c>
      <c r="CR269">
        <f t="shared" si="470"/>
        <v>0</v>
      </c>
      <c r="CS269">
        <f t="shared" ref="CS269:DH269" si="471">CS120</f>
        <v>0</v>
      </c>
      <c r="CT269">
        <f t="shared" si="471"/>
        <v>0</v>
      </c>
      <c r="CU269">
        <f t="shared" si="471"/>
        <v>0</v>
      </c>
      <c r="CV269">
        <f t="shared" si="471"/>
        <v>0</v>
      </c>
      <c r="CW269">
        <f t="shared" si="471"/>
        <v>0</v>
      </c>
      <c r="CX269">
        <f t="shared" si="471"/>
        <v>0</v>
      </c>
      <c r="CY269">
        <f t="shared" si="471"/>
        <v>0</v>
      </c>
      <c r="CZ269">
        <f t="shared" si="471"/>
        <v>0</v>
      </c>
      <c r="DA269">
        <f t="shared" si="471"/>
        <v>0</v>
      </c>
      <c r="DB269">
        <f t="shared" si="471"/>
        <v>0</v>
      </c>
      <c r="DC269">
        <f t="shared" si="471"/>
        <v>0</v>
      </c>
      <c r="DD269">
        <f t="shared" si="471"/>
        <v>0</v>
      </c>
      <c r="DE269">
        <f t="shared" si="471"/>
        <v>0</v>
      </c>
      <c r="DF269">
        <f t="shared" si="471"/>
        <v>0</v>
      </c>
      <c r="DG269">
        <f t="shared" si="471"/>
        <v>0</v>
      </c>
      <c r="DH269">
        <f t="shared" si="471"/>
        <v>0</v>
      </c>
    </row>
    <row r="270" spans="1:112">
      <c r="A270">
        <f t="shared" ref="A270:AF270" si="472">A121</f>
        <v>517</v>
      </c>
      <c r="B270" t="str">
        <f t="shared" si="472"/>
        <v>Corporación Minera de Bolivia</v>
      </c>
      <c r="C270">
        <f t="shared" si="472"/>
        <v>0</v>
      </c>
      <c r="D270">
        <f t="shared" si="472"/>
        <v>0</v>
      </c>
      <c r="E270">
        <f t="shared" si="472"/>
        <v>0</v>
      </c>
      <c r="F270">
        <f t="shared" si="472"/>
        <v>0</v>
      </c>
      <c r="G270">
        <f t="shared" si="472"/>
        <v>0</v>
      </c>
      <c r="H270">
        <f t="shared" si="472"/>
        <v>0</v>
      </c>
      <c r="I270">
        <f t="shared" si="472"/>
        <v>0</v>
      </c>
      <c r="J270">
        <f t="shared" si="472"/>
        <v>0</v>
      </c>
      <c r="K270">
        <f t="shared" si="472"/>
        <v>0</v>
      </c>
      <c r="L270">
        <f t="shared" si="472"/>
        <v>0</v>
      </c>
      <c r="M270">
        <f t="shared" si="472"/>
        <v>0</v>
      </c>
      <c r="N270">
        <f t="shared" si="472"/>
        <v>0</v>
      </c>
      <c r="O270">
        <f t="shared" si="472"/>
        <v>0</v>
      </c>
      <c r="P270">
        <f t="shared" si="472"/>
        <v>0</v>
      </c>
      <c r="Q270">
        <f t="shared" si="472"/>
        <v>0</v>
      </c>
      <c r="R270">
        <f t="shared" si="472"/>
        <v>1000</v>
      </c>
      <c r="S270">
        <f t="shared" si="472"/>
        <v>0</v>
      </c>
      <c r="T270">
        <f t="shared" si="472"/>
        <v>0</v>
      </c>
      <c r="U270">
        <f t="shared" si="472"/>
        <v>0</v>
      </c>
      <c r="V270">
        <f t="shared" si="472"/>
        <v>0</v>
      </c>
      <c r="W270">
        <f t="shared" si="472"/>
        <v>0</v>
      </c>
      <c r="X270">
        <f t="shared" si="472"/>
        <v>0</v>
      </c>
      <c r="Y270">
        <f t="shared" si="472"/>
        <v>0</v>
      </c>
      <c r="Z270">
        <f t="shared" si="472"/>
        <v>0</v>
      </c>
      <c r="AA270">
        <f t="shared" si="472"/>
        <v>0</v>
      </c>
      <c r="AB270">
        <f t="shared" si="472"/>
        <v>0</v>
      </c>
      <c r="AC270">
        <f t="shared" si="472"/>
        <v>0</v>
      </c>
      <c r="AD270">
        <f t="shared" si="472"/>
        <v>0</v>
      </c>
      <c r="AE270">
        <f t="shared" si="472"/>
        <v>0</v>
      </c>
      <c r="AF270">
        <f t="shared" si="472"/>
        <v>0</v>
      </c>
      <c r="AG270">
        <f t="shared" ref="AG270:BL270" si="473">AG121</f>
        <v>0</v>
      </c>
      <c r="AH270">
        <f t="shared" si="473"/>
        <v>0</v>
      </c>
      <c r="AI270">
        <f t="shared" si="473"/>
        <v>0</v>
      </c>
      <c r="AJ270">
        <f t="shared" si="473"/>
        <v>0</v>
      </c>
      <c r="AK270">
        <f t="shared" si="473"/>
        <v>0</v>
      </c>
      <c r="AL270">
        <f t="shared" si="473"/>
        <v>0</v>
      </c>
      <c r="AM270">
        <f t="shared" si="473"/>
        <v>0</v>
      </c>
      <c r="AN270">
        <f t="shared" si="473"/>
        <v>0</v>
      </c>
      <c r="AO270">
        <f t="shared" si="473"/>
        <v>0</v>
      </c>
      <c r="AP270">
        <f t="shared" si="473"/>
        <v>0</v>
      </c>
      <c r="AQ270">
        <f t="shared" si="473"/>
        <v>0</v>
      </c>
      <c r="AR270">
        <f t="shared" si="473"/>
        <v>0</v>
      </c>
      <c r="AS270">
        <f t="shared" si="473"/>
        <v>0</v>
      </c>
      <c r="AT270">
        <f t="shared" si="473"/>
        <v>0</v>
      </c>
      <c r="AU270">
        <f t="shared" si="473"/>
        <v>0</v>
      </c>
      <c r="AV270">
        <f t="shared" si="473"/>
        <v>0</v>
      </c>
      <c r="AW270">
        <f t="shared" si="473"/>
        <v>0</v>
      </c>
      <c r="AX270">
        <f t="shared" si="473"/>
        <v>0</v>
      </c>
      <c r="AY270">
        <f t="shared" si="473"/>
        <v>0</v>
      </c>
      <c r="AZ270">
        <f t="shared" si="473"/>
        <v>0</v>
      </c>
      <c r="BA270">
        <f t="shared" si="473"/>
        <v>0</v>
      </c>
      <c r="BB270">
        <f t="shared" si="473"/>
        <v>0</v>
      </c>
      <c r="BC270">
        <f t="shared" si="473"/>
        <v>0</v>
      </c>
      <c r="BD270">
        <f t="shared" si="473"/>
        <v>0</v>
      </c>
      <c r="BE270">
        <f t="shared" si="473"/>
        <v>0</v>
      </c>
      <c r="BF270">
        <f t="shared" si="473"/>
        <v>0</v>
      </c>
      <c r="BG270">
        <f t="shared" si="473"/>
        <v>0</v>
      </c>
      <c r="BH270">
        <f t="shared" si="473"/>
        <v>0</v>
      </c>
      <c r="BI270">
        <f t="shared" si="473"/>
        <v>0</v>
      </c>
      <c r="BJ270">
        <f t="shared" si="473"/>
        <v>0</v>
      </c>
      <c r="BK270">
        <f t="shared" si="473"/>
        <v>0</v>
      </c>
      <c r="BL270">
        <f t="shared" si="473"/>
        <v>0</v>
      </c>
      <c r="BM270">
        <f t="shared" ref="BM270:CR270" si="474">BM121</f>
        <v>0</v>
      </c>
      <c r="BN270">
        <f t="shared" si="474"/>
        <v>0</v>
      </c>
      <c r="BO270">
        <f t="shared" si="474"/>
        <v>0</v>
      </c>
      <c r="BP270">
        <f t="shared" si="474"/>
        <v>0</v>
      </c>
      <c r="BQ270">
        <f t="shared" si="474"/>
        <v>0</v>
      </c>
      <c r="BR270">
        <f t="shared" si="474"/>
        <v>0</v>
      </c>
      <c r="BS270">
        <f t="shared" si="474"/>
        <v>0</v>
      </c>
      <c r="BT270">
        <f t="shared" si="474"/>
        <v>0</v>
      </c>
      <c r="BU270">
        <f t="shared" si="474"/>
        <v>0</v>
      </c>
      <c r="BV270">
        <f t="shared" si="474"/>
        <v>0</v>
      </c>
      <c r="BW270">
        <f t="shared" si="474"/>
        <v>0</v>
      </c>
      <c r="BX270">
        <f t="shared" si="474"/>
        <v>0</v>
      </c>
      <c r="BY270">
        <f t="shared" si="474"/>
        <v>0</v>
      </c>
      <c r="BZ270">
        <f t="shared" si="474"/>
        <v>0</v>
      </c>
      <c r="CA270">
        <f t="shared" si="474"/>
        <v>0</v>
      </c>
      <c r="CB270">
        <f t="shared" si="474"/>
        <v>0</v>
      </c>
      <c r="CC270">
        <f t="shared" si="474"/>
        <v>0</v>
      </c>
      <c r="CD270">
        <f t="shared" si="474"/>
        <v>0</v>
      </c>
      <c r="CE270">
        <f t="shared" si="474"/>
        <v>0</v>
      </c>
      <c r="CF270">
        <f t="shared" si="474"/>
        <v>0</v>
      </c>
      <c r="CG270">
        <f t="shared" si="474"/>
        <v>0</v>
      </c>
      <c r="CH270">
        <f t="shared" si="474"/>
        <v>0</v>
      </c>
      <c r="CI270">
        <f t="shared" si="474"/>
        <v>0</v>
      </c>
      <c r="CJ270">
        <f t="shared" si="474"/>
        <v>0</v>
      </c>
      <c r="CK270">
        <f t="shared" si="474"/>
        <v>0</v>
      </c>
      <c r="CL270">
        <f t="shared" si="474"/>
        <v>0</v>
      </c>
      <c r="CM270">
        <f t="shared" si="474"/>
        <v>0</v>
      </c>
      <c r="CN270">
        <f t="shared" si="474"/>
        <v>0</v>
      </c>
      <c r="CO270">
        <f t="shared" si="474"/>
        <v>0</v>
      </c>
      <c r="CP270">
        <f t="shared" si="474"/>
        <v>0</v>
      </c>
      <c r="CQ270">
        <f t="shared" si="474"/>
        <v>0</v>
      </c>
      <c r="CR270">
        <f t="shared" si="474"/>
        <v>0</v>
      </c>
      <c r="CS270">
        <f t="shared" ref="CS270:DH270" si="475">CS121</f>
        <v>0</v>
      </c>
      <c r="CT270">
        <f t="shared" si="475"/>
        <v>0</v>
      </c>
      <c r="CU270">
        <f t="shared" si="475"/>
        <v>0</v>
      </c>
      <c r="CV270">
        <f t="shared" si="475"/>
        <v>0</v>
      </c>
      <c r="CW270">
        <f t="shared" si="475"/>
        <v>0</v>
      </c>
      <c r="CX270">
        <f t="shared" si="475"/>
        <v>0</v>
      </c>
      <c r="CY270">
        <f t="shared" si="475"/>
        <v>0</v>
      </c>
      <c r="CZ270">
        <f t="shared" si="475"/>
        <v>0</v>
      </c>
      <c r="DA270">
        <f t="shared" si="475"/>
        <v>0</v>
      </c>
      <c r="DB270">
        <f t="shared" si="475"/>
        <v>0</v>
      </c>
      <c r="DC270">
        <f t="shared" si="475"/>
        <v>0</v>
      </c>
      <c r="DD270">
        <f t="shared" si="475"/>
        <v>0</v>
      </c>
      <c r="DE270">
        <f t="shared" si="475"/>
        <v>0</v>
      </c>
      <c r="DF270">
        <f t="shared" si="475"/>
        <v>0</v>
      </c>
      <c r="DG270">
        <f t="shared" si="475"/>
        <v>0</v>
      </c>
      <c r="DH270">
        <f t="shared" si="475"/>
        <v>0</v>
      </c>
    </row>
    <row r="271" spans="1:112">
      <c r="A271">
        <f t="shared" ref="A271:AF271" si="476">A122</f>
        <v>254</v>
      </c>
      <c r="B271" t="str">
        <f t="shared" si="476"/>
        <v>Instituto del Seguro Agrario</v>
      </c>
      <c r="C271">
        <f t="shared" si="476"/>
        <v>0</v>
      </c>
      <c r="D271">
        <f t="shared" si="476"/>
        <v>0</v>
      </c>
      <c r="E271">
        <f t="shared" si="476"/>
        <v>0</v>
      </c>
      <c r="F271">
        <f t="shared" si="476"/>
        <v>0</v>
      </c>
      <c r="G271">
        <f t="shared" si="476"/>
        <v>0</v>
      </c>
      <c r="H271">
        <f t="shared" si="476"/>
        <v>0</v>
      </c>
      <c r="I271">
        <f t="shared" si="476"/>
        <v>0</v>
      </c>
      <c r="J271">
        <f t="shared" si="476"/>
        <v>0</v>
      </c>
      <c r="K271">
        <f t="shared" si="476"/>
        <v>0</v>
      </c>
      <c r="L271">
        <f t="shared" si="476"/>
        <v>0</v>
      </c>
      <c r="M271">
        <f t="shared" si="476"/>
        <v>0</v>
      </c>
      <c r="N271">
        <f t="shared" si="476"/>
        <v>0</v>
      </c>
      <c r="O271">
        <f t="shared" si="476"/>
        <v>0</v>
      </c>
      <c r="P271">
        <f t="shared" si="476"/>
        <v>0</v>
      </c>
      <c r="Q271">
        <f t="shared" si="476"/>
        <v>0</v>
      </c>
      <c r="R271">
        <f t="shared" si="476"/>
        <v>590</v>
      </c>
      <c r="S271">
        <f t="shared" si="476"/>
        <v>0</v>
      </c>
      <c r="T271">
        <f t="shared" si="476"/>
        <v>0</v>
      </c>
      <c r="U271">
        <f t="shared" si="476"/>
        <v>0</v>
      </c>
      <c r="V271">
        <f t="shared" si="476"/>
        <v>0</v>
      </c>
      <c r="W271">
        <f t="shared" si="476"/>
        <v>0</v>
      </c>
      <c r="X271">
        <f t="shared" si="476"/>
        <v>0</v>
      </c>
      <c r="Y271">
        <f t="shared" si="476"/>
        <v>0</v>
      </c>
      <c r="Z271">
        <f t="shared" si="476"/>
        <v>0</v>
      </c>
      <c r="AA271">
        <f t="shared" si="476"/>
        <v>0</v>
      </c>
      <c r="AB271">
        <f t="shared" si="476"/>
        <v>0</v>
      </c>
      <c r="AC271">
        <f t="shared" si="476"/>
        <v>0</v>
      </c>
      <c r="AD271">
        <f t="shared" si="476"/>
        <v>0</v>
      </c>
      <c r="AE271">
        <f t="shared" si="476"/>
        <v>0</v>
      </c>
      <c r="AF271">
        <f t="shared" si="476"/>
        <v>0</v>
      </c>
      <c r="AG271">
        <f t="shared" ref="AG271:BL271" si="477">AG122</f>
        <v>0</v>
      </c>
      <c r="AH271">
        <f t="shared" si="477"/>
        <v>0</v>
      </c>
      <c r="AI271">
        <f t="shared" si="477"/>
        <v>0</v>
      </c>
      <c r="AJ271">
        <f t="shared" si="477"/>
        <v>0</v>
      </c>
      <c r="AK271">
        <f t="shared" si="477"/>
        <v>0</v>
      </c>
      <c r="AL271">
        <f t="shared" si="477"/>
        <v>0</v>
      </c>
      <c r="AM271">
        <f t="shared" si="477"/>
        <v>0</v>
      </c>
      <c r="AN271">
        <f t="shared" si="477"/>
        <v>0</v>
      </c>
      <c r="AO271">
        <f t="shared" si="477"/>
        <v>0</v>
      </c>
      <c r="AP271">
        <f t="shared" si="477"/>
        <v>0</v>
      </c>
      <c r="AQ271">
        <f t="shared" si="477"/>
        <v>0</v>
      </c>
      <c r="AR271">
        <f t="shared" si="477"/>
        <v>0</v>
      </c>
      <c r="AS271">
        <f t="shared" si="477"/>
        <v>0</v>
      </c>
      <c r="AT271">
        <f t="shared" si="477"/>
        <v>0</v>
      </c>
      <c r="AU271">
        <f t="shared" si="477"/>
        <v>0</v>
      </c>
      <c r="AV271">
        <f t="shared" si="477"/>
        <v>0</v>
      </c>
      <c r="AW271">
        <f t="shared" si="477"/>
        <v>0</v>
      </c>
      <c r="AX271">
        <f t="shared" si="477"/>
        <v>0</v>
      </c>
      <c r="AY271">
        <f t="shared" si="477"/>
        <v>0</v>
      </c>
      <c r="AZ271">
        <f t="shared" si="477"/>
        <v>0</v>
      </c>
      <c r="BA271">
        <f t="shared" si="477"/>
        <v>0</v>
      </c>
      <c r="BB271">
        <f t="shared" si="477"/>
        <v>0</v>
      </c>
      <c r="BC271">
        <f t="shared" si="477"/>
        <v>0</v>
      </c>
      <c r="BD271">
        <f t="shared" si="477"/>
        <v>0</v>
      </c>
      <c r="BE271">
        <f t="shared" si="477"/>
        <v>0</v>
      </c>
      <c r="BF271">
        <f t="shared" si="477"/>
        <v>0</v>
      </c>
      <c r="BG271">
        <f t="shared" si="477"/>
        <v>0</v>
      </c>
      <c r="BH271">
        <f t="shared" si="477"/>
        <v>0</v>
      </c>
      <c r="BI271">
        <f t="shared" si="477"/>
        <v>0</v>
      </c>
      <c r="BJ271">
        <f t="shared" si="477"/>
        <v>0</v>
      </c>
      <c r="BK271">
        <f t="shared" si="477"/>
        <v>0</v>
      </c>
      <c r="BL271">
        <f t="shared" si="477"/>
        <v>0</v>
      </c>
      <c r="BM271">
        <f t="shared" ref="BM271:CR271" si="478">BM122</f>
        <v>0</v>
      </c>
      <c r="BN271">
        <f t="shared" si="478"/>
        <v>0</v>
      </c>
      <c r="BO271">
        <f t="shared" si="478"/>
        <v>0</v>
      </c>
      <c r="BP271">
        <f t="shared" si="478"/>
        <v>0</v>
      </c>
      <c r="BQ271">
        <f t="shared" si="478"/>
        <v>0</v>
      </c>
      <c r="BR271">
        <f t="shared" si="478"/>
        <v>0</v>
      </c>
      <c r="BS271">
        <f t="shared" si="478"/>
        <v>0</v>
      </c>
      <c r="BT271">
        <f t="shared" si="478"/>
        <v>0</v>
      </c>
      <c r="BU271">
        <f t="shared" si="478"/>
        <v>0</v>
      </c>
      <c r="BV271">
        <f t="shared" si="478"/>
        <v>0</v>
      </c>
      <c r="BW271">
        <f t="shared" si="478"/>
        <v>0</v>
      </c>
      <c r="BX271">
        <f t="shared" si="478"/>
        <v>0</v>
      </c>
      <c r="BY271">
        <f t="shared" si="478"/>
        <v>0</v>
      </c>
      <c r="BZ271">
        <f t="shared" si="478"/>
        <v>0</v>
      </c>
      <c r="CA271">
        <f t="shared" si="478"/>
        <v>0</v>
      </c>
      <c r="CB271">
        <f t="shared" si="478"/>
        <v>0</v>
      </c>
      <c r="CC271">
        <f t="shared" si="478"/>
        <v>0</v>
      </c>
      <c r="CD271">
        <f t="shared" si="478"/>
        <v>0</v>
      </c>
      <c r="CE271">
        <f t="shared" si="478"/>
        <v>0</v>
      </c>
      <c r="CF271">
        <f t="shared" si="478"/>
        <v>0</v>
      </c>
      <c r="CG271">
        <f t="shared" si="478"/>
        <v>0</v>
      </c>
      <c r="CH271">
        <f t="shared" si="478"/>
        <v>0</v>
      </c>
      <c r="CI271">
        <f t="shared" si="478"/>
        <v>0</v>
      </c>
      <c r="CJ271">
        <f t="shared" si="478"/>
        <v>0</v>
      </c>
      <c r="CK271">
        <f t="shared" si="478"/>
        <v>0</v>
      </c>
      <c r="CL271">
        <f t="shared" si="478"/>
        <v>0</v>
      </c>
      <c r="CM271">
        <f t="shared" si="478"/>
        <v>0</v>
      </c>
      <c r="CN271">
        <f t="shared" si="478"/>
        <v>0</v>
      </c>
      <c r="CO271">
        <f t="shared" si="478"/>
        <v>0</v>
      </c>
      <c r="CP271">
        <f t="shared" si="478"/>
        <v>0</v>
      </c>
      <c r="CQ271">
        <f t="shared" si="478"/>
        <v>0</v>
      </c>
      <c r="CR271">
        <f t="shared" si="478"/>
        <v>0</v>
      </c>
      <c r="CS271">
        <f t="shared" ref="CS271:DH271" si="479">CS122</f>
        <v>0</v>
      </c>
      <c r="CT271">
        <f t="shared" si="479"/>
        <v>0</v>
      </c>
      <c r="CU271">
        <f t="shared" si="479"/>
        <v>0</v>
      </c>
      <c r="CV271">
        <f t="shared" si="479"/>
        <v>0</v>
      </c>
      <c r="CW271">
        <f t="shared" si="479"/>
        <v>0</v>
      </c>
      <c r="CX271">
        <f t="shared" si="479"/>
        <v>0</v>
      </c>
      <c r="CY271">
        <f t="shared" si="479"/>
        <v>0</v>
      </c>
      <c r="CZ271">
        <f t="shared" si="479"/>
        <v>0</v>
      </c>
      <c r="DA271">
        <f t="shared" si="479"/>
        <v>0</v>
      </c>
      <c r="DB271">
        <f t="shared" si="479"/>
        <v>0</v>
      </c>
      <c r="DC271">
        <f t="shared" si="479"/>
        <v>0</v>
      </c>
      <c r="DD271">
        <f t="shared" si="479"/>
        <v>0</v>
      </c>
      <c r="DE271">
        <f t="shared" si="479"/>
        <v>0</v>
      </c>
      <c r="DF271">
        <f t="shared" si="479"/>
        <v>0</v>
      </c>
      <c r="DG271">
        <f t="shared" si="479"/>
        <v>0</v>
      </c>
      <c r="DH271">
        <f t="shared" si="479"/>
        <v>0</v>
      </c>
    </row>
    <row r="272" spans="1:112">
      <c r="A272">
        <f t="shared" ref="A272:AF272" si="480">A123</f>
        <v>150</v>
      </c>
      <c r="B272" t="str">
        <f t="shared" si="480"/>
        <v>Proyecto Sucre Ciudad Universitaria</v>
      </c>
      <c r="C272">
        <f t="shared" si="480"/>
        <v>0</v>
      </c>
      <c r="D272">
        <f t="shared" si="480"/>
        <v>0</v>
      </c>
      <c r="E272">
        <f t="shared" si="480"/>
        <v>0</v>
      </c>
      <c r="F272">
        <f t="shared" si="480"/>
        <v>0</v>
      </c>
      <c r="G272">
        <f t="shared" si="480"/>
        <v>0</v>
      </c>
      <c r="H272">
        <f t="shared" si="480"/>
        <v>0</v>
      </c>
      <c r="I272">
        <f t="shared" si="480"/>
        <v>0</v>
      </c>
      <c r="J272">
        <f t="shared" si="480"/>
        <v>0</v>
      </c>
      <c r="K272">
        <f t="shared" si="480"/>
        <v>0</v>
      </c>
      <c r="L272">
        <f t="shared" si="480"/>
        <v>0</v>
      </c>
      <c r="M272">
        <f t="shared" si="480"/>
        <v>0</v>
      </c>
      <c r="N272">
        <f t="shared" si="480"/>
        <v>0</v>
      </c>
      <c r="O272">
        <f t="shared" si="480"/>
        <v>0</v>
      </c>
      <c r="P272">
        <f t="shared" si="480"/>
        <v>0</v>
      </c>
      <c r="Q272">
        <f t="shared" si="480"/>
        <v>0</v>
      </c>
      <c r="R272">
        <f t="shared" si="480"/>
        <v>582868.4</v>
      </c>
      <c r="S272">
        <f t="shared" si="480"/>
        <v>0</v>
      </c>
      <c r="T272">
        <f t="shared" si="480"/>
        <v>0</v>
      </c>
      <c r="U272">
        <f t="shared" si="480"/>
        <v>0</v>
      </c>
      <c r="V272">
        <f t="shared" si="480"/>
        <v>0</v>
      </c>
      <c r="W272">
        <f t="shared" si="480"/>
        <v>0</v>
      </c>
      <c r="X272">
        <f t="shared" si="480"/>
        <v>0</v>
      </c>
      <c r="Y272">
        <f t="shared" si="480"/>
        <v>0</v>
      </c>
      <c r="Z272">
        <f t="shared" si="480"/>
        <v>0</v>
      </c>
      <c r="AA272">
        <f t="shared" si="480"/>
        <v>0</v>
      </c>
      <c r="AB272">
        <f t="shared" si="480"/>
        <v>0</v>
      </c>
      <c r="AC272">
        <f t="shared" si="480"/>
        <v>0</v>
      </c>
      <c r="AD272">
        <f t="shared" si="480"/>
        <v>0</v>
      </c>
      <c r="AE272">
        <f t="shared" si="480"/>
        <v>0</v>
      </c>
      <c r="AF272">
        <f t="shared" si="480"/>
        <v>0</v>
      </c>
      <c r="AG272">
        <f t="shared" ref="AG272:BL272" si="481">AG123</f>
        <v>0</v>
      </c>
      <c r="AH272">
        <f t="shared" si="481"/>
        <v>0</v>
      </c>
      <c r="AI272">
        <f t="shared" si="481"/>
        <v>0</v>
      </c>
      <c r="AJ272">
        <f t="shared" si="481"/>
        <v>0</v>
      </c>
      <c r="AK272">
        <f t="shared" si="481"/>
        <v>0</v>
      </c>
      <c r="AL272">
        <f t="shared" si="481"/>
        <v>0</v>
      </c>
      <c r="AM272">
        <f t="shared" si="481"/>
        <v>0</v>
      </c>
      <c r="AN272">
        <f t="shared" si="481"/>
        <v>0</v>
      </c>
      <c r="AO272">
        <f t="shared" si="481"/>
        <v>0</v>
      </c>
      <c r="AP272">
        <f t="shared" si="481"/>
        <v>0</v>
      </c>
      <c r="AQ272">
        <f t="shared" si="481"/>
        <v>0</v>
      </c>
      <c r="AR272">
        <f t="shared" si="481"/>
        <v>0</v>
      </c>
      <c r="AS272">
        <f t="shared" si="481"/>
        <v>0</v>
      </c>
      <c r="AT272">
        <f t="shared" si="481"/>
        <v>0</v>
      </c>
      <c r="AU272">
        <f t="shared" si="481"/>
        <v>0</v>
      </c>
      <c r="AV272">
        <f t="shared" si="481"/>
        <v>0</v>
      </c>
      <c r="AW272">
        <f t="shared" si="481"/>
        <v>0</v>
      </c>
      <c r="AX272">
        <f t="shared" si="481"/>
        <v>0</v>
      </c>
      <c r="AY272">
        <f t="shared" si="481"/>
        <v>0</v>
      </c>
      <c r="AZ272">
        <f t="shared" si="481"/>
        <v>0</v>
      </c>
      <c r="BA272">
        <f t="shared" si="481"/>
        <v>0</v>
      </c>
      <c r="BB272">
        <f t="shared" si="481"/>
        <v>0</v>
      </c>
      <c r="BC272">
        <f t="shared" si="481"/>
        <v>0</v>
      </c>
      <c r="BD272">
        <f t="shared" si="481"/>
        <v>0</v>
      </c>
      <c r="BE272">
        <f t="shared" si="481"/>
        <v>0</v>
      </c>
      <c r="BF272">
        <f t="shared" si="481"/>
        <v>0</v>
      </c>
      <c r="BG272">
        <f t="shared" si="481"/>
        <v>0</v>
      </c>
      <c r="BH272">
        <f t="shared" si="481"/>
        <v>0</v>
      </c>
      <c r="BI272">
        <f t="shared" si="481"/>
        <v>0</v>
      </c>
      <c r="BJ272">
        <f t="shared" si="481"/>
        <v>0</v>
      </c>
      <c r="BK272">
        <f t="shared" si="481"/>
        <v>0</v>
      </c>
      <c r="BL272">
        <f t="shared" si="481"/>
        <v>0</v>
      </c>
      <c r="BM272">
        <f t="shared" ref="BM272:CR272" si="482">BM123</f>
        <v>0</v>
      </c>
      <c r="BN272">
        <f t="shared" si="482"/>
        <v>0</v>
      </c>
      <c r="BO272">
        <f t="shared" si="482"/>
        <v>0</v>
      </c>
      <c r="BP272">
        <f t="shared" si="482"/>
        <v>0</v>
      </c>
      <c r="BQ272">
        <f t="shared" si="482"/>
        <v>0</v>
      </c>
      <c r="BR272">
        <f t="shared" si="482"/>
        <v>0</v>
      </c>
      <c r="BS272">
        <f t="shared" si="482"/>
        <v>0</v>
      </c>
      <c r="BT272">
        <f t="shared" si="482"/>
        <v>0</v>
      </c>
      <c r="BU272">
        <f t="shared" si="482"/>
        <v>0</v>
      </c>
      <c r="BV272">
        <f t="shared" si="482"/>
        <v>0</v>
      </c>
      <c r="BW272">
        <f t="shared" si="482"/>
        <v>0</v>
      </c>
      <c r="BX272">
        <f t="shared" si="482"/>
        <v>0</v>
      </c>
      <c r="BY272">
        <f t="shared" si="482"/>
        <v>0</v>
      </c>
      <c r="BZ272">
        <f t="shared" si="482"/>
        <v>0</v>
      </c>
      <c r="CA272">
        <f t="shared" si="482"/>
        <v>0</v>
      </c>
      <c r="CB272">
        <f t="shared" si="482"/>
        <v>0</v>
      </c>
      <c r="CC272">
        <f t="shared" si="482"/>
        <v>0</v>
      </c>
      <c r="CD272">
        <f t="shared" si="482"/>
        <v>0</v>
      </c>
      <c r="CE272">
        <f t="shared" si="482"/>
        <v>0</v>
      </c>
      <c r="CF272">
        <f t="shared" si="482"/>
        <v>0</v>
      </c>
      <c r="CG272">
        <f t="shared" si="482"/>
        <v>0</v>
      </c>
      <c r="CH272">
        <f t="shared" si="482"/>
        <v>0</v>
      </c>
      <c r="CI272">
        <f t="shared" si="482"/>
        <v>0</v>
      </c>
      <c r="CJ272">
        <f t="shared" si="482"/>
        <v>0</v>
      </c>
      <c r="CK272">
        <f t="shared" si="482"/>
        <v>0</v>
      </c>
      <c r="CL272">
        <f t="shared" si="482"/>
        <v>0</v>
      </c>
      <c r="CM272">
        <f t="shared" si="482"/>
        <v>0</v>
      </c>
      <c r="CN272">
        <f t="shared" si="482"/>
        <v>0</v>
      </c>
      <c r="CO272">
        <f t="shared" si="482"/>
        <v>0</v>
      </c>
      <c r="CP272">
        <f t="shared" si="482"/>
        <v>0</v>
      </c>
      <c r="CQ272">
        <f t="shared" si="482"/>
        <v>0</v>
      </c>
      <c r="CR272">
        <f t="shared" si="482"/>
        <v>0</v>
      </c>
      <c r="CS272">
        <f t="shared" ref="CS272:DH272" si="483">CS123</f>
        <v>0</v>
      </c>
      <c r="CT272">
        <f t="shared" si="483"/>
        <v>0</v>
      </c>
      <c r="CU272">
        <f t="shared" si="483"/>
        <v>0</v>
      </c>
      <c r="CV272">
        <f t="shared" si="483"/>
        <v>0</v>
      </c>
      <c r="CW272">
        <f t="shared" si="483"/>
        <v>0</v>
      </c>
      <c r="CX272">
        <f t="shared" si="483"/>
        <v>0</v>
      </c>
      <c r="CY272">
        <f t="shared" si="483"/>
        <v>0</v>
      </c>
      <c r="CZ272">
        <f t="shared" si="483"/>
        <v>0</v>
      </c>
      <c r="DA272">
        <f t="shared" si="483"/>
        <v>0</v>
      </c>
      <c r="DB272">
        <f t="shared" si="483"/>
        <v>0</v>
      </c>
      <c r="DC272">
        <f t="shared" si="483"/>
        <v>0</v>
      </c>
      <c r="DD272">
        <f t="shared" si="483"/>
        <v>0</v>
      </c>
      <c r="DE272">
        <f t="shared" si="483"/>
        <v>0</v>
      </c>
      <c r="DF272">
        <f t="shared" si="483"/>
        <v>0</v>
      </c>
      <c r="DG272">
        <f t="shared" si="483"/>
        <v>0</v>
      </c>
      <c r="DH272">
        <f t="shared" si="483"/>
        <v>0</v>
      </c>
    </row>
    <row r="273" spans="1:112">
      <c r="A273">
        <f t="shared" ref="A273:AF273" si="484">A124</f>
        <v>154</v>
      </c>
      <c r="B273" t="str">
        <f t="shared" si="484"/>
        <v>Museo Nacional de Historia Natural</v>
      </c>
      <c r="C273">
        <f t="shared" si="484"/>
        <v>0</v>
      </c>
      <c r="D273">
        <f t="shared" si="484"/>
        <v>0</v>
      </c>
      <c r="E273">
        <f t="shared" si="484"/>
        <v>0</v>
      </c>
      <c r="F273">
        <f t="shared" si="484"/>
        <v>0</v>
      </c>
      <c r="G273">
        <f t="shared" si="484"/>
        <v>0</v>
      </c>
      <c r="H273">
        <f t="shared" si="484"/>
        <v>0</v>
      </c>
      <c r="I273">
        <f t="shared" si="484"/>
        <v>0</v>
      </c>
      <c r="J273">
        <f t="shared" si="484"/>
        <v>0</v>
      </c>
      <c r="K273">
        <f t="shared" si="484"/>
        <v>0</v>
      </c>
      <c r="L273">
        <f t="shared" si="484"/>
        <v>0</v>
      </c>
      <c r="M273">
        <f t="shared" si="484"/>
        <v>0</v>
      </c>
      <c r="N273">
        <f t="shared" si="484"/>
        <v>0</v>
      </c>
      <c r="O273">
        <f t="shared" si="484"/>
        <v>0</v>
      </c>
      <c r="P273">
        <f t="shared" si="484"/>
        <v>0</v>
      </c>
      <c r="Q273">
        <f t="shared" si="484"/>
        <v>0</v>
      </c>
      <c r="R273">
        <f t="shared" si="484"/>
        <v>98</v>
      </c>
      <c r="S273">
        <f t="shared" si="484"/>
        <v>0</v>
      </c>
      <c r="T273">
        <f t="shared" si="484"/>
        <v>0</v>
      </c>
      <c r="U273">
        <f t="shared" si="484"/>
        <v>0</v>
      </c>
      <c r="V273">
        <f t="shared" si="484"/>
        <v>0</v>
      </c>
      <c r="W273">
        <f t="shared" si="484"/>
        <v>0</v>
      </c>
      <c r="X273">
        <f t="shared" si="484"/>
        <v>0</v>
      </c>
      <c r="Y273">
        <f t="shared" si="484"/>
        <v>0</v>
      </c>
      <c r="Z273">
        <f t="shared" si="484"/>
        <v>0</v>
      </c>
      <c r="AA273">
        <f t="shared" si="484"/>
        <v>0</v>
      </c>
      <c r="AB273">
        <f t="shared" si="484"/>
        <v>0</v>
      </c>
      <c r="AC273">
        <f t="shared" si="484"/>
        <v>0</v>
      </c>
      <c r="AD273">
        <f t="shared" si="484"/>
        <v>0</v>
      </c>
      <c r="AE273">
        <f t="shared" si="484"/>
        <v>0</v>
      </c>
      <c r="AF273">
        <f t="shared" si="484"/>
        <v>0</v>
      </c>
      <c r="AG273">
        <f t="shared" ref="AG273:BL273" si="485">AG124</f>
        <v>0</v>
      </c>
      <c r="AH273">
        <f t="shared" si="485"/>
        <v>0</v>
      </c>
      <c r="AI273">
        <f t="shared" si="485"/>
        <v>0</v>
      </c>
      <c r="AJ273">
        <f t="shared" si="485"/>
        <v>0</v>
      </c>
      <c r="AK273">
        <f t="shared" si="485"/>
        <v>0</v>
      </c>
      <c r="AL273">
        <f t="shared" si="485"/>
        <v>0</v>
      </c>
      <c r="AM273">
        <f t="shared" si="485"/>
        <v>0</v>
      </c>
      <c r="AN273">
        <f t="shared" si="485"/>
        <v>0</v>
      </c>
      <c r="AO273">
        <f t="shared" si="485"/>
        <v>0</v>
      </c>
      <c r="AP273">
        <f t="shared" si="485"/>
        <v>0</v>
      </c>
      <c r="AQ273">
        <f t="shared" si="485"/>
        <v>0</v>
      </c>
      <c r="AR273">
        <f t="shared" si="485"/>
        <v>0</v>
      </c>
      <c r="AS273">
        <f t="shared" si="485"/>
        <v>0</v>
      </c>
      <c r="AT273">
        <f t="shared" si="485"/>
        <v>0</v>
      </c>
      <c r="AU273">
        <f t="shared" si="485"/>
        <v>0</v>
      </c>
      <c r="AV273">
        <f t="shared" si="485"/>
        <v>0</v>
      </c>
      <c r="AW273">
        <f t="shared" si="485"/>
        <v>0</v>
      </c>
      <c r="AX273">
        <f t="shared" si="485"/>
        <v>0</v>
      </c>
      <c r="AY273">
        <f t="shared" si="485"/>
        <v>0</v>
      </c>
      <c r="AZ273">
        <f t="shared" si="485"/>
        <v>0</v>
      </c>
      <c r="BA273">
        <f t="shared" si="485"/>
        <v>0</v>
      </c>
      <c r="BB273">
        <f t="shared" si="485"/>
        <v>0</v>
      </c>
      <c r="BC273">
        <f t="shared" si="485"/>
        <v>0</v>
      </c>
      <c r="BD273">
        <f t="shared" si="485"/>
        <v>0</v>
      </c>
      <c r="BE273">
        <f t="shared" si="485"/>
        <v>0</v>
      </c>
      <c r="BF273">
        <f t="shared" si="485"/>
        <v>0</v>
      </c>
      <c r="BG273">
        <f t="shared" si="485"/>
        <v>0</v>
      </c>
      <c r="BH273">
        <f t="shared" si="485"/>
        <v>0</v>
      </c>
      <c r="BI273">
        <f t="shared" si="485"/>
        <v>0</v>
      </c>
      <c r="BJ273">
        <f t="shared" si="485"/>
        <v>0</v>
      </c>
      <c r="BK273">
        <f t="shared" si="485"/>
        <v>0</v>
      </c>
      <c r="BL273">
        <f t="shared" si="485"/>
        <v>0</v>
      </c>
      <c r="BM273">
        <f t="shared" ref="BM273:CR273" si="486">BM124</f>
        <v>0</v>
      </c>
      <c r="BN273">
        <f t="shared" si="486"/>
        <v>0</v>
      </c>
      <c r="BO273">
        <f t="shared" si="486"/>
        <v>0</v>
      </c>
      <c r="BP273">
        <f t="shared" si="486"/>
        <v>0</v>
      </c>
      <c r="BQ273">
        <f t="shared" si="486"/>
        <v>0</v>
      </c>
      <c r="BR273">
        <f t="shared" si="486"/>
        <v>0</v>
      </c>
      <c r="BS273">
        <f t="shared" si="486"/>
        <v>0</v>
      </c>
      <c r="BT273">
        <f t="shared" si="486"/>
        <v>0</v>
      </c>
      <c r="BU273">
        <f t="shared" si="486"/>
        <v>0</v>
      </c>
      <c r="BV273">
        <f t="shared" si="486"/>
        <v>0</v>
      </c>
      <c r="BW273">
        <f t="shared" si="486"/>
        <v>0</v>
      </c>
      <c r="BX273">
        <f t="shared" si="486"/>
        <v>0</v>
      </c>
      <c r="BY273">
        <f t="shared" si="486"/>
        <v>0</v>
      </c>
      <c r="BZ273">
        <f t="shared" si="486"/>
        <v>0</v>
      </c>
      <c r="CA273">
        <f t="shared" si="486"/>
        <v>0</v>
      </c>
      <c r="CB273">
        <f t="shared" si="486"/>
        <v>0</v>
      </c>
      <c r="CC273">
        <f t="shared" si="486"/>
        <v>0</v>
      </c>
      <c r="CD273">
        <f t="shared" si="486"/>
        <v>0</v>
      </c>
      <c r="CE273">
        <f t="shared" si="486"/>
        <v>0</v>
      </c>
      <c r="CF273">
        <f t="shared" si="486"/>
        <v>0</v>
      </c>
      <c r="CG273">
        <f t="shared" si="486"/>
        <v>0</v>
      </c>
      <c r="CH273">
        <f t="shared" si="486"/>
        <v>0</v>
      </c>
      <c r="CI273">
        <f t="shared" si="486"/>
        <v>0</v>
      </c>
      <c r="CJ273">
        <f t="shared" si="486"/>
        <v>0</v>
      </c>
      <c r="CK273">
        <f t="shared" si="486"/>
        <v>0</v>
      </c>
      <c r="CL273">
        <f t="shared" si="486"/>
        <v>0</v>
      </c>
      <c r="CM273">
        <f t="shared" si="486"/>
        <v>0</v>
      </c>
      <c r="CN273">
        <f t="shared" si="486"/>
        <v>0</v>
      </c>
      <c r="CO273">
        <f t="shared" si="486"/>
        <v>0</v>
      </c>
      <c r="CP273">
        <f t="shared" si="486"/>
        <v>0</v>
      </c>
      <c r="CQ273">
        <f t="shared" si="486"/>
        <v>0</v>
      </c>
      <c r="CR273">
        <f t="shared" si="486"/>
        <v>0</v>
      </c>
      <c r="CS273">
        <f t="shared" ref="CS273:DH273" si="487">CS124</f>
        <v>0</v>
      </c>
      <c r="CT273">
        <f t="shared" si="487"/>
        <v>0</v>
      </c>
      <c r="CU273">
        <f t="shared" si="487"/>
        <v>0</v>
      </c>
      <c r="CV273">
        <f t="shared" si="487"/>
        <v>0</v>
      </c>
      <c r="CW273">
        <f t="shared" si="487"/>
        <v>0</v>
      </c>
      <c r="CX273">
        <f t="shared" si="487"/>
        <v>0</v>
      </c>
      <c r="CY273">
        <f t="shared" si="487"/>
        <v>0</v>
      </c>
      <c r="CZ273">
        <f t="shared" si="487"/>
        <v>0</v>
      </c>
      <c r="DA273">
        <f t="shared" si="487"/>
        <v>0</v>
      </c>
      <c r="DB273">
        <f t="shared" si="487"/>
        <v>0</v>
      </c>
      <c r="DC273">
        <f t="shared" si="487"/>
        <v>0</v>
      </c>
      <c r="DD273">
        <f t="shared" si="487"/>
        <v>0</v>
      </c>
      <c r="DE273">
        <f t="shared" si="487"/>
        <v>0</v>
      </c>
      <c r="DF273">
        <f t="shared" si="487"/>
        <v>0</v>
      </c>
      <c r="DG273">
        <f t="shared" si="487"/>
        <v>0</v>
      </c>
      <c r="DH273">
        <f t="shared" si="487"/>
        <v>0</v>
      </c>
    </row>
    <row r="274" spans="1:112">
      <c r="A274">
        <f t="shared" ref="A274:AF274" si="488">A125</f>
        <v>251</v>
      </c>
      <c r="B274" t="str">
        <f t="shared" si="488"/>
        <v>Instituto Nacional de Salud Ocupacional</v>
      </c>
      <c r="C274">
        <f t="shared" si="488"/>
        <v>0</v>
      </c>
      <c r="D274">
        <f t="shared" si="488"/>
        <v>0</v>
      </c>
      <c r="E274">
        <f t="shared" si="488"/>
        <v>0</v>
      </c>
      <c r="F274">
        <f t="shared" si="488"/>
        <v>0</v>
      </c>
      <c r="G274">
        <f t="shared" si="488"/>
        <v>0</v>
      </c>
      <c r="H274">
        <f t="shared" si="488"/>
        <v>0</v>
      </c>
      <c r="I274">
        <f t="shared" si="488"/>
        <v>0</v>
      </c>
      <c r="J274">
        <f t="shared" si="488"/>
        <v>0</v>
      </c>
      <c r="K274">
        <f t="shared" si="488"/>
        <v>0</v>
      </c>
      <c r="L274">
        <f t="shared" si="488"/>
        <v>0</v>
      </c>
      <c r="M274">
        <f t="shared" si="488"/>
        <v>0</v>
      </c>
      <c r="N274">
        <f t="shared" si="488"/>
        <v>0</v>
      </c>
      <c r="O274">
        <f t="shared" si="488"/>
        <v>0</v>
      </c>
      <c r="P274">
        <f t="shared" si="488"/>
        <v>0</v>
      </c>
      <c r="Q274">
        <f t="shared" si="488"/>
        <v>0</v>
      </c>
      <c r="R274">
        <f t="shared" si="488"/>
        <v>371.07</v>
      </c>
      <c r="S274">
        <f t="shared" si="488"/>
        <v>0</v>
      </c>
      <c r="T274">
        <f t="shared" si="488"/>
        <v>0</v>
      </c>
      <c r="U274">
        <f t="shared" si="488"/>
        <v>0</v>
      </c>
      <c r="V274">
        <f t="shared" si="488"/>
        <v>0</v>
      </c>
      <c r="W274">
        <f t="shared" si="488"/>
        <v>0</v>
      </c>
      <c r="X274">
        <f t="shared" si="488"/>
        <v>0</v>
      </c>
      <c r="Y274">
        <f t="shared" si="488"/>
        <v>0</v>
      </c>
      <c r="Z274">
        <f t="shared" si="488"/>
        <v>0</v>
      </c>
      <c r="AA274">
        <f t="shared" si="488"/>
        <v>0</v>
      </c>
      <c r="AB274">
        <f t="shared" si="488"/>
        <v>0</v>
      </c>
      <c r="AC274">
        <f t="shared" si="488"/>
        <v>0</v>
      </c>
      <c r="AD274">
        <f t="shared" si="488"/>
        <v>0</v>
      </c>
      <c r="AE274">
        <f t="shared" si="488"/>
        <v>0</v>
      </c>
      <c r="AF274">
        <f t="shared" si="488"/>
        <v>0</v>
      </c>
      <c r="AG274">
        <f t="shared" ref="AG274:BL274" si="489">AG125</f>
        <v>0</v>
      </c>
      <c r="AH274">
        <f t="shared" si="489"/>
        <v>0</v>
      </c>
      <c r="AI274">
        <f t="shared" si="489"/>
        <v>0</v>
      </c>
      <c r="AJ274">
        <f t="shared" si="489"/>
        <v>0</v>
      </c>
      <c r="AK274">
        <f t="shared" si="489"/>
        <v>0</v>
      </c>
      <c r="AL274">
        <f t="shared" si="489"/>
        <v>0</v>
      </c>
      <c r="AM274">
        <f t="shared" si="489"/>
        <v>0</v>
      </c>
      <c r="AN274">
        <f t="shared" si="489"/>
        <v>0</v>
      </c>
      <c r="AO274">
        <f t="shared" si="489"/>
        <v>0</v>
      </c>
      <c r="AP274">
        <f t="shared" si="489"/>
        <v>0</v>
      </c>
      <c r="AQ274">
        <f t="shared" si="489"/>
        <v>0</v>
      </c>
      <c r="AR274">
        <f t="shared" si="489"/>
        <v>0</v>
      </c>
      <c r="AS274">
        <f t="shared" si="489"/>
        <v>0</v>
      </c>
      <c r="AT274">
        <f t="shared" si="489"/>
        <v>0</v>
      </c>
      <c r="AU274">
        <f t="shared" si="489"/>
        <v>0</v>
      </c>
      <c r="AV274">
        <f t="shared" si="489"/>
        <v>0</v>
      </c>
      <c r="AW274">
        <f t="shared" si="489"/>
        <v>0</v>
      </c>
      <c r="AX274">
        <f t="shared" si="489"/>
        <v>0</v>
      </c>
      <c r="AY274">
        <f t="shared" si="489"/>
        <v>0</v>
      </c>
      <c r="AZ274">
        <f t="shared" si="489"/>
        <v>0</v>
      </c>
      <c r="BA274">
        <f t="shared" si="489"/>
        <v>0</v>
      </c>
      <c r="BB274">
        <f t="shared" si="489"/>
        <v>0</v>
      </c>
      <c r="BC274">
        <f t="shared" si="489"/>
        <v>0</v>
      </c>
      <c r="BD274">
        <f t="shared" si="489"/>
        <v>0</v>
      </c>
      <c r="BE274">
        <f t="shared" si="489"/>
        <v>0</v>
      </c>
      <c r="BF274">
        <f t="shared" si="489"/>
        <v>0</v>
      </c>
      <c r="BG274">
        <f t="shared" si="489"/>
        <v>0</v>
      </c>
      <c r="BH274">
        <f t="shared" si="489"/>
        <v>0</v>
      </c>
      <c r="BI274">
        <f t="shared" si="489"/>
        <v>0</v>
      </c>
      <c r="BJ274">
        <f t="shared" si="489"/>
        <v>0</v>
      </c>
      <c r="BK274">
        <f t="shared" si="489"/>
        <v>0</v>
      </c>
      <c r="BL274">
        <f t="shared" si="489"/>
        <v>0</v>
      </c>
      <c r="BM274">
        <f t="shared" ref="BM274:CR274" si="490">BM125</f>
        <v>0</v>
      </c>
      <c r="BN274">
        <f t="shared" si="490"/>
        <v>0</v>
      </c>
      <c r="BO274">
        <f t="shared" si="490"/>
        <v>0</v>
      </c>
      <c r="BP274">
        <f t="shared" si="490"/>
        <v>0</v>
      </c>
      <c r="BQ274">
        <f t="shared" si="490"/>
        <v>0</v>
      </c>
      <c r="BR274">
        <f t="shared" si="490"/>
        <v>0</v>
      </c>
      <c r="BS274">
        <f t="shared" si="490"/>
        <v>0</v>
      </c>
      <c r="BT274">
        <f t="shared" si="490"/>
        <v>0</v>
      </c>
      <c r="BU274">
        <f t="shared" si="490"/>
        <v>0</v>
      </c>
      <c r="BV274">
        <f t="shared" si="490"/>
        <v>0</v>
      </c>
      <c r="BW274">
        <f t="shared" si="490"/>
        <v>0</v>
      </c>
      <c r="BX274">
        <f t="shared" si="490"/>
        <v>0</v>
      </c>
      <c r="BY274">
        <f t="shared" si="490"/>
        <v>0</v>
      </c>
      <c r="BZ274">
        <f t="shared" si="490"/>
        <v>0</v>
      </c>
      <c r="CA274">
        <f t="shared" si="490"/>
        <v>0</v>
      </c>
      <c r="CB274">
        <f t="shared" si="490"/>
        <v>0</v>
      </c>
      <c r="CC274">
        <f t="shared" si="490"/>
        <v>0</v>
      </c>
      <c r="CD274">
        <f t="shared" si="490"/>
        <v>0</v>
      </c>
      <c r="CE274">
        <f t="shared" si="490"/>
        <v>0</v>
      </c>
      <c r="CF274">
        <f t="shared" si="490"/>
        <v>0</v>
      </c>
      <c r="CG274">
        <f t="shared" si="490"/>
        <v>0</v>
      </c>
      <c r="CH274">
        <f t="shared" si="490"/>
        <v>0</v>
      </c>
      <c r="CI274">
        <f t="shared" si="490"/>
        <v>0</v>
      </c>
      <c r="CJ274">
        <f t="shared" si="490"/>
        <v>0</v>
      </c>
      <c r="CK274">
        <f t="shared" si="490"/>
        <v>0</v>
      </c>
      <c r="CL274">
        <f t="shared" si="490"/>
        <v>0</v>
      </c>
      <c r="CM274">
        <f t="shared" si="490"/>
        <v>0</v>
      </c>
      <c r="CN274">
        <f t="shared" si="490"/>
        <v>0</v>
      </c>
      <c r="CO274">
        <f t="shared" si="490"/>
        <v>0</v>
      </c>
      <c r="CP274">
        <f t="shared" si="490"/>
        <v>0</v>
      </c>
      <c r="CQ274">
        <f t="shared" si="490"/>
        <v>0</v>
      </c>
      <c r="CR274">
        <f t="shared" si="490"/>
        <v>0</v>
      </c>
      <c r="CS274">
        <f t="shared" ref="CS274:DH274" si="491">CS125</f>
        <v>0</v>
      </c>
      <c r="CT274">
        <f t="shared" si="491"/>
        <v>0</v>
      </c>
      <c r="CU274">
        <f t="shared" si="491"/>
        <v>0</v>
      </c>
      <c r="CV274">
        <f t="shared" si="491"/>
        <v>0</v>
      </c>
      <c r="CW274">
        <f t="shared" si="491"/>
        <v>0</v>
      </c>
      <c r="CX274">
        <f t="shared" si="491"/>
        <v>0</v>
      </c>
      <c r="CY274">
        <f t="shared" si="491"/>
        <v>0</v>
      </c>
      <c r="CZ274">
        <f t="shared" si="491"/>
        <v>0</v>
      </c>
      <c r="DA274">
        <f t="shared" si="491"/>
        <v>0</v>
      </c>
      <c r="DB274">
        <f t="shared" si="491"/>
        <v>0</v>
      </c>
      <c r="DC274">
        <f t="shared" si="491"/>
        <v>0</v>
      </c>
      <c r="DD274">
        <f t="shared" si="491"/>
        <v>0</v>
      </c>
      <c r="DE274">
        <f t="shared" si="491"/>
        <v>0</v>
      </c>
      <c r="DF274">
        <f t="shared" si="491"/>
        <v>0</v>
      </c>
      <c r="DG274">
        <f t="shared" si="491"/>
        <v>0</v>
      </c>
      <c r="DH274">
        <f t="shared" si="491"/>
        <v>0</v>
      </c>
    </row>
    <row r="275" spans="1:112">
      <c r="A275">
        <f t="shared" ref="A275:BL275" si="492">A126</f>
        <v>586</v>
      </c>
      <c r="B275" t="str">
        <f t="shared" si="492"/>
        <v>Empresa Azucarera San Buenaventura</v>
      </c>
      <c r="C275">
        <f t="shared" si="492"/>
        <v>0</v>
      </c>
      <c r="D275">
        <f t="shared" si="492"/>
        <v>0</v>
      </c>
      <c r="E275">
        <f t="shared" si="492"/>
        <v>0</v>
      </c>
      <c r="F275">
        <f t="shared" si="492"/>
        <v>0</v>
      </c>
      <c r="G275">
        <f t="shared" si="492"/>
        <v>0</v>
      </c>
      <c r="H275">
        <f t="shared" si="492"/>
        <v>0</v>
      </c>
      <c r="I275">
        <f t="shared" si="492"/>
        <v>0</v>
      </c>
      <c r="J275">
        <f t="shared" si="492"/>
        <v>0</v>
      </c>
      <c r="K275">
        <f t="shared" si="492"/>
        <v>0</v>
      </c>
      <c r="L275">
        <f t="shared" si="492"/>
        <v>0</v>
      </c>
      <c r="M275">
        <f t="shared" si="492"/>
        <v>0</v>
      </c>
      <c r="N275">
        <f t="shared" si="492"/>
        <v>0</v>
      </c>
      <c r="O275">
        <f t="shared" si="492"/>
        <v>0</v>
      </c>
      <c r="P275">
        <f t="shared" si="492"/>
        <v>0</v>
      </c>
      <c r="Q275">
        <f t="shared" si="492"/>
        <v>0</v>
      </c>
      <c r="R275">
        <f t="shared" si="492"/>
        <v>2916.2</v>
      </c>
      <c r="S275">
        <f t="shared" si="492"/>
        <v>0</v>
      </c>
      <c r="T275">
        <f t="shared" si="492"/>
        <v>0</v>
      </c>
      <c r="U275">
        <f t="shared" si="492"/>
        <v>0</v>
      </c>
      <c r="V275">
        <f t="shared" si="492"/>
        <v>0</v>
      </c>
      <c r="W275">
        <f t="shared" si="492"/>
        <v>0</v>
      </c>
      <c r="X275">
        <f t="shared" si="492"/>
        <v>0</v>
      </c>
      <c r="Y275">
        <f t="shared" si="492"/>
        <v>0</v>
      </c>
      <c r="Z275">
        <f t="shared" si="492"/>
        <v>0</v>
      </c>
      <c r="AA275">
        <f t="shared" si="492"/>
        <v>0</v>
      </c>
      <c r="AB275">
        <f t="shared" si="492"/>
        <v>0</v>
      </c>
      <c r="AC275">
        <f t="shared" si="492"/>
        <v>0</v>
      </c>
      <c r="AD275">
        <f t="shared" si="492"/>
        <v>0</v>
      </c>
      <c r="AE275">
        <f t="shared" si="492"/>
        <v>0</v>
      </c>
      <c r="AF275">
        <f t="shared" si="492"/>
        <v>0</v>
      </c>
      <c r="AG275">
        <f t="shared" si="492"/>
        <v>0</v>
      </c>
      <c r="AH275">
        <f t="shared" si="492"/>
        <v>0</v>
      </c>
      <c r="AI275">
        <f t="shared" si="492"/>
        <v>0</v>
      </c>
      <c r="AJ275">
        <f t="shared" si="492"/>
        <v>0</v>
      </c>
      <c r="AK275">
        <f t="shared" si="492"/>
        <v>0</v>
      </c>
      <c r="AL275">
        <f t="shared" si="492"/>
        <v>0</v>
      </c>
      <c r="AM275">
        <f t="shared" si="492"/>
        <v>0</v>
      </c>
      <c r="AN275">
        <f t="shared" si="492"/>
        <v>0</v>
      </c>
      <c r="AO275">
        <f t="shared" si="492"/>
        <v>0</v>
      </c>
      <c r="AP275">
        <f t="shared" si="492"/>
        <v>0</v>
      </c>
      <c r="AQ275">
        <f t="shared" si="492"/>
        <v>0</v>
      </c>
      <c r="AR275">
        <f t="shared" si="492"/>
        <v>0</v>
      </c>
      <c r="AS275">
        <f t="shared" si="492"/>
        <v>0</v>
      </c>
      <c r="AT275">
        <f t="shared" si="492"/>
        <v>0</v>
      </c>
      <c r="AU275">
        <f t="shared" si="492"/>
        <v>0</v>
      </c>
      <c r="AV275">
        <f t="shared" si="492"/>
        <v>0</v>
      </c>
      <c r="AW275">
        <f t="shared" si="492"/>
        <v>0</v>
      </c>
      <c r="AX275">
        <f t="shared" si="492"/>
        <v>0</v>
      </c>
      <c r="AY275">
        <f t="shared" si="492"/>
        <v>0</v>
      </c>
      <c r="AZ275">
        <f t="shared" si="492"/>
        <v>0</v>
      </c>
      <c r="BA275">
        <f t="shared" si="492"/>
        <v>0</v>
      </c>
      <c r="BB275">
        <f t="shared" si="492"/>
        <v>0</v>
      </c>
      <c r="BC275">
        <f t="shared" si="492"/>
        <v>0</v>
      </c>
      <c r="BD275">
        <f t="shared" si="492"/>
        <v>0</v>
      </c>
      <c r="BE275">
        <f t="shared" si="492"/>
        <v>0</v>
      </c>
      <c r="BF275">
        <f t="shared" si="492"/>
        <v>0</v>
      </c>
      <c r="BG275">
        <f t="shared" si="492"/>
        <v>0</v>
      </c>
      <c r="BH275">
        <f t="shared" si="492"/>
        <v>0</v>
      </c>
      <c r="BI275">
        <f t="shared" si="492"/>
        <v>0</v>
      </c>
      <c r="BJ275">
        <f t="shared" si="492"/>
        <v>0</v>
      </c>
      <c r="BK275">
        <f t="shared" si="492"/>
        <v>0</v>
      </c>
      <c r="BL275">
        <f t="shared" si="492"/>
        <v>0</v>
      </c>
      <c r="BM275">
        <f t="shared" ref="BM275:DH275" si="493">BM126</f>
        <v>0</v>
      </c>
      <c r="BN275">
        <f t="shared" si="493"/>
        <v>0</v>
      </c>
      <c r="BO275">
        <f t="shared" si="493"/>
        <v>0</v>
      </c>
      <c r="BP275">
        <f t="shared" si="493"/>
        <v>0</v>
      </c>
      <c r="BQ275">
        <f t="shared" si="493"/>
        <v>0</v>
      </c>
      <c r="BR275">
        <f t="shared" si="493"/>
        <v>0</v>
      </c>
      <c r="BS275">
        <f t="shared" si="493"/>
        <v>0</v>
      </c>
      <c r="BT275">
        <f t="shared" si="493"/>
        <v>0</v>
      </c>
      <c r="BU275">
        <f t="shared" si="493"/>
        <v>0</v>
      </c>
      <c r="BV275">
        <f t="shared" si="493"/>
        <v>0</v>
      </c>
      <c r="BW275">
        <f t="shared" si="493"/>
        <v>0</v>
      </c>
      <c r="BX275">
        <f t="shared" si="493"/>
        <v>0</v>
      </c>
      <c r="BY275">
        <f t="shared" si="493"/>
        <v>0</v>
      </c>
      <c r="BZ275">
        <f t="shared" si="493"/>
        <v>0</v>
      </c>
      <c r="CA275">
        <f t="shared" si="493"/>
        <v>0</v>
      </c>
      <c r="CB275">
        <f t="shared" si="493"/>
        <v>0</v>
      </c>
      <c r="CC275">
        <f t="shared" si="493"/>
        <v>0</v>
      </c>
      <c r="CD275">
        <f t="shared" si="493"/>
        <v>0</v>
      </c>
      <c r="CE275">
        <f t="shared" si="493"/>
        <v>0</v>
      </c>
      <c r="CF275">
        <f t="shared" si="493"/>
        <v>0</v>
      </c>
      <c r="CG275">
        <f t="shared" si="493"/>
        <v>0</v>
      </c>
      <c r="CH275">
        <f t="shared" si="493"/>
        <v>0</v>
      </c>
      <c r="CI275">
        <f t="shared" si="493"/>
        <v>0</v>
      </c>
      <c r="CJ275">
        <f t="shared" si="493"/>
        <v>0</v>
      </c>
      <c r="CK275">
        <f t="shared" si="493"/>
        <v>0</v>
      </c>
      <c r="CL275">
        <f t="shared" si="493"/>
        <v>0</v>
      </c>
      <c r="CM275">
        <f t="shared" si="493"/>
        <v>0</v>
      </c>
      <c r="CN275">
        <f t="shared" si="493"/>
        <v>0</v>
      </c>
      <c r="CO275">
        <f t="shared" si="493"/>
        <v>0</v>
      </c>
      <c r="CP275">
        <f t="shared" si="493"/>
        <v>0</v>
      </c>
      <c r="CQ275">
        <f t="shared" si="493"/>
        <v>0</v>
      </c>
      <c r="CR275">
        <f t="shared" si="493"/>
        <v>0</v>
      </c>
      <c r="CS275">
        <f t="shared" si="493"/>
        <v>0</v>
      </c>
      <c r="CT275">
        <f t="shared" si="493"/>
        <v>0</v>
      </c>
      <c r="CU275">
        <f t="shared" si="493"/>
        <v>0</v>
      </c>
      <c r="CV275">
        <f t="shared" si="493"/>
        <v>0</v>
      </c>
      <c r="CW275">
        <f t="shared" si="493"/>
        <v>0</v>
      </c>
      <c r="CX275">
        <f t="shared" si="493"/>
        <v>0</v>
      </c>
      <c r="CY275">
        <f t="shared" si="493"/>
        <v>0</v>
      </c>
      <c r="CZ275">
        <f t="shared" si="493"/>
        <v>0</v>
      </c>
      <c r="DA275">
        <f t="shared" si="493"/>
        <v>0</v>
      </c>
      <c r="DB275">
        <f t="shared" si="493"/>
        <v>0</v>
      </c>
      <c r="DC275">
        <f t="shared" si="493"/>
        <v>0</v>
      </c>
      <c r="DD275">
        <f t="shared" si="493"/>
        <v>0</v>
      </c>
      <c r="DE275">
        <f t="shared" si="493"/>
        <v>0</v>
      </c>
      <c r="DF275">
        <f t="shared" si="493"/>
        <v>0</v>
      </c>
      <c r="DG275">
        <f t="shared" si="493"/>
        <v>0</v>
      </c>
      <c r="DH275">
        <f t="shared" si="493"/>
        <v>0</v>
      </c>
    </row>
    <row r="276" spans="1:112">
      <c r="A276">
        <f t="shared" ref="A276:BL276" si="494">A127</f>
        <v>591</v>
      </c>
      <c r="B276" t="str">
        <f t="shared" si="494"/>
        <v>Empresa Estatal de Transporte por Cable "Mi teleférico"</v>
      </c>
      <c r="C276">
        <f t="shared" si="494"/>
        <v>0</v>
      </c>
      <c r="D276">
        <f t="shared" si="494"/>
        <v>0</v>
      </c>
      <c r="E276">
        <f t="shared" si="494"/>
        <v>0</v>
      </c>
      <c r="F276">
        <f t="shared" si="494"/>
        <v>0</v>
      </c>
      <c r="G276">
        <f t="shared" si="494"/>
        <v>0</v>
      </c>
      <c r="H276">
        <f t="shared" si="494"/>
        <v>0</v>
      </c>
      <c r="I276">
        <f t="shared" si="494"/>
        <v>0</v>
      </c>
      <c r="J276">
        <f t="shared" si="494"/>
        <v>0</v>
      </c>
      <c r="K276">
        <f t="shared" si="494"/>
        <v>0</v>
      </c>
      <c r="L276">
        <f t="shared" si="494"/>
        <v>0</v>
      </c>
      <c r="M276">
        <f t="shared" si="494"/>
        <v>0</v>
      </c>
      <c r="N276">
        <f t="shared" si="494"/>
        <v>0</v>
      </c>
      <c r="O276">
        <f t="shared" si="494"/>
        <v>0</v>
      </c>
      <c r="P276">
        <f t="shared" si="494"/>
        <v>0</v>
      </c>
      <c r="Q276">
        <f t="shared" si="494"/>
        <v>0</v>
      </c>
      <c r="R276">
        <f t="shared" si="494"/>
        <v>2599200.9300000002</v>
      </c>
      <c r="S276">
        <f t="shared" si="494"/>
        <v>0</v>
      </c>
      <c r="T276">
        <f t="shared" si="494"/>
        <v>0</v>
      </c>
      <c r="U276">
        <f t="shared" si="494"/>
        <v>0</v>
      </c>
      <c r="V276">
        <f t="shared" si="494"/>
        <v>0</v>
      </c>
      <c r="W276">
        <f t="shared" si="494"/>
        <v>0</v>
      </c>
      <c r="X276">
        <f t="shared" si="494"/>
        <v>0</v>
      </c>
      <c r="Y276">
        <f t="shared" si="494"/>
        <v>0</v>
      </c>
      <c r="Z276">
        <f t="shared" si="494"/>
        <v>0</v>
      </c>
      <c r="AA276">
        <f t="shared" si="494"/>
        <v>0</v>
      </c>
      <c r="AB276">
        <f t="shared" si="494"/>
        <v>0</v>
      </c>
      <c r="AC276">
        <f t="shared" si="494"/>
        <v>0</v>
      </c>
      <c r="AD276">
        <f t="shared" si="494"/>
        <v>0</v>
      </c>
      <c r="AE276">
        <f t="shared" si="494"/>
        <v>0</v>
      </c>
      <c r="AF276">
        <f t="shared" si="494"/>
        <v>0</v>
      </c>
      <c r="AG276">
        <f t="shared" si="494"/>
        <v>0</v>
      </c>
      <c r="AH276">
        <f t="shared" si="494"/>
        <v>0</v>
      </c>
      <c r="AI276">
        <f t="shared" si="494"/>
        <v>0</v>
      </c>
      <c r="AJ276">
        <f t="shared" si="494"/>
        <v>0</v>
      </c>
      <c r="AK276">
        <f t="shared" si="494"/>
        <v>0</v>
      </c>
      <c r="AL276">
        <f t="shared" si="494"/>
        <v>0</v>
      </c>
      <c r="AM276">
        <f t="shared" si="494"/>
        <v>0</v>
      </c>
      <c r="AN276">
        <f t="shared" si="494"/>
        <v>0</v>
      </c>
      <c r="AO276">
        <f t="shared" si="494"/>
        <v>0</v>
      </c>
      <c r="AP276">
        <f t="shared" si="494"/>
        <v>0</v>
      </c>
      <c r="AQ276">
        <f t="shared" si="494"/>
        <v>0</v>
      </c>
      <c r="AR276">
        <f t="shared" si="494"/>
        <v>0</v>
      </c>
      <c r="AS276">
        <f t="shared" si="494"/>
        <v>0</v>
      </c>
      <c r="AT276">
        <f t="shared" si="494"/>
        <v>0</v>
      </c>
      <c r="AU276">
        <f t="shared" si="494"/>
        <v>0</v>
      </c>
      <c r="AV276">
        <f t="shared" si="494"/>
        <v>0</v>
      </c>
      <c r="AW276">
        <f t="shared" si="494"/>
        <v>0</v>
      </c>
      <c r="AX276">
        <f t="shared" si="494"/>
        <v>0</v>
      </c>
      <c r="AY276">
        <f t="shared" si="494"/>
        <v>0</v>
      </c>
      <c r="AZ276">
        <f t="shared" si="494"/>
        <v>0</v>
      </c>
      <c r="BA276">
        <f t="shared" si="494"/>
        <v>0</v>
      </c>
      <c r="BB276">
        <f t="shared" si="494"/>
        <v>0</v>
      </c>
      <c r="BC276">
        <f t="shared" si="494"/>
        <v>0</v>
      </c>
      <c r="BD276">
        <f t="shared" si="494"/>
        <v>0</v>
      </c>
      <c r="BE276">
        <f t="shared" si="494"/>
        <v>0</v>
      </c>
      <c r="BF276">
        <f t="shared" si="494"/>
        <v>0</v>
      </c>
      <c r="BG276">
        <f t="shared" si="494"/>
        <v>0</v>
      </c>
      <c r="BH276">
        <f t="shared" si="494"/>
        <v>0</v>
      </c>
      <c r="BI276">
        <f t="shared" si="494"/>
        <v>0</v>
      </c>
      <c r="BJ276">
        <f t="shared" si="494"/>
        <v>0</v>
      </c>
      <c r="BK276">
        <f t="shared" si="494"/>
        <v>0</v>
      </c>
      <c r="BL276">
        <f t="shared" si="494"/>
        <v>0</v>
      </c>
      <c r="BM276">
        <f t="shared" ref="BM276:DH276" si="495">BM127</f>
        <v>0</v>
      </c>
      <c r="BN276">
        <f t="shared" si="495"/>
        <v>0</v>
      </c>
      <c r="BO276">
        <f t="shared" si="495"/>
        <v>0</v>
      </c>
      <c r="BP276">
        <f t="shared" si="495"/>
        <v>0</v>
      </c>
      <c r="BQ276">
        <f t="shared" si="495"/>
        <v>0</v>
      </c>
      <c r="BR276">
        <f t="shared" si="495"/>
        <v>0</v>
      </c>
      <c r="BS276">
        <f t="shared" si="495"/>
        <v>0</v>
      </c>
      <c r="BT276">
        <f t="shared" si="495"/>
        <v>0</v>
      </c>
      <c r="BU276">
        <f t="shared" si="495"/>
        <v>0</v>
      </c>
      <c r="BV276">
        <f t="shared" si="495"/>
        <v>0</v>
      </c>
      <c r="BW276">
        <f t="shared" si="495"/>
        <v>0</v>
      </c>
      <c r="BX276">
        <f t="shared" si="495"/>
        <v>0</v>
      </c>
      <c r="BY276">
        <f t="shared" si="495"/>
        <v>0</v>
      </c>
      <c r="BZ276">
        <f t="shared" si="495"/>
        <v>0</v>
      </c>
      <c r="CA276">
        <f t="shared" si="495"/>
        <v>0</v>
      </c>
      <c r="CB276">
        <f t="shared" si="495"/>
        <v>0</v>
      </c>
      <c r="CC276">
        <f t="shared" si="495"/>
        <v>0</v>
      </c>
      <c r="CD276">
        <f t="shared" si="495"/>
        <v>0</v>
      </c>
      <c r="CE276">
        <f t="shared" si="495"/>
        <v>0</v>
      </c>
      <c r="CF276">
        <f t="shared" si="495"/>
        <v>0</v>
      </c>
      <c r="CG276">
        <f t="shared" si="495"/>
        <v>0</v>
      </c>
      <c r="CH276">
        <f t="shared" si="495"/>
        <v>0</v>
      </c>
      <c r="CI276">
        <f t="shared" si="495"/>
        <v>0</v>
      </c>
      <c r="CJ276">
        <f t="shared" si="495"/>
        <v>0</v>
      </c>
      <c r="CK276">
        <f t="shared" si="495"/>
        <v>0</v>
      </c>
      <c r="CL276">
        <f t="shared" si="495"/>
        <v>0</v>
      </c>
      <c r="CM276">
        <f t="shared" si="495"/>
        <v>0</v>
      </c>
      <c r="CN276">
        <f t="shared" si="495"/>
        <v>0</v>
      </c>
      <c r="CO276">
        <f t="shared" si="495"/>
        <v>0</v>
      </c>
      <c r="CP276">
        <f t="shared" si="495"/>
        <v>0</v>
      </c>
      <c r="CQ276">
        <f t="shared" si="495"/>
        <v>0</v>
      </c>
      <c r="CR276">
        <f t="shared" si="495"/>
        <v>0</v>
      </c>
      <c r="CS276">
        <f t="shared" si="495"/>
        <v>0</v>
      </c>
      <c r="CT276">
        <f t="shared" si="495"/>
        <v>0</v>
      </c>
      <c r="CU276">
        <f t="shared" si="495"/>
        <v>0</v>
      </c>
      <c r="CV276">
        <f t="shared" si="495"/>
        <v>0</v>
      </c>
      <c r="CW276">
        <f t="shared" si="495"/>
        <v>0</v>
      </c>
      <c r="CX276">
        <f t="shared" si="495"/>
        <v>0</v>
      </c>
      <c r="CY276">
        <f t="shared" si="495"/>
        <v>0</v>
      </c>
      <c r="CZ276">
        <f t="shared" si="495"/>
        <v>0</v>
      </c>
      <c r="DA276">
        <f t="shared" si="495"/>
        <v>0</v>
      </c>
      <c r="DB276">
        <f t="shared" si="495"/>
        <v>0</v>
      </c>
      <c r="DC276">
        <f t="shared" si="495"/>
        <v>0</v>
      </c>
      <c r="DD276">
        <f t="shared" si="495"/>
        <v>0</v>
      </c>
      <c r="DE276">
        <f t="shared" si="495"/>
        <v>0</v>
      </c>
      <c r="DF276">
        <f t="shared" si="495"/>
        <v>0</v>
      </c>
      <c r="DG276">
        <f t="shared" si="495"/>
        <v>0</v>
      </c>
      <c r="DH276">
        <f t="shared" si="495"/>
        <v>0</v>
      </c>
    </row>
    <row r="277" spans="1:112">
      <c r="A277">
        <f t="shared" ref="A277:BL277" si="496">A128</f>
        <v>234</v>
      </c>
      <c r="B277" t="str">
        <f t="shared" si="496"/>
        <v xml:space="preserve">Servicio Geológico Minero </v>
      </c>
      <c r="C277">
        <f t="shared" si="496"/>
        <v>0</v>
      </c>
      <c r="D277">
        <f t="shared" si="496"/>
        <v>0</v>
      </c>
      <c r="E277">
        <f t="shared" si="496"/>
        <v>0</v>
      </c>
      <c r="F277">
        <f t="shared" si="496"/>
        <v>0</v>
      </c>
      <c r="G277">
        <f t="shared" si="496"/>
        <v>0</v>
      </c>
      <c r="H277">
        <f t="shared" si="496"/>
        <v>0</v>
      </c>
      <c r="I277">
        <f t="shared" si="496"/>
        <v>0</v>
      </c>
      <c r="J277">
        <f t="shared" si="496"/>
        <v>0</v>
      </c>
      <c r="K277">
        <f t="shared" si="496"/>
        <v>0</v>
      </c>
      <c r="L277">
        <f t="shared" si="496"/>
        <v>0</v>
      </c>
      <c r="M277">
        <f t="shared" si="496"/>
        <v>0</v>
      </c>
      <c r="N277">
        <f t="shared" si="496"/>
        <v>0</v>
      </c>
      <c r="O277">
        <f t="shared" si="496"/>
        <v>0</v>
      </c>
      <c r="P277">
        <f t="shared" si="496"/>
        <v>0</v>
      </c>
      <c r="Q277">
        <f t="shared" si="496"/>
        <v>0</v>
      </c>
      <c r="R277">
        <f t="shared" si="496"/>
        <v>869945.8</v>
      </c>
      <c r="S277">
        <f t="shared" si="496"/>
        <v>0</v>
      </c>
      <c r="T277">
        <f t="shared" si="496"/>
        <v>0</v>
      </c>
      <c r="U277">
        <f t="shared" si="496"/>
        <v>0</v>
      </c>
      <c r="V277">
        <f t="shared" si="496"/>
        <v>0</v>
      </c>
      <c r="W277">
        <f t="shared" si="496"/>
        <v>0</v>
      </c>
      <c r="X277">
        <f t="shared" si="496"/>
        <v>0</v>
      </c>
      <c r="Y277">
        <f t="shared" si="496"/>
        <v>0</v>
      </c>
      <c r="Z277">
        <f t="shared" si="496"/>
        <v>0</v>
      </c>
      <c r="AA277">
        <f t="shared" si="496"/>
        <v>0</v>
      </c>
      <c r="AB277">
        <f t="shared" si="496"/>
        <v>0</v>
      </c>
      <c r="AC277">
        <f t="shared" si="496"/>
        <v>0</v>
      </c>
      <c r="AD277">
        <f t="shared" si="496"/>
        <v>0</v>
      </c>
      <c r="AE277">
        <f t="shared" si="496"/>
        <v>0</v>
      </c>
      <c r="AF277">
        <f t="shared" si="496"/>
        <v>0</v>
      </c>
      <c r="AG277">
        <f t="shared" si="496"/>
        <v>0</v>
      </c>
      <c r="AH277">
        <f t="shared" si="496"/>
        <v>0</v>
      </c>
      <c r="AI277">
        <f t="shared" si="496"/>
        <v>0</v>
      </c>
      <c r="AJ277">
        <f t="shared" si="496"/>
        <v>0</v>
      </c>
      <c r="AK277">
        <f t="shared" si="496"/>
        <v>0</v>
      </c>
      <c r="AL277">
        <f t="shared" si="496"/>
        <v>0</v>
      </c>
      <c r="AM277">
        <f t="shared" si="496"/>
        <v>0</v>
      </c>
      <c r="AN277">
        <f t="shared" si="496"/>
        <v>0</v>
      </c>
      <c r="AO277">
        <f t="shared" si="496"/>
        <v>0</v>
      </c>
      <c r="AP277">
        <f t="shared" si="496"/>
        <v>0</v>
      </c>
      <c r="AQ277">
        <f t="shared" si="496"/>
        <v>0</v>
      </c>
      <c r="AR277">
        <f t="shared" si="496"/>
        <v>0</v>
      </c>
      <c r="AS277">
        <f t="shared" si="496"/>
        <v>0</v>
      </c>
      <c r="AT277">
        <f t="shared" si="496"/>
        <v>0</v>
      </c>
      <c r="AU277">
        <f t="shared" si="496"/>
        <v>0</v>
      </c>
      <c r="AV277">
        <f t="shared" si="496"/>
        <v>0</v>
      </c>
      <c r="AW277">
        <f t="shared" si="496"/>
        <v>0</v>
      </c>
      <c r="AX277">
        <f t="shared" si="496"/>
        <v>0</v>
      </c>
      <c r="AY277">
        <f t="shared" si="496"/>
        <v>0</v>
      </c>
      <c r="AZ277">
        <f t="shared" si="496"/>
        <v>0</v>
      </c>
      <c r="BA277">
        <f t="shared" si="496"/>
        <v>0</v>
      </c>
      <c r="BB277">
        <f t="shared" si="496"/>
        <v>0</v>
      </c>
      <c r="BC277">
        <f t="shared" si="496"/>
        <v>0</v>
      </c>
      <c r="BD277">
        <f t="shared" si="496"/>
        <v>0</v>
      </c>
      <c r="BE277">
        <f t="shared" si="496"/>
        <v>0</v>
      </c>
      <c r="BF277">
        <f t="shared" si="496"/>
        <v>0</v>
      </c>
      <c r="BG277">
        <f t="shared" si="496"/>
        <v>0</v>
      </c>
      <c r="BH277">
        <f t="shared" si="496"/>
        <v>0</v>
      </c>
      <c r="BI277">
        <f t="shared" si="496"/>
        <v>0</v>
      </c>
      <c r="BJ277">
        <f t="shared" si="496"/>
        <v>0</v>
      </c>
      <c r="BK277">
        <f t="shared" si="496"/>
        <v>0</v>
      </c>
      <c r="BL277">
        <f t="shared" si="496"/>
        <v>0</v>
      </c>
      <c r="BM277">
        <f t="shared" ref="BM277:DH277" si="497">BM128</f>
        <v>0</v>
      </c>
      <c r="BN277">
        <f t="shared" si="497"/>
        <v>0</v>
      </c>
      <c r="BO277">
        <f t="shared" si="497"/>
        <v>0</v>
      </c>
      <c r="BP277">
        <f t="shared" si="497"/>
        <v>0</v>
      </c>
      <c r="BQ277">
        <f t="shared" si="497"/>
        <v>0</v>
      </c>
      <c r="BR277">
        <f t="shared" si="497"/>
        <v>0</v>
      </c>
      <c r="BS277">
        <f t="shared" si="497"/>
        <v>0</v>
      </c>
      <c r="BT277">
        <f t="shared" si="497"/>
        <v>0</v>
      </c>
      <c r="BU277">
        <f t="shared" si="497"/>
        <v>0</v>
      </c>
      <c r="BV277">
        <f t="shared" si="497"/>
        <v>0</v>
      </c>
      <c r="BW277">
        <f t="shared" si="497"/>
        <v>0</v>
      </c>
      <c r="BX277">
        <f t="shared" si="497"/>
        <v>0</v>
      </c>
      <c r="BY277">
        <f t="shared" si="497"/>
        <v>0</v>
      </c>
      <c r="BZ277">
        <f t="shared" si="497"/>
        <v>0</v>
      </c>
      <c r="CA277">
        <f t="shared" si="497"/>
        <v>0</v>
      </c>
      <c r="CB277">
        <f t="shared" si="497"/>
        <v>0</v>
      </c>
      <c r="CC277">
        <f t="shared" si="497"/>
        <v>0</v>
      </c>
      <c r="CD277">
        <f t="shared" si="497"/>
        <v>0</v>
      </c>
      <c r="CE277">
        <f t="shared" si="497"/>
        <v>0</v>
      </c>
      <c r="CF277">
        <f t="shared" si="497"/>
        <v>0</v>
      </c>
      <c r="CG277">
        <f t="shared" si="497"/>
        <v>0</v>
      </c>
      <c r="CH277">
        <f t="shared" si="497"/>
        <v>0</v>
      </c>
      <c r="CI277">
        <f t="shared" si="497"/>
        <v>0</v>
      </c>
      <c r="CJ277">
        <f t="shared" si="497"/>
        <v>0</v>
      </c>
      <c r="CK277">
        <f t="shared" si="497"/>
        <v>0</v>
      </c>
      <c r="CL277">
        <f t="shared" si="497"/>
        <v>0</v>
      </c>
      <c r="CM277">
        <f t="shared" si="497"/>
        <v>0</v>
      </c>
      <c r="CN277">
        <f t="shared" si="497"/>
        <v>0</v>
      </c>
      <c r="CO277">
        <f t="shared" si="497"/>
        <v>0</v>
      </c>
      <c r="CP277">
        <f t="shared" si="497"/>
        <v>0</v>
      </c>
      <c r="CQ277">
        <f t="shared" si="497"/>
        <v>0</v>
      </c>
      <c r="CR277">
        <f t="shared" si="497"/>
        <v>0</v>
      </c>
      <c r="CS277">
        <f t="shared" si="497"/>
        <v>0</v>
      </c>
      <c r="CT277">
        <f t="shared" si="497"/>
        <v>0</v>
      </c>
      <c r="CU277">
        <f t="shared" si="497"/>
        <v>0</v>
      </c>
      <c r="CV277">
        <f t="shared" si="497"/>
        <v>0</v>
      </c>
      <c r="CW277">
        <f t="shared" si="497"/>
        <v>0</v>
      </c>
      <c r="CX277">
        <f t="shared" si="497"/>
        <v>0</v>
      </c>
      <c r="CY277">
        <f t="shared" si="497"/>
        <v>0</v>
      </c>
      <c r="CZ277">
        <f t="shared" si="497"/>
        <v>0</v>
      </c>
      <c r="DA277">
        <f t="shared" si="497"/>
        <v>0</v>
      </c>
      <c r="DB277">
        <f t="shared" si="497"/>
        <v>0</v>
      </c>
      <c r="DC277">
        <f t="shared" si="497"/>
        <v>0</v>
      </c>
      <c r="DD277">
        <f t="shared" si="497"/>
        <v>0</v>
      </c>
      <c r="DE277">
        <f t="shared" si="497"/>
        <v>0</v>
      </c>
      <c r="DF277">
        <f t="shared" si="497"/>
        <v>0</v>
      </c>
      <c r="DG277">
        <f t="shared" si="497"/>
        <v>0</v>
      </c>
      <c r="DH277">
        <f t="shared" si="497"/>
        <v>0</v>
      </c>
    </row>
    <row r="278" spans="1:112">
      <c r="A278">
        <f t="shared" ref="A278:BL278" si="498">A129</f>
        <v>221</v>
      </c>
      <c r="B278" t="str">
        <f t="shared" si="498"/>
        <v>Serv. Nal. de Reg. y Control de la Comer. de Minerales y Metales</v>
      </c>
      <c r="C278">
        <f t="shared" si="498"/>
        <v>0</v>
      </c>
      <c r="D278">
        <f t="shared" si="498"/>
        <v>0</v>
      </c>
      <c r="E278">
        <f t="shared" si="498"/>
        <v>0</v>
      </c>
      <c r="F278">
        <f t="shared" si="498"/>
        <v>0</v>
      </c>
      <c r="G278">
        <f t="shared" si="498"/>
        <v>0</v>
      </c>
      <c r="H278">
        <f t="shared" si="498"/>
        <v>0</v>
      </c>
      <c r="I278">
        <f t="shared" si="498"/>
        <v>0</v>
      </c>
      <c r="J278">
        <f t="shared" si="498"/>
        <v>0</v>
      </c>
      <c r="K278">
        <f t="shared" si="498"/>
        <v>0</v>
      </c>
      <c r="L278">
        <f t="shared" si="498"/>
        <v>0</v>
      </c>
      <c r="M278">
        <f t="shared" si="498"/>
        <v>0</v>
      </c>
      <c r="N278">
        <f t="shared" si="498"/>
        <v>0</v>
      </c>
      <c r="O278">
        <f t="shared" si="498"/>
        <v>0</v>
      </c>
      <c r="P278">
        <f t="shared" si="498"/>
        <v>0</v>
      </c>
      <c r="Q278">
        <f t="shared" si="498"/>
        <v>0</v>
      </c>
      <c r="R278">
        <f t="shared" si="498"/>
        <v>284.12</v>
      </c>
      <c r="S278">
        <f t="shared" si="498"/>
        <v>0</v>
      </c>
      <c r="T278">
        <f t="shared" si="498"/>
        <v>0</v>
      </c>
      <c r="U278">
        <f t="shared" si="498"/>
        <v>0</v>
      </c>
      <c r="V278">
        <f t="shared" si="498"/>
        <v>0</v>
      </c>
      <c r="W278">
        <f t="shared" si="498"/>
        <v>0</v>
      </c>
      <c r="X278">
        <f t="shared" si="498"/>
        <v>0</v>
      </c>
      <c r="Y278">
        <f t="shared" si="498"/>
        <v>0</v>
      </c>
      <c r="Z278">
        <f t="shared" si="498"/>
        <v>0</v>
      </c>
      <c r="AA278">
        <f t="shared" si="498"/>
        <v>0</v>
      </c>
      <c r="AB278">
        <f t="shared" si="498"/>
        <v>0</v>
      </c>
      <c r="AC278">
        <f t="shared" si="498"/>
        <v>0</v>
      </c>
      <c r="AD278">
        <f t="shared" si="498"/>
        <v>0</v>
      </c>
      <c r="AE278">
        <f t="shared" si="498"/>
        <v>0</v>
      </c>
      <c r="AF278">
        <f t="shared" si="498"/>
        <v>0</v>
      </c>
      <c r="AG278">
        <f t="shared" si="498"/>
        <v>0</v>
      </c>
      <c r="AH278">
        <f t="shared" si="498"/>
        <v>0</v>
      </c>
      <c r="AI278">
        <f t="shared" si="498"/>
        <v>0</v>
      </c>
      <c r="AJ278">
        <f t="shared" si="498"/>
        <v>0</v>
      </c>
      <c r="AK278">
        <f t="shared" si="498"/>
        <v>0</v>
      </c>
      <c r="AL278">
        <f t="shared" si="498"/>
        <v>0</v>
      </c>
      <c r="AM278">
        <f t="shared" si="498"/>
        <v>0</v>
      </c>
      <c r="AN278">
        <f t="shared" si="498"/>
        <v>0</v>
      </c>
      <c r="AO278">
        <f t="shared" si="498"/>
        <v>0</v>
      </c>
      <c r="AP278">
        <f t="shared" si="498"/>
        <v>0</v>
      </c>
      <c r="AQ278">
        <f t="shared" si="498"/>
        <v>0</v>
      </c>
      <c r="AR278">
        <f t="shared" si="498"/>
        <v>0</v>
      </c>
      <c r="AS278">
        <f t="shared" si="498"/>
        <v>0</v>
      </c>
      <c r="AT278">
        <f t="shared" si="498"/>
        <v>0</v>
      </c>
      <c r="AU278">
        <f t="shared" si="498"/>
        <v>0</v>
      </c>
      <c r="AV278">
        <f t="shared" si="498"/>
        <v>0</v>
      </c>
      <c r="AW278">
        <f t="shared" si="498"/>
        <v>0</v>
      </c>
      <c r="AX278">
        <f t="shared" si="498"/>
        <v>0</v>
      </c>
      <c r="AY278">
        <f t="shared" si="498"/>
        <v>0</v>
      </c>
      <c r="AZ278">
        <f t="shared" si="498"/>
        <v>0</v>
      </c>
      <c r="BA278">
        <f t="shared" si="498"/>
        <v>0</v>
      </c>
      <c r="BB278">
        <f t="shared" si="498"/>
        <v>0</v>
      </c>
      <c r="BC278">
        <f t="shared" si="498"/>
        <v>0</v>
      </c>
      <c r="BD278">
        <f t="shared" si="498"/>
        <v>0</v>
      </c>
      <c r="BE278">
        <f t="shared" si="498"/>
        <v>0</v>
      </c>
      <c r="BF278">
        <f t="shared" si="498"/>
        <v>0</v>
      </c>
      <c r="BG278">
        <f t="shared" si="498"/>
        <v>0</v>
      </c>
      <c r="BH278">
        <f t="shared" si="498"/>
        <v>0</v>
      </c>
      <c r="BI278">
        <f t="shared" si="498"/>
        <v>0</v>
      </c>
      <c r="BJ278">
        <f t="shared" si="498"/>
        <v>0</v>
      </c>
      <c r="BK278">
        <f t="shared" si="498"/>
        <v>0</v>
      </c>
      <c r="BL278">
        <f t="shared" si="498"/>
        <v>0</v>
      </c>
      <c r="BM278">
        <f t="shared" ref="BM278:DH278" si="499">BM129</f>
        <v>0</v>
      </c>
      <c r="BN278">
        <f t="shared" si="499"/>
        <v>0</v>
      </c>
      <c r="BO278">
        <f t="shared" si="499"/>
        <v>0</v>
      </c>
      <c r="BP278">
        <f t="shared" si="499"/>
        <v>0</v>
      </c>
      <c r="BQ278">
        <f t="shared" si="499"/>
        <v>0</v>
      </c>
      <c r="BR278">
        <f t="shared" si="499"/>
        <v>0</v>
      </c>
      <c r="BS278">
        <f t="shared" si="499"/>
        <v>0</v>
      </c>
      <c r="BT278">
        <f t="shared" si="499"/>
        <v>0</v>
      </c>
      <c r="BU278">
        <f t="shared" si="499"/>
        <v>0</v>
      </c>
      <c r="BV278">
        <f t="shared" si="499"/>
        <v>0</v>
      </c>
      <c r="BW278">
        <f t="shared" si="499"/>
        <v>0</v>
      </c>
      <c r="BX278">
        <f t="shared" si="499"/>
        <v>0</v>
      </c>
      <c r="BY278">
        <f t="shared" si="499"/>
        <v>0</v>
      </c>
      <c r="BZ278">
        <f t="shared" si="499"/>
        <v>0</v>
      </c>
      <c r="CA278">
        <f t="shared" si="499"/>
        <v>0</v>
      </c>
      <c r="CB278">
        <f t="shared" si="499"/>
        <v>0</v>
      </c>
      <c r="CC278">
        <f t="shared" si="499"/>
        <v>0</v>
      </c>
      <c r="CD278">
        <f t="shared" si="499"/>
        <v>0</v>
      </c>
      <c r="CE278">
        <f t="shared" si="499"/>
        <v>0</v>
      </c>
      <c r="CF278">
        <f t="shared" si="499"/>
        <v>0</v>
      </c>
      <c r="CG278">
        <f t="shared" si="499"/>
        <v>0</v>
      </c>
      <c r="CH278">
        <f t="shared" si="499"/>
        <v>0</v>
      </c>
      <c r="CI278">
        <f t="shared" si="499"/>
        <v>0</v>
      </c>
      <c r="CJ278">
        <f t="shared" si="499"/>
        <v>0</v>
      </c>
      <c r="CK278">
        <f t="shared" si="499"/>
        <v>0</v>
      </c>
      <c r="CL278">
        <f t="shared" si="499"/>
        <v>0</v>
      </c>
      <c r="CM278">
        <f t="shared" si="499"/>
        <v>0</v>
      </c>
      <c r="CN278">
        <f t="shared" si="499"/>
        <v>0</v>
      </c>
      <c r="CO278">
        <f t="shared" si="499"/>
        <v>0</v>
      </c>
      <c r="CP278">
        <f t="shared" si="499"/>
        <v>0</v>
      </c>
      <c r="CQ278">
        <f t="shared" si="499"/>
        <v>0</v>
      </c>
      <c r="CR278">
        <f t="shared" si="499"/>
        <v>0</v>
      </c>
      <c r="CS278">
        <f t="shared" si="499"/>
        <v>0</v>
      </c>
      <c r="CT278">
        <f t="shared" si="499"/>
        <v>0</v>
      </c>
      <c r="CU278">
        <f t="shared" si="499"/>
        <v>0</v>
      </c>
      <c r="CV278">
        <f t="shared" si="499"/>
        <v>0</v>
      </c>
      <c r="CW278">
        <f t="shared" si="499"/>
        <v>0</v>
      </c>
      <c r="CX278">
        <f t="shared" si="499"/>
        <v>0</v>
      </c>
      <c r="CY278">
        <f t="shared" si="499"/>
        <v>0</v>
      </c>
      <c r="CZ278">
        <f t="shared" si="499"/>
        <v>0</v>
      </c>
      <c r="DA278">
        <f t="shared" si="499"/>
        <v>0</v>
      </c>
      <c r="DB278">
        <f t="shared" si="499"/>
        <v>0</v>
      </c>
      <c r="DC278">
        <f t="shared" si="499"/>
        <v>0</v>
      </c>
      <c r="DD278">
        <f t="shared" si="499"/>
        <v>0</v>
      </c>
      <c r="DE278">
        <f t="shared" si="499"/>
        <v>0</v>
      </c>
      <c r="DF278">
        <f t="shared" si="499"/>
        <v>0</v>
      </c>
      <c r="DG278">
        <f t="shared" si="499"/>
        <v>0</v>
      </c>
      <c r="DH278">
        <f t="shared" si="499"/>
        <v>0</v>
      </c>
    </row>
    <row r="279" spans="1:112">
      <c r="A279">
        <f t="shared" ref="A279:BL279" si="500">A130</f>
        <v>163</v>
      </c>
      <c r="B279" t="str">
        <f t="shared" si="500"/>
        <v>Agencia Nacional de Hidrocarburos</v>
      </c>
      <c r="C279">
        <f t="shared" si="500"/>
        <v>0</v>
      </c>
      <c r="D279">
        <f t="shared" si="500"/>
        <v>0</v>
      </c>
      <c r="E279">
        <f t="shared" si="500"/>
        <v>0</v>
      </c>
      <c r="F279">
        <f t="shared" si="500"/>
        <v>0</v>
      </c>
      <c r="G279">
        <f t="shared" si="500"/>
        <v>0</v>
      </c>
      <c r="H279">
        <f t="shared" si="500"/>
        <v>0</v>
      </c>
      <c r="I279">
        <f t="shared" si="500"/>
        <v>0</v>
      </c>
      <c r="J279">
        <f t="shared" si="500"/>
        <v>0</v>
      </c>
      <c r="K279">
        <f t="shared" si="500"/>
        <v>0</v>
      </c>
      <c r="L279">
        <f t="shared" si="500"/>
        <v>0</v>
      </c>
      <c r="M279">
        <f t="shared" si="500"/>
        <v>0</v>
      </c>
      <c r="N279">
        <f t="shared" si="500"/>
        <v>0</v>
      </c>
      <c r="O279">
        <f t="shared" si="500"/>
        <v>0</v>
      </c>
      <c r="P279">
        <f t="shared" si="500"/>
        <v>0</v>
      </c>
      <c r="Q279">
        <f t="shared" si="500"/>
        <v>0</v>
      </c>
      <c r="R279">
        <f t="shared" si="500"/>
        <v>785.2</v>
      </c>
      <c r="S279">
        <f t="shared" si="500"/>
        <v>0</v>
      </c>
      <c r="T279">
        <f t="shared" si="500"/>
        <v>0</v>
      </c>
      <c r="U279">
        <f t="shared" si="500"/>
        <v>0</v>
      </c>
      <c r="V279">
        <f t="shared" si="500"/>
        <v>0</v>
      </c>
      <c r="W279">
        <f t="shared" si="500"/>
        <v>0</v>
      </c>
      <c r="X279">
        <f t="shared" si="500"/>
        <v>0</v>
      </c>
      <c r="Y279">
        <f t="shared" si="500"/>
        <v>0</v>
      </c>
      <c r="Z279">
        <f t="shared" si="500"/>
        <v>0</v>
      </c>
      <c r="AA279">
        <f t="shared" si="500"/>
        <v>0</v>
      </c>
      <c r="AB279">
        <f t="shared" si="500"/>
        <v>0</v>
      </c>
      <c r="AC279">
        <f t="shared" si="500"/>
        <v>0</v>
      </c>
      <c r="AD279">
        <f t="shared" si="500"/>
        <v>0</v>
      </c>
      <c r="AE279">
        <f t="shared" si="500"/>
        <v>0</v>
      </c>
      <c r="AF279">
        <f t="shared" si="500"/>
        <v>0</v>
      </c>
      <c r="AG279">
        <f t="shared" si="500"/>
        <v>0</v>
      </c>
      <c r="AH279">
        <f t="shared" si="500"/>
        <v>0</v>
      </c>
      <c r="AI279">
        <f t="shared" si="500"/>
        <v>0</v>
      </c>
      <c r="AJ279">
        <f t="shared" si="500"/>
        <v>0</v>
      </c>
      <c r="AK279">
        <f t="shared" si="500"/>
        <v>0</v>
      </c>
      <c r="AL279">
        <f t="shared" si="500"/>
        <v>0</v>
      </c>
      <c r="AM279">
        <f t="shared" si="500"/>
        <v>0</v>
      </c>
      <c r="AN279">
        <f t="shared" si="500"/>
        <v>0</v>
      </c>
      <c r="AO279">
        <f t="shared" si="500"/>
        <v>0</v>
      </c>
      <c r="AP279">
        <f t="shared" si="500"/>
        <v>0</v>
      </c>
      <c r="AQ279">
        <f t="shared" si="500"/>
        <v>0</v>
      </c>
      <c r="AR279">
        <f t="shared" si="500"/>
        <v>0</v>
      </c>
      <c r="AS279">
        <f t="shared" si="500"/>
        <v>0</v>
      </c>
      <c r="AT279">
        <f t="shared" si="500"/>
        <v>0</v>
      </c>
      <c r="AU279">
        <f t="shared" si="500"/>
        <v>0</v>
      </c>
      <c r="AV279">
        <f t="shared" si="500"/>
        <v>0</v>
      </c>
      <c r="AW279">
        <f t="shared" si="500"/>
        <v>0</v>
      </c>
      <c r="AX279">
        <f t="shared" si="500"/>
        <v>0</v>
      </c>
      <c r="AY279">
        <f t="shared" si="500"/>
        <v>0</v>
      </c>
      <c r="AZ279">
        <f t="shared" si="500"/>
        <v>0</v>
      </c>
      <c r="BA279">
        <f t="shared" si="500"/>
        <v>0</v>
      </c>
      <c r="BB279">
        <f t="shared" si="500"/>
        <v>0</v>
      </c>
      <c r="BC279">
        <f t="shared" si="500"/>
        <v>0</v>
      </c>
      <c r="BD279">
        <f t="shared" si="500"/>
        <v>0</v>
      </c>
      <c r="BE279">
        <f t="shared" si="500"/>
        <v>0</v>
      </c>
      <c r="BF279">
        <f t="shared" si="500"/>
        <v>0</v>
      </c>
      <c r="BG279">
        <f t="shared" si="500"/>
        <v>0</v>
      </c>
      <c r="BH279">
        <f t="shared" si="500"/>
        <v>0</v>
      </c>
      <c r="BI279">
        <f t="shared" si="500"/>
        <v>0</v>
      </c>
      <c r="BJ279">
        <f t="shared" si="500"/>
        <v>0</v>
      </c>
      <c r="BK279">
        <f t="shared" si="500"/>
        <v>0</v>
      </c>
      <c r="BL279">
        <f t="shared" si="500"/>
        <v>0</v>
      </c>
      <c r="BM279">
        <f t="shared" ref="BM279:DH279" si="501">BM130</f>
        <v>0</v>
      </c>
      <c r="BN279">
        <f t="shared" si="501"/>
        <v>0</v>
      </c>
      <c r="BO279">
        <f t="shared" si="501"/>
        <v>0</v>
      </c>
      <c r="BP279">
        <f t="shared" si="501"/>
        <v>0</v>
      </c>
      <c r="BQ279">
        <f t="shared" si="501"/>
        <v>0</v>
      </c>
      <c r="BR279">
        <f t="shared" si="501"/>
        <v>0</v>
      </c>
      <c r="BS279">
        <f t="shared" si="501"/>
        <v>0</v>
      </c>
      <c r="BT279">
        <f t="shared" si="501"/>
        <v>0</v>
      </c>
      <c r="BU279">
        <f t="shared" si="501"/>
        <v>0</v>
      </c>
      <c r="BV279">
        <f t="shared" si="501"/>
        <v>0</v>
      </c>
      <c r="BW279">
        <f t="shared" si="501"/>
        <v>0</v>
      </c>
      <c r="BX279">
        <f t="shared" si="501"/>
        <v>0</v>
      </c>
      <c r="BY279">
        <f t="shared" si="501"/>
        <v>0</v>
      </c>
      <c r="BZ279">
        <f t="shared" si="501"/>
        <v>0</v>
      </c>
      <c r="CA279">
        <f t="shared" si="501"/>
        <v>0</v>
      </c>
      <c r="CB279">
        <f t="shared" si="501"/>
        <v>0</v>
      </c>
      <c r="CC279">
        <f t="shared" si="501"/>
        <v>0</v>
      </c>
      <c r="CD279">
        <f t="shared" si="501"/>
        <v>0</v>
      </c>
      <c r="CE279">
        <f t="shared" si="501"/>
        <v>0</v>
      </c>
      <c r="CF279">
        <f t="shared" si="501"/>
        <v>0</v>
      </c>
      <c r="CG279">
        <f t="shared" si="501"/>
        <v>0</v>
      </c>
      <c r="CH279">
        <f t="shared" si="501"/>
        <v>0</v>
      </c>
      <c r="CI279">
        <f t="shared" si="501"/>
        <v>0</v>
      </c>
      <c r="CJ279">
        <f t="shared" si="501"/>
        <v>0</v>
      </c>
      <c r="CK279">
        <f t="shared" si="501"/>
        <v>0</v>
      </c>
      <c r="CL279">
        <f t="shared" si="501"/>
        <v>0</v>
      </c>
      <c r="CM279">
        <f t="shared" si="501"/>
        <v>0</v>
      </c>
      <c r="CN279">
        <f t="shared" si="501"/>
        <v>0</v>
      </c>
      <c r="CO279">
        <f t="shared" si="501"/>
        <v>0</v>
      </c>
      <c r="CP279">
        <f t="shared" si="501"/>
        <v>0</v>
      </c>
      <c r="CQ279">
        <f t="shared" si="501"/>
        <v>0</v>
      </c>
      <c r="CR279">
        <f t="shared" si="501"/>
        <v>0</v>
      </c>
      <c r="CS279">
        <f t="shared" si="501"/>
        <v>0</v>
      </c>
      <c r="CT279">
        <f t="shared" si="501"/>
        <v>0</v>
      </c>
      <c r="CU279">
        <f t="shared" si="501"/>
        <v>0</v>
      </c>
      <c r="CV279">
        <f t="shared" si="501"/>
        <v>0</v>
      </c>
      <c r="CW279">
        <f t="shared" si="501"/>
        <v>0</v>
      </c>
      <c r="CX279">
        <f t="shared" si="501"/>
        <v>0</v>
      </c>
      <c r="CY279">
        <f t="shared" si="501"/>
        <v>0</v>
      </c>
      <c r="CZ279">
        <f t="shared" si="501"/>
        <v>0</v>
      </c>
      <c r="DA279">
        <f t="shared" si="501"/>
        <v>0</v>
      </c>
      <c r="DB279">
        <f t="shared" si="501"/>
        <v>0</v>
      </c>
      <c r="DC279">
        <f t="shared" si="501"/>
        <v>0</v>
      </c>
      <c r="DD279">
        <f t="shared" si="501"/>
        <v>0</v>
      </c>
      <c r="DE279">
        <f t="shared" si="501"/>
        <v>0</v>
      </c>
      <c r="DF279">
        <f t="shared" si="501"/>
        <v>0</v>
      </c>
      <c r="DG279">
        <f t="shared" si="501"/>
        <v>0</v>
      </c>
      <c r="DH279">
        <f t="shared" si="501"/>
        <v>0</v>
      </c>
    </row>
    <row r="280" spans="1:112">
      <c r="A280">
        <f t="shared" ref="A280:BL280" si="502">A131</f>
        <v>311</v>
      </c>
      <c r="B280" t="str">
        <f t="shared" si="502"/>
        <v>Autoridad de Fisc y Ctrol Soc de Agua Potable Saneam.Básico</v>
      </c>
      <c r="C280">
        <f t="shared" si="502"/>
        <v>0</v>
      </c>
      <c r="D280">
        <f t="shared" si="502"/>
        <v>0</v>
      </c>
      <c r="E280">
        <f t="shared" si="502"/>
        <v>0</v>
      </c>
      <c r="F280">
        <f t="shared" si="502"/>
        <v>0</v>
      </c>
      <c r="G280">
        <f t="shared" si="502"/>
        <v>0</v>
      </c>
      <c r="H280">
        <f t="shared" si="502"/>
        <v>0</v>
      </c>
      <c r="I280">
        <f t="shared" si="502"/>
        <v>0</v>
      </c>
      <c r="J280">
        <f t="shared" si="502"/>
        <v>0</v>
      </c>
      <c r="K280">
        <f t="shared" si="502"/>
        <v>0</v>
      </c>
      <c r="L280">
        <f t="shared" si="502"/>
        <v>0</v>
      </c>
      <c r="M280">
        <f t="shared" si="502"/>
        <v>0</v>
      </c>
      <c r="N280">
        <f t="shared" si="502"/>
        <v>0</v>
      </c>
      <c r="O280">
        <f t="shared" si="502"/>
        <v>0</v>
      </c>
      <c r="P280">
        <f t="shared" si="502"/>
        <v>0</v>
      </c>
      <c r="Q280">
        <f t="shared" si="502"/>
        <v>0</v>
      </c>
      <c r="R280">
        <f t="shared" si="502"/>
        <v>220</v>
      </c>
      <c r="S280">
        <f t="shared" si="502"/>
        <v>0</v>
      </c>
      <c r="T280">
        <f t="shared" si="502"/>
        <v>0</v>
      </c>
      <c r="U280">
        <f t="shared" si="502"/>
        <v>0</v>
      </c>
      <c r="V280">
        <f t="shared" si="502"/>
        <v>0</v>
      </c>
      <c r="W280">
        <f t="shared" si="502"/>
        <v>0</v>
      </c>
      <c r="X280">
        <f t="shared" si="502"/>
        <v>0</v>
      </c>
      <c r="Y280">
        <f t="shared" si="502"/>
        <v>0</v>
      </c>
      <c r="Z280">
        <f t="shared" si="502"/>
        <v>0</v>
      </c>
      <c r="AA280">
        <f t="shared" si="502"/>
        <v>0</v>
      </c>
      <c r="AB280">
        <f t="shared" si="502"/>
        <v>0</v>
      </c>
      <c r="AC280">
        <f t="shared" si="502"/>
        <v>0</v>
      </c>
      <c r="AD280">
        <f t="shared" si="502"/>
        <v>0</v>
      </c>
      <c r="AE280">
        <f t="shared" si="502"/>
        <v>0</v>
      </c>
      <c r="AF280">
        <f t="shared" si="502"/>
        <v>0</v>
      </c>
      <c r="AG280">
        <f t="shared" si="502"/>
        <v>0</v>
      </c>
      <c r="AH280">
        <f t="shared" si="502"/>
        <v>0</v>
      </c>
      <c r="AI280">
        <f t="shared" si="502"/>
        <v>0</v>
      </c>
      <c r="AJ280">
        <f t="shared" si="502"/>
        <v>0</v>
      </c>
      <c r="AK280">
        <f t="shared" si="502"/>
        <v>0</v>
      </c>
      <c r="AL280">
        <f t="shared" si="502"/>
        <v>0</v>
      </c>
      <c r="AM280">
        <f t="shared" si="502"/>
        <v>0</v>
      </c>
      <c r="AN280">
        <f t="shared" si="502"/>
        <v>0</v>
      </c>
      <c r="AO280">
        <f t="shared" si="502"/>
        <v>0</v>
      </c>
      <c r="AP280">
        <f t="shared" si="502"/>
        <v>0</v>
      </c>
      <c r="AQ280">
        <f t="shared" si="502"/>
        <v>0</v>
      </c>
      <c r="AR280">
        <f t="shared" si="502"/>
        <v>0</v>
      </c>
      <c r="AS280">
        <f t="shared" si="502"/>
        <v>0</v>
      </c>
      <c r="AT280">
        <f t="shared" si="502"/>
        <v>0</v>
      </c>
      <c r="AU280">
        <f t="shared" si="502"/>
        <v>0</v>
      </c>
      <c r="AV280">
        <f t="shared" si="502"/>
        <v>0</v>
      </c>
      <c r="AW280">
        <f t="shared" si="502"/>
        <v>0</v>
      </c>
      <c r="AX280">
        <f t="shared" si="502"/>
        <v>0</v>
      </c>
      <c r="AY280">
        <f t="shared" si="502"/>
        <v>0</v>
      </c>
      <c r="AZ280">
        <f t="shared" si="502"/>
        <v>0</v>
      </c>
      <c r="BA280">
        <f t="shared" si="502"/>
        <v>0</v>
      </c>
      <c r="BB280">
        <f t="shared" si="502"/>
        <v>0</v>
      </c>
      <c r="BC280">
        <f t="shared" si="502"/>
        <v>0</v>
      </c>
      <c r="BD280">
        <f t="shared" si="502"/>
        <v>0</v>
      </c>
      <c r="BE280">
        <f t="shared" si="502"/>
        <v>0</v>
      </c>
      <c r="BF280">
        <f t="shared" si="502"/>
        <v>0</v>
      </c>
      <c r="BG280">
        <f t="shared" si="502"/>
        <v>0</v>
      </c>
      <c r="BH280">
        <f t="shared" si="502"/>
        <v>0</v>
      </c>
      <c r="BI280">
        <f t="shared" si="502"/>
        <v>0</v>
      </c>
      <c r="BJ280">
        <f t="shared" si="502"/>
        <v>0</v>
      </c>
      <c r="BK280">
        <f t="shared" si="502"/>
        <v>0</v>
      </c>
      <c r="BL280">
        <f t="shared" si="502"/>
        <v>0</v>
      </c>
      <c r="BM280">
        <f t="shared" ref="BM280:DH280" si="503">BM131</f>
        <v>0</v>
      </c>
      <c r="BN280">
        <f t="shared" si="503"/>
        <v>0</v>
      </c>
      <c r="BO280">
        <f t="shared" si="503"/>
        <v>0</v>
      </c>
      <c r="BP280">
        <f t="shared" si="503"/>
        <v>0</v>
      </c>
      <c r="BQ280">
        <f t="shared" si="503"/>
        <v>0</v>
      </c>
      <c r="BR280">
        <f t="shared" si="503"/>
        <v>0</v>
      </c>
      <c r="BS280">
        <f t="shared" si="503"/>
        <v>0</v>
      </c>
      <c r="BT280">
        <f t="shared" si="503"/>
        <v>0</v>
      </c>
      <c r="BU280">
        <f t="shared" si="503"/>
        <v>0</v>
      </c>
      <c r="BV280">
        <f t="shared" si="503"/>
        <v>0</v>
      </c>
      <c r="BW280">
        <f t="shared" si="503"/>
        <v>0</v>
      </c>
      <c r="BX280">
        <f t="shared" si="503"/>
        <v>0</v>
      </c>
      <c r="BY280">
        <f t="shared" si="503"/>
        <v>0</v>
      </c>
      <c r="BZ280">
        <f t="shared" si="503"/>
        <v>0</v>
      </c>
      <c r="CA280">
        <f t="shared" si="503"/>
        <v>0</v>
      </c>
      <c r="CB280">
        <f t="shared" si="503"/>
        <v>0</v>
      </c>
      <c r="CC280">
        <f t="shared" si="503"/>
        <v>0</v>
      </c>
      <c r="CD280">
        <f t="shared" si="503"/>
        <v>0</v>
      </c>
      <c r="CE280">
        <f t="shared" si="503"/>
        <v>0</v>
      </c>
      <c r="CF280">
        <f t="shared" si="503"/>
        <v>0</v>
      </c>
      <c r="CG280">
        <f t="shared" si="503"/>
        <v>0</v>
      </c>
      <c r="CH280">
        <f t="shared" si="503"/>
        <v>0</v>
      </c>
      <c r="CI280">
        <f t="shared" si="503"/>
        <v>0</v>
      </c>
      <c r="CJ280">
        <f t="shared" si="503"/>
        <v>0</v>
      </c>
      <c r="CK280">
        <f t="shared" si="503"/>
        <v>0</v>
      </c>
      <c r="CL280">
        <f t="shared" si="503"/>
        <v>0</v>
      </c>
      <c r="CM280">
        <f t="shared" si="503"/>
        <v>0</v>
      </c>
      <c r="CN280">
        <f t="shared" si="503"/>
        <v>0</v>
      </c>
      <c r="CO280">
        <f t="shared" si="503"/>
        <v>0</v>
      </c>
      <c r="CP280">
        <f t="shared" si="503"/>
        <v>0</v>
      </c>
      <c r="CQ280">
        <f t="shared" si="503"/>
        <v>0</v>
      </c>
      <c r="CR280">
        <f t="shared" si="503"/>
        <v>0</v>
      </c>
      <c r="CS280">
        <f t="shared" si="503"/>
        <v>0</v>
      </c>
      <c r="CT280">
        <f t="shared" si="503"/>
        <v>0</v>
      </c>
      <c r="CU280">
        <f t="shared" si="503"/>
        <v>0</v>
      </c>
      <c r="CV280">
        <f t="shared" si="503"/>
        <v>0</v>
      </c>
      <c r="CW280">
        <f t="shared" si="503"/>
        <v>0</v>
      </c>
      <c r="CX280">
        <f t="shared" si="503"/>
        <v>0</v>
      </c>
      <c r="CY280">
        <f t="shared" si="503"/>
        <v>0</v>
      </c>
      <c r="CZ280">
        <f t="shared" si="503"/>
        <v>0</v>
      </c>
      <c r="DA280">
        <f t="shared" si="503"/>
        <v>0</v>
      </c>
      <c r="DB280">
        <f t="shared" si="503"/>
        <v>0</v>
      </c>
      <c r="DC280">
        <f t="shared" si="503"/>
        <v>0</v>
      </c>
      <c r="DD280">
        <f t="shared" si="503"/>
        <v>0</v>
      </c>
      <c r="DE280">
        <f t="shared" si="503"/>
        <v>0</v>
      </c>
      <c r="DF280">
        <f t="shared" si="503"/>
        <v>0</v>
      </c>
      <c r="DG280">
        <f t="shared" si="503"/>
        <v>0</v>
      </c>
      <c r="DH280">
        <f t="shared" si="503"/>
        <v>0</v>
      </c>
    </row>
    <row r="281" spans="1:112">
      <c r="A281">
        <f t="shared" ref="A281:BL281" si="504">A132</f>
        <v>156</v>
      </c>
      <c r="B281" t="str">
        <f t="shared" si="504"/>
        <v>Servicio Plurinacional de Asistencia a la Víctima</v>
      </c>
      <c r="C281">
        <f t="shared" si="504"/>
        <v>0</v>
      </c>
      <c r="D281">
        <f t="shared" si="504"/>
        <v>0</v>
      </c>
      <c r="E281">
        <f t="shared" si="504"/>
        <v>0</v>
      </c>
      <c r="F281">
        <f t="shared" si="504"/>
        <v>0</v>
      </c>
      <c r="G281">
        <f t="shared" si="504"/>
        <v>0</v>
      </c>
      <c r="H281">
        <f t="shared" si="504"/>
        <v>0</v>
      </c>
      <c r="I281">
        <f t="shared" si="504"/>
        <v>0</v>
      </c>
      <c r="J281">
        <f t="shared" si="504"/>
        <v>0</v>
      </c>
      <c r="K281">
        <f t="shared" si="504"/>
        <v>0</v>
      </c>
      <c r="L281">
        <f t="shared" si="504"/>
        <v>0</v>
      </c>
      <c r="M281">
        <f t="shared" si="504"/>
        <v>0</v>
      </c>
      <c r="N281">
        <f t="shared" si="504"/>
        <v>0</v>
      </c>
      <c r="O281">
        <f t="shared" si="504"/>
        <v>0</v>
      </c>
      <c r="P281">
        <f t="shared" si="504"/>
        <v>0</v>
      </c>
      <c r="Q281">
        <f t="shared" si="504"/>
        <v>0</v>
      </c>
      <c r="R281">
        <f t="shared" si="504"/>
        <v>450.91</v>
      </c>
      <c r="S281">
        <f t="shared" si="504"/>
        <v>0</v>
      </c>
      <c r="T281">
        <f t="shared" si="504"/>
        <v>0</v>
      </c>
      <c r="U281">
        <f t="shared" si="504"/>
        <v>0</v>
      </c>
      <c r="V281">
        <f t="shared" si="504"/>
        <v>0</v>
      </c>
      <c r="W281">
        <f t="shared" si="504"/>
        <v>0</v>
      </c>
      <c r="X281">
        <f t="shared" si="504"/>
        <v>0</v>
      </c>
      <c r="Y281">
        <f t="shared" si="504"/>
        <v>0</v>
      </c>
      <c r="Z281">
        <f t="shared" si="504"/>
        <v>0</v>
      </c>
      <c r="AA281">
        <f t="shared" si="504"/>
        <v>0</v>
      </c>
      <c r="AB281">
        <f t="shared" si="504"/>
        <v>0</v>
      </c>
      <c r="AC281">
        <f t="shared" si="504"/>
        <v>0</v>
      </c>
      <c r="AD281">
        <f t="shared" si="504"/>
        <v>0</v>
      </c>
      <c r="AE281">
        <f t="shared" si="504"/>
        <v>0</v>
      </c>
      <c r="AF281">
        <f t="shared" si="504"/>
        <v>0</v>
      </c>
      <c r="AG281">
        <f t="shared" si="504"/>
        <v>0</v>
      </c>
      <c r="AH281">
        <f t="shared" si="504"/>
        <v>0</v>
      </c>
      <c r="AI281">
        <f t="shared" si="504"/>
        <v>0</v>
      </c>
      <c r="AJ281">
        <f t="shared" si="504"/>
        <v>0</v>
      </c>
      <c r="AK281">
        <f t="shared" si="504"/>
        <v>0</v>
      </c>
      <c r="AL281">
        <f t="shared" si="504"/>
        <v>0</v>
      </c>
      <c r="AM281">
        <f t="shared" si="504"/>
        <v>0</v>
      </c>
      <c r="AN281">
        <f t="shared" si="504"/>
        <v>0</v>
      </c>
      <c r="AO281">
        <f t="shared" si="504"/>
        <v>0</v>
      </c>
      <c r="AP281">
        <f t="shared" si="504"/>
        <v>0</v>
      </c>
      <c r="AQ281">
        <f t="shared" si="504"/>
        <v>0</v>
      </c>
      <c r="AR281">
        <f t="shared" si="504"/>
        <v>0</v>
      </c>
      <c r="AS281">
        <f t="shared" si="504"/>
        <v>0</v>
      </c>
      <c r="AT281">
        <f t="shared" si="504"/>
        <v>0</v>
      </c>
      <c r="AU281">
        <f t="shared" si="504"/>
        <v>0</v>
      </c>
      <c r="AV281">
        <f t="shared" si="504"/>
        <v>0</v>
      </c>
      <c r="AW281">
        <f t="shared" si="504"/>
        <v>0</v>
      </c>
      <c r="AX281">
        <f t="shared" si="504"/>
        <v>0</v>
      </c>
      <c r="AY281">
        <f t="shared" si="504"/>
        <v>0</v>
      </c>
      <c r="AZ281">
        <f t="shared" si="504"/>
        <v>0</v>
      </c>
      <c r="BA281">
        <f t="shared" si="504"/>
        <v>0</v>
      </c>
      <c r="BB281">
        <f t="shared" si="504"/>
        <v>0</v>
      </c>
      <c r="BC281">
        <f t="shared" si="504"/>
        <v>0</v>
      </c>
      <c r="BD281">
        <f t="shared" si="504"/>
        <v>0</v>
      </c>
      <c r="BE281">
        <f t="shared" si="504"/>
        <v>0</v>
      </c>
      <c r="BF281">
        <f t="shared" si="504"/>
        <v>0</v>
      </c>
      <c r="BG281">
        <f t="shared" si="504"/>
        <v>0</v>
      </c>
      <c r="BH281">
        <f t="shared" si="504"/>
        <v>0</v>
      </c>
      <c r="BI281">
        <f t="shared" si="504"/>
        <v>0</v>
      </c>
      <c r="BJ281">
        <f t="shared" si="504"/>
        <v>0</v>
      </c>
      <c r="BK281">
        <f t="shared" si="504"/>
        <v>0</v>
      </c>
      <c r="BL281">
        <f t="shared" si="504"/>
        <v>0</v>
      </c>
      <c r="BM281">
        <f t="shared" ref="BM281:DH281" si="505">BM132</f>
        <v>0</v>
      </c>
      <c r="BN281">
        <f t="shared" si="505"/>
        <v>0</v>
      </c>
      <c r="BO281">
        <f t="shared" si="505"/>
        <v>0</v>
      </c>
      <c r="BP281">
        <f t="shared" si="505"/>
        <v>0</v>
      </c>
      <c r="BQ281">
        <f t="shared" si="505"/>
        <v>0</v>
      </c>
      <c r="BR281">
        <f t="shared" si="505"/>
        <v>0</v>
      </c>
      <c r="BS281">
        <f t="shared" si="505"/>
        <v>0</v>
      </c>
      <c r="BT281">
        <f t="shared" si="505"/>
        <v>0</v>
      </c>
      <c r="BU281">
        <f t="shared" si="505"/>
        <v>0</v>
      </c>
      <c r="BV281">
        <f t="shared" si="505"/>
        <v>0</v>
      </c>
      <c r="BW281">
        <f t="shared" si="505"/>
        <v>0</v>
      </c>
      <c r="BX281">
        <f t="shared" si="505"/>
        <v>0</v>
      </c>
      <c r="BY281">
        <f t="shared" si="505"/>
        <v>0</v>
      </c>
      <c r="BZ281">
        <f t="shared" si="505"/>
        <v>0</v>
      </c>
      <c r="CA281">
        <f t="shared" si="505"/>
        <v>0</v>
      </c>
      <c r="CB281">
        <f t="shared" si="505"/>
        <v>0</v>
      </c>
      <c r="CC281">
        <f t="shared" si="505"/>
        <v>0</v>
      </c>
      <c r="CD281">
        <f t="shared" si="505"/>
        <v>0</v>
      </c>
      <c r="CE281">
        <f t="shared" si="505"/>
        <v>0</v>
      </c>
      <c r="CF281">
        <f t="shared" si="505"/>
        <v>0</v>
      </c>
      <c r="CG281">
        <f t="shared" si="505"/>
        <v>0</v>
      </c>
      <c r="CH281">
        <f t="shared" si="505"/>
        <v>0</v>
      </c>
      <c r="CI281">
        <f t="shared" si="505"/>
        <v>0</v>
      </c>
      <c r="CJ281">
        <f t="shared" si="505"/>
        <v>0</v>
      </c>
      <c r="CK281">
        <f t="shared" si="505"/>
        <v>0</v>
      </c>
      <c r="CL281">
        <f t="shared" si="505"/>
        <v>0</v>
      </c>
      <c r="CM281">
        <f t="shared" si="505"/>
        <v>0</v>
      </c>
      <c r="CN281">
        <f t="shared" si="505"/>
        <v>0</v>
      </c>
      <c r="CO281">
        <f t="shared" si="505"/>
        <v>0</v>
      </c>
      <c r="CP281">
        <f t="shared" si="505"/>
        <v>0</v>
      </c>
      <c r="CQ281">
        <f t="shared" si="505"/>
        <v>0</v>
      </c>
      <c r="CR281">
        <f t="shared" si="505"/>
        <v>0</v>
      </c>
      <c r="CS281">
        <f t="shared" si="505"/>
        <v>0</v>
      </c>
      <c r="CT281">
        <f t="shared" si="505"/>
        <v>0</v>
      </c>
      <c r="CU281">
        <f t="shared" si="505"/>
        <v>0</v>
      </c>
      <c r="CV281">
        <f t="shared" si="505"/>
        <v>0</v>
      </c>
      <c r="CW281">
        <f t="shared" si="505"/>
        <v>0</v>
      </c>
      <c r="CX281">
        <f t="shared" si="505"/>
        <v>0</v>
      </c>
      <c r="CY281">
        <f t="shared" si="505"/>
        <v>0</v>
      </c>
      <c r="CZ281">
        <f t="shared" si="505"/>
        <v>0</v>
      </c>
      <c r="DA281">
        <f t="shared" si="505"/>
        <v>0</v>
      </c>
      <c r="DB281">
        <f t="shared" si="505"/>
        <v>0</v>
      </c>
      <c r="DC281">
        <f t="shared" si="505"/>
        <v>0</v>
      </c>
      <c r="DD281">
        <f t="shared" si="505"/>
        <v>0</v>
      </c>
      <c r="DE281">
        <f t="shared" si="505"/>
        <v>0</v>
      </c>
      <c r="DF281">
        <f t="shared" si="505"/>
        <v>0</v>
      </c>
      <c r="DG281">
        <f t="shared" si="505"/>
        <v>0</v>
      </c>
      <c r="DH281">
        <f t="shared" si="505"/>
        <v>0</v>
      </c>
    </row>
    <row r="282" spans="1:112">
      <c r="A282">
        <f t="shared" ref="A282:BL282" si="506">A133</f>
        <v>0</v>
      </c>
      <c r="B282">
        <f t="shared" si="506"/>
        <v>0</v>
      </c>
      <c r="C282">
        <f t="shared" si="506"/>
        <v>0</v>
      </c>
      <c r="D282">
        <f t="shared" si="506"/>
        <v>0</v>
      </c>
      <c r="E282">
        <f t="shared" si="506"/>
        <v>0</v>
      </c>
      <c r="F282">
        <f t="shared" si="506"/>
        <v>0</v>
      </c>
      <c r="G282">
        <f t="shared" si="506"/>
        <v>0</v>
      </c>
      <c r="H282">
        <f t="shared" si="506"/>
        <v>0</v>
      </c>
      <c r="I282">
        <f t="shared" si="506"/>
        <v>0</v>
      </c>
      <c r="J282">
        <f t="shared" si="506"/>
        <v>0</v>
      </c>
      <c r="K282">
        <f t="shared" si="506"/>
        <v>0</v>
      </c>
      <c r="L282">
        <f t="shared" si="506"/>
        <v>0</v>
      </c>
      <c r="M282">
        <f t="shared" si="506"/>
        <v>0</v>
      </c>
      <c r="N282">
        <f t="shared" si="506"/>
        <v>0</v>
      </c>
      <c r="O282">
        <f t="shared" si="506"/>
        <v>0</v>
      </c>
      <c r="P282">
        <f t="shared" si="506"/>
        <v>0</v>
      </c>
      <c r="Q282">
        <f t="shared" si="506"/>
        <v>0</v>
      </c>
      <c r="R282">
        <f t="shared" si="506"/>
        <v>0</v>
      </c>
      <c r="S282">
        <f t="shared" si="506"/>
        <v>0</v>
      </c>
      <c r="T282">
        <f t="shared" si="506"/>
        <v>0</v>
      </c>
      <c r="U282">
        <f t="shared" si="506"/>
        <v>0</v>
      </c>
      <c r="V282">
        <f t="shared" si="506"/>
        <v>0</v>
      </c>
      <c r="W282">
        <f t="shared" si="506"/>
        <v>0</v>
      </c>
      <c r="X282">
        <f t="shared" si="506"/>
        <v>0</v>
      </c>
      <c r="Y282">
        <f t="shared" si="506"/>
        <v>0</v>
      </c>
      <c r="Z282">
        <f t="shared" si="506"/>
        <v>0</v>
      </c>
      <c r="AA282">
        <f t="shared" si="506"/>
        <v>0</v>
      </c>
      <c r="AB282">
        <f t="shared" si="506"/>
        <v>0</v>
      </c>
      <c r="AC282">
        <f t="shared" si="506"/>
        <v>0</v>
      </c>
      <c r="AD282">
        <f t="shared" si="506"/>
        <v>0</v>
      </c>
      <c r="AE282">
        <f t="shared" si="506"/>
        <v>0</v>
      </c>
      <c r="AF282">
        <f t="shared" si="506"/>
        <v>0</v>
      </c>
      <c r="AG282">
        <f t="shared" si="506"/>
        <v>0</v>
      </c>
      <c r="AH282">
        <f t="shared" si="506"/>
        <v>0</v>
      </c>
      <c r="AI282">
        <f t="shared" si="506"/>
        <v>0</v>
      </c>
      <c r="AJ282">
        <f t="shared" si="506"/>
        <v>0</v>
      </c>
      <c r="AK282">
        <f t="shared" si="506"/>
        <v>0</v>
      </c>
      <c r="AL282">
        <f t="shared" si="506"/>
        <v>0</v>
      </c>
      <c r="AM282">
        <f t="shared" si="506"/>
        <v>0</v>
      </c>
      <c r="AN282">
        <f t="shared" si="506"/>
        <v>0</v>
      </c>
      <c r="AO282">
        <f t="shared" si="506"/>
        <v>0</v>
      </c>
      <c r="AP282">
        <f t="shared" si="506"/>
        <v>0</v>
      </c>
      <c r="AQ282">
        <f t="shared" si="506"/>
        <v>0</v>
      </c>
      <c r="AR282">
        <f t="shared" si="506"/>
        <v>0</v>
      </c>
      <c r="AS282">
        <f t="shared" si="506"/>
        <v>0</v>
      </c>
      <c r="AT282">
        <f t="shared" si="506"/>
        <v>0</v>
      </c>
      <c r="AU282">
        <f t="shared" si="506"/>
        <v>0</v>
      </c>
      <c r="AV282">
        <f t="shared" si="506"/>
        <v>0</v>
      </c>
      <c r="AW282">
        <f t="shared" si="506"/>
        <v>0</v>
      </c>
      <c r="AX282">
        <f t="shared" si="506"/>
        <v>0</v>
      </c>
      <c r="AY282">
        <f t="shared" si="506"/>
        <v>0</v>
      </c>
      <c r="AZ282">
        <f t="shared" si="506"/>
        <v>0</v>
      </c>
      <c r="BA282">
        <f t="shared" si="506"/>
        <v>0</v>
      </c>
      <c r="BB282">
        <f t="shared" si="506"/>
        <v>0</v>
      </c>
      <c r="BC282">
        <f t="shared" si="506"/>
        <v>0</v>
      </c>
      <c r="BD282">
        <f t="shared" si="506"/>
        <v>0</v>
      </c>
      <c r="BE282">
        <f t="shared" si="506"/>
        <v>0</v>
      </c>
      <c r="BF282">
        <f t="shared" si="506"/>
        <v>0</v>
      </c>
      <c r="BG282">
        <f t="shared" si="506"/>
        <v>0</v>
      </c>
      <c r="BH282">
        <f t="shared" si="506"/>
        <v>0</v>
      </c>
      <c r="BI282">
        <f t="shared" si="506"/>
        <v>0</v>
      </c>
      <c r="BJ282">
        <f t="shared" si="506"/>
        <v>0</v>
      </c>
      <c r="BK282">
        <f t="shared" si="506"/>
        <v>0</v>
      </c>
      <c r="BL282">
        <f t="shared" si="506"/>
        <v>0</v>
      </c>
      <c r="BM282">
        <f t="shared" ref="BM282:DH282" si="507">BM133</f>
        <v>0</v>
      </c>
      <c r="BN282">
        <f t="shared" si="507"/>
        <v>0</v>
      </c>
      <c r="BO282">
        <f t="shared" si="507"/>
        <v>0</v>
      </c>
      <c r="BP282">
        <f t="shared" si="507"/>
        <v>0</v>
      </c>
      <c r="BQ282">
        <f t="shared" si="507"/>
        <v>0</v>
      </c>
      <c r="BR282">
        <f t="shared" si="507"/>
        <v>0</v>
      </c>
      <c r="BS282">
        <f t="shared" si="507"/>
        <v>0</v>
      </c>
      <c r="BT282">
        <f t="shared" si="507"/>
        <v>0</v>
      </c>
      <c r="BU282">
        <f t="shared" si="507"/>
        <v>0</v>
      </c>
      <c r="BV282">
        <f t="shared" si="507"/>
        <v>0</v>
      </c>
      <c r="BW282">
        <f t="shared" si="507"/>
        <v>0</v>
      </c>
      <c r="BX282">
        <f t="shared" si="507"/>
        <v>0</v>
      </c>
      <c r="BY282">
        <f t="shared" si="507"/>
        <v>0</v>
      </c>
      <c r="BZ282">
        <f t="shared" si="507"/>
        <v>0</v>
      </c>
      <c r="CA282">
        <f t="shared" si="507"/>
        <v>0</v>
      </c>
      <c r="CB282">
        <f t="shared" si="507"/>
        <v>0</v>
      </c>
      <c r="CC282">
        <f t="shared" si="507"/>
        <v>0</v>
      </c>
      <c r="CD282">
        <f t="shared" si="507"/>
        <v>0</v>
      </c>
      <c r="CE282">
        <f t="shared" si="507"/>
        <v>0</v>
      </c>
      <c r="CF282">
        <f t="shared" si="507"/>
        <v>0</v>
      </c>
      <c r="CG282">
        <f t="shared" si="507"/>
        <v>0</v>
      </c>
      <c r="CH282">
        <f t="shared" si="507"/>
        <v>0</v>
      </c>
      <c r="CI282">
        <f t="shared" si="507"/>
        <v>0</v>
      </c>
      <c r="CJ282">
        <f t="shared" si="507"/>
        <v>0</v>
      </c>
      <c r="CK282">
        <f t="shared" si="507"/>
        <v>0</v>
      </c>
      <c r="CL282">
        <f t="shared" si="507"/>
        <v>0</v>
      </c>
      <c r="CM282">
        <f t="shared" si="507"/>
        <v>0</v>
      </c>
      <c r="CN282">
        <f t="shared" si="507"/>
        <v>0</v>
      </c>
      <c r="CO282">
        <f t="shared" si="507"/>
        <v>0</v>
      </c>
      <c r="CP282">
        <f t="shared" si="507"/>
        <v>0</v>
      </c>
      <c r="CQ282">
        <f t="shared" si="507"/>
        <v>0</v>
      </c>
      <c r="CR282">
        <f t="shared" si="507"/>
        <v>0</v>
      </c>
      <c r="CS282">
        <f t="shared" si="507"/>
        <v>0</v>
      </c>
      <c r="CT282">
        <f t="shared" si="507"/>
        <v>0</v>
      </c>
      <c r="CU282">
        <f t="shared" si="507"/>
        <v>0</v>
      </c>
      <c r="CV282">
        <f t="shared" si="507"/>
        <v>0</v>
      </c>
      <c r="CW282">
        <f t="shared" si="507"/>
        <v>0</v>
      </c>
      <c r="CX282">
        <f t="shared" si="507"/>
        <v>0</v>
      </c>
      <c r="CY282">
        <f t="shared" si="507"/>
        <v>0</v>
      </c>
      <c r="CZ282">
        <f t="shared" si="507"/>
        <v>0</v>
      </c>
      <c r="DA282">
        <f t="shared" si="507"/>
        <v>0</v>
      </c>
      <c r="DB282">
        <f t="shared" si="507"/>
        <v>0</v>
      </c>
      <c r="DC282">
        <f t="shared" si="507"/>
        <v>0</v>
      </c>
      <c r="DD282">
        <f t="shared" si="507"/>
        <v>0</v>
      </c>
      <c r="DE282">
        <f t="shared" si="507"/>
        <v>0</v>
      </c>
      <c r="DF282">
        <f t="shared" si="507"/>
        <v>0</v>
      </c>
      <c r="DG282">
        <f t="shared" si="507"/>
        <v>0</v>
      </c>
      <c r="DH282">
        <f t="shared" si="507"/>
        <v>0</v>
      </c>
    </row>
    <row r="283" spans="1:112">
      <c r="A283">
        <f t="shared" ref="A283:BL283" si="508">A134</f>
        <v>0</v>
      </c>
      <c r="B283">
        <f t="shared" si="508"/>
        <v>0</v>
      </c>
      <c r="C283">
        <f t="shared" si="508"/>
        <v>0</v>
      </c>
      <c r="D283">
        <f t="shared" si="508"/>
        <v>0</v>
      </c>
      <c r="E283">
        <f t="shared" si="508"/>
        <v>0</v>
      </c>
      <c r="F283">
        <f t="shared" si="508"/>
        <v>0</v>
      </c>
      <c r="G283">
        <f t="shared" si="508"/>
        <v>0</v>
      </c>
      <c r="H283">
        <f t="shared" si="508"/>
        <v>0</v>
      </c>
      <c r="I283">
        <f t="shared" si="508"/>
        <v>0</v>
      </c>
      <c r="J283">
        <f t="shared" si="508"/>
        <v>0</v>
      </c>
      <c r="K283">
        <f t="shared" si="508"/>
        <v>0</v>
      </c>
      <c r="L283">
        <f t="shared" si="508"/>
        <v>0</v>
      </c>
      <c r="M283">
        <f t="shared" si="508"/>
        <v>0</v>
      </c>
      <c r="N283">
        <f t="shared" si="508"/>
        <v>0</v>
      </c>
      <c r="O283">
        <f t="shared" si="508"/>
        <v>0</v>
      </c>
      <c r="P283">
        <f t="shared" si="508"/>
        <v>0</v>
      </c>
      <c r="Q283">
        <f t="shared" si="508"/>
        <v>0</v>
      </c>
      <c r="R283">
        <f t="shared" si="508"/>
        <v>0</v>
      </c>
      <c r="S283">
        <f t="shared" si="508"/>
        <v>0</v>
      </c>
      <c r="T283">
        <f t="shared" si="508"/>
        <v>0</v>
      </c>
      <c r="U283">
        <f t="shared" si="508"/>
        <v>0</v>
      </c>
      <c r="V283">
        <f t="shared" si="508"/>
        <v>0</v>
      </c>
      <c r="W283">
        <f t="shared" si="508"/>
        <v>0</v>
      </c>
      <c r="X283">
        <f t="shared" si="508"/>
        <v>0</v>
      </c>
      <c r="Y283">
        <f t="shared" si="508"/>
        <v>0</v>
      </c>
      <c r="Z283">
        <f t="shared" si="508"/>
        <v>0</v>
      </c>
      <c r="AA283">
        <f t="shared" si="508"/>
        <v>0</v>
      </c>
      <c r="AB283">
        <f t="shared" si="508"/>
        <v>0</v>
      </c>
      <c r="AC283">
        <f t="shared" si="508"/>
        <v>0</v>
      </c>
      <c r="AD283">
        <f t="shared" si="508"/>
        <v>0</v>
      </c>
      <c r="AE283">
        <f t="shared" si="508"/>
        <v>0</v>
      </c>
      <c r="AF283">
        <f t="shared" si="508"/>
        <v>0</v>
      </c>
      <c r="AG283">
        <f t="shared" si="508"/>
        <v>0</v>
      </c>
      <c r="AH283">
        <f t="shared" si="508"/>
        <v>0</v>
      </c>
      <c r="AI283">
        <f t="shared" si="508"/>
        <v>0</v>
      </c>
      <c r="AJ283">
        <f t="shared" si="508"/>
        <v>0</v>
      </c>
      <c r="AK283">
        <f t="shared" si="508"/>
        <v>0</v>
      </c>
      <c r="AL283">
        <f t="shared" si="508"/>
        <v>0</v>
      </c>
      <c r="AM283">
        <f t="shared" si="508"/>
        <v>0</v>
      </c>
      <c r="AN283">
        <f t="shared" si="508"/>
        <v>0</v>
      </c>
      <c r="AO283">
        <f t="shared" si="508"/>
        <v>0</v>
      </c>
      <c r="AP283">
        <f t="shared" si="508"/>
        <v>0</v>
      </c>
      <c r="AQ283">
        <f t="shared" si="508"/>
        <v>0</v>
      </c>
      <c r="AR283">
        <f t="shared" si="508"/>
        <v>0</v>
      </c>
      <c r="AS283">
        <f t="shared" si="508"/>
        <v>0</v>
      </c>
      <c r="AT283">
        <f t="shared" si="508"/>
        <v>0</v>
      </c>
      <c r="AU283">
        <f t="shared" si="508"/>
        <v>0</v>
      </c>
      <c r="AV283">
        <f t="shared" si="508"/>
        <v>0</v>
      </c>
      <c r="AW283">
        <f t="shared" si="508"/>
        <v>0</v>
      </c>
      <c r="AX283">
        <f t="shared" si="508"/>
        <v>0</v>
      </c>
      <c r="AY283">
        <f t="shared" si="508"/>
        <v>0</v>
      </c>
      <c r="AZ283">
        <f t="shared" si="508"/>
        <v>0</v>
      </c>
      <c r="BA283">
        <f t="shared" si="508"/>
        <v>0</v>
      </c>
      <c r="BB283">
        <f t="shared" si="508"/>
        <v>0</v>
      </c>
      <c r="BC283">
        <f t="shared" si="508"/>
        <v>0</v>
      </c>
      <c r="BD283">
        <f t="shared" si="508"/>
        <v>0</v>
      </c>
      <c r="BE283">
        <f t="shared" si="508"/>
        <v>0</v>
      </c>
      <c r="BF283">
        <f t="shared" si="508"/>
        <v>0</v>
      </c>
      <c r="BG283">
        <f t="shared" si="508"/>
        <v>0</v>
      </c>
      <c r="BH283">
        <f t="shared" si="508"/>
        <v>0</v>
      </c>
      <c r="BI283">
        <f t="shared" si="508"/>
        <v>0</v>
      </c>
      <c r="BJ283">
        <f t="shared" si="508"/>
        <v>0</v>
      </c>
      <c r="BK283">
        <f t="shared" si="508"/>
        <v>0</v>
      </c>
      <c r="BL283">
        <f t="shared" si="508"/>
        <v>0</v>
      </c>
      <c r="BM283">
        <f t="shared" ref="BM283:DH283" si="509">BM134</f>
        <v>0</v>
      </c>
      <c r="BN283">
        <f t="shared" si="509"/>
        <v>0</v>
      </c>
      <c r="BO283">
        <f t="shared" si="509"/>
        <v>0</v>
      </c>
      <c r="BP283">
        <f t="shared" si="509"/>
        <v>0</v>
      </c>
      <c r="BQ283">
        <f t="shared" si="509"/>
        <v>0</v>
      </c>
      <c r="BR283">
        <f t="shared" si="509"/>
        <v>0</v>
      </c>
      <c r="BS283">
        <f t="shared" si="509"/>
        <v>0</v>
      </c>
      <c r="BT283">
        <f t="shared" si="509"/>
        <v>0</v>
      </c>
      <c r="BU283">
        <f t="shared" si="509"/>
        <v>0</v>
      </c>
      <c r="BV283">
        <f t="shared" si="509"/>
        <v>0</v>
      </c>
      <c r="BW283">
        <f t="shared" si="509"/>
        <v>0</v>
      </c>
      <c r="BX283">
        <f t="shared" si="509"/>
        <v>0</v>
      </c>
      <c r="BY283">
        <f t="shared" si="509"/>
        <v>0</v>
      </c>
      <c r="BZ283">
        <f t="shared" si="509"/>
        <v>0</v>
      </c>
      <c r="CA283">
        <f t="shared" si="509"/>
        <v>0</v>
      </c>
      <c r="CB283">
        <f t="shared" si="509"/>
        <v>0</v>
      </c>
      <c r="CC283">
        <f t="shared" si="509"/>
        <v>0</v>
      </c>
      <c r="CD283">
        <f t="shared" si="509"/>
        <v>0</v>
      </c>
      <c r="CE283">
        <f t="shared" si="509"/>
        <v>0</v>
      </c>
      <c r="CF283">
        <f t="shared" si="509"/>
        <v>0</v>
      </c>
      <c r="CG283">
        <f t="shared" si="509"/>
        <v>0</v>
      </c>
      <c r="CH283">
        <f t="shared" si="509"/>
        <v>0</v>
      </c>
      <c r="CI283">
        <f t="shared" si="509"/>
        <v>0</v>
      </c>
      <c r="CJ283">
        <f t="shared" si="509"/>
        <v>0</v>
      </c>
      <c r="CK283">
        <f t="shared" si="509"/>
        <v>0</v>
      </c>
      <c r="CL283">
        <f t="shared" si="509"/>
        <v>0</v>
      </c>
      <c r="CM283">
        <f t="shared" si="509"/>
        <v>0</v>
      </c>
      <c r="CN283">
        <f t="shared" si="509"/>
        <v>0</v>
      </c>
      <c r="CO283">
        <f t="shared" si="509"/>
        <v>0</v>
      </c>
      <c r="CP283">
        <f t="shared" si="509"/>
        <v>0</v>
      </c>
      <c r="CQ283">
        <f t="shared" si="509"/>
        <v>0</v>
      </c>
      <c r="CR283">
        <f t="shared" si="509"/>
        <v>0</v>
      </c>
      <c r="CS283">
        <f t="shared" si="509"/>
        <v>0</v>
      </c>
      <c r="CT283">
        <f t="shared" si="509"/>
        <v>0</v>
      </c>
      <c r="CU283">
        <f t="shared" si="509"/>
        <v>0</v>
      </c>
      <c r="CV283">
        <f t="shared" si="509"/>
        <v>0</v>
      </c>
      <c r="CW283">
        <f t="shared" si="509"/>
        <v>0</v>
      </c>
      <c r="CX283">
        <f t="shared" si="509"/>
        <v>0</v>
      </c>
      <c r="CY283">
        <f t="shared" si="509"/>
        <v>0</v>
      </c>
      <c r="CZ283">
        <f t="shared" si="509"/>
        <v>0</v>
      </c>
      <c r="DA283">
        <f t="shared" si="509"/>
        <v>0</v>
      </c>
      <c r="DB283">
        <f t="shared" si="509"/>
        <v>0</v>
      </c>
      <c r="DC283">
        <f t="shared" si="509"/>
        <v>0</v>
      </c>
      <c r="DD283">
        <f t="shared" si="509"/>
        <v>0</v>
      </c>
      <c r="DE283">
        <f t="shared" si="509"/>
        <v>0</v>
      </c>
      <c r="DF283">
        <f t="shared" si="509"/>
        <v>0</v>
      </c>
      <c r="DG283">
        <f t="shared" si="509"/>
        <v>0</v>
      </c>
      <c r="DH283">
        <f t="shared" si="509"/>
        <v>0</v>
      </c>
    </row>
    <row r="284" spans="1:112">
      <c r="A284">
        <f t="shared" ref="A284:BL284" si="510">A135</f>
        <v>0</v>
      </c>
      <c r="B284">
        <f t="shared" si="510"/>
        <v>0</v>
      </c>
      <c r="C284">
        <f t="shared" si="510"/>
        <v>0</v>
      </c>
      <c r="D284">
        <f t="shared" si="510"/>
        <v>0</v>
      </c>
      <c r="E284">
        <f t="shared" si="510"/>
        <v>0</v>
      </c>
      <c r="F284">
        <f t="shared" si="510"/>
        <v>0</v>
      </c>
      <c r="G284">
        <f t="shared" si="510"/>
        <v>0</v>
      </c>
      <c r="H284">
        <f t="shared" si="510"/>
        <v>0</v>
      </c>
      <c r="I284">
        <f t="shared" si="510"/>
        <v>0</v>
      </c>
      <c r="J284">
        <f t="shared" si="510"/>
        <v>0</v>
      </c>
      <c r="K284">
        <f t="shared" si="510"/>
        <v>0</v>
      </c>
      <c r="L284">
        <f t="shared" si="510"/>
        <v>0</v>
      </c>
      <c r="M284">
        <f t="shared" si="510"/>
        <v>0</v>
      </c>
      <c r="N284">
        <f t="shared" si="510"/>
        <v>0</v>
      </c>
      <c r="O284">
        <f t="shared" si="510"/>
        <v>0</v>
      </c>
      <c r="P284">
        <f t="shared" si="510"/>
        <v>0</v>
      </c>
      <c r="Q284">
        <f t="shared" si="510"/>
        <v>0</v>
      </c>
      <c r="R284">
        <f t="shared" si="510"/>
        <v>0</v>
      </c>
      <c r="S284">
        <f t="shared" si="510"/>
        <v>0</v>
      </c>
      <c r="T284">
        <f t="shared" si="510"/>
        <v>0</v>
      </c>
      <c r="U284">
        <f t="shared" si="510"/>
        <v>0</v>
      </c>
      <c r="V284">
        <f t="shared" si="510"/>
        <v>0</v>
      </c>
      <c r="W284">
        <f t="shared" si="510"/>
        <v>0</v>
      </c>
      <c r="X284">
        <f t="shared" si="510"/>
        <v>0</v>
      </c>
      <c r="Y284">
        <f t="shared" si="510"/>
        <v>0</v>
      </c>
      <c r="Z284">
        <f t="shared" si="510"/>
        <v>0</v>
      </c>
      <c r="AA284">
        <f t="shared" si="510"/>
        <v>0</v>
      </c>
      <c r="AB284">
        <f t="shared" si="510"/>
        <v>0</v>
      </c>
      <c r="AC284">
        <f t="shared" si="510"/>
        <v>0</v>
      </c>
      <c r="AD284">
        <f t="shared" si="510"/>
        <v>0</v>
      </c>
      <c r="AE284">
        <f t="shared" si="510"/>
        <v>0</v>
      </c>
      <c r="AF284">
        <f t="shared" si="510"/>
        <v>0</v>
      </c>
      <c r="AG284">
        <f t="shared" si="510"/>
        <v>0</v>
      </c>
      <c r="AH284">
        <f t="shared" si="510"/>
        <v>0</v>
      </c>
      <c r="AI284">
        <f t="shared" si="510"/>
        <v>0</v>
      </c>
      <c r="AJ284">
        <f t="shared" si="510"/>
        <v>0</v>
      </c>
      <c r="AK284">
        <f t="shared" si="510"/>
        <v>0</v>
      </c>
      <c r="AL284">
        <f t="shared" si="510"/>
        <v>0</v>
      </c>
      <c r="AM284">
        <f t="shared" si="510"/>
        <v>0</v>
      </c>
      <c r="AN284">
        <f t="shared" si="510"/>
        <v>0</v>
      </c>
      <c r="AO284">
        <f t="shared" si="510"/>
        <v>0</v>
      </c>
      <c r="AP284">
        <f t="shared" si="510"/>
        <v>0</v>
      </c>
      <c r="AQ284">
        <f t="shared" si="510"/>
        <v>0</v>
      </c>
      <c r="AR284">
        <f t="shared" si="510"/>
        <v>0</v>
      </c>
      <c r="AS284">
        <f t="shared" si="510"/>
        <v>0</v>
      </c>
      <c r="AT284">
        <f t="shared" si="510"/>
        <v>0</v>
      </c>
      <c r="AU284">
        <f t="shared" si="510"/>
        <v>0</v>
      </c>
      <c r="AV284">
        <f t="shared" si="510"/>
        <v>0</v>
      </c>
      <c r="AW284">
        <f t="shared" si="510"/>
        <v>0</v>
      </c>
      <c r="AX284">
        <f t="shared" si="510"/>
        <v>0</v>
      </c>
      <c r="AY284">
        <f t="shared" si="510"/>
        <v>0</v>
      </c>
      <c r="AZ284">
        <f t="shared" si="510"/>
        <v>0</v>
      </c>
      <c r="BA284">
        <f t="shared" si="510"/>
        <v>0</v>
      </c>
      <c r="BB284">
        <f t="shared" si="510"/>
        <v>0</v>
      </c>
      <c r="BC284">
        <f t="shared" si="510"/>
        <v>0</v>
      </c>
      <c r="BD284">
        <f t="shared" si="510"/>
        <v>0</v>
      </c>
      <c r="BE284">
        <f t="shared" si="510"/>
        <v>0</v>
      </c>
      <c r="BF284">
        <f t="shared" si="510"/>
        <v>0</v>
      </c>
      <c r="BG284">
        <f t="shared" si="510"/>
        <v>0</v>
      </c>
      <c r="BH284">
        <f t="shared" si="510"/>
        <v>0</v>
      </c>
      <c r="BI284">
        <f t="shared" si="510"/>
        <v>0</v>
      </c>
      <c r="BJ284">
        <f t="shared" si="510"/>
        <v>0</v>
      </c>
      <c r="BK284">
        <f t="shared" si="510"/>
        <v>0</v>
      </c>
      <c r="BL284">
        <f t="shared" si="510"/>
        <v>0</v>
      </c>
      <c r="BM284">
        <f t="shared" ref="BM284:DH284" si="511">BM135</f>
        <v>0</v>
      </c>
      <c r="BN284">
        <f t="shared" si="511"/>
        <v>0</v>
      </c>
      <c r="BO284">
        <f t="shared" si="511"/>
        <v>0</v>
      </c>
      <c r="BP284">
        <f t="shared" si="511"/>
        <v>0</v>
      </c>
      <c r="BQ284">
        <f t="shared" si="511"/>
        <v>0</v>
      </c>
      <c r="BR284">
        <f t="shared" si="511"/>
        <v>0</v>
      </c>
      <c r="BS284">
        <f t="shared" si="511"/>
        <v>0</v>
      </c>
      <c r="BT284">
        <f t="shared" si="511"/>
        <v>0</v>
      </c>
      <c r="BU284">
        <f t="shared" si="511"/>
        <v>0</v>
      </c>
      <c r="BV284">
        <f t="shared" si="511"/>
        <v>0</v>
      </c>
      <c r="BW284">
        <f t="shared" si="511"/>
        <v>0</v>
      </c>
      <c r="BX284">
        <f t="shared" si="511"/>
        <v>0</v>
      </c>
      <c r="BY284">
        <f t="shared" si="511"/>
        <v>0</v>
      </c>
      <c r="BZ284">
        <f t="shared" si="511"/>
        <v>0</v>
      </c>
      <c r="CA284">
        <f t="shared" si="511"/>
        <v>0</v>
      </c>
      <c r="CB284">
        <f t="shared" si="511"/>
        <v>0</v>
      </c>
      <c r="CC284">
        <f t="shared" si="511"/>
        <v>0</v>
      </c>
      <c r="CD284">
        <f t="shared" si="511"/>
        <v>0</v>
      </c>
      <c r="CE284">
        <f t="shared" si="511"/>
        <v>0</v>
      </c>
      <c r="CF284">
        <f t="shared" si="511"/>
        <v>0</v>
      </c>
      <c r="CG284">
        <f t="shared" si="511"/>
        <v>0</v>
      </c>
      <c r="CH284">
        <f t="shared" si="511"/>
        <v>0</v>
      </c>
      <c r="CI284">
        <f t="shared" si="511"/>
        <v>0</v>
      </c>
      <c r="CJ284">
        <f t="shared" si="511"/>
        <v>0</v>
      </c>
      <c r="CK284">
        <f t="shared" si="511"/>
        <v>0</v>
      </c>
      <c r="CL284">
        <f t="shared" si="511"/>
        <v>0</v>
      </c>
      <c r="CM284">
        <f t="shared" si="511"/>
        <v>0</v>
      </c>
      <c r="CN284">
        <f t="shared" si="511"/>
        <v>0</v>
      </c>
      <c r="CO284">
        <f t="shared" si="511"/>
        <v>0</v>
      </c>
      <c r="CP284">
        <f t="shared" si="511"/>
        <v>0</v>
      </c>
      <c r="CQ284">
        <f t="shared" si="511"/>
        <v>0</v>
      </c>
      <c r="CR284">
        <f t="shared" si="511"/>
        <v>0</v>
      </c>
      <c r="CS284">
        <f t="shared" si="511"/>
        <v>0</v>
      </c>
      <c r="CT284">
        <f t="shared" si="511"/>
        <v>0</v>
      </c>
      <c r="CU284">
        <f t="shared" si="511"/>
        <v>0</v>
      </c>
      <c r="CV284">
        <f t="shared" si="511"/>
        <v>0</v>
      </c>
      <c r="CW284">
        <f t="shared" si="511"/>
        <v>0</v>
      </c>
      <c r="CX284">
        <f t="shared" si="511"/>
        <v>0</v>
      </c>
      <c r="CY284">
        <f t="shared" si="511"/>
        <v>0</v>
      </c>
      <c r="CZ284">
        <f t="shared" si="511"/>
        <v>0</v>
      </c>
      <c r="DA284">
        <f t="shared" si="511"/>
        <v>0</v>
      </c>
      <c r="DB284">
        <f t="shared" si="511"/>
        <v>0</v>
      </c>
      <c r="DC284">
        <f t="shared" si="511"/>
        <v>0</v>
      </c>
      <c r="DD284">
        <f t="shared" si="511"/>
        <v>0</v>
      </c>
      <c r="DE284">
        <f t="shared" si="511"/>
        <v>0</v>
      </c>
      <c r="DF284">
        <f t="shared" si="511"/>
        <v>0</v>
      </c>
      <c r="DG284">
        <f t="shared" si="511"/>
        <v>0</v>
      </c>
      <c r="DH284">
        <f t="shared" si="511"/>
        <v>0</v>
      </c>
    </row>
    <row r="285" spans="1:112">
      <c r="A285">
        <f t="shared" ref="A285:BL285" si="512">A136</f>
        <v>0</v>
      </c>
      <c r="B285">
        <f t="shared" si="512"/>
        <v>0</v>
      </c>
      <c r="C285">
        <f t="shared" si="512"/>
        <v>0</v>
      </c>
      <c r="D285">
        <f t="shared" si="512"/>
        <v>0</v>
      </c>
      <c r="E285">
        <f t="shared" si="512"/>
        <v>0</v>
      </c>
      <c r="F285">
        <f t="shared" si="512"/>
        <v>0</v>
      </c>
      <c r="G285">
        <f t="shared" si="512"/>
        <v>0</v>
      </c>
      <c r="H285">
        <f t="shared" si="512"/>
        <v>0</v>
      </c>
      <c r="I285">
        <f t="shared" si="512"/>
        <v>0</v>
      </c>
      <c r="J285">
        <f t="shared" si="512"/>
        <v>0</v>
      </c>
      <c r="K285">
        <f t="shared" si="512"/>
        <v>0</v>
      </c>
      <c r="L285">
        <f t="shared" si="512"/>
        <v>0</v>
      </c>
      <c r="M285">
        <f t="shared" si="512"/>
        <v>0</v>
      </c>
      <c r="N285">
        <f t="shared" si="512"/>
        <v>0</v>
      </c>
      <c r="O285">
        <f t="shared" si="512"/>
        <v>0</v>
      </c>
      <c r="P285">
        <f t="shared" si="512"/>
        <v>0</v>
      </c>
      <c r="Q285">
        <f t="shared" si="512"/>
        <v>0</v>
      </c>
      <c r="R285">
        <f t="shared" si="512"/>
        <v>0</v>
      </c>
      <c r="S285">
        <f t="shared" si="512"/>
        <v>0</v>
      </c>
      <c r="T285">
        <f t="shared" si="512"/>
        <v>0</v>
      </c>
      <c r="U285">
        <f t="shared" si="512"/>
        <v>0</v>
      </c>
      <c r="V285">
        <f t="shared" si="512"/>
        <v>0</v>
      </c>
      <c r="W285">
        <f t="shared" si="512"/>
        <v>0</v>
      </c>
      <c r="X285">
        <f t="shared" si="512"/>
        <v>0</v>
      </c>
      <c r="Y285">
        <f t="shared" si="512"/>
        <v>0</v>
      </c>
      <c r="Z285">
        <f t="shared" si="512"/>
        <v>0</v>
      </c>
      <c r="AA285">
        <f t="shared" si="512"/>
        <v>0</v>
      </c>
      <c r="AB285">
        <f t="shared" si="512"/>
        <v>0</v>
      </c>
      <c r="AC285">
        <f t="shared" si="512"/>
        <v>0</v>
      </c>
      <c r="AD285">
        <f t="shared" si="512"/>
        <v>0</v>
      </c>
      <c r="AE285">
        <f t="shared" si="512"/>
        <v>0</v>
      </c>
      <c r="AF285">
        <f t="shared" si="512"/>
        <v>0</v>
      </c>
      <c r="AG285">
        <f t="shared" si="512"/>
        <v>0</v>
      </c>
      <c r="AH285">
        <f t="shared" si="512"/>
        <v>0</v>
      </c>
      <c r="AI285">
        <f t="shared" si="512"/>
        <v>0</v>
      </c>
      <c r="AJ285">
        <f t="shared" si="512"/>
        <v>0</v>
      </c>
      <c r="AK285">
        <f t="shared" si="512"/>
        <v>0</v>
      </c>
      <c r="AL285">
        <f t="shared" si="512"/>
        <v>0</v>
      </c>
      <c r="AM285">
        <f t="shared" si="512"/>
        <v>0</v>
      </c>
      <c r="AN285">
        <f t="shared" si="512"/>
        <v>0</v>
      </c>
      <c r="AO285">
        <f t="shared" si="512"/>
        <v>0</v>
      </c>
      <c r="AP285">
        <f t="shared" si="512"/>
        <v>0</v>
      </c>
      <c r="AQ285">
        <f t="shared" si="512"/>
        <v>0</v>
      </c>
      <c r="AR285">
        <f t="shared" si="512"/>
        <v>0</v>
      </c>
      <c r="AS285">
        <f t="shared" si="512"/>
        <v>0</v>
      </c>
      <c r="AT285">
        <f t="shared" si="512"/>
        <v>0</v>
      </c>
      <c r="AU285">
        <f t="shared" si="512"/>
        <v>0</v>
      </c>
      <c r="AV285">
        <f t="shared" si="512"/>
        <v>0</v>
      </c>
      <c r="AW285">
        <f t="shared" si="512"/>
        <v>0</v>
      </c>
      <c r="AX285">
        <f t="shared" si="512"/>
        <v>0</v>
      </c>
      <c r="AY285">
        <f t="shared" si="512"/>
        <v>0</v>
      </c>
      <c r="AZ285">
        <f t="shared" si="512"/>
        <v>0</v>
      </c>
      <c r="BA285">
        <f t="shared" si="512"/>
        <v>0</v>
      </c>
      <c r="BB285">
        <f t="shared" si="512"/>
        <v>0</v>
      </c>
      <c r="BC285">
        <f t="shared" si="512"/>
        <v>0</v>
      </c>
      <c r="BD285">
        <f t="shared" si="512"/>
        <v>0</v>
      </c>
      <c r="BE285">
        <f t="shared" si="512"/>
        <v>0</v>
      </c>
      <c r="BF285">
        <f t="shared" si="512"/>
        <v>0</v>
      </c>
      <c r="BG285">
        <f t="shared" si="512"/>
        <v>0</v>
      </c>
      <c r="BH285">
        <f t="shared" si="512"/>
        <v>0</v>
      </c>
      <c r="BI285">
        <f t="shared" si="512"/>
        <v>0</v>
      </c>
      <c r="BJ285">
        <f t="shared" si="512"/>
        <v>0</v>
      </c>
      <c r="BK285">
        <f t="shared" si="512"/>
        <v>0</v>
      </c>
      <c r="BL285">
        <f t="shared" si="512"/>
        <v>0</v>
      </c>
      <c r="BM285">
        <f t="shared" ref="BM285:DH285" si="513">BM136</f>
        <v>0</v>
      </c>
      <c r="BN285">
        <f t="shared" si="513"/>
        <v>0</v>
      </c>
      <c r="BO285">
        <f t="shared" si="513"/>
        <v>0</v>
      </c>
      <c r="BP285">
        <f t="shared" si="513"/>
        <v>0</v>
      </c>
      <c r="BQ285">
        <f t="shared" si="513"/>
        <v>0</v>
      </c>
      <c r="BR285">
        <f t="shared" si="513"/>
        <v>0</v>
      </c>
      <c r="BS285">
        <f t="shared" si="513"/>
        <v>0</v>
      </c>
      <c r="BT285">
        <f t="shared" si="513"/>
        <v>0</v>
      </c>
      <c r="BU285">
        <f t="shared" si="513"/>
        <v>0</v>
      </c>
      <c r="BV285">
        <f t="shared" si="513"/>
        <v>0</v>
      </c>
      <c r="BW285">
        <f t="shared" si="513"/>
        <v>0</v>
      </c>
      <c r="BX285">
        <f t="shared" si="513"/>
        <v>0</v>
      </c>
      <c r="BY285">
        <f t="shared" si="513"/>
        <v>0</v>
      </c>
      <c r="BZ285">
        <f t="shared" si="513"/>
        <v>0</v>
      </c>
      <c r="CA285">
        <f t="shared" si="513"/>
        <v>0</v>
      </c>
      <c r="CB285">
        <f t="shared" si="513"/>
        <v>0</v>
      </c>
      <c r="CC285">
        <f t="shared" si="513"/>
        <v>0</v>
      </c>
      <c r="CD285">
        <f t="shared" si="513"/>
        <v>0</v>
      </c>
      <c r="CE285">
        <f t="shared" si="513"/>
        <v>0</v>
      </c>
      <c r="CF285">
        <f t="shared" si="513"/>
        <v>0</v>
      </c>
      <c r="CG285">
        <f t="shared" si="513"/>
        <v>0</v>
      </c>
      <c r="CH285">
        <f t="shared" si="513"/>
        <v>0</v>
      </c>
      <c r="CI285">
        <f t="shared" si="513"/>
        <v>0</v>
      </c>
      <c r="CJ285">
        <f t="shared" si="513"/>
        <v>0</v>
      </c>
      <c r="CK285">
        <f t="shared" si="513"/>
        <v>0</v>
      </c>
      <c r="CL285">
        <f t="shared" si="513"/>
        <v>0</v>
      </c>
      <c r="CM285">
        <f t="shared" si="513"/>
        <v>0</v>
      </c>
      <c r="CN285">
        <f t="shared" si="513"/>
        <v>0</v>
      </c>
      <c r="CO285">
        <f t="shared" si="513"/>
        <v>0</v>
      </c>
      <c r="CP285">
        <f t="shared" si="513"/>
        <v>0</v>
      </c>
      <c r="CQ285">
        <f t="shared" si="513"/>
        <v>0</v>
      </c>
      <c r="CR285">
        <f t="shared" si="513"/>
        <v>0</v>
      </c>
      <c r="CS285">
        <f t="shared" si="513"/>
        <v>0</v>
      </c>
      <c r="CT285">
        <f t="shared" si="513"/>
        <v>0</v>
      </c>
      <c r="CU285">
        <f t="shared" si="513"/>
        <v>0</v>
      </c>
      <c r="CV285">
        <f t="shared" si="513"/>
        <v>0</v>
      </c>
      <c r="CW285">
        <f t="shared" si="513"/>
        <v>0</v>
      </c>
      <c r="CX285">
        <f t="shared" si="513"/>
        <v>0</v>
      </c>
      <c r="CY285">
        <f t="shared" si="513"/>
        <v>0</v>
      </c>
      <c r="CZ285">
        <f t="shared" si="513"/>
        <v>0</v>
      </c>
      <c r="DA285">
        <f t="shared" si="513"/>
        <v>0</v>
      </c>
      <c r="DB285">
        <f t="shared" si="513"/>
        <v>0</v>
      </c>
      <c r="DC285">
        <f t="shared" si="513"/>
        <v>0</v>
      </c>
      <c r="DD285">
        <f t="shared" si="513"/>
        <v>0</v>
      </c>
      <c r="DE285">
        <f t="shared" si="513"/>
        <v>0</v>
      </c>
      <c r="DF285">
        <f t="shared" si="513"/>
        <v>0</v>
      </c>
      <c r="DG285">
        <f t="shared" si="513"/>
        <v>0</v>
      </c>
      <c r="DH285">
        <f t="shared" si="513"/>
        <v>0</v>
      </c>
    </row>
    <row r="286" spans="1:112">
      <c r="A286">
        <f t="shared" ref="A286:BL286" si="514">A137</f>
        <v>0</v>
      </c>
      <c r="B286">
        <f t="shared" si="514"/>
        <v>0</v>
      </c>
      <c r="C286">
        <f t="shared" si="514"/>
        <v>0</v>
      </c>
      <c r="D286">
        <f t="shared" si="514"/>
        <v>0</v>
      </c>
      <c r="E286">
        <f t="shared" si="514"/>
        <v>0</v>
      </c>
      <c r="F286">
        <f t="shared" si="514"/>
        <v>0</v>
      </c>
      <c r="G286">
        <f t="shared" si="514"/>
        <v>0</v>
      </c>
      <c r="H286">
        <f t="shared" si="514"/>
        <v>0</v>
      </c>
      <c r="I286">
        <f t="shared" si="514"/>
        <v>0</v>
      </c>
      <c r="J286">
        <f t="shared" si="514"/>
        <v>0</v>
      </c>
      <c r="K286">
        <f t="shared" si="514"/>
        <v>0</v>
      </c>
      <c r="L286">
        <f t="shared" si="514"/>
        <v>0</v>
      </c>
      <c r="M286">
        <f t="shared" si="514"/>
        <v>0</v>
      </c>
      <c r="N286">
        <f t="shared" si="514"/>
        <v>0</v>
      </c>
      <c r="O286">
        <f t="shared" si="514"/>
        <v>0</v>
      </c>
      <c r="P286">
        <f t="shared" si="514"/>
        <v>0</v>
      </c>
      <c r="Q286">
        <f t="shared" si="514"/>
        <v>0</v>
      </c>
      <c r="R286">
        <f t="shared" si="514"/>
        <v>0</v>
      </c>
      <c r="S286">
        <f t="shared" si="514"/>
        <v>0</v>
      </c>
      <c r="T286">
        <f t="shared" si="514"/>
        <v>0</v>
      </c>
      <c r="U286">
        <f t="shared" si="514"/>
        <v>0</v>
      </c>
      <c r="V286">
        <f t="shared" si="514"/>
        <v>0</v>
      </c>
      <c r="W286">
        <f t="shared" si="514"/>
        <v>0</v>
      </c>
      <c r="X286">
        <f t="shared" si="514"/>
        <v>0</v>
      </c>
      <c r="Y286">
        <f t="shared" si="514"/>
        <v>0</v>
      </c>
      <c r="Z286">
        <f t="shared" si="514"/>
        <v>0</v>
      </c>
      <c r="AA286">
        <f t="shared" si="514"/>
        <v>0</v>
      </c>
      <c r="AB286">
        <f t="shared" si="514"/>
        <v>0</v>
      </c>
      <c r="AC286">
        <f t="shared" si="514"/>
        <v>0</v>
      </c>
      <c r="AD286">
        <f t="shared" si="514"/>
        <v>0</v>
      </c>
      <c r="AE286">
        <f t="shared" si="514"/>
        <v>0</v>
      </c>
      <c r="AF286">
        <f t="shared" si="514"/>
        <v>0</v>
      </c>
      <c r="AG286">
        <f t="shared" si="514"/>
        <v>0</v>
      </c>
      <c r="AH286">
        <f t="shared" si="514"/>
        <v>0</v>
      </c>
      <c r="AI286">
        <f t="shared" si="514"/>
        <v>0</v>
      </c>
      <c r="AJ286">
        <f t="shared" si="514"/>
        <v>0</v>
      </c>
      <c r="AK286">
        <f t="shared" si="514"/>
        <v>0</v>
      </c>
      <c r="AL286">
        <f t="shared" si="514"/>
        <v>0</v>
      </c>
      <c r="AM286">
        <f t="shared" si="514"/>
        <v>0</v>
      </c>
      <c r="AN286">
        <f t="shared" si="514"/>
        <v>0</v>
      </c>
      <c r="AO286">
        <f t="shared" si="514"/>
        <v>0</v>
      </c>
      <c r="AP286">
        <f t="shared" si="514"/>
        <v>0</v>
      </c>
      <c r="AQ286">
        <f t="shared" si="514"/>
        <v>0</v>
      </c>
      <c r="AR286">
        <f t="shared" si="514"/>
        <v>0</v>
      </c>
      <c r="AS286">
        <f t="shared" si="514"/>
        <v>0</v>
      </c>
      <c r="AT286">
        <f t="shared" si="514"/>
        <v>0</v>
      </c>
      <c r="AU286">
        <f t="shared" si="514"/>
        <v>0</v>
      </c>
      <c r="AV286">
        <f t="shared" si="514"/>
        <v>0</v>
      </c>
      <c r="AW286">
        <f t="shared" si="514"/>
        <v>0</v>
      </c>
      <c r="AX286">
        <f t="shared" si="514"/>
        <v>0</v>
      </c>
      <c r="AY286">
        <f t="shared" si="514"/>
        <v>0</v>
      </c>
      <c r="AZ286">
        <f t="shared" si="514"/>
        <v>0</v>
      </c>
      <c r="BA286">
        <f t="shared" si="514"/>
        <v>0</v>
      </c>
      <c r="BB286">
        <f t="shared" si="514"/>
        <v>0</v>
      </c>
      <c r="BC286">
        <f t="shared" si="514"/>
        <v>0</v>
      </c>
      <c r="BD286">
        <f t="shared" si="514"/>
        <v>0</v>
      </c>
      <c r="BE286">
        <f t="shared" si="514"/>
        <v>0</v>
      </c>
      <c r="BF286">
        <f t="shared" si="514"/>
        <v>0</v>
      </c>
      <c r="BG286">
        <f t="shared" si="514"/>
        <v>0</v>
      </c>
      <c r="BH286">
        <f t="shared" si="514"/>
        <v>0</v>
      </c>
      <c r="BI286">
        <f t="shared" si="514"/>
        <v>0</v>
      </c>
      <c r="BJ286">
        <f t="shared" si="514"/>
        <v>0</v>
      </c>
      <c r="BK286">
        <f t="shared" si="514"/>
        <v>0</v>
      </c>
      <c r="BL286">
        <f t="shared" si="514"/>
        <v>0</v>
      </c>
      <c r="BM286">
        <f t="shared" ref="BM286:DH286" si="515">BM137</f>
        <v>0</v>
      </c>
      <c r="BN286">
        <f t="shared" si="515"/>
        <v>0</v>
      </c>
      <c r="BO286">
        <f t="shared" si="515"/>
        <v>0</v>
      </c>
      <c r="BP286">
        <f t="shared" si="515"/>
        <v>0</v>
      </c>
      <c r="BQ286">
        <f t="shared" si="515"/>
        <v>0</v>
      </c>
      <c r="BR286">
        <f t="shared" si="515"/>
        <v>0</v>
      </c>
      <c r="BS286">
        <f t="shared" si="515"/>
        <v>0</v>
      </c>
      <c r="BT286">
        <f t="shared" si="515"/>
        <v>0</v>
      </c>
      <c r="BU286">
        <f t="shared" si="515"/>
        <v>0</v>
      </c>
      <c r="BV286">
        <f t="shared" si="515"/>
        <v>0</v>
      </c>
      <c r="BW286">
        <f t="shared" si="515"/>
        <v>0</v>
      </c>
      <c r="BX286">
        <f t="shared" si="515"/>
        <v>0</v>
      </c>
      <c r="BY286">
        <f t="shared" si="515"/>
        <v>0</v>
      </c>
      <c r="BZ286">
        <f t="shared" si="515"/>
        <v>0</v>
      </c>
      <c r="CA286">
        <f t="shared" si="515"/>
        <v>0</v>
      </c>
      <c r="CB286">
        <f t="shared" si="515"/>
        <v>0</v>
      </c>
      <c r="CC286">
        <f t="shared" si="515"/>
        <v>0</v>
      </c>
      <c r="CD286">
        <f t="shared" si="515"/>
        <v>0</v>
      </c>
      <c r="CE286">
        <f t="shared" si="515"/>
        <v>0</v>
      </c>
      <c r="CF286">
        <f t="shared" si="515"/>
        <v>0</v>
      </c>
      <c r="CG286">
        <f t="shared" si="515"/>
        <v>0</v>
      </c>
      <c r="CH286">
        <f t="shared" si="515"/>
        <v>0</v>
      </c>
      <c r="CI286">
        <f t="shared" si="515"/>
        <v>0</v>
      </c>
      <c r="CJ286">
        <f t="shared" si="515"/>
        <v>0</v>
      </c>
      <c r="CK286">
        <f t="shared" si="515"/>
        <v>0</v>
      </c>
      <c r="CL286">
        <f t="shared" si="515"/>
        <v>0</v>
      </c>
      <c r="CM286">
        <f t="shared" si="515"/>
        <v>0</v>
      </c>
      <c r="CN286">
        <f t="shared" si="515"/>
        <v>0</v>
      </c>
      <c r="CO286">
        <f t="shared" si="515"/>
        <v>0</v>
      </c>
      <c r="CP286">
        <f t="shared" si="515"/>
        <v>0</v>
      </c>
      <c r="CQ286">
        <f t="shared" si="515"/>
        <v>0</v>
      </c>
      <c r="CR286">
        <f t="shared" si="515"/>
        <v>0</v>
      </c>
      <c r="CS286">
        <f t="shared" si="515"/>
        <v>0</v>
      </c>
      <c r="CT286">
        <f t="shared" si="515"/>
        <v>0</v>
      </c>
      <c r="CU286">
        <f t="shared" si="515"/>
        <v>0</v>
      </c>
      <c r="CV286">
        <f t="shared" si="515"/>
        <v>0</v>
      </c>
      <c r="CW286">
        <f t="shared" si="515"/>
        <v>0</v>
      </c>
      <c r="CX286">
        <f t="shared" si="515"/>
        <v>0</v>
      </c>
      <c r="CY286">
        <f t="shared" si="515"/>
        <v>0</v>
      </c>
      <c r="CZ286">
        <f t="shared" si="515"/>
        <v>0</v>
      </c>
      <c r="DA286">
        <f t="shared" si="515"/>
        <v>0</v>
      </c>
      <c r="DB286">
        <f t="shared" si="515"/>
        <v>0</v>
      </c>
      <c r="DC286">
        <f t="shared" si="515"/>
        <v>0</v>
      </c>
      <c r="DD286">
        <f t="shared" si="515"/>
        <v>0</v>
      </c>
      <c r="DE286">
        <f t="shared" si="515"/>
        <v>0</v>
      </c>
      <c r="DF286">
        <f t="shared" si="515"/>
        <v>0</v>
      </c>
      <c r="DG286">
        <f t="shared" si="515"/>
        <v>0</v>
      </c>
      <c r="DH286">
        <f t="shared" si="515"/>
        <v>0</v>
      </c>
    </row>
    <row r="287" spans="1:112">
      <c r="A287">
        <f t="shared" ref="A287:BL287" si="516">A138</f>
        <v>0</v>
      </c>
      <c r="B287">
        <f t="shared" si="516"/>
        <v>0</v>
      </c>
      <c r="C287">
        <f t="shared" si="516"/>
        <v>0</v>
      </c>
      <c r="D287">
        <f t="shared" si="516"/>
        <v>0</v>
      </c>
      <c r="E287">
        <f t="shared" si="516"/>
        <v>0</v>
      </c>
      <c r="F287">
        <f t="shared" si="516"/>
        <v>0</v>
      </c>
      <c r="G287">
        <f t="shared" si="516"/>
        <v>0</v>
      </c>
      <c r="H287">
        <f t="shared" si="516"/>
        <v>0</v>
      </c>
      <c r="I287">
        <f t="shared" si="516"/>
        <v>0</v>
      </c>
      <c r="J287">
        <f t="shared" si="516"/>
        <v>0</v>
      </c>
      <c r="K287">
        <f t="shared" si="516"/>
        <v>0</v>
      </c>
      <c r="L287">
        <f t="shared" si="516"/>
        <v>0</v>
      </c>
      <c r="M287">
        <f t="shared" si="516"/>
        <v>0</v>
      </c>
      <c r="N287">
        <f t="shared" si="516"/>
        <v>0</v>
      </c>
      <c r="O287">
        <f t="shared" si="516"/>
        <v>0</v>
      </c>
      <c r="P287">
        <f t="shared" si="516"/>
        <v>0</v>
      </c>
      <c r="Q287">
        <f t="shared" si="516"/>
        <v>0</v>
      </c>
      <c r="R287">
        <f t="shared" si="516"/>
        <v>0</v>
      </c>
      <c r="S287">
        <f t="shared" si="516"/>
        <v>0</v>
      </c>
      <c r="T287">
        <f t="shared" si="516"/>
        <v>0</v>
      </c>
      <c r="U287">
        <f t="shared" si="516"/>
        <v>0</v>
      </c>
      <c r="V287">
        <f t="shared" si="516"/>
        <v>0</v>
      </c>
      <c r="W287">
        <f t="shared" si="516"/>
        <v>0</v>
      </c>
      <c r="X287">
        <f t="shared" si="516"/>
        <v>0</v>
      </c>
      <c r="Y287">
        <f t="shared" si="516"/>
        <v>0</v>
      </c>
      <c r="Z287">
        <f t="shared" si="516"/>
        <v>0</v>
      </c>
      <c r="AA287">
        <f t="shared" si="516"/>
        <v>0</v>
      </c>
      <c r="AB287">
        <f t="shared" si="516"/>
        <v>0</v>
      </c>
      <c r="AC287">
        <f t="shared" si="516"/>
        <v>0</v>
      </c>
      <c r="AD287">
        <f t="shared" si="516"/>
        <v>0</v>
      </c>
      <c r="AE287">
        <f t="shared" si="516"/>
        <v>0</v>
      </c>
      <c r="AF287">
        <f t="shared" si="516"/>
        <v>0</v>
      </c>
      <c r="AG287">
        <f t="shared" si="516"/>
        <v>0</v>
      </c>
      <c r="AH287">
        <f t="shared" si="516"/>
        <v>0</v>
      </c>
      <c r="AI287">
        <f t="shared" si="516"/>
        <v>0</v>
      </c>
      <c r="AJ287">
        <f t="shared" si="516"/>
        <v>0</v>
      </c>
      <c r="AK287">
        <f t="shared" si="516"/>
        <v>0</v>
      </c>
      <c r="AL287">
        <f t="shared" si="516"/>
        <v>0</v>
      </c>
      <c r="AM287">
        <f t="shared" si="516"/>
        <v>0</v>
      </c>
      <c r="AN287">
        <f t="shared" si="516"/>
        <v>0</v>
      </c>
      <c r="AO287">
        <f t="shared" si="516"/>
        <v>0</v>
      </c>
      <c r="AP287">
        <f t="shared" si="516"/>
        <v>0</v>
      </c>
      <c r="AQ287">
        <f t="shared" si="516"/>
        <v>0</v>
      </c>
      <c r="AR287">
        <f t="shared" si="516"/>
        <v>0</v>
      </c>
      <c r="AS287">
        <f t="shared" si="516"/>
        <v>0</v>
      </c>
      <c r="AT287">
        <f t="shared" si="516"/>
        <v>0</v>
      </c>
      <c r="AU287">
        <f t="shared" si="516"/>
        <v>0</v>
      </c>
      <c r="AV287">
        <f t="shared" si="516"/>
        <v>0</v>
      </c>
      <c r="AW287">
        <f t="shared" si="516"/>
        <v>0</v>
      </c>
      <c r="AX287">
        <f t="shared" si="516"/>
        <v>0</v>
      </c>
      <c r="AY287">
        <f t="shared" si="516"/>
        <v>0</v>
      </c>
      <c r="AZ287">
        <f t="shared" si="516"/>
        <v>0</v>
      </c>
      <c r="BA287">
        <f t="shared" si="516"/>
        <v>0</v>
      </c>
      <c r="BB287">
        <f t="shared" si="516"/>
        <v>0</v>
      </c>
      <c r="BC287">
        <f t="shared" si="516"/>
        <v>0</v>
      </c>
      <c r="BD287">
        <f t="shared" si="516"/>
        <v>0</v>
      </c>
      <c r="BE287">
        <f t="shared" si="516"/>
        <v>0</v>
      </c>
      <c r="BF287">
        <f t="shared" si="516"/>
        <v>0</v>
      </c>
      <c r="BG287">
        <f t="shared" si="516"/>
        <v>0</v>
      </c>
      <c r="BH287">
        <f t="shared" si="516"/>
        <v>0</v>
      </c>
      <c r="BI287">
        <f t="shared" si="516"/>
        <v>0</v>
      </c>
      <c r="BJ287">
        <f t="shared" si="516"/>
        <v>0</v>
      </c>
      <c r="BK287">
        <f t="shared" si="516"/>
        <v>0</v>
      </c>
      <c r="BL287">
        <f t="shared" si="516"/>
        <v>0</v>
      </c>
      <c r="BM287">
        <f t="shared" ref="BM287:DH287" si="517">BM138</f>
        <v>0</v>
      </c>
      <c r="BN287">
        <f t="shared" si="517"/>
        <v>0</v>
      </c>
      <c r="BO287">
        <f t="shared" si="517"/>
        <v>0</v>
      </c>
      <c r="BP287">
        <f t="shared" si="517"/>
        <v>0</v>
      </c>
      <c r="BQ287">
        <f t="shared" si="517"/>
        <v>0</v>
      </c>
      <c r="BR287">
        <f t="shared" si="517"/>
        <v>0</v>
      </c>
      <c r="BS287">
        <f t="shared" si="517"/>
        <v>0</v>
      </c>
      <c r="BT287">
        <f t="shared" si="517"/>
        <v>0</v>
      </c>
      <c r="BU287">
        <f t="shared" si="517"/>
        <v>0</v>
      </c>
      <c r="BV287">
        <f t="shared" si="517"/>
        <v>0</v>
      </c>
      <c r="BW287">
        <f t="shared" si="517"/>
        <v>0</v>
      </c>
      <c r="BX287">
        <f t="shared" si="517"/>
        <v>0</v>
      </c>
      <c r="BY287">
        <f t="shared" si="517"/>
        <v>0</v>
      </c>
      <c r="BZ287">
        <f t="shared" si="517"/>
        <v>0</v>
      </c>
      <c r="CA287">
        <f t="shared" si="517"/>
        <v>0</v>
      </c>
      <c r="CB287">
        <f t="shared" si="517"/>
        <v>0</v>
      </c>
      <c r="CC287">
        <f t="shared" si="517"/>
        <v>0</v>
      </c>
      <c r="CD287">
        <f t="shared" si="517"/>
        <v>0</v>
      </c>
      <c r="CE287">
        <f t="shared" si="517"/>
        <v>0</v>
      </c>
      <c r="CF287">
        <f t="shared" si="517"/>
        <v>0</v>
      </c>
      <c r="CG287">
        <f t="shared" si="517"/>
        <v>0</v>
      </c>
      <c r="CH287">
        <f t="shared" si="517"/>
        <v>0</v>
      </c>
      <c r="CI287">
        <f t="shared" si="517"/>
        <v>0</v>
      </c>
      <c r="CJ287">
        <f t="shared" si="517"/>
        <v>0</v>
      </c>
      <c r="CK287">
        <f t="shared" si="517"/>
        <v>0</v>
      </c>
      <c r="CL287">
        <f t="shared" si="517"/>
        <v>0</v>
      </c>
      <c r="CM287">
        <f t="shared" si="517"/>
        <v>0</v>
      </c>
      <c r="CN287">
        <f t="shared" si="517"/>
        <v>0</v>
      </c>
      <c r="CO287">
        <f t="shared" si="517"/>
        <v>0</v>
      </c>
      <c r="CP287">
        <f t="shared" si="517"/>
        <v>0</v>
      </c>
      <c r="CQ287">
        <f t="shared" si="517"/>
        <v>0</v>
      </c>
      <c r="CR287">
        <f t="shared" si="517"/>
        <v>0</v>
      </c>
      <c r="CS287">
        <f t="shared" si="517"/>
        <v>0</v>
      </c>
      <c r="CT287">
        <f t="shared" si="517"/>
        <v>0</v>
      </c>
      <c r="CU287">
        <f t="shared" si="517"/>
        <v>0</v>
      </c>
      <c r="CV287">
        <f t="shared" si="517"/>
        <v>0</v>
      </c>
      <c r="CW287">
        <f t="shared" si="517"/>
        <v>0</v>
      </c>
      <c r="CX287">
        <f t="shared" si="517"/>
        <v>0</v>
      </c>
      <c r="CY287">
        <f t="shared" si="517"/>
        <v>0</v>
      </c>
      <c r="CZ287">
        <f t="shared" si="517"/>
        <v>0</v>
      </c>
      <c r="DA287">
        <f t="shared" si="517"/>
        <v>0</v>
      </c>
      <c r="DB287">
        <f t="shared" si="517"/>
        <v>0</v>
      </c>
      <c r="DC287">
        <f t="shared" si="517"/>
        <v>0</v>
      </c>
      <c r="DD287">
        <f t="shared" si="517"/>
        <v>0</v>
      </c>
      <c r="DE287">
        <f t="shared" si="517"/>
        <v>0</v>
      </c>
      <c r="DF287">
        <f t="shared" si="517"/>
        <v>0</v>
      </c>
      <c r="DG287">
        <f t="shared" si="517"/>
        <v>0</v>
      </c>
      <c r="DH287">
        <f t="shared" si="517"/>
        <v>0</v>
      </c>
    </row>
    <row r="288" spans="1:112">
      <c r="A288">
        <f t="shared" ref="A288:BL288" si="518">A139</f>
        <v>0</v>
      </c>
      <c r="B288">
        <f t="shared" si="518"/>
        <v>0</v>
      </c>
      <c r="C288">
        <f t="shared" si="518"/>
        <v>0</v>
      </c>
      <c r="D288">
        <f t="shared" si="518"/>
        <v>0</v>
      </c>
      <c r="E288">
        <f t="shared" si="518"/>
        <v>0</v>
      </c>
      <c r="F288">
        <f t="shared" si="518"/>
        <v>0</v>
      </c>
      <c r="G288">
        <f t="shared" si="518"/>
        <v>0</v>
      </c>
      <c r="H288">
        <f t="shared" si="518"/>
        <v>0</v>
      </c>
      <c r="I288">
        <f t="shared" si="518"/>
        <v>0</v>
      </c>
      <c r="J288">
        <f t="shared" si="518"/>
        <v>0</v>
      </c>
      <c r="K288">
        <f t="shared" si="518"/>
        <v>0</v>
      </c>
      <c r="L288">
        <f t="shared" si="518"/>
        <v>0</v>
      </c>
      <c r="M288">
        <f t="shared" si="518"/>
        <v>0</v>
      </c>
      <c r="N288">
        <f t="shared" si="518"/>
        <v>0</v>
      </c>
      <c r="O288">
        <f t="shared" si="518"/>
        <v>0</v>
      </c>
      <c r="P288">
        <f t="shared" si="518"/>
        <v>0</v>
      </c>
      <c r="Q288">
        <f t="shared" si="518"/>
        <v>0</v>
      </c>
      <c r="R288">
        <f t="shared" si="518"/>
        <v>0</v>
      </c>
      <c r="S288">
        <f t="shared" si="518"/>
        <v>0</v>
      </c>
      <c r="T288">
        <f t="shared" si="518"/>
        <v>0</v>
      </c>
      <c r="U288">
        <f t="shared" si="518"/>
        <v>0</v>
      </c>
      <c r="V288">
        <f t="shared" si="518"/>
        <v>0</v>
      </c>
      <c r="W288">
        <f t="shared" si="518"/>
        <v>0</v>
      </c>
      <c r="X288">
        <f t="shared" si="518"/>
        <v>0</v>
      </c>
      <c r="Y288">
        <f t="shared" si="518"/>
        <v>0</v>
      </c>
      <c r="Z288">
        <f t="shared" si="518"/>
        <v>0</v>
      </c>
      <c r="AA288">
        <f t="shared" si="518"/>
        <v>0</v>
      </c>
      <c r="AB288">
        <f t="shared" si="518"/>
        <v>0</v>
      </c>
      <c r="AC288">
        <f t="shared" si="518"/>
        <v>0</v>
      </c>
      <c r="AD288">
        <f t="shared" si="518"/>
        <v>0</v>
      </c>
      <c r="AE288">
        <f t="shared" si="518"/>
        <v>0</v>
      </c>
      <c r="AF288">
        <f t="shared" si="518"/>
        <v>0</v>
      </c>
      <c r="AG288">
        <f t="shared" si="518"/>
        <v>0</v>
      </c>
      <c r="AH288">
        <f t="shared" si="518"/>
        <v>0</v>
      </c>
      <c r="AI288">
        <f t="shared" si="518"/>
        <v>0</v>
      </c>
      <c r="AJ288">
        <f t="shared" si="518"/>
        <v>0</v>
      </c>
      <c r="AK288">
        <f t="shared" si="518"/>
        <v>0</v>
      </c>
      <c r="AL288">
        <f t="shared" si="518"/>
        <v>0</v>
      </c>
      <c r="AM288">
        <f t="shared" si="518"/>
        <v>0</v>
      </c>
      <c r="AN288">
        <f t="shared" si="518"/>
        <v>0</v>
      </c>
      <c r="AO288">
        <f t="shared" si="518"/>
        <v>0</v>
      </c>
      <c r="AP288">
        <f t="shared" si="518"/>
        <v>0</v>
      </c>
      <c r="AQ288">
        <f t="shared" si="518"/>
        <v>0</v>
      </c>
      <c r="AR288">
        <f t="shared" si="518"/>
        <v>0</v>
      </c>
      <c r="AS288">
        <f t="shared" si="518"/>
        <v>0</v>
      </c>
      <c r="AT288">
        <f t="shared" si="518"/>
        <v>0</v>
      </c>
      <c r="AU288">
        <f t="shared" si="518"/>
        <v>0</v>
      </c>
      <c r="AV288">
        <f t="shared" si="518"/>
        <v>0</v>
      </c>
      <c r="AW288">
        <f t="shared" si="518"/>
        <v>0</v>
      </c>
      <c r="AX288">
        <f t="shared" si="518"/>
        <v>0</v>
      </c>
      <c r="AY288">
        <f t="shared" si="518"/>
        <v>0</v>
      </c>
      <c r="AZ288">
        <f t="shared" si="518"/>
        <v>0</v>
      </c>
      <c r="BA288">
        <f t="shared" si="518"/>
        <v>0</v>
      </c>
      <c r="BB288">
        <f t="shared" si="518"/>
        <v>0</v>
      </c>
      <c r="BC288">
        <f t="shared" si="518"/>
        <v>0</v>
      </c>
      <c r="BD288">
        <f t="shared" si="518"/>
        <v>0</v>
      </c>
      <c r="BE288">
        <f t="shared" si="518"/>
        <v>0</v>
      </c>
      <c r="BF288">
        <f t="shared" si="518"/>
        <v>0</v>
      </c>
      <c r="BG288">
        <f t="shared" si="518"/>
        <v>0</v>
      </c>
      <c r="BH288">
        <f t="shared" si="518"/>
        <v>0</v>
      </c>
      <c r="BI288">
        <f t="shared" si="518"/>
        <v>0</v>
      </c>
      <c r="BJ288">
        <f t="shared" si="518"/>
        <v>0</v>
      </c>
      <c r="BK288">
        <f t="shared" si="518"/>
        <v>0</v>
      </c>
      <c r="BL288">
        <f t="shared" si="518"/>
        <v>0</v>
      </c>
      <c r="BM288">
        <f t="shared" ref="BM288:DH288" si="519">BM139</f>
        <v>0</v>
      </c>
      <c r="BN288">
        <f t="shared" si="519"/>
        <v>0</v>
      </c>
      <c r="BO288">
        <f t="shared" si="519"/>
        <v>0</v>
      </c>
      <c r="BP288">
        <f t="shared" si="519"/>
        <v>0</v>
      </c>
      <c r="BQ288">
        <f t="shared" si="519"/>
        <v>0</v>
      </c>
      <c r="BR288">
        <f t="shared" si="519"/>
        <v>0</v>
      </c>
      <c r="BS288">
        <f t="shared" si="519"/>
        <v>0</v>
      </c>
      <c r="BT288">
        <f t="shared" si="519"/>
        <v>0</v>
      </c>
      <c r="BU288">
        <f t="shared" si="519"/>
        <v>0</v>
      </c>
      <c r="BV288">
        <f t="shared" si="519"/>
        <v>0</v>
      </c>
      <c r="BW288">
        <f t="shared" si="519"/>
        <v>0</v>
      </c>
      <c r="BX288">
        <f t="shared" si="519"/>
        <v>0</v>
      </c>
      <c r="BY288">
        <f t="shared" si="519"/>
        <v>0</v>
      </c>
      <c r="BZ288">
        <f t="shared" si="519"/>
        <v>0</v>
      </c>
      <c r="CA288">
        <f t="shared" si="519"/>
        <v>0</v>
      </c>
      <c r="CB288">
        <f t="shared" si="519"/>
        <v>0</v>
      </c>
      <c r="CC288">
        <f t="shared" si="519"/>
        <v>0</v>
      </c>
      <c r="CD288">
        <f t="shared" si="519"/>
        <v>0</v>
      </c>
      <c r="CE288">
        <f t="shared" si="519"/>
        <v>0</v>
      </c>
      <c r="CF288">
        <f t="shared" si="519"/>
        <v>0</v>
      </c>
      <c r="CG288">
        <f t="shared" si="519"/>
        <v>0</v>
      </c>
      <c r="CH288">
        <f t="shared" si="519"/>
        <v>0</v>
      </c>
      <c r="CI288">
        <f t="shared" si="519"/>
        <v>0</v>
      </c>
      <c r="CJ288">
        <f t="shared" si="519"/>
        <v>0</v>
      </c>
      <c r="CK288">
        <f t="shared" si="519"/>
        <v>0</v>
      </c>
      <c r="CL288">
        <f t="shared" si="519"/>
        <v>0</v>
      </c>
      <c r="CM288">
        <f t="shared" si="519"/>
        <v>0</v>
      </c>
      <c r="CN288">
        <f t="shared" si="519"/>
        <v>0</v>
      </c>
      <c r="CO288">
        <f t="shared" si="519"/>
        <v>0</v>
      </c>
      <c r="CP288">
        <f t="shared" si="519"/>
        <v>0</v>
      </c>
      <c r="CQ288">
        <f t="shared" si="519"/>
        <v>0</v>
      </c>
      <c r="CR288">
        <f t="shared" si="519"/>
        <v>0</v>
      </c>
      <c r="CS288">
        <f t="shared" si="519"/>
        <v>0</v>
      </c>
      <c r="CT288">
        <f t="shared" si="519"/>
        <v>0</v>
      </c>
      <c r="CU288">
        <f t="shared" si="519"/>
        <v>0</v>
      </c>
      <c r="CV288">
        <f t="shared" si="519"/>
        <v>0</v>
      </c>
      <c r="CW288">
        <f t="shared" si="519"/>
        <v>0</v>
      </c>
      <c r="CX288">
        <f t="shared" si="519"/>
        <v>0</v>
      </c>
      <c r="CY288">
        <f t="shared" si="519"/>
        <v>0</v>
      </c>
      <c r="CZ288">
        <f t="shared" si="519"/>
        <v>0</v>
      </c>
      <c r="DA288">
        <f t="shared" si="519"/>
        <v>0</v>
      </c>
      <c r="DB288">
        <f t="shared" si="519"/>
        <v>0</v>
      </c>
      <c r="DC288">
        <f t="shared" si="519"/>
        <v>0</v>
      </c>
      <c r="DD288">
        <f t="shared" si="519"/>
        <v>0</v>
      </c>
      <c r="DE288">
        <f t="shared" si="519"/>
        <v>0</v>
      </c>
      <c r="DF288">
        <f t="shared" si="519"/>
        <v>0</v>
      </c>
      <c r="DG288">
        <f t="shared" si="519"/>
        <v>0</v>
      </c>
      <c r="DH288">
        <f t="shared" si="519"/>
        <v>0</v>
      </c>
    </row>
    <row r="289" spans="1:112">
      <c r="A289">
        <f t="shared" ref="A289:BL289" si="520">A140</f>
        <v>0</v>
      </c>
      <c r="B289">
        <f t="shared" si="520"/>
        <v>0</v>
      </c>
      <c r="C289">
        <f t="shared" si="520"/>
        <v>0</v>
      </c>
      <c r="D289">
        <f t="shared" si="520"/>
        <v>0</v>
      </c>
      <c r="E289">
        <f t="shared" si="520"/>
        <v>0</v>
      </c>
      <c r="F289">
        <f t="shared" si="520"/>
        <v>0</v>
      </c>
      <c r="G289">
        <f t="shared" si="520"/>
        <v>0</v>
      </c>
      <c r="H289">
        <f t="shared" si="520"/>
        <v>0</v>
      </c>
      <c r="I289">
        <f t="shared" si="520"/>
        <v>0</v>
      </c>
      <c r="J289">
        <f t="shared" si="520"/>
        <v>0</v>
      </c>
      <c r="K289">
        <f t="shared" si="520"/>
        <v>0</v>
      </c>
      <c r="L289">
        <f t="shared" si="520"/>
        <v>0</v>
      </c>
      <c r="M289">
        <f t="shared" si="520"/>
        <v>0</v>
      </c>
      <c r="N289">
        <f t="shared" si="520"/>
        <v>0</v>
      </c>
      <c r="O289">
        <f t="shared" si="520"/>
        <v>0</v>
      </c>
      <c r="P289">
        <f t="shared" si="520"/>
        <v>0</v>
      </c>
      <c r="Q289">
        <f t="shared" si="520"/>
        <v>0</v>
      </c>
      <c r="R289">
        <f t="shared" si="520"/>
        <v>0</v>
      </c>
      <c r="S289">
        <f t="shared" si="520"/>
        <v>0</v>
      </c>
      <c r="T289">
        <f t="shared" si="520"/>
        <v>0</v>
      </c>
      <c r="U289">
        <f t="shared" si="520"/>
        <v>0</v>
      </c>
      <c r="V289">
        <f t="shared" si="520"/>
        <v>0</v>
      </c>
      <c r="W289">
        <f t="shared" si="520"/>
        <v>0</v>
      </c>
      <c r="X289">
        <f t="shared" si="520"/>
        <v>0</v>
      </c>
      <c r="Y289">
        <f t="shared" si="520"/>
        <v>0</v>
      </c>
      <c r="Z289">
        <f t="shared" si="520"/>
        <v>0</v>
      </c>
      <c r="AA289">
        <f t="shared" si="520"/>
        <v>0</v>
      </c>
      <c r="AB289">
        <f t="shared" si="520"/>
        <v>0</v>
      </c>
      <c r="AC289">
        <f t="shared" si="520"/>
        <v>0</v>
      </c>
      <c r="AD289">
        <f t="shared" si="520"/>
        <v>0</v>
      </c>
      <c r="AE289">
        <f t="shared" si="520"/>
        <v>0</v>
      </c>
      <c r="AF289">
        <f t="shared" si="520"/>
        <v>0</v>
      </c>
      <c r="AG289">
        <f t="shared" si="520"/>
        <v>0</v>
      </c>
      <c r="AH289">
        <f t="shared" si="520"/>
        <v>0</v>
      </c>
      <c r="AI289">
        <f t="shared" si="520"/>
        <v>0</v>
      </c>
      <c r="AJ289">
        <f t="shared" si="520"/>
        <v>0</v>
      </c>
      <c r="AK289">
        <f t="shared" si="520"/>
        <v>0</v>
      </c>
      <c r="AL289">
        <f t="shared" si="520"/>
        <v>0</v>
      </c>
      <c r="AM289">
        <f t="shared" si="520"/>
        <v>0</v>
      </c>
      <c r="AN289">
        <f t="shared" si="520"/>
        <v>0</v>
      </c>
      <c r="AO289">
        <f t="shared" si="520"/>
        <v>0</v>
      </c>
      <c r="AP289">
        <f t="shared" si="520"/>
        <v>0</v>
      </c>
      <c r="AQ289">
        <f t="shared" si="520"/>
        <v>0</v>
      </c>
      <c r="AR289">
        <f t="shared" si="520"/>
        <v>0</v>
      </c>
      <c r="AS289">
        <f t="shared" si="520"/>
        <v>0</v>
      </c>
      <c r="AT289">
        <f t="shared" si="520"/>
        <v>0</v>
      </c>
      <c r="AU289">
        <f t="shared" si="520"/>
        <v>0</v>
      </c>
      <c r="AV289">
        <f t="shared" si="520"/>
        <v>0</v>
      </c>
      <c r="AW289">
        <f t="shared" si="520"/>
        <v>0</v>
      </c>
      <c r="AX289">
        <f t="shared" si="520"/>
        <v>0</v>
      </c>
      <c r="AY289">
        <f t="shared" si="520"/>
        <v>0</v>
      </c>
      <c r="AZ289">
        <f t="shared" si="520"/>
        <v>0</v>
      </c>
      <c r="BA289">
        <f t="shared" si="520"/>
        <v>0</v>
      </c>
      <c r="BB289">
        <f t="shared" si="520"/>
        <v>0</v>
      </c>
      <c r="BC289">
        <f t="shared" si="520"/>
        <v>0</v>
      </c>
      <c r="BD289">
        <f t="shared" si="520"/>
        <v>0</v>
      </c>
      <c r="BE289">
        <f t="shared" si="520"/>
        <v>0</v>
      </c>
      <c r="BF289">
        <f t="shared" si="520"/>
        <v>0</v>
      </c>
      <c r="BG289">
        <f t="shared" si="520"/>
        <v>0</v>
      </c>
      <c r="BH289">
        <f t="shared" si="520"/>
        <v>0</v>
      </c>
      <c r="BI289">
        <f t="shared" si="520"/>
        <v>0</v>
      </c>
      <c r="BJ289">
        <f t="shared" si="520"/>
        <v>0</v>
      </c>
      <c r="BK289">
        <f t="shared" si="520"/>
        <v>0</v>
      </c>
      <c r="BL289">
        <f t="shared" si="520"/>
        <v>0</v>
      </c>
      <c r="BM289">
        <f t="shared" ref="BM289:DH289" si="521">BM140</f>
        <v>0</v>
      </c>
      <c r="BN289">
        <f t="shared" si="521"/>
        <v>0</v>
      </c>
      <c r="BO289">
        <f t="shared" si="521"/>
        <v>0</v>
      </c>
      <c r="BP289">
        <f t="shared" si="521"/>
        <v>0</v>
      </c>
      <c r="BQ289">
        <f t="shared" si="521"/>
        <v>0</v>
      </c>
      <c r="BR289">
        <f t="shared" si="521"/>
        <v>0</v>
      </c>
      <c r="BS289">
        <f t="shared" si="521"/>
        <v>0</v>
      </c>
      <c r="BT289">
        <f t="shared" si="521"/>
        <v>0</v>
      </c>
      <c r="BU289">
        <f t="shared" si="521"/>
        <v>0</v>
      </c>
      <c r="BV289">
        <f t="shared" si="521"/>
        <v>0</v>
      </c>
      <c r="BW289">
        <f t="shared" si="521"/>
        <v>0</v>
      </c>
      <c r="BX289">
        <f t="shared" si="521"/>
        <v>0</v>
      </c>
      <c r="BY289">
        <f t="shared" si="521"/>
        <v>0</v>
      </c>
      <c r="BZ289">
        <f t="shared" si="521"/>
        <v>0</v>
      </c>
      <c r="CA289">
        <f t="shared" si="521"/>
        <v>0</v>
      </c>
      <c r="CB289">
        <f t="shared" si="521"/>
        <v>0</v>
      </c>
      <c r="CC289">
        <f t="shared" si="521"/>
        <v>0</v>
      </c>
      <c r="CD289">
        <f t="shared" si="521"/>
        <v>0</v>
      </c>
      <c r="CE289">
        <f t="shared" si="521"/>
        <v>0</v>
      </c>
      <c r="CF289">
        <f t="shared" si="521"/>
        <v>0</v>
      </c>
      <c r="CG289">
        <f t="shared" si="521"/>
        <v>0</v>
      </c>
      <c r="CH289">
        <f t="shared" si="521"/>
        <v>0</v>
      </c>
      <c r="CI289">
        <f t="shared" si="521"/>
        <v>0</v>
      </c>
      <c r="CJ289">
        <f t="shared" si="521"/>
        <v>0</v>
      </c>
      <c r="CK289">
        <f t="shared" si="521"/>
        <v>0</v>
      </c>
      <c r="CL289">
        <f t="shared" si="521"/>
        <v>0</v>
      </c>
      <c r="CM289">
        <f t="shared" si="521"/>
        <v>0</v>
      </c>
      <c r="CN289">
        <f t="shared" si="521"/>
        <v>0</v>
      </c>
      <c r="CO289">
        <f t="shared" si="521"/>
        <v>0</v>
      </c>
      <c r="CP289">
        <f t="shared" si="521"/>
        <v>0</v>
      </c>
      <c r="CQ289">
        <f t="shared" si="521"/>
        <v>0</v>
      </c>
      <c r="CR289">
        <f t="shared" si="521"/>
        <v>0</v>
      </c>
      <c r="CS289">
        <f t="shared" si="521"/>
        <v>0</v>
      </c>
      <c r="CT289">
        <f t="shared" si="521"/>
        <v>0</v>
      </c>
      <c r="CU289">
        <f t="shared" si="521"/>
        <v>0</v>
      </c>
      <c r="CV289">
        <f t="shared" si="521"/>
        <v>0</v>
      </c>
      <c r="CW289">
        <f t="shared" si="521"/>
        <v>0</v>
      </c>
      <c r="CX289">
        <f t="shared" si="521"/>
        <v>0</v>
      </c>
      <c r="CY289">
        <f t="shared" si="521"/>
        <v>0</v>
      </c>
      <c r="CZ289">
        <f t="shared" si="521"/>
        <v>0</v>
      </c>
      <c r="DA289">
        <f t="shared" si="521"/>
        <v>0</v>
      </c>
      <c r="DB289">
        <f t="shared" si="521"/>
        <v>0</v>
      </c>
      <c r="DC289">
        <f t="shared" si="521"/>
        <v>0</v>
      </c>
      <c r="DD289">
        <f t="shared" si="521"/>
        <v>0</v>
      </c>
      <c r="DE289">
        <f t="shared" si="521"/>
        <v>0</v>
      </c>
      <c r="DF289">
        <f t="shared" si="521"/>
        <v>0</v>
      </c>
      <c r="DG289">
        <f t="shared" si="521"/>
        <v>0</v>
      </c>
      <c r="DH289">
        <f t="shared" si="521"/>
        <v>0</v>
      </c>
    </row>
    <row r="290" spans="1:112">
      <c r="A290">
        <f t="shared" ref="A290:BL290" si="522">A141</f>
        <v>0</v>
      </c>
      <c r="B290">
        <f t="shared" si="522"/>
        <v>0</v>
      </c>
      <c r="C290">
        <f t="shared" si="522"/>
        <v>0</v>
      </c>
      <c r="D290">
        <f t="shared" si="522"/>
        <v>0</v>
      </c>
      <c r="E290">
        <f t="shared" si="522"/>
        <v>0</v>
      </c>
      <c r="F290">
        <f t="shared" si="522"/>
        <v>0</v>
      </c>
      <c r="G290">
        <f t="shared" si="522"/>
        <v>0</v>
      </c>
      <c r="H290">
        <f t="shared" si="522"/>
        <v>0</v>
      </c>
      <c r="I290">
        <f t="shared" si="522"/>
        <v>0</v>
      </c>
      <c r="J290">
        <f t="shared" si="522"/>
        <v>0</v>
      </c>
      <c r="K290">
        <f t="shared" si="522"/>
        <v>0</v>
      </c>
      <c r="L290">
        <f t="shared" si="522"/>
        <v>0</v>
      </c>
      <c r="M290">
        <f t="shared" si="522"/>
        <v>0</v>
      </c>
      <c r="N290">
        <f t="shared" si="522"/>
        <v>0</v>
      </c>
      <c r="O290">
        <f t="shared" si="522"/>
        <v>0</v>
      </c>
      <c r="P290">
        <f t="shared" si="522"/>
        <v>0</v>
      </c>
      <c r="Q290">
        <f t="shared" si="522"/>
        <v>0</v>
      </c>
      <c r="R290">
        <f t="shared" si="522"/>
        <v>0</v>
      </c>
      <c r="S290">
        <f t="shared" si="522"/>
        <v>0</v>
      </c>
      <c r="T290">
        <f t="shared" si="522"/>
        <v>0</v>
      </c>
      <c r="U290">
        <f t="shared" si="522"/>
        <v>0</v>
      </c>
      <c r="V290">
        <f t="shared" si="522"/>
        <v>0</v>
      </c>
      <c r="W290">
        <f t="shared" si="522"/>
        <v>0</v>
      </c>
      <c r="X290">
        <f t="shared" si="522"/>
        <v>0</v>
      </c>
      <c r="Y290">
        <f t="shared" si="522"/>
        <v>0</v>
      </c>
      <c r="Z290">
        <f t="shared" si="522"/>
        <v>0</v>
      </c>
      <c r="AA290">
        <f t="shared" si="522"/>
        <v>0</v>
      </c>
      <c r="AB290">
        <f t="shared" si="522"/>
        <v>0</v>
      </c>
      <c r="AC290">
        <f t="shared" si="522"/>
        <v>0</v>
      </c>
      <c r="AD290">
        <f t="shared" si="522"/>
        <v>0</v>
      </c>
      <c r="AE290">
        <f t="shared" si="522"/>
        <v>0</v>
      </c>
      <c r="AF290">
        <f t="shared" si="522"/>
        <v>0</v>
      </c>
      <c r="AG290">
        <f t="shared" si="522"/>
        <v>0</v>
      </c>
      <c r="AH290">
        <f t="shared" si="522"/>
        <v>0</v>
      </c>
      <c r="AI290">
        <f t="shared" si="522"/>
        <v>0</v>
      </c>
      <c r="AJ290">
        <f t="shared" si="522"/>
        <v>0</v>
      </c>
      <c r="AK290">
        <f t="shared" si="522"/>
        <v>0</v>
      </c>
      <c r="AL290">
        <f t="shared" si="522"/>
        <v>0</v>
      </c>
      <c r="AM290">
        <f t="shared" si="522"/>
        <v>0</v>
      </c>
      <c r="AN290">
        <f t="shared" si="522"/>
        <v>0</v>
      </c>
      <c r="AO290">
        <f t="shared" si="522"/>
        <v>0</v>
      </c>
      <c r="AP290">
        <f t="shared" si="522"/>
        <v>0</v>
      </c>
      <c r="AQ290">
        <f t="shared" si="522"/>
        <v>0</v>
      </c>
      <c r="AR290">
        <f t="shared" si="522"/>
        <v>0</v>
      </c>
      <c r="AS290">
        <f t="shared" si="522"/>
        <v>0</v>
      </c>
      <c r="AT290">
        <f t="shared" si="522"/>
        <v>0</v>
      </c>
      <c r="AU290">
        <f t="shared" si="522"/>
        <v>0</v>
      </c>
      <c r="AV290">
        <f t="shared" si="522"/>
        <v>0</v>
      </c>
      <c r="AW290">
        <f t="shared" si="522"/>
        <v>0</v>
      </c>
      <c r="AX290">
        <f t="shared" si="522"/>
        <v>0</v>
      </c>
      <c r="AY290">
        <f t="shared" si="522"/>
        <v>0</v>
      </c>
      <c r="AZ290">
        <f t="shared" si="522"/>
        <v>0</v>
      </c>
      <c r="BA290">
        <f t="shared" si="522"/>
        <v>0</v>
      </c>
      <c r="BB290">
        <f t="shared" si="522"/>
        <v>0</v>
      </c>
      <c r="BC290">
        <f t="shared" si="522"/>
        <v>0</v>
      </c>
      <c r="BD290">
        <f t="shared" si="522"/>
        <v>0</v>
      </c>
      <c r="BE290">
        <f t="shared" si="522"/>
        <v>0</v>
      </c>
      <c r="BF290">
        <f t="shared" si="522"/>
        <v>0</v>
      </c>
      <c r="BG290">
        <f t="shared" si="522"/>
        <v>0</v>
      </c>
      <c r="BH290">
        <f t="shared" si="522"/>
        <v>0</v>
      </c>
      <c r="BI290">
        <f t="shared" si="522"/>
        <v>0</v>
      </c>
      <c r="BJ290">
        <f t="shared" si="522"/>
        <v>0</v>
      </c>
      <c r="BK290">
        <f t="shared" si="522"/>
        <v>0</v>
      </c>
      <c r="BL290">
        <f t="shared" si="522"/>
        <v>0</v>
      </c>
      <c r="BM290">
        <f t="shared" ref="BM290:DH290" si="523">BM141</f>
        <v>0</v>
      </c>
      <c r="BN290">
        <f t="shared" si="523"/>
        <v>0</v>
      </c>
      <c r="BO290">
        <f t="shared" si="523"/>
        <v>0</v>
      </c>
      <c r="BP290">
        <f t="shared" si="523"/>
        <v>0</v>
      </c>
      <c r="BQ290">
        <f t="shared" si="523"/>
        <v>0</v>
      </c>
      <c r="BR290">
        <f t="shared" si="523"/>
        <v>0</v>
      </c>
      <c r="BS290">
        <f t="shared" si="523"/>
        <v>0</v>
      </c>
      <c r="BT290">
        <f t="shared" si="523"/>
        <v>0</v>
      </c>
      <c r="BU290">
        <f t="shared" si="523"/>
        <v>0</v>
      </c>
      <c r="BV290">
        <f t="shared" si="523"/>
        <v>0</v>
      </c>
      <c r="BW290">
        <f t="shared" si="523"/>
        <v>0</v>
      </c>
      <c r="BX290">
        <f t="shared" si="523"/>
        <v>0</v>
      </c>
      <c r="BY290">
        <f t="shared" si="523"/>
        <v>0</v>
      </c>
      <c r="BZ290">
        <f t="shared" si="523"/>
        <v>0</v>
      </c>
      <c r="CA290">
        <f t="shared" si="523"/>
        <v>0</v>
      </c>
      <c r="CB290">
        <f t="shared" si="523"/>
        <v>0</v>
      </c>
      <c r="CC290">
        <f t="shared" si="523"/>
        <v>0</v>
      </c>
      <c r="CD290">
        <f t="shared" si="523"/>
        <v>0</v>
      </c>
      <c r="CE290">
        <f t="shared" si="523"/>
        <v>0</v>
      </c>
      <c r="CF290">
        <f t="shared" si="523"/>
        <v>0</v>
      </c>
      <c r="CG290">
        <f t="shared" si="523"/>
        <v>0</v>
      </c>
      <c r="CH290">
        <f t="shared" si="523"/>
        <v>0</v>
      </c>
      <c r="CI290">
        <f t="shared" si="523"/>
        <v>0</v>
      </c>
      <c r="CJ290">
        <f t="shared" si="523"/>
        <v>0</v>
      </c>
      <c r="CK290">
        <f t="shared" si="523"/>
        <v>0</v>
      </c>
      <c r="CL290">
        <f t="shared" si="523"/>
        <v>0</v>
      </c>
      <c r="CM290">
        <f t="shared" si="523"/>
        <v>0</v>
      </c>
      <c r="CN290">
        <f t="shared" si="523"/>
        <v>0</v>
      </c>
      <c r="CO290">
        <f t="shared" si="523"/>
        <v>0</v>
      </c>
      <c r="CP290">
        <f t="shared" si="523"/>
        <v>0</v>
      </c>
      <c r="CQ290">
        <f t="shared" si="523"/>
        <v>0</v>
      </c>
      <c r="CR290">
        <f t="shared" si="523"/>
        <v>0</v>
      </c>
      <c r="CS290">
        <f t="shared" si="523"/>
        <v>0</v>
      </c>
      <c r="CT290">
        <f t="shared" si="523"/>
        <v>0</v>
      </c>
      <c r="CU290">
        <f t="shared" si="523"/>
        <v>0</v>
      </c>
      <c r="CV290">
        <f t="shared" si="523"/>
        <v>0</v>
      </c>
      <c r="CW290">
        <f t="shared" si="523"/>
        <v>0</v>
      </c>
      <c r="CX290">
        <f t="shared" si="523"/>
        <v>0</v>
      </c>
      <c r="CY290">
        <f t="shared" si="523"/>
        <v>0</v>
      </c>
      <c r="CZ290">
        <f t="shared" si="523"/>
        <v>0</v>
      </c>
      <c r="DA290">
        <f t="shared" si="523"/>
        <v>0</v>
      </c>
      <c r="DB290">
        <f t="shared" si="523"/>
        <v>0</v>
      </c>
      <c r="DC290">
        <f t="shared" si="523"/>
        <v>0</v>
      </c>
      <c r="DD290">
        <f t="shared" si="523"/>
        <v>0</v>
      </c>
      <c r="DE290">
        <f t="shared" si="523"/>
        <v>0</v>
      </c>
      <c r="DF290">
        <f t="shared" si="523"/>
        <v>0</v>
      </c>
      <c r="DG290">
        <f t="shared" si="523"/>
        <v>0</v>
      </c>
      <c r="DH290">
        <f t="shared" si="523"/>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V635"/>
  <sheetViews>
    <sheetView showGridLines="0" view="pageBreakPreview" zoomScale="85" zoomScaleNormal="70" zoomScaleSheetLayoutView="85" workbookViewId="0">
      <pane xSplit="3" ySplit="10" topLeftCell="D590" activePane="bottomRight" state="frozen"/>
      <selection activeCell="H15" sqref="H15"/>
      <selection pane="topRight" activeCell="H15" sqref="H15"/>
      <selection pane="bottomLeft" activeCell="H15" sqref="H15"/>
      <selection pane="bottomRight" activeCell="B595" sqref="B595"/>
    </sheetView>
  </sheetViews>
  <sheetFormatPr baseColWidth="10" defaultRowHeight="15" outlineLevelCol="1"/>
  <cols>
    <col min="1" max="1" width="13" style="3" bestFit="1" customWidth="1"/>
    <col min="2" max="2" width="59.7109375" style="4" bestFit="1" customWidth="1"/>
    <col min="3" max="3" width="16.42578125" style="5"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5" width="16.85546875" style="46" customWidth="1" outlineLevel="1"/>
    <col min="26" max="27" width="19.7109375" style="46" customWidth="1" outlineLevel="1" collapsed="1"/>
    <col min="28" max="28" width="18.7109375" style="46" customWidth="1" outlineLevel="1" collapsed="1"/>
    <col min="29" max="29" width="13.5703125" style="46" customWidth="1" outlineLevel="1"/>
    <col min="30" max="30" width="13.85546875" style="46" customWidth="1" outlineLevel="1"/>
    <col min="31" max="31" width="24" style="46" customWidth="1" outlineLevel="1" collapsed="1"/>
    <col min="32" max="32" width="24" style="46" customWidth="1" outlineLevel="1"/>
    <col min="33" max="33" width="17.42578125" style="46" customWidth="1" outlineLevel="1"/>
    <col min="34" max="34" width="18.7109375" style="46" customWidth="1" outlineLevel="1"/>
    <col min="35" max="35" width="15" style="46" customWidth="1" outlineLevel="1"/>
    <col min="36" max="36" width="18.85546875" style="46" customWidth="1" outlineLevel="1"/>
    <col min="37" max="37" width="21.42578125" style="46" customWidth="1" outlineLevel="1"/>
    <col min="38" max="40" width="13.42578125" style="46" customWidth="1" outlineLevel="1"/>
    <col min="41" max="41" width="13.140625" style="46" customWidth="1" outlineLevel="1"/>
    <col min="42" max="42" width="13.42578125" style="46" customWidth="1" outlineLevel="1"/>
    <col min="43" max="43" width="28.7109375" style="47" bestFit="1" customWidth="1"/>
    <col min="44" max="44" width="11.42578125" style="6"/>
    <col min="45" max="45" width="19.28515625" style="47"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c r="AS1" s="43"/>
    </row>
    <row r="2" spans="1:48"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3"/>
      <c r="AS2" s="43"/>
    </row>
    <row r="3" spans="1:48"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3"/>
      <c r="AS3" s="43"/>
    </row>
    <row r="4" spans="1:48" s="13" customFormat="1" ht="18" customHeight="1">
      <c r="A4" s="457" t="s">
        <v>555</v>
      </c>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S4" s="43"/>
    </row>
    <row r="5" spans="1:48" s="13" customFormat="1" ht="18.75">
      <c r="A5" s="457" t="str">
        <f>+'CUT MN'!A3</f>
        <v>CORRESPONDIENTE AL PERIODO DE ENERO A AGOSTO DE 2023</v>
      </c>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S5" s="43"/>
    </row>
    <row r="6" spans="1:48" s="13" customFormat="1" ht="18.75">
      <c r="A6" s="457" t="str">
        <f>+'CUT MN'!A4</f>
        <v>ACTUALIZADO AL : 6 de septiembre de 2023 Hrs. 15:00</v>
      </c>
      <c r="B6" s="45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c r="AG6" s="457"/>
      <c r="AH6" s="457"/>
      <c r="AI6" s="457"/>
      <c r="AJ6" s="457"/>
      <c r="AK6" s="457"/>
      <c r="AL6" s="457"/>
      <c r="AM6" s="457"/>
      <c r="AN6" s="457"/>
      <c r="AO6" s="457"/>
      <c r="AP6" s="457"/>
      <c r="AQ6" s="457"/>
      <c r="AS6" s="43"/>
    </row>
    <row r="7" spans="1:48" s="13" customFormat="1" ht="18.75">
      <c r="A7" s="457" t="s">
        <v>556</v>
      </c>
      <c r="B7" s="457"/>
      <c r="C7" s="457"/>
      <c r="D7" s="457"/>
      <c r="E7" s="457"/>
      <c r="F7" s="457"/>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57"/>
      <c r="AK7" s="457"/>
      <c r="AL7" s="457"/>
      <c r="AM7" s="457"/>
      <c r="AN7" s="457"/>
      <c r="AO7" s="457"/>
      <c r="AP7" s="457"/>
      <c r="AQ7" s="457"/>
      <c r="AS7" s="43"/>
    </row>
    <row r="8" spans="1:48" s="213" customFormat="1">
      <c r="A8" s="10">
        <v>1</v>
      </c>
      <c r="B8" s="12">
        <v>2</v>
      </c>
      <c r="C8" s="12">
        <v>3</v>
      </c>
      <c r="D8" s="211">
        <v>4</v>
      </c>
      <c r="E8" s="10">
        <v>5</v>
      </c>
      <c r="F8" s="12">
        <v>6</v>
      </c>
      <c r="G8" s="12">
        <v>7</v>
      </c>
      <c r="H8" s="211">
        <v>8</v>
      </c>
      <c r="I8" s="211">
        <v>9</v>
      </c>
      <c r="J8" s="10">
        <v>10</v>
      </c>
      <c r="K8" s="12">
        <v>11</v>
      </c>
      <c r="L8" s="211">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12"/>
      <c r="AS8" s="212"/>
    </row>
    <row r="9" spans="1:48" s="13" customFormat="1" ht="15" customHeight="1">
      <c r="A9" s="29"/>
      <c r="B9" s="14"/>
      <c r="C9" s="15"/>
      <c r="D9" s="461" t="s">
        <v>557</v>
      </c>
      <c r="E9" s="461"/>
      <c r="F9" s="461"/>
      <c r="G9" s="461"/>
      <c r="H9" s="461"/>
      <c r="I9" s="461"/>
      <c r="J9" s="461"/>
      <c r="K9" s="461"/>
      <c r="L9" s="461"/>
      <c r="M9" s="461"/>
      <c r="N9" s="461"/>
      <c r="O9" s="461"/>
      <c r="P9" s="461"/>
      <c r="Q9" s="461"/>
      <c r="R9" s="461"/>
      <c r="S9" s="461"/>
      <c r="T9" s="461"/>
      <c r="U9" s="461"/>
      <c r="V9" s="461"/>
      <c r="W9" s="461"/>
      <c r="X9" s="461"/>
      <c r="Y9" s="462"/>
      <c r="Z9" s="458" t="s">
        <v>558</v>
      </c>
      <c r="AA9" s="459"/>
      <c r="AB9" s="459"/>
      <c r="AC9" s="459"/>
      <c r="AD9" s="459"/>
      <c r="AE9" s="459"/>
      <c r="AF9" s="459"/>
      <c r="AG9" s="459"/>
      <c r="AH9" s="459"/>
      <c r="AI9" s="459"/>
      <c r="AJ9" s="459"/>
      <c r="AK9" s="459"/>
      <c r="AL9" s="459"/>
      <c r="AM9" s="459"/>
      <c r="AN9" s="459"/>
      <c r="AO9" s="459"/>
      <c r="AP9" s="460"/>
      <c r="AQ9" s="43"/>
      <c r="AS9" s="43"/>
    </row>
    <row r="10" spans="1:48" s="100" customFormat="1" ht="34.5">
      <c r="A10" s="30" t="s">
        <v>559</v>
      </c>
      <c r="B10" s="31" t="s">
        <v>35</v>
      </c>
      <c r="C10" s="31" t="s">
        <v>560</v>
      </c>
      <c r="D10" s="44" t="s">
        <v>596</v>
      </c>
      <c r="E10" s="44" t="s">
        <v>595</v>
      </c>
      <c r="F10" s="45" t="s">
        <v>25</v>
      </c>
      <c r="G10" s="45" t="s">
        <v>3</v>
      </c>
      <c r="H10" s="45" t="s">
        <v>599</v>
      </c>
      <c r="I10" s="45" t="s">
        <v>1289</v>
      </c>
      <c r="J10" s="45" t="s">
        <v>10</v>
      </c>
      <c r="K10" s="45" t="s">
        <v>6</v>
      </c>
      <c r="L10" s="45" t="s">
        <v>640</v>
      </c>
      <c r="M10" s="45" t="s">
        <v>14</v>
      </c>
      <c r="N10" s="45" t="s">
        <v>1352</v>
      </c>
      <c r="O10" s="45" t="s">
        <v>600</v>
      </c>
      <c r="P10" s="45" t="s">
        <v>16</v>
      </c>
      <c r="Q10" s="45" t="s">
        <v>12</v>
      </c>
      <c r="R10" s="45" t="s">
        <v>601</v>
      </c>
      <c r="S10" s="45" t="s">
        <v>1277</v>
      </c>
      <c r="T10" s="45" t="s">
        <v>1278</v>
      </c>
      <c r="U10" s="45" t="s">
        <v>19</v>
      </c>
      <c r="V10" s="45" t="s">
        <v>20</v>
      </c>
      <c r="W10" s="45" t="s">
        <v>1556</v>
      </c>
      <c r="X10" s="45" t="s">
        <v>594</v>
      </c>
      <c r="Y10" s="45" t="s">
        <v>678</v>
      </c>
      <c r="Z10" s="44" t="s">
        <v>597</v>
      </c>
      <c r="AA10" s="44" t="s">
        <v>598</v>
      </c>
      <c r="AB10" s="45" t="s">
        <v>3</v>
      </c>
      <c r="AC10" s="45" t="s">
        <v>551</v>
      </c>
      <c r="AD10" s="45" t="s">
        <v>10</v>
      </c>
      <c r="AE10" s="45" t="s">
        <v>6</v>
      </c>
      <c r="AF10" s="45" t="s">
        <v>14</v>
      </c>
      <c r="AG10" s="45" t="s">
        <v>16</v>
      </c>
      <c r="AH10" s="45" t="s">
        <v>12</v>
      </c>
      <c r="AI10" s="45" t="s">
        <v>601</v>
      </c>
      <c r="AJ10" s="45" t="s">
        <v>639</v>
      </c>
      <c r="AK10" s="45" t="s">
        <v>19</v>
      </c>
      <c r="AL10" s="45" t="s">
        <v>20</v>
      </c>
      <c r="AM10" s="45" t="s">
        <v>22</v>
      </c>
      <c r="AN10" s="45" t="s">
        <v>8</v>
      </c>
      <c r="AO10" s="45" t="s">
        <v>594</v>
      </c>
      <c r="AP10" s="45" t="s">
        <v>678</v>
      </c>
      <c r="AQ10" s="44" t="s">
        <v>561</v>
      </c>
      <c r="AS10" s="146"/>
    </row>
    <row r="11" spans="1:48" ht="33" customHeight="1">
      <c r="A11" s="32">
        <v>0</v>
      </c>
      <c r="B11" s="328" t="str">
        <f>VLOOKUP(A11,[3]bd_lista!A:C,3,FALSE)</f>
        <v>Sin  nombre</v>
      </c>
      <c r="C11" s="329" t="str">
        <f>VLOOKUP(A11,[3]bd_lista!A:D,4,FALSE)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f t="shared" ref="AQ11:AQ76" si="0">SUM(D11:AP11)</f>
        <v>0</v>
      </c>
      <c r="AT11" s="33"/>
    </row>
    <row r="12" spans="1:48" ht="19.5" customHeight="1">
      <c r="A12" s="32">
        <v>6</v>
      </c>
      <c r="B12" s="328" t="str">
        <f>VLOOKUP(A12,[3]bd_lista!A:C,3,FALSE)</f>
        <v>Vicepresidencia del Estado Plurinacional</v>
      </c>
      <c r="C12" s="329" t="str">
        <f>+VLOOKUP(A12,Contactos!$A$4:$F$544,6,FALSE)</f>
        <v>VHM</v>
      </c>
      <c r="D12" s="61">
        <v>0</v>
      </c>
      <c r="E12" s="61">
        <v>0</v>
      </c>
      <c r="F12" s="61">
        <v>0</v>
      </c>
      <c r="G12" s="61">
        <v>914</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f t="shared" si="0"/>
        <v>914</v>
      </c>
      <c r="AT12" s="33"/>
    </row>
    <row r="13" spans="1:48" ht="19.5" customHeight="1">
      <c r="A13" s="32">
        <v>10</v>
      </c>
      <c r="B13" s="328" t="str">
        <f>VLOOKUP(A13,[3]bd_lista!A:C,3,FALSE)</f>
        <v>Ministerio de Relaciones Exteriores</v>
      </c>
      <c r="C13" s="329" t="str">
        <f>+VLOOKUP(A13,Contactos!$A$4:$F$544,6,FALSE)</f>
        <v>ETC</v>
      </c>
      <c r="D13" s="61">
        <v>36182.93</v>
      </c>
      <c r="E13" s="61">
        <v>116945.70999999999</v>
      </c>
      <c r="F13" s="61">
        <v>0</v>
      </c>
      <c r="G13" s="61">
        <v>50526.02</v>
      </c>
      <c r="H13" s="61">
        <v>0</v>
      </c>
      <c r="I13" s="61">
        <v>0</v>
      </c>
      <c r="J13" s="61">
        <v>50</v>
      </c>
      <c r="K13" s="61">
        <v>0</v>
      </c>
      <c r="L13" s="61">
        <v>0</v>
      </c>
      <c r="M13" s="61">
        <v>2500</v>
      </c>
      <c r="N13" s="61">
        <v>10159.629999999999</v>
      </c>
      <c r="O13" s="61">
        <v>0</v>
      </c>
      <c r="P13" s="61">
        <v>0</v>
      </c>
      <c r="Q13" s="61">
        <v>0</v>
      </c>
      <c r="R13" s="61">
        <v>0</v>
      </c>
      <c r="S13" s="61">
        <v>0</v>
      </c>
      <c r="T13" s="61">
        <v>0</v>
      </c>
      <c r="U13" s="61">
        <v>0</v>
      </c>
      <c r="V13" s="61">
        <v>0</v>
      </c>
      <c r="W13" s="61">
        <v>0</v>
      </c>
      <c r="X13" s="61">
        <v>0</v>
      </c>
      <c r="Y13" s="61">
        <v>0</v>
      </c>
      <c r="Z13" s="61">
        <v>0</v>
      </c>
      <c r="AA13" s="61">
        <v>0</v>
      </c>
      <c r="AB13" s="61">
        <v>0</v>
      </c>
      <c r="AC13" s="61">
        <v>0</v>
      </c>
      <c r="AD13" s="61">
        <v>0</v>
      </c>
      <c r="AE13" s="61">
        <v>4577127.4300000006</v>
      </c>
      <c r="AF13" s="61">
        <v>0</v>
      </c>
      <c r="AG13" s="61">
        <v>0</v>
      </c>
      <c r="AH13" s="61">
        <v>0</v>
      </c>
      <c r="AI13" s="61">
        <v>0</v>
      </c>
      <c r="AJ13" s="61">
        <v>0</v>
      </c>
      <c r="AK13" s="61">
        <v>0</v>
      </c>
      <c r="AL13" s="61">
        <v>0</v>
      </c>
      <c r="AM13" s="61">
        <v>0</v>
      </c>
      <c r="AN13" s="61">
        <v>0</v>
      </c>
      <c r="AO13" s="61">
        <v>0</v>
      </c>
      <c r="AP13" s="61">
        <v>0</v>
      </c>
      <c r="AQ13" s="61"/>
      <c r="AT13" s="33"/>
    </row>
    <row r="14" spans="1:48" ht="33" customHeight="1">
      <c r="A14" s="32">
        <v>15</v>
      </c>
      <c r="B14" s="328" t="str">
        <f>VLOOKUP(A14,[3]bd_lista!A:C,3,FALSE)</f>
        <v>Ministerio de Gobierno</v>
      </c>
      <c r="C14" s="329" t="str">
        <f>+VLOOKUP(A14,Contactos!$A$4:$F$544,6,FALSE)</f>
        <v>VCK</v>
      </c>
      <c r="D14" s="61">
        <v>0</v>
      </c>
      <c r="E14" s="61">
        <v>221858.56000000003</v>
      </c>
      <c r="F14" s="61">
        <v>0</v>
      </c>
      <c r="G14" s="61">
        <v>159543.41000000003</v>
      </c>
      <c r="H14" s="61">
        <v>0</v>
      </c>
      <c r="I14" s="61">
        <v>0</v>
      </c>
      <c r="J14" s="61">
        <v>0</v>
      </c>
      <c r="K14" s="61">
        <v>29040.15</v>
      </c>
      <c r="L14" s="61">
        <v>0</v>
      </c>
      <c r="M14" s="61">
        <v>0</v>
      </c>
      <c r="N14" s="61">
        <v>0</v>
      </c>
      <c r="O14" s="61">
        <v>0</v>
      </c>
      <c r="P14" s="61">
        <v>0</v>
      </c>
      <c r="Q14" s="61">
        <v>0</v>
      </c>
      <c r="R14" s="61">
        <v>0</v>
      </c>
      <c r="S14" s="61">
        <v>0</v>
      </c>
      <c r="T14" s="61">
        <v>0</v>
      </c>
      <c r="U14" s="61">
        <v>0</v>
      </c>
      <c r="V14" s="61">
        <v>0</v>
      </c>
      <c r="W14" s="61">
        <v>0</v>
      </c>
      <c r="X14" s="61">
        <v>0</v>
      </c>
      <c r="Y14" s="61">
        <v>0</v>
      </c>
      <c r="Z14" s="61">
        <v>4529533.148</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f t="shared" si="0"/>
        <v>4939975.2680000002</v>
      </c>
      <c r="AT14" s="33"/>
    </row>
    <row r="15" spans="1:48" ht="33" customHeight="1">
      <c r="A15" s="32">
        <v>16</v>
      </c>
      <c r="B15" s="328" t="str">
        <f>VLOOKUP(A15,[3]bd_lista!A:C,3,FALSE)</f>
        <v>Ministerio de Educación</v>
      </c>
      <c r="C15" s="329" t="str">
        <f>+VLOOKUP(A15,Contactos!$A$4:$F$544,6,FALSE)</f>
        <v>ETC</v>
      </c>
      <c r="D15" s="61">
        <v>0</v>
      </c>
      <c r="E15" s="61">
        <v>0</v>
      </c>
      <c r="F15" s="61">
        <v>0</v>
      </c>
      <c r="G15" s="61">
        <v>1709211.44</v>
      </c>
      <c r="H15" s="61">
        <v>0</v>
      </c>
      <c r="I15" s="61">
        <v>0</v>
      </c>
      <c r="J15" s="61">
        <v>0</v>
      </c>
      <c r="K15" s="61">
        <v>667749.76</v>
      </c>
      <c r="L15" s="61">
        <v>0</v>
      </c>
      <c r="M15" s="61">
        <v>0</v>
      </c>
      <c r="N15" s="61">
        <v>0</v>
      </c>
      <c r="O15" s="61">
        <v>0</v>
      </c>
      <c r="P15" s="61">
        <v>0</v>
      </c>
      <c r="Q15" s="61">
        <v>0</v>
      </c>
      <c r="R15" s="61">
        <v>0</v>
      </c>
      <c r="S15" s="61">
        <v>0</v>
      </c>
      <c r="T15" s="61">
        <v>0</v>
      </c>
      <c r="U15" s="61">
        <v>0</v>
      </c>
      <c r="V15" s="61">
        <v>0</v>
      </c>
      <c r="W15" s="61">
        <v>0</v>
      </c>
      <c r="X15" s="61">
        <v>0</v>
      </c>
      <c r="Y15" s="61">
        <v>3686888</v>
      </c>
      <c r="Z15" s="61">
        <v>0</v>
      </c>
      <c r="AA15" s="61">
        <v>0</v>
      </c>
      <c r="AB15" s="61">
        <v>0</v>
      </c>
      <c r="AC15" s="61">
        <v>0</v>
      </c>
      <c r="AD15" s="61">
        <v>0</v>
      </c>
      <c r="AE15" s="61">
        <v>0</v>
      </c>
      <c r="AF15" s="61">
        <v>0</v>
      </c>
      <c r="AG15" s="61">
        <v>0</v>
      </c>
      <c r="AH15" s="61">
        <v>0</v>
      </c>
      <c r="AI15" s="61">
        <v>16.260000000000002</v>
      </c>
      <c r="AJ15" s="61">
        <v>0</v>
      </c>
      <c r="AK15" s="61">
        <v>0</v>
      </c>
      <c r="AL15" s="61">
        <v>0</v>
      </c>
      <c r="AM15" s="61">
        <v>0</v>
      </c>
      <c r="AN15" s="61">
        <v>0</v>
      </c>
      <c r="AO15" s="61">
        <v>0</v>
      </c>
      <c r="AP15" s="61">
        <v>0</v>
      </c>
      <c r="AQ15" s="61">
        <f t="shared" si="0"/>
        <v>6063865.46</v>
      </c>
      <c r="AT15" s="33"/>
      <c r="AV15" s="7"/>
    </row>
    <row r="16" spans="1:48" ht="33" customHeight="1">
      <c r="A16" s="32">
        <v>20</v>
      </c>
      <c r="B16" s="328" t="str">
        <f>VLOOKUP(A16,[3]bd_lista!A:C,3,FALSE)</f>
        <v>Ministerio de Defensa</v>
      </c>
      <c r="C16" s="329" t="str">
        <f>+VLOOKUP(A16,Contactos!$A$4:$F$544,6,FALSE)</f>
        <v>HNV</v>
      </c>
      <c r="D16" s="61">
        <v>0</v>
      </c>
      <c r="E16" s="61">
        <v>114142</v>
      </c>
      <c r="F16" s="61">
        <v>0</v>
      </c>
      <c r="G16" s="61">
        <v>35048.25</v>
      </c>
      <c r="H16" s="61">
        <v>0</v>
      </c>
      <c r="I16" s="61">
        <v>0</v>
      </c>
      <c r="J16" s="61">
        <v>8440</v>
      </c>
      <c r="K16" s="61">
        <v>50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200.04</v>
      </c>
      <c r="AE16" s="61">
        <v>0</v>
      </c>
      <c r="AF16" s="61">
        <v>0</v>
      </c>
      <c r="AG16" s="61">
        <v>0</v>
      </c>
      <c r="AH16" s="61">
        <v>0</v>
      </c>
      <c r="AI16" s="61">
        <v>0</v>
      </c>
      <c r="AJ16" s="61">
        <v>0</v>
      </c>
      <c r="AK16" s="61">
        <v>0</v>
      </c>
      <c r="AL16" s="61">
        <v>0</v>
      </c>
      <c r="AM16" s="61">
        <v>0</v>
      </c>
      <c r="AN16" s="61">
        <v>0</v>
      </c>
      <c r="AO16" s="61">
        <v>0</v>
      </c>
      <c r="AP16" s="61">
        <v>0</v>
      </c>
      <c r="AQ16" s="61">
        <f t="shared" si="0"/>
        <v>157880.29</v>
      </c>
      <c r="AT16" s="33"/>
      <c r="AU16" s="7"/>
      <c r="AV16" s="7"/>
    </row>
    <row r="17" spans="1:48" ht="33" customHeight="1">
      <c r="A17" s="32">
        <v>25</v>
      </c>
      <c r="B17" s="328" t="str">
        <f>VLOOKUP(A17,[3]bd_lista!A:C,3,FALSE)</f>
        <v>Ministerio de la Presidencia</v>
      </c>
      <c r="C17" s="329" t="str">
        <f>+VLOOKUP(A17,Contactos!$A$4:$F$544,6,FALSE)</f>
        <v>JMT</v>
      </c>
      <c r="D17" s="61">
        <v>0</v>
      </c>
      <c r="E17" s="61">
        <v>0</v>
      </c>
      <c r="F17" s="61">
        <v>2078396.9899999995</v>
      </c>
      <c r="G17" s="61">
        <v>8758.9</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1452.8099999999997</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f t="shared" si="0"/>
        <v>2088608.6999999995</v>
      </c>
      <c r="AT17" s="33"/>
      <c r="AU17" s="7"/>
      <c r="AV17" s="7"/>
    </row>
    <row r="18" spans="1:48" ht="33" customHeight="1">
      <c r="A18" s="32">
        <v>30</v>
      </c>
      <c r="B18" s="328" t="str">
        <f>VLOOKUP(A18,[3]bd_lista!A:C,3,FALSE)</f>
        <v>Ministerio de Justicia y Transparencia Institucional</v>
      </c>
      <c r="C18" s="329" t="str">
        <f>+VLOOKUP(A18,Contactos!$A$4:$F$544,6,FALSE)</f>
        <v>JMT</v>
      </c>
      <c r="D18" s="61">
        <v>0</v>
      </c>
      <c r="E18" s="61">
        <v>0</v>
      </c>
      <c r="F18" s="61">
        <v>0</v>
      </c>
      <c r="G18" s="61">
        <v>12154.61</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f t="shared" si="0"/>
        <v>12154.61</v>
      </c>
      <c r="AT18" s="33"/>
    </row>
    <row r="19" spans="1:48" ht="33" customHeight="1">
      <c r="A19" s="32">
        <v>35</v>
      </c>
      <c r="B19" s="328" t="str">
        <f>VLOOKUP(A19,[3]bd_lista!A:C,3,FALSE)</f>
        <v>Ministerio de Economía y Finanzas Públicas</v>
      </c>
      <c r="C19" s="329" t="str">
        <f>+VLOOKUP(A19,Contactos!$A$4:$F$544,6,FALSE)</f>
        <v>JRC</v>
      </c>
      <c r="D19" s="61">
        <v>0</v>
      </c>
      <c r="E19" s="61">
        <v>0</v>
      </c>
      <c r="F19" s="61">
        <v>0</v>
      </c>
      <c r="G19" s="61">
        <v>55158.19</v>
      </c>
      <c r="H19" s="61">
        <v>0</v>
      </c>
      <c r="I19" s="61">
        <v>0</v>
      </c>
      <c r="J19" s="61">
        <v>50</v>
      </c>
      <c r="K19" s="61">
        <v>0</v>
      </c>
      <c r="L19" s="61">
        <v>0</v>
      </c>
      <c r="M19" s="61">
        <v>0</v>
      </c>
      <c r="N19" s="61">
        <v>0</v>
      </c>
      <c r="O19" s="61">
        <v>0</v>
      </c>
      <c r="P19" s="61">
        <v>0</v>
      </c>
      <c r="Q19" s="61">
        <v>0</v>
      </c>
      <c r="R19" s="61">
        <v>0</v>
      </c>
      <c r="S19" s="61">
        <v>0</v>
      </c>
      <c r="T19" s="61">
        <v>1027.3499999999999</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c r="AM19" s="61">
        <v>0</v>
      </c>
      <c r="AN19" s="61">
        <v>0</v>
      </c>
      <c r="AO19" s="61">
        <v>0</v>
      </c>
      <c r="AP19" s="61">
        <v>0</v>
      </c>
      <c r="AQ19" s="61">
        <f t="shared" si="0"/>
        <v>56235.54</v>
      </c>
      <c r="AT19" s="33"/>
    </row>
    <row r="20" spans="1:48" ht="33" customHeight="1">
      <c r="A20" s="32">
        <v>41</v>
      </c>
      <c r="B20" s="328" t="str">
        <f>VLOOKUP(A20,[3]bd_lista!A:C,3,FALSE)</f>
        <v>Ministerio de Desarrollo Productivo y Economía Plural</v>
      </c>
      <c r="C20" s="329" t="str">
        <f>+VLOOKUP(A20,Contactos!$A$4:$F$544,6,FALSE)</f>
        <v>VCK</v>
      </c>
      <c r="D20" s="61">
        <v>193542.9</v>
      </c>
      <c r="E20" s="61">
        <v>1752048.05</v>
      </c>
      <c r="F20" s="61">
        <v>3840807.91</v>
      </c>
      <c r="G20" s="61">
        <v>497254.44</v>
      </c>
      <c r="H20" s="61">
        <v>0</v>
      </c>
      <c r="I20" s="61">
        <v>0</v>
      </c>
      <c r="J20" s="61">
        <v>0</v>
      </c>
      <c r="K20" s="61">
        <v>2500000</v>
      </c>
      <c r="L20" s="61">
        <v>0</v>
      </c>
      <c r="M20" s="61">
        <v>0</v>
      </c>
      <c r="N20" s="61">
        <v>0</v>
      </c>
      <c r="O20" s="61">
        <v>0</v>
      </c>
      <c r="P20" s="61">
        <v>0</v>
      </c>
      <c r="Q20" s="61">
        <v>0</v>
      </c>
      <c r="R20" s="61">
        <v>0</v>
      </c>
      <c r="S20" s="61">
        <v>0</v>
      </c>
      <c r="T20" s="61">
        <v>0</v>
      </c>
      <c r="U20" s="61">
        <v>0</v>
      </c>
      <c r="V20" s="61">
        <v>0</v>
      </c>
      <c r="W20" s="61">
        <v>0</v>
      </c>
      <c r="X20" s="61">
        <v>0</v>
      </c>
      <c r="Y20" s="61">
        <v>0</v>
      </c>
      <c r="Z20" s="61">
        <v>1752048.0474</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f t="shared" si="0"/>
        <v>10535701.3474</v>
      </c>
      <c r="AT20" s="33"/>
    </row>
    <row r="21" spans="1:48" ht="33" customHeight="1">
      <c r="A21" s="32">
        <v>46</v>
      </c>
      <c r="B21" s="328" t="str">
        <f>VLOOKUP(A21,[3]bd_lista!A:C,3,FALSE)</f>
        <v>Ministerio de Salud y Deportes</v>
      </c>
      <c r="C21" s="329" t="str">
        <f>+VLOOKUP(A21,Contactos!$A$4:$F$544,6,FALSE)</f>
        <v>YAP</v>
      </c>
      <c r="D21" s="61">
        <v>6292757.4699999997</v>
      </c>
      <c r="E21" s="61">
        <v>7058000</v>
      </c>
      <c r="F21" s="61">
        <v>11087460.77</v>
      </c>
      <c r="G21" s="61">
        <v>358971.64999999997</v>
      </c>
      <c r="H21" s="61">
        <v>0</v>
      </c>
      <c r="I21" s="61">
        <v>0</v>
      </c>
      <c r="J21" s="61">
        <v>0</v>
      </c>
      <c r="K21" s="61">
        <v>37334692.119999997</v>
      </c>
      <c r="L21" s="61">
        <v>0</v>
      </c>
      <c r="M21" s="61">
        <v>0</v>
      </c>
      <c r="N21" s="61">
        <v>3250.21</v>
      </c>
      <c r="O21" s="61">
        <v>284582</v>
      </c>
      <c r="P21" s="61">
        <v>0</v>
      </c>
      <c r="Q21" s="61">
        <v>0</v>
      </c>
      <c r="R21" s="61">
        <v>0</v>
      </c>
      <c r="S21" s="61">
        <v>220</v>
      </c>
      <c r="T21" s="61">
        <v>0</v>
      </c>
      <c r="U21" s="61">
        <v>0</v>
      </c>
      <c r="V21" s="61">
        <v>0</v>
      </c>
      <c r="W21" s="61">
        <v>0</v>
      </c>
      <c r="X21" s="61">
        <v>0</v>
      </c>
      <c r="Y21" s="61">
        <v>99177085.049999923</v>
      </c>
      <c r="Z21" s="61">
        <v>2058000</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61">
        <v>0</v>
      </c>
      <c r="AQ21" s="61">
        <f t="shared" si="0"/>
        <v>163655019.26999992</v>
      </c>
      <c r="AT21" s="33"/>
    </row>
    <row r="22" spans="1:48" ht="33" customHeight="1">
      <c r="A22" s="32">
        <v>47</v>
      </c>
      <c r="B22" s="328" t="str">
        <f>VLOOKUP(A22,[3]bd_lista!A:C,3,FALSE)</f>
        <v>Ministerio de Desarrollo Rural y Tierras</v>
      </c>
      <c r="C22" s="329" t="str">
        <f>+VLOOKUP(A22,Contactos!$A$4:$F$544,6,FALSE)</f>
        <v>RCC</v>
      </c>
      <c r="D22" s="61">
        <v>0</v>
      </c>
      <c r="E22" s="61">
        <v>0</v>
      </c>
      <c r="F22" s="61">
        <v>50279.260000000009</v>
      </c>
      <c r="G22" s="61">
        <v>477408.43999999994</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1">
        <v>0</v>
      </c>
      <c r="AN22" s="61">
        <v>0</v>
      </c>
      <c r="AO22" s="61">
        <v>0</v>
      </c>
      <c r="AP22" s="61">
        <v>0</v>
      </c>
      <c r="AQ22" s="61">
        <f t="shared" si="0"/>
        <v>527687.69999999995</v>
      </c>
      <c r="AT22" s="33"/>
    </row>
    <row r="23" spans="1:48" ht="33" customHeight="1">
      <c r="A23" s="32">
        <v>53</v>
      </c>
      <c r="B23" s="328" t="str">
        <f>VLOOKUP(A23,[3]bd_lista!A:C,3,FALSE)</f>
        <v>Ministerio de Culturas, Descolonización y Despatriarcalización</v>
      </c>
      <c r="C23" s="329" t="str">
        <f>+VLOOKUP(A23,Contactos!$A$4:$F$544,6,FALSE)</f>
        <v>VHM</v>
      </c>
      <c r="D23" s="61">
        <v>0</v>
      </c>
      <c r="E23" s="61">
        <v>0</v>
      </c>
      <c r="F23" s="61">
        <v>0</v>
      </c>
      <c r="G23" s="61">
        <v>34635.5</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f t="shared" si="0"/>
        <v>34635.5</v>
      </c>
      <c r="AT23" s="33"/>
    </row>
    <row r="24" spans="1:48" ht="33" customHeight="1">
      <c r="A24" s="32">
        <v>66</v>
      </c>
      <c r="B24" s="328" t="str">
        <f>VLOOKUP(A24,[3]bd_lista!A:C,3,FALSE)</f>
        <v>Ministerio de Planificación del Desarrollo</v>
      </c>
      <c r="C24" s="329" t="str">
        <f>+VLOOKUP(A24,Contactos!$A$4:$F$544,6,FALSE)</f>
        <v>JVS</v>
      </c>
      <c r="D24" s="61">
        <v>4243465</v>
      </c>
      <c r="E24" s="61">
        <v>0</v>
      </c>
      <c r="F24" s="61">
        <v>1890</v>
      </c>
      <c r="G24" s="61">
        <v>4167.5</v>
      </c>
      <c r="H24" s="61">
        <v>0</v>
      </c>
      <c r="I24" s="61">
        <v>0</v>
      </c>
      <c r="J24" s="61">
        <v>0</v>
      </c>
      <c r="K24" s="61">
        <v>2757.52</v>
      </c>
      <c r="L24" s="61">
        <v>0</v>
      </c>
      <c r="M24" s="61">
        <v>0</v>
      </c>
      <c r="N24" s="61">
        <v>0</v>
      </c>
      <c r="O24" s="61">
        <v>0</v>
      </c>
      <c r="P24" s="61">
        <v>0</v>
      </c>
      <c r="Q24" s="61">
        <v>0</v>
      </c>
      <c r="R24" s="61">
        <v>0</v>
      </c>
      <c r="S24" s="61">
        <v>0</v>
      </c>
      <c r="T24" s="61">
        <v>33056712.189999998</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f t="shared" si="0"/>
        <v>37308992.209999993</v>
      </c>
      <c r="AT24" s="33"/>
    </row>
    <row r="25" spans="1:48" ht="33" customHeight="1">
      <c r="A25" s="32">
        <v>70</v>
      </c>
      <c r="B25" s="328" t="str">
        <f>VLOOKUP(A25,[3]bd_lista!A:C,3,FALSE)</f>
        <v>Ministerio de Trabajo, Empleo y Previsión Social</v>
      </c>
      <c r="C25" s="329" t="str">
        <f>+VLOOKUP(A25,Contactos!$A$4:$F$544,6,FALSE)</f>
        <v>JMT</v>
      </c>
      <c r="D25" s="61">
        <v>0</v>
      </c>
      <c r="E25" s="61">
        <v>7100100</v>
      </c>
      <c r="F25" s="61">
        <v>0</v>
      </c>
      <c r="G25" s="61">
        <v>1775.46</v>
      </c>
      <c r="H25" s="61">
        <v>0</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73122.33</v>
      </c>
      <c r="Z25" s="61">
        <v>7100100</v>
      </c>
      <c r="AA25" s="61">
        <v>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f t="shared" si="0"/>
        <v>14275097.789999999</v>
      </c>
      <c r="AT25" s="33"/>
    </row>
    <row r="26" spans="1:48" ht="33" customHeight="1">
      <c r="A26" s="32">
        <v>76</v>
      </c>
      <c r="B26" s="328" t="str">
        <f>VLOOKUP(A26,[3]bd_lista!A:C,3,FALSE)</f>
        <v>Ministerio de Minería y Metalurgia</v>
      </c>
      <c r="C26" s="329" t="str">
        <f>+VLOOKUP(A26,Contactos!$A$4:$F$544,6,FALSE)</f>
        <v>YAP</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f t="shared" si="0"/>
        <v>0</v>
      </c>
      <c r="AT26" s="33"/>
    </row>
    <row r="27" spans="1:48" ht="33" customHeight="1">
      <c r="A27" s="32">
        <v>78</v>
      </c>
      <c r="B27" s="328" t="str">
        <f>VLOOKUP(A27,[3]bd_lista!A:C,3,FALSE)</f>
        <v>Ministerio de Hidrocarburos y Energías</v>
      </c>
      <c r="C27" s="329" t="str">
        <f>+VLOOKUP(A27,Contactos!$A$4:$F$544,6,FALSE)</f>
        <v>YAP</v>
      </c>
      <c r="D27" s="61">
        <v>0</v>
      </c>
      <c r="E27" s="61">
        <v>0</v>
      </c>
      <c r="F27" s="61">
        <v>51105.229999999996</v>
      </c>
      <c r="G27" s="61">
        <v>72591.409999999989</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f t="shared" si="0"/>
        <v>123696.63999999998</v>
      </c>
      <c r="AT27" s="33"/>
    </row>
    <row r="28" spans="1:48" ht="33" customHeight="1">
      <c r="A28" s="32">
        <v>81</v>
      </c>
      <c r="B28" s="328" t="str">
        <f>VLOOKUP(A28,[3]bd_lista!A:C,3,FALSE)</f>
        <v>Ministerio de Obras Públicas, Servicios y Vivienda</v>
      </c>
      <c r="C28" s="329" t="str">
        <f>+VLOOKUP(A28,Contactos!$A$4:$F$544,6,FALSE)</f>
        <v>RCC</v>
      </c>
      <c r="D28" s="61">
        <v>5482561.3600000003</v>
      </c>
      <c r="E28" s="61">
        <v>254859.73</v>
      </c>
      <c r="F28" s="61">
        <v>1861581.93</v>
      </c>
      <c r="G28" s="61">
        <v>463021.25999999995</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138291</v>
      </c>
      <c r="Z28" s="61">
        <v>0</v>
      </c>
      <c r="AA28" s="61">
        <v>0</v>
      </c>
      <c r="AB28" s="61">
        <v>0</v>
      </c>
      <c r="AC28" s="61">
        <v>0</v>
      </c>
      <c r="AD28" s="61">
        <v>0</v>
      </c>
      <c r="AE28" s="61">
        <v>0</v>
      </c>
      <c r="AF28" s="61">
        <v>0</v>
      </c>
      <c r="AG28" s="61">
        <v>0</v>
      </c>
      <c r="AH28" s="61">
        <v>0</v>
      </c>
      <c r="AI28" s="61">
        <v>0</v>
      </c>
      <c r="AJ28" s="61">
        <v>0</v>
      </c>
      <c r="AK28" s="61">
        <v>0</v>
      </c>
      <c r="AL28" s="61">
        <v>0</v>
      </c>
      <c r="AM28" s="61">
        <v>0</v>
      </c>
      <c r="AN28" s="61">
        <v>0</v>
      </c>
      <c r="AO28" s="61">
        <v>0</v>
      </c>
      <c r="AP28" s="61">
        <v>0</v>
      </c>
      <c r="AQ28" s="61">
        <f t="shared" si="0"/>
        <v>8200315.2800000003</v>
      </c>
      <c r="AT28" s="33"/>
    </row>
    <row r="29" spans="1:48" ht="33" customHeight="1">
      <c r="A29" s="32">
        <v>86</v>
      </c>
      <c r="B29" s="328" t="str">
        <f>VLOOKUP(A29,[3]bd_lista!A:C,3,FALSE)</f>
        <v>Ministerio de Medio Ambiente y Agua</v>
      </c>
      <c r="C29" s="329" t="str">
        <f>+VLOOKUP(A29,Contactos!$A$4:$F$544,6,FALSE)</f>
        <v>GCP</v>
      </c>
      <c r="D29" s="61">
        <v>2409303.08</v>
      </c>
      <c r="E29" s="61">
        <v>43504984.460000001</v>
      </c>
      <c r="F29" s="61">
        <v>0</v>
      </c>
      <c r="G29" s="61">
        <v>133205.77000000002</v>
      </c>
      <c r="H29" s="61">
        <v>0</v>
      </c>
      <c r="I29" s="61">
        <v>0</v>
      </c>
      <c r="J29" s="61">
        <v>0</v>
      </c>
      <c r="K29" s="61">
        <v>37922775.539999999</v>
      </c>
      <c r="L29" s="61">
        <v>0</v>
      </c>
      <c r="M29" s="61">
        <v>0</v>
      </c>
      <c r="N29" s="61">
        <v>516.96</v>
      </c>
      <c r="O29" s="61">
        <v>0</v>
      </c>
      <c r="P29" s="61">
        <v>0</v>
      </c>
      <c r="Q29" s="61">
        <v>0</v>
      </c>
      <c r="R29" s="61">
        <v>0</v>
      </c>
      <c r="S29" s="61">
        <v>3745779.01</v>
      </c>
      <c r="T29" s="61">
        <v>0</v>
      </c>
      <c r="U29" s="61">
        <v>0</v>
      </c>
      <c r="V29" s="61">
        <v>0</v>
      </c>
      <c r="W29" s="61">
        <v>0</v>
      </c>
      <c r="X29" s="61">
        <v>0</v>
      </c>
      <c r="Y29" s="61">
        <v>7790</v>
      </c>
      <c r="Z29" s="61">
        <v>38583335.637000002</v>
      </c>
      <c r="AA29" s="61">
        <v>0</v>
      </c>
      <c r="AB29" s="61">
        <v>0</v>
      </c>
      <c r="AC29" s="61">
        <v>0</v>
      </c>
      <c r="AD29" s="61">
        <v>150.03</v>
      </c>
      <c r="AE29" s="61">
        <v>111746799.65000001</v>
      </c>
      <c r="AF29" s="61">
        <v>0</v>
      </c>
      <c r="AG29" s="61">
        <v>0</v>
      </c>
      <c r="AH29" s="61">
        <v>0</v>
      </c>
      <c r="AI29" s="61">
        <v>0</v>
      </c>
      <c r="AJ29" s="61">
        <v>0</v>
      </c>
      <c r="AK29" s="61">
        <v>0</v>
      </c>
      <c r="AL29" s="61">
        <v>0</v>
      </c>
      <c r="AM29" s="61">
        <v>0</v>
      </c>
      <c r="AN29" s="61">
        <v>0</v>
      </c>
      <c r="AO29" s="61">
        <v>0</v>
      </c>
      <c r="AP29" s="61">
        <v>0</v>
      </c>
      <c r="AQ29" s="61">
        <f t="shared" si="0"/>
        <v>238054640.13699999</v>
      </c>
      <c r="AT29" s="33"/>
    </row>
    <row r="30" spans="1:48" ht="33" customHeight="1">
      <c r="A30" s="32" t="s">
        <v>539</v>
      </c>
      <c r="B30" s="328" t="str">
        <f>VLOOKUP(A30,[3]bd_lista!A:C,3,FALSE)</f>
        <v>Dirección General de Programación y Operaciones del Tesoro</v>
      </c>
      <c r="C30" s="329" t="str">
        <f>+VLOOKUP(A30,Contactos!$A$4:$F$544,6,FALSE)</f>
        <v>GCP</v>
      </c>
      <c r="D30" s="61">
        <v>934861.91</v>
      </c>
      <c r="E30" s="61">
        <v>933043.55</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f t="shared" si="0"/>
        <v>1867905.46</v>
      </c>
      <c r="AT30" s="33"/>
    </row>
    <row r="31" spans="1:48" ht="33" customHeight="1">
      <c r="A31" s="32" t="s">
        <v>541</v>
      </c>
      <c r="B31" s="328" t="str">
        <f>VLOOKUP(A31,[3]bd_lista!A:C,3,FALSE)</f>
        <v>Dirección General de Programación y Operaciones del Tesoro</v>
      </c>
      <c r="C31" s="329" t="str">
        <f>+VLOOKUP(A31,Contactos!$A$4:$F$544,6,FALSE)</f>
        <v>YAP</v>
      </c>
      <c r="D31" s="61">
        <v>874342466.16999996</v>
      </c>
      <c r="E31" s="61">
        <v>241274195.32000008</v>
      </c>
      <c r="F31" s="61">
        <v>454359051.85000002</v>
      </c>
      <c r="G31" s="61">
        <v>8749549.7600000035</v>
      </c>
      <c r="H31" s="61">
        <v>0</v>
      </c>
      <c r="I31" s="61">
        <v>0</v>
      </c>
      <c r="J31" s="61">
        <v>0</v>
      </c>
      <c r="K31" s="61">
        <v>22191015.34</v>
      </c>
      <c r="L31" s="61">
        <v>0</v>
      </c>
      <c r="M31" s="61">
        <v>150</v>
      </c>
      <c r="N31" s="61">
        <v>0</v>
      </c>
      <c r="O31" s="61">
        <v>0</v>
      </c>
      <c r="P31" s="61">
        <v>0</v>
      </c>
      <c r="Q31" s="61">
        <v>0</v>
      </c>
      <c r="R31" s="61">
        <v>0</v>
      </c>
      <c r="S31" s="61">
        <v>1120000000</v>
      </c>
      <c r="T31" s="61">
        <v>1472413626.1100001</v>
      </c>
      <c r="U31" s="61">
        <v>0</v>
      </c>
      <c r="V31" s="61">
        <v>0</v>
      </c>
      <c r="W31" s="61">
        <v>0</v>
      </c>
      <c r="X31" s="61">
        <v>188764298.52000001</v>
      </c>
      <c r="Y31" s="61">
        <v>3911284.14</v>
      </c>
      <c r="Z31" s="61">
        <v>214940004.34900004</v>
      </c>
      <c r="AA31" s="61">
        <v>896322335.49880016</v>
      </c>
      <c r="AB31" s="61">
        <v>0</v>
      </c>
      <c r="AC31" s="61">
        <v>0</v>
      </c>
      <c r="AD31" s="61">
        <v>0</v>
      </c>
      <c r="AE31" s="61">
        <v>0</v>
      </c>
      <c r="AF31" s="61">
        <v>0</v>
      </c>
      <c r="AG31" s="61">
        <v>0</v>
      </c>
      <c r="AH31" s="61">
        <v>0</v>
      </c>
      <c r="AI31" s="61">
        <v>0</v>
      </c>
      <c r="AJ31" s="61">
        <v>0</v>
      </c>
      <c r="AK31" s="61">
        <v>0</v>
      </c>
      <c r="AL31" s="61">
        <v>0</v>
      </c>
      <c r="AM31" s="61">
        <v>1.1000000000000005</v>
      </c>
      <c r="AN31" s="61">
        <v>0</v>
      </c>
      <c r="AO31" s="61">
        <v>0</v>
      </c>
      <c r="AP31" s="61">
        <v>0</v>
      </c>
      <c r="AQ31" s="61">
        <f t="shared" si="0"/>
        <v>5497267978.1578016</v>
      </c>
      <c r="AT31" s="33"/>
    </row>
    <row r="32" spans="1:48" ht="33" customHeight="1">
      <c r="A32" s="32" t="s">
        <v>542</v>
      </c>
      <c r="B32" s="328" t="str">
        <f>VLOOKUP(A32,[3]bd_lista!A:C,3,FALSE)</f>
        <v>Dirección General de Crédito Público</v>
      </c>
      <c r="C32" s="329" t="str">
        <f>+VLOOKUP(A32,Contactos!$A$4:$F$544,6,FALSE)</f>
        <v>JMT</v>
      </c>
      <c r="D32" s="61">
        <v>0</v>
      </c>
      <c r="E32" s="61">
        <v>0</v>
      </c>
      <c r="F32" s="61">
        <v>0</v>
      </c>
      <c r="G32" s="61">
        <v>496317.61</v>
      </c>
      <c r="H32" s="61">
        <v>0</v>
      </c>
      <c r="I32" s="61">
        <v>0</v>
      </c>
      <c r="J32" s="61">
        <v>952094.9</v>
      </c>
      <c r="K32" s="61">
        <v>189930131.59</v>
      </c>
      <c r="L32" s="61">
        <v>0</v>
      </c>
      <c r="M32" s="61">
        <v>0</v>
      </c>
      <c r="N32" s="61">
        <v>0</v>
      </c>
      <c r="O32" s="61">
        <v>0</v>
      </c>
      <c r="P32" s="61">
        <v>0</v>
      </c>
      <c r="Q32" s="61">
        <v>31248923.120000001</v>
      </c>
      <c r="R32" s="61">
        <v>0</v>
      </c>
      <c r="S32" s="61">
        <v>0</v>
      </c>
      <c r="T32" s="61">
        <v>71246163.689999998</v>
      </c>
      <c r="U32" s="61">
        <v>0</v>
      </c>
      <c r="V32" s="61">
        <v>0</v>
      </c>
      <c r="W32" s="61">
        <v>0</v>
      </c>
      <c r="X32" s="61">
        <v>0</v>
      </c>
      <c r="Y32" s="61">
        <v>0</v>
      </c>
      <c r="Z32" s="61">
        <v>0</v>
      </c>
      <c r="AA32" s="61">
        <v>0</v>
      </c>
      <c r="AB32" s="61">
        <v>0</v>
      </c>
      <c r="AC32" s="61">
        <v>0</v>
      </c>
      <c r="AD32" s="61">
        <v>249703.11</v>
      </c>
      <c r="AE32" s="61">
        <v>755278.53</v>
      </c>
      <c r="AF32" s="61">
        <v>0</v>
      </c>
      <c r="AG32" s="61">
        <v>0</v>
      </c>
      <c r="AH32" s="61">
        <v>3782697.0900000003</v>
      </c>
      <c r="AI32" s="61">
        <v>0</v>
      </c>
      <c r="AJ32" s="61">
        <v>0</v>
      </c>
      <c r="AK32" s="61">
        <v>1350982417.2100003</v>
      </c>
      <c r="AL32" s="61">
        <v>0</v>
      </c>
      <c r="AM32" s="61">
        <v>0</v>
      </c>
      <c r="AN32" s="61">
        <v>0</v>
      </c>
      <c r="AO32" s="61">
        <v>0</v>
      </c>
      <c r="AP32" s="61">
        <v>0</v>
      </c>
      <c r="AQ32" s="61">
        <f t="shared" si="0"/>
        <v>1649643726.8500001</v>
      </c>
      <c r="AT32" s="33"/>
    </row>
    <row r="33" spans="1:46" ht="33" customHeight="1">
      <c r="A33" s="32" t="s">
        <v>544</v>
      </c>
      <c r="B33" s="328" t="str">
        <f>VLOOKUP(A33,[3]bd_lista!A:C,3,FALSE)</f>
        <v>Dirección General de Administración y Finanzas Territoriales</v>
      </c>
      <c r="C33" s="329" t="str">
        <f>+VLOOKUP(A33,Contactos!$A$4:$F$544,6,FALSE)</f>
        <v>GCP</v>
      </c>
      <c r="D33" s="61">
        <v>0</v>
      </c>
      <c r="E33" s="61">
        <v>0</v>
      </c>
      <c r="F33" s="61">
        <v>0</v>
      </c>
      <c r="G33" s="61">
        <v>162131.75</v>
      </c>
      <c r="H33" s="61">
        <v>0</v>
      </c>
      <c r="I33" s="61">
        <v>0</v>
      </c>
      <c r="J33" s="61">
        <v>0</v>
      </c>
      <c r="K33" s="61">
        <v>1706619.8399999999</v>
      </c>
      <c r="L33" s="61">
        <v>0</v>
      </c>
      <c r="M33" s="61">
        <v>0</v>
      </c>
      <c r="N33" s="61">
        <v>0</v>
      </c>
      <c r="O33" s="61">
        <v>465670.22</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f t="shared" si="0"/>
        <v>2334421.8099999996</v>
      </c>
      <c r="AT33" s="33"/>
    </row>
    <row r="34" spans="1:46" ht="33" customHeight="1">
      <c r="A34" s="32" t="s">
        <v>546</v>
      </c>
      <c r="B34" s="328" t="str">
        <f>VLOOKUP(A34,[3]bd_lista!A:C,3,FALSE)</f>
        <v>Dirección General de Pensiones y Jubilaciones</v>
      </c>
      <c r="C34" s="329" t="str">
        <f>+VLOOKUP(A34,Contactos!$A$4:$F$544,6,FALSE)</f>
        <v>YAP</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f t="shared" si="0"/>
        <v>0</v>
      </c>
      <c r="AT34" s="33"/>
    </row>
    <row r="35" spans="1:46" ht="33" customHeight="1">
      <c r="A35" s="32">
        <v>108</v>
      </c>
      <c r="B35" s="328" t="str">
        <f>VLOOKUP(A35,[3]bd_lista!A:C,3,FALSE)</f>
        <v>Orquesta Sinfónica Nacional</v>
      </c>
      <c r="C35" s="329" t="str">
        <f>+VLOOKUP(A35,Contactos!$A$4:$F$544,6,FALSE)</f>
        <v>JVS</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f t="shared" si="0"/>
        <v>0</v>
      </c>
      <c r="AT35" s="33"/>
    </row>
    <row r="36" spans="1:46" ht="33" customHeight="1">
      <c r="A36" s="32">
        <v>109</v>
      </c>
      <c r="B36" s="328" t="str">
        <f>VLOOKUP(A36,[3]bd_lista!A:C,3,FALSE)</f>
        <v>Conservatorio Plurinacional de Musica</v>
      </c>
      <c r="C36" s="329" t="str">
        <f>+VLOOKUP(A36,Contactos!$A$4:$F$544,6,FALSE)</f>
        <v>JVS</v>
      </c>
      <c r="D36" s="61">
        <v>0</v>
      </c>
      <c r="E36" s="61">
        <v>0</v>
      </c>
      <c r="F36" s="61">
        <v>100290</v>
      </c>
      <c r="G36" s="61">
        <v>28.8</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f t="shared" si="0"/>
        <v>100318.8</v>
      </c>
      <c r="AT36" s="33"/>
    </row>
    <row r="37" spans="1:46" ht="33" customHeight="1">
      <c r="A37" s="32">
        <v>111</v>
      </c>
      <c r="B37" s="328" t="str">
        <f>VLOOKUP(A37,[3]bd_lista!A:C,3,FALSE)</f>
        <v>Instituto Boliviano de la Ceguera</v>
      </c>
      <c r="C37" s="329" t="str">
        <f>+VLOOKUP(A37,Contactos!$A$4:$F$544,6,FALSE)</f>
        <v>VCK</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f t="shared" si="0"/>
        <v>0</v>
      </c>
      <c r="AT37" s="33"/>
    </row>
    <row r="38" spans="1:46" ht="33" customHeight="1">
      <c r="A38" s="32">
        <v>112</v>
      </c>
      <c r="B38" s="328" t="str">
        <f>VLOOKUP(A38,[3]bd_lista!A:C,3,FALSE)</f>
        <v>Comité Nacional de la Persona con Discapacidad</v>
      </c>
      <c r="C38" s="329">
        <f>+VLOOKUP(A38,Contactos!$A$4:$F$544,6,FALSE)</f>
        <v>0</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f t="shared" si="0"/>
        <v>0</v>
      </c>
      <c r="AT38" s="33"/>
    </row>
    <row r="39" spans="1:46" ht="33" customHeight="1">
      <c r="A39" s="32">
        <v>117</v>
      </c>
      <c r="B39" s="328" t="str">
        <f>VLOOKUP(A39,[3]bd_lista!A:C,3,FALSE)</f>
        <v>Dirección General de Aeronáutica Civil</v>
      </c>
      <c r="C39" s="329" t="str">
        <f>+VLOOKUP(A39,Contactos!$A$4:$F$544,6,FALSE)</f>
        <v>ETC</v>
      </c>
      <c r="D39" s="61">
        <v>2603791.64</v>
      </c>
      <c r="E39" s="61">
        <v>1188451.0899999999</v>
      </c>
      <c r="F39" s="61">
        <v>4260917.28</v>
      </c>
      <c r="G39" s="61">
        <v>0</v>
      </c>
      <c r="H39" s="61">
        <v>0</v>
      </c>
      <c r="I39" s="61">
        <v>0</v>
      </c>
      <c r="J39" s="61">
        <v>2300</v>
      </c>
      <c r="K39" s="61">
        <v>0</v>
      </c>
      <c r="L39" s="61">
        <v>0</v>
      </c>
      <c r="M39" s="61">
        <v>0</v>
      </c>
      <c r="N39" s="61">
        <v>0</v>
      </c>
      <c r="O39" s="61">
        <v>0</v>
      </c>
      <c r="P39" s="61">
        <v>0</v>
      </c>
      <c r="Q39" s="61">
        <v>0</v>
      </c>
      <c r="R39" s="61">
        <v>0</v>
      </c>
      <c r="S39" s="61">
        <v>0</v>
      </c>
      <c r="T39" s="61">
        <v>0</v>
      </c>
      <c r="U39" s="61">
        <v>0</v>
      </c>
      <c r="V39" s="61">
        <v>0</v>
      </c>
      <c r="W39" s="61">
        <v>0</v>
      </c>
      <c r="X39" s="61">
        <v>0</v>
      </c>
      <c r="Y39" s="61">
        <v>0</v>
      </c>
      <c r="Z39" s="61">
        <v>1188451.0959999999</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f t="shared" si="0"/>
        <v>9243911.1059999987</v>
      </c>
      <c r="AT39" s="33"/>
    </row>
    <row r="40" spans="1:46" ht="33" customHeight="1">
      <c r="A40" s="32">
        <v>119</v>
      </c>
      <c r="B40" s="328" t="str">
        <f>VLOOKUP(A40,[3]bd_lista!A:C,3,FALSE)</f>
        <v>Agencia para el Des. de la Soc. de la Información en Bolivia</v>
      </c>
      <c r="C40" s="329" t="str">
        <f>+VLOOKUP(A40,Contactos!$A$4:$F$544,6,FALSE)</f>
        <v>GCP</v>
      </c>
      <c r="D40" s="61">
        <v>0</v>
      </c>
      <c r="E40" s="61">
        <v>0</v>
      </c>
      <c r="F40" s="61">
        <v>0</v>
      </c>
      <c r="G40" s="61">
        <v>0</v>
      </c>
      <c r="H40" s="61">
        <v>0</v>
      </c>
      <c r="I40" s="61">
        <v>0</v>
      </c>
      <c r="J40" s="61">
        <v>250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f t="shared" si="0"/>
        <v>250</v>
      </c>
      <c r="AT40" s="33"/>
    </row>
    <row r="41" spans="1:46" ht="33" customHeight="1">
      <c r="A41" s="32">
        <v>124</v>
      </c>
      <c r="B41" s="328" t="str">
        <f>VLOOKUP(A41,[3]bd_lista!A:C,3,FALSE)</f>
        <v>Academia Nacional de Ciencias</v>
      </c>
      <c r="C41" s="329" t="str">
        <f>+VLOOKUP(A41,Contactos!$A$4:$F$544,6,FALSE)</f>
        <v>JMT</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f t="shared" si="0"/>
        <v>0</v>
      </c>
      <c r="AT41" s="33"/>
    </row>
    <row r="42" spans="1:46" ht="33" customHeight="1">
      <c r="A42" s="32">
        <v>129</v>
      </c>
      <c r="B42" s="328" t="str">
        <f>VLOOKUP(A42,[3]bd_lista!A:C,3,FALSE)</f>
        <v>Escuela de Gestión Pública Plurinacional</v>
      </c>
      <c r="C42" s="329" t="str">
        <f>+VLOOKUP(A42,Contactos!$A$4:$F$544,6,FALSE)</f>
        <v>GCP</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f t="shared" si="0"/>
        <v>0</v>
      </c>
      <c r="AT42" s="33"/>
    </row>
    <row r="43" spans="1:46" ht="33" customHeight="1">
      <c r="A43" s="32">
        <v>130</v>
      </c>
      <c r="B43" s="328" t="str">
        <f>VLOOKUP(A43,[3]bd_lista!A:C,3,FALSE)</f>
        <v>Fondo de Financiamiento para la Minería</v>
      </c>
      <c r="C43" s="329" t="str">
        <f>+VLOOKUP(A43,Contactos!$A$4:$F$544,6,FALSE)</f>
        <v>JVS</v>
      </c>
      <c r="D43" s="61">
        <v>0</v>
      </c>
      <c r="E43" s="61">
        <v>0</v>
      </c>
      <c r="F43" s="61">
        <v>0</v>
      </c>
      <c r="G43" s="61">
        <v>0</v>
      </c>
      <c r="H43" s="61">
        <v>0</v>
      </c>
      <c r="I43" s="61">
        <v>0</v>
      </c>
      <c r="J43" s="61">
        <v>0</v>
      </c>
      <c r="K43" s="61">
        <v>27927</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f t="shared" si="0"/>
        <v>27927</v>
      </c>
      <c r="AT43" s="33"/>
    </row>
    <row r="44" spans="1:46" ht="33" customHeight="1">
      <c r="A44" s="32">
        <v>132</v>
      </c>
      <c r="B44" s="328" t="str">
        <f>VLOOKUP(A44,[3]bd_lista!A:C,3,FALSE)</f>
        <v>Servicio de Desarrollo de las Empresas Púb. Productivas</v>
      </c>
      <c r="C44" s="329" t="str">
        <f>+VLOOKUP(A44,Contactos!$A$4:$F$544,6,FALSE)</f>
        <v>RCC</v>
      </c>
      <c r="D44" s="61">
        <v>0</v>
      </c>
      <c r="E44" s="61">
        <v>2453136</v>
      </c>
      <c r="F44" s="61">
        <v>82761685.290000007</v>
      </c>
      <c r="G44" s="61">
        <v>3031</v>
      </c>
      <c r="H44" s="61">
        <v>0</v>
      </c>
      <c r="I44" s="61">
        <v>0</v>
      </c>
      <c r="J44" s="61">
        <v>25712.68</v>
      </c>
      <c r="K44" s="61">
        <v>1950205.7300000002</v>
      </c>
      <c r="L44" s="61">
        <v>0</v>
      </c>
      <c r="M44" s="61">
        <v>0</v>
      </c>
      <c r="N44" s="61">
        <v>186215.86</v>
      </c>
      <c r="O44" s="61">
        <v>0</v>
      </c>
      <c r="P44" s="61">
        <v>0</v>
      </c>
      <c r="Q44" s="61">
        <v>497.78</v>
      </c>
      <c r="R44" s="61">
        <v>316119.7</v>
      </c>
      <c r="S44" s="61">
        <v>0</v>
      </c>
      <c r="T44" s="61">
        <v>0</v>
      </c>
      <c r="U44" s="61">
        <v>0</v>
      </c>
      <c r="V44" s="61">
        <v>0</v>
      </c>
      <c r="W44" s="61">
        <v>0</v>
      </c>
      <c r="X44" s="61">
        <v>0</v>
      </c>
      <c r="Y44" s="61">
        <v>117124617.88</v>
      </c>
      <c r="Z44" s="61">
        <v>2453136</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f t="shared" si="0"/>
        <v>207274357.92000002</v>
      </c>
      <c r="AT44" s="33"/>
    </row>
    <row r="45" spans="1:46" ht="33" customHeight="1">
      <c r="A45" s="32">
        <v>133</v>
      </c>
      <c r="B45" s="328" t="str">
        <f>VLOOKUP(A45,[3]bd_lista!A:C,3,FALSE)</f>
        <v>Lotería Nacional de Beneficencia y Salubridad</v>
      </c>
      <c r="C45" s="329" t="str">
        <f>+VLOOKUP(A45,Contactos!$A$4:$F$544,6,FALSE)</f>
        <v>GCP</v>
      </c>
      <c r="D45" s="61">
        <v>0</v>
      </c>
      <c r="E45" s="61">
        <v>0</v>
      </c>
      <c r="F45" s="61">
        <v>730534.10000000009</v>
      </c>
      <c r="G45" s="61">
        <v>25314</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f t="shared" si="0"/>
        <v>755848.10000000009</v>
      </c>
      <c r="AT45" s="33"/>
    </row>
    <row r="46" spans="1:46" ht="33" customHeight="1">
      <c r="A46" s="32">
        <v>134</v>
      </c>
      <c r="B46" s="328" t="str">
        <f>VLOOKUP(A46,[3]bd_lista!A:C,3,FALSE)</f>
        <v>Consejo Nacional de Vivienda Policial</v>
      </c>
      <c r="C46" s="329" t="str">
        <f>+VLOOKUP(A46,Contactos!$A$4:$F$544,6,FALSE)</f>
        <v>PLS</v>
      </c>
      <c r="D46" s="61">
        <v>0</v>
      </c>
      <c r="E46" s="61">
        <v>0</v>
      </c>
      <c r="F46" s="61">
        <v>13992484.860000001</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f t="shared" si="0"/>
        <v>13992484.860000001</v>
      </c>
      <c r="AT46" s="33"/>
    </row>
    <row r="47" spans="1:46" ht="33" customHeight="1">
      <c r="A47" s="32">
        <v>137</v>
      </c>
      <c r="B47" s="328" t="str">
        <f>VLOOKUP(A47,[3]bd_lista!A:C,3,FALSE)</f>
        <v>Comité Ejecutivo de la Universidad Boliviana</v>
      </c>
      <c r="C47" s="329" t="str">
        <f>+VLOOKUP(A47,Contactos!$A$4:$F$544,6,FALSE)</f>
        <v>ETC</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2546509.61</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f t="shared" si="0"/>
        <v>2546509.61</v>
      </c>
      <c r="AT47" s="33"/>
    </row>
    <row r="48" spans="1:46" ht="33" customHeight="1">
      <c r="A48" s="32">
        <v>138</v>
      </c>
      <c r="B48" s="328" t="str">
        <f>VLOOKUP(A48,[3]bd_lista!A:C,3,FALSE)</f>
        <v>Universidad Mayor Real y Pontificia de San Francisco Xavier</v>
      </c>
      <c r="C48" s="329" t="str">
        <f>+VLOOKUP(A48,Contactos!$A$4:$F$544,6,FALSE)</f>
        <v>JMT</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f t="shared" si="0"/>
        <v>0</v>
      </c>
      <c r="AT48" s="33"/>
    </row>
    <row r="49" spans="1:46" ht="33" customHeight="1">
      <c r="A49" s="32">
        <v>139</v>
      </c>
      <c r="B49" s="328" t="str">
        <f>VLOOKUP(A49,[3]bd_lista!A:C,3,FALSE)</f>
        <v>Universidad Mayor de San Andrés</v>
      </c>
      <c r="C49" s="329" t="str">
        <f>+VLOOKUP(A49,Contactos!$A$4:$F$544,6,FALSE)</f>
        <v>JMT</v>
      </c>
      <c r="D49" s="61">
        <v>0</v>
      </c>
      <c r="E49" s="61">
        <v>0</v>
      </c>
      <c r="F49" s="61">
        <v>0</v>
      </c>
      <c r="G49" s="61">
        <v>507.14000000000004</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f t="shared" si="0"/>
        <v>507.14000000000004</v>
      </c>
      <c r="AT49" s="33"/>
    </row>
    <row r="50" spans="1:46" ht="33" customHeight="1">
      <c r="A50" s="32">
        <v>140</v>
      </c>
      <c r="B50" s="328" t="str">
        <f>VLOOKUP(A50,[3]bd_lista!A:C,3,FALSE)</f>
        <v>Universidad Pública de El Alto</v>
      </c>
      <c r="C50" s="329" t="str">
        <f>+VLOOKUP(A50,Contactos!$A$4:$F$544,6,FALSE)</f>
        <v>JMT</v>
      </c>
      <c r="D50" s="61">
        <v>0</v>
      </c>
      <c r="E50" s="61">
        <v>0</v>
      </c>
      <c r="F50" s="61">
        <v>0</v>
      </c>
      <c r="G50" s="61">
        <v>23967.29</v>
      </c>
      <c r="H50" s="61">
        <v>0</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f t="shared" si="0"/>
        <v>23967.29</v>
      </c>
      <c r="AT50" s="33"/>
    </row>
    <row r="51" spans="1:46" ht="33" customHeight="1">
      <c r="A51" s="32">
        <v>141</v>
      </c>
      <c r="B51" s="328" t="str">
        <f>VLOOKUP(A51,[3]bd_lista!A:C,3,FALSE)</f>
        <v>Universidad Mayor de San Simón</v>
      </c>
      <c r="C51" s="329" t="str">
        <f>+VLOOKUP(A51,Contactos!$A$4:$F$544,6,FALSE)</f>
        <v>JMT</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f t="shared" si="0"/>
        <v>0</v>
      </c>
      <c r="AT51" s="33"/>
    </row>
    <row r="52" spans="1:46" ht="33" customHeight="1">
      <c r="A52" s="32">
        <v>142</v>
      </c>
      <c r="B52" s="328" t="str">
        <f>VLOOKUP(A52,[3]bd_lista!A:C,3,FALSE)</f>
        <v>Universidad Técnica de Oruro</v>
      </c>
      <c r="C52" s="329" t="str">
        <f>+VLOOKUP(A52,Contactos!$A$4:$F$544,6,FALSE)</f>
        <v>JMT</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f t="shared" si="0"/>
        <v>0</v>
      </c>
      <c r="AT52" s="33"/>
    </row>
    <row r="53" spans="1:46" ht="33" customHeight="1">
      <c r="A53" s="32">
        <v>143</v>
      </c>
      <c r="B53" s="328" t="str">
        <f>VLOOKUP(A53,[3]bd_lista!A:C,3,FALSE)</f>
        <v>Universidad Autónoma Tomás Frías</v>
      </c>
      <c r="C53" s="329" t="str">
        <f>+VLOOKUP(A53,Contactos!$A$4:$F$544,6,FALSE)</f>
        <v>JMT</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f t="shared" si="0"/>
        <v>0</v>
      </c>
      <c r="AT53" s="33"/>
    </row>
    <row r="54" spans="1:46" ht="33" customHeight="1">
      <c r="A54" s="32">
        <v>144</v>
      </c>
      <c r="B54" s="328" t="str">
        <f>VLOOKUP(A54,[3]bd_lista!A:C,3,FALSE)</f>
        <v>Universidad Nacional Siglo XX</v>
      </c>
      <c r="C54" s="329" t="str">
        <f>+VLOOKUP(A54,Contactos!$A$4:$F$544,6,FALSE)</f>
        <v>JMT</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f t="shared" si="0"/>
        <v>0</v>
      </c>
      <c r="AT54" s="33"/>
    </row>
    <row r="55" spans="1:46" ht="33" customHeight="1">
      <c r="A55" s="32">
        <v>145</v>
      </c>
      <c r="B55" s="328" t="str">
        <f>VLOOKUP(A55,[3]bd_lista!A:C,3,FALSE)</f>
        <v>Universidad Autónoma Juan Misael Saracho</v>
      </c>
      <c r="C55" s="329" t="str">
        <f>+VLOOKUP(A55,Contactos!$A$4:$F$544,6,FALSE)</f>
        <v>JMT</v>
      </c>
      <c r="D55" s="61">
        <v>0</v>
      </c>
      <c r="E55" s="61">
        <v>0</v>
      </c>
      <c r="F55" s="61">
        <v>0</v>
      </c>
      <c r="G55" s="61">
        <v>6126.22</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f t="shared" si="0"/>
        <v>6126.22</v>
      </c>
      <c r="AT55" s="33"/>
    </row>
    <row r="56" spans="1:46" ht="33" customHeight="1">
      <c r="A56" s="32">
        <v>146</v>
      </c>
      <c r="B56" s="328" t="str">
        <f>VLOOKUP(A56,[3]bd_lista!A:C,3,FALSE)</f>
        <v>Universidad Autónoma Gabriel René Moreno</v>
      </c>
      <c r="C56" s="329" t="str">
        <f>+VLOOKUP(A56,Contactos!$A$4:$F$544,6,FALSE)</f>
        <v>JMT</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f t="shared" si="0"/>
        <v>0</v>
      </c>
      <c r="AT56" s="33"/>
    </row>
    <row r="57" spans="1:46" ht="33" customHeight="1">
      <c r="A57" s="32">
        <v>147</v>
      </c>
      <c r="B57" s="328" t="str">
        <f>VLOOKUP(A57,[3]bd_lista!A:C,3,FALSE)</f>
        <v>Universidad Autónoma del Beni José Ballivián</v>
      </c>
      <c r="C57" s="329" t="str">
        <f>+VLOOKUP(A57,Contactos!$A$4:$F$544,6,FALSE)</f>
        <v>JMT</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f t="shared" si="0"/>
        <v>0</v>
      </c>
      <c r="AT57" s="33"/>
    </row>
    <row r="58" spans="1:46" ht="33" customHeight="1">
      <c r="A58" s="32">
        <v>148</v>
      </c>
      <c r="B58" s="328" t="str">
        <f>VLOOKUP(A58,[3]bd_lista!A:C,3,FALSE)</f>
        <v>Universidad Amazónica de Pando</v>
      </c>
      <c r="C58" s="329" t="str">
        <f>+VLOOKUP(A58,Contactos!$A$4:$F$544,6,FALSE)</f>
        <v>JMT</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f t="shared" si="0"/>
        <v>0</v>
      </c>
      <c r="AT58" s="33"/>
    </row>
    <row r="59" spans="1:46" ht="33" customHeight="1">
      <c r="A59" s="32">
        <v>150</v>
      </c>
      <c r="B59" s="328" t="str">
        <f>VLOOKUP(A59,[3]bd_lista!A:C,3,FALSE)</f>
        <v>Proyecto Sucre Ciudad Universitaria</v>
      </c>
      <c r="C59" s="329" t="str">
        <f>+VLOOKUP(A59,Contactos!$A$4:$F$544,6,FALSE)</f>
        <v>JMT</v>
      </c>
      <c r="D59" s="61">
        <v>0</v>
      </c>
      <c r="E59" s="61">
        <v>0</v>
      </c>
      <c r="F59" s="61">
        <v>0</v>
      </c>
      <c r="G59" s="61">
        <v>0</v>
      </c>
      <c r="H59" s="61">
        <v>0</v>
      </c>
      <c r="I59" s="61">
        <v>0</v>
      </c>
      <c r="J59" s="61">
        <v>0</v>
      </c>
      <c r="K59" s="61">
        <v>582868.4</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f t="shared" si="0"/>
        <v>582868.4</v>
      </c>
      <c r="AT59" s="33"/>
    </row>
    <row r="60" spans="1:46" ht="33" customHeight="1">
      <c r="A60" s="32">
        <v>152</v>
      </c>
      <c r="B60" s="328" t="str">
        <f>VLOOKUP(A60,[3]bd_lista!A:C,3,FALSE)</f>
        <v>Servicio Plurinacional de Defensa Pública</v>
      </c>
      <c r="C60" s="329" t="str">
        <f>+VLOOKUP(A60,Contactos!$A$4:$F$544,6,FALSE)</f>
        <v>ETC</v>
      </c>
      <c r="D60" s="61">
        <v>0</v>
      </c>
      <c r="E60" s="61">
        <v>0</v>
      </c>
      <c r="F60" s="61">
        <v>0</v>
      </c>
      <c r="G60" s="61">
        <v>15419.94</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f t="shared" si="0"/>
        <v>15419.94</v>
      </c>
      <c r="AT60" s="33"/>
    </row>
    <row r="61" spans="1:46" ht="33" customHeight="1">
      <c r="A61" s="32">
        <v>153</v>
      </c>
      <c r="B61" s="328" t="str">
        <f>VLOOKUP(A61,[3]bd_lista!A:C,3,FALSE)</f>
        <v>Observatorio Plurinacional de la Calidad  Educativa</v>
      </c>
      <c r="C61" s="329" t="str">
        <f>+VLOOKUP(A61,Contactos!$A$4:$F$544,6,FALSE)</f>
        <v>ETC</v>
      </c>
      <c r="D61" s="61">
        <v>0</v>
      </c>
      <c r="E61" s="61">
        <v>0</v>
      </c>
      <c r="F61" s="61">
        <v>0</v>
      </c>
      <c r="G61" s="61">
        <v>2058.56</v>
      </c>
      <c r="H61" s="61">
        <v>0</v>
      </c>
      <c r="I61" s="61">
        <v>0</v>
      </c>
      <c r="J61" s="61">
        <v>0</v>
      </c>
      <c r="K61" s="61">
        <v>479173.2</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f t="shared" si="0"/>
        <v>481231.76</v>
      </c>
      <c r="AT61" s="33"/>
    </row>
    <row r="62" spans="1:46" ht="33" customHeight="1">
      <c r="A62" s="32">
        <v>154</v>
      </c>
      <c r="B62" s="328" t="str">
        <f>VLOOKUP(A62,[3]bd_lista!A:C,3,FALSE)</f>
        <v>Museo Nacional de Historia Natural</v>
      </c>
      <c r="C62" s="329" t="str">
        <f>+VLOOKUP(A62,Contactos!$A$4:$F$544,6,FALSE)</f>
        <v>HNV</v>
      </c>
      <c r="D62" s="61">
        <v>0</v>
      </c>
      <c r="E62" s="61">
        <v>0</v>
      </c>
      <c r="F62" s="61">
        <v>0</v>
      </c>
      <c r="G62" s="61">
        <v>98</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f t="shared" si="0"/>
        <v>98</v>
      </c>
      <c r="AT62" s="33"/>
    </row>
    <row r="63" spans="1:46" ht="33" customHeight="1">
      <c r="A63" s="32">
        <v>155</v>
      </c>
      <c r="B63" s="328" t="str">
        <f>VLOOKUP(A63,[3]bd_lista!A:C,3,FALSE)</f>
        <v>Dirección del Notariado Plurinacional</v>
      </c>
      <c r="C63" s="329" t="str">
        <f>+VLOOKUP(A63,Contactos!$A$4:$F$544,6,FALSE)</f>
        <v>GCP</v>
      </c>
      <c r="D63" s="61">
        <v>0</v>
      </c>
      <c r="E63" s="61">
        <v>0</v>
      </c>
      <c r="F63" s="61">
        <v>0</v>
      </c>
      <c r="G63" s="61">
        <v>21824.239999999998</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4894511.2799999993</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f t="shared" si="0"/>
        <v>4916335.5199999996</v>
      </c>
      <c r="AT63" s="33"/>
    </row>
    <row r="64" spans="1:46" ht="33" customHeight="1">
      <c r="A64" s="32">
        <v>156</v>
      </c>
      <c r="B64" s="328" t="str">
        <f>VLOOKUP(A64,[3]bd_lista!A:C,3,FALSE)</f>
        <v>Servicio Plurinacional de Asistencia a la Víctima</v>
      </c>
      <c r="C64" s="329" t="str">
        <f>+VLOOKUP(A64,Contactos!$A$4:$F$544,6,FALSE)</f>
        <v>HNV</v>
      </c>
      <c r="D64" s="61">
        <v>0</v>
      </c>
      <c r="E64" s="61">
        <v>0</v>
      </c>
      <c r="F64" s="61">
        <v>0</v>
      </c>
      <c r="G64" s="61">
        <v>450.91</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f t="shared" si="0"/>
        <v>450.91</v>
      </c>
      <c r="AT64" s="33"/>
    </row>
    <row r="65" spans="1:46" ht="33" customHeight="1">
      <c r="A65" s="32">
        <v>157</v>
      </c>
      <c r="B65" s="328" t="str">
        <f>VLOOKUP(A65,[3]bd_lista!A:C,3,FALSE)</f>
        <v>Servicio para la Prevención de la Tortura</v>
      </c>
      <c r="C65" s="329" t="e">
        <f>+VLOOKUP(A65,Contactos!$A$4:$F$544,6,FALSE)</f>
        <v>#N/A</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f t="shared" si="0"/>
        <v>0</v>
      </c>
      <c r="AT65" s="33"/>
    </row>
    <row r="66" spans="1:46" ht="33" customHeight="1">
      <c r="A66" s="32">
        <v>159</v>
      </c>
      <c r="B66" s="328" t="str">
        <f>VLOOKUP(A66,[3]bd_lista!A:C,3,FALSE)</f>
        <v>OficinaTécnica para el Fortalecimiento de la Empresa Pública</v>
      </c>
      <c r="C66" s="329" t="str">
        <f>+VLOOKUP(A66,Contactos!$A$4:$F$544,6,FALSE)</f>
        <v>HNV</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f t="shared" si="0"/>
        <v>0</v>
      </c>
      <c r="AT66" s="33"/>
    </row>
    <row r="67" spans="1:46" ht="33" customHeight="1">
      <c r="A67" s="32">
        <v>163</v>
      </c>
      <c r="B67" s="328" t="str">
        <f>VLOOKUP(A67,[3]bd_lista!A:C,3,FALSE)</f>
        <v>Agencia Nacional de Hidrocarburos</v>
      </c>
      <c r="C67" s="329" t="str">
        <f>+VLOOKUP(A67,Contactos!$A$4:$F$544,6,FALSE)</f>
        <v>RCC</v>
      </c>
      <c r="D67" s="61">
        <v>0</v>
      </c>
      <c r="E67" s="61">
        <v>0</v>
      </c>
      <c r="F67" s="61">
        <v>4240269.3299999991</v>
      </c>
      <c r="G67" s="61">
        <v>785.2</v>
      </c>
      <c r="H67" s="61">
        <v>0</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95.35</v>
      </c>
      <c r="AJ67" s="61">
        <v>0</v>
      </c>
      <c r="AK67" s="61">
        <v>0</v>
      </c>
      <c r="AL67" s="61">
        <v>0</v>
      </c>
      <c r="AM67" s="61">
        <v>0</v>
      </c>
      <c r="AN67" s="61">
        <v>0</v>
      </c>
      <c r="AO67" s="61">
        <v>0</v>
      </c>
      <c r="AP67" s="61">
        <v>0</v>
      </c>
      <c r="AQ67" s="61">
        <f t="shared" si="0"/>
        <v>4241149.879999999</v>
      </c>
      <c r="AT67" s="33"/>
    </row>
    <row r="68" spans="1:46" ht="33" customHeight="1">
      <c r="A68" s="32">
        <v>169</v>
      </c>
      <c r="B68" s="328" t="str">
        <f>VLOOKUP(A68,[3]bd_lista!A:C,3,FALSE)</f>
        <v>Autoridad General de Impugnación Tributaria</v>
      </c>
      <c r="C68" s="329" t="str">
        <f>+VLOOKUP(A68,Contactos!$A$4:$F$544,6,FALSE)</f>
        <v>ETC</v>
      </c>
      <c r="D68" s="61">
        <v>0</v>
      </c>
      <c r="E68" s="61">
        <v>0</v>
      </c>
      <c r="F68" s="61">
        <v>0</v>
      </c>
      <c r="G68" s="61">
        <v>0</v>
      </c>
      <c r="H68" s="61">
        <v>0</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f t="shared" si="0"/>
        <v>0</v>
      </c>
      <c r="AT68" s="33"/>
    </row>
    <row r="69" spans="1:46" ht="33" customHeight="1">
      <c r="A69" s="32">
        <v>170</v>
      </c>
      <c r="B69" s="328" t="str">
        <f>VLOOKUP(A69,[3]bd_lista!A:C,3,FALSE)</f>
        <v>Escuela Militar de Ingeniería</v>
      </c>
      <c r="C69" s="329">
        <f>+VLOOKUP(A69,Contactos!$A$4:$F$544,6,FALSE)</f>
        <v>0</v>
      </c>
      <c r="D69" s="61">
        <v>0</v>
      </c>
      <c r="E69" s="61">
        <v>0</v>
      </c>
      <c r="F69" s="61">
        <v>0</v>
      </c>
      <c r="G69" s="61">
        <v>0</v>
      </c>
      <c r="H69" s="61">
        <v>0</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f t="shared" si="0"/>
        <v>0</v>
      </c>
      <c r="AT69" s="33"/>
    </row>
    <row r="70" spans="1:46" ht="33" customHeight="1">
      <c r="A70" s="32">
        <v>171</v>
      </c>
      <c r="B70" s="328" t="str">
        <f>VLOOKUP(A70,[3]bd_lista!A:C,3,FALSE)</f>
        <v>Centro de Investigación Agrícola Tropical</v>
      </c>
      <c r="C70" s="329" t="e">
        <f>+VLOOKUP(A70,Contactos!$A$4:$F$544,6,FALSE)</f>
        <v>#N/A</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f t="shared" si="0"/>
        <v>0</v>
      </c>
      <c r="AT70" s="33"/>
    </row>
    <row r="71" spans="1:46" ht="33" customHeight="1">
      <c r="A71" s="32">
        <v>190</v>
      </c>
      <c r="B71" s="328" t="str">
        <f>VLOOKUP(A71,[3]bd_lista!A:C,3,FALSE)</f>
        <v>Autoridad Jurisdiccional Administrativa Minera</v>
      </c>
      <c r="C71" s="329" t="str">
        <f>+VLOOKUP(A71,Contactos!$A$4:$F$544,6,FALSE)</f>
        <v>HNV</v>
      </c>
      <c r="D71" s="61">
        <v>0</v>
      </c>
      <c r="E71" s="61">
        <v>0</v>
      </c>
      <c r="F71" s="61">
        <v>0</v>
      </c>
      <c r="G71" s="61">
        <v>6499.1999999999989</v>
      </c>
      <c r="H71" s="61">
        <v>0</v>
      </c>
      <c r="I71" s="61">
        <v>0</v>
      </c>
      <c r="J71" s="61">
        <v>0</v>
      </c>
      <c r="K71" s="61">
        <v>0</v>
      </c>
      <c r="L71" s="61">
        <v>0</v>
      </c>
      <c r="M71" s="61">
        <v>0</v>
      </c>
      <c r="N71" s="61">
        <v>0</v>
      </c>
      <c r="O71" s="61">
        <v>0</v>
      </c>
      <c r="P71" s="61">
        <v>0</v>
      </c>
      <c r="Q71" s="61">
        <v>0</v>
      </c>
      <c r="R71" s="61">
        <v>0</v>
      </c>
      <c r="S71" s="61">
        <v>0</v>
      </c>
      <c r="T71" s="61">
        <v>0</v>
      </c>
      <c r="U71" s="61">
        <v>0</v>
      </c>
      <c r="V71" s="61">
        <v>0</v>
      </c>
      <c r="W71" s="61">
        <v>0</v>
      </c>
      <c r="X71" s="61">
        <v>891820.8</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f t="shared" si="0"/>
        <v>898320</v>
      </c>
      <c r="AT71" s="33"/>
    </row>
    <row r="72" spans="1:46" ht="33" customHeight="1">
      <c r="A72" s="32">
        <v>192</v>
      </c>
      <c r="B72" s="328" t="str">
        <f>VLOOKUP(A72,[3]bd_lista!A:C,3,FALSE)</f>
        <v>Servicio al Mejoramiento de la Navegación Amazónica</v>
      </c>
      <c r="C72" s="329" t="str">
        <f>+VLOOKUP(A72,Contactos!$A$4:$F$544,6,FALSE)</f>
        <v>VHM</v>
      </c>
      <c r="D72" s="61">
        <v>0</v>
      </c>
      <c r="E72" s="61">
        <v>0</v>
      </c>
      <c r="F72" s="61">
        <v>0</v>
      </c>
      <c r="G72" s="61">
        <v>134</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f t="shared" si="0"/>
        <v>134</v>
      </c>
      <c r="AT72" s="33"/>
    </row>
    <row r="73" spans="1:46" ht="33" customHeight="1">
      <c r="A73" s="32">
        <v>197</v>
      </c>
      <c r="B73" s="328" t="str">
        <f>VLOOKUP(A73,[3]bd_lista!A:C,3,FALSE)</f>
        <v>DIRECCIÓN ESTRATÉGICA DE REIVINDICACION MARÍTIMA, SILALA Y RECURSOS HÍDRICOS INTERNACIONALES</v>
      </c>
      <c r="C73" s="329" t="str">
        <f>+VLOOKUP(A73,Contactos!$A$4:$F$544,6,FALSE)</f>
        <v>YAP</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f t="shared" si="0"/>
        <v>0</v>
      </c>
      <c r="AT73" s="33"/>
    </row>
    <row r="74" spans="1:46" ht="33" customHeight="1">
      <c r="A74" s="32">
        <v>200</v>
      </c>
      <c r="B74" s="328" t="str">
        <f>VLOOKUP(A74,[3]bd_lista!A:C,3,FALSE)</f>
        <v>Registro Único para la Administración Tributaria Municipal</v>
      </c>
      <c r="C74" s="329" t="str">
        <f>+VLOOKUP(A74,Contactos!$A$4:$F$544,6,FALSE)</f>
        <v>JRC</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513074.66</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f t="shared" si="0"/>
        <v>513074.66</v>
      </c>
      <c r="AT74" s="33"/>
    </row>
    <row r="75" spans="1:46" ht="33" customHeight="1">
      <c r="A75" s="32">
        <v>201</v>
      </c>
      <c r="B75" s="328" t="str">
        <f>VLOOKUP(A75,[3]bd_lista!A:C,3,FALSE)</f>
        <v>Agencia para el Des. de las Macroreg. y Zonas Fronterizas</v>
      </c>
      <c r="C75" s="329" t="str">
        <f>+VLOOKUP(A75,Contactos!$A$4:$F$544,6,FALSE)</f>
        <v>JVS</v>
      </c>
      <c r="D75" s="61">
        <v>0</v>
      </c>
      <c r="E75" s="61">
        <v>0</v>
      </c>
      <c r="F75" s="61">
        <v>0</v>
      </c>
      <c r="G75" s="61">
        <v>129.96</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f t="shared" si="0"/>
        <v>129.96</v>
      </c>
      <c r="AT75" s="33"/>
    </row>
    <row r="76" spans="1:46" ht="33" customHeight="1">
      <c r="A76" s="32">
        <v>203</v>
      </c>
      <c r="B76" s="328" t="str">
        <f>VLOOKUP(A76,[3]bd_lista!A:C,3,FALSE)</f>
        <v>Autoridad de Supervisión del Sistema Financiero</v>
      </c>
      <c r="C76" s="329" t="str">
        <f>+VLOOKUP(A76,Contactos!$A$4:$F$544,6,FALSE)</f>
        <v>VCK</v>
      </c>
      <c r="D76" s="61">
        <v>0</v>
      </c>
      <c r="E76" s="61">
        <v>35898.050000000003</v>
      </c>
      <c r="F76" s="61">
        <v>56844.46</v>
      </c>
      <c r="G76" s="61">
        <v>1042.03</v>
      </c>
      <c r="H76" s="61">
        <v>0</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1503.3</v>
      </c>
      <c r="AJ76" s="61">
        <v>0</v>
      </c>
      <c r="AK76" s="61">
        <v>0</v>
      </c>
      <c r="AL76" s="61">
        <v>0</v>
      </c>
      <c r="AM76" s="61">
        <v>0</v>
      </c>
      <c r="AN76" s="61">
        <v>0</v>
      </c>
      <c r="AO76" s="61">
        <v>0</v>
      </c>
      <c r="AP76" s="61">
        <v>0</v>
      </c>
      <c r="AQ76" s="61">
        <f t="shared" si="0"/>
        <v>95287.840000000011</v>
      </c>
      <c r="AT76" s="33"/>
    </row>
    <row r="77" spans="1:46" ht="33" customHeight="1">
      <c r="A77" s="32">
        <v>206</v>
      </c>
      <c r="B77" s="328" t="str">
        <f>VLOOKUP(A77,[3]bd_lista!A:C,3,FALSE)</f>
        <v>Instituto Nacional de Estadística</v>
      </c>
      <c r="C77" s="329" t="str">
        <f>+VLOOKUP(A77,Contactos!$A$4:$F$544,6,FALSE)</f>
        <v>VCK</v>
      </c>
      <c r="D77" s="61">
        <v>0</v>
      </c>
      <c r="E77" s="61">
        <v>281623.58</v>
      </c>
      <c r="F77" s="61">
        <v>0</v>
      </c>
      <c r="G77" s="61">
        <v>3400.1</v>
      </c>
      <c r="H77" s="61">
        <v>0</v>
      </c>
      <c r="I77" s="61">
        <v>0</v>
      </c>
      <c r="J77" s="61">
        <v>0</v>
      </c>
      <c r="K77" s="61">
        <v>0</v>
      </c>
      <c r="L77" s="61">
        <v>0</v>
      </c>
      <c r="M77" s="61">
        <v>0</v>
      </c>
      <c r="N77" s="61">
        <v>270</v>
      </c>
      <c r="O77" s="61">
        <v>0</v>
      </c>
      <c r="P77" s="61">
        <v>0</v>
      </c>
      <c r="Q77" s="61">
        <v>0</v>
      </c>
      <c r="R77" s="61">
        <v>0</v>
      </c>
      <c r="S77" s="61">
        <v>0</v>
      </c>
      <c r="T77" s="61">
        <v>0</v>
      </c>
      <c r="U77" s="61">
        <v>0</v>
      </c>
      <c r="V77" s="61">
        <v>0</v>
      </c>
      <c r="W77" s="61">
        <v>0</v>
      </c>
      <c r="X77" s="61">
        <v>0</v>
      </c>
      <c r="Y77" s="61">
        <v>0</v>
      </c>
      <c r="Z77" s="61">
        <v>281623.58</v>
      </c>
      <c r="AA77" s="61">
        <v>0</v>
      </c>
      <c r="AB77" s="61">
        <v>0</v>
      </c>
      <c r="AC77" s="61">
        <v>0</v>
      </c>
      <c r="AD77" s="61">
        <v>50.01</v>
      </c>
      <c r="AE77" s="61">
        <v>39297975.310000002</v>
      </c>
      <c r="AF77" s="61">
        <v>0</v>
      </c>
      <c r="AG77" s="61">
        <v>0</v>
      </c>
      <c r="AH77" s="61">
        <v>0</v>
      </c>
      <c r="AI77" s="61">
        <v>0</v>
      </c>
      <c r="AJ77" s="61">
        <v>0</v>
      </c>
      <c r="AK77" s="61">
        <v>0</v>
      </c>
      <c r="AL77" s="61">
        <v>0</v>
      </c>
      <c r="AM77" s="61">
        <v>0</v>
      </c>
      <c r="AN77" s="61">
        <v>0</v>
      </c>
      <c r="AO77" s="61">
        <v>0</v>
      </c>
      <c r="AP77" s="61">
        <v>0</v>
      </c>
      <c r="AQ77" s="61">
        <f t="shared" ref="AQ77:AQ140" si="1">SUM(D77:AP77)</f>
        <v>39864942.580000006</v>
      </c>
      <c r="AT77" s="33"/>
    </row>
    <row r="78" spans="1:46" ht="33" customHeight="1">
      <c r="A78" s="32">
        <v>210</v>
      </c>
      <c r="B78" s="328" t="str">
        <f>VLOOKUP(A78,[3]bd_lista!A:C,3,FALSE)</f>
        <v>Unidad de Análisis de Políticas Sociales y Económicas</v>
      </c>
      <c r="C78" s="329" t="str">
        <f>+VLOOKUP(A78,Contactos!$A$4:$F$544,6,FALSE)</f>
        <v>VCK</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f t="shared" si="1"/>
        <v>0</v>
      </c>
      <c r="AT78" s="33"/>
    </row>
    <row r="79" spans="1:46" ht="33" customHeight="1">
      <c r="A79" s="32">
        <v>212</v>
      </c>
      <c r="B79" s="328" t="str">
        <f>VLOOKUP(A79,[3]bd_lista!A:C,3,FALSE)</f>
        <v>Instituto Nacional de Reforma Agraria</v>
      </c>
      <c r="C79" s="329" t="str">
        <f>+VLOOKUP(A79,Contactos!$A$4:$F$544,6,FALSE)</f>
        <v>JMT</v>
      </c>
      <c r="D79" s="61">
        <v>0</v>
      </c>
      <c r="E79" s="61">
        <v>32528912.640000001</v>
      </c>
      <c r="F79" s="61">
        <v>0</v>
      </c>
      <c r="G79" s="61">
        <v>15931.69</v>
      </c>
      <c r="H79" s="61">
        <v>0</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32528912.640000001</v>
      </c>
      <c r="AA79" s="61">
        <v>0</v>
      </c>
      <c r="AB79" s="61">
        <v>0</v>
      </c>
      <c r="AC79" s="61">
        <v>0</v>
      </c>
      <c r="AD79" s="61">
        <v>50.01</v>
      </c>
      <c r="AE79" s="61">
        <v>24387354.879999999</v>
      </c>
      <c r="AF79" s="61">
        <v>0</v>
      </c>
      <c r="AG79" s="61">
        <v>0</v>
      </c>
      <c r="AH79" s="61">
        <v>0</v>
      </c>
      <c r="AI79" s="61">
        <v>0</v>
      </c>
      <c r="AJ79" s="61">
        <v>0</v>
      </c>
      <c r="AK79" s="61">
        <v>0</v>
      </c>
      <c r="AL79" s="61">
        <v>0</v>
      </c>
      <c r="AM79" s="61">
        <v>0</v>
      </c>
      <c r="AN79" s="61">
        <v>0</v>
      </c>
      <c r="AO79" s="61">
        <v>0</v>
      </c>
      <c r="AP79" s="61">
        <v>0</v>
      </c>
      <c r="AQ79" s="61">
        <f t="shared" si="1"/>
        <v>89461161.859999999</v>
      </c>
      <c r="AT79" s="33"/>
    </row>
    <row r="80" spans="1:46" ht="33" customHeight="1">
      <c r="A80" s="32">
        <v>213</v>
      </c>
      <c r="B80" s="328" t="str">
        <f>VLOOKUP(A80,[3]bd_lista!A:C,3,FALSE)</f>
        <v>Servicio Nacional de Meteorología e Hidrología</v>
      </c>
      <c r="C80" s="329" t="str">
        <f>+VLOOKUP(A80,Contactos!$A$4:$F$544,6,FALSE)</f>
        <v>VHM</v>
      </c>
      <c r="D80" s="61">
        <v>0</v>
      </c>
      <c r="E80" s="61">
        <v>0</v>
      </c>
      <c r="F80" s="61">
        <v>0</v>
      </c>
      <c r="G80" s="61">
        <v>2864.5</v>
      </c>
      <c r="H80" s="61">
        <v>0</v>
      </c>
      <c r="I80" s="61">
        <v>0</v>
      </c>
      <c r="J80" s="61">
        <v>0</v>
      </c>
      <c r="K80" s="61">
        <v>55506.39</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f t="shared" si="1"/>
        <v>58370.89</v>
      </c>
      <c r="AT80" s="33"/>
    </row>
    <row r="81" spans="1:46" ht="33" customHeight="1">
      <c r="A81" s="32">
        <v>221</v>
      </c>
      <c r="B81" s="328" t="str">
        <f>VLOOKUP(A81,[3]bd_lista!A:C,3,FALSE)</f>
        <v>Serv. Nal. de Reg. y Control de la Comer. de Minerales y Metales</v>
      </c>
      <c r="C81" s="329" t="str">
        <f>+VLOOKUP(A81,Contactos!$A$4:$F$544,6,FALSE)</f>
        <v>VHM</v>
      </c>
      <c r="D81" s="61">
        <v>0</v>
      </c>
      <c r="E81" s="61">
        <v>0</v>
      </c>
      <c r="F81" s="61">
        <v>0</v>
      </c>
      <c r="G81" s="61">
        <v>284.12</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f t="shared" si="1"/>
        <v>284.12</v>
      </c>
      <c r="AT81" s="33"/>
    </row>
    <row r="82" spans="1:46" ht="33" customHeight="1">
      <c r="A82" s="32">
        <v>222</v>
      </c>
      <c r="B82" s="328" t="str">
        <f>VLOOKUP(A82,[3]bd_lista!A:C,3,FALSE)</f>
        <v>Instituto Nacional de Innovación Agropecuaria y Forestal</v>
      </c>
      <c r="C82" s="329" t="str">
        <f>+VLOOKUP(A82,Contactos!$A$4:$F$544,6,FALSE)</f>
        <v>YAP</v>
      </c>
      <c r="D82" s="61">
        <v>0</v>
      </c>
      <c r="E82" s="61">
        <v>0</v>
      </c>
      <c r="F82" s="61">
        <v>1635840.0600000003</v>
      </c>
      <c r="G82" s="61">
        <v>1229.4000000000001</v>
      </c>
      <c r="H82" s="61">
        <v>0</v>
      </c>
      <c r="I82" s="61">
        <v>0</v>
      </c>
      <c r="J82" s="61">
        <v>0</v>
      </c>
      <c r="K82" s="61">
        <v>0</v>
      </c>
      <c r="L82" s="61">
        <v>0</v>
      </c>
      <c r="M82" s="61">
        <v>0</v>
      </c>
      <c r="N82" s="61">
        <v>6135.89</v>
      </c>
      <c r="O82" s="61">
        <v>0</v>
      </c>
      <c r="P82" s="61">
        <v>0</v>
      </c>
      <c r="Q82" s="61">
        <v>0</v>
      </c>
      <c r="R82" s="61">
        <v>0</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f t="shared" si="1"/>
        <v>1643205.35</v>
      </c>
      <c r="AT82" s="33"/>
    </row>
    <row r="83" spans="1:46" ht="33" customHeight="1">
      <c r="A83" s="32">
        <v>223</v>
      </c>
      <c r="B83" s="328" t="str">
        <f>VLOOKUP(A83,[3]bd_lista!A:C,3,FALSE)</f>
        <v>Fondo Nacional de Desarrollo Forestal</v>
      </c>
      <c r="C83" s="329" t="str">
        <f>+VLOOKUP(A83,Contactos!$A$4:$F$544,6,FALSE)</f>
        <v>JMT</v>
      </c>
      <c r="D83" s="61">
        <v>0</v>
      </c>
      <c r="E83" s="61">
        <v>0</v>
      </c>
      <c r="F83" s="61">
        <v>3161224.74</v>
      </c>
      <c r="G83" s="61">
        <v>0</v>
      </c>
      <c r="H83" s="61">
        <v>0</v>
      </c>
      <c r="I83" s="61">
        <v>0</v>
      </c>
      <c r="J83" s="61">
        <v>0</v>
      </c>
      <c r="K83" s="61">
        <v>0</v>
      </c>
      <c r="L83" s="61">
        <v>0</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f t="shared" si="1"/>
        <v>3161224.74</v>
      </c>
      <c r="AT83" s="33"/>
    </row>
    <row r="84" spans="1:46" ht="33" customHeight="1">
      <c r="A84" s="32">
        <v>224</v>
      </c>
      <c r="B84" s="328" t="str">
        <f>VLOOKUP(A84,[3]bd_lista!A:C,3,FALSE)</f>
        <v>Insumos Bolivia</v>
      </c>
      <c r="C84" s="329" t="str">
        <f>+VLOOKUP(A84,Contactos!$A$4:$F$544,6,FALSE)</f>
        <v>JVS</v>
      </c>
      <c r="D84" s="61">
        <v>0</v>
      </c>
      <c r="E84" s="61">
        <v>0</v>
      </c>
      <c r="F84" s="61">
        <v>0</v>
      </c>
      <c r="G84" s="61">
        <v>0</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f t="shared" si="1"/>
        <v>0</v>
      </c>
      <c r="AT84" s="33"/>
    </row>
    <row r="85" spans="1:46" ht="33" customHeight="1">
      <c r="A85" s="32">
        <v>225</v>
      </c>
      <c r="B85" s="328" t="str">
        <f>VLOOKUP(A85,[3]bd_lista!A:C,3,FALSE)</f>
        <v>Serv. Nal. para la Sostenibilidad en Saneamiento Básico</v>
      </c>
      <c r="C85" s="329" t="str">
        <f>+VLOOKUP(A85,Contactos!$A$4:$F$544,6,FALSE)</f>
        <v>GCP</v>
      </c>
      <c r="D85" s="61">
        <v>209023.96</v>
      </c>
      <c r="E85" s="61">
        <v>0</v>
      </c>
      <c r="F85" s="61">
        <v>1600000</v>
      </c>
      <c r="G85" s="61">
        <v>27</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f t="shared" si="1"/>
        <v>1809050.96</v>
      </c>
      <c r="AT85" s="33"/>
    </row>
    <row r="86" spans="1:46" ht="33" customHeight="1">
      <c r="A86" s="32">
        <v>226</v>
      </c>
      <c r="B86" s="328" t="str">
        <f>VLOOKUP(A86,[3]bd_lista!A:C,3,FALSE)</f>
        <v>Servicio Estatal de Autonomías</v>
      </c>
      <c r="C86" s="329" t="str">
        <f>+VLOOKUP(A86,Contactos!$A$4:$F$544,6,FALSE)</f>
        <v>VHM</v>
      </c>
      <c r="D86" s="61">
        <v>0</v>
      </c>
      <c r="E86" s="61">
        <v>0</v>
      </c>
      <c r="F86" s="61">
        <v>0</v>
      </c>
      <c r="G86" s="61">
        <v>1613.15</v>
      </c>
      <c r="H86" s="61">
        <v>0</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f t="shared" si="1"/>
        <v>1613.15</v>
      </c>
      <c r="AT86" s="33"/>
    </row>
    <row r="87" spans="1:46" ht="33" customHeight="1">
      <c r="A87" s="32">
        <v>227</v>
      </c>
      <c r="B87" s="328" t="str">
        <f>VLOOKUP(A87,[3]bd_lista!A:C,3,FALSE)</f>
        <v>Zona Franca Comercial e Industrial de Cobija</v>
      </c>
      <c r="C87" s="329" t="str">
        <f>+VLOOKUP(A87,Contactos!$A$4:$F$544,6,FALSE)</f>
        <v>VHM</v>
      </c>
      <c r="D87" s="61">
        <v>0</v>
      </c>
      <c r="E87" s="61">
        <v>0</v>
      </c>
      <c r="F87" s="61">
        <v>65111.24</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f t="shared" si="1"/>
        <v>65111.24</v>
      </c>
      <c r="AT87" s="33"/>
    </row>
    <row r="88" spans="1:46" ht="33" customHeight="1">
      <c r="A88" s="32">
        <v>234</v>
      </c>
      <c r="B88" s="328" t="str">
        <f>VLOOKUP(A88,[3]bd_lista!A:C,3,FALSE)</f>
        <v xml:space="preserve">Servicio Geológico Minero </v>
      </c>
      <c r="C88" s="329" t="str">
        <f>+VLOOKUP(A88,Contactos!$A$4:$F$544,6,FALSE)</f>
        <v>VCK</v>
      </c>
      <c r="D88" s="61">
        <v>0</v>
      </c>
      <c r="E88" s="61">
        <v>0</v>
      </c>
      <c r="F88" s="61">
        <v>3075.1</v>
      </c>
      <c r="G88" s="61">
        <v>869945.8</v>
      </c>
      <c r="H88" s="61">
        <v>0</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f t="shared" si="1"/>
        <v>873020.9</v>
      </c>
      <c r="AT88" s="33"/>
    </row>
    <row r="89" spans="1:46" ht="33" customHeight="1">
      <c r="A89" s="32">
        <v>243</v>
      </c>
      <c r="B89" s="328" t="str">
        <f>VLOOKUP(A89,[3]bd_lista!A:C,3,FALSE)</f>
        <v>Servicio Nacional de Hidrografía Naval</v>
      </c>
      <c r="C89" s="329" t="str">
        <f>+VLOOKUP(A89,Contactos!$A$4:$F$544,6,FALSE)</f>
        <v>VCK</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f t="shared" si="1"/>
        <v>0</v>
      </c>
      <c r="AT89" s="33"/>
    </row>
    <row r="90" spans="1:46" ht="33" customHeight="1">
      <c r="A90" s="32">
        <v>244</v>
      </c>
      <c r="B90" s="328" t="str">
        <f>VLOOKUP(A90,[3]bd_lista!A:C,3,FALSE)</f>
        <v>Servicio Nacional de Aerofotogrametría</v>
      </c>
      <c r="C90" s="329" t="str">
        <f>+VLOOKUP(A90,Contactos!$A$4:$F$544,6,FALSE)</f>
        <v>JRC</v>
      </c>
      <c r="D90" s="61">
        <v>0</v>
      </c>
      <c r="E90" s="61">
        <v>0</v>
      </c>
      <c r="F90" s="61">
        <v>0</v>
      </c>
      <c r="G90" s="61">
        <v>0</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f t="shared" si="1"/>
        <v>0</v>
      </c>
      <c r="AT90" s="33"/>
    </row>
    <row r="91" spans="1:46" ht="33" customHeight="1">
      <c r="A91" s="32">
        <v>245</v>
      </c>
      <c r="B91" s="328" t="str">
        <f>VLOOKUP(A91,[3]bd_lista!A:C,3,FALSE)</f>
        <v>Servicio Geodésico de Mapas</v>
      </c>
      <c r="C91" s="329" t="str">
        <f>+VLOOKUP(A91,Contactos!$A$4:$F$544,6,FALSE)</f>
        <v>HNV</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f t="shared" si="1"/>
        <v>0</v>
      </c>
      <c r="AT91" s="33"/>
    </row>
    <row r="92" spans="1:46" ht="33" customHeight="1">
      <c r="A92" s="32">
        <v>249</v>
      </c>
      <c r="B92" s="328" t="str">
        <f>VLOOKUP(A92,[3]bd_lista!A:C,3,FALSE)</f>
        <v>Central de Abastecimiento y Suministros de Salud</v>
      </c>
      <c r="C92" s="329" t="str">
        <f>+VLOOKUP(A92,Contactos!$A$4:$F$544,6,FALSE)</f>
        <v>YAP</v>
      </c>
      <c r="D92" s="61">
        <v>0</v>
      </c>
      <c r="E92" s="61">
        <v>0</v>
      </c>
      <c r="F92" s="61">
        <v>1880010</v>
      </c>
      <c r="G92" s="61">
        <v>0</v>
      </c>
      <c r="H92" s="61">
        <v>0</v>
      </c>
      <c r="I92" s="61">
        <v>0</v>
      </c>
      <c r="J92" s="61">
        <v>150</v>
      </c>
      <c r="K92" s="61">
        <v>54.75</v>
      </c>
      <c r="L92" s="61">
        <v>0</v>
      </c>
      <c r="M92" s="61">
        <v>0</v>
      </c>
      <c r="N92" s="61">
        <v>0</v>
      </c>
      <c r="O92" s="61">
        <v>0</v>
      </c>
      <c r="P92" s="61">
        <v>0</v>
      </c>
      <c r="Q92" s="61">
        <v>0</v>
      </c>
      <c r="R92" s="61">
        <v>645.96</v>
      </c>
      <c r="S92" s="61">
        <v>68870</v>
      </c>
      <c r="T92" s="61">
        <v>0</v>
      </c>
      <c r="U92" s="61">
        <v>0</v>
      </c>
      <c r="V92" s="61">
        <v>0</v>
      </c>
      <c r="W92" s="61">
        <v>0</v>
      </c>
      <c r="X92" s="61">
        <v>0</v>
      </c>
      <c r="Y92" s="61">
        <v>0</v>
      </c>
      <c r="Z92" s="61">
        <v>0</v>
      </c>
      <c r="AA92" s="61">
        <v>0</v>
      </c>
      <c r="AB92" s="61">
        <v>0</v>
      </c>
      <c r="AC92" s="61">
        <v>0</v>
      </c>
      <c r="AD92" s="61">
        <v>0</v>
      </c>
      <c r="AE92" s="61">
        <v>54599.57</v>
      </c>
      <c r="AF92" s="61">
        <v>0</v>
      </c>
      <c r="AG92" s="61">
        <v>0</v>
      </c>
      <c r="AH92" s="61">
        <v>0</v>
      </c>
      <c r="AI92" s="61">
        <v>0</v>
      </c>
      <c r="AJ92" s="61">
        <v>0</v>
      </c>
      <c r="AK92" s="61">
        <v>0</v>
      </c>
      <c r="AL92" s="61">
        <v>0</v>
      </c>
      <c r="AM92" s="61">
        <v>0</v>
      </c>
      <c r="AN92" s="61">
        <v>0</v>
      </c>
      <c r="AO92" s="61">
        <v>0</v>
      </c>
      <c r="AP92" s="61">
        <v>0</v>
      </c>
      <c r="AQ92" s="61">
        <f t="shared" si="1"/>
        <v>2004330.28</v>
      </c>
      <c r="AT92" s="33"/>
    </row>
    <row r="93" spans="1:46" ht="33" customHeight="1">
      <c r="A93" s="32">
        <v>251</v>
      </c>
      <c r="B93" s="328" t="str">
        <f>VLOOKUP(A93,[3]bd_lista!A:C,3,FALSE)</f>
        <v>Instituto Nacional de Salud Ocupacional</v>
      </c>
      <c r="C93" s="329" t="str">
        <f>+VLOOKUP(A93,Contactos!$A$4:$F$544,6,FALSE)</f>
        <v>HNV</v>
      </c>
      <c r="D93" s="61">
        <v>0</v>
      </c>
      <c r="E93" s="61">
        <v>0</v>
      </c>
      <c r="F93" s="61">
        <v>0</v>
      </c>
      <c r="G93" s="61">
        <v>371.07</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f t="shared" si="1"/>
        <v>371.07</v>
      </c>
      <c r="AT93" s="33"/>
    </row>
    <row r="94" spans="1:46" ht="33" customHeight="1">
      <c r="A94" s="32">
        <v>253</v>
      </c>
      <c r="B94" s="328" t="str">
        <f>VLOOKUP(A94,[3]bd_lista!A:C,3,FALSE)</f>
        <v>Entidad Ejecutora de Medio Ambiente y Agua</v>
      </c>
      <c r="C94" s="329" t="str">
        <f>+VLOOKUP(A94,Contactos!$A$4:$F$544,6,FALSE)</f>
        <v>VHM</v>
      </c>
      <c r="D94" s="61">
        <v>890721.67999999993</v>
      </c>
      <c r="E94" s="61">
        <v>26418247.18</v>
      </c>
      <c r="F94" s="61">
        <v>29505115.239999998</v>
      </c>
      <c r="G94" s="61">
        <v>14364503.530000001</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26418247.178400002</v>
      </c>
      <c r="AA94" s="61">
        <v>0</v>
      </c>
      <c r="AB94" s="61">
        <v>0</v>
      </c>
      <c r="AC94" s="61">
        <v>0</v>
      </c>
      <c r="AD94" s="61">
        <v>50.01</v>
      </c>
      <c r="AE94" s="61">
        <v>62901256.890000001</v>
      </c>
      <c r="AF94" s="61">
        <v>0</v>
      </c>
      <c r="AG94" s="61">
        <v>0</v>
      </c>
      <c r="AH94" s="61">
        <v>0</v>
      </c>
      <c r="AI94" s="61">
        <v>0</v>
      </c>
      <c r="AJ94" s="61">
        <v>0</v>
      </c>
      <c r="AK94" s="61">
        <v>0</v>
      </c>
      <c r="AL94" s="61">
        <v>0</v>
      </c>
      <c r="AM94" s="61">
        <v>0</v>
      </c>
      <c r="AN94" s="61">
        <v>0</v>
      </c>
      <c r="AO94" s="61">
        <v>0</v>
      </c>
      <c r="AP94" s="61">
        <v>0</v>
      </c>
      <c r="AQ94" s="61">
        <f t="shared" si="1"/>
        <v>160498141.70840001</v>
      </c>
      <c r="AT94" s="33"/>
    </row>
    <row r="95" spans="1:46" ht="33" customHeight="1">
      <c r="A95" s="32">
        <v>254</v>
      </c>
      <c r="B95" s="328" t="str">
        <f>VLOOKUP(A95,[3]bd_lista!A:C,3,FALSE)</f>
        <v>Instituto del Seguro Agrario</v>
      </c>
      <c r="C95" s="329" t="str">
        <f>+VLOOKUP(A95,Contactos!$A$4:$F$544,6,FALSE)</f>
        <v>VHM</v>
      </c>
      <c r="D95" s="61">
        <v>0</v>
      </c>
      <c r="E95" s="61">
        <v>0</v>
      </c>
      <c r="F95" s="61">
        <v>0</v>
      </c>
      <c r="G95" s="61">
        <v>590</v>
      </c>
      <c r="H95" s="61">
        <v>0</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f t="shared" si="1"/>
        <v>590</v>
      </c>
      <c r="AT95" s="33"/>
    </row>
    <row r="96" spans="1:46" ht="33" customHeight="1">
      <c r="A96" s="32">
        <v>265</v>
      </c>
      <c r="B96" s="328" t="str">
        <f>VLOOKUP(A96,[3]bd_lista!A:C,3,FALSE)</f>
        <v>Direc. Dptal. de Educación  Chuquisaca</v>
      </c>
      <c r="C96" s="329" t="str">
        <f>+VLOOKUP(A96,Contactos!$A$4:$F$544,6,FALSE)</f>
        <v>HNV</v>
      </c>
      <c r="D96" s="61">
        <v>0</v>
      </c>
      <c r="E96" s="61">
        <v>0</v>
      </c>
      <c r="F96" s="61">
        <v>0</v>
      </c>
      <c r="G96" s="61">
        <v>0</v>
      </c>
      <c r="H96" s="61">
        <v>0</v>
      </c>
      <c r="I96" s="61">
        <v>0</v>
      </c>
      <c r="J96" s="61">
        <v>0</v>
      </c>
      <c r="K96" s="61">
        <v>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f t="shared" si="1"/>
        <v>0</v>
      </c>
      <c r="AT96" s="33"/>
    </row>
    <row r="97" spans="1:46" ht="33" customHeight="1">
      <c r="A97" s="32">
        <v>266</v>
      </c>
      <c r="B97" s="328" t="str">
        <f>VLOOKUP(A97,[3]bd_lista!A:C,3,FALSE)</f>
        <v>Direc. Dptal. de Educación La Paz</v>
      </c>
      <c r="C97" s="329" t="str">
        <f>+VLOOKUP(A97,Contactos!$A$4:$F$544,6,FALSE)</f>
        <v>HNV</v>
      </c>
      <c r="D97" s="61">
        <v>0</v>
      </c>
      <c r="E97" s="61">
        <v>0</v>
      </c>
      <c r="F97" s="61">
        <v>0</v>
      </c>
      <c r="G97" s="61">
        <v>912455.15999999992</v>
      </c>
      <c r="H97" s="61">
        <v>0</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f t="shared" si="1"/>
        <v>912455.15999999992</v>
      </c>
      <c r="AT97" s="33"/>
    </row>
    <row r="98" spans="1:46" ht="33" customHeight="1">
      <c r="A98" s="32">
        <v>267</v>
      </c>
      <c r="B98" s="328" t="str">
        <f>VLOOKUP(A98,[3]bd_lista!A:C,3,FALSE)</f>
        <v>Direc. Dptal. de Educación Cochabamba</v>
      </c>
      <c r="C98" s="329" t="str">
        <f>+VLOOKUP(A98,Contactos!$A$4:$F$544,6,FALSE)</f>
        <v>HNV</v>
      </c>
      <c r="D98" s="61">
        <v>0</v>
      </c>
      <c r="E98" s="61">
        <v>0</v>
      </c>
      <c r="F98" s="61">
        <v>0</v>
      </c>
      <c r="G98" s="61">
        <v>1953.5900000000001</v>
      </c>
      <c r="H98" s="61">
        <v>0</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f t="shared" si="1"/>
        <v>1953.5900000000001</v>
      </c>
      <c r="AT98" s="33"/>
    </row>
    <row r="99" spans="1:46" ht="33" customHeight="1">
      <c r="A99" s="32">
        <v>268</v>
      </c>
      <c r="B99" s="328" t="str">
        <f>VLOOKUP(A99,[3]bd_lista!A:C,3,FALSE)</f>
        <v>Direc. Dptal. de Educación Oruro</v>
      </c>
      <c r="C99" s="329" t="str">
        <f>+VLOOKUP(A99,Contactos!$A$4:$F$544,6,FALSE)</f>
        <v>HNV</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f t="shared" si="1"/>
        <v>0</v>
      </c>
      <c r="AT99" s="33"/>
    </row>
    <row r="100" spans="1:46" ht="33" customHeight="1">
      <c r="A100" s="32">
        <v>269</v>
      </c>
      <c r="B100" s="328" t="str">
        <f>VLOOKUP(A100,[3]bd_lista!A:C,3,FALSE)</f>
        <v>Direc. Dptal. de Educación Potosí</v>
      </c>
      <c r="C100" s="329" t="str">
        <f>+VLOOKUP(A100,Contactos!$A$4:$F$544,6,FALSE)</f>
        <v>HNV</v>
      </c>
      <c r="D100" s="61">
        <v>0</v>
      </c>
      <c r="E100" s="61">
        <v>0</v>
      </c>
      <c r="F100" s="61">
        <v>54813</v>
      </c>
      <c r="G100" s="61">
        <v>0</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f t="shared" si="1"/>
        <v>54813</v>
      </c>
      <c r="AT100" s="33"/>
    </row>
    <row r="101" spans="1:46" ht="33" customHeight="1">
      <c r="A101" s="32">
        <v>270</v>
      </c>
      <c r="B101" s="328" t="str">
        <f>VLOOKUP(A101,[3]bd_lista!A:C,3,FALSE)</f>
        <v>Direc. Dptal. de Educación Tarija</v>
      </c>
      <c r="C101" s="329" t="str">
        <f>+VLOOKUP(A101,Contactos!$A$4:$F$544,6,FALSE)</f>
        <v>HNV</v>
      </c>
      <c r="D101" s="61">
        <v>0</v>
      </c>
      <c r="E101" s="61">
        <v>0</v>
      </c>
      <c r="F101" s="61">
        <v>0</v>
      </c>
      <c r="G101" s="61">
        <v>0</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f t="shared" si="1"/>
        <v>0</v>
      </c>
      <c r="AT101" s="33"/>
    </row>
    <row r="102" spans="1:46" ht="33" customHeight="1">
      <c r="A102" s="32">
        <v>271</v>
      </c>
      <c r="B102" s="328" t="str">
        <f>VLOOKUP(A102,[3]bd_lista!A:C,3,FALSE)</f>
        <v>Direc. Dptal. de Educación Santa Cruz</v>
      </c>
      <c r="C102" s="329" t="str">
        <f>+VLOOKUP(A102,Contactos!$A$4:$F$544,6,FALSE)</f>
        <v>HNV</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f t="shared" si="1"/>
        <v>0</v>
      </c>
      <c r="AT102" s="33"/>
    </row>
    <row r="103" spans="1:46" ht="33" customHeight="1">
      <c r="A103" s="32">
        <v>272</v>
      </c>
      <c r="B103" s="328" t="str">
        <f>VLOOKUP(A103,[3]bd_lista!A:C,3,FALSE)</f>
        <v>Direc. Dptal. de Educación Beni</v>
      </c>
      <c r="C103" s="329" t="str">
        <f>+VLOOKUP(A103,Contactos!$A$4:$F$544,6,FALSE)</f>
        <v>HNV</v>
      </c>
      <c r="D103" s="61">
        <v>0</v>
      </c>
      <c r="E103" s="61">
        <v>0</v>
      </c>
      <c r="F103" s="61">
        <v>0</v>
      </c>
      <c r="G103" s="61">
        <v>49659.67</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f t="shared" si="1"/>
        <v>49659.67</v>
      </c>
      <c r="AT103" s="33"/>
    </row>
    <row r="104" spans="1:46" ht="33" customHeight="1">
      <c r="A104" s="32">
        <v>273</v>
      </c>
      <c r="B104" s="328" t="str">
        <f>VLOOKUP(A104,[3]bd_lista!A:C,3,FALSE)</f>
        <v>Direc. Dptal. de Educación Pando</v>
      </c>
      <c r="C104" s="329" t="str">
        <f>+VLOOKUP(A104,Contactos!$A$4:$F$544,6,FALSE)</f>
        <v>HNV</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f t="shared" si="1"/>
        <v>0</v>
      </c>
      <c r="AT104" s="33"/>
    </row>
    <row r="105" spans="1:46" ht="33" customHeight="1">
      <c r="A105" s="32">
        <v>281</v>
      </c>
      <c r="B105" s="328" t="str">
        <f>VLOOKUP(A105,[3]bd_lista!A:C,3,FALSE)</f>
        <v>Oficina Técnica Nacional de los Ríos Pilcomayo y Bermejo</v>
      </c>
      <c r="C105" s="329" t="str">
        <f>+VLOOKUP(A105,Contactos!$A$4:$F$544,6,FALSE)</f>
        <v>JMT</v>
      </c>
      <c r="D105" s="61">
        <v>0</v>
      </c>
      <c r="E105" s="61">
        <v>0</v>
      </c>
      <c r="F105" s="61">
        <v>2391807</v>
      </c>
      <c r="G105" s="61">
        <v>476.62</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f t="shared" si="1"/>
        <v>2392283.62</v>
      </c>
      <c r="AT105" s="33"/>
    </row>
    <row r="106" spans="1:46" ht="33" customHeight="1">
      <c r="A106" s="32">
        <v>283</v>
      </c>
      <c r="B106" s="328" t="str">
        <f>VLOOKUP(A106,[3]bd_lista!A:C,3,FALSE)</f>
        <v>Aduana Nacional</v>
      </c>
      <c r="C106" s="329" t="str">
        <f>+VLOOKUP(A106,Contactos!$A$4:$F$544,6,FALSE)</f>
        <v>RCC</v>
      </c>
      <c r="D106" s="61">
        <v>0</v>
      </c>
      <c r="E106" s="61">
        <v>0</v>
      </c>
      <c r="F106" s="61">
        <v>2268459.0699999998</v>
      </c>
      <c r="G106" s="61">
        <v>81339.87</v>
      </c>
      <c r="H106" s="61">
        <v>0</v>
      </c>
      <c r="I106" s="61">
        <v>0</v>
      </c>
      <c r="J106" s="61">
        <v>50</v>
      </c>
      <c r="K106" s="61">
        <v>3180295.04</v>
      </c>
      <c r="L106" s="61">
        <v>0</v>
      </c>
      <c r="M106" s="61">
        <v>0</v>
      </c>
      <c r="N106" s="61">
        <v>0</v>
      </c>
      <c r="O106" s="61">
        <v>0</v>
      </c>
      <c r="P106" s="61">
        <v>0</v>
      </c>
      <c r="Q106" s="61">
        <v>150.47999999999999</v>
      </c>
      <c r="R106" s="61">
        <v>2055.4699999999998</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f t="shared" si="1"/>
        <v>5532349.9300000006</v>
      </c>
      <c r="AT106" s="33"/>
    </row>
    <row r="107" spans="1:46" ht="33" customHeight="1">
      <c r="A107" s="32">
        <v>287</v>
      </c>
      <c r="B107" s="328" t="str">
        <f>VLOOKUP(A107,[3]bd_lista!A:C,3,FALSE)</f>
        <v>Fondo Nacional de Inversión Productiva y Social</v>
      </c>
      <c r="C107" s="329" t="str">
        <f>+VLOOKUP(A107,Contactos!$A$4:$F$544,6,FALSE)</f>
        <v>JRC</v>
      </c>
      <c r="D107" s="61">
        <v>0</v>
      </c>
      <c r="E107" s="61">
        <v>107702000</v>
      </c>
      <c r="F107" s="61">
        <v>0</v>
      </c>
      <c r="G107" s="61">
        <v>19593.830000000002</v>
      </c>
      <c r="H107" s="61">
        <v>0</v>
      </c>
      <c r="I107" s="61">
        <v>0</v>
      </c>
      <c r="J107" s="61">
        <v>50</v>
      </c>
      <c r="K107" s="61">
        <v>0</v>
      </c>
      <c r="L107" s="61">
        <v>0</v>
      </c>
      <c r="M107" s="61">
        <v>0</v>
      </c>
      <c r="N107" s="61">
        <v>0</v>
      </c>
      <c r="O107" s="61">
        <v>0</v>
      </c>
      <c r="P107" s="61">
        <v>0</v>
      </c>
      <c r="Q107" s="61">
        <v>0</v>
      </c>
      <c r="R107" s="61">
        <v>0</v>
      </c>
      <c r="S107" s="61">
        <v>0</v>
      </c>
      <c r="T107" s="61">
        <v>0</v>
      </c>
      <c r="U107" s="61">
        <v>0</v>
      </c>
      <c r="V107" s="61">
        <v>0</v>
      </c>
      <c r="W107" s="61">
        <v>0</v>
      </c>
      <c r="X107" s="61">
        <v>0</v>
      </c>
      <c r="Y107" s="61">
        <v>1377480.0200000003</v>
      </c>
      <c r="Z107" s="61">
        <v>107702000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f t="shared" si="1"/>
        <v>216801123.84999999</v>
      </c>
      <c r="AT107" s="33"/>
    </row>
    <row r="108" spans="1:46" ht="33" customHeight="1">
      <c r="A108" s="32">
        <v>288</v>
      </c>
      <c r="B108" s="328" t="str">
        <f>VLOOKUP(A108,[3]bd_lista!A:C,3,FALSE)</f>
        <v>Servicio Nacional de Riego</v>
      </c>
      <c r="C108" s="329" t="str">
        <f>+VLOOKUP(A108,Contactos!$A$4:$F$544,6,FALSE)</f>
        <v>VCK</v>
      </c>
      <c r="D108" s="61">
        <v>0</v>
      </c>
      <c r="E108" s="61">
        <v>0</v>
      </c>
      <c r="F108" s="61">
        <v>0</v>
      </c>
      <c r="G108" s="61">
        <v>58877.52</v>
      </c>
      <c r="H108" s="61">
        <v>0</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f t="shared" si="1"/>
        <v>58877.52</v>
      </c>
      <c r="AT108" s="33"/>
    </row>
    <row r="109" spans="1:46" ht="33" customHeight="1">
      <c r="A109" s="32">
        <v>290</v>
      </c>
      <c r="B109" s="328" t="str">
        <f>VLOOKUP(A109,[3]bd_lista!A:C,3,FALSE)</f>
        <v>Servicio de Impuestos Nacionales</v>
      </c>
      <c r="C109" s="329" t="str">
        <f>+VLOOKUP(A109,Contactos!$A$4:$F$544,6,FALSE)</f>
        <v>RCC</v>
      </c>
      <c r="D109" s="61">
        <v>0</v>
      </c>
      <c r="E109" s="61">
        <v>0</v>
      </c>
      <c r="F109" s="61">
        <v>16981370.59</v>
      </c>
      <c r="G109" s="61">
        <v>23105</v>
      </c>
      <c r="H109" s="61">
        <v>0</v>
      </c>
      <c r="I109" s="61">
        <v>0</v>
      </c>
      <c r="J109" s="61">
        <v>0</v>
      </c>
      <c r="K109" s="61">
        <v>0</v>
      </c>
      <c r="L109" s="61">
        <v>0</v>
      </c>
      <c r="M109" s="61">
        <v>0</v>
      </c>
      <c r="N109" s="61">
        <v>0</v>
      </c>
      <c r="O109" s="61">
        <v>0</v>
      </c>
      <c r="P109" s="61">
        <v>0</v>
      </c>
      <c r="Q109" s="61">
        <v>0</v>
      </c>
      <c r="R109" s="61">
        <v>0</v>
      </c>
      <c r="S109" s="61">
        <v>0</v>
      </c>
      <c r="T109" s="61">
        <v>0</v>
      </c>
      <c r="U109" s="61">
        <v>0</v>
      </c>
      <c r="V109" s="61">
        <v>0</v>
      </c>
      <c r="W109" s="61">
        <v>0</v>
      </c>
      <c r="X109" s="61">
        <v>1337321.7799999998</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f t="shared" si="1"/>
        <v>18341797.370000001</v>
      </c>
      <c r="AT109" s="33"/>
    </row>
    <row r="110" spans="1:46" ht="33" customHeight="1">
      <c r="A110" s="32">
        <v>291</v>
      </c>
      <c r="B110" s="328" t="str">
        <f>VLOOKUP(A110,[3]bd_lista!A:C,3,FALSE)</f>
        <v>Administradora Boliviana de Carreteras</v>
      </c>
      <c r="C110" s="329" t="str">
        <f>+VLOOKUP(A110,Contactos!$A$4:$F$544,6,FALSE)</f>
        <v>ETC</v>
      </c>
      <c r="D110" s="61">
        <v>19997381.670000002</v>
      </c>
      <c r="E110" s="61">
        <v>287813448.62</v>
      </c>
      <c r="F110" s="61">
        <v>4316576.8899999997</v>
      </c>
      <c r="G110" s="61">
        <v>29804564.739999998</v>
      </c>
      <c r="H110" s="61">
        <v>0</v>
      </c>
      <c r="I110" s="61">
        <v>0</v>
      </c>
      <c r="J110" s="61">
        <v>1610</v>
      </c>
      <c r="K110" s="61">
        <v>27783.55</v>
      </c>
      <c r="L110" s="61">
        <v>0</v>
      </c>
      <c r="M110" s="61">
        <v>0</v>
      </c>
      <c r="N110" s="61">
        <v>0</v>
      </c>
      <c r="O110" s="61">
        <v>0</v>
      </c>
      <c r="P110" s="61">
        <v>0</v>
      </c>
      <c r="Q110" s="61">
        <v>13375.310000000001</v>
      </c>
      <c r="R110" s="61">
        <v>0</v>
      </c>
      <c r="S110" s="61">
        <v>0</v>
      </c>
      <c r="T110" s="61">
        <v>0</v>
      </c>
      <c r="U110" s="61">
        <v>0</v>
      </c>
      <c r="V110" s="61">
        <v>0</v>
      </c>
      <c r="W110" s="61">
        <v>0</v>
      </c>
      <c r="X110" s="61">
        <v>0</v>
      </c>
      <c r="Y110" s="61">
        <v>0</v>
      </c>
      <c r="Z110" s="61">
        <v>287813448.62059999</v>
      </c>
      <c r="AA110" s="61">
        <v>328863.59800000006</v>
      </c>
      <c r="AB110" s="61">
        <v>0</v>
      </c>
      <c r="AC110" s="61">
        <v>0</v>
      </c>
      <c r="AD110" s="61">
        <v>0</v>
      </c>
      <c r="AE110" s="61">
        <v>291085270.45999998</v>
      </c>
      <c r="AF110" s="61">
        <v>0</v>
      </c>
      <c r="AG110" s="61">
        <v>0</v>
      </c>
      <c r="AH110" s="61">
        <v>0</v>
      </c>
      <c r="AI110" s="61">
        <v>0</v>
      </c>
      <c r="AJ110" s="61">
        <v>0</v>
      </c>
      <c r="AK110" s="61">
        <v>0</v>
      </c>
      <c r="AL110" s="61">
        <v>0</v>
      </c>
      <c r="AM110" s="61">
        <v>0</v>
      </c>
      <c r="AN110" s="61">
        <v>0</v>
      </c>
      <c r="AO110" s="61">
        <v>0</v>
      </c>
      <c r="AP110" s="61">
        <v>0</v>
      </c>
      <c r="AQ110" s="61">
        <f t="shared" si="1"/>
        <v>921202323.45860004</v>
      </c>
      <c r="AT110" s="33"/>
    </row>
    <row r="111" spans="1:46" ht="33" customHeight="1">
      <c r="A111" s="32">
        <v>292</v>
      </c>
      <c r="B111" s="328" t="str">
        <f>VLOOKUP(A111,[3]bd_lista!A:C,3,FALSE)</f>
        <v>Vías Bolivia</v>
      </c>
      <c r="C111" s="329" t="str">
        <f>+VLOOKUP(A111,Contactos!$A$4:$F$544,6,FALSE)</f>
        <v>JMT</v>
      </c>
      <c r="D111" s="61">
        <v>0</v>
      </c>
      <c r="E111" s="61">
        <v>0</v>
      </c>
      <c r="F111" s="61">
        <v>0</v>
      </c>
      <c r="G111" s="61">
        <v>8205.619999999999</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f t="shared" si="1"/>
        <v>8205.619999999999</v>
      </c>
      <c r="AT111" s="33"/>
    </row>
    <row r="112" spans="1:46" ht="33" customHeight="1">
      <c r="A112" s="32">
        <v>293</v>
      </c>
      <c r="B112" s="328" t="str">
        <f>VLOOKUP(A112,[3]bd_lista!A:C,3,FALSE)</f>
        <v>Fundación Cultural del Banco Central de Bolivia</v>
      </c>
      <c r="C112" s="329" t="str">
        <f>+VLOOKUP(A112,Contactos!$A$4:$F$544,6,FALSE)</f>
        <v>JMT</v>
      </c>
      <c r="D112" s="61">
        <v>0</v>
      </c>
      <c r="E112" s="61">
        <v>0</v>
      </c>
      <c r="F112" s="61">
        <v>16910.02</v>
      </c>
      <c r="G112" s="61">
        <v>556.5</v>
      </c>
      <c r="H112" s="61">
        <v>0</v>
      </c>
      <c r="I112" s="61">
        <v>0</v>
      </c>
      <c r="J112" s="61">
        <v>0</v>
      </c>
      <c r="K112" s="61">
        <v>639879.13</v>
      </c>
      <c r="L112" s="61">
        <v>0</v>
      </c>
      <c r="M112" s="61">
        <v>0</v>
      </c>
      <c r="N112" s="61">
        <v>0</v>
      </c>
      <c r="O112" s="61">
        <v>0</v>
      </c>
      <c r="P112" s="61">
        <v>0</v>
      </c>
      <c r="Q112" s="61">
        <v>0</v>
      </c>
      <c r="R112" s="61">
        <v>0</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f t="shared" si="1"/>
        <v>657345.65</v>
      </c>
      <c r="AT112" s="33"/>
    </row>
    <row r="113" spans="1:46" ht="33" customHeight="1">
      <c r="A113" s="32">
        <v>294</v>
      </c>
      <c r="B113" s="328" t="str">
        <f>VLOOKUP(A113,[3]bd_lista!A:C,3,FALSE)</f>
        <v>Univ. Indígena Bol. Comun. Intercultl Prod. Tupak Katari</v>
      </c>
      <c r="C113" s="329" t="str">
        <f>+VLOOKUP(A113,Contactos!$A$4:$F$544,6,FALSE)</f>
        <v>JRC</v>
      </c>
      <c r="D113" s="61">
        <v>0</v>
      </c>
      <c r="E113" s="61">
        <v>0</v>
      </c>
      <c r="F113" s="61">
        <v>110747.6</v>
      </c>
      <c r="G113" s="61">
        <v>0</v>
      </c>
      <c r="H113" s="61">
        <v>0</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f t="shared" si="1"/>
        <v>110747.6</v>
      </c>
      <c r="AT113" s="33"/>
    </row>
    <row r="114" spans="1:46" ht="33" customHeight="1">
      <c r="A114" s="32">
        <v>295</v>
      </c>
      <c r="B114" s="328" t="str">
        <f>VLOOKUP(A114,[3]bd_lista!A:C,3,FALSE)</f>
        <v>Univ. Indígena Bol. Comun. Intercult Prod. Casimiro Huanca</v>
      </c>
      <c r="C114" s="329" t="str">
        <f>+VLOOKUP(A114,Contactos!$A$4:$F$544,6,FALSE)</f>
        <v>RCC</v>
      </c>
      <c r="D114" s="61">
        <v>0</v>
      </c>
      <c r="E114" s="61">
        <v>0</v>
      </c>
      <c r="F114" s="61">
        <v>36285.550000000003</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f t="shared" si="1"/>
        <v>36285.550000000003</v>
      </c>
      <c r="AT114" s="33"/>
    </row>
    <row r="115" spans="1:46" ht="33" customHeight="1">
      <c r="A115" s="32">
        <v>296</v>
      </c>
      <c r="B115" s="328" t="str">
        <f>VLOOKUP(A115,[3]bd_lista!A:C,3,FALSE)</f>
        <v>Univ. Indígena Bol. Comun. Intercult Prod. Apiaguaiki Tupa</v>
      </c>
      <c r="C115" s="329" t="str">
        <f>+VLOOKUP(A115,Contactos!$A$4:$F$544,6,FALSE)</f>
        <v>PLS</v>
      </c>
      <c r="D115" s="61">
        <v>0</v>
      </c>
      <c r="E115" s="61">
        <v>0</v>
      </c>
      <c r="F115" s="61">
        <v>200</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996140.58</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f t="shared" si="1"/>
        <v>996340.58</v>
      </c>
      <c r="AT115" s="33"/>
    </row>
    <row r="116" spans="1:46" ht="33" customHeight="1">
      <c r="A116" s="32">
        <v>298</v>
      </c>
      <c r="B116" s="328" t="str">
        <f>VLOOKUP(A116,[3]bd_lista!A:C,3,FALSE)</f>
        <v>Servicio Departamental de Riego - Chuquisaca</v>
      </c>
      <c r="C116" s="329" t="str">
        <f>+VLOOKUP(A116,Contactos!$A$4:$F$544,6,FALSE)</f>
        <v>GCP</v>
      </c>
      <c r="D116" s="61">
        <v>0</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f t="shared" si="1"/>
        <v>0</v>
      </c>
      <c r="AT116" s="33"/>
    </row>
    <row r="117" spans="1:46" ht="33" customHeight="1">
      <c r="A117" s="32">
        <v>299</v>
      </c>
      <c r="B117" s="328" t="str">
        <f>VLOOKUP(A117,[3]bd_lista!A:C,3,FALSE)</f>
        <v>Servicio Departamental de Riego - La Paz</v>
      </c>
      <c r="C117" s="329" t="str">
        <f>+VLOOKUP(A117,Contactos!$A$4:$F$544,6,FALSE)</f>
        <v>GCP</v>
      </c>
      <c r="D117" s="61">
        <v>0</v>
      </c>
      <c r="E117" s="61">
        <v>0</v>
      </c>
      <c r="F117" s="61">
        <v>0</v>
      </c>
      <c r="G117" s="61">
        <v>415.94</v>
      </c>
      <c r="H117" s="61">
        <v>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1680.5</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f t="shared" si="1"/>
        <v>2096.44</v>
      </c>
      <c r="AT117" s="33"/>
    </row>
    <row r="118" spans="1:46" ht="33" customHeight="1">
      <c r="A118" s="32">
        <v>300</v>
      </c>
      <c r="B118" s="328" t="str">
        <f>VLOOKUP(A118,[3]bd_lista!A:C,3,FALSE)</f>
        <v>Servicio Departamental de Riego - Cochabamba</v>
      </c>
      <c r="C118" s="329" t="str">
        <f>+VLOOKUP(A118,Contactos!$A$4:$F$544,6,FALSE)</f>
        <v>GCP</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f t="shared" si="1"/>
        <v>0</v>
      </c>
      <c r="AT118" s="33"/>
    </row>
    <row r="119" spans="1:46" ht="33" customHeight="1">
      <c r="A119" s="32">
        <v>301</v>
      </c>
      <c r="B119" s="328" t="str">
        <f>VLOOKUP(A119,[3]bd_lista!A:C,3,FALSE)</f>
        <v>Servicio Departamental de Riego - Oruro</v>
      </c>
      <c r="C119" s="329" t="str">
        <f>+VLOOKUP(A119,Contactos!$A$4:$F$544,6,FALSE)</f>
        <v>GCP</v>
      </c>
      <c r="D119" s="61">
        <v>0</v>
      </c>
      <c r="E119" s="61">
        <v>0</v>
      </c>
      <c r="F119" s="61">
        <v>0</v>
      </c>
      <c r="G119" s="61">
        <v>1798500</v>
      </c>
      <c r="H119" s="61">
        <v>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f t="shared" si="1"/>
        <v>1798500</v>
      </c>
      <c r="AT119" s="33"/>
    </row>
    <row r="120" spans="1:46" ht="33" customHeight="1">
      <c r="A120" s="32">
        <v>302</v>
      </c>
      <c r="B120" s="328" t="str">
        <f>VLOOKUP(A120,[3]bd_lista!A:C,3,FALSE)</f>
        <v>Servicio Departamental de Riego - Potosí</v>
      </c>
      <c r="C120" s="329" t="str">
        <f>+VLOOKUP(A120,Contactos!$A$4:$F$544,6,FALSE)</f>
        <v>GCP</v>
      </c>
      <c r="D120" s="61">
        <v>0</v>
      </c>
      <c r="E120" s="61">
        <v>0</v>
      </c>
      <c r="F120" s="61">
        <v>0</v>
      </c>
      <c r="G120" s="61">
        <v>1435</v>
      </c>
      <c r="H120" s="61">
        <v>0</v>
      </c>
      <c r="I120" s="61">
        <v>0</v>
      </c>
      <c r="J120" s="61">
        <v>0</v>
      </c>
      <c r="K120" s="61">
        <v>1067280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f t="shared" si="1"/>
        <v>1068715</v>
      </c>
      <c r="AT120" s="33"/>
    </row>
    <row r="121" spans="1:46" ht="33" customHeight="1">
      <c r="A121" s="32">
        <v>303</v>
      </c>
      <c r="B121" s="328" t="str">
        <f>VLOOKUP(A121,[3]bd_lista!A:C,3,FALSE)</f>
        <v>Servicio Departamental de Riego - Tarija</v>
      </c>
      <c r="C121" s="329" t="str">
        <f>+VLOOKUP(A121,Contactos!$A$4:$F$544,6,FALSE)</f>
        <v>GCP</v>
      </c>
      <c r="D121" s="61">
        <v>0</v>
      </c>
      <c r="E121" s="61">
        <v>0</v>
      </c>
      <c r="F121" s="61">
        <v>0</v>
      </c>
      <c r="G121" s="61">
        <v>0</v>
      </c>
      <c r="H121" s="61">
        <v>0</v>
      </c>
      <c r="I121" s="61">
        <v>0</v>
      </c>
      <c r="J121" s="61">
        <v>0</v>
      </c>
      <c r="K121" s="61">
        <v>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f t="shared" si="1"/>
        <v>0</v>
      </c>
      <c r="AT121" s="33"/>
    </row>
    <row r="122" spans="1:46" ht="33" customHeight="1">
      <c r="A122" s="32">
        <v>309</v>
      </c>
      <c r="B122" s="328" t="str">
        <f>VLOOKUP(A122,[3]bd_lista!A:C,3,FALSE)</f>
        <v>Autoridad de Fiscalización del Juego</v>
      </c>
      <c r="C122" s="329" t="str">
        <f>+VLOOKUP(A122,Contactos!$A$4:$F$544,6,FALSE)</f>
        <v>ETC</v>
      </c>
      <c r="D122" s="61">
        <v>0</v>
      </c>
      <c r="E122" s="61">
        <v>0</v>
      </c>
      <c r="F122" s="61">
        <v>0</v>
      </c>
      <c r="G122" s="61">
        <v>0</v>
      </c>
      <c r="H122" s="61">
        <v>0</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f t="shared" si="1"/>
        <v>0</v>
      </c>
      <c r="AT122" s="33"/>
    </row>
    <row r="123" spans="1:46" ht="33" customHeight="1">
      <c r="A123" s="32">
        <v>310</v>
      </c>
      <c r="B123" s="328" t="str">
        <f>VLOOKUP(A123,[3]bd_lista!A:C,3,FALSE)</f>
        <v>Autoridad de Regulación y Fiscalización de Telecomunicaciones y Transportes</v>
      </c>
      <c r="C123" s="329" t="str">
        <f>+VLOOKUP(A123,Contactos!$A$4:$F$544,6,FALSE)</f>
        <v>HNV</v>
      </c>
      <c r="D123" s="61">
        <v>0</v>
      </c>
      <c r="E123" s="61">
        <v>0</v>
      </c>
      <c r="F123" s="61">
        <v>11258.79</v>
      </c>
      <c r="G123" s="61">
        <v>821.4</v>
      </c>
      <c r="H123" s="61">
        <v>0</v>
      </c>
      <c r="I123" s="61">
        <v>0</v>
      </c>
      <c r="J123" s="61">
        <v>0</v>
      </c>
      <c r="K123" s="61">
        <v>0</v>
      </c>
      <c r="L123" s="61">
        <v>0</v>
      </c>
      <c r="M123" s="61">
        <v>0</v>
      </c>
      <c r="N123" s="61">
        <v>0</v>
      </c>
      <c r="O123" s="61">
        <v>0</v>
      </c>
      <c r="P123" s="61">
        <v>0</v>
      </c>
      <c r="Q123" s="61">
        <v>0</v>
      </c>
      <c r="R123" s="61">
        <v>18038.990000000002</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f t="shared" si="1"/>
        <v>30119.18</v>
      </c>
      <c r="AT123" s="33"/>
    </row>
    <row r="124" spans="1:46" ht="33" customHeight="1">
      <c r="A124" s="32">
        <v>311</v>
      </c>
      <c r="B124" s="328" t="str">
        <f>VLOOKUP(A124,[3]bd_lista!A:C,3,FALSE)</f>
        <v>Autoridad de Fisc y Ctrol Soc de Agua Potable Saneam.Básico</v>
      </c>
      <c r="C124" s="329" t="str">
        <f>+VLOOKUP(A124,Contactos!$A$4:$F$544,6,FALSE)</f>
        <v>GCP</v>
      </c>
      <c r="D124" s="61">
        <v>0</v>
      </c>
      <c r="E124" s="61">
        <v>0</v>
      </c>
      <c r="F124" s="61">
        <v>0</v>
      </c>
      <c r="G124" s="61">
        <v>220</v>
      </c>
      <c r="H124" s="61">
        <v>0</v>
      </c>
      <c r="I124" s="61">
        <v>0</v>
      </c>
      <c r="J124" s="61">
        <v>0</v>
      </c>
      <c r="K124" s="61">
        <v>0</v>
      </c>
      <c r="L124" s="61">
        <v>0</v>
      </c>
      <c r="M124" s="61">
        <v>0</v>
      </c>
      <c r="N124" s="61">
        <v>0</v>
      </c>
      <c r="O124" s="61">
        <v>0</v>
      </c>
      <c r="P124" s="61">
        <v>0</v>
      </c>
      <c r="Q124" s="61">
        <v>0</v>
      </c>
      <c r="R124" s="61">
        <v>0</v>
      </c>
      <c r="S124" s="61">
        <v>0</v>
      </c>
      <c r="T124" s="61">
        <v>0</v>
      </c>
      <c r="U124" s="61">
        <v>0</v>
      </c>
      <c r="V124" s="61">
        <v>0</v>
      </c>
      <c r="W124" s="61">
        <v>0</v>
      </c>
      <c r="X124" s="61">
        <v>0</v>
      </c>
      <c r="Y124" s="61">
        <v>3988181.89</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f t="shared" si="1"/>
        <v>3988401.89</v>
      </c>
      <c r="AT124" s="33"/>
    </row>
    <row r="125" spans="1:46" ht="33" customHeight="1">
      <c r="A125" s="32">
        <v>312</v>
      </c>
      <c r="B125" s="328" t="str">
        <f>VLOOKUP(A125,[3]bd_lista!A:C,3,FALSE)</f>
        <v>Autoridad de Fiscalizac. y Control Soc de Bosques y Tierras</v>
      </c>
      <c r="C125" s="329" t="str">
        <f>+VLOOKUP(A125,Contactos!$A$4:$F$544,6,FALSE)</f>
        <v>VHM</v>
      </c>
      <c r="D125" s="61">
        <v>35898.050000000003</v>
      </c>
      <c r="E125" s="61">
        <v>0</v>
      </c>
      <c r="F125" s="61">
        <v>11745031.069999993</v>
      </c>
      <c r="G125" s="61">
        <v>2931.98</v>
      </c>
      <c r="H125" s="61">
        <v>0</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f t="shared" si="1"/>
        <v>11783861.099999994</v>
      </c>
      <c r="AT125" s="33"/>
    </row>
    <row r="126" spans="1:46" ht="33" customHeight="1">
      <c r="A126" s="32">
        <v>313</v>
      </c>
      <c r="B126" s="328" t="str">
        <f>VLOOKUP(A126,[3]bd_lista!A:C,3,FALSE)</f>
        <v>Autoridad de Fiscalización y Control de Pensiones y Seguros - APS</v>
      </c>
      <c r="C126" s="329" t="str">
        <f>+VLOOKUP(A126,Contactos!$A$4:$F$544,6,FALSE)</f>
        <v>VCK</v>
      </c>
      <c r="D126" s="61">
        <v>0</v>
      </c>
      <c r="E126" s="61">
        <v>0</v>
      </c>
      <c r="F126" s="61">
        <v>0</v>
      </c>
      <c r="G126" s="61">
        <v>0</v>
      </c>
      <c r="H126" s="61">
        <v>0</v>
      </c>
      <c r="I126" s="61">
        <v>0</v>
      </c>
      <c r="J126" s="61">
        <v>0</v>
      </c>
      <c r="K126" s="61">
        <v>0</v>
      </c>
      <c r="L126" s="61">
        <v>0</v>
      </c>
      <c r="M126" s="61">
        <v>0</v>
      </c>
      <c r="N126" s="61">
        <v>368.3</v>
      </c>
      <c r="O126" s="61">
        <v>0</v>
      </c>
      <c r="P126" s="61">
        <v>0</v>
      </c>
      <c r="Q126" s="61">
        <v>0</v>
      </c>
      <c r="R126" s="61">
        <v>0</v>
      </c>
      <c r="S126" s="61">
        <v>0</v>
      </c>
      <c r="T126" s="61">
        <v>0</v>
      </c>
      <c r="U126" s="61">
        <v>0</v>
      </c>
      <c r="V126" s="61">
        <v>0</v>
      </c>
      <c r="W126" s="61">
        <v>0</v>
      </c>
      <c r="X126" s="61">
        <v>0</v>
      </c>
      <c r="Y126" s="61">
        <v>0</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f t="shared" si="1"/>
        <v>368.3</v>
      </c>
      <c r="AT126" s="33"/>
    </row>
    <row r="127" spans="1:46" ht="33" customHeight="1">
      <c r="A127" s="32">
        <v>314</v>
      </c>
      <c r="B127" s="328" t="str">
        <f>VLOOKUP(A127,[3]bd_lista!A:C,3,FALSE)</f>
        <v>Autoridad de Fiscalización de Electricidad y Tecnología Nuclear</v>
      </c>
      <c r="C127" s="329" t="str">
        <f>+VLOOKUP(A127,Contactos!$A$4:$F$544,6,FALSE)</f>
        <v>VCK</v>
      </c>
      <c r="D127" s="61">
        <v>0</v>
      </c>
      <c r="E127" s="61">
        <v>0</v>
      </c>
      <c r="F127" s="61">
        <v>0</v>
      </c>
      <c r="G127" s="61">
        <v>652.30999999999995</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f t="shared" si="1"/>
        <v>652.30999999999995</v>
      </c>
      <c r="AT127" s="33"/>
    </row>
    <row r="128" spans="1:46" ht="33" customHeight="1">
      <c r="A128" s="32">
        <v>315</v>
      </c>
      <c r="B128" s="328" t="str">
        <f>VLOOKUP(A128,[3]bd_lista!A:C,3,FALSE)</f>
        <v>Autoridad de Fiscalización de Empresas</v>
      </c>
      <c r="C128" s="329" t="str">
        <f>+VLOOKUP(A128,Contactos!$A$4:$F$544,6,FALSE)</f>
        <v>VHM</v>
      </c>
      <c r="D128" s="61">
        <v>0</v>
      </c>
      <c r="E128" s="61">
        <v>0</v>
      </c>
      <c r="F128" s="61">
        <v>0</v>
      </c>
      <c r="G128" s="61">
        <v>0</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f t="shared" si="1"/>
        <v>0</v>
      </c>
      <c r="AT128" s="33"/>
    </row>
    <row r="129" spans="1:46" ht="33" customHeight="1">
      <c r="A129" s="32">
        <v>324</v>
      </c>
      <c r="B129" s="328" t="str">
        <f>VLOOKUP(A129,[3]bd_lista!A:C,3,FALSE)</f>
        <v>Escuela Boliviana Intercultural de Música</v>
      </c>
      <c r="C129" s="329" t="str">
        <f>+VLOOKUP(A129,Contactos!$A$4:$F$544,6,FALSE)</f>
        <v>VHM</v>
      </c>
      <c r="D129" s="61">
        <v>0</v>
      </c>
      <c r="E129" s="61">
        <v>0</v>
      </c>
      <c r="F129" s="61">
        <v>2943.2</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f t="shared" si="1"/>
        <v>2943.2</v>
      </c>
      <c r="AT129" s="33"/>
    </row>
    <row r="130" spans="1:46" ht="33" customHeight="1">
      <c r="A130" s="32">
        <v>340</v>
      </c>
      <c r="B130" s="328" t="str">
        <f>VLOOKUP(A130,[3]bd_lista!A:C,3,FALSE)</f>
        <v>Servicio General de Identificación Personal</v>
      </c>
      <c r="C130" s="329" t="str">
        <f>+VLOOKUP(A130,Contactos!$A$4:$F$544,6,FALSE)</f>
        <v>ETC</v>
      </c>
      <c r="D130" s="61">
        <v>233891.41999999998</v>
      </c>
      <c r="E130" s="61">
        <v>116945.70999999999</v>
      </c>
      <c r="F130" s="61">
        <v>0</v>
      </c>
      <c r="G130" s="61">
        <v>626</v>
      </c>
      <c r="H130" s="61">
        <v>0</v>
      </c>
      <c r="I130" s="61">
        <v>0</v>
      </c>
      <c r="J130" s="61">
        <v>0</v>
      </c>
      <c r="K130" s="61">
        <v>368923.19</v>
      </c>
      <c r="L130" s="61">
        <v>0</v>
      </c>
      <c r="M130" s="61">
        <v>400</v>
      </c>
      <c r="N130" s="61">
        <v>0</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f t="shared" si="1"/>
        <v>720786.32000000007</v>
      </c>
      <c r="AT130" s="33"/>
    </row>
    <row r="131" spans="1:46" ht="33" customHeight="1">
      <c r="A131" s="32">
        <v>342</v>
      </c>
      <c r="B131" s="328" t="str">
        <f>VLOOKUP(A131,[3]bd_lista!A:C,3,FALSE)</f>
        <v>Agencia Estatal de Vivienda</v>
      </c>
      <c r="C131" s="329" t="str">
        <f>+VLOOKUP(A131,Contactos!$A$4:$F$544,6,FALSE)</f>
        <v>GCP</v>
      </c>
      <c r="D131" s="61">
        <v>0</v>
      </c>
      <c r="E131" s="61">
        <v>0</v>
      </c>
      <c r="F131" s="61">
        <v>0</v>
      </c>
      <c r="G131" s="61">
        <v>10181.91</v>
      </c>
      <c r="H131" s="61">
        <v>0</v>
      </c>
      <c r="I131" s="61">
        <v>0</v>
      </c>
      <c r="J131" s="61">
        <v>0</v>
      </c>
      <c r="K131" s="61">
        <v>77928.399999999994</v>
      </c>
      <c r="L131" s="61">
        <v>0</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f t="shared" si="1"/>
        <v>88110.31</v>
      </c>
      <c r="AT131" s="33"/>
    </row>
    <row r="132" spans="1:46" ht="33" customHeight="1">
      <c r="A132" s="32">
        <v>343</v>
      </c>
      <c r="B132" s="328" t="str">
        <f>VLOOKUP(A132,[3]bd_lista!A:C,3,FALSE)</f>
        <v>Escuela de Jueces del Estado</v>
      </c>
      <c r="C132" s="329" t="str">
        <f>+VLOOKUP(A132,Contactos!$A$4:$F$544,6,FALSE)</f>
        <v>GCP</v>
      </c>
      <c r="D132" s="61">
        <v>0</v>
      </c>
      <c r="E132" s="61">
        <v>0</v>
      </c>
      <c r="F132" s="61">
        <v>4769592</v>
      </c>
      <c r="G132" s="61">
        <v>9815.3799999999992</v>
      </c>
      <c r="H132" s="61">
        <v>0</v>
      </c>
      <c r="I132" s="61">
        <v>0</v>
      </c>
      <c r="J132" s="61">
        <v>0</v>
      </c>
      <c r="K132" s="61">
        <v>0</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f t="shared" si="1"/>
        <v>4779407.38</v>
      </c>
      <c r="AT132" s="33"/>
    </row>
    <row r="133" spans="1:46" ht="33" customHeight="1">
      <c r="A133" s="32">
        <v>344</v>
      </c>
      <c r="B133" s="328" t="str">
        <f>VLOOKUP(A133,[3]bd_lista!A:C,3,FALSE)</f>
        <v>Instituto Plurinacional de Estudio de Lenguas y Culturas</v>
      </c>
      <c r="C133" s="329" t="str">
        <f>+VLOOKUP(A133,Contactos!$A$4:$F$544,6,FALSE)</f>
        <v>HNV</v>
      </c>
      <c r="D133" s="61">
        <v>0</v>
      </c>
      <c r="E133" s="61">
        <v>0</v>
      </c>
      <c r="F133" s="61">
        <v>1803000</v>
      </c>
      <c r="G133" s="61">
        <v>3222.72</v>
      </c>
      <c r="H133" s="61">
        <v>0</v>
      </c>
      <c r="I133" s="61">
        <v>0</v>
      </c>
      <c r="J133" s="61">
        <v>0</v>
      </c>
      <c r="K133" s="61">
        <v>697660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f t="shared" si="1"/>
        <v>2503882.7199999997</v>
      </c>
      <c r="AT133" s="33"/>
    </row>
    <row r="134" spans="1:46" ht="33" customHeight="1">
      <c r="A134" s="32">
        <v>345</v>
      </c>
      <c r="B134" s="328" t="str">
        <f>VLOOKUP(A134,[3]bd_lista!A:C,3,FALSE)</f>
        <v>Mutual de Servicios al Policía</v>
      </c>
      <c r="C134" s="329" t="str">
        <f>+VLOOKUP(A134,Contactos!$A$4:$F$544,6,FALSE)</f>
        <v>PLS</v>
      </c>
      <c r="D134" s="61">
        <v>0</v>
      </c>
      <c r="E134" s="61">
        <v>0</v>
      </c>
      <c r="F134" s="61">
        <v>0</v>
      </c>
      <c r="G134" s="61">
        <v>0</v>
      </c>
      <c r="H134" s="61">
        <v>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0</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f t="shared" si="1"/>
        <v>0</v>
      </c>
      <c r="AT134" s="33"/>
    </row>
    <row r="135" spans="1:46" ht="33" customHeight="1">
      <c r="A135" s="32">
        <v>346</v>
      </c>
      <c r="B135" s="328" t="str">
        <f>VLOOKUP(A135,[3]bd_lista!A:C,3,FALSE)</f>
        <v>Unidad de Investigaciones Financieras</v>
      </c>
      <c r="C135" s="329" t="str">
        <f>+VLOOKUP(A135,Contactos!$A$4:$F$544,6,FALSE)</f>
        <v>YAP</v>
      </c>
      <c r="D135" s="61">
        <v>0</v>
      </c>
      <c r="E135" s="61">
        <v>0</v>
      </c>
      <c r="F135" s="61">
        <v>0</v>
      </c>
      <c r="G135" s="61">
        <v>0</v>
      </c>
      <c r="H135" s="61">
        <v>0</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0</v>
      </c>
      <c r="AF135" s="61">
        <v>0</v>
      </c>
      <c r="AG135" s="61">
        <v>0</v>
      </c>
      <c r="AH135" s="61">
        <v>0</v>
      </c>
      <c r="AI135" s="61">
        <v>0</v>
      </c>
      <c r="AJ135" s="61">
        <v>0</v>
      </c>
      <c r="AK135" s="61">
        <v>0</v>
      </c>
      <c r="AL135" s="61">
        <v>0</v>
      </c>
      <c r="AM135" s="61">
        <v>0</v>
      </c>
      <c r="AN135" s="61">
        <v>0</v>
      </c>
      <c r="AO135" s="61">
        <v>0</v>
      </c>
      <c r="AP135" s="61">
        <v>0</v>
      </c>
      <c r="AQ135" s="61">
        <f t="shared" si="1"/>
        <v>0</v>
      </c>
      <c r="AT135" s="33"/>
    </row>
    <row r="136" spans="1:46" ht="33" customHeight="1">
      <c r="A136" s="32">
        <v>347</v>
      </c>
      <c r="B136" s="328" t="str">
        <f>VLOOKUP(A136,[3]bd_lista!A:C,3,FALSE)</f>
        <v>Autoridad de Fiscalización y Control de Cooperativas</v>
      </c>
      <c r="C136" s="329" t="str">
        <f>+VLOOKUP(A136,Contactos!$A$4:$F$544,6,FALSE)</f>
        <v>JVS</v>
      </c>
      <c r="D136" s="61">
        <v>0</v>
      </c>
      <c r="E136" s="61">
        <v>0</v>
      </c>
      <c r="F136" s="61">
        <v>710361.36</v>
      </c>
      <c r="G136" s="61">
        <v>0</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f t="shared" si="1"/>
        <v>710361.36</v>
      </c>
      <c r="AT136" s="33"/>
    </row>
    <row r="137" spans="1:46" ht="33" customHeight="1">
      <c r="A137" s="32">
        <v>348</v>
      </c>
      <c r="B137" s="328" t="str">
        <f>VLOOKUP(A137,[3]bd_lista!A:C,3,FALSE)</f>
        <v>Autoridad Plurinacional de la Madre Tierra</v>
      </c>
      <c r="C137" s="329" t="str">
        <f>+VLOOKUP(A137,Contactos!$A$4:$F$544,6,FALSE)</f>
        <v>GCP</v>
      </c>
      <c r="D137" s="61">
        <v>0</v>
      </c>
      <c r="E137" s="61">
        <v>0</v>
      </c>
      <c r="F137" s="61">
        <v>0</v>
      </c>
      <c r="G137" s="61">
        <v>21696.870000000003</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0</v>
      </c>
      <c r="AF137" s="61">
        <v>0</v>
      </c>
      <c r="AG137" s="61">
        <v>0</v>
      </c>
      <c r="AH137" s="61">
        <v>0</v>
      </c>
      <c r="AI137" s="61">
        <v>0</v>
      </c>
      <c r="AJ137" s="61">
        <v>0</v>
      </c>
      <c r="AK137" s="61">
        <v>0</v>
      </c>
      <c r="AL137" s="61">
        <v>0</v>
      </c>
      <c r="AM137" s="61">
        <v>0</v>
      </c>
      <c r="AN137" s="61">
        <v>0</v>
      </c>
      <c r="AO137" s="61">
        <v>0</v>
      </c>
      <c r="AP137" s="61">
        <v>0</v>
      </c>
      <c r="AQ137" s="61">
        <f t="shared" si="1"/>
        <v>21696.870000000003</v>
      </c>
      <c r="AT137" s="33"/>
    </row>
    <row r="138" spans="1:46" ht="33" customHeight="1">
      <c r="A138" s="32">
        <v>349</v>
      </c>
      <c r="B138" s="328" t="str">
        <f>VLOOKUP(A138,[3]bd_lista!A:C,3,FALSE)</f>
        <v>Centro de Inv.Arqueológicas,Antropológicas y Adm.de Tiwanaku</v>
      </c>
      <c r="C138" s="329" t="str">
        <f>+VLOOKUP(A138,Contactos!$A$4:$F$544,6,FALSE)</f>
        <v>JRC</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f t="shared" si="1"/>
        <v>0</v>
      </c>
      <c r="AT138" s="33"/>
    </row>
    <row r="139" spans="1:46" ht="33" customHeight="1">
      <c r="A139" s="32">
        <v>371</v>
      </c>
      <c r="B139" s="328" t="str">
        <f>VLOOKUP(A139,[3]bd_lista!A:C,3,FALSE)</f>
        <v>Centro Internacional de la Quinua</v>
      </c>
      <c r="C139" s="329" t="str">
        <f>+VLOOKUP(A139,Contactos!$A$4:$F$544,6,FALSE)</f>
        <v>RCC</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f t="shared" si="1"/>
        <v>0</v>
      </c>
      <c r="AT139" s="33"/>
    </row>
    <row r="140" spans="1:46" ht="33" customHeight="1">
      <c r="A140" s="32">
        <v>373</v>
      </c>
      <c r="B140" s="328" t="str">
        <f>VLOOKUP(A140,[3]bd_lista!A:C,3,FALSE)</f>
        <v>Fondo de Desarrollo Indigena</v>
      </c>
      <c r="C140" s="329" t="str">
        <f>+VLOOKUP(A140,Contactos!$A$4:$F$544,6,FALSE)</f>
        <v>RCC</v>
      </c>
      <c r="D140" s="61">
        <v>0</v>
      </c>
      <c r="E140" s="61">
        <v>0</v>
      </c>
      <c r="F140" s="61">
        <v>0</v>
      </c>
      <c r="G140" s="61">
        <v>1202.5</v>
      </c>
      <c r="H140" s="61">
        <v>0</v>
      </c>
      <c r="I140" s="61">
        <v>0</v>
      </c>
      <c r="J140" s="61">
        <v>0</v>
      </c>
      <c r="K140" s="61">
        <v>258128.15</v>
      </c>
      <c r="L140" s="61">
        <v>0</v>
      </c>
      <c r="M140" s="61">
        <v>0</v>
      </c>
      <c r="N140" s="61">
        <v>0</v>
      </c>
      <c r="O140" s="61">
        <v>199988</v>
      </c>
      <c r="P140" s="61">
        <v>0</v>
      </c>
      <c r="Q140" s="61">
        <v>0</v>
      </c>
      <c r="R140" s="61">
        <v>0</v>
      </c>
      <c r="S140" s="61">
        <v>0</v>
      </c>
      <c r="T140" s="61">
        <v>23960678.649999999</v>
      </c>
      <c r="U140" s="61">
        <v>0</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f t="shared" si="1"/>
        <v>24419997.299999997</v>
      </c>
      <c r="AT140" s="33"/>
    </row>
    <row r="141" spans="1:46" ht="33" customHeight="1">
      <c r="A141" s="32">
        <v>374</v>
      </c>
      <c r="B141" s="328" t="str">
        <f>VLOOKUP(A141,[3]bd_lista!A:C,3,FALSE)</f>
        <v>Agencia de Gobierno Electrónico y Tecnologías de Información y Comunicación</v>
      </c>
      <c r="C141" s="329" t="str">
        <f>+VLOOKUP(A141,Contactos!$A$4:$F$544,6,FALSE)</f>
        <v>RCC</v>
      </c>
      <c r="D141" s="61">
        <v>0</v>
      </c>
      <c r="E141" s="61">
        <v>0</v>
      </c>
      <c r="F141" s="61">
        <v>0</v>
      </c>
      <c r="G141" s="61">
        <v>8196.5499999999993</v>
      </c>
      <c r="H141" s="61">
        <v>0</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f t="shared" ref="AQ141:AQ207" si="2">SUM(D141:AP141)</f>
        <v>8196.5499999999993</v>
      </c>
      <c r="AT141" s="33"/>
    </row>
    <row r="142" spans="1:46" ht="33" customHeight="1">
      <c r="A142" s="32">
        <v>376</v>
      </c>
      <c r="B142" s="328" t="str">
        <f>VLOOKUP(A142,[3]bd_lista!A:C,3,FALSE)</f>
        <v>Agencia Boliviana de Energía Nuclear</v>
      </c>
      <c r="C142" s="329" t="str">
        <f>+VLOOKUP(A142,Contactos!$A$4:$F$544,6,FALSE)</f>
        <v>JVS</v>
      </c>
      <c r="D142" s="61">
        <v>0</v>
      </c>
      <c r="E142" s="61">
        <v>0</v>
      </c>
      <c r="F142" s="61">
        <v>0</v>
      </c>
      <c r="G142" s="61">
        <v>0</v>
      </c>
      <c r="H142" s="61">
        <v>0</v>
      </c>
      <c r="I142" s="61">
        <v>0</v>
      </c>
      <c r="J142" s="61">
        <v>0</v>
      </c>
      <c r="K142" s="61">
        <v>0</v>
      </c>
      <c r="L142" s="61">
        <v>0</v>
      </c>
      <c r="M142" s="61">
        <v>0</v>
      </c>
      <c r="N142" s="61">
        <v>8480.7899999999991</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0</v>
      </c>
      <c r="AF142" s="61">
        <v>0</v>
      </c>
      <c r="AG142" s="61">
        <v>0</v>
      </c>
      <c r="AH142" s="61">
        <v>0</v>
      </c>
      <c r="AI142" s="61">
        <v>0</v>
      </c>
      <c r="AJ142" s="61">
        <v>0</v>
      </c>
      <c r="AK142" s="61">
        <v>0</v>
      </c>
      <c r="AL142" s="61">
        <v>0</v>
      </c>
      <c r="AM142" s="61">
        <v>0</v>
      </c>
      <c r="AN142" s="61">
        <v>0</v>
      </c>
      <c r="AO142" s="61">
        <v>0</v>
      </c>
      <c r="AP142" s="61">
        <v>0</v>
      </c>
      <c r="AQ142" s="61">
        <f t="shared" si="2"/>
        <v>8480.7899999999991</v>
      </c>
      <c r="AT142" s="33"/>
    </row>
    <row r="143" spans="1:46" ht="33" customHeight="1">
      <c r="A143" s="32">
        <v>378</v>
      </c>
      <c r="B143" s="328" t="str">
        <f>VLOOKUP(A143,[3]bd_lista!A:C,3,FALSE)</f>
        <v>Servicio Nacional Textil</v>
      </c>
      <c r="C143" s="329" t="str">
        <f>+VLOOKUP(A143,Contactos!$A$4:$F$544,6,FALSE)</f>
        <v>JVS</v>
      </c>
      <c r="D143" s="61">
        <v>0</v>
      </c>
      <c r="E143" s="61">
        <v>0</v>
      </c>
      <c r="F143" s="61">
        <v>0</v>
      </c>
      <c r="G143" s="61">
        <v>0</v>
      </c>
      <c r="H143" s="61">
        <v>0</v>
      </c>
      <c r="I143" s="61">
        <v>0</v>
      </c>
      <c r="J143" s="61">
        <v>0</v>
      </c>
      <c r="K143" s="61">
        <v>127006.04</v>
      </c>
      <c r="L143" s="61">
        <v>0</v>
      </c>
      <c r="M143" s="61">
        <v>0</v>
      </c>
      <c r="N143" s="61">
        <v>0</v>
      </c>
      <c r="O143" s="61">
        <v>0</v>
      </c>
      <c r="P143" s="61">
        <v>0</v>
      </c>
      <c r="Q143" s="61">
        <v>0</v>
      </c>
      <c r="R143" s="61">
        <v>0</v>
      </c>
      <c r="S143" s="61">
        <v>0</v>
      </c>
      <c r="T143" s="61">
        <v>0</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f t="shared" si="2"/>
        <v>127006.04</v>
      </c>
      <c r="AT143" s="33"/>
    </row>
    <row r="144" spans="1:46" ht="33" customHeight="1">
      <c r="A144" s="32">
        <v>379</v>
      </c>
      <c r="B144" s="328" t="str">
        <f>VLOOKUP(A144,[3]bd_lista!A:C,3,FALSE)</f>
        <v xml:space="preserve">Escuela Boliviana Intercultural de Danza </v>
      </c>
      <c r="C144" s="329" t="str">
        <f>+VLOOKUP(A144,Contactos!$A$4:$F$544,6,FALSE)</f>
        <v>RCC</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f t="shared" si="2"/>
        <v>0</v>
      </c>
      <c r="AT144" s="33"/>
    </row>
    <row r="145" spans="1:46" ht="33" customHeight="1">
      <c r="A145" s="32">
        <v>382</v>
      </c>
      <c r="B145" s="328" t="str">
        <f>VLOOKUP(A145,[3]bd_lista!A:C,3,FALSE)</f>
        <v>Agencia de Infraestructura en Salud y Equipamiento Médico</v>
      </c>
      <c r="C145" s="329" t="str">
        <f>+VLOOKUP(A145,Contactos!$A$4:$F$544,6,FALSE)</f>
        <v>ETC</v>
      </c>
      <c r="D145" s="61">
        <v>0</v>
      </c>
      <c r="E145" s="61">
        <v>43535194.600000001</v>
      </c>
      <c r="F145" s="61">
        <v>0</v>
      </c>
      <c r="G145" s="61">
        <v>3806.19</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43535194.6008</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f t="shared" si="2"/>
        <v>87074195.390799999</v>
      </c>
      <c r="AT145" s="33"/>
    </row>
    <row r="146" spans="1:46" ht="33" customHeight="1">
      <c r="A146" s="32">
        <v>383</v>
      </c>
      <c r="B146" s="328" t="str">
        <f>VLOOKUP(A146,[3]bd_lista!A:C,3,FALSE)</f>
        <v>Agencia Boliviana de Correos "Correos de Bolivia"</v>
      </c>
      <c r="C146" s="329" t="str">
        <f>+VLOOKUP(A146,Contactos!$A$4:$F$544,6,FALSE)</f>
        <v>YAP</v>
      </c>
      <c r="D146" s="61">
        <v>0</v>
      </c>
      <c r="E146" s="61">
        <v>2918518.5999999996</v>
      </c>
      <c r="F146" s="61">
        <v>0</v>
      </c>
      <c r="G146" s="61">
        <v>0</v>
      </c>
      <c r="H146" s="61">
        <v>0</v>
      </c>
      <c r="I146" s="61">
        <v>0</v>
      </c>
      <c r="J146" s="61">
        <v>300</v>
      </c>
      <c r="K146" s="61">
        <v>0</v>
      </c>
      <c r="L146" s="61">
        <v>0</v>
      </c>
      <c r="M146" s="61">
        <v>0</v>
      </c>
      <c r="N146" s="61">
        <v>0</v>
      </c>
      <c r="O146" s="61">
        <v>0</v>
      </c>
      <c r="P146" s="61">
        <v>0</v>
      </c>
      <c r="Q146" s="61">
        <v>0</v>
      </c>
      <c r="R146" s="61">
        <v>0</v>
      </c>
      <c r="S146" s="61">
        <v>0</v>
      </c>
      <c r="T146" s="61">
        <v>0</v>
      </c>
      <c r="U146" s="61">
        <v>0</v>
      </c>
      <c r="V146" s="61">
        <v>0</v>
      </c>
      <c r="W146" s="61">
        <v>0</v>
      </c>
      <c r="X146" s="61">
        <v>0</v>
      </c>
      <c r="Y146" s="61">
        <v>0</v>
      </c>
      <c r="Z146" s="61">
        <v>2918518.6058000005</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f t="shared" si="2"/>
        <v>5837337.2058000006</v>
      </c>
      <c r="AT146" s="33"/>
    </row>
    <row r="147" spans="1:46" ht="33" customHeight="1">
      <c r="A147" s="32">
        <v>385</v>
      </c>
      <c r="B147" s="328" t="str">
        <f>VLOOKUP(A147,[3]bd_lista!A:C,3,FALSE)</f>
        <v>Autoridad de Supervisión de la Seguridad Social de Corto Plazo</v>
      </c>
      <c r="C147" s="329" t="str">
        <f>+VLOOKUP(A147,Contactos!$A$4:$F$544,6,FALSE)</f>
        <v>JVS</v>
      </c>
      <c r="D147" s="61">
        <v>0</v>
      </c>
      <c r="E147" s="61">
        <v>0</v>
      </c>
      <c r="F147" s="61">
        <v>0</v>
      </c>
      <c r="G147" s="61">
        <v>0</v>
      </c>
      <c r="H147" s="61">
        <v>0</v>
      </c>
      <c r="I147" s="61">
        <v>0</v>
      </c>
      <c r="J147" s="61">
        <v>0</v>
      </c>
      <c r="K147" s="61">
        <v>0</v>
      </c>
      <c r="L147" s="61">
        <v>0</v>
      </c>
      <c r="M147" s="61">
        <v>0</v>
      </c>
      <c r="N147" s="61">
        <v>0</v>
      </c>
      <c r="O147" s="61">
        <v>0</v>
      </c>
      <c r="P147" s="61">
        <v>0</v>
      </c>
      <c r="Q147" s="61">
        <v>0</v>
      </c>
      <c r="R147" s="61">
        <v>0</v>
      </c>
      <c r="S147" s="61">
        <v>0</v>
      </c>
      <c r="T147" s="61">
        <v>0</v>
      </c>
      <c r="U147" s="61">
        <v>0</v>
      </c>
      <c r="V147" s="61">
        <v>0</v>
      </c>
      <c r="W147" s="61">
        <v>0</v>
      </c>
      <c r="X147" s="61">
        <v>0</v>
      </c>
      <c r="Y147" s="61">
        <v>193124.84</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f t="shared" si="2"/>
        <v>193124.84</v>
      </c>
      <c r="AT147" s="33"/>
    </row>
    <row r="148" spans="1:46" ht="33" customHeight="1">
      <c r="A148" s="32">
        <v>386</v>
      </c>
      <c r="B148" s="328" t="str">
        <f>VLOOKUP(A148,[3]bd_lista!A:C,3,FALSE)</f>
        <v>Servicio Plurinacional de la Mujer y de la Despatriarcalización Ana María Romero</v>
      </c>
      <c r="C148" s="329" t="str">
        <f>+VLOOKUP(A148,Contactos!$A$4:$F$544,6,FALSE)</f>
        <v>VCK</v>
      </c>
      <c r="D148" s="61">
        <v>0</v>
      </c>
      <c r="E148" s="61">
        <v>0</v>
      </c>
      <c r="F148" s="61">
        <v>0</v>
      </c>
      <c r="G148" s="61">
        <v>0</v>
      </c>
      <c r="H148" s="61">
        <v>0</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f t="shared" si="2"/>
        <v>0</v>
      </c>
      <c r="AT148" s="33"/>
    </row>
    <row r="149" spans="1:46" ht="33" customHeight="1">
      <c r="A149" s="32">
        <v>387</v>
      </c>
      <c r="B149" s="328" t="str">
        <f>VLOOKUP(A149,[3]bd_lista!A:C,3,FALSE)</f>
        <v>Agencia del Desarrollo del Cine y Audiovisual Bolivianos</v>
      </c>
      <c r="C149" s="329" t="str">
        <f>+VLOOKUP(A149,Contactos!$A$4:$F$544,6,FALSE)</f>
        <v>VCK</v>
      </c>
      <c r="D149" s="61">
        <v>0</v>
      </c>
      <c r="E149" s="61">
        <v>0</v>
      </c>
      <c r="F149" s="61">
        <v>48521</v>
      </c>
      <c r="G149" s="61">
        <v>0</v>
      </c>
      <c r="H149" s="61">
        <v>0</v>
      </c>
      <c r="I149" s="61">
        <v>0</v>
      </c>
      <c r="J149" s="61">
        <v>0</v>
      </c>
      <c r="K149" s="61">
        <v>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f t="shared" si="2"/>
        <v>48521</v>
      </c>
      <c r="AT149" s="33"/>
    </row>
    <row r="150" spans="1:46" ht="33" customHeight="1">
      <c r="A150" s="32">
        <v>388</v>
      </c>
      <c r="B150" s="328" t="str">
        <f>VLOOKUP(A150,[3]bd_lista!A:C,3,FALSE)</f>
        <v>Servicio Plurinacional de Registro de Comercio</v>
      </c>
      <c r="C150" s="329" t="str">
        <f>+VLOOKUP(A150,Contactos!$A$4:$F$544,6,FALSE)</f>
        <v>RCC</v>
      </c>
      <c r="D150" s="61">
        <v>0</v>
      </c>
      <c r="E150" s="61">
        <v>0</v>
      </c>
      <c r="F150" s="61">
        <v>0</v>
      </c>
      <c r="G150" s="61">
        <v>0</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f t="shared" si="2"/>
        <v>0</v>
      </c>
      <c r="AT150" s="33"/>
    </row>
    <row r="151" spans="1:46" ht="33" customHeight="1">
      <c r="A151" s="32">
        <v>389</v>
      </c>
      <c r="B151" s="328" t="str">
        <f>VLOOKUP(A151,[3]bd_lista!A:C,3,FALSE)</f>
        <v>Navegación Aérea y Aeropuertos Bolivianos</v>
      </c>
      <c r="C151" s="329" t="str">
        <f>+VLOOKUP(A151,Contactos!$A$4:$F$544,6,FALSE)</f>
        <v>PLS</v>
      </c>
      <c r="D151" s="61">
        <v>3378850.65</v>
      </c>
      <c r="E151" s="61">
        <v>25295279.100000001</v>
      </c>
      <c r="F151" s="61">
        <v>3411544.51</v>
      </c>
      <c r="G151" s="61">
        <v>321372.65000000002</v>
      </c>
      <c r="H151" s="61">
        <v>0</v>
      </c>
      <c r="I151" s="61">
        <v>0</v>
      </c>
      <c r="J151" s="61">
        <v>800</v>
      </c>
      <c r="K151" s="61">
        <v>0</v>
      </c>
      <c r="L151" s="61">
        <v>0</v>
      </c>
      <c r="M151" s="61">
        <v>0</v>
      </c>
      <c r="N151" s="61">
        <v>0</v>
      </c>
      <c r="O151" s="61">
        <v>0</v>
      </c>
      <c r="P151" s="61">
        <v>0</v>
      </c>
      <c r="Q151" s="61">
        <v>0</v>
      </c>
      <c r="R151" s="61">
        <v>0</v>
      </c>
      <c r="S151" s="61">
        <v>0</v>
      </c>
      <c r="T151" s="61">
        <v>0</v>
      </c>
      <c r="U151" s="61">
        <v>0</v>
      </c>
      <c r="V151" s="61">
        <v>0</v>
      </c>
      <c r="W151" s="61">
        <v>0</v>
      </c>
      <c r="X151" s="61">
        <v>0</v>
      </c>
      <c r="Y151" s="61">
        <v>0</v>
      </c>
      <c r="Z151" s="61">
        <v>25295279.104199998</v>
      </c>
      <c r="AA151" s="61">
        <v>0</v>
      </c>
      <c r="AB151" s="61">
        <v>0</v>
      </c>
      <c r="AC151" s="61">
        <v>0</v>
      </c>
      <c r="AD151" s="61">
        <v>0</v>
      </c>
      <c r="AE151" s="61">
        <v>0</v>
      </c>
      <c r="AF151" s="61">
        <v>0</v>
      </c>
      <c r="AG151" s="61">
        <v>0</v>
      </c>
      <c r="AH151" s="61">
        <v>0</v>
      </c>
      <c r="AI151" s="61">
        <v>0</v>
      </c>
      <c r="AJ151" s="61">
        <v>0</v>
      </c>
      <c r="AK151" s="61">
        <v>0</v>
      </c>
      <c r="AL151" s="61">
        <v>0</v>
      </c>
      <c r="AM151" s="61">
        <v>0</v>
      </c>
      <c r="AN151" s="61">
        <v>0</v>
      </c>
      <c r="AO151" s="61">
        <v>0</v>
      </c>
      <c r="AP151" s="61">
        <v>0</v>
      </c>
      <c r="AQ151" s="61"/>
      <c r="AT151" s="33"/>
    </row>
    <row r="152" spans="1:46" ht="33" customHeight="1">
      <c r="A152" s="32">
        <v>411</v>
      </c>
      <c r="B152" s="328" t="str">
        <f>VLOOKUP(A152,[3]bd_lista!A:C,3,FALSE)</f>
        <v>Corporación del Seguro Social Militar</v>
      </c>
      <c r="C152" s="329" t="e">
        <f>+VLOOKUP(A152,Contactos!$A$4:$F$544,6,FALSE)</f>
        <v>#N/A</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c r="AT152" s="33"/>
    </row>
    <row r="153" spans="1:46" ht="33" customHeight="1">
      <c r="A153" s="32">
        <v>417</v>
      </c>
      <c r="B153" s="328" t="str">
        <f>VLOOKUP(A153,[3]bd_lista!A:C,3,FALSE)</f>
        <v>Caja Nacional de Salud</v>
      </c>
      <c r="C153" s="329" t="e">
        <f>+VLOOKUP(A153,Contactos!$A$4:$F$544,6,FALSE)</f>
        <v>#N/A</v>
      </c>
      <c r="D153" s="61">
        <v>0</v>
      </c>
      <c r="E153" s="61">
        <v>0</v>
      </c>
      <c r="F153" s="61">
        <v>0</v>
      </c>
      <c r="G153" s="61">
        <v>246866.8</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f t="shared" si="2"/>
        <v>246866.8</v>
      </c>
      <c r="AT153" s="33"/>
    </row>
    <row r="154" spans="1:46" ht="33" customHeight="1">
      <c r="A154" s="32">
        <v>418</v>
      </c>
      <c r="B154" s="328" t="str">
        <f>VLOOKUP(A154,[3]bd_lista!A:C,3,FALSE)</f>
        <v>Caja Petrolera de Salud</v>
      </c>
      <c r="C154" s="329" t="e">
        <f>+VLOOKUP(A154,Contactos!$A$4:$F$544,6,FALSE)</f>
        <v>#N/A</v>
      </c>
      <c r="D154" s="61">
        <v>0</v>
      </c>
      <c r="E154" s="61">
        <v>0</v>
      </c>
      <c r="F154" s="61">
        <v>0</v>
      </c>
      <c r="G154" s="61">
        <v>400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f t="shared" si="2"/>
        <v>400</v>
      </c>
      <c r="AT154" s="33"/>
    </row>
    <row r="155" spans="1:46" ht="33" customHeight="1">
      <c r="A155" s="32">
        <v>422</v>
      </c>
      <c r="B155" s="328" t="str">
        <f>VLOOKUP(A155,[3]bd_lista!A:C,3,FALSE)</f>
        <v>Caja Bancaria Estatal de Salud</v>
      </c>
      <c r="C155" s="329" t="str">
        <f>+VLOOKUP(A155,Contactos!$A$4:$F$544,6,FALSE)</f>
        <v>YAP</v>
      </c>
      <c r="D155" s="61">
        <v>0</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f t="shared" si="2"/>
        <v>0</v>
      </c>
      <c r="AT155" s="33"/>
    </row>
    <row r="156" spans="1:46" ht="33" customHeight="1">
      <c r="A156" s="32">
        <v>423</v>
      </c>
      <c r="B156" s="328" t="str">
        <f>VLOOKUP(A156,[3]bd_lista!A:C,3,FALSE)</f>
        <v>Caja de Salud del Servicio Nal. de Caminos y Ramas Anexas</v>
      </c>
      <c r="C156" s="329" t="str">
        <f>+VLOOKUP(A156,Contactos!$A$4:$F$544,6,FALSE)</f>
        <v>JRC</v>
      </c>
      <c r="D156" s="61">
        <v>0</v>
      </c>
      <c r="E156" s="61">
        <v>0</v>
      </c>
      <c r="F156" s="61">
        <v>0</v>
      </c>
      <c r="G156" s="61">
        <v>10831.71</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f t="shared" si="2"/>
        <v>10831.71</v>
      </c>
      <c r="AT156" s="33"/>
    </row>
    <row r="157" spans="1:46" ht="33" customHeight="1">
      <c r="A157" s="32">
        <v>424</v>
      </c>
      <c r="B157" s="328" t="str">
        <f>VLOOKUP(A157,[3]bd_lista!A:C,3,FALSE)</f>
        <v>Caja de Salud CORDES</v>
      </c>
      <c r="C157" s="329" t="e">
        <f>+VLOOKUP(A157,Contactos!$A$4:$F$544,6,FALSE)</f>
        <v>#N/A</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f t="shared" si="2"/>
        <v>0</v>
      </c>
      <c r="AT157" s="33"/>
    </row>
    <row r="158" spans="1:46" ht="33" customHeight="1">
      <c r="A158" s="32">
        <v>425</v>
      </c>
      <c r="B158" s="328" t="str">
        <f>VLOOKUP(A158,[3]bd_lista!A:C,3,FALSE)</f>
        <v>Seguro Social Universitario de Cochabamba</v>
      </c>
      <c r="C158" s="329" t="e">
        <f>+VLOOKUP(A158,Contactos!$A$4:$F$544,6,FALSE)</f>
        <v>#N/A</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f t="shared" si="2"/>
        <v>0</v>
      </c>
      <c r="AT158" s="33"/>
    </row>
    <row r="159" spans="1:46" ht="33" customHeight="1">
      <c r="A159" s="32">
        <v>426</v>
      </c>
      <c r="B159" s="328" t="str">
        <f>VLOOKUP(A159,[3]bd_lista!A:C,3,FALSE)</f>
        <v>Seguro Social Universitario de Oruro</v>
      </c>
      <c r="C159" s="329" t="e">
        <f>+VLOOKUP(A159,Contactos!$A$4:$F$544,6,FALSE)</f>
        <v>#N/A</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f t="shared" si="2"/>
        <v>0</v>
      </c>
      <c r="AT159" s="33"/>
    </row>
    <row r="160" spans="1:46" ht="33" customHeight="1">
      <c r="A160" s="32">
        <v>427</v>
      </c>
      <c r="B160" s="328" t="str">
        <f>VLOOKUP(A160,[3]bd_lista!A:C,3,FALSE)</f>
        <v>Seguro Social Universitario de Santa Cruz</v>
      </c>
      <c r="C160" s="329" t="e">
        <f>+VLOOKUP(A160,Contactos!$A$4:$F$544,6,FALSE)</f>
        <v>#N/A</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T160" s="33"/>
    </row>
    <row r="161" spans="1:46" ht="33" customHeight="1">
      <c r="A161" s="32">
        <v>428</v>
      </c>
      <c r="B161" s="328" t="str">
        <f>VLOOKUP(A161,[3]bd_lista!A:C,3,FALSE)</f>
        <v>Seguro Social Universitario de Sucre</v>
      </c>
      <c r="C161" s="329" t="e">
        <f>+VLOOKUP(A161,Contactos!$A$4:$F$544,6,FALSE)</f>
        <v>#N/A</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f t="shared" si="2"/>
        <v>0</v>
      </c>
      <c r="AT161" s="33"/>
    </row>
    <row r="162" spans="1:46" ht="33" customHeight="1">
      <c r="A162" s="32">
        <v>429</v>
      </c>
      <c r="B162" s="328" t="str">
        <f>VLOOKUP(A162,[3]bd_lista!A:C,3,FALSE)</f>
        <v>Seguro Social Universitario de La Paz</v>
      </c>
      <c r="C162" s="329" t="e">
        <f>+VLOOKUP(A162,Contactos!$A$4:$F$544,6,FALSE)</f>
        <v>#N/A</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f t="shared" si="2"/>
        <v>0</v>
      </c>
      <c r="AT162" s="33"/>
    </row>
    <row r="163" spans="1:46" ht="33" customHeight="1">
      <c r="A163" s="32">
        <v>432</v>
      </c>
      <c r="B163" s="328" t="str">
        <f>VLOOKUP(A163,[3]bd_lista!A:C,3,FALSE)</f>
        <v>Seguro Social Universitario de Tarija</v>
      </c>
      <c r="C163" s="329" t="e">
        <f>+VLOOKUP(A163,Contactos!$A$4:$F$544,6,FALSE)</f>
        <v>#N/A</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f t="shared" si="2"/>
        <v>0</v>
      </c>
      <c r="AT163" s="33"/>
    </row>
    <row r="164" spans="1:46" ht="33" customHeight="1">
      <c r="A164" s="32">
        <v>433</v>
      </c>
      <c r="B164" s="328" t="str">
        <f>VLOOKUP(A164,[3]bd_lista!A:C,3,FALSE)</f>
        <v>Seguro Social Universitario de Potosí</v>
      </c>
      <c r="C164" s="329" t="e">
        <f>+VLOOKUP(A164,Contactos!$A$4:$F$544,6,FALSE)</f>
        <v>#N/A</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f t="shared" si="2"/>
        <v>0</v>
      </c>
      <c r="AT164" s="33"/>
    </row>
    <row r="165" spans="1:46" ht="33" customHeight="1">
      <c r="A165" s="32">
        <v>434</v>
      </c>
      <c r="B165" s="328" t="str">
        <f>VLOOKUP(A165,[3]bd_lista!A:C,3,FALSE)</f>
        <v>Seguro Social Universitario de Beni</v>
      </c>
      <c r="C165" s="329" t="e">
        <f>+VLOOKUP(A165,Contactos!$A$4:$F$544,6,FALSE)</f>
        <v>#N/A</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f t="shared" si="2"/>
        <v>0</v>
      </c>
      <c r="AT165" s="33"/>
    </row>
    <row r="166" spans="1:46" ht="33" customHeight="1">
      <c r="A166" s="32">
        <v>435</v>
      </c>
      <c r="B166" s="328" t="str">
        <f>VLOOKUP(A166,[3]bd_lista!A:C,3,FALSE)</f>
        <v>Seguro Integral de Salud</v>
      </c>
      <c r="C166" s="329" t="e">
        <f>+VLOOKUP(A166,Contactos!$A$4:$F$544,6,FALSE)</f>
        <v>#N/A</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f t="shared" si="2"/>
        <v>0</v>
      </c>
      <c r="AT166" s="33"/>
    </row>
    <row r="167" spans="1:46" ht="33" customHeight="1">
      <c r="A167" s="32">
        <v>512</v>
      </c>
      <c r="B167" s="328" t="str">
        <f>VLOOKUP(A167,[3]bd_lista!A:C,3,FALSE)</f>
        <v>Adm.de Aeropuertos y Servicios Auxiliares a la Naveg. Aérea</v>
      </c>
      <c r="C167" s="329">
        <f>+VLOOKUP(A167,Contactos!$A$4:$F$544,6,FALSE)</f>
        <v>0</v>
      </c>
      <c r="D167" s="61">
        <v>0</v>
      </c>
      <c r="E167" s="61">
        <v>0</v>
      </c>
      <c r="F167" s="61">
        <v>0</v>
      </c>
      <c r="G167" s="61">
        <v>36151.33</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f t="shared" si="2"/>
        <v>36151.33</v>
      </c>
      <c r="AT167" s="33"/>
    </row>
    <row r="168" spans="1:46" ht="33" customHeight="1">
      <c r="A168" s="32">
        <v>513</v>
      </c>
      <c r="B168" s="328" t="str">
        <f>VLOOKUP(A168,[3]bd_lista!A:C,3,FALSE)</f>
        <v>Yacimientos Petrolíferos Fiscales Bolivianos</v>
      </c>
      <c r="C168" s="329" t="str">
        <f>+VLOOKUP(A168,Contactos!$A$4:$F$544,6,FALSE)</f>
        <v>JVS</v>
      </c>
      <c r="D168" s="61">
        <v>0</v>
      </c>
      <c r="E168" s="61">
        <v>0</v>
      </c>
      <c r="F168" s="61">
        <v>0</v>
      </c>
      <c r="G168" s="61">
        <v>52953.120000000003</v>
      </c>
      <c r="H168" s="61">
        <v>0</v>
      </c>
      <c r="I168" s="61">
        <v>0</v>
      </c>
      <c r="J168" s="61">
        <v>600</v>
      </c>
      <c r="K168" s="61">
        <v>311902787.72999996</v>
      </c>
      <c r="L168" s="61">
        <v>0</v>
      </c>
      <c r="M168" s="61">
        <v>3846.2700000000041</v>
      </c>
      <c r="N168" s="61">
        <v>31125.11</v>
      </c>
      <c r="O168" s="61">
        <v>0</v>
      </c>
      <c r="P168" s="61">
        <v>0</v>
      </c>
      <c r="Q168" s="61">
        <v>844334450.16000009</v>
      </c>
      <c r="R168" s="61">
        <v>0</v>
      </c>
      <c r="S168" s="61">
        <v>0</v>
      </c>
      <c r="T168" s="61">
        <v>0</v>
      </c>
      <c r="U168" s="61">
        <v>0</v>
      </c>
      <c r="V168" s="61">
        <v>0</v>
      </c>
      <c r="W168" s="61">
        <v>0</v>
      </c>
      <c r="X168" s="61">
        <v>3151923.25</v>
      </c>
      <c r="Y168" s="61">
        <v>0</v>
      </c>
      <c r="Z168" s="61">
        <v>0</v>
      </c>
      <c r="AA168" s="61">
        <v>0</v>
      </c>
      <c r="AB168" s="61">
        <v>0</v>
      </c>
      <c r="AC168" s="61">
        <v>0</v>
      </c>
      <c r="AD168" s="61">
        <v>0</v>
      </c>
      <c r="AE168" s="61">
        <v>832224846.42000008</v>
      </c>
      <c r="AF168" s="61">
        <v>0</v>
      </c>
      <c r="AG168" s="61">
        <v>0</v>
      </c>
      <c r="AH168" s="61">
        <v>0</v>
      </c>
      <c r="AI168" s="61">
        <v>0</v>
      </c>
      <c r="AJ168" s="61">
        <v>0</v>
      </c>
      <c r="AK168" s="61">
        <v>0</v>
      </c>
      <c r="AL168" s="61">
        <v>0</v>
      </c>
      <c r="AM168" s="61">
        <v>0</v>
      </c>
      <c r="AN168" s="61">
        <v>0</v>
      </c>
      <c r="AO168" s="61">
        <v>0</v>
      </c>
      <c r="AP168" s="61">
        <v>0</v>
      </c>
      <c r="AQ168" s="61">
        <f t="shared" si="2"/>
        <v>1991702532.0600002</v>
      </c>
      <c r="AT168" s="33"/>
    </row>
    <row r="169" spans="1:46" ht="33" customHeight="1">
      <c r="A169" s="32">
        <v>514</v>
      </c>
      <c r="B169" s="328" t="str">
        <f>VLOOKUP(A169,[3]bd_lista!A:C,3,FALSE)</f>
        <v>Empresa Nacional de Electricidad</v>
      </c>
      <c r="C169" s="329" t="str">
        <f>+VLOOKUP(A169,Contactos!$A$4:$F$544,6,FALSE)</f>
        <v>JVS</v>
      </c>
      <c r="D169" s="61">
        <v>0</v>
      </c>
      <c r="E169" s="61">
        <v>50</v>
      </c>
      <c r="F169" s="61">
        <v>0</v>
      </c>
      <c r="G169" s="61">
        <v>27531412.18</v>
      </c>
      <c r="H169" s="61">
        <v>0</v>
      </c>
      <c r="I169" s="61">
        <v>0</v>
      </c>
      <c r="J169" s="61">
        <v>0</v>
      </c>
      <c r="K169" s="61">
        <v>0</v>
      </c>
      <c r="L169" s="61">
        <v>0</v>
      </c>
      <c r="M169" s="61">
        <v>0</v>
      </c>
      <c r="N169" s="61">
        <v>13229.98</v>
      </c>
      <c r="O169" s="61">
        <v>0</v>
      </c>
      <c r="P169" s="61">
        <v>0</v>
      </c>
      <c r="Q169" s="61">
        <v>0</v>
      </c>
      <c r="R169" s="61">
        <v>0</v>
      </c>
      <c r="S169" s="61">
        <v>0</v>
      </c>
      <c r="T169" s="61">
        <v>0</v>
      </c>
      <c r="U169" s="61">
        <v>0</v>
      </c>
      <c r="V169" s="61">
        <v>0</v>
      </c>
      <c r="W169" s="61">
        <v>0</v>
      </c>
      <c r="X169" s="61">
        <v>0</v>
      </c>
      <c r="Y169" s="61">
        <v>0</v>
      </c>
      <c r="Z169" s="61">
        <v>50.009399999999999</v>
      </c>
      <c r="AA169" s="61">
        <v>0</v>
      </c>
      <c r="AB169" s="61">
        <v>0</v>
      </c>
      <c r="AC169" s="61">
        <v>0</v>
      </c>
      <c r="AD169" s="61">
        <v>0</v>
      </c>
      <c r="AE169" s="61">
        <v>0</v>
      </c>
      <c r="AF169" s="61">
        <v>0</v>
      </c>
      <c r="AG169" s="61">
        <v>0</v>
      </c>
      <c r="AH169" s="61">
        <v>0</v>
      </c>
      <c r="AI169" s="61">
        <v>0</v>
      </c>
      <c r="AJ169" s="61">
        <v>0</v>
      </c>
      <c r="AK169" s="61">
        <v>0</v>
      </c>
      <c r="AL169" s="61">
        <v>0</v>
      </c>
      <c r="AM169" s="61">
        <v>0</v>
      </c>
      <c r="AN169" s="61">
        <v>0</v>
      </c>
      <c r="AO169" s="61">
        <v>0</v>
      </c>
      <c r="AP169" s="61">
        <v>0</v>
      </c>
      <c r="AQ169" s="61">
        <f t="shared" si="2"/>
        <v>27544742.169399999</v>
      </c>
      <c r="AT169" s="33"/>
    </row>
    <row r="170" spans="1:46" ht="33" customHeight="1">
      <c r="A170" s="32">
        <v>517</v>
      </c>
      <c r="B170" s="328" t="str">
        <f>VLOOKUP(A170,[3]bd_lista!A:C,3,FALSE)</f>
        <v>Corporación Minera de Bolivia</v>
      </c>
      <c r="C170" s="329" t="str">
        <f>+VLOOKUP(A170,Contactos!$A$4:$F$544,6,FALSE)</f>
        <v>JRC</v>
      </c>
      <c r="D170" s="61">
        <v>0</v>
      </c>
      <c r="E170" s="61">
        <v>0</v>
      </c>
      <c r="F170" s="61">
        <v>0</v>
      </c>
      <c r="G170" s="61">
        <v>1000</v>
      </c>
      <c r="H170" s="61">
        <v>0</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f t="shared" si="2"/>
        <v>1000</v>
      </c>
      <c r="AT170" s="33"/>
    </row>
    <row r="171" spans="1:46" ht="33" customHeight="1">
      <c r="A171" s="32">
        <v>520</v>
      </c>
      <c r="B171" s="328" t="str">
        <f>VLOOKUP(A171,[3]bd_lista!A:C,3,FALSE)</f>
        <v>Empresa Metalúrgica VINTO - Nacionalizada</v>
      </c>
      <c r="C171" s="329" t="str">
        <f>+VLOOKUP(A171,Contactos!$A$4:$F$544,6,FALSE)</f>
        <v>VHM</v>
      </c>
      <c r="D171" s="61">
        <v>0</v>
      </c>
      <c r="E171" s="61">
        <v>0</v>
      </c>
      <c r="F171" s="61">
        <v>0</v>
      </c>
      <c r="G171" s="61">
        <v>100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f t="shared" si="2"/>
        <v>100</v>
      </c>
      <c r="AT171" s="33"/>
    </row>
    <row r="172" spans="1:46" ht="33" customHeight="1">
      <c r="A172" s="32">
        <v>522</v>
      </c>
      <c r="B172" s="328" t="str">
        <f>VLOOKUP(A172,[3]bd_lista!A:C,3,FALSE)</f>
        <v>Empresa Nacional de Ferrocarriles - Residual</v>
      </c>
      <c r="C172" s="329" t="str">
        <f>+VLOOKUP(A172,Contactos!$A$4:$F$544,6,FALSE)</f>
        <v>VHM</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f t="shared" si="2"/>
        <v>0</v>
      </c>
      <c r="AT172" s="33"/>
    </row>
    <row r="173" spans="1:46" ht="33" customHeight="1">
      <c r="A173" s="32">
        <v>525</v>
      </c>
      <c r="B173" s="328" t="str">
        <f>VLOOKUP(A173,[3]bd_lista!A:C,3,FALSE)</f>
        <v>Transportes Aéreos Bolivianos</v>
      </c>
      <c r="C173" s="329" t="str">
        <f>+VLOOKUP(A173,Contactos!$A$4:$F$544,6,FALSE)</f>
        <v>RCC</v>
      </c>
      <c r="D173" s="61">
        <v>0</v>
      </c>
      <c r="E173" s="61">
        <v>0</v>
      </c>
      <c r="F173" s="61">
        <v>6572.81</v>
      </c>
      <c r="G173" s="61">
        <v>0</v>
      </c>
      <c r="H173" s="61">
        <v>0</v>
      </c>
      <c r="I173" s="61">
        <v>0</v>
      </c>
      <c r="J173" s="61">
        <v>0</v>
      </c>
      <c r="K173" s="61">
        <v>653604.61</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f t="shared" si="2"/>
        <v>660177.42000000004</v>
      </c>
      <c r="AT173" s="33"/>
    </row>
    <row r="174" spans="1:46" ht="33" customHeight="1">
      <c r="A174" s="32">
        <v>526</v>
      </c>
      <c r="B174" s="328" t="str">
        <f>VLOOKUP(A174,[3]bd_lista!A:C,3,FALSE)</f>
        <v>Bolivia TV</v>
      </c>
      <c r="C174" s="329" t="str">
        <f>+VLOOKUP(A174,Contactos!$A$4:$F$544,6,FALSE)</f>
        <v>JVS</v>
      </c>
      <c r="D174" s="61">
        <v>0</v>
      </c>
      <c r="E174" s="61">
        <v>0</v>
      </c>
      <c r="F174" s="61">
        <v>1023000</v>
      </c>
      <c r="G174" s="61">
        <v>3056.45</v>
      </c>
      <c r="H174" s="61">
        <v>0</v>
      </c>
      <c r="I174" s="61">
        <v>0</v>
      </c>
      <c r="J174" s="61">
        <v>0</v>
      </c>
      <c r="K174" s="61">
        <v>55040.799999999996</v>
      </c>
      <c r="L174" s="61">
        <v>0</v>
      </c>
      <c r="M174" s="61">
        <v>0</v>
      </c>
      <c r="N174" s="61">
        <v>0</v>
      </c>
      <c r="O174" s="61">
        <v>0</v>
      </c>
      <c r="P174" s="61">
        <v>0</v>
      </c>
      <c r="Q174" s="61">
        <v>0</v>
      </c>
      <c r="R174" s="61">
        <v>0</v>
      </c>
      <c r="S174" s="61">
        <v>0</v>
      </c>
      <c r="T174" s="61">
        <v>0</v>
      </c>
      <c r="U174" s="61">
        <v>0</v>
      </c>
      <c r="V174" s="61">
        <v>0</v>
      </c>
      <c r="W174" s="61">
        <v>0</v>
      </c>
      <c r="X174" s="61">
        <v>0</v>
      </c>
      <c r="Y174" s="61">
        <v>98700</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f t="shared" si="2"/>
        <v>1179797.25</v>
      </c>
      <c r="AT174" s="33"/>
    </row>
    <row r="175" spans="1:46" ht="33" customHeight="1">
      <c r="A175" s="32">
        <v>548</v>
      </c>
      <c r="B175" s="328" t="str">
        <f>VLOOKUP(A175,[3]bd_lista!A:C,3,FALSE)</f>
        <v>Corporación de las Fuerzas Armadas p/ el Des. Nacional</v>
      </c>
      <c r="C175" s="329" t="str">
        <f>+VLOOKUP(A175,Contactos!$A$4:$F$544,6,FALSE)</f>
        <v>JRC</v>
      </c>
      <c r="D175" s="61">
        <v>0</v>
      </c>
      <c r="E175" s="61">
        <v>13105.98</v>
      </c>
      <c r="F175" s="61">
        <v>1470997.9700000002</v>
      </c>
      <c r="G175" s="61">
        <v>3064.3</v>
      </c>
      <c r="H175" s="61">
        <v>0</v>
      </c>
      <c r="I175" s="61">
        <v>0</v>
      </c>
      <c r="J175" s="61">
        <v>0</v>
      </c>
      <c r="K175" s="61">
        <v>0</v>
      </c>
      <c r="L175" s="61">
        <v>0</v>
      </c>
      <c r="M175" s="61">
        <v>0</v>
      </c>
      <c r="N175" s="61">
        <v>3082.3100000000004</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f t="shared" si="2"/>
        <v>1490250.5600000003</v>
      </c>
      <c r="AT175" s="33"/>
    </row>
    <row r="176" spans="1:46" ht="33" customHeight="1">
      <c r="A176" s="32">
        <v>551</v>
      </c>
      <c r="B176" s="328" t="str">
        <f>VLOOKUP(A176,[3]bd_lista!A:C,3,FALSE)</f>
        <v>Empresa Naviera Boliviana</v>
      </c>
      <c r="C176" s="329" t="str">
        <f>+VLOOKUP(A176,Contactos!$A$4:$F$544,6,FALSE)</f>
        <v>RCC</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f t="shared" si="2"/>
        <v>0</v>
      </c>
      <c r="AT176" s="33"/>
    </row>
    <row r="177" spans="1:46" ht="33" customHeight="1">
      <c r="A177" s="32">
        <v>572</v>
      </c>
      <c r="B177" s="328" t="str">
        <f>VLOOKUP(A177,[3]bd_lista!A:C,3,FALSE)</f>
        <v>Empresa de Apoyo a la Producción de Alimentos</v>
      </c>
      <c r="C177" s="329" t="str">
        <f>+VLOOKUP(A177,Contactos!$A$4:$F$544,6,FALSE)</f>
        <v>YAP</v>
      </c>
      <c r="D177" s="61">
        <v>0</v>
      </c>
      <c r="E177" s="61">
        <v>0</v>
      </c>
      <c r="F177" s="61">
        <v>42840634.950000003</v>
      </c>
      <c r="G177" s="61">
        <v>5527.2300000000014</v>
      </c>
      <c r="H177" s="61">
        <v>0</v>
      </c>
      <c r="I177" s="61">
        <v>0</v>
      </c>
      <c r="J177" s="61">
        <v>0</v>
      </c>
      <c r="K177" s="61">
        <v>20435984.829999998</v>
      </c>
      <c r="L177" s="61">
        <v>0</v>
      </c>
      <c r="M177" s="61">
        <v>0</v>
      </c>
      <c r="N177" s="61">
        <v>0</v>
      </c>
      <c r="O177" s="61">
        <v>0</v>
      </c>
      <c r="P177" s="61">
        <v>0</v>
      </c>
      <c r="Q177" s="61">
        <v>0</v>
      </c>
      <c r="R177" s="61">
        <v>0</v>
      </c>
      <c r="S177" s="61">
        <v>0</v>
      </c>
      <c r="T177" s="61">
        <v>0</v>
      </c>
      <c r="U177" s="61">
        <v>0</v>
      </c>
      <c r="V177" s="61">
        <v>0</v>
      </c>
      <c r="W177" s="61">
        <v>0</v>
      </c>
      <c r="X177" s="61">
        <v>0</v>
      </c>
      <c r="Y177" s="61">
        <v>93104050.900000036</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f t="shared" si="2"/>
        <v>156386197.91000003</v>
      </c>
      <c r="AT177" s="33"/>
    </row>
    <row r="178" spans="1:46" ht="33" customHeight="1">
      <c r="A178" s="32">
        <v>573</v>
      </c>
      <c r="B178" s="328" t="str">
        <f>VLOOKUP(A178,[3]bd_lista!A:C,3,FALSE)</f>
        <v>Empresa Siderúrgica del Mutún</v>
      </c>
      <c r="C178" s="329" t="str">
        <f>+VLOOKUP(A178,Contactos!$A$4:$F$544,6,FALSE)</f>
        <v>JVS</v>
      </c>
      <c r="D178" s="61">
        <v>0</v>
      </c>
      <c r="E178" s="61">
        <v>0</v>
      </c>
      <c r="F178" s="61">
        <v>1440600</v>
      </c>
      <c r="G178" s="61">
        <v>22</v>
      </c>
      <c r="H178" s="61">
        <v>0</v>
      </c>
      <c r="I178" s="61">
        <v>0</v>
      </c>
      <c r="J178" s="61">
        <v>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0</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f t="shared" si="2"/>
        <v>1440622</v>
      </c>
      <c r="AT178" s="33"/>
    </row>
    <row r="179" spans="1:46" ht="33" customHeight="1">
      <c r="A179" s="32">
        <v>576</v>
      </c>
      <c r="B179" s="328" t="str">
        <f>VLOOKUP(A179,[3]bd_lista!A:C,3,FALSE)</f>
        <v>Empresa Pública Nacional Estratégica Cartones de Bolivia</v>
      </c>
      <c r="C179" s="329" t="str">
        <f>+VLOOKUP(A179,Contactos!$A$4:$F$544,6,FALSE)</f>
        <v>JVS</v>
      </c>
      <c r="D179" s="61">
        <v>0</v>
      </c>
      <c r="E179" s="61">
        <v>0</v>
      </c>
      <c r="F179" s="61">
        <v>1217326.24</v>
      </c>
      <c r="G179" s="61">
        <v>0</v>
      </c>
      <c r="H179" s="61">
        <v>0</v>
      </c>
      <c r="I179" s="61">
        <v>0</v>
      </c>
      <c r="J179" s="61">
        <v>0</v>
      </c>
      <c r="K179" s="61">
        <v>0</v>
      </c>
      <c r="L179" s="61">
        <v>0</v>
      </c>
      <c r="M179" s="61">
        <v>0</v>
      </c>
      <c r="N179" s="61">
        <v>1234.3</v>
      </c>
      <c r="O179" s="61">
        <v>0</v>
      </c>
      <c r="P179" s="61">
        <v>0</v>
      </c>
      <c r="Q179" s="61">
        <v>0</v>
      </c>
      <c r="R179" s="61">
        <v>0</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f t="shared" si="2"/>
        <v>1218560.54</v>
      </c>
      <c r="AT179" s="33"/>
    </row>
    <row r="180" spans="1:46" ht="33" customHeight="1">
      <c r="A180" s="32">
        <v>578</v>
      </c>
      <c r="B180" s="328" t="str">
        <f>VLOOKUP(A180,[3]bd_lista!A:C,3,FALSE)</f>
        <v>Boliviana de Aviación</v>
      </c>
      <c r="C180" s="329" t="str">
        <f>+VLOOKUP(A180,Contactos!$A$4:$F$544,6,FALSE)</f>
        <v>JRC</v>
      </c>
      <c r="D180" s="61">
        <v>0</v>
      </c>
      <c r="E180" s="61">
        <v>0</v>
      </c>
      <c r="F180" s="61">
        <v>105090</v>
      </c>
      <c r="G180" s="61">
        <v>238933.75</v>
      </c>
      <c r="H180" s="61">
        <v>0</v>
      </c>
      <c r="I180" s="61">
        <v>0</v>
      </c>
      <c r="J180" s="61">
        <v>50</v>
      </c>
      <c r="K180" s="61">
        <v>0</v>
      </c>
      <c r="L180" s="61">
        <v>0</v>
      </c>
      <c r="M180" s="61">
        <v>0</v>
      </c>
      <c r="N180" s="61">
        <v>1327.81</v>
      </c>
      <c r="O180" s="61">
        <v>0</v>
      </c>
      <c r="P180" s="61">
        <v>0</v>
      </c>
      <c r="Q180" s="61">
        <v>4106368.96</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f t="shared" si="2"/>
        <v>4451770.5199999996</v>
      </c>
      <c r="AT180" s="33"/>
    </row>
    <row r="181" spans="1:46" ht="33" customHeight="1">
      <c r="A181" s="32">
        <v>580</v>
      </c>
      <c r="B181" s="328" t="str">
        <f>VLOOKUP(A181,[3]bd_lista!A:C,3,FALSE)</f>
        <v>Depósitos Aduaneros Bolivianos</v>
      </c>
      <c r="C181" s="329" t="str">
        <f>+VLOOKUP(A181,Contactos!$A$4:$F$544,6,FALSE)</f>
        <v>JVS</v>
      </c>
      <c r="D181" s="61">
        <v>0</v>
      </c>
      <c r="E181" s="61">
        <v>0</v>
      </c>
      <c r="F181" s="61">
        <v>0</v>
      </c>
      <c r="G181" s="61">
        <v>5673.91</v>
      </c>
      <c r="H181" s="61">
        <v>0</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f t="shared" si="2"/>
        <v>5673.91</v>
      </c>
      <c r="AT181" s="33"/>
    </row>
    <row r="182" spans="1:46" ht="33" customHeight="1">
      <c r="A182" s="32">
        <v>584</v>
      </c>
      <c r="B182" s="328" t="str">
        <f>VLOOKUP(A182,[3]bd_lista!A:C,3,FALSE)</f>
        <v>Empresa Boliviana de Industrializacion de Hidrocarburos</v>
      </c>
      <c r="C182" s="329" t="str">
        <f>+VLOOKUP(A182,Contactos!$A$4:$F$544,6,FALSE)</f>
        <v>YAP</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f t="shared" si="2"/>
        <v>0</v>
      </c>
      <c r="AT182" s="33"/>
    </row>
    <row r="183" spans="1:46" ht="33" customHeight="1">
      <c r="A183" s="32">
        <v>585</v>
      </c>
      <c r="B183" s="328" t="str">
        <f>VLOOKUP(A183,[3]bd_lista!A:C,3,FALSE)</f>
        <v>Agencia Boliviana Espacial</v>
      </c>
      <c r="C183" s="329" t="str">
        <f>+VLOOKUP(A183,Contactos!$A$4:$F$544,6,FALSE)</f>
        <v>HNV</v>
      </c>
      <c r="D183" s="61">
        <v>0</v>
      </c>
      <c r="E183" s="61">
        <v>0</v>
      </c>
      <c r="F183" s="61">
        <v>0</v>
      </c>
      <c r="G183" s="61">
        <v>0</v>
      </c>
      <c r="H183" s="61">
        <v>0</v>
      </c>
      <c r="I183" s="61">
        <v>0</v>
      </c>
      <c r="J183" s="61">
        <v>0</v>
      </c>
      <c r="K183" s="61">
        <v>12896.8</v>
      </c>
      <c r="L183" s="61">
        <v>0</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0</v>
      </c>
      <c r="AF183" s="61">
        <v>0</v>
      </c>
      <c r="AG183" s="61">
        <v>0</v>
      </c>
      <c r="AH183" s="61">
        <v>0</v>
      </c>
      <c r="AI183" s="61">
        <v>0</v>
      </c>
      <c r="AJ183" s="61">
        <v>0</v>
      </c>
      <c r="AK183" s="61">
        <v>0</v>
      </c>
      <c r="AL183" s="61">
        <v>0</v>
      </c>
      <c r="AM183" s="61">
        <v>0</v>
      </c>
      <c r="AN183" s="61">
        <v>0</v>
      </c>
      <c r="AO183" s="61">
        <v>0</v>
      </c>
      <c r="AP183" s="61">
        <v>0</v>
      </c>
      <c r="AQ183" s="61">
        <f t="shared" si="2"/>
        <v>12896.8</v>
      </c>
      <c r="AT183" s="33"/>
    </row>
    <row r="184" spans="1:46" ht="33" customHeight="1">
      <c r="A184" s="32">
        <v>586</v>
      </c>
      <c r="B184" s="328" t="str">
        <f>VLOOKUP(A184,[3]bd_lista!A:C,3,FALSE)</f>
        <v>Empresa Azucarera San Buenaventura</v>
      </c>
      <c r="C184" s="329" t="str">
        <f>+VLOOKUP(A184,Contactos!$A$4:$F$544,6,FALSE)</f>
        <v>HNV</v>
      </c>
      <c r="D184" s="61">
        <v>0</v>
      </c>
      <c r="E184" s="61">
        <v>0</v>
      </c>
      <c r="F184" s="61">
        <v>3694922.5</v>
      </c>
      <c r="G184" s="61">
        <v>2916.2</v>
      </c>
      <c r="H184" s="61">
        <v>0</v>
      </c>
      <c r="I184" s="61">
        <v>0</v>
      </c>
      <c r="J184" s="61">
        <v>0</v>
      </c>
      <c r="K184" s="61">
        <v>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f t="shared" si="2"/>
        <v>3697838.7</v>
      </c>
      <c r="AT184" s="33"/>
    </row>
    <row r="185" spans="1:46" ht="33" customHeight="1">
      <c r="A185" s="32">
        <v>587</v>
      </c>
      <c r="B185" s="328" t="str">
        <f>VLOOKUP(A185,[3]bd_lista!A:C,3,FALSE)</f>
        <v>Empresa Estratégica Boliviana de Construcción y Conservación de Infraestructura Civil</v>
      </c>
      <c r="C185" s="329" t="str">
        <f>+VLOOKUP(A185,Contactos!$A$4:$F$544,6,FALSE)</f>
        <v>JMT</v>
      </c>
      <c r="D185" s="61">
        <v>0</v>
      </c>
      <c r="E185" s="61">
        <v>0</v>
      </c>
      <c r="F185" s="61">
        <v>5331853.4800000004</v>
      </c>
      <c r="G185" s="61">
        <v>43943736.760000005</v>
      </c>
      <c r="H185" s="61">
        <v>0</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f t="shared" si="2"/>
        <v>49275590.24000001</v>
      </c>
      <c r="AT185" s="33"/>
    </row>
    <row r="186" spans="1:46" ht="33" customHeight="1">
      <c r="A186" s="330">
        <v>590</v>
      </c>
      <c r="B186" s="328" t="str">
        <f>VLOOKUP(A186,[3]bd_lista!A:C,3,FALSE)</f>
        <v>Empresa Pública "QUIPUS"</v>
      </c>
      <c r="C186" s="329" t="str">
        <f>+VLOOKUP(A186,Contactos!$A$4:$F$544,6,FALSE)</f>
        <v>JRC</v>
      </c>
      <c r="D186" s="61">
        <v>0</v>
      </c>
      <c r="E186" s="61">
        <v>0</v>
      </c>
      <c r="F186" s="61">
        <v>0</v>
      </c>
      <c r="G186" s="61">
        <v>1150.01</v>
      </c>
      <c r="H186" s="61">
        <v>0</v>
      </c>
      <c r="I186" s="61">
        <v>0</v>
      </c>
      <c r="J186" s="61">
        <v>1558.49</v>
      </c>
      <c r="K186" s="61">
        <v>0</v>
      </c>
      <c r="L186" s="61">
        <v>0</v>
      </c>
      <c r="M186" s="61">
        <v>0</v>
      </c>
      <c r="N186" s="61">
        <v>10160.74</v>
      </c>
      <c r="O186" s="61">
        <v>0</v>
      </c>
      <c r="P186" s="61">
        <v>0</v>
      </c>
      <c r="Q186" s="61">
        <v>0</v>
      </c>
      <c r="R186" s="61">
        <v>0</v>
      </c>
      <c r="S186" s="61">
        <v>0</v>
      </c>
      <c r="T186" s="61">
        <v>0</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f t="shared" si="2"/>
        <v>12869.24</v>
      </c>
      <c r="AT186" s="33"/>
    </row>
    <row r="187" spans="1:46" ht="33" customHeight="1">
      <c r="A187" s="32">
        <v>591</v>
      </c>
      <c r="B187" s="328" t="str">
        <f>VLOOKUP(A187,[3]bd_lista!A:C,3,FALSE)</f>
        <v>Empresa Estatal de Transporte por Cable "Mi teleférico"</v>
      </c>
      <c r="C187" s="329" t="str">
        <f>+VLOOKUP(A187,Contactos!$A$4:$F$544,6,FALSE)</f>
        <v>ETC</v>
      </c>
      <c r="D187" s="61">
        <v>0</v>
      </c>
      <c r="E187" s="61">
        <v>665542.38</v>
      </c>
      <c r="F187" s="61">
        <v>9978910.9000000004</v>
      </c>
      <c r="G187" s="61">
        <v>2599200.9300000002</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665542.3824</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f t="shared" si="2"/>
        <v>13909196.592400001</v>
      </c>
      <c r="AT187" s="33"/>
    </row>
    <row r="188" spans="1:46" ht="33" customHeight="1">
      <c r="A188" s="32">
        <v>592</v>
      </c>
      <c r="B188" s="328" t="str">
        <f>VLOOKUP(A188,[3]bd_lista!A:C,3,FALSE)</f>
        <v>Empresa Estatal "Boliviana de Turismo"</v>
      </c>
      <c r="C188" s="329">
        <f>+VLOOKUP(A188,Contactos!$A$4:$F$544,6,FALSE)</f>
        <v>0</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f t="shared" si="2"/>
        <v>0</v>
      </c>
      <c r="AT188" s="33"/>
    </row>
    <row r="189" spans="1:46" ht="33" customHeight="1">
      <c r="A189" s="32">
        <v>593</v>
      </c>
      <c r="B189" s="328" t="str">
        <f>VLOOKUP(A189,[3]bd_lista!A:C,3,FALSE)</f>
        <v>Empresa Pública YACANA</v>
      </c>
      <c r="C189" s="329" t="str">
        <f>+VLOOKUP(A189,Contactos!$A$4:$F$544,6,FALSE)</f>
        <v>GCP</v>
      </c>
      <c r="D189" s="61">
        <v>0</v>
      </c>
      <c r="E189" s="61">
        <v>0</v>
      </c>
      <c r="F189" s="61">
        <v>0</v>
      </c>
      <c r="G189" s="61">
        <v>55.3</v>
      </c>
      <c r="H189" s="61">
        <v>0</v>
      </c>
      <c r="I189" s="61">
        <v>0</v>
      </c>
      <c r="J189" s="61">
        <v>0</v>
      </c>
      <c r="K189" s="61">
        <v>0</v>
      </c>
      <c r="L189" s="61">
        <v>0</v>
      </c>
      <c r="M189" s="61">
        <v>100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f t="shared" si="2"/>
        <v>155.30000000000001</v>
      </c>
      <c r="AT189" s="33"/>
    </row>
    <row r="190" spans="1:46" ht="33" customHeight="1">
      <c r="A190" s="32">
        <v>594</v>
      </c>
      <c r="B190" s="328" t="str">
        <f>VLOOKUP(A190,[3]bd_lista!A:C,3,FALSE)</f>
        <v>Administración de Servicios Portuarios - Bolivia</v>
      </c>
      <c r="C190" s="329" t="str">
        <f>+VLOOKUP(A190,Contactos!$A$4:$F$544,6,FALSE)</f>
        <v>VHM</v>
      </c>
      <c r="D190" s="61">
        <v>0</v>
      </c>
      <c r="E190" s="61">
        <v>0</v>
      </c>
      <c r="F190" s="61">
        <v>2407655.1800000002</v>
      </c>
      <c r="G190" s="61">
        <v>2908.34</v>
      </c>
      <c r="H190" s="61">
        <v>0</v>
      </c>
      <c r="I190" s="61">
        <v>0</v>
      </c>
      <c r="J190" s="61">
        <v>0</v>
      </c>
      <c r="K190" s="61">
        <v>0</v>
      </c>
      <c r="L190" s="61">
        <v>0</v>
      </c>
      <c r="M190" s="61">
        <v>100</v>
      </c>
      <c r="N190" s="61">
        <v>0</v>
      </c>
      <c r="O190" s="61">
        <v>0</v>
      </c>
      <c r="P190" s="61">
        <v>0</v>
      </c>
      <c r="Q190" s="61">
        <v>0</v>
      </c>
      <c r="R190" s="61">
        <v>0</v>
      </c>
      <c r="S190" s="61">
        <v>0</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f t="shared" si="2"/>
        <v>2410663.52</v>
      </c>
      <c r="AT190" s="33"/>
    </row>
    <row r="191" spans="1:46" ht="33" customHeight="1">
      <c r="A191" s="32">
        <v>595</v>
      </c>
      <c r="B191" s="328" t="str">
        <f>VLOOKUP(A191,[3]bd_lista!A:C,3,FALSE)</f>
        <v>Gestora Pública de la Seguridad Social de Largo Plazo</v>
      </c>
      <c r="C191" s="329" t="str">
        <f>+VLOOKUP(A191,Contactos!$A$4:$F$544,6,FALSE)</f>
        <v>VHM</v>
      </c>
      <c r="D191" s="61">
        <v>0</v>
      </c>
      <c r="E191" s="61">
        <v>0</v>
      </c>
      <c r="F191" s="61">
        <v>0</v>
      </c>
      <c r="G191" s="61">
        <v>35061.769999999997</v>
      </c>
      <c r="H191" s="61">
        <v>0</v>
      </c>
      <c r="I191" s="61">
        <v>0</v>
      </c>
      <c r="J191" s="61">
        <v>0</v>
      </c>
      <c r="K191" s="61">
        <v>0</v>
      </c>
      <c r="L191" s="61">
        <v>0</v>
      </c>
      <c r="M191" s="61">
        <v>0</v>
      </c>
      <c r="N191" s="61">
        <v>0</v>
      </c>
      <c r="O191" s="61">
        <v>0</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f t="shared" si="2"/>
        <v>35061.769999999997</v>
      </c>
      <c r="AT191" s="33"/>
    </row>
    <row r="192" spans="1:46" ht="33" customHeight="1">
      <c r="A192" s="32">
        <v>596</v>
      </c>
      <c r="B192" s="328" t="str">
        <f>VLOOKUP(A192,[3]bd_lista!A:C,3,FALSE)</f>
        <v xml:space="preserve">Empresa Pública Transporte Aéreo Militar </v>
      </c>
      <c r="C192" s="329" t="str">
        <f>+VLOOKUP(A192,Contactos!$A$4:$F$544,6,FALSE)</f>
        <v>JRC</v>
      </c>
      <c r="D192" s="61">
        <v>0</v>
      </c>
      <c r="E192" s="61">
        <v>0</v>
      </c>
      <c r="F192" s="61">
        <v>0</v>
      </c>
      <c r="G192" s="61">
        <v>845.1</v>
      </c>
      <c r="H192" s="61">
        <v>0</v>
      </c>
      <c r="I192" s="61">
        <v>0</v>
      </c>
      <c r="J192" s="61">
        <v>0</v>
      </c>
      <c r="K192" s="61">
        <v>0</v>
      </c>
      <c r="L192" s="61">
        <v>0</v>
      </c>
      <c r="M192" s="61">
        <v>0</v>
      </c>
      <c r="N192" s="61">
        <v>0</v>
      </c>
      <c r="O192" s="61">
        <v>0</v>
      </c>
      <c r="P192" s="61">
        <v>0</v>
      </c>
      <c r="Q192" s="61">
        <v>0</v>
      </c>
      <c r="R192" s="61">
        <v>2461.91</v>
      </c>
      <c r="S192" s="61">
        <v>0</v>
      </c>
      <c r="T192" s="61">
        <v>0</v>
      </c>
      <c r="U192" s="61">
        <v>0</v>
      </c>
      <c r="V192" s="61">
        <v>0</v>
      </c>
      <c r="W192" s="61">
        <v>0</v>
      </c>
      <c r="X192" s="61">
        <v>0</v>
      </c>
      <c r="Y192" s="61">
        <v>0</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f t="shared" si="2"/>
        <v>3307.0099999999998</v>
      </c>
      <c r="AT192" s="33"/>
    </row>
    <row r="193" spans="1:46" ht="33" customHeight="1">
      <c r="A193" s="32">
        <v>597</v>
      </c>
      <c r="B193" s="328" t="str">
        <f>VLOOKUP(A193,[3]bd_lista!A:C,3,FALSE)</f>
        <v>Empresa Pública Nacional Estratégica de Yacimientos de Litio Bolivianos</v>
      </c>
      <c r="C193" s="329" t="str">
        <f>+VLOOKUP(A193,Contactos!$A$4:$F$544,6,FALSE)</f>
        <v>JMT</v>
      </c>
      <c r="D193" s="61">
        <v>0</v>
      </c>
      <c r="E193" s="61">
        <v>387898894.81999999</v>
      </c>
      <c r="F193" s="61">
        <v>0</v>
      </c>
      <c r="G193" s="61">
        <v>1763930.25</v>
      </c>
      <c r="H193" s="61">
        <v>0</v>
      </c>
      <c r="I193" s="61">
        <v>0</v>
      </c>
      <c r="J193" s="61">
        <v>57802.75</v>
      </c>
      <c r="K193" s="61">
        <v>61924278.720000014</v>
      </c>
      <c r="L193" s="61">
        <v>0</v>
      </c>
      <c r="M193" s="61">
        <v>2050</v>
      </c>
      <c r="N193" s="61">
        <v>3317.42</v>
      </c>
      <c r="O193" s="61">
        <v>0</v>
      </c>
      <c r="P193" s="61">
        <v>0</v>
      </c>
      <c r="Q193" s="61">
        <v>0</v>
      </c>
      <c r="R193" s="61">
        <v>0</v>
      </c>
      <c r="S193" s="61">
        <v>0</v>
      </c>
      <c r="T193" s="61">
        <v>0</v>
      </c>
      <c r="U193" s="61">
        <v>0</v>
      </c>
      <c r="V193" s="61">
        <v>0</v>
      </c>
      <c r="W193" s="61">
        <v>0</v>
      </c>
      <c r="X193" s="61">
        <v>0</v>
      </c>
      <c r="Y193" s="61">
        <v>0</v>
      </c>
      <c r="Z193" s="61">
        <v>387898894.824</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f t="shared" si="2"/>
        <v>839549168.78400004</v>
      </c>
      <c r="AT193" s="33"/>
    </row>
    <row r="194" spans="1:46" ht="33" customHeight="1">
      <c r="A194" s="32">
        <v>598</v>
      </c>
      <c r="B194" s="328" t="str">
        <f>VLOOKUP(A194,[3]bd_lista!A:C,3,FALSE)</f>
        <v>Empresa Pública "Editorial del Estado Plurinacional de Bolivia"</v>
      </c>
      <c r="C194" s="329" t="str">
        <f>+VLOOKUP(A194,Contactos!$A$4:$F$544,6,FALSE)</f>
        <v>RCC</v>
      </c>
      <c r="D194" s="61">
        <v>0</v>
      </c>
      <c r="E194" s="61">
        <v>0</v>
      </c>
      <c r="F194" s="61">
        <v>49071</v>
      </c>
      <c r="G194" s="61">
        <v>4081.01</v>
      </c>
      <c r="H194" s="61">
        <v>0</v>
      </c>
      <c r="I194" s="61">
        <v>0</v>
      </c>
      <c r="J194" s="61">
        <v>0</v>
      </c>
      <c r="K194" s="61">
        <v>0</v>
      </c>
      <c r="L194" s="61">
        <v>0</v>
      </c>
      <c r="M194" s="61">
        <v>0</v>
      </c>
      <c r="N194" s="61">
        <v>0</v>
      </c>
      <c r="O194" s="61">
        <v>0</v>
      </c>
      <c r="P194" s="61">
        <v>0</v>
      </c>
      <c r="Q194" s="61">
        <v>0</v>
      </c>
      <c r="R194" s="61">
        <v>0</v>
      </c>
      <c r="S194" s="61">
        <v>0</v>
      </c>
      <c r="T194" s="61">
        <v>0</v>
      </c>
      <c r="U194" s="61">
        <v>0</v>
      </c>
      <c r="V194" s="61">
        <v>0</v>
      </c>
      <c r="W194" s="61">
        <v>0</v>
      </c>
      <c r="X194" s="61">
        <v>0</v>
      </c>
      <c r="Y194" s="61">
        <v>934750</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f t="shared" si="2"/>
        <v>987902.01</v>
      </c>
      <c r="AT194" s="33"/>
    </row>
    <row r="195" spans="1:46" ht="33" customHeight="1">
      <c r="A195" s="32">
        <v>599</v>
      </c>
      <c r="B195" s="328" t="str">
        <f>VLOOKUP(A195,[3]bd_lista!A:C,3,FALSE)</f>
        <v>Empresa Boliviana de Alimentos y Derivados</v>
      </c>
      <c r="C195" s="329" t="str">
        <f>+VLOOKUP(A195,Contactos!$A$4:$F$544,6,FALSE)</f>
        <v>JRC</v>
      </c>
      <c r="D195" s="61">
        <v>0</v>
      </c>
      <c r="E195" s="61">
        <v>0</v>
      </c>
      <c r="F195" s="61">
        <v>67117679.070000008</v>
      </c>
      <c r="G195" s="61">
        <v>1177.8999999999999</v>
      </c>
      <c r="H195" s="61">
        <v>0</v>
      </c>
      <c r="I195" s="61">
        <v>0</v>
      </c>
      <c r="J195" s="61">
        <v>0</v>
      </c>
      <c r="K195" s="61">
        <v>0</v>
      </c>
      <c r="L195" s="61">
        <v>0</v>
      </c>
      <c r="M195" s="61">
        <v>0</v>
      </c>
      <c r="N195" s="61">
        <v>0</v>
      </c>
      <c r="O195" s="61">
        <v>0</v>
      </c>
      <c r="P195" s="61">
        <v>0</v>
      </c>
      <c r="Q195" s="61">
        <v>0</v>
      </c>
      <c r="R195" s="61">
        <v>0</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f t="shared" si="2"/>
        <v>67118856.970000014</v>
      </c>
      <c r="AT195" s="33"/>
    </row>
    <row r="196" spans="1:46" ht="33" customHeight="1">
      <c r="A196" s="32">
        <v>600</v>
      </c>
      <c r="B196" s="328" t="str">
        <f>VLOOKUP(A196,[3]bd_lista!A:C,3,FALSE)</f>
        <v>Empresa Servicios Aéreos Bolivianos</v>
      </c>
      <c r="C196" s="329" t="str">
        <f>+VLOOKUP(A196,Contactos!$A$4:$F$544,6,FALSE)</f>
        <v>RCC</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f t="shared" si="2"/>
        <v>0</v>
      </c>
      <c r="AT196" s="33"/>
    </row>
    <row r="197" spans="1:46" ht="15" customHeight="1">
      <c r="A197" s="32">
        <v>601</v>
      </c>
      <c r="B197" s="328" t="s">
        <v>1524</v>
      </c>
      <c r="C197" s="329" t="str">
        <f>+VLOOKUP(A197,Contactos!$A$4:$F$544,6,FALSE)</f>
        <v>ETC</v>
      </c>
      <c r="D197" s="61">
        <v>0</v>
      </c>
      <c r="E197" s="61">
        <v>0</v>
      </c>
      <c r="F197" s="61">
        <v>0</v>
      </c>
      <c r="G197" s="61">
        <v>797.13</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f t="shared" si="2"/>
        <v>797.13</v>
      </c>
      <c r="AT197" s="33"/>
    </row>
    <row r="198" spans="1:46" ht="33" customHeight="1">
      <c r="A198" s="32">
        <v>633</v>
      </c>
      <c r="B198" s="328" t="str">
        <f>VLOOKUP(A198,[3]bd_lista!A:C,3,FALSE)</f>
        <v>Empresa Misicuni</v>
      </c>
      <c r="C198" s="329" t="str">
        <f>+VLOOKUP(A198,Contactos!$A$4:$F$544,6,FALSE)</f>
        <v>JMT</v>
      </c>
      <c r="D198" s="61">
        <v>0</v>
      </c>
      <c r="E198" s="61">
        <v>0</v>
      </c>
      <c r="F198" s="61">
        <v>0</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f t="shared" si="2"/>
        <v>0</v>
      </c>
      <c r="AT198" s="33"/>
    </row>
    <row r="199" spans="1:46" ht="33" customHeight="1">
      <c r="A199" s="32">
        <v>634</v>
      </c>
      <c r="B199" s="328" t="str">
        <f>VLOOKUP(A199,[3]bd_lista!A:C,3,FALSE)</f>
        <v>Empresa Púb. Deptal. Hotel Terminal-Terminal de Buses Oruro</v>
      </c>
      <c r="C199" s="329">
        <f>+VLOOKUP(A199,Contactos!$A$4:$F$544,6,FALSE)</f>
        <v>0</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f t="shared" si="2"/>
        <v>0</v>
      </c>
      <c r="AT199" s="33"/>
    </row>
    <row r="200" spans="1:46" ht="33" customHeight="1">
      <c r="A200" s="32">
        <v>650</v>
      </c>
      <c r="B200" s="328" t="str">
        <f>VLOOKUP(A200,[3]bd_lista!A:C,3,FALSE)</f>
        <v>Asamblea Legislativa Plurinacional</v>
      </c>
      <c r="C200" s="329" t="str">
        <f>+VLOOKUP(A200,Contactos!$A$4:$F$544,6,FALSE)</f>
        <v>ETC</v>
      </c>
      <c r="D200" s="61">
        <v>0</v>
      </c>
      <c r="E200" s="61">
        <v>0</v>
      </c>
      <c r="F200" s="61">
        <v>0</v>
      </c>
      <c r="G200" s="61">
        <v>218744.58</v>
      </c>
      <c r="H200" s="61">
        <v>0</v>
      </c>
      <c r="I200" s="61">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f t="shared" si="2"/>
        <v>218744.58</v>
      </c>
      <c r="AT200" s="33"/>
    </row>
    <row r="201" spans="1:46" ht="33" customHeight="1">
      <c r="A201" s="32">
        <v>660</v>
      </c>
      <c r="B201" s="328" t="str">
        <f>VLOOKUP(A201,[3]bd_lista!A:C,3,FALSE)</f>
        <v>Órgano Judicial</v>
      </c>
      <c r="C201" s="329" t="str">
        <f>+VLOOKUP(A201,Contactos!$A$4:$F$544,6,FALSE)</f>
        <v>ETC</v>
      </c>
      <c r="D201" s="61">
        <v>0</v>
      </c>
      <c r="E201" s="61">
        <v>0</v>
      </c>
      <c r="F201" s="61">
        <v>6827667.6199999992</v>
      </c>
      <c r="G201" s="61">
        <v>1313441.51</v>
      </c>
      <c r="H201" s="61">
        <v>0</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f t="shared" si="2"/>
        <v>8141109.129999999</v>
      </c>
      <c r="AT201" s="33"/>
    </row>
    <row r="202" spans="1:46" ht="33" customHeight="1">
      <c r="A202" s="32">
        <v>661</v>
      </c>
      <c r="B202" s="328" t="str">
        <f>VLOOKUP(A202,[3]bd_lista!A:C,3,FALSE)</f>
        <v>Tribunal Constitucional Plurinacional</v>
      </c>
      <c r="C202" s="329" t="str">
        <f>+VLOOKUP(A202,Contactos!$A$4:$F$544,6,FALSE)</f>
        <v>YAP</v>
      </c>
      <c r="D202" s="61">
        <v>0</v>
      </c>
      <c r="E202" s="61">
        <v>0</v>
      </c>
      <c r="F202" s="61">
        <v>0</v>
      </c>
      <c r="G202" s="61">
        <v>0</v>
      </c>
      <c r="H202" s="61">
        <v>0</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f t="shared" si="2"/>
        <v>0</v>
      </c>
      <c r="AT202" s="33"/>
    </row>
    <row r="203" spans="1:46" ht="33" customHeight="1">
      <c r="A203" s="32">
        <v>670</v>
      </c>
      <c r="B203" s="328" t="str">
        <f>VLOOKUP(A203,[3]bd_lista!A:C,3,FALSE)</f>
        <v>Órgano Electoral Plurinacional</v>
      </c>
      <c r="C203" s="329" t="str">
        <f>+VLOOKUP(A203,Contactos!$A$4:$F$544,6,FALSE)</f>
        <v>VHM</v>
      </c>
      <c r="D203" s="61">
        <v>0</v>
      </c>
      <c r="E203" s="61">
        <v>0</v>
      </c>
      <c r="F203" s="61">
        <v>0</v>
      </c>
      <c r="G203" s="61">
        <v>3945.05</v>
      </c>
      <c r="H203" s="61">
        <v>0</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0</v>
      </c>
      <c r="AC203" s="61">
        <v>0</v>
      </c>
      <c r="AD203" s="61">
        <v>0</v>
      </c>
      <c r="AE203" s="61">
        <v>0</v>
      </c>
      <c r="AF203" s="61">
        <v>0</v>
      </c>
      <c r="AG203" s="61">
        <v>0</v>
      </c>
      <c r="AH203" s="61">
        <v>0</v>
      </c>
      <c r="AI203" s="61">
        <v>0</v>
      </c>
      <c r="AJ203" s="61">
        <v>0</v>
      </c>
      <c r="AK203" s="61">
        <v>0</v>
      </c>
      <c r="AL203" s="61">
        <v>0</v>
      </c>
      <c r="AM203" s="61">
        <v>0</v>
      </c>
      <c r="AN203" s="61">
        <v>0</v>
      </c>
      <c r="AO203" s="61">
        <v>0</v>
      </c>
      <c r="AP203" s="61">
        <v>0</v>
      </c>
      <c r="AQ203" s="61">
        <f t="shared" si="2"/>
        <v>3945.05</v>
      </c>
      <c r="AT203" s="33"/>
    </row>
    <row r="204" spans="1:46" ht="33" customHeight="1">
      <c r="A204" s="32">
        <v>680</v>
      </c>
      <c r="B204" s="328" t="str">
        <f>VLOOKUP(A204,[3]bd_lista!A:C,3,FALSE)</f>
        <v>Contraloria General del Estado</v>
      </c>
      <c r="C204" s="329" t="str">
        <f>+VLOOKUP(A204,Contactos!$A$4:$F$544,6,FALSE)</f>
        <v>YAP</v>
      </c>
      <c r="D204" s="61">
        <v>0</v>
      </c>
      <c r="E204" s="61">
        <v>0</v>
      </c>
      <c r="F204" s="61">
        <v>0</v>
      </c>
      <c r="G204" s="61">
        <v>32893.64</v>
      </c>
      <c r="H204" s="61">
        <v>0</v>
      </c>
      <c r="I204" s="61">
        <v>0</v>
      </c>
      <c r="J204" s="61">
        <v>0</v>
      </c>
      <c r="K204" s="61">
        <v>0</v>
      </c>
      <c r="L204" s="61">
        <v>0</v>
      </c>
      <c r="M204" s="61">
        <v>0</v>
      </c>
      <c r="N204" s="61">
        <v>0</v>
      </c>
      <c r="O204" s="61">
        <v>0</v>
      </c>
      <c r="P204" s="61">
        <v>0</v>
      </c>
      <c r="Q204" s="61">
        <v>0</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f t="shared" si="2"/>
        <v>32893.64</v>
      </c>
      <c r="AT204" s="33"/>
    </row>
    <row r="205" spans="1:46" ht="33" customHeight="1">
      <c r="A205" s="32">
        <v>681</v>
      </c>
      <c r="B205" s="328" t="str">
        <f>VLOOKUP(A205,[3]bd_lista!A:C,3,FALSE)</f>
        <v>Ministerio Público</v>
      </c>
      <c r="C205" s="329" t="str">
        <f>+VLOOKUP(A205,Contactos!$A$4:$F$544,6,FALSE)</f>
        <v>VHM</v>
      </c>
      <c r="D205" s="61">
        <v>0</v>
      </c>
      <c r="E205" s="61">
        <v>0</v>
      </c>
      <c r="F205" s="61">
        <v>0</v>
      </c>
      <c r="G205" s="61">
        <v>1200</v>
      </c>
      <c r="H205" s="61">
        <v>0</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6469.73</v>
      </c>
      <c r="AF205" s="61">
        <v>0</v>
      </c>
      <c r="AG205" s="61">
        <v>0</v>
      </c>
      <c r="AH205" s="61">
        <v>0</v>
      </c>
      <c r="AI205" s="61">
        <v>0</v>
      </c>
      <c r="AJ205" s="61">
        <v>0</v>
      </c>
      <c r="AK205" s="61">
        <v>0</v>
      </c>
      <c r="AL205" s="61">
        <v>0</v>
      </c>
      <c r="AM205" s="61">
        <v>0</v>
      </c>
      <c r="AN205" s="61">
        <v>0</v>
      </c>
      <c r="AO205" s="61">
        <v>0</v>
      </c>
      <c r="AP205" s="61">
        <v>0</v>
      </c>
      <c r="AQ205" s="61">
        <f t="shared" si="2"/>
        <v>7669.73</v>
      </c>
      <c r="AT205" s="33"/>
    </row>
    <row r="206" spans="1:46" ht="33" customHeight="1">
      <c r="A206" s="32">
        <v>682</v>
      </c>
      <c r="B206" s="328" t="str">
        <f>VLOOKUP(A206,[3]bd_lista!A:C,3,FALSE)</f>
        <v>Defensoria del Pueblo</v>
      </c>
      <c r="C206" s="329" t="str">
        <f>+VLOOKUP(A206,Contactos!$A$4:$F$544,6,FALSE)</f>
        <v>JMT</v>
      </c>
      <c r="D206" s="61">
        <v>0</v>
      </c>
      <c r="E206" s="61">
        <v>0</v>
      </c>
      <c r="F206" s="61">
        <v>0</v>
      </c>
      <c r="G206" s="61">
        <v>66297.37</v>
      </c>
      <c r="H206" s="61">
        <v>0</v>
      </c>
      <c r="I206" s="61">
        <v>0</v>
      </c>
      <c r="J206" s="61">
        <v>0</v>
      </c>
      <c r="K206" s="61">
        <v>0</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f t="shared" si="2"/>
        <v>66297.37</v>
      </c>
      <c r="AT206" s="33"/>
    </row>
    <row r="207" spans="1:46" ht="33" customHeight="1">
      <c r="A207" s="32">
        <v>683</v>
      </c>
      <c r="B207" s="328" t="str">
        <f>VLOOKUP(A207,[3]bd_lista!A:C,3,FALSE)</f>
        <v>Procuraduria General del Estado</v>
      </c>
      <c r="C207" s="329" t="str">
        <f>+VLOOKUP(A207,Contactos!$A$4:$F$544,6,FALSE)</f>
        <v>YAP</v>
      </c>
      <c r="D207" s="61">
        <v>0</v>
      </c>
      <c r="E207" s="61">
        <v>0</v>
      </c>
      <c r="F207" s="61">
        <v>41600</v>
      </c>
      <c r="G207" s="61">
        <v>0</v>
      </c>
      <c r="H207" s="61">
        <v>0</v>
      </c>
      <c r="I207" s="61">
        <v>0</v>
      </c>
      <c r="J207" s="61">
        <v>0</v>
      </c>
      <c r="K207" s="61">
        <v>0</v>
      </c>
      <c r="L207" s="61">
        <v>0</v>
      </c>
      <c r="M207" s="61">
        <v>0</v>
      </c>
      <c r="N207" s="61">
        <v>0</v>
      </c>
      <c r="O207" s="61">
        <v>0</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f t="shared" si="2"/>
        <v>41600</v>
      </c>
      <c r="AT207" s="33"/>
    </row>
    <row r="208" spans="1:46" ht="33" customHeight="1">
      <c r="A208" s="32">
        <v>716</v>
      </c>
      <c r="B208" s="328" t="str">
        <f>VLOOKUP(A208,[3]bd_lista!A:C,3,FALSE)</f>
        <v>Empresa Tarijeña del Gas</v>
      </c>
      <c r="C208" s="329">
        <f>+VLOOKUP(A208,Contactos!$A$4:$F$544,6,FALSE)</f>
        <v>0</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f t="shared" ref="AQ208:AQ271" si="3">SUM(D208:AP208)</f>
        <v>0</v>
      </c>
      <c r="AT208" s="33"/>
    </row>
    <row r="209" spans="1:46" ht="33" customHeight="1">
      <c r="A209" s="32">
        <v>761</v>
      </c>
      <c r="B209" s="328" t="str">
        <f>VLOOKUP(A209,[3]bd_lista!A:C,3,FALSE)</f>
        <v>Servicio Autónomo Municipal de Agua Potable y Alcantarillado</v>
      </c>
      <c r="C209" s="329" t="e">
        <f>+VLOOKUP(A209,Contactos!$A$4:$F$544,6,FALSE)</f>
        <v>#N/A</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f t="shared" si="3"/>
        <v>0</v>
      </c>
      <c r="AT209" s="33"/>
    </row>
    <row r="210" spans="1:46" ht="33" customHeight="1">
      <c r="A210" s="32">
        <v>781</v>
      </c>
      <c r="B210" s="328" t="str">
        <f>VLOOKUP(A210,[3]bd_lista!A:C,3,FALSE)</f>
        <v>Servicio Municipal de Agua Potable y Alcantarillado</v>
      </c>
      <c r="C210" s="329" t="e">
        <f>+VLOOKUP(A210,Contactos!$A$4:$F$544,6,FALSE)</f>
        <v>#N/A</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f t="shared" si="3"/>
        <v>0</v>
      </c>
      <c r="AT210" s="33"/>
    </row>
    <row r="211" spans="1:46" ht="33" customHeight="1">
      <c r="A211" s="32">
        <v>802</v>
      </c>
      <c r="B211" s="328" t="str">
        <f>VLOOKUP(A211,[3]bd_lista!A:C,3,FALSE)</f>
        <v>Empresa Local de Agua Potable y Alcantarillado Sucre</v>
      </c>
      <c r="C211" s="329" t="e">
        <f>+VLOOKUP(A211,Contactos!$A$4:$F$544,6,FALSE)</f>
        <v>#N/A</v>
      </c>
      <c r="D211" s="61">
        <v>0</v>
      </c>
      <c r="E211" s="61">
        <v>0</v>
      </c>
      <c r="F211" s="61">
        <v>0</v>
      </c>
      <c r="G211" s="61">
        <v>0</v>
      </c>
      <c r="H211" s="61">
        <v>0</v>
      </c>
      <c r="I211" s="61">
        <v>0</v>
      </c>
      <c r="J211" s="61">
        <v>0</v>
      </c>
      <c r="K211" s="61">
        <v>28540.3</v>
      </c>
      <c r="L211" s="61">
        <v>0</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f t="shared" si="3"/>
        <v>28540.3</v>
      </c>
      <c r="AT211" s="33"/>
    </row>
    <row r="212" spans="1:46" ht="33" customHeight="1">
      <c r="A212" s="32">
        <v>821</v>
      </c>
      <c r="B212" s="328" t="str">
        <f>VLOOKUP(A212,[3]bd_lista!A:C,3,FALSE)</f>
        <v>Administración Autónoma para Obras Sanitarias - Potosí</v>
      </c>
      <c r="C212" s="329">
        <f>+VLOOKUP(A212,Contactos!$A$4:$F$544,6,FALSE)</f>
        <v>0</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f t="shared" si="3"/>
        <v>0</v>
      </c>
      <c r="AT212" s="33"/>
    </row>
    <row r="213" spans="1:46" ht="33" customHeight="1">
      <c r="A213" s="32">
        <v>831</v>
      </c>
      <c r="B213" s="328" t="str">
        <f>VLOOKUP(A213,[3]bd_lista!A:C,3,FALSE)</f>
        <v>Servicio Local de Acueductos y Alcantarillado - Oruro</v>
      </c>
      <c r="C213" s="329" t="e">
        <f>+VLOOKUP(A213,Contactos!$A$4:$F$544,6,FALSE)</f>
        <v>#N/A</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f t="shared" si="3"/>
        <v>0</v>
      </c>
      <c r="AT213" s="33"/>
    </row>
    <row r="214" spans="1:46" ht="33" customHeight="1">
      <c r="A214" s="32">
        <v>862</v>
      </c>
      <c r="B214" s="328" t="str">
        <f>VLOOKUP(A214,[3]bd_lista!A:C,3,FALSE)</f>
        <v>Fondo Nacional de Desarrollo Regional</v>
      </c>
      <c r="C214" s="329" t="str">
        <f>+VLOOKUP(A214,Contactos!$A$4:$F$544,6,FALSE)</f>
        <v>ETC</v>
      </c>
      <c r="D214" s="61">
        <v>0</v>
      </c>
      <c r="E214" s="61">
        <v>0</v>
      </c>
      <c r="F214" s="61">
        <v>0</v>
      </c>
      <c r="G214" s="61">
        <v>2237.71</v>
      </c>
      <c r="H214" s="61">
        <v>0</v>
      </c>
      <c r="I214" s="61">
        <v>0</v>
      </c>
      <c r="J214" s="61">
        <v>0</v>
      </c>
      <c r="K214" s="61">
        <v>0</v>
      </c>
      <c r="L214" s="61">
        <v>0</v>
      </c>
      <c r="M214" s="61">
        <v>0</v>
      </c>
      <c r="N214" s="61">
        <v>0</v>
      </c>
      <c r="O214" s="61">
        <v>0</v>
      </c>
      <c r="P214" s="61">
        <v>0</v>
      </c>
      <c r="Q214" s="61">
        <v>0</v>
      </c>
      <c r="R214" s="61">
        <v>0</v>
      </c>
      <c r="S214" s="61">
        <v>0</v>
      </c>
      <c r="T214" s="61">
        <v>5029805.9399999995</v>
      </c>
      <c r="U214" s="61">
        <v>0</v>
      </c>
      <c r="V214" s="61">
        <v>0</v>
      </c>
      <c r="W214" s="61">
        <v>0</v>
      </c>
      <c r="X214" s="61">
        <v>0</v>
      </c>
      <c r="Y214" s="61">
        <v>0</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f t="shared" si="3"/>
        <v>5032043.6499999994</v>
      </c>
      <c r="AT214" s="33"/>
    </row>
    <row r="215" spans="1:46">
      <c r="A215" s="32">
        <v>865</v>
      </c>
      <c r="B215" s="328" t="str">
        <f>VLOOKUP(A215,[3]bd_lista!A:C,3,FALSE)</f>
        <v>Fondo de Desarrollo del Sist.Fin. y Apoyo al Sec.Productivo</v>
      </c>
      <c r="C215" s="329" t="str">
        <f>+VLOOKUP(A215,Contactos!$A$4:$F$544,6,FALSE)</f>
        <v>JMT</v>
      </c>
      <c r="D215" s="61">
        <v>0</v>
      </c>
      <c r="E215" s="61">
        <v>0</v>
      </c>
      <c r="F215" s="61">
        <v>0</v>
      </c>
      <c r="G215" s="61">
        <v>4326.96</v>
      </c>
      <c r="H215" s="61">
        <v>0</v>
      </c>
      <c r="I215" s="61">
        <v>0</v>
      </c>
      <c r="J215" s="61">
        <v>0</v>
      </c>
      <c r="K215" s="61">
        <v>0</v>
      </c>
      <c r="L215" s="61">
        <v>0</v>
      </c>
      <c r="M215" s="61">
        <v>0</v>
      </c>
      <c r="N215" s="61">
        <v>0</v>
      </c>
      <c r="O215" s="61">
        <v>0</v>
      </c>
      <c r="P215" s="61">
        <v>0</v>
      </c>
      <c r="Q215" s="61">
        <v>0</v>
      </c>
      <c r="R215" s="61">
        <v>0</v>
      </c>
      <c r="S215" s="61">
        <v>0</v>
      </c>
      <c r="T215" s="61">
        <v>0</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f t="shared" si="3"/>
        <v>4326.96</v>
      </c>
      <c r="AT215" s="33"/>
    </row>
    <row r="216" spans="1:46" ht="33" customHeight="1">
      <c r="A216" s="32">
        <v>867</v>
      </c>
      <c r="B216" s="328" t="str">
        <f>VLOOKUP(A216,[3]bd_lista!A:C,3,FALSE)</f>
        <v>Fondo Rotatorio de Fomento Productivo Regional</v>
      </c>
      <c r="C216" s="329" t="str">
        <f>+VLOOKUP(A216,Contactos!$A$4:$F$544,6,FALSE)</f>
        <v>JMT</v>
      </c>
      <c r="D216" s="61">
        <v>0</v>
      </c>
      <c r="E216" s="61">
        <v>0</v>
      </c>
      <c r="F216" s="61">
        <v>0</v>
      </c>
      <c r="G216" s="61">
        <v>0</v>
      </c>
      <c r="H216" s="61">
        <v>0</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f t="shared" si="3"/>
        <v>0</v>
      </c>
      <c r="AT216" s="33"/>
    </row>
    <row r="217" spans="1:46" ht="15" customHeight="1">
      <c r="A217" s="32">
        <v>901</v>
      </c>
      <c r="B217" s="328" t="str">
        <f>VLOOKUP(A217,[3]bd_lista!A:C,3,FALSE)</f>
        <v>Gobierno Autónomo Departamental de Chuquisaca</v>
      </c>
      <c r="C217" s="329" t="str">
        <f>+VLOOKUP(A217,Contactos!$A$4:$F$544,6,FALSE)</f>
        <v>VCK</v>
      </c>
      <c r="D217" s="61">
        <v>0</v>
      </c>
      <c r="E217" s="61">
        <v>0</v>
      </c>
      <c r="F217" s="61">
        <v>0</v>
      </c>
      <c r="G217" s="61">
        <v>0</v>
      </c>
      <c r="H217" s="61">
        <v>0</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f t="shared" si="3"/>
        <v>0</v>
      </c>
      <c r="AT217" s="33"/>
    </row>
    <row r="218" spans="1:46" ht="33" customHeight="1">
      <c r="A218" s="32">
        <v>902</v>
      </c>
      <c r="B218" s="328" t="str">
        <f>VLOOKUP(A218,[3]bd_lista!A:C,3,FALSE)</f>
        <v>Gobierno Autónomo Departamental de La Paz</v>
      </c>
      <c r="C218" s="329" t="str">
        <f>+VLOOKUP(A218,Contactos!$A$4:$F$544,6,FALSE)</f>
        <v>VCK</v>
      </c>
      <c r="D218" s="61">
        <v>0</v>
      </c>
      <c r="E218" s="61">
        <v>0</v>
      </c>
      <c r="F218" s="61">
        <v>0</v>
      </c>
      <c r="G218" s="61">
        <v>3205.35</v>
      </c>
      <c r="H218" s="61">
        <v>0</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f t="shared" si="3"/>
        <v>3205.35</v>
      </c>
      <c r="AT218" s="33"/>
    </row>
    <row r="219" spans="1:46" ht="33" customHeight="1">
      <c r="A219" s="32">
        <v>903</v>
      </c>
      <c r="B219" s="328" t="str">
        <f>VLOOKUP(A219,[3]bd_lista!A:C,3,FALSE)</f>
        <v>Gobierno Autónomo Departamental de Cochabamba</v>
      </c>
      <c r="C219" s="329" t="str">
        <f>+VLOOKUP(A219,Contactos!$A$4:$F$544,6,FALSE)</f>
        <v>VCK</v>
      </c>
      <c r="D219" s="61">
        <v>0</v>
      </c>
      <c r="E219" s="61">
        <v>0</v>
      </c>
      <c r="F219" s="61">
        <v>0</v>
      </c>
      <c r="G219" s="61">
        <v>318986.52</v>
      </c>
      <c r="H219" s="61">
        <v>0</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f t="shared" si="3"/>
        <v>318986.52</v>
      </c>
      <c r="AT219" s="33"/>
    </row>
    <row r="220" spans="1:46" ht="33" customHeight="1">
      <c r="A220" s="32">
        <v>904</v>
      </c>
      <c r="B220" s="328" t="str">
        <f>VLOOKUP(A220,[3]bd_lista!A:C,3,FALSE)</f>
        <v>Gobierno Autónomo Departamental de Oruro</v>
      </c>
      <c r="C220" s="329" t="str">
        <f>+VLOOKUP(A220,Contactos!$A$4:$F$544,6,FALSE)</f>
        <v>VCK</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f t="shared" si="3"/>
        <v>0</v>
      </c>
      <c r="AT220" s="33"/>
    </row>
    <row r="221" spans="1:46" ht="33" customHeight="1">
      <c r="A221" s="32">
        <v>905</v>
      </c>
      <c r="B221" s="328" t="str">
        <f>VLOOKUP(A221,[3]bd_lista!A:C,3,FALSE)</f>
        <v>Gobierno Autónomo Departamental de Potosí</v>
      </c>
      <c r="C221" s="329" t="str">
        <f>+VLOOKUP(A221,Contactos!$A$4:$F$544,6,FALSE)</f>
        <v>VCK</v>
      </c>
      <c r="D221" s="61">
        <v>0</v>
      </c>
      <c r="E221" s="61">
        <v>0</v>
      </c>
      <c r="F221" s="61">
        <v>0</v>
      </c>
      <c r="G221" s="61">
        <v>215298.26</v>
      </c>
      <c r="H221" s="61">
        <v>0</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f t="shared" si="3"/>
        <v>215298.26</v>
      </c>
      <c r="AT221" s="33"/>
    </row>
    <row r="222" spans="1:46" ht="33" customHeight="1">
      <c r="A222" s="32">
        <v>906</v>
      </c>
      <c r="B222" s="328" t="str">
        <f>VLOOKUP(A222,[3]bd_lista!A:C,3,FALSE)</f>
        <v>Gobierno Autónomo Departamental de Tarija</v>
      </c>
      <c r="C222" s="329" t="str">
        <f>+VLOOKUP(A222,Contactos!$A$4:$F$544,6,FALSE)</f>
        <v>VCK</v>
      </c>
      <c r="D222" s="61">
        <v>0</v>
      </c>
      <c r="E222" s="61">
        <v>0</v>
      </c>
      <c r="F222" s="61">
        <v>0</v>
      </c>
      <c r="G222" s="61">
        <v>0</v>
      </c>
      <c r="H222" s="61">
        <v>0</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f t="shared" si="3"/>
        <v>0</v>
      </c>
      <c r="AT222" s="33"/>
    </row>
    <row r="223" spans="1:46" ht="33" customHeight="1">
      <c r="A223" s="32">
        <v>907</v>
      </c>
      <c r="B223" s="328" t="str">
        <f>VLOOKUP(A223,[3]bd_lista!A:C,3,FALSE)</f>
        <v>Gobierno Autónomo Departamental de Santa Cruz</v>
      </c>
      <c r="C223" s="329" t="str">
        <f>+VLOOKUP(A223,Contactos!$A$4:$F$544,6,FALSE)</f>
        <v>VCK</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f t="shared" si="3"/>
        <v>0</v>
      </c>
      <c r="AT223" s="33"/>
    </row>
    <row r="224" spans="1:46" ht="33" customHeight="1">
      <c r="A224" s="32">
        <v>908</v>
      </c>
      <c r="B224" s="328" t="str">
        <f>VLOOKUP(A224,[3]bd_lista!A:C,3,FALSE)</f>
        <v>Gobierno Autónomo Departamental del Beni</v>
      </c>
      <c r="C224" s="329" t="str">
        <f>+VLOOKUP(A224,Contactos!$A$4:$F$544,6,FALSE)</f>
        <v>VCK</v>
      </c>
      <c r="D224" s="61">
        <v>0</v>
      </c>
      <c r="E224" s="61">
        <v>0</v>
      </c>
      <c r="F224" s="61">
        <v>0</v>
      </c>
      <c r="G224" s="61">
        <v>0</v>
      </c>
      <c r="H224" s="61">
        <v>0</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f t="shared" si="3"/>
        <v>0</v>
      </c>
      <c r="AT224" s="33"/>
    </row>
    <row r="225" spans="1:46" ht="33" customHeight="1">
      <c r="A225" s="32">
        <v>909</v>
      </c>
      <c r="B225" s="328" t="str">
        <f>VLOOKUP(A225,[3]bd_lista!A:C,3,FALSE)</f>
        <v>Gobierno Autónomo Departamental de Pando</v>
      </c>
      <c r="C225" s="329" t="str">
        <f>+VLOOKUP(A225,Contactos!$A$4:$F$544,6,FALSE)</f>
        <v>VCK</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f t="shared" si="3"/>
        <v>0</v>
      </c>
      <c r="AT225" s="33"/>
    </row>
    <row r="226" spans="1:46" ht="33" customHeight="1">
      <c r="A226" s="32">
        <v>951</v>
      </c>
      <c r="B226" s="328" t="str">
        <f>VLOOKUP(A226,[3]bd_lista!A:C,3,FALSE)</f>
        <v>Banco Central de Bolivia</v>
      </c>
      <c r="C226" s="329" t="e">
        <f>+VLOOKUP(A226,Contactos!$A$4:$F$544,6,FALSE)</f>
        <v>#N/A</v>
      </c>
      <c r="D226" s="61">
        <v>0</v>
      </c>
      <c r="E226" s="61">
        <v>0</v>
      </c>
      <c r="F226" s="61">
        <v>0</v>
      </c>
      <c r="G226" s="61">
        <v>656.62</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f t="shared" si="3"/>
        <v>656.62</v>
      </c>
      <c r="AT226" s="33"/>
    </row>
    <row r="227" spans="1:46" ht="33" customHeight="1">
      <c r="A227" s="32">
        <v>1101</v>
      </c>
      <c r="B227" s="328" t="str">
        <f>VLOOKUP(A227,[3]bd_lista!A:C,3,FALSE)</f>
        <v>Gobierno Autónomo Municipal de Sucre</v>
      </c>
      <c r="C227" s="329" t="str">
        <f>+VLOOKUP(A227,Contactos!$A$4:$F$544,6,FALSE)</f>
        <v>HNV</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f t="shared" si="3"/>
        <v>0</v>
      </c>
      <c r="AT227" s="33"/>
    </row>
    <row r="228" spans="1:46" ht="33" customHeight="1">
      <c r="A228" s="32">
        <v>1102</v>
      </c>
      <c r="B228" s="328" t="str">
        <f>VLOOKUP(A228,[3]bd_lista!A:C,3,FALSE)</f>
        <v>Gobierno Autónomo Municipal de Yotala</v>
      </c>
      <c r="C228" s="329" t="str">
        <f>+VLOOKUP(A228,Contactos!$A$4:$F$544,6,FALSE)</f>
        <v>HNV</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f t="shared" si="3"/>
        <v>0</v>
      </c>
      <c r="AT228" s="33"/>
    </row>
    <row r="229" spans="1:46" ht="33" customHeight="1">
      <c r="A229" s="32">
        <v>1103</v>
      </c>
      <c r="B229" s="328" t="str">
        <f>VLOOKUP(A229,[3]bd_lista!A:C,3,FALSE)</f>
        <v>Gobierno Autónomo Municipal de Poroma</v>
      </c>
      <c r="C229" s="329" t="str">
        <f>+VLOOKUP(A229,Contactos!$A$4:$F$544,6,FALSE)</f>
        <v>HNV</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f t="shared" si="3"/>
        <v>0</v>
      </c>
      <c r="AT229" s="33"/>
    </row>
    <row r="230" spans="1:46" ht="33" customHeight="1">
      <c r="A230" s="32">
        <v>1104</v>
      </c>
      <c r="B230" s="328" t="str">
        <f>VLOOKUP(A230,[3]bd_lista!A:C,3,FALSE)</f>
        <v>Gobierno Autónomo Municipal de Villa Azurduy</v>
      </c>
      <c r="C230" s="329" t="str">
        <f>+VLOOKUP(A230,Contactos!$A$4:$F$544,6,FALSE)</f>
        <v>HNV</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f t="shared" si="3"/>
        <v>0</v>
      </c>
      <c r="AT230" s="33"/>
    </row>
    <row r="231" spans="1:46" ht="33" customHeight="1">
      <c r="A231" s="32">
        <v>1105</v>
      </c>
      <c r="B231" s="328" t="str">
        <f>VLOOKUP(A231,[3]bd_lista!A:C,3,FALSE)</f>
        <v>Gobierno Autónomo Municipal de Tarvita (Villa Orías)</v>
      </c>
      <c r="C231" s="329" t="str">
        <f>+VLOOKUP(A231,Contactos!$A$4:$F$544,6,FALSE)</f>
        <v>HNV</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f t="shared" si="3"/>
        <v>0</v>
      </c>
      <c r="AT231" s="33"/>
    </row>
    <row r="232" spans="1:46" ht="33" customHeight="1">
      <c r="A232" s="32">
        <v>1106</v>
      </c>
      <c r="B232" s="328" t="str">
        <f>VLOOKUP(A232,[3]bd_lista!A:C,3,FALSE)</f>
        <v>Gobierno Autónomo Municipal de Villa Zudañez (Tacopaya)</v>
      </c>
      <c r="C232" s="329" t="str">
        <f>+VLOOKUP(A232,Contactos!$A$4:$F$544,6,FALSE)</f>
        <v>HNV</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f t="shared" si="3"/>
        <v>0</v>
      </c>
      <c r="AT232" s="33"/>
    </row>
    <row r="233" spans="1:46" ht="33" customHeight="1">
      <c r="A233" s="32">
        <v>1107</v>
      </c>
      <c r="B233" s="328" t="str">
        <f>VLOOKUP(A233,[3]bd_lista!A:C,3,FALSE)</f>
        <v>Gobierno Autónomo Municipal de Presto</v>
      </c>
      <c r="C233" s="329" t="str">
        <f>+VLOOKUP(A233,Contactos!$A$4:$F$544,6,FALSE)</f>
        <v>HNV</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f t="shared" si="3"/>
        <v>0</v>
      </c>
      <c r="AT233" s="33"/>
    </row>
    <row r="234" spans="1:46" ht="33" customHeight="1">
      <c r="A234" s="32">
        <v>1108</v>
      </c>
      <c r="B234" s="328" t="str">
        <f>VLOOKUP(A234,[3]bd_lista!A:C,3,FALSE)</f>
        <v>Gobierno Autónomo Municipal de Villa Mojocoya</v>
      </c>
      <c r="C234" s="329" t="str">
        <f>+VLOOKUP(A234,Contactos!$A$4:$F$544,6,FALSE)</f>
        <v>HNV</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f t="shared" si="3"/>
        <v>0</v>
      </c>
      <c r="AT234" s="33"/>
    </row>
    <row r="235" spans="1:46" ht="33" customHeight="1">
      <c r="A235" s="32">
        <v>1109</v>
      </c>
      <c r="B235" s="328" t="str">
        <f>VLOOKUP(A235,[3]bd_lista!A:C,3,FALSE)</f>
        <v>Gobierno Autónomo Municipal de Icla</v>
      </c>
      <c r="C235" s="329" t="str">
        <f>+VLOOKUP(A235,Contactos!$A$4:$F$544,6,FALSE)</f>
        <v>HNV</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f t="shared" si="3"/>
        <v>0</v>
      </c>
      <c r="AT235" s="33"/>
    </row>
    <row r="236" spans="1:46" ht="33" customHeight="1">
      <c r="A236" s="32">
        <v>1110</v>
      </c>
      <c r="B236" s="328" t="str">
        <f>VLOOKUP(A236,[3]bd_lista!A:C,3,FALSE)</f>
        <v>Gobierno Autónomo Municipal de Padilla</v>
      </c>
      <c r="C236" s="329" t="str">
        <f>+VLOOKUP(A236,Contactos!$A$4:$F$544,6,FALSE)</f>
        <v>HNV</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f t="shared" si="3"/>
        <v>0</v>
      </c>
      <c r="AT236" s="33"/>
    </row>
    <row r="237" spans="1:46" ht="33" customHeight="1">
      <c r="A237" s="32">
        <v>1111</v>
      </c>
      <c r="B237" s="328" t="str">
        <f>VLOOKUP(A237,[3]bd_lista!A:C,3,FALSE)</f>
        <v>Gobierno Autónomo Municipal de Tomina</v>
      </c>
      <c r="C237" s="329" t="str">
        <f>+VLOOKUP(A237,Contactos!$A$4:$F$544,6,FALSE)</f>
        <v>HNV</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f t="shared" si="3"/>
        <v>0</v>
      </c>
      <c r="AT237" s="33"/>
    </row>
    <row r="238" spans="1:46" ht="33" customHeight="1">
      <c r="A238" s="32">
        <v>1112</v>
      </c>
      <c r="B238" s="328" t="str">
        <f>VLOOKUP(A238,[3]bd_lista!A:C,3,FALSE)</f>
        <v>Gobierno Autónomo Municipal de Sopachuy</v>
      </c>
      <c r="C238" s="329" t="str">
        <f>+VLOOKUP(A238,Contactos!$A$4:$F$544,6,FALSE)</f>
        <v>HNV</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f t="shared" si="3"/>
        <v>0</v>
      </c>
      <c r="AT238" s="33"/>
    </row>
    <row r="239" spans="1:46" ht="33" customHeight="1">
      <c r="A239" s="32">
        <v>1113</v>
      </c>
      <c r="B239" s="328" t="str">
        <f>VLOOKUP(A239,[3]bd_lista!A:C,3,FALSE)</f>
        <v>Gobierno Autónomo Municipal de Villa Alcalá</v>
      </c>
      <c r="C239" s="329" t="str">
        <f>+VLOOKUP(A239,Contactos!$A$4:$F$544,6,FALSE)</f>
        <v>HNV</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f t="shared" si="3"/>
        <v>0</v>
      </c>
      <c r="AT239" s="33"/>
    </row>
    <row r="240" spans="1:46" ht="33" customHeight="1">
      <c r="A240" s="32">
        <v>1114</v>
      </c>
      <c r="B240" s="328" t="str">
        <f>VLOOKUP(A240,[3]bd_lista!A:C,3,FALSE)</f>
        <v>Gobierno Autónomo Municipal de El Villar</v>
      </c>
      <c r="C240" s="329" t="str">
        <f>+VLOOKUP(A240,Contactos!$A$4:$F$544,6,FALSE)</f>
        <v>HNV</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f t="shared" si="3"/>
        <v>0</v>
      </c>
      <c r="AT240" s="33"/>
    </row>
    <row r="241" spans="1:46" ht="33" customHeight="1">
      <c r="A241" s="32">
        <v>1115</v>
      </c>
      <c r="B241" s="328" t="str">
        <f>VLOOKUP(A241,[3]bd_lista!A:C,3,FALSE)</f>
        <v>Gobierno Autónomo Municipal de Monteagudo</v>
      </c>
      <c r="C241" s="329" t="str">
        <f>+VLOOKUP(A241,Contactos!$A$4:$F$544,6,FALSE)</f>
        <v>HNV</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f t="shared" si="3"/>
        <v>0</v>
      </c>
      <c r="AT241" s="33"/>
    </row>
    <row r="242" spans="1:46" ht="33" customHeight="1">
      <c r="A242" s="32">
        <v>1116</v>
      </c>
      <c r="B242" s="328" t="str">
        <f>VLOOKUP(A242,[3]bd_lista!A:C,3,FALSE)</f>
        <v>Gobierno Autónomo Municipal de San Pablo de Huacareta</v>
      </c>
      <c r="C242" s="329" t="str">
        <f>+VLOOKUP(A242,Contactos!$A$4:$F$544,6,FALSE)</f>
        <v>HNV</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f t="shared" si="3"/>
        <v>0</v>
      </c>
      <c r="AT242" s="33"/>
    </row>
    <row r="243" spans="1:46" ht="33" customHeight="1">
      <c r="A243" s="32">
        <v>1117</v>
      </c>
      <c r="B243" s="328" t="str">
        <f>VLOOKUP(A243,[3]bd_lista!A:C,3,FALSE)</f>
        <v>Gobierno Autónomo Municipal de Tarabuco</v>
      </c>
      <c r="C243" s="329" t="str">
        <f>+VLOOKUP(A243,Contactos!$A$4:$F$544,6,FALSE)</f>
        <v>HNV</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f t="shared" si="3"/>
        <v>0</v>
      </c>
      <c r="AT243" s="33"/>
    </row>
    <row r="244" spans="1:46" ht="33" customHeight="1">
      <c r="A244" s="32">
        <v>1118</v>
      </c>
      <c r="B244" s="328" t="str">
        <f>VLOOKUP(A244,[3]bd_lista!A:C,3,FALSE)</f>
        <v>Gobierno Autónomo Municipal de Yamparáez</v>
      </c>
      <c r="C244" s="329" t="str">
        <f>+VLOOKUP(A244,Contactos!$A$4:$F$544,6,FALSE)</f>
        <v>HNV</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f t="shared" si="3"/>
        <v>0</v>
      </c>
      <c r="AT244" s="33"/>
    </row>
    <row r="245" spans="1:46" ht="33" customHeight="1">
      <c r="A245" s="32">
        <v>1119</v>
      </c>
      <c r="B245" s="328" t="str">
        <f>VLOOKUP(A245,[3]bd_lista!A:C,3,FALSE)</f>
        <v>Gobierno Autónomo Municipal de Camargo</v>
      </c>
      <c r="C245" s="329" t="str">
        <f>+VLOOKUP(A245,Contactos!$A$4:$F$544,6,FALSE)</f>
        <v>HNV</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f t="shared" si="3"/>
        <v>0</v>
      </c>
      <c r="AT245" s="33"/>
    </row>
    <row r="246" spans="1:46" ht="33" customHeight="1">
      <c r="A246" s="32">
        <v>1120</v>
      </c>
      <c r="B246" s="328" t="str">
        <f>VLOOKUP(A246,[3]bd_lista!A:C,3,FALSE)</f>
        <v>Gobierno Autónomo Municipal de San Lucas</v>
      </c>
      <c r="C246" s="329" t="str">
        <f>+VLOOKUP(A246,Contactos!$A$4:$F$544,6,FALSE)</f>
        <v>HNV</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f t="shared" si="3"/>
        <v>0</v>
      </c>
      <c r="AT246" s="33"/>
    </row>
    <row r="247" spans="1:46" ht="33" customHeight="1">
      <c r="A247" s="32">
        <v>1121</v>
      </c>
      <c r="B247" s="328" t="str">
        <f>VLOOKUP(A247,[3]bd_lista!A:C,3,FALSE)</f>
        <v>Gobierno Autónomo Municipal de Incahuasi</v>
      </c>
      <c r="C247" s="329" t="str">
        <f>+VLOOKUP(A247,Contactos!$A$4:$F$544,6,FALSE)</f>
        <v>HNV</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f t="shared" si="3"/>
        <v>0</v>
      </c>
      <c r="AT247" s="33"/>
    </row>
    <row r="248" spans="1:46" ht="33" customHeight="1">
      <c r="A248" s="32">
        <v>1122</v>
      </c>
      <c r="B248" s="328" t="str">
        <f>VLOOKUP(A248,[3]bd_lista!A:C,3,FALSE)</f>
        <v>Gobierno Autónomo Municipal de Villa Serrano</v>
      </c>
      <c r="C248" s="329" t="str">
        <f>+VLOOKUP(A248,Contactos!$A$4:$F$544,6,FALSE)</f>
        <v>HNV</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f t="shared" si="3"/>
        <v>0</v>
      </c>
      <c r="AT248" s="33"/>
    </row>
    <row r="249" spans="1:46" ht="33" customHeight="1">
      <c r="A249" s="32">
        <v>1123</v>
      </c>
      <c r="B249" s="328" t="str">
        <f>VLOOKUP(A249,[3]bd_lista!A:C,3,FALSE)</f>
        <v>Gobierno Autónomo Municipal de Camataqui (Villa Abecia)</v>
      </c>
      <c r="C249" s="329" t="str">
        <f>+VLOOKUP(A249,Contactos!$A$4:$F$544,6,FALSE)</f>
        <v>HNV</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f t="shared" si="3"/>
        <v>0</v>
      </c>
      <c r="AT249" s="33"/>
    </row>
    <row r="250" spans="1:46" ht="33" customHeight="1">
      <c r="A250" s="32">
        <v>1124</v>
      </c>
      <c r="B250" s="328" t="str">
        <f>VLOOKUP(A250,[3]bd_lista!A:C,3,FALSE)</f>
        <v>Gobierno Autónomo Municipal de Culpina</v>
      </c>
      <c r="C250" s="329" t="str">
        <f>+VLOOKUP(A250,Contactos!$A$4:$F$544,6,FALSE)</f>
        <v>HNV</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f t="shared" si="3"/>
        <v>0</v>
      </c>
      <c r="AT250" s="33"/>
    </row>
    <row r="251" spans="1:46" ht="33" customHeight="1">
      <c r="A251" s="32">
        <v>1125</v>
      </c>
      <c r="B251" s="328" t="str">
        <f>VLOOKUP(A251,[3]bd_lista!A:C,3,FALSE)</f>
        <v>Gobierno Autónomo Municipal de Las Carreras</v>
      </c>
      <c r="C251" s="329" t="str">
        <f>+VLOOKUP(A251,Contactos!$A$4:$F$544,6,FALSE)</f>
        <v>HNV</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f t="shared" si="3"/>
        <v>0</v>
      </c>
      <c r="AT251" s="33"/>
    </row>
    <row r="252" spans="1:46" ht="33" customHeight="1">
      <c r="A252" s="32">
        <v>1126</v>
      </c>
      <c r="B252" s="328" t="str">
        <f>VLOOKUP(A252,[3]bd_lista!A:C,3,FALSE)</f>
        <v>Gobierno Autónomo Municipal de Villa Vaca Guzmán</v>
      </c>
      <c r="C252" s="329" t="str">
        <f>+VLOOKUP(A252,Contactos!$A$4:$F$544,6,FALSE)</f>
        <v>HNV</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f t="shared" si="3"/>
        <v>0</v>
      </c>
      <c r="AT252" s="33"/>
    </row>
    <row r="253" spans="1:46" ht="33" customHeight="1">
      <c r="A253" s="32">
        <v>1127</v>
      </c>
      <c r="B253" s="328" t="str">
        <f>VLOOKUP(A253,[3]bd_lista!A:C,3,FALSE)</f>
        <v>Gobierno Autónomo Municipal de Villa de Huacaya</v>
      </c>
      <c r="C253" s="329" t="str">
        <f>+VLOOKUP(A253,Contactos!$A$4:$F$544,6,FALSE)</f>
        <v>HNV</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f t="shared" si="3"/>
        <v>0</v>
      </c>
      <c r="AT253" s="33"/>
    </row>
    <row r="254" spans="1:46" ht="33" customHeight="1">
      <c r="A254" s="32">
        <v>1128</v>
      </c>
      <c r="B254" s="328" t="str">
        <f>VLOOKUP(A254,[3]bd_lista!A:C,3,FALSE)</f>
        <v>Gobierno Autónomo Municipal de Machareti</v>
      </c>
      <c r="C254" s="329" t="str">
        <f>+VLOOKUP(A254,Contactos!$A$4:$F$544,6,FALSE)</f>
        <v>HNV</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f t="shared" si="3"/>
        <v>0</v>
      </c>
      <c r="AT254" s="33"/>
    </row>
    <row r="255" spans="1:46" ht="33" customHeight="1">
      <c r="A255" s="32">
        <v>1129</v>
      </c>
      <c r="B255" s="328" t="str">
        <f>VLOOKUP(A255,[3]bd_lista!A:C,3,FALSE)</f>
        <v>Gobierno Autónomo Municipal de Villa Charcas</v>
      </c>
      <c r="C255" s="329" t="str">
        <f>+VLOOKUP(A255,Contactos!$A$4:$F$544,6,FALSE)</f>
        <v>HNV</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f t="shared" si="3"/>
        <v>0</v>
      </c>
      <c r="AT255" s="33"/>
    </row>
    <row r="256" spans="1:46" ht="33" customHeight="1">
      <c r="A256" s="32">
        <v>1201</v>
      </c>
      <c r="B256" s="328" t="str">
        <f>VLOOKUP(A256,[3]bd_lista!A:C,3,FALSE)</f>
        <v>Gobierno Autónomo Municipal de La Paz</v>
      </c>
      <c r="C256" s="329" t="str">
        <f>+VLOOKUP(A256,Contactos!$A$4:$F$544,6,FALSE)</f>
        <v>HNV</v>
      </c>
      <c r="D256" s="61">
        <v>0</v>
      </c>
      <c r="E256" s="61">
        <v>0</v>
      </c>
      <c r="F256" s="61">
        <v>0</v>
      </c>
      <c r="G256" s="61">
        <v>8042.25</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f t="shared" si="3"/>
        <v>8042.25</v>
      </c>
      <c r="AT256" s="33"/>
    </row>
    <row r="257" spans="1:46" ht="33" customHeight="1">
      <c r="A257" s="32">
        <v>1202</v>
      </c>
      <c r="B257" s="328" t="str">
        <f>VLOOKUP(A257,[3]bd_lista!A:C,3,FALSE)</f>
        <v>Gobierno Autónomo Municipal de Palca</v>
      </c>
      <c r="C257" s="329" t="str">
        <f>+VLOOKUP(A257,Contactos!$A$4:$F$544,6,FALSE)</f>
        <v>HNV</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f t="shared" si="3"/>
        <v>0</v>
      </c>
      <c r="AT257" s="33"/>
    </row>
    <row r="258" spans="1:46" ht="33" customHeight="1">
      <c r="A258" s="32">
        <v>1203</v>
      </c>
      <c r="B258" s="328" t="str">
        <f>VLOOKUP(A258,[3]bd_lista!A:C,3,FALSE)</f>
        <v>Gobierno Autónomo Municipal de Mecapaca</v>
      </c>
      <c r="C258" s="329" t="str">
        <f>+VLOOKUP(A258,Contactos!$A$4:$F$544,6,FALSE)</f>
        <v>HNV</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f t="shared" si="3"/>
        <v>0</v>
      </c>
      <c r="AT258" s="33"/>
    </row>
    <row r="259" spans="1:46" ht="33" customHeight="1">
      <c r="A259" s="32">
        <v>1204</v>
      </c>
      <c r="B259" s="328" t="str">
        <f>VLOOKUP(A259,[3]bd_lista!A:C,3,FALSE)</f>
        <v>Gobierno Autónomo Municipal de Achocalla</v>
      </c>
      <c r="C259" s="329" t="str">
        <f>+VLOOKUP(A259,Contactos!$A$4:$F$544,6,FALSE)</f>
        <v>HNV</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f t="shared" si="3"/>
        <v>0</v>
      </c>
      <c r="AT259" s="33"/>
    </row>
    <row r="260" spans="1:46" ht="33" customHeight="1">
      <c r="A260" s="32">
        <v>1205</v>
      </c>
      <c r="B260" s="328" t="str">
        <f>VLOOKUP(A260,[3]bd_lista!A:C,3,FALSE)</f>
        <v>Gobierno Autónomo Municipal de El Alto de La Paz</v>
      </c>
      <c r="C260" s="329" t="str">
        <f>+VLOOKUP(A260,Contactos!$A$4:$F$544,6,FALSE)</f>
        <v>HNV</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f t="shared" si="3"/>
        <v>0</v>
      </c>
      <c r="AT260" s="33"/>
    </row>
    <row r="261" spans="1:46" ht="33" customHeight="1">
      <c r="A261" s="32">
        <v>1206</v>
      </c>
      <c r="B261" s="328" t="str">
        <f>VLOOKUP(A261,[3]bd_lista!A:C,3,FALSE)</f>
        <v>Gobierno Autónomo Municipal de Viacha</v>
      </c>
      <c r="C261" s="329" t="str">
        <f>+VLOOKUP(A261,Contactos!$A$4:$F$544,6,FALSE)</f>
        <v>HNV</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f t="shared" si="3"/>
        <v>0</v>
      </c>
      <c r="AT261" s="33"/>
    </row>
    <row r="262" spans="1:46" ht="33" customHeight="1">
      <c r="A262" s="32">
        <v>1207</v>
      </c>
      <c r="B262" s="328" t="str">
        <f>VLOOKUP(A262,[3]bd_lista!A:C,3,FALSE)</f>
        <v>Gobierno Autónomo Municipal de Guaqui</v>
      </c>
      <c r="C262" s="329" t="str">
        <f>+VLOOKUP(A262,Contactos!$A$4:$F$544,6,FALSE)</f>
        <v>HNV</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f t="shared" si="3"/>
        <v>0</v>
      </c>
      <c r="AT262" s="33"/>
    </row>
    <row r="263" spans="1:46" ht="33" customHeight="1">
      <c r="A263" s="32">
        <v>1208</v>
      </c>
      <c r="B263" s="328" t="str">
        <f>VLOOKUP(A263,[3]bd_lista!A:C,3,FALSE)</f>
        <v>Gobierno Autónomo Municipal de Tiahuanacu</v>
      </c>
      <c r="C263" s="329" t="str">
        <f>+VLOOKUP(A263,Contactos!$A$4:$F$544,6,FALSE)</f>
        <v>HNV</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f t="shared" si="3"/>
        <v>0</v>
      </c>
      <c r="AT263" s="33"/>
    </row>
    <row r="264" spans="1:46" ht="33" customHeight="1">
      <c r="A264" s="32">
        <v>1209</v>
      </c>
      <c r="B264" s="328" t="str">
        <f>VLOOKUP(A264,[3]bd_lista!A:C,3,FALSE)</f>
        <v>Gobierno Autónomo Municipal de Desaguadero</v>
      </c>
      <c r="C264" s="329" t="str">
        <f>+VLOOKUP(A264,Contactos!$A$4:$F$544,6,FALSE)</f>
        <v>HNV</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f t="shared" si="3"/>
        <v>0</v>
      </c>
      <c r="AT264" s="33"/>
    </row>
    <row r="265" spans="1:46" ht="33" customHeight="1">
      <c r="A265" s="32">
        <v>1210</v>
      </c>
      <c r="B265" s="328" t="str">
        <f>VLOOKUP(A265,[3]bd_lista!A:C,3,FALSE)</f>
        <v>Gobierno Autónomo Municipal de Caranavi</v>
      </c>
      <c r="C265" s="329" t="str">
        <f>+VLOOKUP(A265,Contactos!$A$4:$F$544,6,FALSE)</f>
        <v>HNV</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f t="shared" si="3"/>
        <v>0</v>
      </c>
      <c r="AT265" s="33"/>
    </row>
    <row r="266" spans="1:46" ht="33" customHeight="1">
      <c r="A266" s="32">
        <v>1211</v>
      </c>
      <c r="B266" s="328" t="str">
        <f>VLOOKUP(A266,[3]bd_lista!A:C,3,FALSE)</f>
        <v>Gobierno Autónomo Municipal de Sica Sica (Villa Aroma)</v>
      </c>
      <c r="C266" s="329" t="str">
        <f>+VLOOKUP(A266,Contactos!$A$4:$F$544,6,FALSE)</f>
        <v>HNV</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f t="shared" si="3"/>
        <v>0</v>
      </c>
      <c r="AT266" s="33"/>
    </row>
    <row r="267" spans="1:46" ht="33" customHeight="1">
      <c r="A267" s="32">
        <v>1212</v>
      </c>
      <c r="B267" s="328" t="str">
        <f>VLOOKUP(A267,[3]bd_lista!A:C,3,FALSE)</f>
        <v>Gobierno Autónomo Municipal de Umala</v>
      </c>
      <c r="C267" s="329" t="str">
        <f>+VLOOKUP(A267,Contactos!$A$4:$F$544,6,FALSE)</f>
        <v>HNV</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f t="shared" si="3"/>
        <v>0</v>
      </c>
      <c r="AT267" s="33"/>
    </row>
    <row r="268" spans="1:46" ht="33" customHeight="1">
      <c r="A268" s="32">
        <v>1213</v>
      </c>
      <c r="B268" s="328" t="str">
        <f>VLOOKUP(A268,[3]bd_lista!A:C,3,FALSE)</f>
        <v>Gobierno Autónomo Municipal de Ayo Ayo</v>
      </c>
      <c r="C268" s="329" t="str">
        <f>+VLOOKUP(A268,Contactos!$A$4:$F$544,6,FALSE)</f>
        <v>HNV</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f t="shared" si="3"/>
        <v>0</v>
      </c>
      <c r="AT268" s="33"/>
    </row>
    <row r="269" spans="1:46" ht="33" customHeight="1">
      <c r="A269" s="32">
        <v>1214</v>
      </c>
      <c r="B269" s="328" t="str">
        <f>VLOOKUP(A269,[3]bd_lista!A:C,3,FALSE)</f>
        <v>Gobierno Autónomo Municipal de Calamarca</v>
      </c>
      <c r="C269" s="329" t="str">
        <f>+VLOOKUP(A269,Contactos!$A$4:$F$544,6,FALSE)</f>
        <v>HNV</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f t="shared" si="3"/>
        <v>0</v>
      </c>
      <c r="AT269" s="33"/>
    </row>
    <row r="270" spans="1:46" ht="33" customHeight="1">
      <c r="A270" s="32">
        <v>1215</v>
      </c>
      <c r="B270" s="328" t="str">
        <f>VLOOKUP(A270,[3]bd_lista!A:C,3,FALSE)</f>
        <v>Gobierno Autónomo Municipal de Patacamaya</v>
      </c>
      <c r="C270" s="329" t="str">
        <f>+VLOOKUP(A270,Contactos!$A$4:$F$544,6,FALSE)</f>
        <v>HNV</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f t="shared" si="3"/>
        <v>0</v>
      </c>
      <c r="AT270" s="33"/>
    </row>
    <row r="271" spans="1:46" ht="33" customHeight="1">
      <c r="A271" s="32">
        <v>1216</v>
      </c>
      <c r="B271" s="328" t="str">
        <f>VLOOKUP(A271,[3]bd_lista!A:C,3,FALSE)</f>
        <v>Gobierno Autónomo Municipal de Colquencha</v>
      </c>
      <c r="C271" s="329" t="str">
        <f>+VLOOKUP(A271,Contactos!$A$4:$F$544,6,FALSE)</f>
        <v>HNV</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f t="shared" si="3"/>
        <v>0</v>
      </c>
      <c r="AT271" s="33"/>
    </row>
    <row r="272" spans="1:46" ht="33" customHeight="1">
      <c r="A272" s="32">
        <v>1217</v>
      </c>
      <c r="B272" s="328" t="str">
        <f>VLOOKUP(A272,[3]bd_lista!A:C,3,FALSE)</f>
        <v>Gobierno Autónomo Municipal de Collana</v>
      </c>
      <c r="C272" s="329" t="str">
        <f>+VLOOKUP(A272,Contactos!$A$4:$F$544,6,FALSE)</f>
        <v>HNV</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f t="shared" ref="AQ272:AQ335" si="4">SUM(D272:AP272)</f>
        <v>0</v>
      </c>
      <c r="AT272" s="33"/>
    </row>
    <row r="273" spans="1:46" ht="33" customHeight="1">
      <c r="A273" s="32">
        <v>1218</v>
      </c>
      <c r="B273" s="328" t="str">
        <f>VLOOKUP(A273,[3]bd_lista!A:C,3,FALSE)</f>
        <v>Gobierno Autónomo Municipal de Inquisivi</v>
      </c>
      <c r="C273" s="329" t="str">
        <f>+VLOOKUP(A273,Contactos!$A$4:$F$544,6,FALSE)</f>
        <v>HNV</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f t="shared" si="4"/>
        <v>0</v>
      </c>
      <c r="AT273" s="33"/>
    </row>
    <row r="274" spans="1:46" ht="33" customHeight="1">
      <c r="A274" s="32">
        <v>1219</v>
      </c>
      <c r="B274" s="328" t="str">
        <f>VLOOKUP(A274,[3]bd_lista!A:C,3,FALSE)</f>
        <v>Gobierno Autónomo Municipal de Quime</v>
      </c>
      <c r="C274" s="329" t="str">
        <f>+VLOOKUP(A274,Contactos!$A$4:$F$544,6,FALSE)</f>
        <v>HNV</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f t="shared" si="4"/>
        <v>0</v>
      </c>
      <c r="AT274" s="33"/>
    </row>
    <row r="275" spans="1:46" ht="33" customHeight="1">
      <c r="A275" s="32">
        <v>1220</v>
      </c>
      <c r="B275" s="328" t="str">
        <f>VLOOKUP(A275,[3]bd_lista!A:C,3,FALSE)</f>
        <v>Gobierno Autónomo Municipal de Cajuata</v>
      </c>
      <c r="C275" s="329" t="str">
        <f>+VLOOKUP(A275,Contactos!$A$4:$F$544,6,FALSE)</f>
        <v>HNV</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f t="shared" si="4"/>
        <v>0</v>
      </c>
      <c r="AT275" s="33"/>
    </row>
    <row r="276" spans="1:46" ht="33" customHeight="1">
      <c r="A276" s="32">
        <v>1221</v>
      </c>
      <c r="B276" s="328" t="str">
        <f>VLOOKUP(A276,[3]bd_lista!A:C,3,FALSE)</f>
        <v>Gobierno Autónomo Municipal de Colquiri</v>
      </c>
      <c r="C276" s="329" t="str">
        <f>+VLOOKUP(A276,Contactos!$A$4:$F$544,6,FALSE)</f>
        <v>HNV</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f t="shared" si="4"/>
        <v>0</v>
      </c>
      <c r="AT276" s="33"/>
    </row>
    <row r="277" spans="1:46" ht="33" customHeight="1">
      <c r="A277" s="32">
        <v>1222</v>
      </c>
      <c r="B277" s="328" t="str">
        <f>VLOOKUP(A277,[3]bd_lista!A:C,3,FALSE)</f>
        <v>Gobierno Autónomo Municipal de Ichoca</v>
      </c>
      <c r="C277" s="329" t="str">
        <f>+VLOOKUP(A277,Contactos!$A$4:$F$544,6,FALSE)</f>
        <v>HNV</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f t="shared" si="4"/>
        <v>0</v>
      </c>
      <c r="AT277" s="33"/>
    </row>
    <row r="278" spans="1:46" ht="33" customHeight="1">
      <c r="A278" s="32">
        <v>1223</v>
      </c>
      <c r="B278" s="328" t="str">
        <f>VLOOKUP(A278,[3]bd_lista!A:C,3,FALSE)</f>
        <v>Gobierno Autónomo Municipal de Villa Libertad Licoma</v>
      </c>
      <c r="C278" s="329" t="str">
        <f>+VLOOKUP(A278,Contactos!$A$4:$F$544,6,FALSE)</f>
        <v>HNV</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f t="shared" si="4"/>
        <v>0</v>
      </c>
      <c r="AT278" s="33"/>
    </row>
    <row r="279" spans="1:46" ht="33" customHeight="1">
      <c r="A279" s="32">
        <v>1224</v>
      </c>
      <c r="B279" s="328" t="str">
        <f>VLOOKUP(A279,[3]bd_lista!A:C,3,FALSE)</f>
        <v>Gobierno Autónomo Municipal de Achacachi</v>
      </c>
      <c r="C279" s="329" t="str">
        <f>+VLOOKUP(A279,Contactos!$A$4:$F$544,6,FALSE)</f>
        <v>HNV</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f t="shared" si="4"/>
        <v>0</v>
      </c>
      <c r="AT279" s="33"/>
    </row>
    <row r="280" spans="1:46" ht="33" customHeight="1">
      <c r="A280" s="32">
        <v>1225</v>
      </c>
      <c r="B280" s="328" t="str">
        <f>VLOOKUP(A280,[3]bd_lista!A:C,3,FALSE)</f>
        <v>Gobierno Autónomo Municipal de Ancoraimes</v>
      </c>
      <c r="C280" s="329" t="str">
        <f>+VLOOKUP(A280,Contactos!$A$4:$F$544,6,FALSE)</f>
        <v>HNV</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f t="shared" si="4"/>
        <v>0</v>
      </c>
      <c r="AT280" s="33"/>
    </row>
    <row r="281" spans="1:46" ht="33" customHeight="1">
      <c r="A281" s="32">
        <v>1226</v>
      </c>
      <c r="B281" s="328" t="str">
        <f>VLOOKUP(A281,[3]bd_lista!A:C,3,FALSE)</f>
        <v>Gobierno Autónomo Municipal de Sorata</v>
      </c>
      <c r="C281" s="329" t="str">
        <f>+VLOOKUP(A281,Contactos!$A$4:$F$544,6,FALSE)</f>
        <v>HNV</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f t="shared" si="4"/>
        <v>0</v>
      </c>
      <c r="AT281" s="33"/>
    </row>
    <row r="282" spans="1:46" ht="33" customHeight="1">
      <c r="A282" s="32">
        <v>1227</v>
      </c>
      <c r="B282" s="328" t="str">
        <f>VLOOKUP(A282,[3]bd_lista!A:C,3,FALSE)</f>
        <v>Gobierno Autónomo Municipal de Guanay</v>
      </c>
      <c r="C282" s="329" t="str">
        <f>+VLOOKUP(A282,Contactos!$A$4:$F$544,6,FALSE)</f>
        <v>HNV</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f t="shared" si="4"/>
        <v>0</v>
      </c>
      <c r="AT282" s="33"/>
    </row>
    <row r="283" spans="1:46" ht="33" customHeight="1">
      <c r="A283" s="32">
        <v>1228</v>
      </c>
      <c r="B283" s="328" t="str">
        <f>VLOOKUP(A283,[3]bd_lista!A:C,3,FALSE)</f>
        <v>Gobierno Autónomo Municipal de Tacacoma</v>
      </c>
      <c r="C283" s="329" t="str">
        <f>+VLOOKUP(A283,Contactos!$A$4:$F$544,6,FALSE)</f>
        <v>HNV</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f t="shared" si="4"/>
        <v>0</v>
      </c>
      <c r="AT283" s="33"/>
    </row>
    <row r="284" spans="1:46" ht="33" customHeight="1">
      <c r="A284" s="32">
        <v>1229</v>
      </c>
      <c r="B284" s="328" t="str">
        <f>VLOOKUP(A284,[3]bd_lista!A:C,3,FALSE)</f>
        <v>Gobierno Autónomo Municipal de Tipuani</v>
      </c>
      <c r="C284" s="329" t="str">
        <f>+VLOOKUP(A284,Contactos!$A$4:$F$544,6,FALSE)</f>
        <v>HNV</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f t="shared" si="4"/>
        <v>0</v>
      </c>
      <c r="AT284" s="33"/>
    </row>
    <row r="285" spans="1:46" ht="33" customHeight="1">
      <c r="A285" s="32">
        <v>1230</v>
      </c>
      <c r="B285" s="328" t="str">
        <f>VLOOKUP(A285,[3]bd_lista!A:C,3,FALSE)</f>
        <v>Gobierno Autónomo Municipal de Quiabaya</v>
      </c>
      <c r="C285" s="329" t="str">
        <f>+VLOOKUP(A285,Contactos!$A$4:$F$544,6,FALSE)</f>
        <v>HNV</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f t="shared" si="4"/>
        <v>0</v>
      </c>
      <c r="AT285" s="33"/>
    </row>
    <row r="286" spans="1:46" ht="33" customHeight="1">
      <c r="A286" s="32">
        <v>1231</v>
      </c>
      <c r="B286" s="328" t="str">
        <f>VLOOKUP(A286,[3]bd_lista!A:C,3,FALSE)</f>
        <v>Gobierno Autónomo Municipal de Combaya</v>
      </c>
      <c r="C286" s="329" t="str">
        <f>+VLOOKUP(A286,Contactos!$A$4:$F$544,6,FALSE)</f>
        <v>HNV</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f t="shared" si="4"/>
        <v>0</v>
      </c>
      <c r="AT286" s="33"/>
    </row>
    <row r="287" spans="1:46" ht="33" customHeight="1">
      <c r="A287" s="32">
        <v>1232</v>
      </c>
      <c r="B287" s="328" t="str">
        <f>VLOOKUP(A287,[3]bd_lista!A:C,3,FALSE)</f>
        <v>Gobierno Autónomo Municipal de Copacabana</v>
      </c>
      <c r="C287" s="329" t="str">
        <f>+VLOOKUP(A287,Contactos!$A$4:$F$544,6,FALSE)</f>
        <v>HNV</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f t="shared" si="4"/>
        <v>0</v>
      </c>
      <c r="AT287" s="33"/>
    </row>
    <row r="288" spans="1:46" ht="33" customHeight="1">
      <c r="A288" s="32">
        <v>1233</v>
      </c>
      <c r="B288" s="328" t="str">
        <f>VLOOKUP(A288,[3]bd_lista!A:C,3,FALSE)</f>
        <v>Gobierno Autónomo Municipal de San Pedro de Tiquina</v>
      </c>
      <c r="C288" s="329" t="str">
        <f>+VLOOKUP(A288,Contactos!$A$4:$F$544,6,FALSE)</f>
        <v>HNV</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f t="shared" si="4"/>
        <v>0</v>
      </c>
      <c r="AT288" s="33"/>
    </row>
    <row r="289" spans="1:46" ht="33" customHeight="1">
      <c r="A289" s="32">
        <v>1234</v>
      </c>
      <c r="B289" s="328" t="str">
        <f>VLOOKUP(A289,[3]bd_lista!A:C,3,FALSE)</f>
        <v>Gobierno Autónomo Municipal de Tito Yupanqui</v>
      </c>
      <c r="C289" s="329" t="str">
        <f>+VLOOKUP(A289,Contactos!$A$4:$F$544,6,FALSE)</f>
        <v>HNV</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f t="shared" si="4"/>
        <v>0</v>
      </c>
      <c r="AT289" s="33"/>
    </row>
    <row r="290" spans="1:46" ht="33" customHeight="1">
      <c r="A290" s="32">
        <v>1235</v>
      </c>
      <c r="B290" s="328" t="str">
        <f>VLOOKUP(A290,[3]bd_lista!A:C,3,FALSE)</f>
        <v>Gobierno Autónomo Municipal de Chuma</v>
      </c>
      <c r="C290" s="329" t="str">
        <f>+VLOOKUP(A290,Contactos!$A$4:$F$544,6,FALSE)</f>
        <v>HNV</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f t="shared" si="4"/>
        <v>0</v>
      </c>
      <c r="AT290" s="33"/>
    </row>
    <row r="291" spans="1:46" ht="33" customHeight="1">
      <c r="A291" s="32">
        <v>1236</v>
      </c>
      <c r="B291" s="328" t="str">
        <f>VLOOKUP(A291,[3]bd_lista!A:C,3,FALSE)</f>
        <v>Gobierno Autónomo Municipal de Ayata</v>
      </c>
      <c r="C291" s="329" t="str">
        <f>+VLOOKUP(A291,Contactos!$A$4:$F$544,6,FALSE)</f>
        <v>HNV</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f t="shared" si="4"/>
        <v>0</v>
      </c>
      <c r="AT291" s="33"/>
    </row>
    <row r="292" spans="1:46" ht="33" customHeight="1">
      <c r="A292" s="32">
        <v>1237</v>
      </c>
      <c r="B292" s="328" t="str">
        <f>VLOOKUP(A292,[3]bd_lista!A:C,3,FALSE)</f>
        <v>Gobierno Autónomo Municipal de Aucapata</v>
      </c>
      <c r="C292" s="329" t="str">
        <f>+VLOOKUP(A292,Contactos!$A$4:$F$544,6,FALSE)</f>
        <v>HNV</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f t="shared" si="4"/>
        <v>0</v>
      </c>
      <c r="AT292" s="33"/>
    </row>
    <row r="293" spans="1:46" ht="33" customHeight="1">
      <c r="A293" s="32">
        <v>1238</v>
      </c>
      <c r="B293" s="328" t="str">
        <f>VLOOKUP(A293,[3]bd_lista!A:C,3,FALSE)</f>
        <v>Gobierno Autónomo Municipal de Corocoro</v>
      </c>
      <c r="C293" s="329" t="str">
        <f>+VLOOKUP(A293,Contactos!$A$4:$F$544,6,FALSE)</f>
        <v>HNV</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f t="shared" si="4"/>
        <v>0</v>
      </c>
      <c r="AT293" s="33"/>
    </row>
    <row r="294" spans="1:46" ht="33" customHeight="1">
      <c r="A294" s="32">
        <v>1239</v>
      </c>
      <c r="B294" s="328" t="str">
        <f>VLOOKUP(A294,[3]bd_lista!A:C,3,FALSE)</f>
        <v>Gobierno Autónomo Municipal de Caquiaviri</v>
      </c>
      <c r="C294" s="329" t="str">
        <f>+VLOOKUP(A294,Contactos!$A$4:$F$544,6,FALSE)</f>
        <v>HNV</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f t="shared" si="4"/>
        <v>0</v>
      </c>
      <c r="AT294" s="33"/>
    </row>
    <row r="295" spans="1:46" ht="33" customHeight="1">
      <c r="A295" s="32">
        <v>1240</v>
      </c>
      <c r="B295" s="328" t="str">
        <f>VLOOKUP(A295,[3]bd_lista!A:C,3,FALSE)</f>
        <v>Gobierno Autónomo Municipal de Calacoto</v>
      </c>
      <c r="C295" s="329" t="str">
        <f>+VLOOKUP(A295,Contactos!$A$4:$F$544,6,FALSE)</f>
        <v>HNV</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f t="shared" si="4"/>
        <v>0</v>
      </c>
      <c r="AT295" s="33"/>
    </row>
    <row r="296" spans="1:46" ht="33" customHeight="1">
      <c r="A296" s="32">
        <v>1241</v>
      </c>
      <c r="B296" s="328" t="str">
        <f>VLOOKUP(A296,[3]bd_lista!A:C,3,FALSE)</f>
        <v>Gobierno Autónomo Municipal de Comanche</v>
      </c>
      <c r="C296" s="329" t="str">
        <f>+VLOOKUP(A296,Contactos!$A$4:$F$544,6,FALSE)</f>
        <v>HNV</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f t="shared" si="4"/>
        <v>0</v>
      </c>
      <c r="AT296" s="33"/>
    </row>
    <row r="297" spans="1:46" ht="33" customHeight="1">
      <c r="A297" s="32">
        <v>1242</v>
      </c>
      <c r="B297" s="328" t="str">
        <f>VLOOKUP(A297,[3]bd_lista!A:C,3,FALSE)</f>
        <v>Gobierno Autónomo Municipal de Charaña</v>
      </c>
      <c r="C297" s="329" t="str">
        <f>+VLOOKUP(A297,Contactos!$A$4:$F$544,6,FALSE)</f>
        <v>HNV</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f t="shared" si="4"/>
        <v>0</v>
      </c>
      <c r="AT297" s="33"/>
    </row>
    <row r="298" spans="1:46" ht="33" customHeight="1">
      <c r="A298" s="32">
        <v>1243</v>
      </c>
      <c r="B298" s="328" t="str">
        <f>VLOOKUP(A298,[3]bd_lista!A:C,3,FALSE)</f>
        <v>Gobierno Autónomo Municipal de Waldo Ballivián</v>
      </c>
      <c r="C298" s="329" t="str">
        <f>+VLOOKUP(A298,Contactos!$A$4:$F$544,6,FALSE)</f>
        <v>HNV</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f t="shared" si="4"/>
        <v>0</v>
      </c>
      <c r="AT298" s="33"/>
    </row>
    <row r="299" spans="1:46" ht="33" customHeight="1">
      <c r="A299" s="32">
        <v>1244</v>
      </c>
      <c r="B299" s="328" t="str">
        <f>VLOOKUP(A299,[3]bd_lista!A:C,3,FALSE)</f>
        <v>Gobierno Autónomo Municipal de Nazacara de Pacajes</v>
      </c>
      <c r="C299" s="329" t="str">
        <f>+VLOOKUP(A299,Contactos!$A$4:$F$544,6,FALSE)</f>
        <v>HNV</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f t="shared" si="4"/>
        <v>0</v>
      </c>
      <c r="AT299" s="33"/>
    </row>
    <row r="300" spans="1:46" ht="33" customHeight="1">
      <c r="A300" s="32">
        <v>1245</v>
      </c>
      <c r="B300" s="328" t="str">
        <f>VLOOKUP(A300,[3]bd_lista!A:C,3,FALSE)</f>
        <v>Gobierno Autónomo Municipal de Santiago de Callapa</v>
      </c>
      <c r="C300" s="329" t="str">
        <f>+VLOOKUP(A300,Contactos!$A$4:$F$544,6,FALSE)</f>
        <v>HNV</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f t="shared" si="4"/>
        <v>0</v>
      </c>
      <c r="AT300" s="33"/>
    </row>
    <row r="301" spans="1:46" ht="33" customHeight="1">
      <c r="A301" s="32">
        <v>1246</v>
      </c>
      <c r="B301" s="328" t="str">
        <f>VLOOKUP(A301,[3]bd_lista!A:C,3,FALSE)</f>
        <v>Gobierno Autónomo Municipal de Puerto Acosta</v>
      </c>
      <c r="C301" s="329" t="str">
        <f>+VLOOKUP(A301,Contactos!$A$4:$F$544,6,FALSE)</f>
        <v>HNV</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f t="shared" si="4"/>
        <v>0</v>
      </c>
      <c r="AT301" s="33"/>
    </row>
    <row r="302" spans="1:46" ht="33" customHeight="1">
      <c r="A302" s="32">
        <v>1247</v>
      </c>
      <c r="B302" s="328" t="str">
        <f>VLOOKUP(A302,[3]bd_lista!A:C,3,FALSE)</f>
        <v>Gobierno Autónomo Municipal de Mocomoco</v>
      </c>
      <c r="C302" s="329" t="str">
        <f>+VLOOKUP(A302,Contactos!$A$4:$F$544,6,FALSE)</f>
        <v>HNV</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f t="shared" si="4"/>
        <v>0</v>
      </c>
      <c r="AT302" s="33"/>
    </row>
    <row r="303" spans="1:46" ht="33" customHeight="1">
      <c r="A303" s="32">
        <v>1248</v>
      </c>
      <c r="B303" s="328" t="str">
        <f>VLOOKUP(A303,[3]bd_lista!A:C,3,FALSE)</f>
        <v>Gobierno Autónomo Municipal de Carabuco</v>
      </c>
      <c r="C303" s="329" t="str">
        <f>+VLOOKUP(A303,Contactos!$A$4:$F$544,6,FALSE)</f>
        <v>HNV</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f t="shared" si="4"/>
        <v>0</v>
      </c>
      <c r="AT303" s="33"/>
    </row>
    <row r="304" spans="1:46" ht="33" customHeight="1">
      <c r="A304" s="32">
        <v>1249</v>
      </c>
      <c r="B304" s="328" t="str">
        <f>VLOOKUP(A304,[3]bd_lista!A:C,3,FALSE)</f>
        <v>Gobierno Autónomo Municipal de Apolo</v>
      </c>
      <c r="C304" s="329" t="str">
        <f>+VLOOKUP(A304,Contactos!$A$4:$F$544,6,FALSE)</f>
        <v>HNV</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f t="shared" si="4"/>
        <v>0</v>
      </c>
      <c r="AT304" s="33"/>
    </row>
    <row r="305" spans="1:46" ht="33" customHeight="1">
      <c r="A305" s="32">
        <v>1250</v>
      </c>
      <c r="B305" s="328" t="str">
        <f>VLOOKUP(A305,[3]bd_lista!A:C,3,FALSE)</f>
        <v>Gobierno Autónomo Municipal de Pelechuco</v>
      </c>
      <c r="C305" s="329" t="str">
        <f>+VLOOKUP(A305,Contactos!$A$4:$F$544,6,FALSE)</f>
        <v>HNV</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f t="shared" si="4"/>
        <v>0</v>
      </c>
      <c r="AT305" s="33"/>
    </row>
    <row r="306" spans="1:46" ht="33" customHeight="1">
      <c r="A306" s="32">
        <v>1251</v>
      </c>
      <c r="B306" s="328" t="str">
        <f>VLOOKUP(A306,[3]bd_lista!A:C,3,FALSE)</f>
        <v>Gobierno Autónomo Municipal de Luribay</v>
      </c>
      <c r="C306" s="329" t="str">
        <f>+VLOOKUP(A306,Contactos!$A$4:$F$544,6,FALSE)</f>
        <v>HNV</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f t="shared" si="4"/>
        <v>0</v>
      </c>
      <c r="AT306" s="33"/>
    </row>
    <row r="307" spans="1:46" ht="33" customHeight="1">
      <c r="A307" s="32">
        <v>1252</v>
      </c>
      <c r="B307" s="328" t="str">
        <f>VLOOKUP(A307,[3]bd_lista!A:C,3,FALSE)</f>
        <v>Gobierno Autónomo Municipal de Sapahaqui</v>
      </c>
      <c r="C307" s="329" t="str">
        <f>+VLOOKUP(A307,Contactos!$A$4:$F$544,6,FALSE)</f>
        <v>HNV</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f t="shared" si="4"/>
        <v>0</v>
      </c>
      <c r="AT307" s="33"/>
    </row>
    <row r="308" spans="1:46" ht="33" customHeight="1">
      <c r="A308" s="32">
        <v>1253</v>
      </c>
      <c r="B308" s="328" t="str">
        <f>VLOOKUP(A308,[3]bd_lista!A:C,3,FALSE)</f>
        <v>Gobierno Autónomo Municipal de Yaco</v>
      </c>
      <c r="C308" s="329" t="str">
        <f>+VLOOKUP(A308,Contactos!$A$4:$F$544,6,FALSE)</f>
        <v>HNV</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f t="shared" si="4"/>
        <v>0</v>
      </c>
      <c r="AT308" s="33"/>
    </row>
    <row r="309" spans="1:46" ht="33" customHeight="1">
      <c r="A309" s="32">
        <v>1254</v>
      </c>
      <c r="B309" s="328" t="str">
        <f>VLOOKUP(A309,[3]bd_lista!A:C,3,FALSE)</f>
        <v>Gobierno Autónomo Municipal de Malla</v>
      </c>
      <c r="C309" s="329" t="str">
        <f>+VLOOKUP(A309,Contactos!$A$4:$F$544,6,FALSE)</f>
        <v>HNV</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f t="shared" si="4"/>
        <v>0</v>
      </c>
      <c r="AT309" s="33"/>
    </row>
    <row r="310" spans="1:46" ht="33" customHeight="1">
      <c r="A310" s="32">
        <v>1255</v>
      </c>
      <c r="B310" s="328" t="str">
        <f>VLOOKUP(A310,[3]bd_lista!A:C,3,FALSE)</f>
        <v>Gobierno Autónomo Municipal de Cairoma</v>
      </c>
      <c r="C310" s="329" t="str">
        <f>+VLOOKUP(A310,Contactos!$A$4:$F$544,6,FALSE)</f>
        <v>HNV</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f t="shared" si="4"/>
        <v>0</v>
      </c>
      <c r="AT310" s="33"/>
    </row>
    <row r="311" spans="1:46" ht="33" customHeight="1">
      <c r="A311" s="32">
        <v>1256</v>
      </c>
      <c r="B311" s="328" t="str">
        <f>VLOOKUP(A311,[3]bd_lista!A:C,3,FALSE)</f>
        <v>Gobierno Autónomo Municipal de Chulumani (Villa de la Libertad)</v>
      </c>
      <c r="C311" s="329" t="str">
        <f>+VLOOKUP(A311,Contactos!$A$4:$F$544,6,FALSE)</f>
        <v>HNV</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f t="shared" si="4"/>
        <v>0</v>
      </c>
      <c r="AT311" s="33"/>
    </row>
    <row r="312" spans="1:46" ht="33" customHeight="1">
      <c r="A312" s="32">
        <v>1257</v>
      </c>
      <c r="B312" s="328" t="str">
        <f>VLOOKUP(A312,[3]bd_lista!A:C,3,FALSE)</f>
        <v>Gobierno Autónomo Municipal de Irupana (Villa de Lanza)</v>
      </c>
      <c r="C312" s="329" t="str">
        <f>+VLOOKUP(A312,Contactos!$A$4:$F$544,6,FALSE)</f>
        <v>HNV</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f t="shared" si="4"/>
        <v>0</v>
      </c>
      <c r="AT312" s="33"/>
    </row>
    <row r="313" spans="1:46" ht="33" customHeight="1">
      <c r="A313" s="32">
        <v>1258</v>
      </c>
      <c r="B313" s="328" t="str">
        <f>VLOOKUP(A313,[3]bd_lista!A:C,3,FALSE)</f>
        <v>Gobierno Autónomo Municipal de Yanacachi</v>
      </c>
      <c r="C313" s="329" t="str">
        <f>+VLOOKUP(A313,Contactos!$A$4:$F$544,6,FALSE)</f>
        <v>HNV</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f t="shared" si="4"/>
        <v>0</v>
      </c>
      <c r="AT313" s="33"/>
    </row>
    <row r="314" spans="1:46" ht="33" customHeight="1">
      <c r="A314" s="32">
        <v>1259</v>
      </c>
      <c r="B314" s="328" t="str">
        <f>VLOOKUP(A314,[3]bd_lista!A:C,3,FALSE)</f>
        <v>Gobierno Autónomo Municipal de Palos Blancos</v>
      </c>
      <c r="C314" s="329" t="str">
        <f>+VLOOKUP(A314,Contactos!$A$4:$F$544,6,FALSE)</f>
        <v>HNV</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f t="shared" si="4"/>
        <v>0</v>
      </c>
      <c r="AT314" s="33"/>
    </row>
    <row r="315" spans="1:46" ht="33" customHeight="1">
      <c r="A315" s="32">
        <v>1260</v>
      </c>
      <c r="B315" s="328" t="str">
        <f>VLOOKUP(A315,[3]bd_lista!A:C,3,FALSE)</f>
        <v>Gobierno Autónomo Municipal de La Asunta</v>
      </c>
      <c r="C315" s="329" t="str">
        <f>+VLOOKUP(A315,Contactos!$A$4:$F$544,6,FALSE)</f>
        <v>HNV</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f t="shared" si="4"/>
        <v>0</v>
      </c>
      <c r="AT315" s="33"/>
    </row>
    <row r="316" spans="1:46" ht="33" customHeight="1">
      <c r="A316" s="32">
        <v>1261</v>
      </c>
      <c r="B316" s="328" t="str">
        <f>VLOOKUP(A316,[3]bd_lista!A:C,3,FALSE)</f>
        <v>Gobierno Autónomo Municipal de Pucarani</v>
      </c>
      <c r="C316" s="329" t="str">
        <f>+VLOOKUP(A316,Contactos!$A$4:$F$544,6,FALSE)</f>
        <v>HNV</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f t="shared" si="4"/>
        <v>0</v>
      </c>
      <c r="AT316" s="33"/>
    </row>
    <row r="317" spans="1:46" ht="33" customHeight="1">
      <c r="A317" s="32">
        <v>1262</v>
      </c>
      <c r="B317" s="328" t="str">
        <f>VLOOKUP(A317,[3]bd_lista!A:C,3,FALSE)</f>
        <v>Gobierno Autónomo Municipal de Laja</v>
      </c>
      <c r="C317" s="329" t="str">
        <f>+VLOOKUP(A317,Contactos!$A$4:$F$544,6,FALSE)</f>
        <v>HNV</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f t="shared" si="4"/>
        <v>0</v>
      </c>
      <c r="AT317" s="33"/>
    </row>
    <row r="318" spans="1:46" ht="33" customHeight="1">
      <c r="A318" s="32">
        <v>1263</v>
      </c>
      <c r="B318" s="328" t="str">
        <f>VLOOKUP(A318,[3]bd_lista!A:C,3,FALSE)</f>
        <v>Gobierno Autónomo Municipal de Batallas</v>
      </c>
      <c r="C318" s="329" t="str">
        <f>+VLOOKUP(A318,Contactos!$A$4:$F$544,6,FALSE)</f>
        <v>HNV</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f t="shared" si="4"/>
        <v>0</v>
      </c>
      <c r="AT318" s="33"/>
    </row>
    <row r="319" spans="1:46" ht="33" customHeight="1">
      <c r="A319" s="32">
        <v>1264</v>
      </c>
      <c r="B319" s="328" t="str">
        <f>VLOOKUP(A319,[3]bd_lista!A:C,3,FALSE)</f>
        <v>Gobierno Autónomo Municipal de Puerto Pérez</v>
      </c>
      <c r="C319" s="329" t="str">
        <f>+VLOOKUP(A319,Contactos!$A$4:$F$544,6,FALSE)</f>
        <v>HNV</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f t="shared" si="4"/>
        <v>0</v>
      </c>
      <c r="AT319" s="33"/>
    </row>
    <row r="320" spans="1:46" ht="33" customHeight="1">
      <c r="A320" s="32">
        <v>1265</v>
      </c>
      <c r="B320" s="328" t="str">
        <f>VLOOKUP(A320,[3]bd_lista!A:C,3,FALSE)</f>
        <v>Gobierno Autónomo Municipal de Coroico</v>
      </c>
      <c r="C320" s="329" t="str">
        <f>+VLOOKUP(A320,Contactos!$A$4:$F$544,6,FALSE)</f>
        <v>HNV</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f t="shared" si="4"/>
        <v>0</v>
      </c>
      <c r="AT320" s="33"/>
    </row>
    <row r="321" spans="1:46" ht="33" customHeight="1">
      <c r="A321" s="32">
        <v>1266</v>
      </c>
      <c r="B321" s="328" t="str">
        <f>VLOOKUP(A321,[3]bd_lista!A:C,3,FALSE)</f>
        <v>Gobierno Autónomo Municipal de Coripata</v>
      </c>
      <c r="C321" s="329" t="str">
        <f>+VLOOKUP(A321,Contactos!$A$4:$F$544,6,FALSE)</f>
        <v>HNV</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f t="shared" si="4"/>
        <v>0</v>
      </c>
      <c r="AT321" s="33"/>
    </row>
    <row r="322" spans="1:46" ht="33" customHeight="1">
      <c r="A322" s="32">
        <v>1267</v>
      </c>
      <c r="B322" s="328" t="str">
        <f>VLOOKUP(A322,[3]bd_lista!A:C,3,FALSE)</f>
        <v>Gobierno Autónomo Municipal de Ixiamas</v>
      </c>
      <c r="C322" s="329" t="str">
        <f>+VLOOKUP(A322,Contactos!$A$4:$F$544,6,FALSE)</f>
        <v>HNV</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f t="shared" si="4"/>
        <v>0</v>
      </c>
      <c r="AT322" s="33"/>
    </row>
    <row r="323" spans="1:46" ht="33" customHeight="1">
      <c r="A323" s="32">
        <v>1268</v>
      </c>
      <c r="B323" s="328" t="str">
        <f>VLOOKUP(A323,[3]bd_lista!A:C,3,FALSE)</f>
        <v>Gobierno Autónomo Municipal de San Buenaventura</v>
      </c>
      <c r="C323" s="329" t="str">
        <f>+VLOOKUP(A323,Contactos!$A$4:$F$544,6,FALSE)</f>
        <v>HNV</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f t="shared" si="4"/>
        <v>0</v>
      </c>
      <c r="AT323" s="33"/>
    </row>
    <row r="324" spans="1:46" ht="33" customHeight="1">
      <c r="A324" s="32">
        <v>1269</v>
      </c>
      <c r="B324" s="328" t="str">
        <f>VLOOKUP(A324,[3]bd_lista!A:C,3,FALSE)</f>
        <v>Gobierno Autónomo Municipal de General Juan José Pérez (Charazani)</v>
      </c>
      <c r="C324" s="329" t="str">
        <f>+VLOOKUP(A324,Contactos!$A$4:$F$544,6,FALSE)</f>
        <v>HNV</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f t="shared" si="4"/>
        <v>0</v>
      </c>
      <c r="AT324" s="33"/>
    </row>
    <row r="325" spans="1:46" ht="33" customHeight="1">
      <c r="A325" s="32">
        <v>1270</v>
      </c>
      <c r="B325" s="328" t="str">
        <f>VLOOKUP(A325,[3]bd_lista!A:C,3,FALSE)</f>
        <v>Gobierno Autónomo Municipal de Curva</v>
      </c>
      <c r="C325" s="329" t="str">
        <f>+VLOOKUP(A325,Contactos!$A$4:$F$544,6,FALSE)</f>
        <v>HNV</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f t="shared" si="4"/>
        <v>0</v>
      </c>
      <c r="AT325" s="33"/>
    </row>
    <row r="326" spans="1:46" ht="33" customHeight="1">
      <c r="A326" s="32">
        <v>1271</v>
      </c>
      <c r="B326" s="328" t="str">
        <f>VLOOKUP(A326,[3]bd_lista!A:C,3,FALSE)</f>
        <v>Gobierno Autónomo Municipal de San Pedro de Curahuara</v>
      </c>
      <c r="C326" s="329" t="str">
        <f>+VLOOKUP(A326,Contactos!$A$4:$F$544,6,FALSE)</f>
        <v>HNV</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f t="shared" si="4"/>
        <v>0</v>
      </c>
      <c r="AT326" s="33"/>
    </row>
    <row r="327" spans="1:46" ht="33" customHeight="1">
      <c r="A327" s="32">
        <v>1272</v>
      </c>
      <c r="B327" s="328" t="str">
        <f>VLOOKUP(A327,[3]bd_lista!A:C,3,FALSE)</f>
        <v>Gobierno Autónomo Municipal de Papel Pampa</v>
      </c>
      <c r="C327" s="329" t="str">
        <f>+VLOOKUP(A327,Contactos!$A$4:$F$544,6,FALSE)</f>
        <v>HNV</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f t="shared" si="4"/>
        <v>0</v>
      </c>
      <c r="AT327" s="33"/>
    </row>
    <row r="328" spans="1:46" ht="33" customHeight="1">
      <c r="A328" s="32">
        <v>1273</v>
      </c>
      <c r="B328" s="328" t="str">
        <f>VLOOKUP(A328,[3]bd_lista!A:C,3,FALSE)</f>
        <v>Gobierno Autónomo Municipal de Chacarilla</v>
      </c>
      <c r="C328" s="329" t="str">
        <f>+VLOOKUP(A328,Contactos!$A$4:$F$544,6,FALSE)</f>
        <v>HNV</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f t="shared" si="4"/>
        <v>0</v>
      </c>
      <c r="AT328" s="33"/>
    </row>
    <row r="329" spans="1:46" ht="33" customHeight="1">
      <c r="A329" s="32">
        <v>1274</v>
      </c>
      <c r="B329" s="328" t="str">
        <f>VLOOKUP(A329,[3]bd_lista!A:C,3,FALSE)</f>
        <v>Gobierno Autónomo Municipal de Santiago de Machaca</v>
      </c>
      <c r="C329" s="329" t="str">
        <f>+VLOOKUP(A329,Contactos!$A$4:$F$544,6,FALSE)</f>
        <v>HNV</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f t="shared" si="4"/>
        <v>0</v>
      </c>
      <c r="AT329" s="33"/>
    </row>
    <row r="330" spans="1:46" ht="33" customHeight="1">
      <c r="A330" s="32">
        <v>1275</v>
      </c>
      <c r="B330" s="328" t="str">
        <f>VLOOKUP(A330,[3]bd_lista!A:C,3,FALSE)</f>
        <v>Gobierno Autónomo Municipal de Catacora</v>
      </c>
      <c r="C330" s="329" t="str">
        <f>+VLOOKUP(A330,Contactos!$A$4:$F$544,6,FALSE)</f>
        <v>HNV</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f t="shared" si="4"/>
        <v>0</v>
      </c>
      <c r="AT330" s="33"/>
    </row>
    <row r="331" spans="1:46" ht="33" customHeight="1">
      <c r="A331" s="32">
        <v>1276</v>
      </c>
      <c r="B331" s="328" t="str">
        <f>VLOOKUP(A331,[3]bd_lista!A:C,3,FALSE)</f>
        <v>Gobierno Autónomo Municipal de Mapiri</v>
      </c>
      <c r="C331" s="329" t="str">
        <f>+VLOOKUP(A331,Contactos!$A$4:$F$544,6,FALSE)</f>
        <v>HNV</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f t="shared" si="4"/>
        <v>0</v>
      </c>
      <c r="AT331" s="33"/>
    </row>
    <row r="332" spans="1:46" ht="33" customHeight="1">
      <c r="A332" s="32">
        <v>1277</v>
      </c>
      <c r="B332" s="328" t="str">
        <f>VLOOKUP(A332,[3]bd_lista!A:C,3,FALSE)</f>
        <v>Gobierno Autónomo Municipal de Teoponte</v>
      </c>
      <c r="C332" s="329" t="str">
        <f>+VLOOKUP(A332,Contactos!$A$4:$F$544,6,FALSE)</f>
        <v>HNV</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f t="shared" si="4"/>
        <v>0</v>
      </c>
      <c r="AT332" s="33"/>
    </row>
    <row r="333" spans="1:46" ht="33" customHeight="1">
      <c r="A333" s="32">
        <v>1278</v>
      </c>
      <c r="B333" s="328" t="str">
        <f>VLOOKUP(A333,[3]bd_lista!A:C,3,FALSE)</f>
        <v>Gobierno Autónomo Municipal de San Andrés de Machaca</v>
      </c>
      <c r="C333" s="329" t="str">
        <f>+VLOOKUP(A333,Contactos!$A$4:$F$544,6,FALSE)</f>
        <v>HNV</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f t="shared" si="4"/>
        <v>0</v>
      </c>
      <c r="AT333" s="33"/>
    </row>
    <row r="334" spans="1:46" ht="33" customHeight="1">
      <c r="A334" s="32">
        <v>1279</v>
      </c>
      <c r="B334" s="328" t="str">
        <f>VLOOKUP(A334,[3]bd_lista!A:C,3,FALSE)</f>
        <v>Gobierno Autónomo Municipal de Jesús de Machaca</v>
      </c>
      <c r="C334" s="329" t="str">
        <f>+VLOOKUP(A334,Contactos!$A$4:$F$544,6,FALSE)</f>
        <v>HNV</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f t="shared" si="4"/>
        <v>0</v>
      </c>
      <c r="AT334" s="33"/>
    </row>
    <row r="335" spans="1:46" ht="33" customHeight="1">
      <c r="A335" s="32">
        <v>1280</v>
      </c>
      <c r="B335" s="328" t="str">
        <f>VLOOKUP(A335,[3]bd_lista!A:C,3,FALSE)</f>
        <v>Gobierno Autónomo Municipal de Taraco</v>
      </c>
      <c r="C335" s="329" t="str">
        <f>+VLOOKUP(A335,Contactos!$A$4:$F$544,6,FALSE)</f>
        <v>HNV</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f t="shared" si="4"/>
        <v>0</v>
      </c>
      <c r="AT335" s="33"/>
    </row>
    <row r="336" spans="1:46" ht="33" customHeight="1">
      <c r="A336" s="32">
        <v>1281</v>
      </c>
      <c r="B336" s="328" t="str">
        <f>VLOOKUP(A336,[3]bd_lista!A:C,3,FALSE)</f>
        <v>Gobierno Autónomo Municipal de Huarina</v>
      </c>
      <c r="C336" s="329" t="str">
        <f>+VLOOKUP(A336,Contactos!$A$4:$F$544,6,FALSE)</f>
        <v>HNV</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f t="shared" ref="AQ336:AQ399" si="5">SUM(D336:AP336)</f>
        <v>0</v>
      </c>
      <c r="AT336" s="33"/>
    </row>
    <row r="337" spans="1:46" ht="33" customHeight="1">
      <c r="A337" s="32">
        <v>1282</v>
      </c>
      <c r="B337" s="328" t="str">
        <f>VLOOKUP(A337,[3]bd_lista!A:C,3,FALSE)</f>
        <v>Gobierno Autónomo Municipal de Santiago de Huata</v>
      </c>
      <c r="C337" s="329" t="str">
        <f>+VLOOKUP(A337,Contactos!$A$4:$F$544,6,FALSE)</f>
        <v>HNV</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f t="shared" si="5"/>
        <v>0</v>
      </c>
      <c r="AT337" s="33"/>
    </row>
    <row r="338" spans="1:46" ht="33" customHeight="1">
      <c r="A338" s="32">
        <v>1283</v>
      </c>
      <c r="B338" s="328" t="str">
        <f>VLOOKUP(A338,[3]bd_lista!A:C,3,FALSE)</f>
        <v>Gobierno Autónomo Municipal de Escoma</v>
      </c>
      <c r="C338" s="329" t="str">
        <f>+VLOOKUP(A338,Contactos!$A$4:$F$544,6,FALSE)</f>
        <v>HNV</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f t="shared" si="5"/>
        <v>0</v>
      </c>
      <c r="AT338" s="33"/>
    </row>
    <row r="339" spans="1:46" ht="33" customHeight="1">
      <c r="A339" s="32">
        <v>1284</v>
      </c>
      <c r="B339" s="328" t="str">
        <f>VLOOKUP(A339,[3]bd_lista!A:C,3,FALSE)</f>
        <v>Gobierno Autónomo Municipal de Humanata</v>
      </c>
      <c r="C339" s="329" t="str">
        <f>+VLOOKUP(A339,Contactos!$A$4:$F$544,6,FALSE)</f>
        <v>HNV</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f t="shared" si="5"/>
        <v>0</v>
      </c>
      <c r="AT339" s="33"/>
    </row>
    <row r="340" spans="1:46" ht="33" customHeight="1">
      <c r="A340" s="32">
        <v>1285</v>
      </c>
      <c r="B340" s="328" t="str">
        <f>VLOOKUP(A340,[3]bd_lista!A:C,3,FALSE)</f>
        <v>Gobierno Autónomo Municipal de Alto Beni</v>
      </c>
      <c r="C340" s="329" t="str">
        <f>+VLOOKUP(A340,Contactos!$A$4:$F$544,6,FALSE)</f>
        <v>HNV</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f t="shared" si="5"/>
        <v>0</v>
      </c>
      <c r="AT340" s="33"/>
    </row>
    <row r="341" spans="1:46" ht="33" customHeight="1">
      <c r="A341" s="32">
        <v>1286</v>
      </c>
      <c r="B341" s="328" t="str">
        <f>VLOOKUP(A341,[3]bd_lista!A:C,3,FALSE)</f>
        <v>Gobierno Autónomo Municipal de Huatajata</v>
      </c>
      <c r="C341" s="329" t="str">
        <f>+VLOOKUP(A341,Contactos!$A$4:$F$544,6,FALSE)</f>
        <v>HNV</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f t="shared" si="5"/>
        <v>0</v>
      </c>
      <c r="AT341" s="33"/>
    </row>
    <row r="342" spans="1:46" ht="33" customHeight="1">
      <c r="A342" s="32">
        <v>1287</v>
      </c>
      <c r="B342" s="328" t="str">
        <f>VLOOKUP(A342,[3]bd_lista!A:C,3,FALSE)</f>
        <v>Gobierno Autónomo Municipal de Chua Cocani</v>
      </c>
      <c r="C342" s="329" t="str">
        <f>+VLOOKUP(A342,Contactos!$A$4:$F$544,6,FALSE)</f>
        <v>HNV</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f t="shared" si="5"/>
        <v>0</v>
      </c>
      <c r="AT342" s="33"/>
    </row>
    <row r="343" spans="1:46" ht="33" customHeight="1">
      <c r="A343" s="32">
        <v>1301</v>
      </c>
      <c r="B343" s="328" t="str">
        <f>VLOOKUP(A343,[3]bd_lista!A:C,3,FALSE)</f>
        <v>Gobierno Autónomo Municipal de Cochabamba</v>
      </c>
      <c r="C343" s="329" t="str">
        <f>+VLOOKUP(A343,Contactos!$A$4:$F$544,6,FALSE)</f>
        <v>HNV</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f t="shared" si="5"/>
        <v>0</v>
      </c>
      <c r="AT343" s="33"/>
    </row>
    <row r="344" spans="1:46" ht="33" customHeight="1">
      <c r="A344" s="32">
        <v>1302</v>
      </c>
      <c r="B344" s="328" t="str">
        <f>VLOOKUP(A344,[3]bd_lista!A:C,3,FALSE)</f>
        <v>Gobierno Autónomo Municipal de Quillacollo</v>
      </c>
      <c r="C344" s="329" t="str">
        <f>+VLOOKUP(A344,Contactos!$A$4:$F$544,6,FALSE)</f>
        <v>HNV</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f t="shared" si="5"/>
        <v>0</v>
      </c>
      <c r="AT344" s="33"/>
    </row>
    <row r="345" spans="1:46" ht="33" customHeight="1">
      <c r="A345" s="32">
        <v>1303</v>
      </c>
      <c r="B345" s="328" t="str">
        <f>VLOOKUP(A345,[3]bd_lista!A:C,3,FALSE)</f>
        <v>Gobierno Autónomo Municipal de Sipe Sipe</v>
      </c>
      <c r="C345" s="329" t="str">
        <f>+VLOOKUP(A345,Contactos!$A$4:$F$544,6,FALSE)</f>
        <v>HNV</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f t="shared" si="5"/>
        <v>0</v>
      </c>
      <c r="AT345" s="33"/>
    </row>
    <row r="346" spans="1:46" ht="33" customHeight="1">
      <c r="A346" s="32">
        <v>1304</v>
      </c>
      <c r="B346" s="328" t="str">
        <f>VLOOKUP(A346,[3]bd_lista!A:C,3,FALSE)</f>
        <v>Gobierno Autónomo Municipal de Tiquipaya</v>
      </c>
      <c r="C346" s="329" t="str">
        <f>+VLOOKUP(A346,Contactos!$A$4:$F$544,6,FALSE)</f>
        <v>HNV</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f t="shared" si="5"/>
        <v>0</v>
      </c>
      <c r="AT346" s="33"/>
    </row>
    <row r="347" spans="1:46" ht="33" customHeight="1">
      <c r="A347" s="32">
        <v>1305</v>
      </c>
      <c r="B347" s="328" t="str">
        <f>VLOOKUP(A347,[3]bd_lista!A:C,3,FALSE)</f>
        <v>Gobierno Autónomo Municipal de Vinto</v>
      </c>
      <c r="C347" s="329" t="str">
        <f>+VLOOKUP(A347,Contactos!$A$4:$F$544,6,FALSE)</f>
        <v>HNV</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f t="shared" si="5"/>
        <v>0</v>
      </c>
      <c r="AT347" s="33"/>
    </row>
    <row r="348" spans="1:46" ht="33" customHeight="1">
      <c r="A348" s="32">
        <v>1306</v>
      </c>
      <c r="B348" s="328" t="str">
        <f>VLOOKUP(A348,[3]bd_lista!A:C,3,FALSE)</f>
        <v>Gobierno Autónomo Municipal de Colcapirhua</v>
      </c>
      <c r="C348" s="329" t="str">
        <f>+VLOOKUP(A348,Contactos!$A$4:$F$544,6,FALSE)</f>
        <v>HNV</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f t="shared" si="5"/>
        <v>0</v>
      </c>
      <c r="AT348" s="33"/>
    </row>
    <row r="349" spans="1:46" ht="33" customHeight="1">
      <c r="A349" s="32">
        <v>1307</v>
      </c>
      <c r="B349" s="328" t="str">
        <f>VLOOKUP(A349,[3]bd_lista!A:C,3,FALSE)</f>
        <v>Gobierno Autónomo Municipal de Aiquile</v>
      </c>
      <c r="C349" s="329" t="str">
        <f>+VLOOKUP(A349,Contactos!$A$4:$F$544,6,FALSE)</f>
        <v>HNV</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f t="shared" si="5"/>
        <v>0</v>
      </c>
      <c r="AT349" s="33"/>
    </row>
    <row r="350" spans="1:46" ht="33" customHeight="1">
      <c r="A350" s="32">
        <v>1308</v>
      </c>
      <c r="B350" s="328" t="str">
        <f>VLOOKUP(A350,[3]bd_lista!A:C,3,FALSE)</f>
        <v>Gobierno Autónomo Municipal de Pasorapa</v>
      </c>
      <c r="C350" s="329" t="str">
        <f>+VLOOKUP(A350,Contactos!$A$4:$F$544,6,FALSE)</f>
        <v>HNV</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f t="shared" si="5"/>
        <v>0</v>
      </c>
      <c r="AT350" s="33"/>
    </row>
    <row r="351" spans="1:46" ht="33" customHeight="1">
      <c r="A351" s="32">
        <v>1309</v>
      </c>
      <c r="B351" s="328" t="str">
        <f>VLOOKUP(A351,[3]bd_lista!A:C,3,FALSE)</f>
        <v>Gobierno Autónomo Municipal de Omereque</v>
      </c>
      <c r="C351" s="329" t="str">
        <f>+VLOOKUP(A351,Contactos!$A$4:$F$544,6,FALSE)</f>
        <v>HNV</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f t="shared" si="5"/>
        <v>0</v>
      </c>
      <c r="AT351" s="33"/>
    </row>
    <row r="352" spans="1:46" ht="33" customHeight="1">
      <c r="A352" s="32">
        <v>1310</v>
      </c>
      <c r="B352" s="328" t="str">
        <f>VLOOKUP(A352,[3]bd_lista!A:C,3,FALSE)</f>
        <v>Gobierno Autónomo Municipal de Independencia</v>
      </c>
      <c r="C352" s="329" t="str">
        <f>+VLOOKUP(A352,Contactos!$A$4:$F$544,6,FALSE)</f>
        <v>HNV</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f t="shared" si="5"/>
        <v>0</v>
      </c>
      <c r="AT352" s="33"/>
    </row>
    <row r="353" spans="1:46" ht="33" customHeight="1">
      <c r="A353" s="32">
        <v>1311</v>
      </c>
      <c r="B353" s="328" t="str">
        <f>VLOOKUP(A353,[3]bd_lista!A:C,3,FALSE)</f>
        <v>Gobierno Autónomo Municipal de Morochata</v>
      </c>
      <c r="C353" s="329" t="str">
        <f>+VLOOKUP(A353,Contactos!$A$4:$F$544,6,FALSE)</f>
        <v>HNV</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f t="shared" si="5"/>
        <v>0</v>
      </c>
      <c r="AT353" s="33"/>
    </row>
    <row r="354" spans="1:46" ht="33" customHeight="1">
      <c r="A354" s="32">
        <v>1312</v>
      </c>
      <c r="B354" s="328" t="str">
        <f>VLOOKUP(A354,[3]bd_lista!A:C,3,FALSE)</f>
        <v>Gobierno Autónomo Municipal de Sacaba</v>
      </c>
      <c r="C354" s="329" t="str">
        <f>+VLOOKUP(A354,Contactos!$A$4:$F$544,6,FALSE)</f>
        <v>HNV</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f t="shared" si="5"/>
        <v>0</v>
      </c>
      <c r="AT354" s="33"/>
    </row>
    <row r="355" spans="1:46" ht="33" customHeight="1">
      <c r="A355" s="32">
        <v>1313</v>
      </c>
      <c r="B355" s="328" t="str">
        <f>VLOOKUP(A355,[3]bd_lista!A:C,3,FALSE)</f>
        <v>Gobierno Autónomo Municipal de Colomi</v>
      </c>
      <c r="C355" s="329" t="str">
        <f>+VLOOKUP(A355,Contactos!$A$4:$F$544,6,FALSE)</f>
        <v>HNV</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f t="shared" si="5"/>
        <v>0</v>
      </c>
      <c r="AT355" s="33"/>
    </row>
    <row r="356" spans="1:46" ht="33" customHeight="1">
      <c r="A356" s="32">
        <v>1314</v>
      </c>
      <c r="B356" s="328" t="str">
        <f>VLOOKUP(A356,[3]bd_lista!A:C,3,FALSE)</f>
        <v>Gobierno Autónomo Municipal de Villa Tunari</v>
      </c>
      <c r="C356" s="329" t="str">
        <f>+VLOOKUP(A356,Contactos!$A$4:$F$544,6,FALSE)</f>
        <v>HNV</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f t="shared" si="5"/>
        <v>0</v>
      </c>
      <c r="AT356" s="33"/>
    </row>
    <row r="357" spans="1:46" ht="33" customHeight="1">
      <c r="A357" s="32">
        <v>1315</v>
      </c>
      <c r="B357" s="328" t="str">
        <f>VLOOKUP(A357,[3]bd_lista!A:C,3,FALSE)</f>
        <v>Gobierno Autónomo Municipal de Punata</v>
      </c>
      <c r="C357" s="329" t="str">
        <f>+VLOOKUP(A357,Contactos!$A$4:$F$544,6,FALSE)</f>
        <v>HNV</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f t="shared" si="5"/>
        <v>0</v>
      </c>
      <c r="AT357" s="33"/>
    </row>
    <row r="358" spans="1:46" ht="33" customHeight="1">
      <c r="A358" s="32">
        <v>1316</v>
      </c>
      <c r="B358" s="328" t="str">
        <f>VLOOKUP(A358,[3]bd_lista!A:C,3,FALSE)</f>
        <v>Gobierno Autónomo Municipal de Villa Rivero</v>
      </c>
      <c r="C358" s="329" t="str">
        <f>+VLOOKUP(A358,Contactos!$A$4:$F$544,6,FALSE)</f>
        <v>HNV</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f t="shared" si="5"/>
        <v>0</v>
      </c>
      <c r="AT358" s="33"/>
    </row>
    <row r="359" spans="1:46" ht="33" customHeight="1">
      <c r="A359" s="32">
        <v>1317</v>
      </c>
      <c r="B359" s="328" t="str">
        <f>VLOOKUP(A359,[3]bd_lista!A:C,3,FALSE)</f>
        <v>Gobierno Autónomo Municipal de San Benito (Villa José Quintín Mendoza)</v>
      </c>
      <c r="C359" s="329" t="str">
        <f>+VLOOKUP(A359,Contactos!$A$4:$F$544,6,FALSE)</f>
        <v>HNV</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f t="shared" si="5"/>
        <v>0</v>
      </c>
      <c r="AT359" s="33"/>
    </row>
    <row r="360" spans="1:46" ht="33" customHeight="1">
      <c r="A360" s="32">
        <v>1318</v>
      </c>
      <c r="B360" s="328" t="str">
        <f>VLOOKUP(A360,[3]bd_lista!A:C,3,FALSE)</f>
        <v>Gobierno Autónomo Municipal de Tacachi</v>
      </c>
      <c r="C360" s="329" t="str">
        <f>+VLOOKUP(A360,Contactos!$A$4:$F$544,6,FALSE)</f>
        <v>HNV</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f t="shared" si="5"/>
        <v>0</v>
      </c>
      <c r="AT360" s="33"/>
    </row>
    <row r="361" spans="1:46" ht="33" customHeight="1">
      <c r="A361" s="32">
        <v>1319</v>
      </c>
      <c r="B361" s="328" t="str">
        <f>VLOOKUP(A361,[3]bd_lista!A:C,3,FALSE)</f>
        <v>Gobierno Autónomo Municipal Villa Gualberto Villarroel</v>
      </c>
      <c r="C361" s="329" t="str">
        <f>+VLOOKUP(A361,Contactos!$A$4:$F$544,6,FALSE)</f>
        <v>HNV</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f t="shared" si="5"/>
        <v>0</v>
      </c>
      <c r="AT361" s="33"/>
    </row>
    <row r="362" spans="1:46" ht="33" customHeight="1">
      <c r="A362" s="32">
        <v>1320</v>
      </c>
      <c r="B362" s="328" t="str">
        <f>VLOOKUP(A362,[3]bd_lista!A:C,3,FALSE)</f>
        <v>Gobierno Autónomo Municipal de Tarata</v>
      </c>
      <c r="C362" s="329" t="str">
        <f>+VLOOKUP(A362,Contactos!$A$4:$F$544,6,FALSE)</f>
        <v>HNV</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f t="shared" si="5"/>
        <v>0</v>
      </c>
      <c r="AT362" s="33"/>
    </row>
    <row r="363" spans="1:46" ht="33" customHeight="1">
      <c r="A363" s="32">
        <v>1321</v>
      </c>
      <c r="B363" s="328" t="str">
        <f>VLOOKUP(A363,[3]bd_lista!A:C,3,FALSE)</f>
        <v>Gobierno Autónomo Municipal de Anzaldo</v>
      </c>
      <c r="C363" s="329" t="str">
        <f>+VLOOKUP(A363,Contactos!$A$4:$F$544,6,FALSE)</f>
        <v>HNV</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f t="shared" si="5"/>
        <v>0</v>
      </c>
      <c r="AT363" s="33"/>
    </row>
    <row r="364" spans="1:46" ht="33" customHeight="1">
      <c r="A364" s="32">
        <v>1322</v>
      </c>
      <c r="B364" s="328" t="str">
        <f>VLOOKUP(A364,[3]bd_lista!A:C,3,FALSE)</f>
        <v>Gobierno Autónomo Municipal de Arbieto</v>
      </c>
      <c r="C364" s="329" t="str">
        <f>+VLOOKUP(A364,Contactos!$A$4:$F$544,6,FALSE)</f>
        <v>HNV</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f t="shared" si="5"/>
        <v>0</v>
      </c>
      <c r="AT364" s="33"/>
    </row>
    <row r="365" spans="1:46" ht="33" customHeight="1">
      <c r="A365" s="32">
        <v>1323</v>
      </c>
      <c r="B365" s="328" t="str">
        <f>VLOOKUP(A365,[3]bd_lista!A:C,3,FALSE)</f>
        <v>Gobierno Autónomo Municipal de Sacabamba</v>
      </c>
      <c r="C365" s="329" t="str">
        <f>+VLOOKUP(A365,Contactos!$A$4:$F$544,6,FALSE)</f>
        <v>HNV</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f t="shared" si="5"/>
        <v>0</v>
      </c>
      <c r="AT365" s="33"/>
    </row>
    <row r="366" spans="1:46" ht="33" customHeight="1">
      <c r="A366" s="32">
        <v>1324</v>
      </c>
      <c r="B366" s="328" t="str">
        <f>VLOOKUP(A366,[3]bd_lista!A:C,3,FALSE)</f>
        <v>Gobierno Autónomo Municipal de Cliza</v>
      </c>
      <c r="C366" s="329" t="str">
        <f>+VLOOKUP(A366,Contactos!$A$4:$F$544,6,FALSE)</f>
        <v>HNV</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f t="shared" si="5"/>
        <v>0</v>
      </c>
      <c r="AT366" s="33"/>
    </row>
    <row r="367" spans="1:46" ht="33" customHeight="1">
      <c r="A367" s="32">
        <v>1325</v>
      </c>
      <c r="B367" s="328" t="str">
        <f>VLOOKUP(A367,[3]bd_lista!A:C,3,FALSE)</f>
        <v>Gobierno Autónomo Municipal de Toco</v>
      </c>
      <c r="C367" s="329" t="str">
        <f>+VLOOKUP(A367,Contactos!$A$4:$F$544,6,FALSE)</f>
        <v>HNV</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f t="shared" si="5"/>
        <v>0</v>
      </c>
      <c r="AT367" s="33"/>
    </row>
    <row r="368" spans="1:46" ht="33" customHeight="1">
      <c r="A368" s="32">
        <v>1326</v>
      </c>
      <c r="B368" s="328" t="str">
        <f>VLOOKUP(A368,[3]bd_lista!A:C,3,FALSE)</f>
        <v>Gobierno Autónomo Municipal de Tolata</v>
      </c>
      <c r="C368" s="329" t="str">
        <f>+VLOOKUP(A368,Contactos!$A$4:$F$544,6,FALSE)</f>
        <v>HNV</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f t="shared" si="5"/>
        <v>0</v>
      </c>
      <c r="AT368" s="33"/>
    </row>
    <row r="369" spans="1:46" ht="33" customHeight="1">
      <c r="A369" s="32">
        <v>1327</v>
      </c>
      <c r="B369" s="328" t="str">
        <f>VLOOKUP(A369,[3]bd_lista!A:C,3,FALSE)</f>
        <v>Gobierno Autónomo Municipal de Capinota</v>
      </c>
      <c r="C369" s="329" t="str">
        <f>+VLOOKUP(A369,Contactos!$A$4:$F$544,6,FALSE)</f>
        <v>HNV</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f t="shared" si="5"/>
        <v>0</v>
      </c>
      <c r="AT369" s="33"/>
    </row>
    <row r="370" spans="1:46" ht="33" customHeight="1">
      <c r="A370" s="32">
        <v>1328</v>
      </c>
      <c r="B370" s="328" t="str">
        <f>VLOOKUP(A370,[3]bd_lista!A:C,3,FALSE)</f>
        <v>Gobierno Autónomo Municipal de Santivañez</v>
      </c>
      <c r="C370" s="329" t="str">
        <f>+VLOOKUP(A370,Contactos!$A$4:$F$544,6,FALSE)</f>
        <v>HNV</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f t="shared" si="5"/>
        <v>0</v>
      </c>
      <c r="AT370" s="33"/>
    </row>
    <row r="371" spans="1:46" ht="33" customHeight="1">
      <c r="A371" s="32">
        <v>1329</v>
      </c>
      <c r="B371" s="328" t="str">
        <f>VLOOKUP(A371,[3]bd_lista!A:C,3,FALSE)</f>
        <v>Gobierno Autónomo Municipal de Sicaya</v>
      </c>
      <c r="C371" s="329" t="str">
        <f>+VLOOKUP(A371,Contactos!$A$4:$F$544,6,FALSE)</f>
        <v>HNV</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f t="shared" si="5"/>
        <v>0</v>
      </c>
      <c r="AT371" s="33"/>
    </row>
    <row r="372" spans="1:46" ht="33" customHeight="1">
      <c r="A372" s="32">
        <v>1330</v>
      </c>
      <c r="B372" s="328" t="str">
        <f>VLOOKUP(A372,[3]bd_lista!A:C,3,FALSE)</f>
        <v>Gobierno Autónomo Municipal de Tapacari</v>
      </c>
      <c r="C372" s="329" t="str">
        <f>+VLOOKUP(A372,Contactos!$A$4:$F$544,6,FALSE)</f>
        <v>HNV</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f t="shared" si="5"/>
        <v>0</v>
      </c>
      <c r="AT372" s="33"/>
    </row>
    <row r="373" spans="1:46" ht="33" customHeight="1">
      <c r="A373" s="32">
        <v>1331</v>
      </c>
      <c r="B373" s="328" t="str">
        <f>VLOOKUP(A373,[3]bd_lista!A:C,3,FALSE)</f>
        <v>Gobierno Autónomo Municipal de Totora</v>
      </c>
      <c r="C373" s="329" t="str">
        <f>+VLOOKUP(A373,Contactos!$A$4:$F$544,6,FALSE)</f>
        <v>HNV</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f t="shared" si="5"/>
        <v>0</v>
      </c>
      <c r="AT373" s="33"/>
    </row>
    <row r="374" spans="1:46" ht="33" customHeight="1">
      <c r="A374" s="32">
        <v>1332</v>
      </c>
      <c r="B374" s="328" t="str">
        <f>VLOOKUP(A374,[3]bd_lista!A:C,3,FALSE)</f>
        <v>Gobierno Autónomo Municipal de Pojo</v>
      </c>
      <c r="C374" s="329" t="str">
        <f>+VLOOKUP(A374,Contactos!$A$4:$F$544,6,FALSE)</f>
        <v>HNV</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f t="shared" si="5"/>
        <v>0</v>
      </c>
      <c r="AT374" s="33"/>
    </row>
    <row r="375" spans="1:46" ht="33" customHeight="1">
      <c r="A375" s="32">
        <v>1333</v>
      </c>
      <c r="B375" s="328" t="str">
        <f>VLOOKUP(A375,[3]bd_lista!A:C,3,FALSE)</f>
        <v>Gobierno Autónomo Municipal de Pocona</v>
      </c>
      <c r="C375" s="329" t="str">
        <f>+VLOOKUP(A375,Contactos!$A$4:$F$544,6,FALSE)</f>
        <v>HNV</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f t="shared" si="5"/>
        <v>0</v>
      </c>
      <c r="AT375" s="33"/>
    </row>
    <row r="376" spans="1:46" ht="33" customHeight="1">
      <c r="A376" s="32">
        <v>1334</v>
      </c>
      <c r="B376" s="328" t="str">
        <f>VLOOKUP(A376,[3]bd_lista!A:C,3,FALSE)</f>
        <v>Gobierno Autónomo Municipal de Chimoré</v>
      </c>
      <c r="C376" s="329" t="str">
        <f>+VLOOKUP(A376,Contactos!$A$4:$F$544,6,FALSE)</f>
        <v>HNV</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f t="shared" si="5"/>
        <v>0</v>
      </c>
      <c r="AT376" s="33"/>
    </row>
    <row r="377" spans="1:46" ht="33" customHeight="1">
      <c r="A377" s="32">
        <v>1335</v>
      </c>
      <c r="B377" s="328" t="str">
        <f>VLOOKUP(A377,[3]bd_lista!A:C,3,FALSE)</f>
        <v>Gobierno Autónomo Municipal de Puerto Villarroel</v>
      </c>
      <c r="C377" s="329" t="str">
        <f>+VLOOKUP(A377,Contactos!$A$4:$F$544,6,FALSE)</f>
        <v>HNV</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f t="shared" si="5"/>
        <v>0</v>
      </c>
      <c r="AT377" s="33"/>
    </row>
    <row r="378" spans="1:46" ht="33" customHeight="1">
      <c r="A378" s="32">
        <v>1336</v>
      </c>
      <c r="B378" s="328" t="str">
        <f>VLOOKUP(A378,[3]bd_lista!A:C,3,FALSE)</f>
        <v>Gobierno Autónomo Municipal de Arani</v>
      </c>
      <c r="C378" s="329" t="str">
        <f>+VLOOKUP(A378,Contactos!$A$4:$F$544,6,FALSE)</f>
        <v>HNV</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f t="shared" si="5"/>
        <v>0</v>
      </c>
      <c r="AT378" s="33"/>
    </row>
    <row r="379" spans="1:46" ht="33" customHeight="1">
      <c r="A379" s="32">
        <v>1337</v>
      </c>
      <c r="B379" s="328" t="str">
        <f>VLOOKUP(A379,[3]bd_lista!A:C,3,FALSE)</f>
        <v>Gobierno Autónomo Municipal de Vacas</v>
      </c>
      <c r="C379" s="329" t="str">
        <f>+VLOOKUP(A379,Contactos!$A$4:$F$544,6,FALSE)</f>
        <v>HNV</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f t="shared" si="5"/>
        <v>0</v>
      </c>
      <c r="AT379" s="33"/>
    </row>
    <row r="380" spans="1:46" ht="33" customHeight="1">
      <c r="A380" s="32">
        <v>1338</v>
      </c>
      <c r="B380" s="328" t="str">
        <f>VLOOKUP(A380,[3]bd_lista!A:C,3,FALSE)</f>
        <v>Gobierno Autónomo Municipal de Arque</v>
      </c>
      <c r="C380" s="329" t="str">
        <f>+VLOOKUP(A380,Contactos!$A$4:$F$544,6,FALSE)</f>
        <v>HNV</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f t="shared" si="5"/>
        <v>0</v>
      </c>
      <c r="AT380" s="33"/>
    </row>
    <row r="381" spans="1:46" ht="33" customHeight="1">
      <c r="A381" s="32">
        <v>1339</v>
      </c>
      <c r="B381" s="328" t="str">
        <f>VLOOKUP(A381,[3]bd_lista!A:C,3,FALSE)</f>
        <v>Gobierno Autónomo Municipal de Tacopaya</v>
      </c>
      <c r="C381" s="329" t="str">
        <f>+VLOOKUP(A381,Contactos!$A$4:$F$544,6,FALSE)</f>
        <v>HNV</v>
      </c>
      <c r="D381" s="61">
        <v>0</v>
      </c>
      <c r="E381" s="61">
        <v>0</v>
      </c>
      <c r="F381" s="61">
        <v>0</v>
      </c>
      <c r="G381" s="61">
        <v>6438.66</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f t="shared" si="5"/>
        <v>6438.66</v>
      </c>
      <c r="AT381" s="33"/>
    </row>
    <row r="382" spans="1:46" ht="33" customHeight="1">
      <c r="A382" s="32">
        <v>1340</v>
      </c>
      <c r="B382" s="328" t="str">
        <f>VLOOKUP(A382,[3]bd_lista!A:C,3,FALSE)</f>
        <v>Gobierno Autónomo Municipal de Bolivar</v>
      </c>
      <c r="C382" s="329" t="str">
        <f>+VLOOKUP(A382,Contactos!$A$4:$F$544,6,FALSE)</f>
        <v>HNV</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f t="shared" si="5"/>
        <v>0</v>
      </c>
      <c r="AT382" s="33"/>
    </row>
    <row r="383" spans="1:46" ht="33" customHeight="1">
      <c r="A383" s="32">
        <v>1341</v>
      </c>
      <c r="B383" s="328" t="str">
        <f>VLOOKUP(A383,[3]bd_lista!A:C,3,FALSE)</f>
        <v>Gobierno Autónomo Municipal de Tiraque</v>
      </c>
      <c r="C383" s="329" t="str">
        <f>+VLOOKUP(A383,Contactos!$A$4:$F$544,6,FALSE)</f>
        <v>HNV</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f t="shared" si="5"/>
        <v>0</v>
      </c>
      <c r="AT383" s="33"/>
    </row>
    <row r="384" spans="1:46" ht="33" customHeight="1">
      <c r="A384" s="32">
        <v>1342</v>
      </c>
      <c r="B384" s="328" t="str">
        <f>VLOOKUP(A384,[3]bd_lista!A:C,3,FALSE)</f>
        <v>Gobierno Autónomo Municipal de Mizque</v>
      </c>
      <c r="C384" s="329" t="str">
        <f>+VLOOKUP(A384,Contactos!$A$4:$F$544,6,FALSE)</f>
        <v>HNV</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f t="shared" si="5"/>
        <v>0</v>
      </c>
      <c r="AT384" s="33"/>
    </row>
    <row r="385" spans="1:46" ht="33" customHeight="1">
      <c r="A385" s="32">
        <v>1343</v>
      </c>
      <c r="B385" s="328" t="str">
        <f>VLOOKUP(A385,[3]bd_lista!A:C,3,FALSE)</f>
        <v>Gobierno Autónomo Municipal de Vila Vila</v>
      </c>
      <c r="C385" s="329" t="str">
        <f>+VLOOKUP(A385,Contactos!$A$4:$F$544,6,FALSE)</f>
        <v>HNV</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f t="shared" si="5"/>
        <v>0</v>
      </c>
      <c r="AT385" s="33"/>
    </row>
    <row r="386" spans="1:46" ht="33" customHeight="1">
      <c r="A386" s="32">
        <v>1344</v>
      </c>
      <c r="B386" s="328" t="str">
        <f>VLOOKUP(A386,[3]bd_lista!A:C,3,FALSE)</f>
        <v>Gobierno Autónomo Municipal de Alalay</v>
      </c>
      <c r="C386" s="329" t="str">
        <f>+VLOOKUP(A386,Contactos!$A$4:$F$544,6,FALSE)</f>
        <v>HNV</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f t="shared" si="5"/>
        <v>0</v>
      </c>
      <c r="AT386" s="33"/>
    </row>
    <row r="387" spans="1:46" ht="33" customHeight="1">
      <c r="A387" s="32">
        <v>1345</v>
      </c>
      <c r="B387" s="328" t="str">
        <f>VLOOKUP(A387,[3]bd_lista!A:C,3,FALSE)</f>
        <v>Gobierno Autónomo Municipal de Entre Rios</v>
      </c>
      <c r="C387" s="329" t="str">
        <f>+VLOOKUP(A387,Contactos!$A$4:$F$544,6,FALSE)</f>
        <v>HNV</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f t="shared" si="5"/>
        <v>0</v>
      </c>
      <c r="AT387" s="33"/>
    </row>
    <row r="388" spans="1:46" ht="33" customHeight="1">
      <c r="A388" s="32">
        <v>1346</v>
      </c>
      <c r="B388" s="328" t="str">
        <f>VLOOKUP(A388,[3]bd_lista!A:C,3,FALSE)</f>
        <v>Gobierno Autónomo Municipal de Cocapata</v>
      </c>
      <c r="C388" s="329" t="str">
        <f>+VLOOKUP(A388,Contactos!$A$4:$F$544,6,FALSE)</f>
        <v>HNV</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f t="shared" si="5"/>
        <v>0</v>
      </c>
      <c r="AT388" s="33"/>
    </row>
    <row r="389" spans="1:46" ht="33" customHeight="1">
      <c r="A389" s="32">
        <v>1347</v>
      </c>
      <c r="B389" s="328" t="str">
        <f>VLOOKUP(A389,[3]bd_lista!A:C,3,FALSE)</f>
        <v>Gobierno Autónomo Municipal de Shinahota</v>
      </c>
      <c r="C389" s="329" t="str">
        <f>+VLOOKUP(A389,Contactos!$A$4:$F$544,6,FALSE)</f>
        <v>HNV</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f t="shared" si="5"/>
        <v>0</v>
      </c>
      <c r="AT389" s="33"/>
    </row>
    <row r="390" spans="1:46" ht="33" customHeight="1">
      <c r="A390" s="32">
        <v>1401</v>
      </c>
      <c r="B390" s="328" t="str">
        <f>VLOOKUP(A390,[3]bd_lista!A:C,3,FALSE)</f>
        <v>Gobierno Autónomo Municipal de Oruro</v>
      </c>
      <c r="C390" s="329" t="str">
        <f>+VLOOKUP(A390,Contactos!$A$4:$F$544,6,FALSE)</f>
        <v>HNV</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f t="shared" si="5"/>
        <v>0</v>
      </c>
      <c r="AT390" s="33"/>
    </row>
    <row r="391" spans="1:46" ht="33" customHeight="1">
      <c r="A391" s="32">
        <v>1402</v>
      </c>
      <c r="B391" s="328" t="str">
        <f>VLOOKUP(A391,[3]bd_lista!A:C,3,FALSE)</f>
        <v>Gobierno Autónomo Municipal de Caracollo</v>
      </c>
      <c r="C391" s="329" t="str">
        <f>+VLOOKUP(A391,Contactos!$A$4:$F$544,6,FALSE)</f>
        <v>HNV</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f t="shared" si="5"/>
        <v>0</v>
      </c>
      <c r="AT391" s="33"/>
    </row>
    <row r="392" spans="1:46" ht="33" customHeight="1">
      <c r="A392" s="32">
        <v>1403</v>
      </c>
      <c r="B392" s="328" t="str">
        <f>VLOOKUP(A392,[3]bd_lista!A:C,3,FALSE)</f>
        <v>Gobierno Autónomo Municipal de El Choro</v>
      </c>
      <c r="C392" s="329" t="str">
        <f>+VLOOKUP(A392,Contactos!$A$4:$F$544,6,FALSE)</f>
        <v>HNV</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f t="shared" si="5"/>
        <v>0</v>
      </c>
      <c r="AT392" s="33"/>
    </row>
    <row r="393" spans="1:46" ht="33" customHeight="1">
      <c r="A393" s="32">
        <v>1404</v>
      </c>
      <c r="B393" s="328" t="str">
        <f>VLOOKUP(A393,[3]bd_lista!A:C,3,FALSE)</f>
        <v>Gobierno Autónomo Municipal de Challapata</v>
      </c>
      <c r="C393" s="329" t="str">
        <f>+VLOOKUP(A393,Contactos!$A$4:$F$544,6,FALSE)</f>
        <v>HNV</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f t="shared" si="5"/>
        <v>0</v>
      </c>
      <c r="AT393" s="33"/>
    </row>
    <row r="394" spans="1:46" ht="33" customHeight="1">
      <c r="A394" s="32">
        <v>1405</v>
      </c>
      <c r="B394" s="328" t="str">
        <f>VLOOKUP(A394,[3]bd_lista!A:C,3,FALSE)</f>
        <v>Gobierno Autónomo Municipal de Santuario de Quillacas</v>
      </c>
      <c r="C394" s="329" t="str">
        <f>+VLOOKUP(A394,Contactos!$A$4:$F$544,6,FALSE)</f>
        <v>HNV</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f t="shared" si="5"/>
        <v>0</v>
      </c>
      <c r="AT394" s="33"/>
    </row>
    <row r="395" spans="1:46" ht="33" customHeight="1">
      <c r="A395" s="32">
        <v>1406</v>
      </c>
      <c r="B395" s="328" t="str">
        <f>VLOOKUP(A395,[3]bd_lista!A:C,3,FALSE)</f>
        <v>Gobierno Autónomo Municipal de Huanuni</v>
      </c>
      <c r="C395" s="329" t="str">
        <f>+VLOOKUP(A395,Contactos!$A$4:$F$544,6,FALSE)</f>
        <v>HNV</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f t="shared" si="5"/>
        <v>0</v>
      </c>
      <c r="AT395" s="33"/>
    </row>
    <row r="396" spans="1:46" ht="33" customHeight="1">
      <c r="A396" s="32">
        <v>1407</v>
      </c>
      <c r="B396" s="328" t="str">
        <f>VLOOKUP(A396,[3]bd_lista!A:C,3,FALSE)</f>
        <v>Gobierno Autónomo Municipal de Machacamarca</v>
      </c>
      <c r="C396" s="329" t="str">
        <f>+VLOOKUP(A396,Contactos!$A$4:$F$544,6,FALSE)</f>
        <v>HNV</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f t="shared" si="5"/>
        <v>0</v>
      </c>
      <c r="AT396" s="33"/>
    </row>
    <row r="397" spans="1:46" ht="33" customHeight="1">
      <c r="A397" s="32">
        <v>1408</v>
      </c>
      <c r="B397" s="328" t="str">
        <f>VLOOKUP(A397,[3]bd_lista!A:C,3,FALSE)</f>
        <v>Gobierno Autónomo Municipal de Poopó (Villa Poopó)</v>
      </c>
      <c r="C397" s="329" t="str">
        <f>+VLOOKUP(A397,Contactos!$A$4:$F$544,6,FALSE)</f>
        <v>HNV</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f t="shared" si="5"/>
        <v>0</v>
      </c>
      <c r="AT397" s="33"/>
    </row>
    <row r="398" spans="1:46" ht="33" customHeight="1">
      <c r="A398" s="32">
        <v>1409</v>
      </c>
      <c r="B398" s="328" t="str">
        <f>VLOOKUP(A398,[3]bd_lista!A:C,3,FALSE)</f>
        <v>Gobierno Autónomo Municipal de Pazña</v>
      </c>
      <c r="C398" s="329" t="str">
        <f>+VLOOKUP(A398,Contactos!$A$4:$F$544,6,FALSE)</f>
        <v>HNV</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f t="shared" si="5"/>
        <v>0</v>
      </c>
      <c r="AT398" s="33"/>
    </row>
    <row r="399" spans="1:46" ht="33" customHeight="1">
      <c r="A399" s="32">
        <v>1410</v>
      </c>
      <c r="B399" s="328" t="str">
        <f>VLOOKUP(A399,[3]bd_lista!A:C,3,FALSE)</f>
        <v>Gobierno Autónomo Municipal de Antequera</v>
      </c>
      <c r="C399" s="329" t="str">
        <f>+VLOOKUP(A399,Contactos!$A$4:$F$544,6,FALSE)</f>
        <v>HNV</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f t="shared" si="5"/>
        <v>0</v>
      </c>
      <c r="AT399" s="33"/>
    </row>
    <row r="400" spans="1:46" ht="33" customHeight="1">
      <c r="A400" s="32">
        <v>1411</v>
      </c>
      <c r="B400" s="328" t="str">
        <f>VLOOKUP(A400,[3]bd_lista!A:C,3,FALSE)</f>
        <v>Gobierno Autónomo Municipal de Eucaliptus</v>
      </c>
      <c r="C400" s="329" t="str">
        <f>+VLOOKUP(A400,Contactos!$A$4:$F$544,6,FALSE)</f>
        <v>HNV</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f t="shared" ref="AQ400:AQ462" si="6">SUM(D400:AP400)</f>
        <v>0</v>
      </c>
      <c r="AT400" s="33"/>
    </row>
    <row r="401" spans="1:46" ht="33" customHeight="1">
      <c r="A401" s="32">
        <v>1412</v>
      </c>
      <c r="B401" s="328" t="str">
        <f>VLOOKUP(A401,[3]bd_lista!A:C,3,FALSE)</f>
        <v>Gobierno Autónomo Municipal de Santiago de Huari</v>
      </c>
      <c r="C401" s="329" t="str">
        <f>+VLOOKUP(A401,Contactos!$A$4:$F$544,6,FALSE)</f>
        <v>HNV</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f t="shared" si="6"/>
        <v>0</v>
      </c>
      <c r="AT401" s="33"/>
    </row>
    <row r="402" spans="1:46" ht="33" customHeight="1">
      <c r="A402" s="32">
        <v>1413</v>
      </c>
      <c r="B402" s="328" t="str">
        <f>VLOOKUP(A402,[3]bd_lista!A:C,3,FALSE)</f>
        <v>Gobierno Autónomo Municipal de Totora</v>
      </c>
      <c r="C402" s="329" t="str">
        <f>+VLOOKUP(A402,Contactos!$A$4:$F$544,6,FALSE)</f>
        <v>HNV</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f t="shared" si="6"/>
        <v>0</v>
      </c>
      <c r="AT402" s="33"/>
    </row>
    <row r="403" spans="1:46" ht="33" customHeight="1">
      <c r="A403" s="32">
        <v>1414</v>
      </c>
      <c r="B403" s="328" t="str">
        <f>VLOOKUP(A403,[3]bd_lista!A:C,3,FALSE)</f>
        <v>Gobierno Autónomo Municipal de Corque</v>
      </c>
      <c r="C403" s="329" t="str">
        <f>+VLOOKUP(A403,Contactos!$A$4:$F$544,6,FALSE)</f>
        <v>HNV</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f t="shared" si="6"/>
        <v>0</v>
      </c>
      <c r="AT403" s="33"/>
    </row>
    <row r="404" spans="1:46" ht="33" customHeight="1">
      <c r="A404" s="32">
        <v>1415</v>
      </c>
      <c r="B404" s="328" t="str">
        <f>VLOOKUP(A404,[3]bd_lista!A:C,3,FALSE)</f>
        <v>Gobierno Autónomo Municipal de Choquecota</v>
      </c>
      <c r="C404" s="329" t="str">
        <f>+VLOOKUP(A404,Contactos!$A$4:$F$544,6,FALSE)</f>
        <v>HNV</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f t="shared" si="6"/>
        <v>0</v>
      </c>
      <c r="AT404" s="33"/>
    </row>
    <row r="405" spans="1:46" ht="33" customHeight="1">
      <c r="A405" s="32">
        <v>1416</v>
      </c>
      <c r="B405" s="328" t="str">
        <f>VLOOKUP(A405,[3]bd_lista!A:C,3,FALSE)</f>
        <v>Gobierno Autónomo Municipal de Curahuara de Carangas</v>
      </c>
      <c r="C405" s="329" t="str">
        <f>+VLOOKUP(A405,Contactos!$A$4:$F$544,6,FALSE)</f>
        <v>HNV</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f t="shared" si="6"/>
        <v>0</v>
      </c>
      <c r="AT405" s="33"/>
    </row>
    <row r="406" spans="1:46" ht="33" customHeight="1">
      <c r="A406" s="32">
        <v>1417</v>
      </c>
      <c r="B406" s="328" t="str">
        <f>VLOOKUP(A406,[3]bd_lista!A:C,3,FALSE)</f>
        <v>Gobierno Autónomo Municipal de Turco</v>
      </c>
      <c r="C406" s="329" t="str">
        <f>+VLOOKUP(A406,Contactos!$A$4:$F$544,6,FALSE)</f>
        <v>HNV</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f t="shared" si="6"/>
        <v>0</v>
      </c>
      <c r="AT406" s="33"/>
    </row>
    <row r="407" spans="1:46" ht="33" customHeight="1">
      <c r="A407" s="32">
        <v>1418</v>
      </c>
      <c r="B407" s="328" t="str">
        <f>VLOOKUP(A407,[3]bd_lista!A:C,3,FALSE)</f>
        <v>Gobierno Autónomo Municipal de Huachacalla</v>
      </c>
      <c r="C407" s="329" t="str">
        <f>+VLOOKUP(A407,Contactos!$A$4:$F$544,6,FALSE)</f>
        <v>HNV</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f t="shared" si="6"/>
        <v>0</v>
      </c>
      <c r="AT407" s="33"/>
    </row>
    <row r="408" spans="1:46" ht="33" customHeight="1">
      <c r="A408" s="32">
        <v>1419</v>
      </c>
      <c r="B408" s="328" t="str">
        <f>VLOOKUP(A408,[3]bd_lista!A:C,3,FALSE)</f>
        <v>Gobierno Autónomo Municipal de Escara</v>
      </c>
      <c r="C408" s="329" t="str">
        <f>+VLOOKUP(A408,Contactos!$A$4:$F$544,6,FALSE)</f>
        <v>HNV</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f t="shared" si="6"/>
        <v>0</v>
      </c>
      <c r="AT408" s="33"/>
    </row>
    <row r="409" spans="1:46" ht="33" customHeight="1">
      <c r="A409" s="32">
        <v>1420</v>
      </c>
      <c r="B409" s="328" t="str">
        <f>VLOOKUP(A409,[3]bd_lista!A:C,3,FALSE)</f>
        <v>Gobierno Autónomo Municipal de Cruz de Machacamarca</v>
      </c>
      <c r="C409" s="329" t="str">
        <f>+VLOOKUP(A409,Contactos!$A$4:$F$544,6,FALSE)</f>
        <v>HNV</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f t="shared" si="6"/>
        <v>0</v>
      </c>
      <c r="AT409" s="33"/>
    </row>
    <row r="410" spans="1:46" ht="33" customHeight="1">
      <c r="A410" s="32">
        <v>1421</v>
      </c>
      <c r="B410" s="328" t="str">
        <f>VLOOKUP(A410,[3]bd_lista!A:C,3,FALSE)</f>
        <v>Gobierno Autónomo Municipal de Yunguyo de Litoral</v>
      </c>
      <c r="C410" s="329" t="str">
        <f>+VLOOKUP(A410,Contactos!$A$4:$F$544,6,FALSE)</f>
        <v>HNV</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f t="shared" si="6"/>
        <v>0</v>
      </c>
      <c r="AT410" s="33"/>
    </row>
    <row r="411" spans="1:46" ht="33" customHeight="1">
      <c r="A411" s="32">
        <v>1422</v>
      </c>
      <c r="B411" s="328" t="str">
        <f>VLOOKUP(A411,[3]bd_lista!A:C,3,FALSE)</f>
        <v>Gobierno Autónomo Municipal de Esmeralda</v>
      </c>
      <c r="C411" s="329" t="str">
        <f>+VLOOKUP(A411,Contactos!$A$4:$F$544,6,FALSE)</f>
        <v>HNV</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f t="shared" si="6"/>
        <v>0</v>
      </c>
      <c r="AT411" s="33"/>
    </row>
    <row r="412" spans="1:46" ht="33" customHeight="1">
      <c r="A412" s="32">
        <v>1423</v>
      </c>
      <c r="B412" s="328" t="str">
        <f>VLOOKUP(A412,[3]bd_lista!A:C,3,FALSE)</f>
        <v>Gobierno Autónomo Municipal de Toledo</v>
      </c>
      <c r="C412" s="329" t="str">
        <f>+VLOOKUP(A412,Contactos!$A$4:$F$544,6,FALSE)</f>
        <v>HNV</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f t="shared" si="6"/>
        <v>0</v>
      </c>
      <c r="AT412" s="33"/>
    </row>
    <row r="413" spans="1:46" ht="33" customHeight="1">
      <c r="A413" s="32">
        <v>1424</v>
      </c>
      <c r="B413" s="328" t="str">
        <f>VLOOKUP(A413,[3]bd_lista!A:C,3,FALSE)</f>
        <v>Gobierno Autónomo Municipal de Andamarca (Santiago de Andamarca)</v>
      </c>
      <c r="C413" s="329" t="str">
        <f>+VLOOKUP(A413,Contactos!$A$4:$F$544,6,FALSE)</f>
        <v>HNV</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f t="shared" si="6"/>
        <v>0</v>
      </c>
      <c r="AT413" s="33"/>
    </row>
    <row r="414" spans="1:46" ht="33" customHeight="1">
      <c r="A414" s="32">
        <v>1425</v>
      </c>
      <c r="B414" s="328" t="str">
        <f>VLOOKUP(A414,[3]bd_lista!A:C,3,FALSE)</f>
        <v>Gobierno Autónomo Municipal de Belén de Andamarca</v>
      </c>
      <c r="C414" s="329" t="str">
        <f>+VLOOKUP(A414,Contactos!$A$4:$F$544,6,FALSE)</f>
        <v>HNV</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f t="shared" si="6"/>
        <v>0</v>
      </c>
      <c r="AT414" s="33"/>
    </row>
    <row r="415" spans="1:46" ht="33" customHeight="1">
      <c r="A415" s="32">
        <v>1426</v>
      </c>
      <c r="B415" s="328" t="str">
        <f>VLOOKUP(A415,[3]bd_lista!A:C,3,FALSE)</f>
        <v>Gobierno Autónomo Municipal de Salinas de G. Mendoza</v>
      </c>
      <c r="C415" s="329" t="str">
        <f>+VLOOKUP(A415,Contactos!$A$4:$F$544,6,FALSE)</f>
        <v>HNV</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f t="shared" si="6"/>
        <v>0</v>
      </c>
      <c r="AT415" s="33"/>
    </row>
    <row r="416" spans="1:46" ht="33" customHeight="1">
      <c r="A416" s="32">
        <v>1427</v>
      </c>
      <c r="B416" s="328" t="str">
        <f>VLOOKUP(A416,[3]bd_lista!A:C,3,FALSE)</f>
        <v>Gobierno Autónomo Municipal de Pampa Aullagas</v>
      </c>
      <c r="C416" s="329" t="str">
        <f>+VLOOKUP(A416,Contactos!$A$4:$F$544,6,FALSE)</f>
        <v>HNV</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f t="shared" si="6"/>
        <v>0</v>
      </c>
      <c r="AT416" s="33"/>
    </row>
    <row r="417" spans="1:46" ht="33" customHeight="1">
      <c r="A417" s="32">
        <v>1428</v>
      </c>
      <c r="B417" s="328" t="str">
        <f>VLOOKUP(A417,[3]bd_lista!A:C,3,FALSE)</f>
        <v>Gobierno Autónomo Municipal de La Rivera</v>
      </c>
      <c r="C417" s="329" t="str">
        <f>+VLOOKUP(A417,Contactos!$A$4:$F$544,6,FALSE)</f>
        <v>HNV</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f t="shared" si="6"/>
        <v>0</v>
      </c>
      <c r="AT417" s="33"/>
    </row>
    <row r="418" spans="1:46" ht="33" customHeight="1">
      <c r="A418" s="32">
        <v>1429</v>
      </c>
      <c r="B418" s="328" t="str">
        <f>VLOOKUP(A418,[3]bd_lista!A:C,3,FALSE)</f>
        <v>Gobierno Autónomo Municipal de Todos Santos</v>
      </c>
      <c r="C418" s="329" t="str">
        <f>+VLOOKUP(A418,Contactos!$A$4:$F$544,6,FALSE)</f>
        <v>HNV</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f t="shared" si="6"/>
        <v>0</v>
      </c>
      <c r="AT418" s="33"/>
    </row>
    <row r="419" spans="1:46" ht="33" customHeight="1">
      <c r="A419" s="32">
        <v>1430</v>
      </c>
      <c r="B419" s="328" t="str">
        <f>VLOOKUP(A419,[3]bd_lista!A:C,3,FALSE)</f>
        <v>Gobierno Autónomo Municipal de Carangas</v>
      </c>
      <c r="C419" s="329" t="str">
        <f>+VLOOKUP(A419,Contactos!$A$4:$F$544,6,FALSE)</f>
        <v>HNV</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f t="shared" si="6"/>
        <v>0</v>
      </c>
      <c r="AT419" s="33"/>
    </row>
    <row r="420" spans="1:46" ht="33" customHeight="1">
      <c r="A420" s="32">
        <v>1431</v>
      </c>
      <c r="B420" s="328" t="str">
        <f>VLOOKUP(A420,[3]bd_lista!A:C,3,FALSE)</f>
        <v>Gobierno Autónomo Municipal de Sabaya</v>
      </c>
      <c r="C420" s="329" t="str">
        <f>+VLOOKUP(A420,Contactos!$A$4:$F$544,6,FALSE)</f>
        <v>HNV</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f t="shared" si="6"/>
        <v>0</v>
      </c>
      <c r="AT420" s="33"/>
    </row>
    <row r="421" spans="1:46" ht="33" customHeight="1">
      <c r="A421" s="32">
        <v>1432</v>
      </c>
      <c r="B421" s="328" t="str">
        <f>VLOOKUP(A421,[3]bd_lista!A:C,3,FALSE)</f>
        <v>Gobierno Autónomo Municipal de Coipasa</v>
      </c>
      <c r="C421" s="329" t="str">
        <f>+VLOOKUP(A421,Contactos!$A$4:$F$544,6,FALSE)</f>
        <v>HNV</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f t="shared" si="6"/>
        <v>0</v>
      </c>
      <c r="AT421" s="33"/>
    </row>
    <row r="422" spans="1:46" ht="33" customHeight="1">
      <c r="A422" s="32">
        <v>1434</v>
      </c>
      <c r="B422" s="328" t="str">
        <f>VLOOKUP(A422,[3]bd_lista!A:C,3,FALSE)</f>
        <v>Gobierno Autónomo Municipal de Huayllamarca (Santiago de Huayllamarca)</v>
      </c>
      <c r="C422" s="329" t="str">
        <f>+VLOOKUP(A422,Contactos!$A$4:$F$544,6,FALSE)</f>
        <v>HNV</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f t="shared" si="6"/>
        <v>0</v>
      </c>
      <c r="AT422" s="33"/>
    </row>
    <row r="423" spans="1:46" ht="33" customHeight="1">
      <c r="A423" s="32">
        <v>1435</v>
      </c>
      <c r="B423" s="328" t="str">
        <f>VLOOKUP(A423,[3]bd_lista!A:C,3,FALSE)</f>
        <v>Gobierno Autónomo Municipal de Soracachi</v>
      </c>
      <c r="C423" s="329" t="str">
        <f>+VLOOKUP(A423,Contactos!$A$4:$F$544,6,FALSE)</f>
        <v>HNV</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f t="shared" si="6"/>
        <v>0</v>
      </c>
      <c r="AT423" s="33"/>
    </row>
    <row r="424" spans="1:46" ht="33" customHeight="1">
      <c r="A424" s="32">
        <v>1501</v>
      </c>
      <c r="B424" s="328" t="str">
        <f>VLOOKUP(A424,[3]bd_lista!A:C,3,FALSE)</f>
        <v>Gobierno Autónomo Municipal de Potosí</v>
      </c>
      <c r="C424" s="329" t="str">
        <f>+VLOOKUP(A424,Contactos!$A$4:$F$544,6,FALSE)</f>
        <v>HNV</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f t="shared" si="6"/>
        <v>0</v>
      </c>
      <c r="AT424" s="33"/>
    </row>
    <row r="425" spans="1:46" ht="33" customHeight="1">
      <c r="A425" s="32">
        <v>1502</v>
      </c>
      <c r="B425" s="328" t="str">
        <f>VLOOKUP(A425,[3]bd_lista!A:C,3,FALSE)</f>
        <v>Gobierno Autónomo Municipal de Tinguipaya</v>
      </c>
      <c r="C425" s="329" t="str">
        <f>+VLOOKUP(A425,Contactos!$A$4:$F$544,6,FALSE)</f>
        <v>HNV</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f t="shared" si="6"/>
        <v>0</v>
      </c>
      <c r="AT425" s="33"/>
    </row>
    <row r="426" spans="1:46" ht="33" customHeight="1">
      <c r="A426" s="32">
        <v>1503</v>
      </c>
      <c r="B426" s="328" t="str">
        <f>VLOOKUP(A426,[3]bd_lista!A:C,3,FALSE)</f>
        <v>Gobierno Autónomo Municipal de Yocalla</v>
      </c>
      <c r="C426" s="329" t="str">
        <f>+VLOOKUP(A426,Contactos!$A$4:$F$544,6,FALSE)</f>
        <v>HNV</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f t="shared" si="6"/>
        <v>0</v>
      </c>
      <c r="AT426" s="33"/>
    </row>
    <row r="427" spans="1:46" ht="33" customHeight="1">
      <c r="A427" s="32">
        <v>1504</v>
      </c>
      <c r="B427" s="328" t="str">
        <f>VLOOKUP(A427,[3]bd_lista!A:C,3,FALSE)</f>
        <v>Gobierno Autónomo Municipal de Urmiri</v>
      </c>
      <c r="C427" s="329" t="str">
        <f>+VLOOKUP(A427,Contactos!$A$4:$F$544,6,FALSE)</f>
        <v>HNV</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f t="shared" si="6"/>
        <v>0</v>
      </c>
      <c r="AT427" s="33"/>
    </row>
    <row r="428" spans="1:46" ht="33" customHeight="1">
      <c r="A428" s="32">
        <v>1505</v>
      </c>
      <c r="B428" s="328" t="str">
        <f>VLOOKUP(A428,[3]bd_lista!A:C,3,FALSE)</f>
        <v>Gobierno Autónomo Municipal de Uncía</v>
      </c>
      <c r="C428" s="329" t="str">
        <f>+VLOOKUP(A428,Contactos!$A$4:$F$544,6,FALSE)</f>
        <v>HNV</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f t="shared" si="6"/>
        <v>0</v>
      </c>
      <c r="AT428" s="33"/>
    </row>
    <row r="429" spans="1:46" ht="33" customHeight="1">
      <c r="A429" s="32">
        <v>1506</v>
      </c>
      <c r="B429" s="328" t="str">
        <f>VLOOKUP(A429,[3]bd_lista!A:C,3,FALSE)</f>
        <v>Gobierno Autónomo Municipal de Chayanta</v>
      </c>
      <c r="C429" s="329" t="str">
        <f>+VLOOKUP(A429,Contactos!$A$4:$F$544,6,FALSE)</f>
        <v>HNV</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f t="shared" si="6"/>
        <v>0</v>
      </c>
      <c r="AT429" s="33"/>
    </row>
    <row r="430" spans="1:46" ht="33" customHeight="1">
      <c r="A430" s="32">
        <v>1507</v>
      </c>
      <c r="B430" s="328" t="str">
        <f>VLOOKUP(A430,[3]bd_lista!A:C,3,FALSE)</f>
        <v>Gobierno Autónomo Municipal de Llallagua</v>
      </c>
      <c r="C430" s="329" t="str">
        <f>+VLOOKUP(A430,Contactos!$A$4:$F$544,6,FALSE)</f>
        <v>HNV</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f t="shared" si="6"/>
        <v>0</v>
      </c>
      <c r="AT430" s="33"/>
    </row>
    <row r="431" spans="1:46" ht="33" customHeight="1">
      <c r="A431" s="32">
        <v>1508</v>
      </c>
      <c r="B431" s="328" t="str">
        <f>VLOOKUP(A431,[3]bd_lista!A:C,3,FALSE)</f>
        <v>Gobierno Autónomo Municipal de Betanzos</v>
      </c>
      <c r="C431" s="329" t="str">
        <f>+VLOOKUP(A431,Contactos!$A$4:$F$544,6,FALSE)</f>
        <v>HNV</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f t="shared" si="6"/>
        <v>0</v>
      </c>
      <c r="AT431" s="33"/>
    </row>
    <row r="432" spans="1:46" ht="33" customHeight="1">
      <c r="A432" s="32">
        <v>1509</v>
      </c>
      <c r="B432" s="328" t="str">
        <f>VLOOKUP(A432,[3]bd_lista!A:C,3,FALSE)</f>
        <v>Gobierno Autónomo Municipal de Chaqui</v>
      </c>
      <c r="C432" s="329" t="str">
        <f>+VLOOKUP(A432,Contactos!$A$4:$F$544,6,FALSE)</f>
        <v>HNV</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f t="shared" si="6"/>
        <v>0</v>
      </c>
      <c r="AT432" s="33"/>
    </row>
    <row r="433" spans="1:46" ht="33" customHeight="1">
      <c r="A433" s="32">
        <v>1510</v>
      </c>
      <c r="B433" s="328" t="str">
        <f>VLOOKUP(A433,[3]bd_lista!A:C,3,FALSE)</f>
        <v>Gobierno Autónomo Municipal de Tacobamba</v>
      </c>
      <c r="C433" s="329" t="str">
        <f>+VLOOKUP(A433,Contactos!$A$4:$F$544,6,FALSE)</f>
        <v>HNV</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f t="shared" si="6"/>
        <v>0</v>
      </c>
      <c r="AT433" s="33"/>
    </row>
    <row r="434" spans="1:46" ht="33" customHeight="1">
      <c r="A434" s="32">
        <v>1511</v>
      </c>
      <c r="B434" s="328" t="str">
        <f>VLOOKUP(A434,[3]bd_lista!A:C,3,FALSE)</f>
        <v>Gobierno Autónomo Municipal de Colquechaca</v>
      </c>
      <c r="C434" s="329" t="str">
        <f>+VLOOKUP(A434,Contactos!$A$4:$F$544,6,FALSE)</f>
        <v>HNV</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f t="shared" si="6"/>
        <v>0</v>
      </c>
      <c r="AT434" s="33"/>
    </row>
    <row r="435" spans="1:46" ht="33" customHeight="1">
      <c r="A435" s="32">
        <v>1512</v>
      </c>
      <c r="B435" s="328" t="str">
        <f>VLOOKUP(A435,[3]bd_lista!A:C,3,FALSE)</f>
        <v>Gobierno Autónomo Municipal de Ravelo</v>
      </c>
      <c r="C435" s="329" t="str">
        <f>+VLOOKUP(A435,Contactos!$A$4:$F$544,6,FALSE)</f>
        <v>HNV</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f t="shared" si="6"/>
        <v>0</v>
      </c>
      <c r="AT435" s="33"/>
    </row>
    <row r="436" spans="1:46" ht="33" customHeight="1">
      <c r="A436" s="32">
        <v>1513</v>
      </c>
      <c r="B436" s="328" t="str">
        <f>VLOOKUP(A436,[3]bd_lista!A:C,3,FALSE)</f>
        <v>Gobierno Autónomo Municipal de Pocoata</v>
      </c>
      <c r="C436" s="329" t="str">
        <f>+VLOOKUP(A436,Contactos!$A$4:$F$544,6,FALSE)</f>
        <v>HNV</v>
      </c>
      <c r="D436" s="61">
        <v>0</v>
      </c>
      <c r="E436" s="61">
        <v>0</v>
      </c>
      <c r="F436" s="61">
        <v>0</v>
      </c>
      <c r="G436" s="61">
        <v>1</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f t="shared" si="6"/>
        <v>1</v>
      </c>
      <c r="AT436" s="33"/>
    </row>
    <row r="437" spans="1:46" ht="33" customHeight="1">
      <c r="A437" s="32">
        <v>1514</v>
      </c>
      <c r="B437" s="328" t="str">
        <f>VLOOKUP(A437,[3]bd_lista!A:C,3,FALSE)</f>
        <v>Gobierno Autónomo Municipal de Ocurí</v>
      </c>
      <c r="C437" s="329" t="str">
        <f>+VLOOKUP(A437,Contactos!$A$4:$F$544,6,FALSE)</f>
        <v>HNV</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f t="shared" si="6"/>
        <v>0</v>
      </c>
      <c r="AT437" s="33"/>
    </row>
    <row r="438" spans="1:46" ht="33" customHeight="1">
      <c r="A438" s="32">
        <v>1515</v>
      </c>
      <c r="B438" s="328" t="str">
        <f>VLOOKUP(A438,[3]bd_lista!A:C,3,FALSE)</f>
        <v>Gobierno Autónomo Municipal de San Pedro de Buena Vista</v>
      </c>
      <c r="C438" s="329" t="str">
        <f>+VLOOKUP(A438,Contactos!$A$4:$F$544,6,FALSE)</f>
        <v>HNV</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f t="shared" si="6"/>
        <v>0</v>
      </c>
      <c r="AT438" s="33"/>
    </row>
    <row r="439" spans="1:46" ht="33" customHeight="1">
      <c r="A439" s="32">
        <v>1516</v>
      </c>
      <c r="B439" s="328" t="str">
        <f>VLOOKUP(A439,[3]bd_lista!A:C,3,FALSE)</f>
        <v>Gobierno Autónomo Municipal de Toro Toro</v>
      </c>
      <c r="C439" s="329" t="str">
        <f>+VLOOKUP(A439,Contactos!$A$4:$F$544,6,FALSE)</f>
        <v>HNV</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f t="shared" si="6"/>
        <v>0</v>
      </c>
      <c r="AT439" s="33"/>
    </row>
    <row r="440" spans="1:46" ht="33" customHeight="1">
      <c r="A440" s="32">
        <v>1517</v>
      </c>
      <c r="B440" s="328" t="str">
        <f>VLOOKUP(A440,[3]bd_lista!A:C,3,FALSE)</f>
        <v>Gobierno Autónomo Municipal de Cotagaita</v>
      </c>
      <c r="C440" s="329" t="str">
        <f>+VLOOKUP(A440,Contactos!$A$4:$F$544,6,FALSE)</f>
        <v>HNV</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f t="shared" si="6"/>
        <v>0</v>
      </c>
      <c r="AT440" s="33"/>
    </row>
    <row r="441" spans="1:46" ht="33" customHeight="1">
      <c r="A441" s="32">
        <v>1518</v>
      </c>
      <c r="B441" s="328" t="str">
        <f>VLOOKUP(A441,[3]bd_lista!A:C,3,FALSE)</f>
        <v>Gobierno Autónomo Municipal de Vitichi</v>
      </c>
      <c r="C441" s="329" t="str">
        <f>+VLOOKUP(A441,Contactos!$A$4:$F$544,6,FALSE)</f>
        <v>HNV</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f t="shared" si="6"/>
        <v>0</v>
      </c>
      <c r="AT441" s="33"/>
    </row>
    <row r="442" spans="1:46" ht="33" customHeight="1">
      <c r="A442" s="32">
        <v>1519</v>
      </c>
      <c r="B442" s="328" t="str">
        <f>VLOOKUP(A442,[3]bd_lista!A:C,3,FALSE)</f>
        <v>Gobierno Autónomo Municipal de Tupiza</v>
      </c>
      <c r="C442" s="329" t="str">
        <f>+VLOOKUP(A442,Contactos!$A$4:$F$544,6,FALSE)</f>
        <v>HNV</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f t="shared" si="6"/>
        <v>0</v>
      </c>
      <c r="AT442" s="33"/>
    </row>
    <row r="443" spans="1:46" ht="33" customHeight="1">
      <c r="A443" s="32">
        <v>1520</v>
      </c>
      <c r="B443" s="328" t="str">
        <f>VLOOKUP(A443,[3]bd_lista!A:C,3,FALSE)</f>
        <v>Gobierno Autónomo Municipal de Atocha</v>
      </c>
      <c r="C443" s="329" t="str">
        <f>+VLOOKUP(A443,Contactos!$A$4:$F$544,6,FALSE)</f>
        <v>HNV</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f t="shared" si="6"/>
        <v>0</v>
      </c>
      <c r="AT443" s="33"/>
    </row>
    <row r="444" spans="1:46" ht="33" customHeight="1">
      <c r="A444" s="32">
        <v>1521</v>
      </c>
      <c r="B444" s="328" t="str">
        <f>VLOOKUP(A444,[3]bd_lista!A:C,3,FALSE)</f>
        <v>Gobierno Autónomo Municipal de Colcha"K" (Villa Martín)</v>
      </c>
      <c r="C444" s="329" t="str">
        <f>+VLOOKUP(A444,Contactos!$A$4:$F$544,6,FALSE)</f>
        <v>HNV</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f t="shared" si="6"/>
        <v>0</v>
      </c>
      <c r="AT444" s="33"/>
    </row>
    <row r="445" spans="1:46" ht="33" customHeight="1">
      <c r="A445" s="32">
        <v>1522</v>
      </c>
      <c r="B445" s="328" t="str">
        <f>VLOOKUP(A445,[3]bd_lista!A:C,3,FALSE)</f>
        <v>Gobierno Autónomo Municipal de San Pedro de Quemes</v>
      </c>
      <c r="C445" s="329" t="str">
        <f>+VLOOKUP(A445,Contactos!$A$4:$F$544,6,FALSE)</f>
        <v>HNV</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f t="shared" si="6"/>
        <v>0</v>
      </c>
      <c r="AT445" s="33"/>
    </row>
    <row r="446" spans="1:46" ht="33" customHeight="1">
      <c r="A446" s="32">
        <v>1523</v>
      </c>
      <c r="B446" s="328" t="str">
        <f>VLOOKUP(A446,[3]bd_lista!A:C,3,FALSE)</f>
        <v>Gobierno Autónomo Municipal de San Pablo de Lípez</v>
      </c>
      <c r="C446" s="329" t="str">
        <f>+VLOOKUP(A446,Contactos!$A$4:$F$544,6,FALSE)</f>
        <v>HNV</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f t="shared" si="6"/>
        <v>0</v>
      </c>
      <c r="AT446" s="33"/>
    </row>
    <row r="447" spans="1:46" ht="33" customHeight="1">
      <c r="A447" s="32">
        <v>1524</v>
      </c>
      <c r="B447" s="328" t="str">
        <f>VLOOKUP(A447,[3]bd_lista!A:C,3,FALSE)</f>
        <v>Gobierno Autónomo Municipal de Mojinete</v>
      </c>
      <c r="C447" s="329" t="str">
        <f>+VLOOKUP(A447,Contactos!$A$4:$F$544,6,FALSE)</f>
        <v>HNV</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f t="shared" si="6"/>
        <v>0</v>
      </c>
      <c r="AT447" s="33"/>
    </row>
    <row r="448" spans="1:46" ht="33" customHeight="1">
      <c r="A448" s="32">
        <v>1525</v>
      </c>
      <c r="B448" s="328" t="str">
        <f>VLOOKUP(A448,[3]bd_lista!A:C,3,FALSE)</f>
        <v>Gobierno Autónomo Municipal de San Antonio de Esmoruco</v>
      </c>
      <c r="C448" s="329" t="str">
        <f>+VLOOKUP(A448,Contactos!$A$4:$F$544,6,FALSE)</f>
        <v>HNV</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f t="shared" si="6"/>
        <v>0</v>
      </c>
      <c r="AT448" s="33"/>
    </row>
    <row r="449" spans="1:46" ht="33" customHeight="1">
      <c r="A449" s="32">
        <v>1526</v>
      </c>
      <c r="B449" s="328" t="str">
        <f>VLOOKUP(A449,[3]bd_lista!A:C,3,FALSE)</f>
        <v>Gobierno Autónomo Municipal de Sacaca (Villa de Sacaca)</v>
      </c>
      <c r="C449" s="329" t="str">
        <f>+VLOOKUP(A449,Contactos!$A$4:$F$544,6,FALSE)</f>
        <v>HNV</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f t="shared" si="6"/>
        <v>0</v>
      </c>
      <c r="AT449" s="33"/>
    </row>
    <row r="450" spans="1:46" ht="33" customHeight="1">
      <c r="A450" s="32">
        <v>1527</v>
      </c>
      <c r="B450" s="328" t="str">
        <f>VLOOKUP(A450,[3]bd_lista!A:C,3,FALSE)</f>
        <v>Gobierno Autónomo Municipal de Caripuyo</v>
      </c>
      <c r="C450" s="329" t="str">
        <f>+VLOOKUP(A450,Contactos!$A$4:$F$544,6,FALSE)</f>
        <v>HNV</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f t="shared" si="6"/>
        <v>0</v>
      </c>
      <c r="AT450" s="33"/>
    </row>
    <row r="451" spans="1:46" ht="33" customHeight="1">
      <c r="A451" s="32">
        <v>1528</v>
      </c>
      <c r="B451" s="328" t="str">
        <f>VLOOKUP(A451,[3]bd_lista!A:C,3,FALSE)</f>
        <v>Gobierno Autónomo Municipal de Puna (Villa Talavera)</v>
      </c>
      <c r="C451" s="329" t="str">
        <f>+VLOOKUP(A451,Contactos!$A$4:$F$544,6,FALSE)</f>
        <v>HNV</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f t="shared" si="6"/>
        <v>0</v>
      </c>
      <c r="AT451" s="33"/>
    </row>
    <row r="452" spans="1:46" ht="33" customHeight="1">
      <c r="A452" s="32">
        <v>1529</v>
      </c>
      <c r="B452" s="328" t="str">
        <f>VLOOKUP(A452,[3]bd_lista!A:C,3,FALSE)</f>
        <v>Gobierno Autónomo Municipal de Caiza "D"</v>
      </c>
      <c r="C452" s="329" t="str">
        <f>+VLOOKUP(A452,Contactos!$A$4:$F$544,6,FALSE)</f>
        <v>HNV</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f t="shared" si="6"/>
        <v>0</v>
      </c>
      <c r="AT452" s="33"/>
    </row>
    <row r="453" spans="1:46" ht="33" customHeight="1">
      <c r="A453" s="32">
        <v>1530</v>
      </c>
      <c r="B453" s="328" t="str">
        <f>VLOOKUP(A453,[3]bd_lista!A:C,3,FALSE)</f>
        <v>Gobierno Autónomo Municipal de Uyuni</v>
      </c>
      <c r="C453" s="329" t="str">
        <f>+VLOOKUP(A453,Contactos!$A$4:$F$544,6,FALSE)</f>
        <v>HNV</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f t="shared" si="6"/>
        <v>0</v>
      </c>
      <c r="AT453" s="33"/>
    </row>
    <row r="454" spans="1:46" ht="33" customHeight="1">
      <c r="A454" s="32">
        <v>1531</v>
      </c>
      <c r="B454" s="328" t="str">
        <f>VLOOKUP(A454,[3]bd_lista!A:C,3,FALSE)</f>
        <v>Gobierno Autónomo Municipal de Tomave</v>
      </c>
      <c r="C454" s="329" t="str">
        <f>+VLOOKUP(A454,Contactos!$A$4:$F$544,6,FALSE)</f>
        <v>HNV</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f t="shared" si="6"/>
        <v>0</v>
      </c>
      <c r="AT454" s="33"/>
    </row>
    <row r="455" spans="1:46" ht="33" customHeight="1">
      <c r="A455" s="32">
        <v>1532</v>
      </c>
      <c r="B455" s="328" t="str">
        <f>VLOOKUP(A455,[3]bd_lista!A:C,3,FALSE)</f>
        <v>Gobierno Autónomo Municipal de Porco</v>
      </c>
      <c r="C455" s="329" t="str">
        <f>+VLOOKUP(A455,Contactos!$A$4:$F$544,6,FALSE)</f>
        <v>HNV</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f t="shared" si="6"/>
        <v>0</v>
      </c>
      <c r="AT455" s="33"/>
    </row>
    <row r="456" spans="1:46" ht="33" customHeight="1">
      <c r="A456" s="32">
        <v>1533</v>
      </c>
      <c r="B456" s="328" t="str">
        <f>VLOOKUP(A456,[3]bd_lista!A:C,3,FALSE)</f>
        <v>Gobierno Autónomo Municipal de Arampampa</v>
      </c>
      <c r="C456" s="329" t="str">
        <f>+VLOOKUP(A456,Contactos!$A$4:$F$544,6,FALSE)</f>
        <v>HNV</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f t="shared" si="6"/>
        <v>0</v>
      </c>
      <c r="AT456" s="33"/>
    </row>
    <row r="457" spans="1:46" ht="33" customHeight="1">
      <c r="A457" s="32">
        <v>1534</v>
      </c>
      <c r="B457" s="328" t="str">
        <f>VLOOKUP(A457,[3]bd_lista!A:C,3,FALSE)</f>
        <v>Gobierno Autónomo Municipal de Acasio</v>
      </c>
      <c r="C457" s="329" t="str">
        <f>+VLOOKUP(A457,Contactos!$A$4:$F$544,6,FALSE)</f>
        <v>HNV</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f t="shared" si="6"/>
        <v>0</v>
      </c>
      <c r="AT457" s="33"/>
    </row>
    <row r="458" spans="1:46" ht="33" customHeight="1">
      <c r="A458" s="32">
        <v>1535</v>
      </c>
      <c r="B458" s="328" t="str">
        <f>VLOOKUP(A458,[3]bd_lista!A:C,3,FALSE)</f>
        <v>Gobierno Autónomo Municipal de Llica</v>
      </c>
      <c r="C458" s="329" t="str">
        <f>+VLOOKUP(A458,Contactos!$A$4:$F$544,6,FALSE)</f>
        <v>HNV</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f t="shared" si="6"/>
        <v>0</v>
      </c>
      <c r="AT458" s="33"/>
    </row>
    <row r="459" spans="1:46" ht="33" customHeight="1">
      <c r="A459" s="32">
        <v>1536</v>
      </c>
      <c r="B459" s="328" t="str">
        <f>VLOOKUP(A459,[3]bd_lista!A:C,3,FALSE)</f>
        <v>Gobierno Autónomo Municipal de Tahua</v>
      </c>
      <c r="C459" s="329" t="str">
        <f>+VLOOKUP(A459,Contactos!$A$4:$F$544,6,FALSE)</f>
        <v>HNV</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f t="shared" si="6"/>
        <v>0</v>
      </c>
      <c r="AT459" s="33"/>
    </row>
    <row r="460" spans="1:46" ht="33" customHeight="1">
      <c r="A460" s="32">
        <v>1537</v>
      </c>
      <c r="B460" s="328" t="str">
        <f>VLOOKUP(A460,[3]bd_lista!A:C,3,FALSE)</f>
        <v>Gobierno Autónomo Municipal de Villazón</v>
      </c>
      <c r="C460" s="329" t="str">
        <f>+VLOOKUP(A460,Contactos!$A$4:$F$544,6,FALSE)</f>
        <v>HNV</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f t="shared" si="6"/>
        <v>0</v>
      </c>
      <c r="AT460" s="33"/>
    </row>
    <row r="461" spans="1:46" ht="33" customHeight="1">
      <c r="A461" s="32">
        <v>1538</v>
      </c>
      <c r="B461" s="328" t="str">
        <f>VLOOKUP(A461,[3]bd_lista!A:C,3,FALSE)</f>
        <v>Gobierno Autónomo Municipal de San Agustín</v>
      </c>
      <c r="C461" s="329" t="str">
        <f>+VLOOKUP(A461,Contactos!$A$4:$F$544,6,FALSE)</f>
        <v>HNV</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f t="shared" si="6"/>
        <v>0</v>
      </c>
      <c r="AT461" s="33"/>
    </row>
    <row r="462" spans="1:46" ht="33" customHeight="1">
      <c r="A462" s="32">
        <v>1539</v>
      </c>
      <c r="B462" s="328" t="str">
        <f>VLOOKUP(A462,[3]bd_lista!A:C,3,FALSE)</f>
        <v>Gobierno Autónomo Municipal de Ckochas</v>
      </c>
      <c r="C462" s="329" t="str">
        <f>+VLOOKUP(A462,Contactos!$A$4:$F$544,6,FALSE)</f>
        <v>HNV</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f t="shared" si="6"/>
        <v>0</v>
      </c>
      <c r="AT462" s="33"/>
    </row>
    <row r="463" spans="1:46" ht="33" customHeight="1">
      <c r="A463" s="32">
        <v>1540</v>
      </c>
      <c r="B463" s="328" t="str">
        <f>VLOOKUP(A463,[3]bd_lista!A:C,3,FALSE)</f>
        <v>Gobierno Autónomo Municipal de Chuquihuta Ayllu Jucumani</v>
      </c>
      <c r="C463" s="329" t="str">
        <f>+VLOOKUP(A463,Contactos!$A$4:$F$544,6,FALSE)</f>
        <v>HNV</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f t="shared" ref="AQ463:AQ526" si="7">SUM(D463:AP463)</f>
        <v>0</v>
      </c>
      <c r="AT463" s="33"/>
    </row>
    <row r="464" spans="1:46" ht="33" customHeight="1">
      <c r="A464" s="32">
        <v>1601</v>
      </c>
      <c r="B464" s="328" t="str">
        <f>VLOOKUP(A464,[3]bd_lista!A:C,3,FALSE)</f>
        <v>Gobierno Autónomo Municipal de Tarija</v>
      </c>
      <c r="C464" s="329" t="str">
        <f>+VLOOKUP(A464,Contactos!$A$4:$F$544,6,FALSE)</f>
        <v>HNV</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f t="shared" si="7"/>
        <v>0</v>
      </c>
      <c r="AT464" s="33"/>
    </row>
    <row r="465" spans="1:46" ht="33" customHeight="1">
      <c r="A465" s="32">
        <v>1602</v>
      </c>
      <c r="B465" s="328" t="str">
        <f>VLOOKUP(A465,[3]bd_lista!A:C,3,FALSE)</f>
        <v>Gobierno Autónomo Municipal de Padcaya</v>
      </c>
      <c r="C465" s="329" t="str">
        <f>+VLOOKUP(A465,Contactos!$A$4:$F$544,6,FALSE)</f>
        <v>HNV</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f t="shared" si="7"/>
        <v>0</v>
      </c>
      <c r="AT465" s="33"/>
    </row>
    <row r="466" spans="1:46" ht="33" customHeight="1">
      <c r="A466" s="32">
        <v>1603</v>
      </c>
      <c r="B466" s="328" t="str">
        <f>VLOOKUP(A466,[3]bd_lista!A:C,3,FALSE)</f>
        <v>Gobierno Autónomo Municipal de Bermejo</v>
      </c>
      <c r="C466" s="329" t="str">
        <f>+VLOOKUP(A466,Contactos!$A$4:$F$544,6,FALSE)</f>
        <v>HNV</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f t="shared" si="7"/>
        <v>0</v>
      </c>
      <c r="AT466" s="33"/>
    </row>
    <row r="467" spans="1:46" ht="33" customHeight="1">
      <c r="A467" s="32">
        <v>1604</v>
      </c>
      <c r="B467" s="328" t="str">
        <f>VLOOKUP(A467,[3]bd_lista!A:C,3,FALSE)</f>
        <v>Gobierno Autónomo Municipal de Yacuiba</v>
      </c>
      <c r="C467" s="329" t="str">
        <f>+VLOOKUP(A467,Contactos!$A$4:$F$544,6,FALSE)</f>
        <v>HNV</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f t="shared" si="7"/>
        <v>0</v>
      </c>
      <c r="AT467" s="33"/>
    </row>
    <row r="468" spans="1:46" ht="33" customHeight="1">
      <c r="A468" s="32">
        <v>1605</v>
      </c>
      <c r="B468" s="328" t="str">
        <f>VLOOKUP(A468,[3]bd_lista!A:C,3,FALSE)</f>
        <v>Gobierno Autónomo Municipal de Caraparí</v>
      </c>
      <c r="C468" s="329" t="str">
        <f>+VLOOKUP(A468,Contactos!$A$4:$F$544,6,FALSE)</f>
        <v>HNV</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f t="shared" si="7"/>
        <v>0</v>
      </c>
      <c r="AT468" s="33"/>
    </row>
    <row r="469" spans="1:46" ht="33" customHeight="1">
      <c r="A469" s="32">
        <v>1606</v>
      </c>
      <c r="B469" s="328" t="str">
        <f>VLOOKUP(A469,[3]bd_lista!A:C,3,FALSE)</f>
        <v>Gobierno Autónomo Municipal de Villamontes</v>
      </c>
      <c r="C469" s="329" t="str">
        <f>+VLOOKUP(A469,Contactos!$A$4:$F$544,6,FALSE)</f>
        <v>HNV</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f t="shared" si="7"/>
        <v>0</v>
      </c>
      <c r="AT469" s="33"/>
    </row>
    <row r="470" spans="1:46" ht="33" customHeight="1">
      <c r="A470" s="32">
        <v>1607</v>
      </c>
      <c r="B470" s="328" t="str">
        <f>VLOOKUP(A470,[3]bd_lista!A:C,3,FALSE)</f>
        <v>Gobierno Autónomo Municipal de Uriondo (Concepción)</v>
      </c>
      <c r="C470" s="329" t="str">
        <f>+VLOOKUP(A470,Contactos!$A$4:$F$544,6,FALSE)</f>
        <v>HNV</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f t="shared" si="7"/>
        <v>0</v>
      </c>
      <c r="AT470" s="33"/>
    </row>
    <row r="471" spans="1:46" ht="33" customHeight="1">
      <c r="A471" s="32">
        <v>1608</v>
      </c>
      <c r="B471" s="328" t="str">
        <f>VLOOKUP(A471,[3]bd_lista!A:C,3,FALSE)</f>
        <v>Gobierno Autónomo Municipal de Yunchara</v>
      </c>
      <c r="C471" s="329" t="str">
        <f>+VLOOKUP(A471,Contactos!$A$4:$F$544,6,FALSE)</f>
        <v>HNV</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f t="shared" si="7"/>
        <v>0</v>
      </c>
      <c r="AT471" s="33"/>
    </row>
    <row r="472" spans="1:46" ht="33" customHeight="1">
      <c r="A472" s="32">
        <v>1609</v>
      </c>
      <c r="B472" s="328" t="str">
        <f>VLOOKUP(A472,[3]bd_lista!A:C,3,FALSE)</f>
        <v>Gobierno Autónomo Municipal de San Lorenzo</v>
      </c>
      <c r="C472" s="329" t="str">
        <f>+VLOOKUP(A472,Contactos!$A$4:$F$544,6,FALSE)</f>
        <v>HNV</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f t="shared" si="7"/>
        <v>0</v>
      </c>
      <c r="AT472" s="33"/>
    </row>
    <row r="473" spans="1:46" ht="33" customHeight="1">
      <c r="A473" s="32">
        <v>1610</v>
      </c>
      <c r="B473" s="328" t="str">
        <f>VLOOKUP(A473,[3]bd_lista!A:C,3,FALSE)</f>
        <v>Gobierno Autónomo Municipal de El Puente</v>
      </c>
      <c r="C473" s="329" t="str">
        <f>+VLOOKUP(A473,Contactos!$A$4:$F$544,6,FALSE)</f>
        <v>HNV</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f t="shared" si="7"/>
        <v>0</v>
      </c>
      <c r="AT473" s="33"/>
    </row>
    <row r="474" spans="1:46" ht="33" customHeight="1">
      <c r="A474" s="32">
        <v>1611</v>
      </c>
      <c r="B474" s="328" t="str">
        <f>VLOOKUP(A474,[3]bd_lista!A:C,3,FALSE)</f>
        <v>Gobierno Autónomo Municipal de Entre Ríos</v>
      </c>
      <c r="C474" s="329" t="str">
        <f>+VLOOKUP(A474,Contactos!$A$4:$F$544,6,FALSE)</f>
        <v>HNV</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f t="shared" si="7"/>
        <v>0</v>
      </c>
      <c r="AT474" s="33"/>
    </row>
    <row r="475" spans="1:46" ht="33" customHeight="1">
      <c r="A475" s="32">
        <v>1701</v>
      </c>
      <c r="B475" s="328" t="str">
        <f>VLOOKUP(A475,[3]bd_lista!A:C,3,FALSE)</f>
        <v>Gobierno Autónomo Municipal de Santa Cruz de La Sierra</v>
      </c>
      <c r="C475" s="329" t="str">
        <f>+VLOOKUP(A475,Contactos!$A$4:$F$544,6,FALSE)</f>
        <v>HNV</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f t="shared" si="7"/>
        <v>0</v>
      </c>
      <c r="AT475" s="33"/>
    </row>
    <row r="476" spans="1:46" ht="33" customHeight="1">
      <c r="A476" s="32">
        <v>1702</v>
      </c>
      <c r="B476" s="328" t="str">
        <f>VLOOKUP(A476,[3]bd_lista!A:C,3,FALSE)</f>
        <v>Gobierno Autónomo Municipal de Cotoca</v>
      </c>
      <c r="C476" s="329" t="str">
        <f>+VLOOKUP(A476,Contactos!$A$4:$F$544,6,FALSE)</f>
        <v>HNV</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f t="shared" si="7"/>
        <v>0</v>
      </c>
      <c r="AT476" s="33"/>
    </row>
    <row r="477" spans="1:46" ht="33" customHeight="1">
      <c r="A477" s="32">
        <v>1703</v>
      </c>
      <c r="B477" s="328" t="str">
        <f>VLOOKUP(A477,[3]bd_lista!A:C,3,FALSE)</f>
        <v>Gobierno Autónomo Municipal de Porongo (Ayacucho)</v>
      </c>
      <c r="C477" s="329" t="str">
        <f>+VLOOKUP(A477,Contactos!$A$4:$F$544,6,FALSE)</f>
        <v>HNV</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f t="shared" si="7"/>
        <v>0</v>
      </c>
      <c r="AT477" s="33"/>
    </row>
    <row r="478" spans="1:46" ht="33" customHeight="1">
      <c r="A478" s="32">
        <v>1704</v>
      </c>
      <c r="B478" s="328" t="str">
        <f>VLOOKUP(A478,[3]bd_lista!A:C,3,FALSE)</f>
        <v>Gobierno Autónomo Municipal de La Guardia</v>
      </c>
      <c r="C478" s="329" t="str">
        <f>+VLOOKUP(A478,Contactos!$A$4:$F$544,6,FALSE)</f>
        <v>HNV</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f t="shared" si="7"/>
        <v>0</v>
      </c>
      <c r="AT478" s="33"/>
    </row>
    <row r="479" spans="1:46" ht="33" customHeight="1">
      <c r="A479" s="32">
        <v>1705</v>
      </c>
      <c r="B479" s="328" t="str">
        <f>VLOOKUP(A479,[3]bd_lista!A:C,3,FALSE)</f>
        <v>Gobierno Autónomo Municipal de El Torno</v>
      </c>
      <c r="C479" s="329" t="str">
        <f>+VLOOKUP(A479,Contactos!$A$4:$F$544,6,FALSE)</f>
        <v>HNV</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f t="shared" si="7"/>
        <v>0</v>
      </c>
      <c r="AT479" s="33"/>
    </row>
    <row r="480" spans="1:46" ht="33" customHeight="1">
      <c r="A480" s="32">
        <v>1706</v>
      </c>
      <c r="B480" s="328" t="str">
        <f>VLOOKUP(A480,[3]bd_lista!A:C,3,FALSE)</f>
        <v>Gobierno Autónomo Municipal de Warnes</v>
      </c>
      <c r="C480" s="329" t="str">
        <f>+VLOOKUP(A480,Contactos!$A$4:$F$544,6,FALSE)</f>
        <v>HNV</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f t="shared" si="7"/>
        <v>0</v>
      </c>
      <c r="AT480" s="33"/>
    </row>
    <row r="481" spans="1:46" ht="33" customHeight="1">
      <c r="A481" s="32">
        <v>1707</v>
      </c>
      <c r="B481" s="328" t="str">
        <f>VLOOKUP(A481,[3]bd_lista!A:C,3,FALSE)</f>
        <v>Gobierno Autónomo Municipal de San Ignacio (San Ignacio de Velasco)</v>
      </c>
      <c r="C481" s="329" t="str">
        <f>+VLOOKUP(A481,Contactos!$A$4:$F$544,6,FALSE)</f>
        <v>HNV</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f t="shared" si="7"/>
        <v>0</v>
      </c>
      <c r="AT481" s="33"/>
    </row>
    <row r="482" spans="1:46" ht="33" customHeight="1">
      <c r="A482" s="32">
        <v>1708</v>
      </c>
      <c r="B482" s="328" t="str">
        <f>VLOOKUP(A482,[3]bd_lista!A:C,3,FALSE)</f>
        <v>Gobierno Autónomo Municipal de San Miguel (San Miguel de Velasco)</v>
      </c>
      <c r="C482" s="329" t="str">
        <f>+VLOOKUP(A482,Contactos!$A$4:$F$544,6,FALSE)</f>
        <v>HNV</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f t="shared" si="7"/>
        <v>0</v>
      </c>
      <c r="AT482" s="33"/>
    </row>
    <row r="483" spans="1:46" ht="33" customHeight="1">
      <c r="A483" s="32">
        <v>1709</v>
      </c>
      <c r="B483" s="328" t="str">
        <f>VLOOKUP(A483,[3]bd_lista!A:C,3,FALSE)</f>
        <v>Gobierno Autónomo Municipal de San Rafael</v>
      </c>
      <c r="C483" s="329" t="str">
        <f>+VLOOKUP(A483,Contactos!$A$4:$F$544,6,FALSE)</f>
        <v>HNV</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f t="shared" si="7"/>
        <v>0</v>
      </c>
      <c r="AT483" s="33"/>
    </row>
    <row r="484" spans="1:46" ht="33" customHeight="1">
      <c r="A484" s="32">
        <v>1710</v>
      </c>
      <c r="B484" s="328" t="str">
        <f>VLOOKUP(A484,[3]bd_lista!A:C,3,FALSE)</f>
        <v>Gobierno Autónomo Municipal de Buena Vista</v>
      </c>
      <c r="C484" s="329" t="str">
        <f>+VLOOKUP(A484,Contactos!$A$4:$F$544,6,FALSE)</f>
        <v>HNV</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f t="shared" si="7"/>
        <v>0</v>
      </c>
      <c r="AT484" s="33"/>
    </row>
    <row r="485" spans="1:46" ht="33" customHeight="1">
      <c r="A485" s="32">
        <v>1711</v>
      </c>
      <c r="B485" s="328" t="str">
        <f>VLOOKUP(A485,[3]bd_lista!A:C,3,FALSE)</f>
        <v>Gobierno Autónomo Municipal de San Carlos</v>
      </c>
      <c r="C485" s="329" t="str">
        <f>+VLOOKUP(A485,Contactos!$A$4:$F$544,6,FALSE)</f>
        <v>HNV</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f t="shared" si="7"/>
        <v>0</v>
      </c>
      <c r="AT485" s="33"/>
    </row>
    <row r="486" spans="1:46" ht="33" customHeight="1">
      <c r="A486" s="32">
        <v>1712</v>
      </c>
      <c r="B486" s="328" t="str">
        <f>VLOOKUP(A486,[3]bd_lista!A:C,3,FALSE)</f>
        <v>Gobierno Autónomo Municipal de Yapacaní</v>
      </c>
      <c r="C486" s="329" t="str">
        <f>+VLOOKUP(A486,Contactos!$A$4:$F$544,6,FALSE)</f>
        <v>HNV</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f t="shared" si="7"/>
        <v>0</v>
      </c>
      <c r="AT486" s="33"/>
    </row>
    <row r="487" spans="1:46" ht="33" customHeight="1">
      <c r="A487" s="32">
        <v>1713</v>
      </c>
      <c r="B487" s="328" t="str">
        <f>VLOOKUP(A487,[3]bd_lista!A:C,3,FALSE)</f>
        <v>Gobierno Autónomo Municipal de San José</v>
      </c>
      <c r="C487" s="329" t="str">
        <f>+VLOOKUP(A487,Contactos!$A$4:$F$544,6,FALSE)</f>
        <v>HNV</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f t="shared" si="7"/>
        <v>0</v>
      </c>
      <c r="AT487" s="33"/>
    </row>
    <row r="488" spans="1:46" ht="33" customHeight="1">
      <c r="A488" s="32">
        <v>1714</v>
      </c>
      <c r="B488" s="328" t="str">
        <f>VLOOKUP(A488,[3]bd_lista!A:C,3,FALSE)</f>
        <v>Gobierno Autónomo Municipal de Pailón</v>
      </c>
      <c r="C488" s="329" t="str">
        <f>+VLOOKUP(A488,Contactos!$A$4:$F$544,6,FALSE)</f>
        <v>HNV</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f t="shared" si="7"/>
        <v>0</v>
      </c>
      <c r="AT488" s="33"/>
    </row>
    <row r="489" spans="1:46" ht="33" customHeight="1">
      <c r="A489" s="32">
        <v>1715</v>
      </c>
      <c r="B489" s="328" t="str">
        <f>VLOOKUP(A489,[3]bd_lista!A:C,3,FALSE)</f>
        <v>Gobierno Autónomo Municipal de Roboré</v>
      </c>
      <c r="C489" s="329" t="str">
        <f>+VLOOKUP(A489,Contactos!$A$4:$F$544,6,FALSE)</f>
        <v>HNV</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f t="shared" si="7"/>
        <v>0</v>
      </c>
      <c r="AT489" s="33"/>
    </row>
    <row r="490" spans="1:46" ht="33" customHeight="1">
      <c r="A490" s="32">
        <v>1716</v>
      </c>
      <c r="B490" s="328" t="str">
        <f>VLOOKUP(A490,[3]bd_lista!A:C,3,FALSE)</f>
        <v>Gobierno Autónomo Municipal de Portachuelo</v>
      </c>
      <c r="C490" s="329" t="str">
        <f>+VLOOKUP(A490,Contactos!$A$4:$F$544,6,FALSE)</f>
        <v>HNV</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f t="shared" si="7"/>
        <v>0</v>
      </c>
      <c r="AT490" s="33"/>
    </row>
    <row r="491" spans="1:46" ht="33" customHeight="1">
      <c r="A491" s="32">
        <v>1717</v>
      </c>
      <c r="B491" s="328" t="str">
        <f>VLOOKUP(A491,[3]bd_lista!A:C,3,FALSE)</f>
        <v>Gobierno Autónomo Municipal de Santa Rosa del Sara</v>
      </c>
      <c r="C491" s="329" t="str">
        <f>+VLOOKUP(A491,Contactos!$A$4:$F$544,6,FALSE)</f>
        <v>HNV</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f t="shared" si="7"/>
        <v>0</v>
      </c>
      <c r="AT491" s="33"/>
    </row>
    <row r="492" spans="1:46" ht="33" customHeight="1">
      <c r="A492" s="32">
        <v>1718</v>
      </c>
      <c r="B492" s="328" t="str">
        <f>VLOOKUP(A492,[3]bd_lista!A:C,3,FALSE)</f>
        <v>Gobierno Autónomo Municipal de Lagunillas</v>
      </c>
      <c r="C492" s="329" t="str">
        <f>+VLOOKUP(A492,Contactos!$A$4:$F$544,6,FALSE)</f>
        <v>HNV</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f t="shared" si="7"/>
        <v>0</v>
      </c>
      <c r="AT492" s="33"/>
    </row>
    <row r="493" spans="1:46" ht="33" customHeight="1">
      <c r="A493" s="32">
        <v>1720</v>
      </c>
      <c r="B493" s="328" t="str">
        <f>VLOOKUP(A493,[3]bd_lista!A:C,3,FALSE)</f>
        <v>Gobierno Autónomo Municipal de Cabezas</v>
      </c>
      <c r="C493" s="329" t="str">
        <f>+VLOOKUP(A493,Contactos!$A$4:$F$544,6,FALSE)</f>
        <v>HNV</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f t="shared" si="7"/>
        <v>0</v>
      </c>
      <c r="AT493" s="33"/>
    </row>
    <row r="494" spans="1:46" ht="33" customHeight="1">
      <c r="A494" s="32">
        <v>1721</v>
      </c>
      <c r="B494" s="328" t="str">
        <f>VLOOKUP(A494,[3]bd_lista!A:C,3,FALSE)</f>
        <v>Gobierno Autónomo Municipal de Cuevo</v>
      </c>
      <c r="C494" s="329" t="str">
        <f>+VLOOKUP(A494,Contactos!$A$4:$F$544,6,FALSE)</f>
        <v>HNV</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f t="shared" si="7"/>
        <v>0</v>
      </c>
      <c r="AT494" s="33"/>
    </row>
    <row r="495" spans="1:46" ht="33" customHeight="1">
      <c r="A495" s="32">
        <v>1722</v>
      </c>
      <c r="B495" s="328" t="str">
        <f>VLOOKUP(A495,[3]bd_lista!A:C,3,FALSE)</f>
        <v>Gobierno Autónomo Municipal de Gutiérrez</v>
      </c>
      <c r="C495" s="329" t="str">
        <f>+VLOOKUP(A495,Contactos!$A$4:$F$544,6,FALSE)</f>
        <v>HNV</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f t="shared" si="7"/>
        <v>0</v>
      </c>
      <c r="AT495" s="33"/>
    </row>
    <row r="496" spans="1:46" ht="33" customHeight="1">
      <c r="A496" s="32">
        <v>1723</v>
      </c>
      <c r="B496" s="328" t="str">
        <f>VLOOKUP(A496,[3]bd_lista!A:C,3,FALSE)</f>
        <v>Gobierno Autónomo Municipal de Camiri</v>
      </c>
      <c r="C496" s="329" t="str">
        <f>+VLOOKUP(A496,Contactos!$A$4:$F$544,6,FALSE)</f>
        <v>HNV</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f t="shared" si="7"/>
        <v>0</v>
      </c>
      <c r="AT496" s="33"/>
    </row>
    <row r="497" spans="1:46" ht="33" customHeight="1">
      <c r="A497" s="32">
        <v>1724</v>
      </c>
      <c r="B497" s="328" t="str">
        <f>VLOOKUP(A497,[3]bd_lista!A:C,3,FALSE)</f>
        <v>Gobierno Autónomo Municipal de Boyuibe</v>
      </c>
      <c r="C497" s="329" t="str">
        <f>+VLOOKUP(A497,Contactos!$A$4:$F$544,6,FALSE)</f>
        <v>HNV</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f t="shared" si="7"/>
        <v>0</v>
      </c>
      <c r="AT497" s="33"/>
    </row>
    <row r="498" spans="1:46" ht="33" customHeight="1">
      <c r="A498" s="32">
        <v>1725</v>
      </c>
      <c r="B498" s="328" t="str">
        <f>VLOOKUP(A498,[3]bd_lista!A:C,3,FALSE)</f>
        <v>Gobierno Autónomo Municipal de Vallegrande</v>
      </c>
      <c r="C498" s="329" t="str">
        <f>+VLOOKUP(A498,Contactos!$A$4:$F$544,6,FALSE)</f>
        <v>HNV</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f t="shared" si="7"/>
        <v>0</v>
      </c>
      <c r="AT498" s="33"/>
    </row>
    <row r="499" spans="1:46" ht="33" customHeight="1">
      <c r="A499" s="32">
        <v>1726</v>
      </c>
      <c r="B499" s="328" t="str">
        <f>VLOOKUP(A499,[3]bd_lista!A:C,3,FALSE)</f>
        <v>Gobierno Autónomo Municipal de Trigal</v>
      </c>
      <c r="C499" s="329" t="str">
        <f>+VLOOKUP(A499,Contactos!$A$4:$F$544,6,FALSE)</f>
        <v>HNV</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f t="shared" si="7"/>
        <v>0</v>
      </c>
      <c r="AT499" s="33"/>
    </row>
    <row r="500" spans="1:46" ht="33" customHeight="1">
      <c r="A500" s="32">
        <v>1727</v>
      </c>
      <c r="B500" s="328" t="str">
        <f>VLOOKUP(A500,[3]bd_lista!A:C,3,FALSE)</f>
        <v>Gobierno Autónomo Municipal de Moro Moro</v>
      </c>
      <c r="C500" s="329" t="str">
        <f>+VLOOKUP(A500,Contactos!$A$4:$F$544,6,FALSE)</f>
        <v>HNV</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f t="shared" si="7"/>
        <v>0</v>
      </c>
      <c r="AT500" s="33"/>
    </row>
    <row r="501" spans="1:46" ht="33" customHeight="1">
      <c r="A501" s="32">
        <v>1728</v>
      </c>
      <c r="B501" s="328" t="str">
        <f>VLOOKUP(A501,[3]bd_lista!A:C,3,FALSE)</f>
        <v>Gobierno Autónomo Municipal de Postrer Valle</v>
      </c>
      <c r="C501" s="329" t="str">
        <f>+VLOOKUP(A501,Contactos!$A$4:$F$544,6,FALSE)</f>
        <v>HNV</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f t="shared" si="7"/>
        <v>0</v>
      </c>
      <c r="AT501" s="33"/>
    </row>
    <row r="502" spans="1:46" ht="33" customHeight="1">
      <c r="A502" s="32">
        <v>1729</v>
      </c>
      <c r="B502" s="328" t="str">
        <f>VLOOKUP(A502,[3]bd_lista!A:C,3,FALSE)</f>
        <v>Gobierno Autónomo Municipal de Pucara</v>
      </c>
      <c r="C502" s="329" t="str">
        <f>+VLOOKUP(A502,Contactos!$A$4:$F$544,6,FALSE)</f>
        <v>HNV</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f t="shared" si="7"/>
        <v>0</v>
      </c>
      <c r="AT502" s="33"/>
    </row>
    <row r="503" spans="1:46" ht="33" customHeight="1">
      <c r="A503" s="32">
        <v>1730</v>
      </c>
      <c r="B503" s="328" t="str">
        <f>VLOOKUP(A503,[3]bd_lista!A:C,3,FALSE)</f>
        <v>Gobierno Autónomo Municipal de Samaipata</v>
      </c>
      <c r="C503" s="329" t="str">
        <f>+VLOOKUP(A503,Contactos!$A$4:$F$544,6,FALSE)</f>
        <v>HNV</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f t="shared" si="7"/>
        <v>0</v>
      </c>
      <c r="AT503" s="33"/>
    </row>
    <row r="504" spans="1:46" ht="33" customHeight="1">
      <c r="A504" s="32">
        <v>1731</v>
      </c>
      <c r="B504" s="328" t="str">
        <f>VLOOKUP(A504,[3]bd_lista!A:C,3,FALSE)</f>
        <v>Gobierno Autónomo Municipal de Pampa Grande</v>
      </c>
      <c r="C504" s="329" t="str">
        <f>+VLOOKUP(A504,Contactos!$A$4:$F$544,6,FALSE)</f>
        <v>HNV</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f t="shared" si="7"/>
        <v>0</v>
      </c>
      <c r="AT504" s="33"/>
    </row>
    <row r="505" spans="1:46" ht="33" customHeight="1">
      <c r="A505" s="32">
        <v>1732</v>
      </c>
      <c r="B505" s="328" t="str">
        <f>VLOOKUP(A505,[3]bd_lista!A:C,3,FALSE)</f>
        <v>Gobierno Autónomo Municipal de Mairana</v>
      </c>
      <c r="C505" s="329" t="str">
        <f>+VLOOKUP(A505,Contactos!$A$4:$F$544,6,FALSE)</f>
        <v>HNV</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f t="shared" si="7"/>
        <v>0</v>
      </c>
      <c r="AT505" s="33"/>
    </row>
    <row r="506" spans="1:46" ht="33" customHeight="1">
      <c r="A506" s="32">
        <v>1733</v>
      </c>
      <c r="B506" s="328" t="str">
        <f>VLOOKUP(A506,[3]bd_lista!A:C,3,FALSE)</f>
        <v>Gobierno Autónomo Municipal de Quirusillas</v>
      </c>
      <c r="C506" s="329" t="str">
        <f>+VLOOKUP(A506,Contactos!$A$4:$F$544,6,FALSE)</f>
        <v>HNV</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f t="shared" si="7"/>
        <v>0</v>
      </c>
      <c r="AT506" s="33"/>
    </row>
    <row r="507" spans="1:46" ht="33" customHeight="1">
      <c r="A507" s="32">
        <v>1734</v>
      </c>
      <c r="B507" s="328" t="str">
        <f>VLOOKUP(A507,[3]bd_lista!A:C,3,FALSE)</f>
        <v>Gobierno Autónomo Municipal de Montero</v>
      </c>
      <c r="C507" s="329" t="str">
        <f>+VLOOKUP(A507,Contactos!$A$4:$F$544,6,FALSE)</f>
        <v>HNV</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f t="shared" si="7"/>
        <v>0</v>
      </c>
      <c r="AT507" s="33"/>
    </row>
    <row r="508" spans="1:46" ht="33" customHeight="1">
      <c r="A508" s="32">
        <v>1735</v>
      </c>
      <c r="B508" s="328" t="str">
        <f>VLOOKUP(A508,[3]bd_lista!A:C,3,FALSE)</f>
        <v>Gobierno Autónomo Municipal de General Agustín Saavedra</v>
      </c>
      <c r="C508" s="329" t="str">
        <f>+VLOOKUP(A508,Contactos!$A$4:$F$544,6,FALSE)</f>
        <v>HNV</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f t="shared" si="7"/>
        <v>0</v>
      </c>
      <c r="AT508" s="33"/>
    </row>
    <row r="509" spans="1:46" ht="33" customHeight="1">
      <c r="A509" s="32">
        <v>1736</v>
      </c>
      <c r="B509" s="328" t="str">
        <f>VLOOKUP(A509,[3]bd_lista!A:C,3,FALSE)</f>
        <v>Gobierno Autónomo Municipal de Mineros</v>
      </c>
      <c r="C509" s="329" t="str">
        <f>+VLOOKUP(A509,Contactos!$A$4:$F$544,6,FALSE)</f>
        <v>HNV</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f t="shared" si="7"/>
        <v>0</v>
      </c>
      <c r="AT509" s="33"/>
    </row>
    <row r="510" spans="1:46" ht="33" customHeight="1">
      <c r="A510" s="32">
        <v>1737</v>
      </c>
      <c r="B510" s="328" t="str">
        <f>VLOOKUP(A510,[3]bd_lista!A:C,3,FALSE)</f>
        <v>Gobierno Autónomo Municipal de Concepción</v>
      </c>
      <c r="C510" s="329" t="str">
        <f>+VLOOKUP(A510,Contactos!$A$4:$F$544,6,FALSE)</f>
        <v>HNV</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f t="shared" si="7"/>
        <v>0</v>
      </c>
      <c r="AT510" s="33"/>
    </row>
    <row r="511" spans="1:46" ht="33" customHeight="1">
      <c r="A511" s="32">
        <v>1738</v>
      </c>
      <c r="B511" s="328" t="str">
        <f>VLOOKUP(A511,[3]bd_lista!A:C,3,FALSE)</f>
        <v>Gobierno Autónomo Municipal de San Javier</v>
      </c>
      <c r="C511" s="329" t="str">
        <f>+VLOOKUP(A511,Contactos!$A$4:$F$544,6,FALSE)</f>
        <v>HNV</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f t="shared" si="7"/>
        <v>0</v>
      </c>
      <c r="AT511" s="33"/>
    </row>
    <row r="512" spans="1:46" ht="33" customHeight="1">
      <c r="A512" s="32">
        <v>1739</v>
      </c>
      <c r="B512" s="328" t="str">
        <f>VLOOKUP(A512,[3]bd_lista!A:C,3,FALSE)</f>
        <v>Gobierno Autónomo Municipal de San Julián</v>
      </c>
      <c r="C512" s="329" t="str">
        <f>+VLOOKUP(A512,Contactos!$A$4:$F$544,6,FALSE)</f>
        <v>HNV</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f t="shared" si="7"/>
        <v>0</v>
      </c>
      <c r="AT512" s="33"/>
    </row>
    <row r="513" spans="1:46" ht="33" customHeight="1">
      <c r="A513" s="32">
        <v>1740</v>
      </c>
      <c r="B513" s="328" t="str">
        <f>VLOOKUP(A513,[3]bd_lista!A:C,3,FALSE)</f>
        <v>Gobierno Autónomo Municipal de San Matías</v>
      </c>
      <c r="C513" s="329" t="str">
        <f>+VLOOKUP(A513,Contactos!$A$4:$F$544,6,FALSE)</f>
        <v>HNV</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f t="shared" si="7"/>
        <v>0</v>
      </c>
      <c r="AT513" s="33"/>
    </row>
    <row r="514" spans="1:46" ht="33" customHeight="1">
      <c r="A514" s="32">
        <v>1741</v>
      </c>
      <c r="B514" s="328" t="str">
        <f>VLOOKUP(A514,[3]bd_lista!A:C,3,FALSE)</f>
        <v>Gobierno Autónomo Municipal de Comarapa</v>
      </c>
      <c r="C514" s="329" t="str">
        <f>+VLOOKUP(A514,Contactos!$A$4:$F$544,6,FALSE)</f>
        <v>HNV</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f t="shared" si="7"/>
        <v>0</v>
      </c>
      <c r="AT514" s="33"/>
    </row>
    <row r="515" spans="1:46" ht="33" customHeight="1">
      <c r="A515" s="32">
        <v>1742</v>
      </c>
      <c r="B515" s="328" t="str">
        <f>VLOOKUP(A515,[3]bd_lista!A:C,3,FALSE)</f>
        <v>Gobierno Autónomo Municipal de Saipina</v>
      </c>
      <c r="C515" s="329" t="str">
        <f>+VLOOKUP(A515,Contactos!$A$4:$F$544,6,FALSE)</f>
        <v>HNV</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f t="shared" si="7"/>
        <v>0</v>
      </c>
      <c r="AT515" s="33"/>
    </row>
    <row r="516" spans="1:46" ht="33" customHeight="1">
      <c r="A516" s="32">
        <v>1743</v>
      </c>
      <c r="B516" s="328" t="str">
        <f>VLOOKUP(A516,[3]bd_lista!A:C,3,FALSE)</f>
        <v>Gobierno Autónomo Municipal de Puerto Suárez</v>
      </c>
      <c r="C516" s="329" t="str">
        <f>+VLOOKUP(A516,Contactos!$A$4:$F$544,6,FALSE)</f>
        <v>HNV</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f t="shared" si="7"/>
        <v>0</v>
      </c>
      <c r="AT516" s="33"/>
    </row>
    <row r="517" spans="1:46" ht="33" customHeight="1">
      <c r="A517" s="32">
        <v>1744</v>
      </c>
      <c r="B517" s="328" t="str">
        <f>VLOOKUP(A517,[3]bd_lista!A:C,3,FALSE)</f>
        <v>Gobierno Autónomo Municipal de Puerto Quijarro</v>
      </c>
      <c r="C517" s="329" t="str">
        <f>+VLOOKUP(A517,Contactos!$A$4:$F$544,6,FALSE)</f>
        <v>HNV</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f t="shared" si="7"/>
        <v>0</v>
      </c>
      <c r="AT517" s="33"/>
    </row>
    <row r="518" spans="1:46" ht="33" customHeight="1">
      <c r="A518" s="32">
        <v>1745</v>
      </c>
      <c r="B518" s="328" t="str">
        <f>VLOOKUP(A518,[3]bd_lista!A:C,3,FALSE)</f>
        <v>Gobierno Autónomo Municipal de Ascención de Guarayos</v>
      </c>
      <c r="C518" s="329" t="str">
        <f>+VLOOKUP(A518,Contactos!$A$4:$F$544,6,FALSE)</f>
        <v>HNV</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f t="shared" si="7"/>
        <v>0</v>
      </c>
      <c r="AT518" s="33"/>
    </row>
    <row r="519" spans="1:46" ht="33" customHeight="1">
      <c r="A519" s="32">
        <v>1746</v>
      </c>
      <c r="B519" s="328" t="str">
        <f>VLOOKUP(A519,[3]bd_lista!A:C,3,FALSE)</f>
        <v>Gobierno Autónomo Municipal de Urubicha</v>
      </c>
      <c r="C519" s="329" t="str">
        <f>+VLOOKUP(A519,Contactos!$A$4:$F$544,6,FALSE)</f>
        <v>HNV</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f t="shared" si="7"/>
        <v>0</v>
      </c>
      <c r="AT519" s="33"/>
    </row>
    <row r="520" spans="1:46" ht="33" customHeight="1">
      <c r="A520" s="32">
        <v>1747</v>
      </c>
      <c r="B520" s="328" t="str">
        <f>VLOOKUP(A520,[3]bd_lista!A:C,3,FALSE)</f>
        <v>Gobierno Autónomo Municipal de El Puente</v>
      </c>
      <c r="C520" s="329" t="str">
        <f>+VLOOKUP(A520,Contactos!$A$4:$F$544,6,FALSE)</f>
        <v>HNV</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f t="shared" si="7"/>
        <v>0</v>
      </c>
      <c r="AT520" s="33"/>
    </row>
    <row r="521" spans="1:46" ht="33" customHeight="1">
      <c r="A521" s="32">
        <v>1748</v>
      </c>
      <c r="B521" s="328" t="str">
        <f>VLOOKUP(A521,[3]bd_lista!A:C,3,FALSE)</f>
        <v>Gobierno Autónomo Municipal de Okinawa Uno</v>
      </c>
      <c r="C521" s="329" t="str">
        <f>+VLOOKUP(A521,Contactos!$A$4:$F$544,6,FALSE)</f>
        <v>HNV</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f t="shared" si="7"/>
        <v>0</v>
      </c>
      <c r="AT521" s="33"/>
    </row>
    <row r="522" spans="1:46" ht="33" customHeight="1">
      <c r="A522" s="32">
        <v>1749</v>
      </c>
      <c r="B522" s="328" t="str">
        <f>VLOOKUP(A522,[3]bd_lista!A:C,3,FALSE)</f>
        <v>Gobierno Autónomo Municipal de San Antonio de Lomerio</v>
      </c>
      <c r="C522" s="329" t="str">
        <f>+VLOOKUP(A522,Contactos!$A$4:$F$544,6,FALSE)</f>
        <v>HNV</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f t="shared" si="7"/>
        <v>0</v>
      </c>
      <c r="AT522" s="33"/>
    </row>
    <row r="523" spans="1:46" ht="33" customHeight="1">
      <c r="A523" s="32">
        <v>1750</v>
      </c>
      <c r="B523" s="328" t="str">
        <f>VLOOKUP(A523,[3]bd_lista!A:C,3,FALSE)</f>
        <v>Gobierno Autónomo Municipal de San Ramón</v>
      </c>
      <c r="C523" s="329" t="str">
        <f>+VLOOKUP(A523,Contactos!$A$4:$F$544,6,FALSE)</f>
        <v>HNV</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f t="shared" si="7"/>
        <v>0</v>
      </c>
      <c r="AT523" s="33"/>
    </row>
    <row r="524" spans="1:46" ht="33" customHeight="1">
      <c r="A524" s="32">
        <v>1751</v>
      </c>
      <c r="B524" s="328" t="str">
        <f>VLOOKUP(A524,[3]bd_lista!A:C,3,FALSE)</f>
        <v>Gobierno Autónomo Municipal de El Carmen Rivero Tórrez</v>
      </c>
      <c r="C524" s="329" t="str">
        <f>+VLOOKUP(A524,Contactos!$A$4:$F$544,6,FALSE)</f>
        <v>HNV</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f t="shared" si="7"/>
        <v>0</v>
      </c>
      <c r="AT524" s="33"/>
    </row>
    <row r="525" spans="1:46" ht="33" customHeight="1">
      <c r="A525" s="32">
        <v>1752</v>
      </c>
      <c r="B525" s="328" t="str">
        <f>VLOOKUP(A525,[3]bd_lista!A:C,3,FALSE)</f>
        <v>Gobierno Autónomo Municipal de San Juan</v>
      </c>
      <c r="C525" s="329" t="str">
        <f>+VLOOKUP(A525,Contactos!$A$4:$F$544,6,FALSE)</f>
        <v>HNV</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f t="shared" si="7"/>
        <v>0</v>
      </c>
      <c r="AT525" s="33"/>
    </row>
    <row r="526" spans="1:46" ht="33" customHeight="1">
      <c r="A526" s="32">
        <v>1753</v>
      </c>
      <c r="B526" s="328" t="str">
        <f>VLOOKUP(A526,[3]bd_lista!A:C,3,FALSE)</f>
        <v>Gobierno Autónomo Municipal de Fernández Alonso</v>
      </c>
      <c r="C526" s="329" t="str">
        <f>+VLOOKUP(A526,Contactos!$A$4:$F$544,6,FALSE)</f>
        <v>HNV</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f t="shared" si="7"/>
        <v>0</v>
      </c>
      <c r="AT526" s="33"/>
    </row>
    <row r="527" spans="1:46" ht="33" customHeight="1">
      <c r="A527" s="32">
        <v>1754</v>
      </c>
      <c r="B527" s="328" t="str">
        <f>VLOOKUP(A527,[3]bd_lista!A:C,3,FALSE)</f>
        <v>Gobierno Autónomo Municipal de San Pedro</v>
      </c>
      <c r="C527" s="329" t="str">
        <f>+VLOOKUP(A527,Contactos!$A$4:$F$544,6,FALSE)</f>
        <v>HNV</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f t="shared" ref="AQ527:AQ590" si="8">SUM(D527:AP527)</f>
        <v>0</v>
      </c>
      <c r="AT527" s="33"/>
    </row>
    <row r="528" spans="1:46" ht="33" customHeight="1">
      <c r="A528" s="32">
        <v>1755</v>
      </c>
      <c r="B528" s="328" t="str">
        <f>VLOOKUP(A528,[3]bd_lista!A:C,3,FALSE)</f>
        <v>Gobierno Autónomo Municipal de Cuatro Cañadas</v>
      </c>
      <c r="C528" s="329" t="str">
        <f>+VLOOKUP(A528,Contactos!$A$4:$F$544,6,FALSE)</f>
        <v>HNV</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f t="shared" si="8"/>
        <v>0</v>
      </c>
      <c r="AT528" s="33"/>
    </row>
    <row r="529" spans="1:46" ht="33" customHeight="1">
      <c r="A529" s="32">
        <v>1756</v>
      </c>
      <c r="B529" s="328" t="str">
        <f>VLOOKUP(A529,[3]bd_lista!A:C,3,FALSE)</f>
        <v>Gobierno Autónomo Municipal de Colpa Bélgica</v>
      </c>
      <c r="C529" s="329" t="str">
        <f>+VLOOKUP(A529,Contactos!$A$4:$F$544,6,FALSE)</f>
        <v>HNV</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f t="shared" si="8"/>
        <v>0</v>
      </c>
      <c r="AT529" s="33"/>
    </row>
    <row r="530" spans="1:46" ht="33" customHeight="1">
      <c r="A530" s="32">
        <v>1801</v>
      </c>
      <c r="B530" s="328" t="str">
        <f>VLOOKUP(A530,[3]bd_lista!A:C,3,FALSE)</f>
        <v>Gobierno Autónomo Municipal de Trinidad</v>
      </c>
      <c r="C530" s="329" t="str">
        <f>+VLOOKUP(A530,Contactos!$A$4:$F$544,6,FALSE)</f>
        <v>HNV</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f t="shared" si="8"/>
        <v>0</v>
      </c>
      <c r="AT530" s="33"/>
    </row>
    <row r="531" spans="1:46" ht="33" customHeight="1">
      <c r="A531" s="32">
        <v>1802</v>
      </c>
      <c r="B531" s="328" t="str">
        <f>VLOOKUP(A531,[3]bd_lista!A:C,3,FALSE)</f>
        <v>Gobierno Autónomo Municipal de San Javier</v>
      </c>
      <c r="C531" s="329" t="str">
        <f>+VLOOKUP(A531,Contactos!$A$4:$F$544,6,FALSE)</f>
        <v>HNV</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f t="shared" si="8"/>
        <v>0</v>
      </c>
      <c r="AT531" s="33"/>
    </row>
    <row r="532" spans="1:46" ht="33" customHeight="1">
      <c r="A532" s="32">
        <v>1803</v>
      </c>
      <c r="B532" s="328" t="str">
        <f>VLOOKUP(A532,[3]bd_lista!A:C,3,FALSE)</f>
        <v>Gobierno Autónomo Municipal de Riberalta</v>
      </c>
      <c r="C532" s="329" t="str">
        <f>+VLOOKUP(A532,Contactos!$A$4:$F$544,6,FALSE)</f>
        <v>HNV</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f t="shared" si="8"/>
        <v>0</v>
      </c>
      <c r="AT532" s="33"/>
    </row>
    <row r="533" spans="1:46" ht="33" customHeight="1">
      <c r="A533" s="32">
        <v>1805</v>
      </c>
      <c r="B533" s="328" t="str">
        <f>VLOOKUP(A533,[3]bd_lista!A:C,3,FALSE)</f>
        <v>Gobierno Autónomo Municipal de Puerto Guayaramerín</v>
      </c>
      <c r="C533" s="329" t="str">
        <f>+VLOOKUP(A533,Contactos!$A$4:$F$544,6,FALSE)</f>
        <v>HNV</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f t="shared" si="8"/>
        <v>0</v>
      </c>
      <c r="AT533" s="33"/>
    </row>
    <row r="534" spans="1:46" ht="33" customHeight="1">
      <c r="A534" s="32">
        <v>1806</v>
      </c>
      <c r="B534" s="328" t="str">
        <f>VLOOKUP(A534,[3]bd_lista!A:C,3,FALSE)</f>
        <v>Gobierno Autónomo Municipal de Reyes</v>
      </c>
      <c r="C534" s="329" t="str">
        <f>+VLOOKUP(A534,Contactos!$A$4:$F$544,6,FALSE)</f>
        <v>HNV</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f t="shared" si="8"/>
        <v>0</v>
      </c>
      <c r="AT534" s="33"/>
    </row>
    <row r="535" spans="1:46" ht="33" customHeight="1">
      <c r="A535" s="32">
        <v>1807</v>
      </c>
      <c r="B535" s="328" t="str">
        <f>VLOOKUP(A535,[3]bd_lista!A:C,3,FALSE)</f>
        <v>Gobierno Autónomo Municipal de Puerto Rurrenabaque</v>
      </c>
      <c r="C535" s="329" t="str">
        <f>+VLOOKUP(A535,Contactos!$A$4:$F$544,6,FALSE)</f>
        <v>HNV</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f t="shared" si="8"/>
        <v>0</v>
      </c>
      <c r="AT535" s="33"/>
    </row>
    <row r="536" spans="1:46" ht="33" customHeight="1">
      <c r="A536" s="32">
        <v>1808</v>
      </c>
      <c r="B536" s="328" t="str">
        <f>VLOOKUP(A536,[3]bd_lista!A:C,3,FALSE)</f>
        <v>Gobierno Autónomo Municipal de San Borja</v>
      </c>
      <c r="C536" s="329" t="str">
        <f>+VLOOKUP(A536,Contactos!$A$4:$F$544,6,FALSE)</f>
        <v>HNV</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f t="shared" si="8"/>
        <v>0</v>
      </c>
      <c r="AT536" s="33"/>
    </row>
    <row r="537" spans="1:46" ht="33" customHeight="1">
      <c r="A537" s="32">
        <v>1809</v>
      </c>
      <c r="B537" s="328" t="str">
        <f>VLOOKUP(A537,[3]bd_lista!A:C,3,FALSE)</f>
        <v>Gobierno Autónomo Municipal de Santa Rosa</v>
      </c>
      <c r="C537" s="329" t="str">
        <f>+VLOOKUP(A537,Contactos!$A$4:$F$544,6,FALSE)</f>
        <v>HNV</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f t="shared" si="8"/>
        <v>0</v>
      </c>
      <c r="AT537" s="33"/>
    </row>
    <row r="538" spans="1:46" ht="33" customHeight="1">
      <c r="A538" s="32">
        <v>1810</v>
      </c>
      <c r="B538" s="328" t="str">
        <f>VLOOKUP(A538,[3]bd_lista!A:C,3,FALSE)</f>
        <v>Gobierno Autónomo Municipal de Santa Ana</v>
      </c>
      <c r="C538" s="329" t="str">
        <f>+VLOOKUP(A538,Contactos!$A$4:$F$544,6,FALSE)</f>
        <v>HNV</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f t="shared" si="8"/>
        <v>0</v>
      </c>
      <c r="AT538" s="33"/>
    </row>
    <row r="539" spans="1:46" ht="33" customHeight="1">
      <c r="A539" s="32">
        <v>1811</v>
      </c>
      <c r="B539" s="328" t="str">
        <f>VLOOKUP(A539,[3]bd_lista!A:C,3,FALSE)</f>
        <v>Gobierno Autónomo Municipal de San Ignacio</v>
      </c>
      <c r="C539" s="329" t="str">
        <f>+VLOOKUP(A539,Contactos!$A$4:$F$544,6,FALSE)</f>
        <v>HNV</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f t="shared" si="8"/>
        <v>0</v>
      </c>
      <c r="AT539" s="33"/>
    </row>
    <row r="540" spans="1:46" ht="33" customHeight="1">
      <c r="A540" s="32">
        <v>1812</v>
      </c>
      <c r="B540" s="328" t="str">
        <f>VLOOKUP(A540,[3]bd_lista!A:C,3,FALSE)</f>
        <v>Gobierno Autónomo Municipal de Loreto</v>
      </c>
      <c r="C540" s="329" t="str">
        <f>+VLOOKUP(A540,Contactos!$A$4:$F$544,6,FALSE)</f>
        <v>HNV</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f t="shared" si="8"/>
        <v>0</v>
      </c>
      <c r="AT540" s="33"/>
    </row>
    <row r="541" spans="1:46" ht="33" customHeight="1">
      <c r="A541" s="32">
        <v>1813</v>
      </c>
      <c r="B541" s="328" t="str">
        <f>VLOOKUP(A541,[3]bd_lista!A:C,3,FALSE)</f>
        <v>Gobierno Autónomo Municipal de San Andrés</v>
      </c>
      <c r="C541" s="329" t="str">
        <f>+VLOOKUP(A541,Contactos!$A$4:$F$544,6,FALSE)</f>
        <v>HNV</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f t="shared" si="8"/>
        <v>0</v>
      </c>
      <c r="AT541" s="33"/>
    </row>
    <row r="542" spans="1:46" ht="33" customHeight="1">
      <c r="A542" s="32">
        <v>1814</v>
      </c>
      <c r="B542" s="328" t="str">
        <f>VLOOKUP(A542,[3]bd_lista!A:C,3,FALSE)</f>
        <v>Gobierno Autónomo Municipal de San Joaquín</v>
      </c>
      <c r="C542" s="329" t="str">
        <f>+VLOOKUP(A542,Contactos!$A$4:$F$544,6,FALSE)</f>
        <v>HNV</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f t="shared" si="8"/>
        <v>0</v>
      </c>
      <c r="AT542" s="33"/>
    </row>
    <row r="543" spans="1:46" ht="33" customHeight="1">
      <c r="A543" s="32">
        <v>1815</v>
      </c>
      <c r="B543" s="328" t="str">
        <f>VLOOKUP(A543,[3]bd_lista!A:C,3,FALSE)</f>
        <v>Gobierno Autónomo Municipal de San Ramón</v>
      </c>
      <c r="C543" s="329" t="str">
        <f>+VLOOKUP(A543,Contactos!$A$4:$F$544,6,FALSE)</f>
        <v>HNV</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f t="shared" si="8"/>
        <v>0</v>
      </c>
      <c r="AT543" s="33"/>
    </row>
    <row r="544" spans="1:46" ht="33" customHeight="1">
      <c r="A544" s="32">
        <v>1816</v>
      </c>
      <c r="B544" s="328" t="str">
        <f>VLOOKUP(A544,[3]bd_lista!A:C,3,FALSE)</f>
        <v>Gobierno Autónomo Municipal de Puerto Síles</v>
      </c>
      <c r="C544" s="329" t="str">
        <f>+VLOOKUP(A544,Contactos!$A$4:$F$544,6,FALSE)</f>
        <v>HNV</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f t="shared" si="8"/>
        <v>0</v>
      </c>
      <c r="AT544" s="33"/>
    </row>
    <row r="545" spans="1:46" ht="33" customHeight="1">
      <c r="A545" s="32">
        <v>1817</v>
      </c>
      <c r="B545" s="328" t="str">
        <f>VLOOKUP(A545,[3]bd_lista!A:C,3,FALSE)</f>
        <v>Gobierno Autónomo Municipal de Magdalena</v>
      </c>
      <c r="C545" s="329" t="str">
        <f>+VLOOKUP(A545,Contactos!$A$4:$F$544,6,FALSE)</f>
        <v>HNV</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f t="shared" si="8"/>
        <v>0</v>
      </c>
      <c r="AT545" s="33"/>
    </row>
    <row r="546" spans="1:46" ht="33" customHeight="1">
      <c r="A546" s="32">
        <v>1818</v>
      </c>
      <c r="B546" s="328" t="str">
        <f>VLOOKUP(A546,[3]bd_lista!A:C,3,FALSE)</f>
        <v>Gobierno Autónomo Municipal de Baures</v>
      </c>
      <c r="C546" s="329" t="str">
        <f>+VLOOKUP(A546,Contactos!$A$4:$F$544,6,FALSE)</f>
        <v>HNV</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f t="shared" si="8"/>
        <v>0</v>
      </c>
      <c r="AT546" s="33"/>
    </row>
    <row r="547" spans="1:46" ht="33" customHeight="1">
      <c r="A547" s="32">
        <v>1819</v>
      </c>
      <c r="B547" s="328" t="str">
        <f>VLOOKUP(A547,[3]bd_lista!A:C,3,FALSE)</f>
        <v>Gobierno Autónomo Municipal de Huacaraje</v>
      </c>
      <c r="C547" s="329" t="str">
        <f>+VLOOKUP(A547,Contactos!$A$4:$F$544,6,FALSE)</f>
        <v>HNV</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f t="shared" si="8"/>
        <v>0</v>
      </c>
      <c r="AT547" s="33"/>
    </row>
    <row r="548" spans="1:46" ht="33" customHeight="1">
      <c r="A548" s="32">
        <v>1820</v>
      </c>
      <c r="B548" s="328" t="str">
        <f>VLOOKUP(A548,[3]bd_lista!A:C,3,FALSE)</f>
        <v>Gobierno Autónomo Municipal de Exaltación</v>
      </c>
      <c r="C548" s="329" t="str">
        <f>+VLOOKUP(A548,Contactos!$A$4:$F$544,6,FALSE)</f>
        <v>HNV</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f t="shared" si="8"/>
        <v>0</v>
      </c>
      <c r="AT548" s="33"/>
    </row>
    <row r="549" spans="1:46" ht="33" customHeight="1">
      <c r="A549" s="32">
        <v>1901</v>
      </c>
      <c r="B549" s="328" t="str">
        <f>VLOOKUP(A549,[3]bd_lista!A:C,3,FALSE)</f>
        <v>Gobierno Autónomo Municipal de Cobija</v>
      </c>
      <c r="C549" s="329" t="str">
        <f>+VLOOKUP(A549,Contactos!$A$4:$F$544,6,FALSE)</f>
        <v>HNV</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f t="shared" si="8"/>
        <v>0</v>
      </c>
      <c r="AT549" s="33"/>
    </row>
    <row r="550" spans="1:46" ht="33" customHeight="1">
      <c r="A550" s="32">
        <v>1902</v>
      </c>
      <c r="B550" s="328" t="str">
        <f>VLOOKUP(A550,[3]bd_lista!A:C,3,FALSE)</f>
        <v>Gobierno Autónomo Municipal de Porvenir</v>
      </c>
      <c r="C550" s="329" t="str">
        <f>+VLOOKUP(A550,Contactos!$A$4:$F$544,6,FALSE)</f>
        <v>HNV</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f t="shared" si="8"/>
        <v>0</v>
      </c>
      <c r="AT550" s="33"/>
    </row>
    <row r="551" spans="1:46" ht="33" customHeight="1">
      <c r="A551" s="32">
        <v>1903</v>
      </c>
      <c r="B551" s="328" t="str">
        <f>VLOOKUP(A551,[3]bd_lista!A:C,3,FALSE)</f>
        <v>Gobierno Autónomo Municipal de Bolpebra</v>
      </c>
      <c r="C551" s="329" t="str">
        <f>+VLOOKUP(A551,Contactos!$A$4:$F$544,6,FALSE)</f>
        <v>HNV</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f t="shared" si="8"/>
        <v>0</v>
      </c>
      <c r="AT551" s="33"/>
    </row>
    <row r="552" spans="1:46" ht="33" customHeight="1">
      <c r="A552" s="32">
        <v>1904</v>
      </c>
      <c r="B552" s="328" t="str">
        <f>VLOOKUP(A552,[3]bd_lista!A:C,3,FALSE)</f>
        <v>Gobierno Autónomo Municipal de Bella Flor</v>
      </c>
      <c r="C552" s="329" t="str">
        <f>+VLOOKUP(A552,Contactos!$A$4:$F$544,6,FALSE)</f>
        <v>HNV</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f t="shared" si="8"/>
        <v>0</v>
      </c>
      <c r="AT552" s="33"/>
    </row>
    <row r="553" spans="1:46" ht="33" customHeight="1">
      <c r="A553" s="32">
        <v>1905</v>
      </c>
      <c r="B553" s="328" t="str">
        <f>VLOOKUP(A553,[3]bd_lista!A:C,3,FALSE)</f>
        <v>Gobierno Autónomo Municipal de Puerto Rico</v>
      </c>
      <c r="C553" s="329" t="str">
        <f>+VLOOKUP(A553,Contactos!$A$4:$F$544,6,FALSE)</f>
        <v>HNV</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f t="shared" si="8"/>
        <v>0</v>
      </c>
      <c r="AT553" s="33"/>
    </row>
    <row r="554" spans="1:46" ht="33" customHeight="1">
      <c r="A554" s="32">
        <v>1906</v>
      </c>
      <c r="B554" s="328" t="str">
        <f>VLOOKUP(A554,[3]bd_lista!A:C,3,FALSE)</f>
        <v>Gobierno Autónomo Municipal de San Pedro</v>
      </c>
      <c r="C554" s="329" t="str">
        <f>+VLOOKUP(A554,Contactos!$A$4:$F$544,6,FALSE)</f>
        <v>HNV</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f t="shared" si="8"/>
        <v>0</v>
      </c>
      <c r="AT554" s="33"/>
    </row>
    <row r="555" spans="1:46" ht="33" customHeight="1">
      <c r="A555" s="32">
        <v>1907</v>
      </c>
      <c r="B555" s="328" t="str">
        <f>VLOOKUP(A555,[3]bd_lista!A:C,3,FALSE)</f>
        <v>Gobierno Autónomo Municipal de Filadelfia</v>
      </c>
      <c r="C555" s="329" t="str">
        <f>+VLOOKUP(A555,Contactos!$A$4:$F$544,6,FALSE)</f>
        <v>HNV</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f t="shared" si="8"/>
        <v>0</v>
      </c>
      <c r="AT555" s="33"/>
    </row>
    <row r="556" spans="1:46" ht="33" customHeight="1">
      <c r="A556" s="32">
        <v>1908</v>
      </c>
      <c r="B556" s="328" t="str">
        <f>VLOOKUP(A556,[3]bd_lista!A:C,3,FALSE)</f>
        <v>Gobierno Autónomo Municipal de Puerto Gonzalo Moreno</v>
      </c>
      <c r="C556" s="329" t="str">
        <f>+VLOOKUP(A556,Contactos!$A$4:$F$544,6,FALSE)</f>
        <v>HNV</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f t="shared" si="8"/>
        <v>0</v>
      </c>
      <c r="AT556" s="33"/>
    </row>
    <row r="557" spans="1:46" ht="33" customHeight="1">
      <c r="A557" s="32">
        <v>1909</v>
      </c>
      <c r="B557" s="328" t="str">
        <f>VLOOKUP(A557,[3]bd_lista!A:C,3,FALSE)</f>
        <v>Gobierno Autónomo Municipal de San Lorenzo</v>
      </c>
      <c r="C557" s="329" t="str">
        <f>+VLOOKUP(A557,Contactos!$A$4:$F$544,6,FALSE)</f>
        <v>HNV</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f t="shared" si="8"/>
        <v>0</v>
      </c>
      <c r="AT557" s="33"/>
    </row>
    <row r="558" spans="1:46" ht="33" customHeight="1">
      <c r="A558" s="32">
        <v>1910</v>
      </c>
      <c r="B558" s="328" t="str">
        <f>VLOOKUP(A558,[3]bd_lista!A:C,3,FALSE)</f>
        <v>Gobierno Autónomo Municipal de Sena</v>
      </c>
      <c r="C558" s="329" t="str">
        <f>+VLOOKUP(A558,Contactos!$A$4:$F$544,6,FALSE)</f>
        <v>HNV</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f t="shared" si="8"/>
        <v>0</v>
      </c>
      <c r="AT558" s="33"/>
    </row>
    <row r="559" spans="1:46" ht="33" customHeight="1">
      <c r="A559" s="32">
        <v>1911</v>
      </c>
      <c r="B559" s="328" t="str">
        <f>VLOOKUP(A559,[3]bd_lista!A:C,3,FALSE)</f>
        <v>Gobierno Autónomo Municipal de Santa Rosa del Abuná</v>
      </c>
      <c r="C559" s="329" t="str">
        <f>+VLOOKUP(A559,Contactos!$A$4:$F$544,6,FALSE)</f>
        <v>HNV</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f t="shared" si="8"/>
        <v>0</v>
      </c>
      <c r="AT559" s="33"/>
    </row>
    <row r="560" spans="1:46" ht="33" customHeight="1">
      <c r="A560" s="32">
        <v>1912</v>
      </c>
      <c r="B560" s="328" t="str">
        <f>VLOOKUP(A560,[3]bd_lista!A:C,3,FALSE)</f>
        <v>Gobierno Autónomo Municipal de Ingavi (Humaita)</v>
      </c>
      <c r="C560" s="329" t="str">
        <f>+VLOOKUP(A560,Contactos!$A$4:$F$544,6,FALSE)</f>
        <v>HNV</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f t="shared" si="8"/>
        <v>0</v>
      </c>
      <c r="AT560" s="33"/>
    </row>
    <row r="561" spans="1:46" ht="33" customHeight="1">
      <c r="A561" s="32">
        <v>1913</v>
      </c>
      <c r="B561" s="328" t="str">
        <f>VLOOKUP(A561,[3]bd_lista!A:C,3,FALSE)</f>
        <v>Gobierno Autónomo Municipal de Nueva Esperanza</v>
      </c>
      <c r="C561" s="329" t="str">
        <f>+VLOOKUP(A561,Contactos!$A$4:$F$544,6,FALSE)</f>
        <v>HNV</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f t="shared" si="8"/>
        <v>0</v>
      </c>
      <c r="AT561" s="33"/>
    </row>
    <row r="562" spans="1:46" ht="33" customHeight="1">
      <c r="A562" s="32">
        <v>1914</v>
      </c>
      <c r="B562" s="328" t="str">
        <f>VLOOKUP(A562,[3]bd_lista!A:C,3,FALSE)</f>
        <v>Gobierno Autónomo Municipal de Villa Nueva (Loma Alta)</v>
      </c>
      <c r="C562" s="329" t="str">
        <f>+VLOOKUP(A562,Contactos!$A$4:$F$544,6,FALSE)</f>
        <v>HNV</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f t="shared" si="8"/>
        <v>0</v>
      </c>
      <c r="AT562" s="33"/>
    </row>
    <row r="563" spans="1:46" ht="33" customHeight="1">
      <c r="A563" s="32">
        <v>1915</v>
      </c>
      <c r="B563" s="328" t="str">
        <f>VLOOKUP(A563,[3]bd_lista!A:C,3,FALSE)</f>
        <v>Gobierno Autónomo Municipal de Santos Mercado</v>
      </c>
      <c r="C563" s="329" t="str">
        <f>+VLOOKUP(A563,Contactos!$A$4:$F$544,6,FALSE)</f>
        <v>HNV</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f t="shared" si="8"/>
        <v>0</v>
      </c>
      <c r="AT563" s="33"/>
    </row>
    <row r="564" spans="1:46" ht="33" customHeight="1">
      <c r="A564" s="32">
        <v>2301</v>
      </c>
      <c r="B564" s="328" t="str">
        <f>VLOOKUP(A564,[3]bd_lista!A:C,3,FALSE)</f>
        <v>Empresa Municipal de Gestión de Residuos Sólidos</v>
      </c>
      <c r="C564" s="329" t="e">
        <f>+VLOOKUP(A564,Contactos!$A$4:$F$544,6,FALSE)</f>
        <v>#N/A</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f t="shared" si="8"/>
        <v>0</v>
      </c>
      <c r="AT564" s="33"/>
    </row>
    <row r="565" spans="1:46" ht="33" customHeight="1">
      <c r="A565" s="32">
        <v>2302</v>
      </c>
      <c r="B565" s="328" t="str">
        <f>VLOOKUP(A565,[3]bd_lista!A:C,3,FALSE)</f>
        <v>Empresa Municipal de Agua Potable y Alcantarillado Sacaba</v>
      </c>
      <c r="C565" s="329">
        <f>+VLOOKUP(A565,Contactos!$A$4:$F$544,6,FALSE)</f>
        <v>0</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f t="shared" si="8"/>
        <v>0</v>
      </c>
      <c r="AT565" s="33"/>
    </row>
    <row r="566" spans="1:46" ht="33" customHeight="1">
      <c r="A566" s="32">
        <v>2303</v>
      </c>
      <c r="B566" s="328" t="str">
        <f>VLOOKUP(A566,[3]bd_lista!A:C,3,FALSE)</f>
        <v>Empresa Municipal de Areas Verdes y Recreación alternativa</v>
      </c>
      <c r="C566" s="329">
        <f>+VLOOKUP(A566,Contactos!$A$4:$F$544,6,FALSE)</f>
        <v>0</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f t="shared" si="8"/>
        <v>0</v>
      </c>
      <c r="AT566" s="33"/>
    </row>
    <row r="567" spans="1:46" ht="33" customHeight="1">
      <c r="A567" s="32">
        <v>2311</v>
      </c>
      <c r="B567" s="328" t="str">
        <f>VLOOKUP(A567,[3]bd_lista!A:C,3,FALSE)</f>
        <v>SERVICIO DE ENCAUZAMIENTO DE RIOS (SEARPI)</v>
      </c>
      <c r="C567" s="329" t="e">
        <f>+VLOOKUP(A567,Contactos!$A$4:$F$544,6,FALSE)</f>
        <v>#N/A</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f t="shared" si="8"/>
        <v>0</v>
      </c>
      <c r="AT567" s="33"/>
    </row>
    <row r="568" spans="1:46" ht="33" customHeight="1">
      <c r="A568" s="32">
        <v>2312</v>
      </c>
      <c r="B568" s="328" t="str">
        <f>VLOOKUP(A568,[3]bd_lista!A:C,3,FALSE)</f>
        <v>EMPRESA MUNICIPAL DE AGUA POTABLE Y ALCANTARILLADO VIACHA</v>
      </c>
      <c r="C568" s="329">
        <f>+VLOOKUP(A568,Contactos!$A$4:$F$544,6,FALSE)</f>
        <v>0</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f t="shared" si="8"/>
        <v>0</v>
      </c>
      <c r="AT568" s="33"/>
    </row>
    <row r="569" spans="1:46" ht="33" customHeight="1">
      <c r="A569" s="32">
        <v>2313</v>
      </c>
      <c r="B569" s="328" t="str">
        <f>VLOOKUP(A569,[3]bd_lista!A:C,3,FALSE)</f>
        <v>ENTIDAD MUNICIPAL DE ASEO URBANO SUCRE</v>
      </c>
      <c r="C569" s="329" t="e">
        <f>+VLOOKUP(A569,Contactos!$A$4:$F$544,6,FALSE)</f>
        <v>#N/A</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f t="shared" si="8"/>
        <v>0</v>
      </c>
      <c r="AT569" s="33"/>
    </row>
    <row r="570" spans="1:46" ht="33" customHeight="1">
      <c r="A570" s="32">
        <v>2314</v>
      </c>
      <c r="B570" s="328" t="str">
        <f>VLOOKUP(A570,[3]bd_lista!A:C,3,FALSE)</f>
        <v>EMPRESA MUNICIPAL DE AREAS VERDES SUCRE</v>
      </c>
      <c r="C570" s="329" t="e">
        <f>+VLOOKUP(A570,Contactos!$A$4:$F$544,6,FALSE)</f>
        <v>#N/A</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f t="shared" si="8"/>
        <v>0</v>
      </c>
      <c r="AT570" s="33"/>
    </row>
    <row r="571" spans="1:46" ht="33" customHeight="1">
      <c r="A571" s="32">
        <v>2315</v>
      </c>
      <c r="B571" s="328" t="str">
        <f>VLOOKUP(A571,[3]bd_lista!A:C,3,FALSE)</f>
        <v xml:space="preserve">Empresa Municipal de Servicio de Aseo </v>
      </c>
      <c r="C571" s="329" t="e">
        <f>+VLOOKUP(A571,Contactos!$A$4:$F$544,6,FALSE)</f>
        <v>#N/A</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f t="shared" si="8"/>
        <v>0</v>
      </c>
      <c r="AT571" s="33"/>
    </row>
    <row r="572" spans="1:46" ht="33" customHeight="1">
      <c r="A572" s="32">
        <v>2316</v>
      </c>
      <c r="B572" s="328" t="str">
        <f>VLOOKUP(A572,[3]bd_lista!A:C,3,FALSE)</f>
        <v>Empresa Municipal de Áreas Verdes, Parques y Forestación</v>
      </c>
      <c r="C572" s="329" t="e">
        <f>+VLOOKUP(A572,Contactos!$A$4:$F$544,6,FALSE)</f>
        <v>#N/A</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f t="shared" si="8"/>
        <v>0</v>
      </c>
      <c r="AT572" s="33"/>
    </row>
    <row r="573" spans="1:46" ht="33" customHeight="1">
      <c r="A573" s="32">
        <v>2317</v>
      </c>
      <c r="B573" s="328" t="str">
        <f>VLOOKUP(A573,[3]bd_lista!A:C,3,FALSE)</f>
        <v>Empresa Municipal de Asfaltos y Vías</v>
      </c>
      <c r="C573" s="329" t="e">
        <f>+VLOOKUP(A573,Contactos!$A$4:$F$544,6,FALSE)</f>
        <v>#N/A</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f t="shared" si="8"/>
        <v>0</v>
      </c>
      <c r="AT573" s="33"/>
    </row>
    <row r="574" spans="1:46" ht="33" customHeight="1">
      <c r="A574" s="32">
        <v>2318</v>
      </c>
      <c r="B574" s="328" t="str">
        <f>VLOOKUP(A574,[3]bd_lista!A:C,3,FALSE)</f>
        <v>Entidad Descentralizada UMMIPRE PROMAN</v>
      </c>
      <c r="C574" s="329" t="e">
        <f>+VLOOKUP(A574,Contactos!$A$4:$F$544,6,FALSE)</f>
        <v>#N/A</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f t="shared" si="8"/>
        <v>0</v>
      </c>
      <c r="AT574" s="33"/>
    </row>
    <row r="575" spans="1:46" ht="33" customHeight="1">
      <c r="A575" s="32">
        <v>2319</v>
      </c>
      <c r="B575" s="328" t="str">
        <f>VLOOKUP(A575,[3]bd_lista!A:C,3,FALSE)</f>
        <v>EMPRESA PÚBLICA DEPARTAMENTAL ESTRATÉGICA DE AGUAS - LA PAZ</v>
      </c>
      <c r="C575" s="329">
        <f>+VLOOKUP(A575,Contactos!$A$4:$F$544,6,FALSE)</f>
        <v>0</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f t="shared" si="8"/>
        <v>0</v>
      </c>
      <c r="AT575" s="33"/>
    </row>
    <row r="576" spans="1:46" ht="33" customHeight="1">
      <c r="A576" s="32">
        <v>2320</v>
      </c>
      <c r="B576" s="328" t="str">
        <f>VLOOKUP(A576,[3]bd_lista!A:C,3,FALSE)</f>
        <v>EMPRESA PUBLICA MUNICIPAL DE SERVICIOS DE AGUA Y ALCANTARRILLADO SANITARIO DE COBIJA</v>
      </c>
      <c r="C576" s="329" t="e">
        <f>+VLOOKUP(A576,Contactos!$A$4:$F$544,6,FALSE)</f>
        <v>#N/A</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f t="shared" si="8"/>
        <v>0</v>
      </c>
      <c r="AT576" s="33"/>
    </row>
    <row r="577" spans="1:46" ht="33" customHeight="1">
      <c r="A577" s="32">
        <v>2322</v>
      </c>
      <c r="B577" s="328" t="str">
        <f>VLOOKUP(A577,[3]bd_lista!A:C,3,FALSE)</f>
        <v>ENTIDAD MATADERO FRIGORIFICO MUNICIPAL DE TARIJA</v>
      </c>
      <c r="C577" s="329" t="e">
        <f>+VLOOKUP(A577,Contactos!$A$4:$F$544,6,FALSE)</f>
        <v>#N/A</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f t="shared" si="8"/>
        <v>0</v>
      </c>
      <c r="AT577" s="33"/>
    </row>
    <row r="578" spans="1:46" ht="33" customHeight="1">
      <c r="A578" s="32">
        <v>2323</v>
      </c>
      <c r="B578" s="328" t="str">
        <f>VLOOKUP(A578,[3]bd_lista!A:C,3,FALSE)</f>
        <v>ENTIDAD ASEO MUNICIPAL DE TARIJA</v>
      </c>
      <c r="C578" s="329" t="e">
        <f>+VLOOKUP(A578,Contactos!$A$4:$F$544,6,FALSE)</f>
        <v>#N/A</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f t="shared" si="8"/>
        <v>0</v>
      </c>
      <c r="AT578" s="33"/>
    </row>
    <row r="579" spans="1:46" ht="33" customHeight="1">
      <c r="A579" s="32">
        <v>2324</v>
      </c>
      <c r="B579" s="328" t="str">
        <f>VLOOKUP(A579,[3]bd_lista!A:C,3,FALSE)</f>
        <v>ENTIDAD OBRAS PUBLICAS MUNICIPALES DE TARIJA</v>
      </c>
      <c r="C579" s="329" t="e">
        <f>+VLOOKUP(A579,Contactos!$A$4:$F$544,6,FALSE)</f>
        <v>#N/A</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f t="shared" si="8"/>
        <v>0</v>
      </c>
      <c r="AT579" s="33"/>
    </row>
    <row r="580" spans="1:46" ht="33" customHeight="1">
      <c r="A580" s="32">
        <v>2325</v>
      </c>
      <c r="B580" s="328" t="str">
        <f>VLOOKUP(A580,[3]bd_lista!A:C,3,FALSE)</f>
        <v>ENTIDAD ORDENAMIENTO TERRITORIAL DE TARIJA</v>
      </c>
      <c r="C580" s="329" t="e">
        <f>+VLOOKUP(A580,Contactos!$A$4:$F$544,6,FALSE)</f>
        <v>#N/A</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f t="shared" si="8"/>
        <v>0</v>
      </c>
      <c r="AT580" s="33"/>
    </row>
    <row r="581" spans="1:46" ht="33" customHeight="1">
      <c r="A581" s="32">
        <v>2326</v>
      </c>
      <c r="B581" s="328" t="str">
        <f>VLOOKUP(A581,[3]bd_lista!A:C,3,FALSE)</f>
        <v>ENTIDAD ORDEN Y SEGURIDAD CIUDADANA MUNICIPAL DE TARIJA</v>
      </c>
      <c r="C581" s="329" t="e">
        <f>+VLOOKUP(A581,Contactos!$A$4:$F$544,6,FALSE)</f>
        <v>#N/A</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f t="shared" si="8"/>
        <v>0</v>
      </c>
      <c r="AT581" s="33"/>
    </row>
    <row r="582" spans="1:46" ht="33" customHeight="1">
      <c r="A582" s="32">
        <v>2327</v>
      </c>
      <c r="B582" s="328" t="str">
        <f>VLOOKUP(A582,[3]bd_lista!A:C,3,FALSE)</f>
        <v>EMPRESA MUNICIPAL AUTONOMA DE AGUA POTABLE Y ALCANTARILLADO  DE YACUIBA</v>
      </c>
      <c r="C582" s="329" t="e">
        <f>+VLOOKUP(A582,Contactos!$A$4:$F$544,6,FALSE)</f>
        <v>#N/A</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f t="shared" si="8"/>
        <v>0</v>
      </c>
      <c r="AT582" s="33"/>
    </row>
    <row r="583" spans="1:46" ht="33" customHeight="1">
      <c r="A583" s="32">
        <v>2328</v>
      </c>
      <c r="B583" s="328" t="str">
        <f>VLOOKUP(A583,[3]bd_lista!A:C,3,FALSE)</f>
        <v>EMPRESA MUNICIPAL DE AGUA POTABLE Y ALCANTARILLADO SANITARIO DE URIONDO</v>
      </c>
      <c r="C583" s="329" t="e">
        <f>+VLOOKUP(A583,Contactos!$A$4:$F$544,6,FALSE)</f>
        <v>#N/A</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f t="shared" si="8"/>
        <v>0</v>
      </c>
      <c r="AT583" s="33"/>
    </row>
    <row r="584" spans="1:46" ht="33" customHeight="1">
      <c r="A584" s="32">
        <v>2330</v>
      </c>
      <c r="B584" s="328" t="str">
        <f>VLOOKUP(A584,[3]bd_lista!A:C,3,FALSE)</f>
        <v>EMPRESA PÚBLICA DEPARTAMENTAL DE SERVICIOS ELECTRICOS TARIJA - SETAR</v>
      </c>
      <c r="C584" s="329" t="e">
        <f>+VLOOKUP(A584,Contactos!$A$4:$F$544,6,FALSE)</f>
        <v>#N/A</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f t="shared" si="8"/>
        <v>0</v>
      </c>
      <c r="AT584" s="33"/>
    </row>
    <row r="585" spans="1:46" ht="33" customHeight="1">
      <c r="A585" s="32">
        <v>2331</v>
      </c>
      <c r="B585" s="328" t="str">
        <f>VLOOKUP(A585,[3]bd_lista!A:C,3,FALSE)</f>
        <v>ENTIDAD DESCENTRALIZADA MUNICIPAL TERMINAL DE BUSES LA PAZ</v>
      </c>
      <c r="C585" s="329" t="e">
        <f>+VLOOKUP(A585,Contactos!$A$4:$F$544,6,FALSE)</f>
        <v>#N/A</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f t="shared" si="8"/>
        <v>0</v>
      </c>
      <c r="AT585" s="33"/>
    </row>
    <row r="586" spans="1:46" ht="33" customHeight="1">
      <c r="A586" s="32">
        <v>2333</v>
      </c>
      <c r="B586" s="328" t="str">
        <f>VLOOKUP(A586,[3]bd_lista!A:C,3,FALSE)</f>
        <v>ENTIDAD DIRECCIÓN DE LA TERMINAL DE BUSES DE TARIJA</v>
      </c>
      <c r="C586" s="329" t="e">
        <f>+VLOOKUP(A586,Contactos!$A$4:$F$544,6,FALSE)</f>
        <v>#N/A</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f t="shared" si="8"/>
        <v>0</v>
      </c>
      <c r="AT586" s="33"/>
    </row>
    <row r="587" spans="1:46" ht="33" customHeight="1">
      <c r="A587" s="32">
        <v>2334</v>
      </c>
      <c r="B587" s="328" t="str">
        <f>VLOOKUP(A587,[3]bd_lista!A:C,3,FALSE)</f>
        <v>ENTIDAD DESCENTRALIZADA MUNICIPAL DE MAQUINARIA Y EQUIPO</v>
      </c>
      <c r="C587" s="329" t="e">
        <f>+VLOOKUP(A587,Contactos!$A$4:$F$544,6,FALSE)</f>
        <v>#N/A</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f t="shared" si="8"/>
        <v>0</v>
      </c>
      <c r="AT587" s="33"/>
    </row>
    <row r="588" spans="1:46" ht="33" customHeight="1">
      <c r="A588" s="32">
        <v>2335</v>
      </c>
      <c r="B588" s="328" t="str">
        <f>VLOOKUP(A588,[3]bd_lista!A:C,3,FALSE)</f>
        <v>ENTIDAD MUNICIPAL DE ASEO POTOSI</v>
      </c>
      <c r="C588" s="329" t="e">
        <f>+VLOOKUP(A588,Contactos!$A$4:$F$544,6,FALSE)</f>
        <v>#N/A</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f t="shared" si="8"/>
        <v>0</v>
      </c>
      <c r="AT588" s="33"/>
    </row>
    <row r="589" spans="1:46" ht="33" customHeight="1">
      <c r="A589" s="32">
        <v>2336</v>
      </c>
      <c r="B589" s="328" t="str">
        <f>VLOOKUP(A589,[3]bd_lista!A:C,3,FALSE)</f>
        <v>EMPRESA PÚBLICA DEPARTAMENTAL FÁBRICA DE CALAMINAS Y CLAVOS POTOSI</v>
      </c>
      <c r="C589" s="329" t="e">
        <f>+VLOOKUP(A589,Contactos!$A$4:$F$544,6,FALSE)</f>
        <v>#N/A</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f t="shared" si="8"/>
        <v>0</v>
      </c>
      <c r="AT589" s="33"/>
    </row>
    <row r="590" spans="1:46" ht="33" customHeight="1">
      <c r="A590" s="32">
        <v>2337</v>
      </c>
      <c r="B590" s="328" t="str">
        <f>VLOOKUP(A590,[3]bd_lista!A:C,3,FALSE)</f>
        <v>ENTIDAD DESCENTRALIZADA MUNICIPAL DE CEMENTERIOS DE LA PAZ</v>
      </c>
      <c r="C590" s="329" t="e">
        <f>+VLOOKUP(A590,Contactos!$A$4:$F$544,6,FALSE)</f>
        <v>#N/A</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f t="shared" si="8"/>
        <v>0</v>
      </c>
      <c r="AT590" s="33"/>
    </row>
    <row r="591" spans="1:46" ht="33" customHeight="1">
      <c r="A591" s="32">
        <v>2338</v>
      </c>
      <c r="B591" s="328" t="str">
        <f>VLOOKUP(A591,[3]bd_lista!A:C,3,FALSE)</f>
        <v xml:space="preserve">EMPRESA PRESTADORA DE SERVICIO DE AGUA POTABLE Y ALCANTARILLADO </v>
      </c>
      <c r="C591" s="329" t="e">
        <f>+VLOOKUP(A591,Contactos!$A$4:$F$544,6,FALSE)</f>
        <v>#N/A</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f t="shared" ref="AQ591:AQ600" si="9">SUM(D591:AP591)</f>
        <v>0</v>
      </c>
      <c r="AT591" s="33"/>
    </row>
    <row r="592" spans="1:46" ht="33" customHeight="1">
      <c r="A592" s="32">
        <v>2339</v>
      </c>
      <c r="B592" s="328" t="str">
        <f>VLOOKUP(A592,[3]bd_lista!A:C,3,FALSE)</f>
        <v>EMPRESA MUNICIPAL FABRICA DE JOYAS</v>
      </c>
      <c r="C592" s="329" t="e">
        <f>+VLOOKUP(A592,Contactos!$A$4:$F$544,6,FALSE)</f>
        <v>#N/A</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f t="shared" si="9"/>
        <v>0</v>
      </c>
      <c r="AT592" s="33"/>
    </row>
    <row r="593" spans="1:46" ht="33" customHeight="1">
      <c r="A593" s="32">
        <v>2341</v>
      </c>
      <c r="B593" s="328" t="str">
        <f>VLOOKUP(A593,[3]bd_lista!A:C,3,FALSE)</f>
        <v>EMPRESA MUNICIPAL DE DISTRIBUCION DE ENERGIA ELECTRICA LLALLAGUA</v>
      </c>
      <c r="C593" s="329" t="e">
        <f>+VLOOKUP(A593,Contactos!$A$4:$F$544,6,FALSE)</f>
        <v>#N/A</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f t="shared" si="9"/>
        <v>0</v>
      </c>
      <c r="AT593" s="33"/>
    </row>
    <row r="594" spans="1:46" ht="33" customHeight="1">
      <c r="A594" s="32">
        <v>3301</v>
      </c>
      <c r="B594" s="328" t="str">
        <f>VLOOKUP(A594,[3]bd_lista!A:C,3,FALSE)</f>
        <v>Gobierno Autónomo Indígena Originario Campesino del Territorio de Raqaypampa</v>
      </c>
      <c r="C594" s="329" t="e">
        <f>+VLOOKUP(A594,Contactos!$A$4:$F$544,6,FALSE)</f>
        <v>#N/A</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f t="shared" si="9"/>
        <v>0</v>
      </c>
      <c r="AT594" s="33"/>
    </row>
    <row r="595" spans="1:46" ht="33" customHeight="1">
      <c r="A595" s="32">
        <v>3401</v>
      </c>
      <c r="B595" s="328" t="str">
        <f>VLOOKUP(A595,[3]bd_lista!A:C,3,FALSE)</f>
        <v>GAIOC de la Nación Originaria Uru Chipaya</v>
      </c>
      <c r="C595" s="329" t="e">
        <f>+VLOOKUP(A595,Contactos!$A$4:$F$544,6,FALSE)</f>
        <v>#N/A</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f t="shared" si="9"/>
        <v>0</v>
      </c>
      <c r="AT595" s="33"/>
    </row>
    <row r="596" spans="1:46" ht="33" customHeight="1">
      <c r="A596" s="32">
        <v>4601</v>
      </c>
      <c r="B596" s="328" t="str">
        <f>VLOOKUP(A596,[3]bd_lista!A:C,3,FALSE)</f>
        <v>Gobierno Autónomo Regional del Gran Chaco</v>
      </c>
      <c r="C596" s="329" t="e">
        <f>+VLOOKUP(A596,Contactos!$A$4:$F$544,6,FALSE)</f>
        <v>#N/A</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f t="shared" si="9"/>
        <v>0</v>
      </c>
      <c r="AT596" s="33"/>
    </row>
    <row r="597" spans="1:46" ht="33" customHeight="1">
      <c r="A597" s="32" t="s">
        <v>548</v>
      </c>
      <c r="B597" s="328" t="str">
        <f>VLOOKUP(A597,[3]bd_lista!A:C,3,FALSE)</f>
        <v>Acreedores</v>
      </c>
      <c r="C597" s="329" t="e">
        <f>+VLOOKUP(A597,Contactos!$A$4:$F$544,6,FALSE)</f>
        <v>#N/A</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f t="shared" si="9"/>
        <v>0</v>
      </c>
      <c r="AT597" s="33"/>
    </row>
    <row r="598" spans="1:46" ht="33" customHeight="1">
      <c r="A598" s="32" t="s">
        <v>1374</v>
      </c>
      <c r="B598" s="328" t="str">
        <f>VLOOKUP(A598,[3]bd_lista!A:C,3,FALSE)</f>
        <v>Área de Conciliación y Recolección de Datos</v>
      </c>
      <c r="C598" s="329" t="e">
        <f>+VLOOKUP(A598,Contactos!$A$4:$F$544,6,FALSE)</f>
        <v>#N/A</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f t="shared" si="9"/>
        <v>0</v>
      </c>
      <c r="AT598" s="33"/>
    </row>
    <row r="599" spans="1:46" ht="33" customHeight="1">
      <c r="A599" s="32" t="s">
        <v>549</v>
      </c>
      <c r="B599" s="328" t="s">
        <v>1264</v>
      </c>
      <c r="C599" s="329" t="e">
        <f>+VLOOKUP(A599,Contactos!$A$4:$F$544,6,FALSE)</f>
        <v>#N/A</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f t="shared" si="9"/>
        <v>0</v>
      </c>
      <c r="AT599" s="33"/>
    </row>
    <row r="600" spans="1:46" ht="33" customHeight="1">
      <c r="A600" s="32" t="s">
        <v>550</v>
      </c>
      <c r="B600" s="328" t="str">
        <f>VLOOKUP(A600,[3]bd_lista!A:C,3,FALSE)</f>
        <v>No Identificado</v>
      </c>
      <c r="C600" s="329" t="e">
        <f>+VLOOKUP(A600,Contactos!$A$4:$F$544,6,FALSE)</f>
        <v>#N/A</v>
      </c>
      <c r="D600" s="61">
        <v>0</v>
      </c>
      <c r="E600" s="61">
        <v>0</v>
      </c>
      <c r="F600" s="61">
        <v>0</v>
      </c>
      <c r="G600" s="61">
        <v>762176.73999999964</v>
      </c>
      <c r="H600" s="61">
        <v>0</v>
      </c>
      <c r="I600" s="61">
        <v>0</v>
      </c>
      <c r="J600" s="61">
        <v>0</v>
      </c>
      <c r="K600" s="61">
        <v>0</v>
      </c>
      <c r="L600" s="61">
        <v>0</v>
      </c>
      <c r="M600" s="61">
        <v>0</v>
      </c>
      <c r="N600" s="61">
        <v>0</v>
      </c>
      <c r="O600" s="61">
        <v>0</v>
      </c>
      <c r="P600" s="61">
        <v>0</v>
      </c>
      <c r="Q600" s="61">
        <v>0</v>
      </c>
      <c r="R600" s="61">
        <v>0</v>
      </c>
      <c r="S600" s="61">
        <v>0</v>
      </c>
      <c r="T600" s="61">
        <v>0</v>
      </c>
      <c r="U600" s="61">
        <v>0</v>
      </c>
      <c r="V600" s="61">
        <v>0</v>
      </c>
      <c r="W600" s="61">
        <v>0</v>
      </c>
      <c r="X600" s="61">
        <v>0</v>
      </c>
      <c r="Y600" s="61">
        <v>0</v>
      </c>
      <c r="Z600" s="61">
        <v>0</v>
      </c>
      <c r="AA600" s="61">
        <v>0</v>
      </c>
      <c r="AB600" s="61">
        <v>0</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f t="shared" si="9"/>
        <v>762176.73999999964</v>
      </c>
      <c r="AT600" s="33"/>
    </row>
    <row r="601" spans="1:46" s="152" customFormat="1" ht="12.75" customHeight="1">
      <c r="A601" s="148"/>
      <c r="B601" s="149"/>
      <c r="C601" s="150"/>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61"/>
      <c r="AS601" s="153"/>
      <c r="AT601" s="154"/>
    </row>
    <row r="602" spans="1:46" ht="18.95" customHeight="1" thickBot="1">
      <c r="A602" s="32"/>
      <c r="B602" s="102" t="s">
        <v>553</v>
      </c>
      <c r="C602" s="102"/>
      <c r="D602" s="101">
        <f t="shared" ref="D602:AQ602" si="10">+SUBTOTAL(9,D11:D600)</f>
        <v>921284699.88999975</v>
      </c>
      <c r="E602" s="101">
        <f t="shared" si="10"/>
        <v>1221195425.7300003</v>
      </c>
      <c r="F602" s="101">
        <f t="shared" si="10"/>
        <v>809556979.01000011</v>
      </c>
      <c r="G602" s="101">
        <f t="shared" si="10"/>
        <v>141446153.44000003</v>
      </c>
      <c r="H602" s="101">
        <f t="shared" si="10"/>
        <v>0</v>
      </c>
      <c r="I602" s="101">
        <f t="shared" si="10"/>
        <v>0</v>
      </c>
      <c r="J602" s="101">
        <f t="shared" si="10"/>
        <v>1051868.82</v>
      </c>
      <c r="K602" s="101">
        <f t="shared" si="10"/>
        <v>696838584.61999989</v>
      </c>
      <c r="L602" s="101">
        <f t="shared" si="10"/>
        <v>0</v>
      </c>
      <c r="M602" s="101">
        <f t="shared" si="10"/>
        <v>9146.2700000000041</v>
      </c>
      <c r="N602" s="101">
        <f t="shared" si="10"/>
        <v>278875.31</v>
      </c>
      <c r="O602" s="101">
        <f t="shared" si="10"/>
        <v>950240.22</v>
      </c>
      <c r="P602" s="101">
        <f t="shared" si="10"/>
        <v>0</v>
      </c>
      <c r="Q602" s="101">
        <f t="shared" si="10"/>
        <v>879703765.81000018</v>
      </c>
      <c r="R602" s="101">
        <f t="shared" si="10"/>
        <v>339322.02999999997</v>
      </c>
      <c r="S602" s="101">
        <f t="shared" si="10"/>
        <v>1123814869.01</v>
      </c>
      <c r="T602" s="101">
        <f t="shared" si="10"/>
        <v>1605708013.9300003</v>
      </c>
      <c r="U602" s="101">
        <f t="shared" si="10"/>
        <v>0</v>
      </c>
      <c r="V602" s="101">
        <f t="shared" si="10"/>
        <v>0</v>
      </c>
      <c r="W602" s="101">
        <f t="shared" si="10"/>
        <v>0</v>
      </c>
      <c r="X602" s="101">
        <f t="shared" si="10"/>
        <v>194145364.35000002</v>
      </c>
      <c r="Y602" s="101">
        <f t="shared" si="10"/>
        <v>332768735.49000001</v>
      </c>
      <c r="Z602" s="101">
        <f t="shared" si="10"/>
        <v>1187662319.8230002</v>
      </c>
      <c r="AA602" s="101">
        <f t="shared" si="10"/>
        <v>896651199.09680021</v>
      </c>
      <c r="AB602" s="101">
        <f t="shared" si="10"/>
        <v>0</v>
      </c>
      <c r="AC602" s="101">
        <f t="shared" si="10"/>
        <v>0</v>
      </c>
      <c r="AD602" s="101">
        <f t="shared" si="10"/>
        <v>250203.21000000002</v>
      </c>
      <c r="AE602" s="101">
        <f t="shared" si="10"/>
        <v>1367036978.8700001</v>
      </c>
      <c r="AF602" s="101">
        <f t="shared" si="10"/>
        <v>0</v>
      </c>
      <c r="AG602" s="101">
        <f t="shared" si="10"/>
        <v>0</v>
      </c>
      <c r="AH602" s="101">
        <f t="shared" si="10"/>
        <v>3782697.0900000003</v>
      </c>
      <c r="AI602" s="101">
        <f t="shared" si="10"/>
        <v>1614.9099999999999</v>
      </c>
      <c r="AJ602" s="101">
        <f t="shared" si="10"/>
        <v>0</v>
      </c>
      <c r="AK602" s="101">
        <f t="shared" si="10"/>
        <v>1350982417.2100003</v>
      </c>
      <c r="AL602" s="101">
        <f t="shared" si="10"/>
        <v>0</v>
      </c>
      <c r="AM602" s="101">
        <f t="shared" si="10"/>
        <v>1.1000000000000005</v>
      </c>
      <c r="AN602" s="101">
        <f t="shared" si="10"/>
        <v>0</v>
      </c>
      <c r="AO602" s="101">
        <f t="shared" si="10"/>
        <v>0</v>
      </c>
      <c r="AP602" s="101">
        <f t="shared" si="10"/>
        <v>0</v>
      </c>
      <c r="AQ602" s="101">
        <f t="shared" si="10"/>
        <v>12672962857.505594</v>
      </c>
      <c r="AT602" s="155"/>
    </row>
    <row r="603" spans="1:46" ht="15.75" thickTop="1">
      <c r="A603" s="10"/>
      <c r="B603" s="11"/>
      <c r="C603" s="1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3"/>
    </row>
    <row r="604" spans="1:46">
      <c r="AT604" s="155"/>
    </row>
    <row r="605" spans="1:46">
      <c r="AQ605" s="144"/>
    </row>
    <row r="606" spans="1:46" s="8" customFormat="1">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S606" s="46"/>
    </row>
    <row r="611" spans="3:43" ht="15.75" thickBot="1">
      <c r="C611" s="9"/>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6"/>
    </row>
    <row r="612" spans="3:43" ht="15.75" thickTop="1">
      <c r="AQ612" s="46"/>
    </row>
    <row r="613" spans="3:43">
      <c r="AQ613" s="145"/>
    </row>
    <row r="614" spans="3:43">
      <c r="AQ614" s="145"/>
    </row>
    <row r="615" spans="3:43">
      <c r="AQ615" s="145"/>
    </row>
    <row r="616" spans="3:43">
      <c r="AQ616" s="145"/>
    </row>
    <row r="617" spans="3:43" ht="18.75">
      <c r="E617" s="205" t="s">
        <v>1269</v>
      </c>
      <c r="F617" s="205" t="s">
        <v>1271</v>
      </c>
      <c r="G617" s="205" t="s">
        <v>1272</v>
      </c>
      <c r="H617" s="205" t="s">
        <v>1273</v>
      </c>
      <c r="I617" s="205"/>
    </row>
    <row r="618" spans="3:43" ht="15.75">
      <c r="E618" s="209" t="s">
        <v>1270</v>
      </c>
      <c r="F618" s="206">
        <f>+SUM(G602:V602)</f>
        <v>4450140839.46</v>
      </c>
      <c r="G618" s="207">
        <f>+SUMIFS('CUT MN'!P8:P2985,'CUT MN'!A8:A2985,"&lt;&gt;IDH")+SUMIFS('CUT MN'!Q8:Q2985,'CUT MN'!A8:A2985,"&lt;&gt;IDH")+CVD_AUTO!H63</f>
        <v>4450140839.460001</v>
      </c>
      <c r="H618" s="207">
        <f t="shared" ref="H618:H623" si="11">+F618-G618</f>
        <v>0</v>
      </c>
      <c r="I618" s="235"/>
      <c r="J618" s="46" t="b">
        <f t="shared" ref="J618:J624" si="12">+F618=G618</f>
        <v>1</v>
      </c>
    </row>
    <row r="619" spans="3:43" ht="15.75">
      <c r="E619" s="210" t="s">
        <v>1274</v>
      </c>
      <c r="F619" s="207">
        <f>+SUM(AB602:AN602)</f>
        <v>2722053912.3900003</v>
      </c>
      <c r="G619" s="207">
        <f>+'CUT ME'!P205+'CUT ME'!Q205</f>
        <v>2722053912.3900003</v>
      </c>
      <c r="H619" s="207">
        <f t="shared" si="11"/>
        <v>0</v>
      </c>
      <c r="I619" s="235"/>
      <c r="J619" s="46" t="b">
        <f t="shared" si="12"/>
        <v>1</v>
      </c>
    </row>
    <row r="620" spans="3:43" ht="15.75">
      <c r="E620" s="210" t="s">
        <v>1275</v>
      </c>
      <c r="F620" s="207">
        <f>+D602+E602</f>
        <v>2142480125.6199999</v>
      </c>
      <c r="G620" s="207">
        <f>+'TRL MN'!P211</f>
        <v>2142480125.6199994</v>
      </c>
      <c r="H620" s="207">
        <f t="shared" si="11"/>
        <v>0</v>
      </c>
      <c r="I620" s="235"/>
      <c r="J620" s="46" t="b">
        <f t="shared" si="12"/>
        <v>1</v>
      </c>
    </row>
    <row r="621" spans="3:43" ht="15.75">
      <c r="E621" s="210" t="s">
        <v>1276</v>
      </c>
      <c r="F621" s="207">
        <f>+Z602+AA602</f>
        <v>2084313518.9198003</v>
      </c>
      <c r="G621" s="207">
        <f>+'TRL ME'!P148</f>
        <v>2084313518.9198003</v>
      </c>
      <c r="H621" s="207">
        <f t="shared" si="11"/>
        <v>0</v>
      </c>
      <c r="I621" s="235"/>
      <c r="J621" s="46" t="b">
        <f t="shared" si="12"/>
        <v>1</v>
      </c>
    </row>
    <row r="622" spans="3:43" ht="15.75">
      <c r="E622" s="210" t="s">
        <v>25</v>
      </c>
      <c r="F622" s="207">
        <f>+F602</f>
        <v>809556979.01000011</v>
      </c>
      <c r="G622" s="207">
        <f>+CDI!H79</f>
        <v>809556979.00999999</v>
      </c>
      <c r="H622" s="207">
        <f t="shared" si="11"/>
        <v>0</v>
      </c>
      <c r="I622" s="235"/>
      <c r="J622" s="46" t="b">
        <f t="shared" si="12"/>
        <v>1</v>
      </c>
    </row>
    <row r="623" spans="3:43">
      <c r="E623" s="208" t="s">
        <v>678</v>
      </c>
      <c r="F623" s="207">
        <f>+Y602</f>
        <v>332768735.49000001</v>
      </c>
      <c r="G623" s="207">
        <f>+'TCR MN'!F59</f>
        <v>332768735.48999995</v>
      </c>
      <c r="H623" s="207">
        <f t="shared" si="11"/>
        <v>0</v>
      </c>
      <c r="I623" s="235"/>
      <c r="J623" s="46" t="b">
        <f t="shared" si="12"/>
        <v>1</v>
      </c>
    </row>
    <row r="624" spans="3:43">
      <c r="E624" s="208" t="s">
        <v>678</v>
      </c>
      <c r="F624" s="207">
        <f>+X602+AO602</f>
        <v>194145364.35000002</v>
      </c>
      <c r="G624" s="207">
        <f>+'TFD MN'!F15+'TFD ME'!G10</f>
        <v>194145364.35000002</v>
      </c>
      <c r="H624" s="207">
        <f t="shared" ref="H624" si="13">+F624-G624</f>
        <v>0</v>
      </c>
      <c r="J624" s="46" t="b">
        <f t="shared" si="12"/>
        <v>1</v>
      </c>
    </row>
    <row r="635" spans="42:42">
      <c r="AP635" s="6"/>
    </row>
  </sheetData>
  <autoFilter ref="A10:AQ600" xr:uid="{00000000-0009-0000-0000-000002000000}"/>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59"/>
  <sheetViews>
    <sheetView view="pageBreakPreview" topLeftCell="A30" zoomScale="115" zoomScaleNormal="100" zoomScaleSheetLayoutView="115" workbookViewId="0">
      <selection activeCell="B12" sqref="B12"/>
    </sheetView>
  </sheetViews>
  <sheetFormatPr baseColWidth="10" defaultRowHeight="15"/>
  <cols>
    <col min="1" max="1" width="3.28515625" customWidth="1"/>
    <col min="2" max="2" width="109.7109375" customWidth="1"/>
    <col min="3" max="3" width="2.85546875" customWidth="1"/>
  </cols>
  <sheetData>
    <row r="1" spans="1:3">
      <c r="A1" s="49"/>
      <c r="B1" s="50" t="s">
        <v>562</v>
      </c>
      <c r="C1" s="49"/>
    </row>
    <row r="2" spans="1:3" ht="3.75" customHeight="1">
      <c r="A2" s="49"/>
      <c r="B2" s="51"/>
      <c r="C2" s="49"/>
    </row>
    <row r="3" spans="1:3" ht="78.75">
      <c r="A3" s="49"/>
      <c r="B3" s="52" t="s">
        <v>643</v>
      </c>
      <c r="C3" s="49"/>
    </row>
    <row r="4" spans="1:3" ht="56.25">
      <c r="A4" s="49"/>
      <c r="B4" s="52" t="s">
        <v>1257</v>
      </c>
      <c r="C4" s="49"/>
    </row>
    <row r="5" spans="1:3" ht="22.5">
      <c r="A5" s="49"/>
      <c r="B5" s="52" t="s">
        <v>618</v>
      </c>
      <c r="C5" s="49"/>
    </row>
    <row r="6" spans="1:3" ht="15.75" thickBot="1">
      <c r="A6" s="49"/>
      <c r="B6" s="52" t="s">
        <v>629</v>
      </c>
      <c r="C6" s="49"/>
    </row>
    <row r="7" spans="1:3">
      <c r="A7" s="49"/>
      <c r="B7" s="53" t="s">
        <v>563</v>
      </c>
      <c r="C7" s="49"/>
    </row>
    <row r="8" spans="1:3">
      <c r="A8" s="49"/>
      <c r="B8" s="54" t="s">
        <v>564</v>
      </c>
      <c r="C8" s="49"/>
    </row>
    <row r="9" spans="1:3" ht="23.25" thickBot="1">
      <c r="A9" s="49"/>
      <c r="B9" s="55" t="s">
        <v>1415</v>
      </c>
      <c r="C9" s="49"/>
    </row>
    <row r="10" spans="1:3">
      <c r="A10" s="49"/>
      <c r="B10" s="56" t="s">
        <v>565</v>
      </c>
      <c r="C10" s="49"/>
    </row>
    <row r="11" spans="1:3">
      <c r="A11" s="49"/>
      <c r="B11" s="54" t="s">
        <v>566</v>
      </c>
      <c r="C11" s="49"/>
    </row>
    <row r="12" spans="1:3" ht="57" thickBot="1">
      <c r="A12" s="49"/>
      <c r="B12" s="54" t="s">
        <v>567</v>
      </c>
      <c r="C12" s="49"/>
    </row>
    <row r="13" spans="1:3" ht="57" thickBot="1">
      <c r="A13" s="49"/>
      <c r="B13" s="57" t="s">
        <v>619</v>
      </c>
      <c r="C13" s="49"/>
    </row>
    <row r="14" spans="1:3" ht="34.5" hidden="1" thickBot="1">
      <c r="A14" s="49"/>
      <c r="B14" s="58" t="s">
        <v>633</v>
      </c>
      <c r="C14" s="49"/>
    </row>
    <row r="15" spans="1:3" ht="34.5" hidden="1" thickBot="1">
      <c r="A15" s="49"/>
      <c r="B15" s="59" t="s">
        <v>630</v>
      </c>
      <c r="C15" s="49"/>
    </row>
    <row r="16" spans="1:3" hidden="1">
      <c r="A16" s="49"/>
      <c r="B16" s="53" t="s">
        <v>568</v>
      </c>
      <c r="C16" s="49"/>
    </row>
    <row r="17" spans="1:3" hidden="1">
      <c r="A17" s="49"/>
      <c r="B17" s="54" t="s">
        <v>569</v>
      </c>
      <c r="C17" s="49"/>
    </row>
    <row r="18" spans="1:3" ht="15.75" hidden="1" thickBot="1">
      <c r="A18" s="49"/>
      <c r="B18" s="55" t="s">
        <v>570</v>
      </c>
      <c r="C18" s="49"/>
    </row>
    <row r="19" spans="1:3">
      <c r="A19" s="49"/>
      <c r="B19" s="56" t="s">
        <v>571</v>
      </c>
      <c r="C19" s="49"/>
    </row>
    <row r="20" spans="1:3">
      <c r="A20" s="49"/>
      <c r="B20" s="54" t="s">
        <v>620</v>
      </c>
      <c r="C20" s="49"/>
    </row>
    <row r="21" spans="1:3" ht="15.75" thickBot="1">
      <c r="A21" s="49"/>
      <c r="B21" s="55" t="s">
        <v>572</v>
      </c>
      <c r="C21" s="49"/>
    </row>
    <row r="22" spans="1:3">
      <c r="A22" s="49"/>
      <c r="B22" s="56" t="s">
        <v>573</v>
      </c>
      <c r="C22" s="49"/>
    </row>
    <row r="23" spans="1:3">
      <c r="A23" s="49"/>
      <c r="B23" s="54" t="s">
        <v>621</v>
      </c>
      <c r="C23" s="49"/>
    </row>
    <row r="24" spans="1:3" ht="23.25" thickBot="1">
      <c r="A24" s="49"/>
      <c r="B24" s="55" t="s">
        <v>574</v>
      </c>
      <c r="C24" s="49"/>
    </row>
    <row r="25" spans="1:3">
      <c r="A25" s="49"/>
      <c r="B25" s="56" t="s">
        <v>1358</v>
      </c>
      <c r="C25" s="49"/>
    </row>
    <row r="26" spans="1:3">
      <c r="A26" s="49"/>
      <c r="B26" s="54" t="s">
        <v>575</v>
      </c>
      <c r="C26" s="49"/>
    </row>
    <row r="27" spans="1:3" ht="15.75" thickBot="1">
      <c r="A27" s="49"/>
      <c r="B27" s="55" t="s">
        <v>576</v>
      </c>
      <c r="C27" s="49"/>
    </row>
    <row r="28" spans="1:3">
      <c r="A28" s="49"/>
      <c r="B28" s="56" t="s">
        <v>1416</v>
      </c>
      <c r="C28" s="49"/>
    </row>
    <row r="29" spans="1:3" ht="45.75" thickBot="1">
      <c r="A29" s="49"/>
      <c r="B29" s="55" t="s">
        <v>1360</v>
      </c>
      <c r="C29" s="49"/>
    </row>
    <row r="30" spans="1:3">
      <c r="A30" s="49"/>
      <c r="B30" s="56" t="s">
        <v>577</v>
      </c>
      <c r="C30" s="49"/>
    </row>
    <row r="31" spans="1:3">
      <c r="A31" s="49"/>
      <c r="B31" s="54" t="s">
        <v>578</v>
      </c>
      <c r="C31" s="49"/>
    </row>
    <row r="32" spans="1:3" ht="15.75" thickBot="1">
      <c r="A32" s="49"/>
      <c r="B32" s="55" t="s">
        <v>579</v>
      </c>
      <c r="C32" s="49"/>
    </row>
    <row r="33" spans="1:3">
      <c r="A33" s="49"/>
      <c r="B33" s="56" t="s">
        <v>580</v>
      </c>
      <c r="C33" s="49"/>
    </row>
    <row r="34" spans="1:3">
      <c r="A34" s="49"/>
      <c r="B34" s="54" t="s">
        <v>581</v>
      </c>
      <c r="C34" s="49"/>
    </row>
    <row r="35" spans="1:3" ht="15.75" thickBot="1">
      <c r="A35" s="49"/>
      <c r="B35" s="55" t="s">
        <v>582</v>
      </c>
      <c r="C35" s="49"/>
    </row>
    <row r="36" spans="1:3">
      <c r="A36" s="49"/>
      <c r="B36" s="56" t="s">
        <v>622</v>
      </c>
      <c r="C36" s="49"/>
    </row>
    <row r="37" spans="1:3">
      <c r="A37" s="49"/>
      <c r="B37" s="54" t="s">
        <v>583</v>
      </c>
      <c r="C37" s="49"/>
    </row>
    <row r="38" spans="1:3" ht="15.75" thickBot="1">
      <c r="A38" s="49"/>
      <c r="B38" s="55" t="s">
        <v>582</v>
      </c>
      <c r="C38" s="49"/>
    </row>
    <row r="39" spans="1:3">
      <c r="A39" s="49"/>
      <c r="B39" s="56" t="s">
        <v>631</v>
      </c>
      <c r="C39" s="49"/>
    </row>
    <row r="40" spans="1:3">
      <c r="A40" s="49"/>
      <c r="B40" s="54" t="s">
        <v>623</v>
      </c>
      <c r="C40" s="49"/>
    </row>
    <row r="41" spans="1:3" ht="23.25" thickBot="1">
      <c r="A41" s="49"/>
      <c r="B41" s="55" t="s">
        <v>584</v>
      </c>
      <c r="C41" s="49"/>
    </row>
    <row r="42" spans="1:3" ht="12" customHeight="1">
      <c r="A42" s="49"/>
      <c r="B42" s="56" t="s">
        <v>585</v>
      </c>
      <c r="C42" s="49"/>
    </row>
    <row r="43" spans="1:3">
      <c r="A43" s="49"/>
      <c r="B43" s="54" t="s">
        <v>586</v>
      </c>
      <c r="C43" s="49"/>
    </row>
    <row r="44" spans="1:3">
      <c r="A44" s="49"/>
      <c r="B44" s="54" t="s">
        <v>1361</v>
      </c>
      <c r="C44" s="49"/>
    </row>
    <row r="45" spans="1:3" ht="22.5">
      <c r="A45" s="49"/>
      <c r="B45" s="54" t="s">
        <v>632</v>
      </c>
      <c r="C45" s="49"/>
    </row>
    <row r="46" spans="1:3" ht="34.5" thickBot="1">
      <c r="A46" s="49"/>
      <c r="B46" s="276" t="s">
        <v>1362</v>
      </c>
      <c r="C46" s="49"/>
    </row>
    <row r="47" spans="1:3" ht="12" customHeight="1">
      <c r="A47" s="49"/>
      <c r="B47" s="56" t="s">
        <v>1354</v>
      </c>
      <c r="C47" s="49"/>
    </row>
    <row r="48" spans="1:3" ht="22.5">
      <c r="A48" s="49"/>
      <c r="B48" s="54" t="s">
        <v>1363</v>
      </c>
      <c r="C48" s="49"/>
    </row>
    <row r="49" spans="1:3" ht="33.75">
      <c r="A49" s="49"/>
      <c r="B49" s="54" t="s">
        <v>1355</v>
      </c>
      <c r="C49" s="49"/>
    </row>
    <row r="50" spans="1:3">
      <c r="A50" s="49"/>
      <c r="B50" s="54" t="s">
        <v>1356</v>
      </c>
      <c r="C50" s="49"/>
    </row>
    <row r="51" spans="1:3">
      <c r="A51" s="49"/>
      <c r="B51" s="54" t="s">
        <v>624</v>
      </c>
      <c r="C51" s="49"/>
    </row>
    <row r="52" spans="1:3" ht="22.5">
      <c r="A52" s="49"/>
      <c r="B52" s="54" t="s">
        <v>625</v>
      </c>
      <c r="C52" s="49"/>
    </row>
    <row r="53" spans="1:3" ht="23.25" thickBot="1">
      <c r="A53" s="49"/>
      <c r="B53" s="55" t="s">
        <v>1357</v>
      </c>
      <c r="C53" s="49"/>
    </row>
    <row r="54" spans="1:3" ht="13.5" customHeight="1">
      <c r="A54" s="161"/>
      <c r="B54" s="162" t="s">
        <v>681</v>
      </c>
      <c r="C54" s="49"/>
    </row>
    <row r="55" spans="1:3" ht="22.5">
      <c r="A55" s="49"/>
      <c r="B55" s="54" t="s">
        <v>682</v>
      </c>
      <c r="C55" s="49"/>
    </row>
    <row r="56" spans="1:3" ht="23.25" thickBot="1">
      <c r="A56" s="49"/>
      <c r="B56" s="55" t="s">
        <v>680</v>
      </c>
      <c r="C56" s="49"/>
    </row>
    <row r="57" spans="1:3" ht="1.5" customHeight="1">
      <c r="A57" s="49"/>
      <c r="B57" s="160"/>
      <c r="C57" s="49"/>
    </row>
    <row r="58" spans="1:3" ht="22.5">
      <c r="A58" s="49"/>
      <c r="B58" s="60" t="s">
        <v>587</v>
      </c>
      <c r="C58" s="49"/>
    </row>
    <row r="59" spans="1:3">
      <c r="A59" s="49"/>
      <c r="B59" s="49"/>
      <c r="C59"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3005"/>
  <sheetViews>
    <sheetView showGridLines="0" zoomScaleNormal="100"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customWidth="1"/>
    <col min="3" max="3" width="15.5703125" style="104" customWidth="1"/>
    <col min="4" max="4" width="12.28515625" style="66" bestFit="1" customWidth="1"/>
    <col min="5" max="5" width="14" style="66" hidden="1" customWidth="1" outlineLevel="1"/>
    <col min="6" max="6" width="12.140625" style="66" customWidth="1" collapsed="1"/>
    <col min="7" max="7" width="9.42578125" style="66" customWidth="1"/>
    <col min="8" max="8" width="12.42578125" style="66" customWidth="1"/>
    <col min="9" max="9" width="50.28515625" style="72" customWidth="1"/>
    <col min="10" max="13" width="10.5703125" style="66" customWidth="1"/>
    <col min="14" max="15" width="16.85546875" style="109" hidden="1" customWidth="1" outlineLevel="1"/>
    <col min="16" max="16" width="16.85546875" style="109" customWidth="1" collapsed="1"/>
    <col min="17" max="17" width="16.85546875" style="109"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5" t="s">
        <v>31</v>
      </c>
      <c r="B1" s="115"/>
      <c r="C1" s="115"/>
      <c r="D1" s="115"/>
      <c r="E1" s="115"/>
      <c r="F1" s="115"/>
      <c r="G1" s="115"/>
      <c r="H1" s="115"/>
      <c r="I1" s="115"/>
      <c r="J1" s="73"/>
      <c r="K1" s="73"/>
      <c r="L1" s="115"/>
      <c r="M1" s="73"/>
      <c r="N1" s="112"/>
      <c r="O1" s="112"/>
      <c r="P1" s="112"/>
      <c r="Q1" s="112"/>
      <c r="R1" s="73"/>
      <c r="S1" s="73"/>
    </row>
    <row r="2" spans="1:20" ht="15.75">
      <c r="A2" s="115" t="s">
        <v>675</v>
      </c>
      <c r="B2" s="115"/>
      <c r="C2" s="115"/>
      <c r="D2" s="115"/>
      <c r="E2" s="115"/>
      <c r="F2" s="115"/>
      <c r="G2" s="115"/>
      <c r="H2" s="115"/>
      <c r="I2" s="115"/>
      <c r="J2" s="73"/>
      <c r="K2" s="73"/>
      <c r="L2" s="115"/>
      <c r="M2" s="73"/>
      <c r="N2" s="112"/>
      <c r="O2" s="112"/>
      <c r="P2" s="112"/>
      <c r="Q2" s="112"/>
      <c r="R2" s="73"/>
      <c r="S2" s="73"/>
    </row>
    <row r="3" spans="1:20">
      <c r="A3" s="115" t="s">
        <v>6888</v>
      </c>
      <c r="B3" s="115"/>
      <c r="C3" s="115"/>
      <c r="D3" s="115"/>
      <c r="E3" s="115"/>
      <c r="F3" s="115"/>
      <c r="G3" s="115"/>
      <c r="H3" s="115"/>
      <c r="I3" s="115"/>
      <c r="J3" s="73"/>
      <c r="K3" s="73"/>
      <c r="L3" s="115"/>
      <c r="M3" s="73"/>
      <c r="N3" s="112"/>
      <c r="O3" s="112"/>
      <c r="P3" s="112"/>
      <c r="Q3" s="112"/>
      <c r="R3" s="73"/>
      <c r="S3" s="73"/>
    </row>
    <row r="4" spans="1:20">
      <c r="A4" s="65" t="s">
        <v>6889</v>
      </c>
      <c r="B4" s="62"/>
      <c r="C4" s="62"/>
      <c r="D4" s="62"/>
      <c r="E4" s="75"/>
      <c r="F4" s="62"/>
      <c r="G4" s="62"/>
      <c r="H4" s="62"/>
      <c r="I4" s="70"/>
      <c r="J4" s="73"/>
      <c r="K4" s="73"/>
      <c r="L4" s="63"/>
      <c r="M4" s="73"/>
      <c r="N4" s="112"/>
      <c r="O4" s="112"/>
      <c r="P4" s="112"/>
      <c r="Q4" s="112"/>
      <c r="R4" s="73"/>
      <c r="S4" s="73"/>
    </row>
    <row r="5" spans="1:20">
      <c r="A5" s="65"/>
      <c r="B5" s="62"/>
      <c r="C5" s="62"/>
      <c r="D5" s="62"/>
      <c r="E5" s="75"/>
      <c r="F5" s="62"/>
      <c r="G5" s="62"/>
      <c r="H5" s="62"/>
      <c r="I5" s="70"/>
      <c r="J5" s="73"/>
      <c r="K5" s="73"/>
      <c r="L5" s="63"/>
      <c r="M5" s="73"/>
      <c r="N5" s="112"/>
      <c r="O5" s="112"/>
      <c r="P5" s="112"/>
      <c r="Q5" s="112"/>
      <c r="R5" s="73"/>
      <c r="S5" s="73"/>
    </row>
    <row r="6" spans="1:20">
      <c r="A6" s="466" t="s">
        <v>1540</v>
      </c>
      <c r="B6" s="467"/>
      <c r="C6" s="103"/>
      <c r="D6" s="67"/>
      <c r="E6" s="67"/>
      <c r="F6" s="67"/>
      <c r="G6" s="67"/>
      <c r="H6" s="67"/>
      <c r="I6" s="71"/>
      <c r="J6" s="466" t="s">
        <v>1542</v>
      </c>
      <c r="K6" s="467"/>
      <c r="L6" s="466" t="s">
        <v>1543</v>
      </c>
      <c r="M6" s="467"/>
      <c r="N6" s="464" t="s">
        <v>1544</v>
      </c>
      <c r="O6" s="465"/>
      <c r="P6" s="464" t="s">
        <v>1545</v>
      </c>
      <c r="Q6" s="465"/>
      <c r="R6" s="67"/>
      <c r="S6" s="67"/>
    </row>
    <row r="7" spans="1:20" ht="44.25" customHeight="1">
      <c r="A7" s="351" t="s">
        <v>657</v>
      </c>
      <c r="B7" s="351" t="s">
        <v>658</v>
      </c>
      <c r="C7" s="352" t="s">
        <v>664</v>
      </c>
      <c r="D7" s="352" t="s">
        <v>1539</v>
      </c>
      <c r="E7" s="352" t="s">
        <v>652</v>
      </c>
      <c r="F7" s="352" t="s">
        <v>653</v>
      </c>
      <c r="G7" s="352" t="s">
        <v>655</v>
      </c>
      <c r="H7" s="354" t="s">
        <v>1541</v>
      </c>
      <c r="I7" s="352" t="s">
        <v>656</v>
      </c>
      <c r="J7" s="351" t="s">
        <v>659</v>
      </c>
      <c r="K7" s="351" t="s">
        <v>662</v>
      </c>
      <c r="L7" s="351" t="s">
        <v>660</v>
      </c>
      <c r="M7" s="351" t="s">
        <v>661</v>
      </c>
      <c r="N7" s="353" t="s">
        <v>1307</v>
      </c>
      <c r="O7" s="353" t="s">
        <v>1308</v>
      </c>
      <c r="P7" s="353" t="s">
        <v>1293</v>
      </c>
      <c r="Q7" s="352" t="s">
        <v>1294</v>
      </c>
      <c r="R7" s="352" t="s">
        <v>666</v>
      </c>
      <c r="S7" s="352" t="s">
        <v>1546</v>
      </c>
      <c r="T7" s="354" t="s">
        <v>1359</v>
      </c>
    </row>
    <row r="8" spans="1:20" ht="51">
      <c r="A8" s="192" t="s">
        <v>550</v>
      </c>
      <c r="B8" s="68"/>
      <c r="C8" s="214" t="s">
        <v>589</v>
      </c>
      <c r="D8" s="215">
        <v>44929</v>
      </c>
      <c r="E8" s="192" t="s">
        <v>1561</v>
      </c>
      <c r="F8" s="192" t="s">
        <v>3</v>
      </c>
      <c r="G8" s="192">
        <v>2082415</v>
      </c>
      <c r="H8" s="68"/>
      <c r="I8" s="198" t="s">
        <v>1757</v>
      </c>
      <c r="J8" s="68"/>
      <c r="K8" s="68"/>
      <c r="L8" s="68"/>
      <c r="M8" s="68"/>
      <c r="N8" s="362"/>
      <c r="O8" s="362"/>
      <c r="P8" s="216">
        <v>0</v>
      </c>
      <c r="Q8" s="216">
        <v>2949.08</v>
      </c>
      <c r="R8" s="68" t="s">
        <v>638</v>
      </c>
      <c r="S8" s="363"/>
      <c r="T8" s="277"/>
    </row>
    <row r="9" spans="1:20" ht="51">
      <c r="A9" s="192" t="s">
        <v>550</v>
      </c>
      <c r="B9" s="68"/>
      <c r="C9" s="214" t="s">
        <v>589</v>
      </c>
      <c r="D9" s="215">
        <v>44929</v>
      </c>
      <c r="E9" s="192" t="s">
        <v>1562</v>
      </c>
      <c r="F9" s="192" t="s">
        <v>3</v>
      </c>
      <c r="G9" s="192">
        <v>2082418</v>
      </c>
      <c r="H9" s="68"/>
      <c r="I9" s="198" t="s">
        <v>1758</v>
      </c>
      <c r="J9" s="68"/>
      <c r="K9" s="68"/>
      <c r="L9" s="68"/>
      <c r="M9" s="68"/>
      <c r="N9" s="362"/>
      <c r="O9" s="362"/>
      <c r="P9" s="216">
        <v>0</v>
      </c>
      <c r="Q9" s="216">
        <v>7722.7</v>
      </c>
      <c r="R9" s="68" t="s">
        <v>638</v>
      </c>
      <c r="S9" s="363"/>
      <c r="T9" s="277"/>
    </row>
    <row r="10" spans="1:20" ht="51">
      <c r="A10" s="192" t="s">
        <v>550</v>
      </c>
      <c r="B10" s="68"/>
      <c r="C10" s="214" t="s">
        <v>589</v>
      </c>
      <c r="D10" s="215">
        <v>44931</v>
      </c>
      <c r="E10" s="192" t="s">
        <v>1563</v>
      </c>
      <c r="F10" s="192" t="s">
        <v>3</v>
      </c>
      <c r="G10" s="192">
        <v>2082881</v>
      </c>
      <c r="H10" s="68"/>
      <c r="I10" s="198" t="s">
        <v>1759</v>
      </c>
      <c r="J10" s="68"/>
      <c r="K10" s="68"/>
      <c r="L10" s="68"/>
      <c r="M10" s="68"/>
      <c r="N10" s="362"/>
      <c r="O10" s="362"/>
      <c r="P10" s="216">
        <v>0</v>
      </c>
      <c r="Q10" s="216">
        <v>7588</v>
      </c>
      <c r="R10" s="68" t="s">
        <v>638</v>
      </c>
      <c r="S10" s="363"/>
      <c r="T10" s="277"/>
    </row>
    <row r="11" spans="1:20" ht="38.25">
      <c r="A11" s="192" t="s">
        <v>550</v>
      </c>
      <c r="B11" s="68"/>
      <c r="C11" s="214" t="s">
        <v>589</v>
      </c>
      <c r="D11" s="215">
        <v>44931</v>
      </c>
      <c r="E11" s="192" t="s">
        <v>1564</v>
      </c>
      <c r="F11" s="192" t="s">
        <v>3</v>
      </c>
      <c r="G11" s="192">
        <v>2082977</v>
      </c>
      <c r="H11" s="68"/>
      <c r="I11" s="198" t="s">
        <v>1765</v>
      </c>
      <c r="J11" s="68"/>
      <c r="K11" s="68"/>
      <c r="L11" s="68"/>
      <c r="M11" s="68"/>
      <c r="N11" s="362"/>
      <c r="O11" s="362"/>
      <c r="P11" s="216">
        <v>0</v>
      </c>
      <c r="Q11" s="216">
        <v>400</v>
      </c>
      <c r="R11" s="68" t="s">
        <v>638</v>
      </c>
      <c r="S11" s="363"/>
      <c r="T11" s="277"/>
    </row>
    <row r="12" spans="1:20" ht="51">
      <c r="A12" s="192" t="s">
        <v>550</v>
      </c>
      <c r="B12" s="68"/>
      <c r="C12" s="214" t="s">
        <v>589</v>
      </c>
      <c r="D12" s="215">
        <v>44931</v>
      </c>
      <c r="E12" s="192" t="s">
        <v>1565</v>
      </c>
      <c r="F12" s="192" t="s">
        <v>3</v>
      </c>
      <c r="G12" s="192">
        <v>2083019</v>
      </c>
      <c r="H12" s="68"/>
      <c r="I12" s="198" t="s">
        <v>1767</v>
      </c>
      <c r="J12" s="68"/>
      <c r="K12" s="68"/>
      <c r="L12" s="68"/>
      <c r="M12" s="68"/>
      <c r="N12" s="362"/>
      <c r="O12" s="362"/>
      <c r="P12" s="216">
        <v>0</v>
      </c>
      <c r="Q12" s="216">
        <v>225.75</v>
      </c>
      <c r="R12" s="68" t="s">
        <v>638</v>
      </c>
      <c r="S12" s="363"/>
      <c r="T12" s="277"/>
    </row>
    <row r="13" spans="1:20" ht="51">
      <c r="A13" s="192" t="s">
        <v>550</v>
      </c>
      <c r="B13" s="68"/>
      <c r="C13" s="214" t="s">
        <v>589</v>
      </c>
      <c r="D13" s="215">
        <v>44931</v>
      </c>
      <c r="E13" s="192" t="s">
        <v>1566</v>
      </c>
      <c r="F13" s="192" t="s">
        <v>3</v>
      </c>
      <c r="G13" s="192">
        <v>2082944</v>
      </c>
      <c r="H13" s="68"/>
      <c r="I13" s="198" t="s">
        <v>1768</v>
      </c>
      <c r="J13" s="68"/>
      <c r="K13" s="68"/>
      <c r="L13" s="68"/>
      <c r="M13" s="68"/>
      <c r="N13" s="362"/>
      <c r="O13" s="362"/>
      <c r="P13" s="216">
        <v>0</v>
      </c>
      <c r="Q13" s="216">
        <v>7272.3</v>
      </c>
      <c r="R13" s="68" t="s">
        <v>638</v>
      </c>
      <c r="S13" s="363"/>
      <c r="T13" s="277"/>
    </row>
    <row r="14" spans="1:20" ht="63.75">
      <c r="A14" s="192" t="s">
        <v>541</v>
      </c>
      <c r="B14" s="68"/>
      <c r="C14" s="214" t="s">
        <v>590</v>
      </c>
      <c r="D14" s="215">
        <v>44931</v>
      </c>
      <c r="E14" s="192" t="s">
        <v>1567</v>
      </c>
      <c r="F14" s="192" t="s">
        <v>3</v>
      </c>
      <c r="G14" s="192">
        <v>2082943</v>
      </c>
      <c r="H14" s="68"/>
      <c r="I14" s="198" t="s">
        <v>1769</v>
      </c>
      <c r="J14" s="68"/>
      <c r="K14" s="68"/>
      <c r="L14" s="68"/>
      <c r="M14" s="68"/>
      <c r="N14" s="362"/>
      <c r="O14" s="362"/>
      <c r="P14" s="216">
        <v>0</v>
      </c>
      <c r="Q14" s="216">
        <v>3534.72</v>
      </c>
      <c r="R14" s="68" t="s">
        <v>638</v>
      </c>
      <c r="S14" s="363"/>
      <c r="T14" s="277"/>
    </row>
    <row r="15" spans="1:20" ht="63.75">
      <c r="A15" s="192" t="s">
        <v>541</v>
      </c>
      <c r="B15" s="68"/>
      <c r="C15" s="214" t="s">
        <v>590</v>
      </c>
      <c r="D15" s="215">
        <v>44931</v>
      </c>
      <c r="E15" s="192" t="s">
        <v>1568</v>
      </c>
      <c r="F15" s="192" t="s">
        <v>3</v>
      </c>
      <c r="G15" s="192">
        <v>2082942</v>
      </c>
      <c r="H15" s="68"/>
      <c r="I15" s="198" t="s">
        <v>1770</v>
      </c>
      <c r="J15" s="68"/>
      <c r="K15" s="68"/>
      <c r="L15" s="68"/>
      <c r="M15" s="68"/>
      <c r="N15" s="362"/>
      <c r="O15" s="362"/>
      <c r="P15" s="216">
        <v>0</v>
      </c>
      <c r="Q15" s="216">
        <v>1558.74</v>
      </c>
      <c r="R15" s="68" t="s">
        <v>638</v>
      </c>
      <c r="S15" s="363"/>
      <c r="T15" s="277"/>
    </row>
    <row r="16" spans="1:20" ht="63.75">
      <c r="A16" s="192" t="s">
        <v>550</v>
      </c>
      <c r="B16" s="68"/>
      <c r="C16" s="214" t="s">
        <v>589</v>
      </c>
      <c r="D16" s="215">
        <v>44932</v>
      </c>
      <c r="E16" s="192" t="s">
        <v>1569</v>
      </c>
      <c r="F16" s="192" t="s">
        <v>3</v>
      </c>
      <c r="G16" s="192">
        <v>2083368</v>
      </c>
      <c r="H16" s="68"/>
      <c r="I16" s="198" t="s">
        <v>1771</v>
      </c>
      <c r="J16" s="68"/>
      <c r="K16" s="68"/>
      <c r="L16" s="68"/>
      <c r="M16" s="68"/>
      <c r="N16" s="362"/>
      <c r="O16" s="362"/>
      <c r="P16" s="216">
        <v>0</v>
      </c>
      <c r="Q16" s="216">
        <v>5261.73</v>
      </c>
      <c r="R16" s="68" t="s">
        <v>638</v>
      </c>
      <c r="S16" s="363"/>
      <c r="T16" s="277"/>
    </row>
    <row r="17" spans="1:20" ht="63.75">
      <c r="A17" s="192" t="s">
        <v>550</v>
      </c>
      <c r="B17" s="68"/>
      <c r="C17" s="214" t="s">
        <v>589</v>
      </c>
      <c r="D17" s="215">
        <v>44935</v>
      </c>
      <c r="E17" s="192" t="s">
        <v>1570</v>
      </c>
      <c r="F17" s="192" t="s">
        <v>3</v>
      </c>
      <c r="G17" s="192">
        <v>2083593</v>
      </c>
      <c r="H17" s="68"/>
      <c r="I17" s="198" t="s">
        <v>1772</v>
      </c>
      <c r="J17" s="68"/>
      <c r="K17" s="68"/>
      <c r="L17" s="68"/>
      <c r="M17" s="68"/>
      <c r="N17" s="362"/>
      <c r="O17" s="362"/>
      <c r="P17" s="216">
        <v>0</v>
      </c>
      <c r="Q17" s="216">
        <v>3176.37</v>
      </c>
      <c r="R17" s="68" t="s">
        <v>638</v>
      </c>
      <c r="S17" s="363"/>
      <c r="T17" s="277"/>
    </row>
    <row r="18" spans="1:20" ht="63.75">
      <c r="A18" s="192" t="s">
        <v>541</v>
      </c>
      <c r="B18" s="68"/>
      <c r="C18" s="214" t="s">
        <v>590</v>
      </c>
      <c r="D18" s="215">
        <v>44935</v>
      </c>
      <c r="E18" s="192" t="s">
        <v>1571</v>
      </c>
      <c r="F18" s="192" t="s">
        <v>3</v>
      </c>
      <c r="G18" s="192">
        <v>2083594</v>
      </c>
      <c r="H18" s="68"/>
      <c r="I18" s="198" t="s">
        <v>1773</v>
      </c>
      <c r="J18" s="68"/>
      <c r="K18" s="68"/>
      <c r="L18" s="68"/>
      <c r="M18" s="68"/>
      <c r="N18" s="362"/>
      <c r="O18" s="362"/>
      <c r="P18" s="216">
        <v>0</v>
      </c>
      <c r="Q18" s="216">
        <v>22653.119999999999</v>
      </c>
      <c r="R18" s="68" t="s">
        <v>638</v>
      </c>
      <c r="S18" s="363"/>
      <c r="T18" s="277"/>
    </row>
    <row r="19" spans="1:20" ht="63.75">
      <c r="A19" s="192" t="s">
        <v>550</v>
      </c>
      <c r="B19" s="68"/>
      <c r="C19" s="214" t="s">
        <v>589</v>
      </c>
      <c r="D19" s="215">
        <v>44935</v>
      </c>
      <c r="E19" s="192" t="s">
        <v>1572</v>
      </c>
      <c r="F19" s="192" t="s">
        <v>3</v>
      </c>
      <c r="G19" s="192">
        <v>2083597</v>
      </c>
      <c r="H19" s="68"/>
      <c r="I19" s="198" t="s">
        <v>1774</v>
      </c>
      <c r="J19" s="68"/>
      <c r="K19" s="68"/>
      <c r="L19" s="68"/>
      <c r="M19" s="68"/>
      <c r="N19" s="362"/>
      <c r="O19" s="362"/>
      <c r="P19" s="216">
        <v>0</v>
      </c>
      <c r="Q19" s="216">
        <v>1807.14</v>
      </c>
      <c r="R19" s="68" t="s">
        <v>638</v>
      </c>
      <c r="S19" s="363"/>
      <c r="T19" s="277"/>
    </row>
    <row r="20" spans="1:20" ht="51">
      <c r="A20" s="192" t="s">
        <v>550</v>
      </c>
      <c r="B20" s="68"/>
      <c r="C20" s="214" t="s">
        <v>589</v>
      </c>
      <c r="D20" s="215">
        <v>44936</v>
      </c>
      <c r="E20" s="192" t="s">
        <v>1573</v>
      </c>
      <c r="F20" s="192" t="s">
        <v>3</v>
      </c>
      <c r="G20" s="192">
        <v>2083889</v>
      </c>
      <c r="H20" s="68"/>
      <c r="I20" s="198" t="s">
        <v>1776</v>
      </c>
      <c r="J20" s="68"/>
      <c r="K20" s="68"/>
      <c r="L20" s="68"/>
      <c r="M20" s="68"/>
      <c r="N20" s="362"/>
      <c r="O20" s="362"/>
      <c r="P20" s="216">
        <v>0</v>
      </c>
      <c r="Q20" s="216">
        <v>268.10000000000002</v>
      </c>
      <c r="R20" s="68" t="s">
        <v>638</v>
      </c>
      <c r="S20" s="363"/>
      <c r="T20" s="277"/>
    </row>
    <row r="21" spans="1:20" ht="51">
      <c r="A21" s="192" t="s">
        <v>550</v>
      </c>
      <c r="B21" s="68"/>
      <c r="C21" s="214" t="s">
        <v>589</v>
      </c>
      <c r="D21" s="215">
        <v>44936</v>
      </c>
      <c r="E21" s="192" t="s">
        <v>1574</v>
      </c>
      <c r="F21" s="192" t="s">
        <v>3</v>
      </c>
      <c r="G21" s="192">
        <v>2083903</v>
      </c>
      <c r="H21" s="68"/>
      <c r="I21" s="198" t="s">
        <v>1777</v>
      </c>
      <c r="J21" s="68"/>
      <c r="K21" s="68"/>
      <c r="L21" s="68"/>
      <c r="M21" s="68"/>
      <c r="N21" s="362"/>
      <c r="O21" s="362"/>
      <c r="P21" s="216">
        <v>0</v>
      </c>
      <c r="Q21" s="216">
        <v>45.01</v>
      </c>
      <c r="R21" s="68" t="s">
        <v>638</v>
      </c>
      <c r="S21" s="363"/>
      <c r="T21" s="277"/>
    </row>
    <row r="22" spans="1:20" ht="51">
      <c r="A22" s="192" t="s">
        <v>550</v>
      </c>
      <c r="B22" s="68"/>
      <c r="C22" s="214" t="s">
        <v>589</v>
      </c>
      <c r="D22" s="215">
        <v>44936</v>
      </c>
      <c r="E22" s="192" t="s">
        <v>1575</v>
      </c>
      <c r="F22" s="192" t="s">
        <v>3</v>
      </c>
      <c r="G22" s="192">
        <v>2083886</v>
      </c>
      <c r="H22" s="68"/>
      <c r="I22" s="198" t="s">
        <v>1778</v>
      </c>
      <c r="J22" s="68"/>
      <c r="K22" s="68"/>
      <c r="L22" s="68"/>
      <c r="M22" s="68"/>
      <c r="N22" s="362"/>
      <c r="O22" s="362"/>
      <c r="P22" s="216">
        <v>0</v>
      </c>
      <c r="Q22" s="216">
        <v>1510</v>
      </c>
      <c r="R22" s="68" t="s">
        <v>638</v>
      </c>
      <c r="S22" s="363"/>
      <c r="T22" s="277"/>
    </row>
    <row r="23" spans="1:20" ht="51">
      <c r="A23" s="192" t="s">
        <v>550</v>
      </c>
      <c r="B23" s="68"/>
      <c r="C23" s="214" t="s">
        <v>589</v>
      </c>
      <c r="D23" s="215">
        <v>44936</v>
      </c>
      <c r="E23" s="192" t="s">
        <v>1576</v>
      </c>
      <c r="F23" s="192" t="s">
        <v>3</v>
      </c>
      <c r="G23" s="192">
        <v>2083890</v>
      </c>
      <c r="H23" s="68"/>
      <c r="I23" s="198" t="s">
        <v>1779</v>
      </c>
      <c r="J23" s="68"/>
      <c r="K23" s="68"/>
      <c r="L23" s="68"/>
      <c r="M23" s="68"/>
      <c r="N23" s="362"/>
      <c r="O23" s="362"/>
      <c r="P23" s="216">
        <v>0</v>
      </c>
      <c r="Q23" s="216">
        <v>7272.3</v>
      </c>
      <c r="R23" s="68" t="s">
        <v>638</v>
      </c>
      <c r="S23" s="363"/>
      <c r="T23" s="277"/>
    </row>
    <row r="24" spans="1:20" ht="38.25">
      <c r="A24" s="192" t="s">
        <v>550</v>
      </c>
      <c r="B24" s="68"/>
      <c r="C24" s="214" t="s">
        <v>589</v>
      </c>
      <c r="D24" s="215">
        <v>44937</v>
      </c>
      <c r="E24" s="192" t="s">
        <v>1577</v>
      </c>
      <c r="F24" s="192" t="s">
        <v>3</v>
      </c>
      <c r="G24" s="192">
        <v>2084288</v>
      </c>
      <c r="H24" s="68"/>
      <c r="I24" s="198" t="s">
        <v>1780</v>
      </c>
      <c r="J24" s="68"/>
      <c r="K24" s="68"/>
      <c r="L24" s="68"/>
      <c r="M24" s="68"/>
      <c r="N24" s="362"/>
      <c r="O24" s="362"/>
      <c r="P24" s="216">
        <v>0</v>
      </c>
      <c r="Q24" s="216">
        <v>32.74</v>
      </c>
      <c r="R24" s="68" t="s">
        <v>638</v>
      </c>
      <c r="S24" s="363"/>
      <c r="T24" s="277"/>
    </row>
    <row r="25" spans="1:20" ht="51">
      <c r="A25" s="192" t="s">
        <v>550</v>
      </c>
      <c r="B25" s="68"/>
      <c r="C25" s="214" t="s">
        <v>589</v>
      </c>
      <c r="D25" s="215">
        <v>44937</v>
      </c>
      <c r="E25" s="192" t="s">
        <v>1578</v>
      </c>
      <c r="F25" s="192" t="s">
        <v>3</v>
      </c>
      <c r="G25" s="192">
        <v>2084290</v>
      </c>
      <c r="H25" s="68"/>
      <c r="I25" s="198" t="s">
        <v>1781</v>
      </c>
      <c r="J25" s="68"/>
      <c r="K25" s="68"/>
      <c r="L25" s="68"/>
      <c r="M25" s="68"/>
      <c r="N25" s="362"/>
      <c r="O25" s="362"/>
      <c r="P25" s="216">
        <v>0</v>
      </c>
      <c r="Q25" s="216">
        <v>0.52</v>
      </c>
      <c r="R25" s="68" t="s">
        <v>638</v>
      </c>
      <c r="S25" s="363"/>
      <c r="T25" s="277"/>
    </row>
    <row r="26" spans="1:20" ht="51">
      <c r="A26" s="192">
        <v>46</v>
      </c>
      <c r="B26" s="68"/>
      <c r="C26" s="214" t="s">
        <v>1379</v>
      </c>
      <c r="D26" s="215">
        <v>44937</v>
      </c>
      <c r="E26" s="192" t="s">
        <v>1579</v>
      </c>
      <c r="F26" s="192" t="s">
        <v>3</v>
      </c>
      <c r="G26" s="192">
        <v>2084241</v>
      </c>
      <c r="H26" s="68"/>
      <c r="I26" s="198" t="s">
        <v>1782</v>
      </c>
      <c r="J26" s="68"/>
      <c r="K26" s="68"/>
      <c r="L26" s="68"/>
      <c r="M26" s="68"/>
      <c r="N26" s="362"/>
      <c r="O26" s="362"/>
      <c r="P26" s="216">
        <v>0</v>
      </c>
      <c r="Q26" s="216">
        <v>5237.3999999999996</v>
      </c>
      <c r="R26" s="68" t="s">
        <v>638</v>
      </c>
      <c r="S26" s="363"/>
      <c r="T26" s="277"/>
    </row>
    <row r="27" spans="1:20" ht="63.75">
      <c r="A27" s="192" t="s">
        <v>541</v>
      </c>
      <c r="B27" s="68"/>
      <c r="C27" s="214" t="s">
        <v>590</v>
      </c>
      <c r="D27" s="215">
        <v>44937</v>
      </c>
      <c r="E27" s="192" t="s">
        <v>1580</v>
      </c>
      <c r="F27" s="192" t="s">
        <v>3</v>
      </c>
      <c r="G27" s="192">
        <v>2084268</v>
      </c>
      <c r="H27" s="68"/>
      <c r="I27" s="198" t="s">
        <v>1783</v>
      </c>
      <c r="J27" s="68"/>
      <c r="K27" s="68"/>
      <c r="L27" s="68"/>
      <c r="M27" s="68"/>
      <c r="N27" s="362"/>
      <c r="O27" s="362"/>
      <c r="P27" s="216">
        <v>0</v>
      </c>
      <c r="Q27" s="216">
        <v>12153.86</v>
      </c>
      <c r="R27" s="68" t="s">
        <v>638</v>
      </c>
      <c r="S27" s="363"/>
      <c r="T27" s="277"/>
    </row>
    <row r="28" spans="1:20" ht="63.75">
      <c r="A28" s="192" t="s">
        <v>541</v>
      </c>
      <c r="B28" s="68"/>
      <c r="C28" s="214" t="s">
        <v>590</v>
      </c>
      <c r="D28" s="215">
        <v>44937</v>
      </c>
      <c r="E28" s="192" t="s">
        <v>1581</v>
      </c>
      <c r="F28" s="192" t="s">
        <v>3</v>
      </c>
      <c r="G28" s="192">
        <v>2084269</v>
      </c>
      <c r="H28" s="68"/>
      <c r="I28" s="198" t="s">
        <v>1784</v>
      </c>
      <c r="J28" s="68"/>
      <c r="K28" s="68"/>
      <c r="L28" s="68"/>
      <c r="M28" s="68"/>
      <c r="N28" s="362"/>
      <c r="O28" s="362"/>
      <c r="P28" s="216">
        <v>0</v>
      </c>
      <c r="Q28" s="216">
        <v>77633.679999999993</v>
      </c>
      <c r="R28" s="68" t="s">
        <v>638</v>
      </c>
      <c r="S28" s="363"/>
      <c r="T28" s="277"/>
    </row>
    <row r="29" spans="1:20" ht="51">
      <c r="A29" s="192" t="s">
        <v>550</v>
      </c>
      <c r="B29" s="68"/>
      <c r="C29" s="214" t="s">
        <v>589</v>
      </c>
      <c r="D29" s="215">
        <v>44938</v>
      </c>
      <c r="E29" s="192" t="s">
        <v>1582</v>
      </c>
      <c r="F29" s="192" t="s">
        <v>3</v>
      </c>
      <c r="G29" s="192">
        <v>2084597</v>
      </c>
      <c r="H29" s="68"/>
      <c r="I29" s="198" t="s">
        <v>1786</v>
      </c>
      <c r="J29" s="68"/>
      <c r="K29" s="68"/>
      <c r="L29" s="68"/>
      <c r="M29" s="68"/>
      <c r="N29" s="362"/>
      <c r="O29" s="362"/>
      <c r="P29" s="216">
        <v>0</v>
      </c>
      <c r="Q29" s="216">
        <v>308.33</v>
      </c>
      <c r="R29" s="68" t="s">
        <v>638</v>
      </c>
      <c r="S29" s="363"/>
      <c r="T29" s="277"/>
    </row>
    <row r="30" spans="1:20" ht="51">
      <c r="A30" s="192" t="s">
        <v>550</v>
      </c>
      <c r="B30" s="68"/>
      <c r="C30" s="214" t="s">
        <v>589</v>
      </c>
      <c r="D30" s="215">
        <v>44938</v>
      </c>
      <c r="E30" s="192" t="s">
        <v>1583</v>
      </c>
      <c r="F30" s="192" t="s">
        <v>3</v>
      </c>
      <c r="G30" s="192">
        <v>2084614</v>
      </c>
      <c r="H30" s="68"/>
      <c r="I30" s="198" t="s">
        <v>1787</v>
      </c>
      <c r="J30" s="68"/>
      <c r="K30" s="68"/>
      <c r="L30" s="68"/>
      <c r="M30" s="68"/>
      <c r="N30" s="362"/>
      <c r="O30" s="362"/>
      <c r="P30" s="216">
        <v>0</v>
      </c>
      <c r="Q30" s="216">
        <v>2589.23</v>
      </c>
      <c r="R30" s="68" t="s">
        <v>638</v>
      </c>
      <c r="S30" s="363"/>
      <c r="T30" s="277"/>
    </row>
    <row r="31" spans="1:20" ht="51">
      <c r="A31" s="192" t="s">
        <v>550</v>
      </c>
      <c r="B31" s="68"/>
      <c r="C31" s="214" t="s">
        <v>589</v>
      </c>
      <c r="D31" s="215">
        <v>44938</v>
      </c>
      <c r="E31" s="192" t="s">
        <v>1584</v>
      </c>
      <c r="F31" s="192" t="s">
        <v>3</v>
      </c>
      <c r="G31" s="192">
        <v>2084699</v>
      </c>
      <c r="H31" s="68"/>
      <c r="I31" s="198" t="s">
        <v>1788</v>
      </c>
      <c r="J31" s="68"/>
      <c r="K31" s="68"/>
      <c r="L31" s="68"/>
      <c r="M31" s="68"/>
      <c r="N31" s="362"/>
      <c r="O31" s="362"/>
      <c r="P31" s="216">
        <v>0</v>
      </c>
      <c r="Q31" s="216">
        <v>2000</v>
      </c>
      <c r="R31" s="68" t="s">
        <v>638</v>
      </c>
      <c r="S31" s="363"/>
      <c r="T31" s="277"/>
    </row>
    <row r="32" spans="1:20" ht="51">
      <c r="A32" s="192" t="s">
        <v>550</v>
      </c>
      <c r="B32" s="68"/>
      <c r="C32" s="214" t="s">
        <v>589</v>
      </c>
      <c r="D32" s="215">
        <v>44938</v>
      </c>
      <c r="E32" s="192" t="s">
        <v>1585</v>
      </c>
      <c r="F32" s="192" t="s">
        <v>3</v>
      </c>
      <c r="G32" s="192">
        <v>2084632</v>
      </c>
      <c r="H32" s="68"/>
      <c r="I32" s="198" t="s">
        <v>1789</v>
      </c>
      <c r="J32" s="68"/>
      <c r="K32" s="68"/>
      <c r="L32" s="68"/>
      <c r="M32" s="68"/>
      <c r="N32" s="362"/>
      <c r="O32" s="362"/>
      <c r="P32" s="216">
        <v>0</v>
      </c>
      <c r="Q32" s="216">
        <v>3604.08</v>
      </c>
      <c r="R32" s="68" t="s">
        <v>638</v>
      </c>
      <c r="S32" s="363"/>
      <c r="T32" s="277"/>
    </row>
    <row r="33" spans="1:20" ht="63.75">
      <c r="A33" s="192">
        <v>344</v>
      </c>
      <c r="B33" s="68"/>
      <c r="C33" s="214" t="s">
        <v>139</v>
      </c>
      <c r="D33" s="215">
        <v>44939</v>
      </c>
      <c r="E33" s="192" t="s">
        <v>1586</v>
      </c>
      <c r="F33" s="192" t="s">
        <v>3</v>
      </c>
      <c r="G33" s="192">
        <v>2085059</v>
      </c>
      <c r="H33" s="68"/>
      <c r="I33" s="198" t="s">
        <v>1790</v>
      </c>
      <c r="J33" s="68"/>
      <c r="K33" s="68"/>
      <c r="L33" s="68"/>
      <c r="M33" s="68"/>
      <c r="N33" s="362"/>
      <c r="O33" s="362"/>
      <c r="P33" s="216">
        <v>0</v>
      </c>
      <c r="Q33" s="216">
        <v>990.68</v>
      </c>
      <c r="R33" s="68" t="s">
        <v>638</v>
      </c>
      <c r="S33" s="363"/>
      <c r="T33" s="277"/>
    </row>
    <row r="34" spans="1:20" ht="51">
      <c r="A34" s="192" t="s">
        <v>550</v>
      </c>
      <c r="B34" s="68"/>
      <c r="C34" s="214" t="s">
        <v>589</v>
      </c>
      <c r="D34" s="215">
        <v>44942</v>
      </c>
      <c r="E34" s="192" t="s">
        <v>1587</v>
      </c>
      <c r="F34" s="192" t="s">
        <v>3</v>
      </c>
      <c r="G34" s="192">
        <v>2085200</v>
      </c>
      <c r="H34" s="68"/>
      <c r="I34" s="198" t="s">
        <v>1791</v>
      </c>
      <c r="J34" s="68"/>
      <c r="K34" s="68"/>
      <c r="L34" s="68"/>
      <c r="M34" s="68"/>
      <c r="N34" s="362"/>
      <c r="O34" s="362"/>
      <c r="P34" s="216">
        <v>0</v>
      </c>
      <c r="Q34" s="216">
        <v>280</v>
      </c>
      <c r="R34" s="68" t="s">
        <v>638</v>
      </c>
      <c r="S34" s="363"/>
      <c r="T34" s="277"/>
    </row>
    <row r="35" spans="1:20" ht="51">
      <c r="A35" s="192" t="s">
        <v>550</v>
      </c>
      <c r="B35" s="68"/>
      <c r="C35" s="214" t="s">
        <v>589</v>
      </c>
      <c r="D35" s="215">
        <v>44942</v>
      </c>
      <c r="E35" s="192" t="s">
        <v>1588</v>
      </c>
      <c r="F35" s="192" t="s">
        <v>3</v>
      </c>
      <c r="G35" s="192">
        <v>2085281</v>
      </c>
      <c r="H35" s="68"/>
      <c r="I35" s="198" t="s">
        <v>1792</v>
      </c>
      <c r="J35" s="68"/>
      <c r="K35" s="68"/>
      <c r="L35" s="68"/>
      <c r="M35" s="68"/>
      <c r="N35" s="362"/>
      <c r="O35" s="362"/>
      <c r="P35" s="216">
        <v>0</v>
      </c>
      <c r="Q35" s="216">
        <v>400</v>
      </c>
      <c r="R35" s="68" t="s">
        <v>638</v>
      </c>
      <c r="S35" s="363"/>
      <c r="T35" s="277"/>
    </row>
    <row r="36" spans="1:20" ht="51">
      <c r="A36" s="192" t="s">
        <v>550</v>
      </c>
      <c r="B36" s="68"/>
      <c r="C36" s="214" t="s">
        <v>589</v>
      </c>
      <c r="D36" s="215">
        <v>44943</v>
      </c>
      <c r="E36" s="192" t="s">
        <v>1589</v>
      </c>
      <c r="F36" s="192" t="s">
        <v>3</v>
      </c>
      <c r="G36" s="192">
        <v>2085633</v>
      </c>
      <c r="H36" s="68"/>
      <c r="I36" s="198" t="s">
        <v>1793</v>
      </c>
      <c r="J36" s="68"/>
      <c r="K36" s="68"/>
      <c r="L36" s="68"/>
      <c r="M36" s="68"/>
      <c r="N36" s="362"/>
      <c r="O36" s="362"/>
      <c r="P36" s="216">
        <v>0</v>
      </c>
      <c r="Q36" s="216">
        <v>376.34</v>
      </c>
      <c r="R36" s="68" t="s">
        <v>638</v>
      </c>
      <c r="S36" s="363"/>
      <c r="T36" s="277"/>
    </row>
    <row r="37" spans="1:20" ht="51">
      <c r="A37" s="192" t="s">
        <v>550</v>
      </c>
      <c r="B37" s="68"/>
      <c r="C37" s="214" t="s">
        <v>589</v>
      </c>
      <c r="D37" s="215">
        <v>44943</v>
      </c>
      <c r="E37" s="192" t="s">
        <v>1590</v>
      </c>
      <c r="F37" s="192" t="s">
        <v>3</v>
      </c>
      <c r="G37" s="192">
        <v>2085573</v>
      </c>
      <c r="H37" s="68"/>
      <c r="I37" s="198" t="s">
        <v>1794</v>
      </c>
      <c r="J37" s="68"/>
      <c r="K37" s="68"/>
      <c r="L37" s="68"/>
      <c r="M37" s="68"/>
      <c r="N37" s="362"/>
      <c r="O37" s="362"/>
      <c r="P37" s="216">
        <v>0</v>
      </c>
      <c r="Q37" s="216">
        <v>554.08000000000004</v>
      </c>
      <c r="R37" s="68" t="s">
        <v>638</v>
      </c>
      <c r="S37" s="363"/>
      <c r="T37" s="277"/>
    </row>
    <row r="38" spans="1:20" ht="51">
      <c r="A38" s="192" t="s">
        <v>550</v>
      </c>
      <c r="B38" s="68"/>
      <c r="C38" s="214" t="s">
        <v>589</v>
      </c>
      <c r="D38" s="215">
        <v>44943</v>
      </c>
      <c r="E38" s="192" t="s">
        <v>1591</v>
      </c>
      <c r="F38" s="192" t="s">
        <v>3</v>
      </c>
      <c r="G38" s="192">
        <v>2085576</v>
      </c>
      <c r="H38" s="68"/>
      <c r="I38" s="198" t="s">
        <v>1795</v>
      </c>
      <c r="J38" s="68"/>
      <c r="K38" s="68"/>
      <c r="L38" s="68"/>
      <c r="M38" s="68"/>
      <c r="N38" s="362"/>
      <c r="O38" s="362"/>
      <c r="P38" s="216">
        <v>0</v>
      </c>
      <c r="Q38" s="216">
        <v>788.88</v>
      </c>
      <c r="R38" s="68" t="s">
        <v>638</v>
      </c>
      <c r="S38" s="363"/>
      <c r="T38" s="277"/>
    </row>
    <row r="39" spans="1:20" ht="51">
      <c r="A39" s="192" t="s">
        <v>550</v>
      </c>
      <c r="B39" s="68"/>
      <c r="C39" s="214" t="s">
        <v>589</v>
      </c>
      <c r="D39" s="215">
        <v>44943</v>
      </c>
      <c r="E39" s="192" t="s">
        <v>1592</v>
      </c>
      <c r="F39" s="192" t="s">
        <v>3</v>
      </c>
      <c r="G39" s="192">
        <v>2085578</v>
      </c>
      <c r="H39" s="68"/>
      <c r="I39" s="198" t="s">
        <v>1796</v>
      </c>
      <c r="J39" s="68"/>
      <c r="K39" s="68"/>
      <c r="L39" s="68"/>
      <c r="M39" s="68"/>
      <c r="N39" s="362"/>
      <c r="O39" s="362"/>
      <c r="P39" s="216">
        <v>0</v>
      </c>
      <c r="Q39" s="216">
        <v>2424.1</v>
      </c>
      <c r="R39" s="68" t="s">
        <v>638</v>
      </c>
      <c r="S39" s="363"/>
      <c r="T39" s="277"/>
    </row>
    <row r="40" spans="1:20" ht="51">
      <c r="A40" s="192" t="s">
        <v>550</v>
      </c>
      <c r="B40" s="68"/>
      <c r="C40" s="214" t="s">
        <v>589</v>
      </c>
      <c r="D40" s="215">
        <v>44943</v>
      </c>
      <c r="E40" s="192" t="s">
        <v>1593</v>
      </c>
      <c r="F40" s="192" t="s">
        <v>3</v>
      </c>
      <c r="G40" s="192">
        <v>2085580</v>
      </c>
      <c r="H40" s="68"/>
      <c r="I40" s="198" t="s">
        <v>1797</v>
      </c>
      <c r="J40" s="68"/>
      <c r="K40" s="68"/>
      <c r="L40" s="68"/>
      <c r="M40" s="68"/>
      <c r="N40" s="362"/>
      <c r="O40" s="362"/>
      <c r="P40" s="216">
        <v>0</v>
      </c>
      <c r="Q40" s="216">
        <v>445.55</v>
      </c>
      <c r="R40" s="68" t="s">
        <v>638</v>
      </c>
      <c r="S40" s="363"/>
      <c r="T40" s="277"/>
    </row>
    <row r="41" spans="1:20" ht="51">
      <c r="A41" s="192" t="s">
        <v>550</v>
      </c>
      <c r="B41" s="68"/>
      <c r="C41" s="214" t="s">
        <v>589</v>
      </c>
      <c r="D41" s="215">
        <v>44944</v>
      </c>
      <c r="E41" s="192" t="s">
        <v>1594</v>
      </c>
      <c r="F41" s="192" t="s">
        <v>3</v>
      </c>
      <c r="G41" s="192">
        <v>2085865</v>
      </c>
      <c r="H41" s="68"/>
      <c r="I41" s="198" t="s">
        <v>1798</v>
      </c>
      <c r="J41" s="68"/>
      <c r="K41" s="68"/>
      <c r="L41" s="68"/>
      <c r="M41" s="68"/>
      <c r="N41" s="362"/>
      <c r="O41" s="362"/>
      <c r="P41" s="216">
        <v>0</v>
      </c>
      <c r="Q41" s="216">
        <v>7746.82</v>
      </c>
      <c r="R41" s="68" t="s">
        <v>638</v>
      </c>
      <c r="S41" s="363"/>
      <c r="T41" s="277"/>
    </row>
    <row r="42" spans="1:20" ht="38.25">
      <c r="A42" s="192" t="s">
        <v>550</v>
      </c>
      <c r="B42" s="68"/>
      <c r="C42" s="214" t="s">
        <v>589</v>
      </c>
      <c r="D42" s="215">
        <v>44944</v>
      </c>
      <c r="E42" s="192" t="s">
        <v>1595</v>
      </c>
      <c r="F42" s="192" t="s">
        <v>3</v>
      </c>
      <c r="G42" s="192">
        <v>2085892</v>
      </c>
      <c r="H42" s="68"/>
      <c r="I42" s="198" t="s">
        <v>1799</v>
      </c>
      <c r="J42" s="68"/>
      <c r="K42" s="68"/>
      <c r="L42" s="68"/>
      <c r="M42" s="68"/>
      <c r="N42" s="362"/>
      <c r="O42" s="362"/>
      <c r="P42" s="216">
        <v>0</v>
      </c>
      <c r="Q42" s="216">
        <v>197.1</v>
      </c>
      <c r="R42" s="68" t="s">
        <v>638</v>
      </c>
      <c r="S42" s="363"/>
      <c r="T42" s="277"/>
    </row>
    <row r="43" spans="1:20" ht="51">
      <c r="A43" s="192" t="s">
        <v>550</v>
      </c>
      <c r="B43" s="68"/>
      <c r="C43" s="214" t="s">
        <v>589</v>
      </c>
      <c r="D43" s="215">
        <v>44944</v>
      </c>
      <c r="E43" s="192" t="s">
        <v>1596</v>
      </c>
      <c r="F43" s="192" t="s">
        <v>3</v>
      </c>
      <c r="G43" s="192">
        <v>2085934</v>
      </c>
      <c r="H43" s="68"/>
      <c r="I43" s="198" t="s">
        <v>1800</v>
      </c>
      <c r="J43" s="68"/>
      <c r="K43" s="68"/>
      <c r="L43" s="68"/>
      <c r="M43" s="68"/>
      <c r="N43" s="362"/>
      <c r="O43" s="362"/>
      <c r="P43" s="216">
        <v>0</v>
      </c>
      <c r="Q43" s="216">
        <v>100</v>
      </c>
      <c r="R43" s="68" t="s">
        <v>638</v>
      </c>
      <c r="S43" s="363"/>
      <c r="T43" s="277"/>
    </row>
    <row r="44" spans="1:20" ht="51">
      <c r="A44" s="192" t="s">
        <v>544</v>
      </c>
      <c r="B44" s="68"/>
      <c r="C44" s="214" t="s">
        <v>683</v>
      </c>
      <c r="D44" s="215">
        <v>44944</v>
      </c>
      <c r="E44" s="192" t="s">
        <v>1597</v>
      </c>
      <c r="F44" s="192" t="s">
        <v>3</v>
      </c>
      <c r="G44" s="192">
        <v>2085869</v>
      </c>
      <c r="H44" s="68"/>
      <c r="I44" s="198" t="s">
        <v>1801</v>
      </c>
      <c r="J44" s="68"/>
      <c r="K44" s="68"/>
      <c r="L44" s="68"/>
      <c r="M44" s="68"/>
      <c r="N44" s="362"/>
      <c r="O44" s="362"/>
      <c r="P44" s="216">
        <v>0</v>
      </c>
      <c r="Q44" s="216">
        <v>162131.75</v>
      </c>
      <c r="R44" s="68" t="s">
        <v>638</v>
      </c>
      <c r="S44" s="363"/>
      <c r="T44" s="277"/>
    </row>
    <row r="45" spans="1:20" ht="51">
      <c r="A45" s="192" t="s">
        <v>550</v>
      </c>
      <c r="B45" s="68"/>
      <c r="C45" s="214" t="s">
        <v>589</v>
      </c>
      <c r="D45" s="215">
        <v>44944</v>
      </c>
      <c r="E45" s="192" t="s">
        <v>1598</v>
      </c>
      <c r="F45" s="192" t="s">
        <v>3</v>
      </c>
      <c r="G45" s="192">
        <v>2085891</v>
      </c>
      <c r="H45" s="68"/>
      <c r="I45" s="198" t="s">
        <v>1802</v>
      </c>
      <c r="J45" s="68"/>
      <c r="K45" s="68"/>
      <c r="L45" s="68"/>
      <c r="M45" s="68"/>
      <c r="N45" s="362"/>
      <c r="O45" s="362"/>
      <c r="P45" s="216">
        <v>0</v>
      </c>
      <c r="Q45" s="216">
        <v>1722.76</v>
      </c>
      <c r="R45" s="68" t="s">
        <v>638</v>
      </c>
      <c r="S45" s="363"/>
      <c r="T45" s="277"/>
    </row>
    <row r="46" spans="1:20" ht="51">
      <c r="A46" s="192" t="s">
        <v>541</v>
      </c>
      <c r="B46" s="68"/>
      <c r="C46" s="214" t="s">
        <v>590</v>
      </c>
      <c r="D46" s="215">
        <v>44944</v>
      </c>
      <c r="E46" s="192" t="s">
        <v>1599</v>
      </c>
      <c r="F46" s="192" t="s">
        <v>3</v>
      </c>
      <c r="G46" s="192">
        <v>2085921</v>
      </c>
      <c r="H46" s="68"/>
      <c r="I46" s="198" t="s">
        <v>1803</v>
      </c>
      <c r="J46" s="68"/>
      <c r="K46" s="68"/>
      <c r="L46" s="68"/>
      <c r="M46" s="68"/>
      <c r="N46" s="362"/>
      <c r="O46" s="362"/>
      <c r="P46" s="216">
        <v>0</v>
      </c>
      <c r="Q46" s="216">
        <v>318090.83</v>
      </c>
      <c r="R46" s="68" t="s">
        <v>638</v>
      </c>
      <c r="S46" s="363"/>
      <c r="T46" s="277"/>
    </row>
    <row r="47" spans="1:20" ht="51">
      <c r="A47" s="192" t="s">
        <v>541</v>
      </c>
      <c r="B47" s="68"/>
      <c r="C47" s="214" t="s">
        <v>590</v>
      </c>
      <c r="D47" s="215">
        <v>44944</v>
      </c>
      <c r="E47" s="192" t="s">
        <v>1600</v>
      </c>
      <c r="F47" s="192" t="s">
        <v>3</v>
      </c>
      <c r="G47" s="192">
        <v>2085922</v>
      </c>
      <c r="H47" s="68"/>
      <c r="I47" s="198" t="s">
        <v>1804</v>
      </c>
      <c r="J47" s="68"/>
      <c r="K47" s="68"/>
      <c r="L47" s="68"/>
      <c r="M47" s="68"/>
      <c r="N47" s="362"/>
      <c r="O47" s="362"/>
      <c r="P47" s="216">
        <v>0</v>
      </c>
      <c r="Q47" s="216">
        <v>11664.58</v>
      </c>
      <c r="R47" s="68" t="s">
        <v>638</v>
      </c>
      <c r="S47" s="363"/>
      <c r="T47" s="277"/>
    </row>
    <row r="48" spans="1:20" ht="51">
      <c r="A48" s="192" t="s">
        <v>541</v>
      </c>
      <c r="B48" s="68"/>
      <c r="C48" s="214" t="s">
        <v>590</v>
      </c>
      <c r="D48" s="215">
        <v>44944</v>
      </c>
      <c r="E48" s="192" t="s">
        <v>1601</v>
      </c>
      <c r="F48" s="192" t="s">
        <v>3</v>
      </c>
      <c r="G48" s="192">
        <v>2085925</v>
      </c>
      <c r="H48" s="68"/>
      <c r="I48" s="198" t="s">
        <v>1805</v>
      </c>
      <c r="J48" s="68"/>
      <c r="K48" s="68"/>
      <c r="L48" s="68"/>
      <c r="M48" s="68"/>
      <c r="N48" s="362"/>
      <c r="O48" s="362"/>
      <c r="P48" s="216">
        <v>0</v>
      </c>
      <c r="Q48" s="216">
        <v>362621.14</v>
      </c>
      <c r="R48" s="68" t="s">
        <v>638</v>
      </c>
      <c r="S48" s="363"/>
      <c r="T48" s="277"/>
    </row>
    <row r="49" spans="1:20" ht="51">
      <c r="A49" s="192" t="s">
        <v>541</v>
      </c>
      <c r="B49" s="68"/>
      <c r="C49" s="214" t="s">
        <v>590</v>
      </c>
      <c r="D49" s="215">
        <v>44944</v>
      </c>
      <c r="E49" s="192" t="s">
        <v>1602</v>
      </c>
      <c r="F49" s="192" t="s">
        <v>3</v>
      </c>
      <c r="G49" s="192">
        <v>2085929</v>
      </c>
      <c r="H49" s="68"/>
      <c r="I49" s="198" t="s">
        <v>1806</v>
      </c>
      <c r="J49" s="68"/>
      <c r="K49" s="68"/>
      <c r="L49" s="68"/>
      <c r="M49" s="68"/>
      <c r="N49" s="362"/>
      <c r="O49" s="362"/>
      <c r="P49" s="216">
        <v>0</v>
      </c>
      <c r="Q49" s="216">
        <v>1925.75</v>
      </c>
      <c r="R49" s="68" t="s">
        <v>638</v>
      </c>
      <c r="S49" s="363"/>
      <c r="T49" s="277"/>
    </row>
    <row r="50" spans="1:20" ht="51">
      <c r="A50" s="192" t="s">
        <v>550</v>
      </c>
      <c r="B50" s="68"/>
      <c r="C50" s="214" t="s">
        <v>589</v>
      </c>
      <c r="D50" s="215">
        <v>44945</v>
      </c>
      <c r="E50" s="192" t="s">
        <v>1603</v>
      </c>
      <c r="F50" s="192" t="s">
        <v>3</v>
      </c>
      <c r="G50" s="192">
        <v>2086327</v>
      </c>
      <c r="H50" s="68"/>
      <c r="I50" s="198" t="s">
        <v>1807</v>
      </c>
      <c r="J50" s="68"/>
      <c r="K50" s="68"/>
      <c r="L50" s="68"/>
      <c r="M50" s="68"/>
      <c r="N50" s="362"/>
      <c r="O50" s="362"/>
      <c r="P50" s="216">
        <v>0</v>
      </c>
      <c r="Q50" s="216">
        <v>321.60000000000002</v>
      </c>
      <c r="R50" s="68" t="s">
        <v>638</v>
      </c>
      <c r="S50" s="363"/>
      <c r="T50" s="277"/>
    </row>
    <row r="51" spans="1:20" ht="51">
      <c r="A51" s="192" t="s">
        <v>541</v>
      </c>
      <c r="B51" s="68"/>
      <c r="C51" s="214" t="s">
        <v>590</v>
      </c>
      <c r="D51" s="215">
        <v>44945</v>
      </c>
      <c r="E51" s="192" t="s">
        <v>1604</v>
      </c>
      <c r="F51" s="192" t="s">
        <v>3</v>
      </c>
      <c r="G51" s="192">
        <v>2086239</v>
      </c>
      <c r="H51" s="68"/>
      <c r="I51" s="198" t="s">
        <v>1808</v>
      </c>
      <c r="J51" s="68"/>
      <c r="K51" s="68"/>
      <c r="L51" s="68"/>
      <c r="M51" s="68"/>
      <c r="N51" s="362"/>
      <c r="O51" s="362"/>
      <c r="P51" s="216">
        <v>0</v>
      </c>
      <c r="Q51" s="216">
        <v>1017.3</v>
      </c>
      <c r="R51" s="68" t="s">
        <v>638</v>
      </c>
      <c r="S51" s="363"/>
      <c r="T51" s="277"/>
    </row>
    <row r="52" spans="1:20" ht="51">
      <c r="A52" s="192" t="s">
        <v>541</v>
      </c>
      <c r="B52" s="68"/>
      <c r="C52" s="214" t="s">
        <v>590</v>
      </c>
      <c r="D52" s="215">
        <v>44945</v>
      </c>
      <c r="E52" s="192" t="s">
        <v>1605</v>
      </c>
      <c r="F52" s="192" t="s">
        <v>3</v>
      </c>
      <c r="G52" s="192">
        <v>2086241</v>
      </c>
      <c r="H52" s="68"/>
      <c r="I52" s="198" t="s">
        <v>1809</v>
      </c>
      <c r="J52" s="68"/>
      <c r="K52" s="68"/>
      <c r="L52" s="68"/>
      <c r="M52" s="68"/>
      <c r="N52" s="362"/>
      <c r="O52" s="362"/>
      <c r="P52" s="216">
        <v>0</v>
      </c>
      <c r="Q52" s="216">
        <v>9321.94</v>
      </c>
      <c r="R52" s="68" t="s">
        <v>638</v>
      </c>
      <c r="S52" s="363"/>
      <c r="T52" s="277"/>
    </row>
    <row r="53" spans="1:20" ht="51">
      <c r="A53" s="192" t="s">
        <v>550</v>
      </c>
      <c r="B53" s="68"/>
      <c r="C53" s="214" t="s">
        <v>589</v>
      </c>
      <c r="D53" s="215">
        <v>44946</v>
      </c>
      <c r="E53" s="192" t="s">
        <v>1606</v>
      </c>
      <c r="F53" s="192" t="s">
        <v>3</v>
      </c>
      <c r="G53" s="192">
        <v>2086579</v>
      </c>
      <c r="H53" s="68"/>
      <c r="I53" s="198" t="s">
        <v>1810</v>
      </c>
      <c r="J53" s="68"/>
      <c r="K53" s="68"/>
      <c r="L53" s="68"/>
      <c r="M53" s="68"/>
      <c r="N53" s="362"/>
      <c r="O53" s="362"/>
      <c r="P53" s="216">
        <v>0</v>
      </c>
      <c r="Q53" s="216">
        <v>950</v>
      </c>
      <c r="R53" s="68" t="s">
        <v>638</v>
      </c>
      <c r="S53" s="363"/>
      <c r="T53" s="277"/>
    </row>
    <row r="54" spans="1:20" ht="51">
      <c r="A54" s="192">
        <v>903</v>
      </c>
      <c r="B54" s="68"/>
      <c r="C54" s="214" t="s">
        <v>192</v>
      </c>
      <c r="D54" s="215">
        <v>44946</v>
      </c>
      <c r="E54" s="192" t="s">
        <v>1607</v>
      </c>
      <c r="F54" s="192" t="s">
        <v>3</v>
      </c>
      <c r="G54" s="192">
        <v>2086558</v>
      </c>
      <c r="H54" s="68"/>
      <c r="I54" s="198" t="s">
        <v>1811</v>
      </c>
      <c r="J54" s="68"/>
      <c r="K54" s="68"/>
      <c r="L54" s="68"/>
      <c r="M54" s="68"/>
      <c r="N54" s="362"/>
      <c r="O54" s="362"/>
      <c r="P54" s="216">
        <v>0</v>
      </c>
      <c r="Q54" s="216">
        <v>4349.6400000000003</v>
      </c>
      <c r="R54" s="68" t="s">
        <v>638</v>
      </c>
      <c r="S54" s="363"/>
      <c r="T54" s="277"/>
    </row>
    <row r="55" spans="1:20" ht="76.5">
      <c r="A55" s="192" t="s">
        <v>550</v>
      </c>
      <c r="B55" s="68"/>
      <c r="C55" s="214" t="s">
        <v>589</v>
      </c>
      <c r="D55" s="215">
        <v>44946</v>
      </c>
      <c r="E55" s="192" t="s">
        <v>1891</v>
      </c>
      <c r="F55" s="192" t="s">
        <v>3</v>
      </c>
      <c r="G55" s="192">
        <v>2086569</v>
      </c>
      <c r="H55" s="68"/>
      <c r="I55" s="198" t="s">
        <v>2065</v>
      </c>
      <c r="J55" s="68"/>
      <c r="K55" s="68"/>
      <c r="L55" s="68"/>
      <c r="M55" s="68"/>
      <c r="N55" s="362"/>
      <c r="O55" s="362"/>
      <c r="P55" s="216">
        <v>0</v>
      </c>
      <c r="Q55" s="216">
        <v>9130</v>
      </c>
      <c r="R55" s="68" t="s">
        <v>1464</v>
      </c>
      <c r="S55" s="363"/>
      <c r="T55" s="277"/>
    </row>
    <row r="56" spans="1:20" ht="76.5">
      <c r="A56" s="192">
        <v>905</v>
      </c>
      <c r="B56" s="68"/>
      <c r="C56" s="214" t="s">
        <v>194</v>
      </c>
      <c r="D56" s="215">
        <v>44946</v>
      </c>
      <c r="E56" s="192" t="s">
        <v>1892</v>
      </c>
      <c r="F56" s="192" t="s">
        <v>3</v>
      </c>
      <c r="G56" s="192">
        <v>2086570</v>
      </c>
      <c r="H56" s="68"/>
      <c r="I56" s="198" t="s">
        <v>2066</v>
      </c>
      <c r="J56" s="68"/>
      <c r="K56" s="68"/>
      <c r="L56" s="68"/>
      <c r="M56" s="68"/>
      <c r="N56" s="362"/>
      <c r="O56" s="362"/>
      <c r="P56" s="216">
        <v>0</v>
      </c>
      <c r="Q56" s="216">
        <v>719.25</v>
      </c>
      <c r="R56" s="68" t="s">
        <v>1464</v>
      </c>
      <c r="S56" s="363"/>
      <c r="T56" s="277"/>
    </row>
    <row r="57" spans="1:20" ht="76.5">
      <c r="A57" s="192">
        <v>905</v>
      </c>
      <c r="B57" s="68"/>
      <c r="C57" s="214" t="s">
        <v>194</v>
      </c>
      <c r="D57" s="215">
        <v>44946</v>
      </c>
      <c r="E57" s="192" t="s">
        <v>1892</v>
      </c>
      <c r="F57" s="192" t="s">
        <v>3</v>
      </c>
      <c r="G57" s="192">
        <v>2086570</v>
      </c>
      <c r="H57" s="68"/>
      <c r="I57" s="198" t="s">
        <v>2066</v>
      </c>
      <c r="J57" s="68"/>
      <c r="K57" s="68"/>
      <c r="L57" s="68"/>
      <c r="M57" s="68"/>
      <c r="N57" s="362"/>
      <c r="O57" s="362"/>
      <c r="P57" s="216">
        <v>0</v>
      </c>
      <c r="Q57" s="216">
        <v>3349.35</v>
      </c>
      <c r="R57" s="68" t="s">
        <v>1464</v>
      </c>
      <c r="S57" s="363"/>
      <c r="T57" s="277"/>
    </row>
    <row r="58" spans="1:20" ht="38.25">
      <c r="A58" s="192" t="s">
        <v>550</v>
      </c>
      <c r="B58" s="68"/>
      <c r="C58" s="214" t="s">
        <v>589</v>
      </c>
      <c r="D58" s="215">
        <v>44950</v>
      </c>
      <c r="E58" s="192" t="s">
        <v>1608</v>
      </c>
      <c r="F58" s="192" t="s">
        <v>3</v>
      </c>
      <c r="G58" s="192">
        <v>2086874</v>
      </c>
      <c r="H58" s="68"/>
      <c r="I58" s="198" t="s">
        <v>1812</v>
      </c>
      <c r="J58" s="68"/>
      <c r="K58" s="68"/>
      <c r="L58" s="68"/>
      <c r="M58" s="68"/>
      <c r="N58" s="362"/>
      <c r="O58" s="362"/>
      <c r="P58" s="216">
        <v>0</v>
      </c>
      <c r="Q58" s="216">
        <v>1713.97</v>
      </c>
      <c r="R58" s="68" t="s">
        <v>638</v>
      </c>
      <c r="S58" s="363"/>
      <c r="T58" s="277"/>
    </row>
    <row r="59" spans="1:20" ht="51">
      <c r="A59" s="192" t="s">
        <v>550</v>
      </c>
      <c r="B59" s="68"/>
      <c r="C59" s="214" t="s">
        <v>589</v>
      </c>
      <c r="D59" s="215">
        <v>44950</v>
      </c>
      <c r="E59" s="192" t="s">
        <v>1609</v>
      </c>
      <c r="F59" s="192" t="s">
        <v>3</v>
      </c>
      <c r="G59" s="192">
        <v>2086886</v>
      </c>
      <c r="H59" s="68"/>
      <c r="I59" s="198" t="s">
        <v>1813</v>
      </c>
      <c r="J59" s="68"/>
      <c r="K59" s="68"/>
      <c r="L59" s="68"/>
      <c r="M59" s="68"/>
      <c r="N59" s="362"/>
      <c r="O59" s="362"/>
      <c r="P59" s="216">
        <v>0</v>
      </c>
      <c r="Q59" s="216">
        <v>493.97</v>
      </c>
      <c r="R59" s="68" t="s">
        <v>638</v>
      </c>
      <c r="S59" s="363"/>
      <c r="T59" s="277"/>
    </row>
    <row r="60" spans="1:20" ht="51">
      <c r="A60" s="192">
        <v>417</v>
      </c>
      <c r="B60" s="68"/>
      <c r="C60" s="214" t="s">
        <v>147</v>
      </c>
      <c r="D60" s="215">
        <v>44950</v>
      </c>
      <c r="E60" s="192" t="s">
        <v>1610</v>
      </c>
      <c r="F60" s="192" t="s">
        <v>3</v>
      </c>
      <c r="G60" s="192">
        <v>2086912</v>
      </c>
      <c r="H60" s="68"/>
      <c r="I60" s="198" t="s">
        <v>1814</v>
      </c>
      <c r="J60" s="68"/>
      <c r="K60" s="68"/>
      <c r="L60" s="68"/>
      <c r="M60" s="68"/>
      <c r="N60" s="362"/>
      <c r="O60" s="362"/>
      <c r="P60" s="216">
        <v>0</v>
      </c>
      <c r="Q60" s="216">
        <v>49085.33</v>
      </c>
      <c r="R60" s="68" t="s">
        <v>638</v>
      </c>
      <c r="S60" s="363"/>
      <c r="T60" s="277"/>
    </row>
    <row r="61" spans="1:20" ht="51">
      <c r="A61" s="192" t="s">
        <v>550</v>
      </c>
      <c r="B61" s="68"/>
      <c r="C61" s="214" t="s">
        <v>589</v>
      </c>
      <c r="D61" s="215">
        <v>44950</v>
      </c>
      <c r="E61" s="192" t="s">
        <v>1611</v>
      </c>
      <c r="F61" s="192" t="s">
        <v>3</v>
      </c>
      <c r="G61" s="192">
        <v>2086923</v>
      </c>
      <c r="H61" s="68"/>
      <c r="I61" s="198" t="s">
        <v>1815</v>
      </c>
      <c r="J61" s="68"/>
      <c r="K61" s="68"/>
      <c r="L61" s="68"/>
      <c r="M61" s="68"/>
      <c r="N61" s="362"/>
      <c r="O61" s="362"/>
      <c r="P61" s="216">
        <v>0</v>
      </c>
      <c r="Q61" s="216">
        <v>1265.94</v>
      </c>
      <c r="R61" s="68" t="s">
        <v>638</v>
      </c>
      <c r="S61" s="363"/>
      <c r="T61" s="277"/>
    </row>
    <row r="62" spans="1:20" ht="51">
      <c r="A62" s="192" t="s">
        <v>550</v>
      </c>
      <c r="B62" s="68"/>
      <c r="C62" s="214" t="s">
        <v>589</v>
      </c>
      <c r="D62" s="215">
        <v>44950</v>
      </c>
      <c r="E62" s="192" t="s">
        <v>1612</v>
      </c>
      <c r="F62" s="192" t="s">
        <v>3</v>
      </c>
      <c r="G62" s="192">
        <v>2086926</v>
      </c>
      <c r="H62" s="68"/>
      <c r="I62" s="198" t="s">
        <v>1816</v>
      </c>
      <c r="J62" s="68"/>
      <c r="K62" s="68"/>
      <c r="L62" s="68"/>
      <c r="M62" s="68"/>
      <c r="N62" s="362"/>
      <c r="O62" s="362"/>
      <c r="P62" s="216">
        <v>0</v>
      </c>
      <c r="Q62" s="216">
        <v>697.47</v>
      </c>
      <c r="R62" s="68" t="s">
        <v>638</v>
      </c>
      <c r="S62" s="363"/>
      <c r="T62" s="277"/>
    </row>
    <row r="63" spans="1:20" ht="51">
      <c r="A63" s="192" t="s">
        <v>550</v>
      </c>
      <c r="B63" s="68"/>
      <c r="C63" s="214" t="s">
        <v>589</v>
      </c>
      <c r="D63" s="215">
        <v>44950</v>
      </c>
      <c r="E63" s="192" t="s">
        <v>1613</v>
      </c>
      <c r="F63" s="192" t="s">
        <v>3</v>
      </c>
      <c r="G63" s="192">
        <v>2086977</v>
      </c>
      <c r="H63" s="68"/>
      <c r="I63" s="198" t="s">
        <v>1817</v>
      </c>
      <c r="J63" s="68"/>
      <c r="K63" s="68"/>
      <c r="L63" s="68"/>
      <c r="M63" s="68"/>
      <c r="N63" s="362"/>
      <c r="O63" s="362"/>
      <c r="P63" s="216">
        <v>0</v>
      </c>
      <c r="Q63" s="216">
        <v>4638.59</v>
      </c>
      <c r="R63" s="68" t="s">
        <v>638</v>
      </c>
      <c r="S63" s="363"/>
      <c r="T63" s="277"/>
    </row>
    <row r="64" spans="1:20" ht="51">
      <c r="A64" s="192" t="s">
        <v>550</v>
      </c>
      <c r="B64" s="68"/>
      <c r="C64" s="214" t="s">
        <v>589</v>
      </c>
      <c r="D64" s="215">
        <v>44951</v>
      </c>
      <c r="E64" s="192" t="s">
        <v>1614</v>
      </c>
      <c r="F64" s="192" t="s">
        <v>3</v>
      </c>
      <c r="G64" s="192">
        <v>2087261</v>
      </c>
      <c r="H64" s="68"/>
      <c r="I64" s="198" t="s">
        <v>1818</v>
      </c>
      <c r="J64" s="68"/>
      <c r="K64" s="68"/>
      <c r="L64" s="68"/>
      <c r="M64" s="68"/>
      <c r="N64" s="362"/>
      <c r="O64" s="362"/>
      <c r="P64" s="216">
        <v>0</v>
      </c>
      <c r="Q64" s="216">
        <v>456.62</v>
      </c>
      <c r="R64" s="68" t="s">
        <v>638</v>
      </c>
      <c r="S64" s="363"/>
      <c r="T64" s="277"/>
    </row>
    <row r="65" spans="1:20" ht="51">
      <c r="A65" s="192" t="s">
        <v>550</v>
      </c>
      <c r="B65" s="68"/>
      <c r="C65" s="214" t="s">
        <v>589</v>
      </c>
      <c r="D65" s="215">
        <v>44951</v>
      </c>
      <c r="E65" s="192" t="s">
        <v>1615</v>
      </c>
      <c r="F65" s="192" t="s">
        <v>3</v>
      </c>
      <c r="G65" s="192">
        <v>2087297</v>
      </c>
      <c r="H65" s="68"/>
      <c r="I65" s="198" t="s">
        <v>1819</v>
      </c>
      <c r="J65" s="68"/>
      <c r="K65" s="68"/>
      <c r="L65" s="68"/>
      <c r="M65" s="68"/>
      <c r="N65" s="362"/>
      <c r="O65" s="362"/>
      <c r="P65" s="216">
        <v>0</v>
      </c>
      <c r="Q65" s="216">
        <v>75.16</v>
      </c>
      <c r="R65" s="68" t="s">
        <v>638</v>
      </c>
      <c r="S65" s="363"/>
      <c r="T65" s="277"/>
    </row>
    <row r="66" spans="1:20" ht="51">
      <c r="A66" s="192" t="s">
        <v>550</v>
      </c>
      <c r="B66" s="68"/>
      <c r="C66" s="214" t="s">
        <v>589</v>
      </c>
      <c r="D66" s="215">
        <v>44951</v>
      </c>
      <c r="E66" s="192" t="s">
        <v>1616</v>
      </c>
      <c r="F66" s="192" t="s">
        <v>3</v>
      </c>
      <c r="G66" s="192">
        <v>2087390</v>
      </c>
      <c r="H66" s="68"/>
      <c r="I66" s="198" t="s">
        <v>1820</v>
      </c>
      <c r="J66" s="68"/>
      <c r="K66" s="68"/>
      <c r="L66" s="68"/>
      <c r="M66" s="68"/>
      <c r="N66" s="362"/>
      <c r="O66" s="362"/>
      <c r="P66" s="216">
        <v>0</v>
      </c>
      <c r="Q66" s="216">
        <v>188.33</v>
      </c>
      <c r="R66" s="68" t="s">
        <v>638</v>
      </c>
      <c r="S66" s="363"/>
      <c r="T66" s="277"/>
    </row>
    <row r="67" spans="1:20" ht="51">
      <c r="A67" s="192" t="s">
        <v>550</v>
      </c>
      <c r="B67" s="68"/>
      <c r="C67" s="214" t="s">
        <v>589</v>
      </c>
      <c r="D67" s="215">
        <v>44951</v>
      </c>
      <c r="E67" s="192" t="s">
        <v>1617</v>
      </c>
      <c r="F67" s="192" t="s">
        <v>3</v>
      </c>
      <c r="G67" s="192">
        <v>2087192</v>
      </c>
      <c r="H67" s="68"/>
      <c r="I67" s="198" t="s">
        <v>1821</v>
      </c>
      <c r="J67" s="68"/>
      <c r="K67" s="68"/>
      <c r="L67" s="68"/>
      <c r="M67" s="68"/>
      <c r="N67" s="362"/>
      <c r="O67" s="362"/>
      <c r="P67" s="216">
        <v>0</v>
      </c>
      <c r="Q67" s="216">
        <v>3024</v>
      </c>
      <c r="R67" s="68" t="s">
        <v>638</v>
      </c>
      <c r="S67" s="363"/>
      <c r="T67" s="277"/>
    </row>
    <row r="68" spans="1:20" ht="51">
      <c r="A68" s="192" t="s">
        <v>550</v>
      </c>
      <c r="B68" s="68"/>
      <c r="C68" s="214" t="s">
        <v>589</v>
      </c>
      <c r="D68" s="215">
        <v>44951</v>
      </c>
      <c r="E68" s="192" t="s">
        <v>1618</v>
      </c>
      <c r="F68" s="192" t="s">
        <v>3</v>
      </c>
      <c r="G68" s="192">
        <v>2087260</v>
      </c>
      <c r="H68" s="68"/>
      <c r="I68" s="198" t="s">
        <v>1822</v>
      </c>
      <c r="J68" s="68"/>
      <c r="K68" s="68"/>
      <c r="L68" s="68"/>
      <c r="M68" s="68"/>
      <c r="N68" s="362"/>
      <c r="O68" s="362"/>
      <c r="P68" s="216">
        <v>0</v>
      </c>
      <c r="Q68" s="216">
        <v>936.24</v>
      </c>
      <c r="R68" s="68" t="s">
        <v>638</v>
      </c>
      <c r="S68" s="363"/>
      <c r="T68" s="277"/>
    </row>
    <row r="69" spans="1:20" ht="51">
      <c r="A69" s="192" t="s">
        <v>541</v>
      </c>
      <c r="B69" s="68"/>
      <c r="C69" s="214" t="s">
        <v>590</v>
      </c>
      <c r="D69" s="215">
        <v>44952</v>
      </c>
      <c r="E69" s="192" t="s">
        <v>1619</v>
      </c>
      <c r="F69" s="192" t="s">
        <v>3</v>
      </c>
      <c r="G69" s="192">
        <v>2087640</v>
      </c>
      <c r="H69" s="68"/>
      <c r="I69" s="198" t="s">
        <v>1823</v>
      </c>
      <c r="J69" s="68"/>
      <c r="K69" s="68"/>
      <c r="L69" s="68"/>
      <c r="M69" s="68"/>
      <c r="N69" s="362"/>
      <c r="O69" s="362"/>
      <c r="P69" s="216">
        <v>0</v>
      </c>
      <c r="Q69" s="216">
        <v>6646.67</v>
      </c>
      <c r="R69" s="68" t="s">
        <v>638</v>
      </c>
      <c r="S69" s="363"/>
      <c r="T69" s="277"/>
    </row>
    <row r="70" spans="1:20" ht="51">
      <c r="A70" s="192" t="s">
        <v>550</v>
      </c>
      <c r="B70" s="68"/>
      <c r="C70" s="214" t="s">
        <v>589</v>
      </c>
      <c r="D70" s="215">
        <v>44952</v>
      </c>
      <c r="E70" s="192" t="s">
        <v>1620</v>
      </c>
      <c r="F70" s="192" t="s">
        <v>3</v>
      </c>
      <c r="G70" s="192">
        <v>2087688</v>
      </c>
      <c r="H70" s="68"/>
      <c r="I70" s="198" t="s">
        <v>1824</v>
      </c>
      <c r="J70" s="68"/>
      <c r="K70" s="68"/>
      <c r="L70" s="68"/>
      <c r="M70" s="68"/>
      <c r="N70" s="362"/>
      <c r="O70" s="362"/>
      <c r="P70" s="216">
        <v>0</v>
      </c>
      <c r="Q70" s="216">
        <v>100</v>
      </c>
      <c r="R70" s="68" t="s">
        <v>638</v>
      </c>
      <c r="S70" s="363"/>
      <c r="T70" s="277"/>
    </row>
    <row r="71" spans="1:20" ht="51">
      <c r="A71" s="192" t="s">
        <v>541</v>
      </c>
      <c r="B71" s="68"/>
      <c r="C71" s="214" t="s">
        <v>590</v>
      </c>
      <c r="D71" s="215">
        <v>44952</v>
      </c>
      <c r="E71" s="192" t="s">
        <v>1621</v>
      </c>
      <c r="F71" s="192" t="s">
        <v>3</v>
      </c>
      <c r="G71" s="192">
        <v>2087585</v>
      </c>
      <c r="H71" s="68"/>
      <c r="I71" s="198" t="s">
        <v>1825</v>
      </c>
      <c r="J71" s="68"/>
      <c r="K71" s="68"/>
      <c r="L71" s="68"/>
      <c r="M71" s="68"/>
      <c r="N71" s="362"/>
      <c r="O71" s="362"/>
      <c r="P71" s="216">
        <v>0</v>
      </c>
      <c r="Q71" s="216">
        <v>11221.06</v>
      </c>
      <c r="R71" s="68" t="s">
        <v>638</v>
      </c>
      <c r="S71" s="363"/>
      <c r="T71" s="277"/>
    </row>
    <row r="72" spans="1:20" ht="63.75">
      <c r="A72" s="192" t="s">
        <v>550</v>
      </c>
      <c r="B72" s="68"/>
      <c r="C72" s="214" t="s">
        <v>589</v>
      </c>
      <c r="D72" s="215">
        <v>44953</v>
      </c>
      <c r="E72" s="192" t="s">
        <v>1622</v>
      </c>
      <c r="F72" s="192" t="s">
        <v>3</v>
      </c>
      <c r="G72" s="192">
        <v>2087890</v>
      </c>
      <c r="H72" s="68"/>
      <c r="I72" s="198" t="s">
        <v>1826</v>
      </c>
      <c r="J72" s="68"/>
      <c r="K72" s="68"/>
      <c r="L72" s="68"/>
      <c r="M72" s="68"/>
      <c r="N72" s="362"/>
      <c r="O72" s="362"/>
      <c r="P72" s="216">
        <v>0</v>
      </c>
      <c r="Q72" s="216">
        <v>14.36</v>
      </c>
      <c r="R72" s="68" t="s">
        <v>638</v>
      </c>
      <c r="S72" s="363"/>
      <c r="T72" s="277"/>
    </row>
    <row r="73" spans="1:20" ht="38.25">
      <c r="A73" s="192" t="s">
        <v>550</v>
      </c>
      <c r="B73" s="68"/>
      <c r="C73" s="214" t="s">
        <v>589</v>
      </c>
      <c r="D73" s="215">
        <v>44953</v>
      </c>
      <c r="E73" s="192" t="s">
        <v>1623</v>
      </c>
      <c r="F73" s="192" t="s">
        <v>3</v>
      </c>
      <c r="G73" s="192">
        <v>2087922</v>
      </c>
      <c r="H73" s="68"/>
      <c r="I73" s="198" t="s">
        <v>1827</v>
      </c>
      <c r="J73" s="68"/>
      <c r="K73" s="68"/>
      <c r="L73" s="68"/>
      <c r="M73" s="68"/>
      <c r="N73" s="362"/>
      <c r="O73" s="362"/>
      <c r="P73" s="216">
        <v>0</v>
      </c>
      <c r="Q73" s="216">
        <v>1500</v>
      </c>
      <c r="R73" s="68" t="s">
        <v>638</v>
      </c>
      <c r="S73" s="363"/>
      <c r="T73" s="277"/>
    </row>
    <row r="74" spans="1:20" ht="51">
      <c r="A74" s="192" t="s">
        <v>550</v>
      </c>
      <c r="B74" s="68"/>
      <c r="C74" s="214" t="s">
        <v>589</v>
      </c>
      <c r="D74" s="215">
        <v>44953</v>
      </c>
      <c r="E74" s="192" t="s">
        <v>1624</v>
      </c>
      <c r="F74" s="192" t="s">
        <v>3</v>
      </c>
      <c r="G74" s="192">
        <v>2088088</v>
      </c>
      <c r="H74" s="68"/>
      <c r="I74" s="198" t="s">
        <v>1828</v>
      </c>
      <c r="J74" s="68"/>
      <c r="K74" s="68"/>
      <c r="L74" s="68"/>
      <c r="M74" s="68"/>
      <c r="N74" s="362"/>
      <c r="O74" s="362"/>
      <c r="P74" s="216">
        <v>0</v>
      </c>
      <c r="Q74" s="216">
        <v>36</v>
      </c>
      <c r="R74" s="68" t="s">
        <v>638</v>
      </c>
      <c r="S74" s="363"/>
      <c r="T74" s="277"/>
    </row>
    <row r="75" spans="1:20" ht="51">
      <c r="A75" s="192" t="s">
        <v>550</v>
      </c>
      <c r="B75" s="68"/>
      <c r="C75" s="214" t="s">
        <v>589</v>
      </c>
      <c r="D75" s="215">
        <v>44956</v>
      </c>
      <c r="E75" s="192" t="s">
        <v>1625</v>
      </c>
      <c r="F75" s="192" t="s">
        <v>3</v>
      </c>
      <c r="G75" s="192">
        <v>2088313</v>
      </c>
      <c r="H75" s="68"/>
      <c r="I75" s="198" t="s">
        <v>1425</v>
      </c>
      <c r="J75" s="68"/>
      <c r="K75" s="68"/>
      <c r="L75" s="68"/>
      <c r="M75" s="68"/>
      <c r="N75" s="362"/>
      <c r="O75" s="362"/>
      <c r="P75" s="216">
        <v>0</v>
      </c>
      <c r="Q75" s="216">
        <v>200</v>
      </c>
      <c r="R75" s="68" t="s">
        <v>638</v>
      </c>
      <c r="S75" s="363"/>
      <c r="T75" s="277"/>
    </row>
    <row r="76" spans="1:20" ht="51">
      <c r="A76" s="192" t="s">
        <v>550</v>
      </c>
      <c r="B76" s="68"/>
      <c r="C76" s="214" t="s">
        <v>589</v>
      </c>
      <c r="D76" s="215">
        <v>44956</v>
      </c>
      <c r="E76" s="192" t="s">
        <v>1626</v>
      </c>
      <c r="F76" s="192" t="s">
        <v>3</v>
      </c>
      <c r="G76" s="192">
        <v>2088431</v>
      </c>
      <c r="H76" s="68"/>
      <c r="I76" s="198" t="s">
        <v>1829</v>
      </c>
      <c r="J76" s="68"/>
      <c r="K76" s="68"/>
      <c r="L76" s="68"/>
      <c r="M76" s="68"/>
      <c r="N76" s="362"/>
      <c r="O76" s="362"/>
      <c r="P76" s="216">
        <v>0</v>
      </c>
      <c r="Q76" s="216">
        <v>18</v>
      </c>
      <c r="R76" s="68" t="s">
        <v>638</v>
      </c>
      <c r="S76" s="363"/>
      <c r="T76" s="277"/>
    </row>
    <row r="77" spans="1:20" ht="51">
      <c r="A77" s="192" t="s">
        <v>550</v>
      </c>
      <c r="B77" s="68"/>
      <c r="C77" s="214" t="s">
        <v>589</v>
      </c>
      <c r="D77" s="215">
        <v>44956</v>
      </c>
      <c r="E77" s="192" t="s">
        <v>1627</v>
      </c>
      <c r="F77" s="192" t="s">
        <v>3</v>
      </c>
      <c r="G77" s="192">
        <v>2088437</v>
      </c>
      <c r="H77" s="68"/>
      <c r="I77" s="198" t="s">
        <v>1830</v>
      </c>
      <c r="J77" s="68"/>
      <c r="K77" s="68"/>
      <c r="L77" s="68"/>
      <c r="M77" s="68"/>
      <c r="N77" s="362"/>
      <c r="O77" s="362"/>
      <c r="P77" s="216">
        <v>0</v>
      </c>
      <c r="Q77" s="216">
        <v>72</v>
      </c>
      <c r="R77" s="68" t="s">
        <v>638</v>
      </c>
      <c r="S77" s="363"/>
      <c r="T77" s="277"/>
    </row>
    <row r="78" spans="1:20" ht="51">
      <c r="A78" s="192" t="s">
        <v>550</v>
      </c>
      <c r="B78" s="68"/>
      <c r="C78" s="214" t="s">
        <v>589</v>
      </c>
      <c r="D78" s="215">
        <v>44957</v>
      </c>
      <c r="E78" s="192" t="s">
        <v>1628</v>
      </c>
      <c r="F78" s="192" t="s">
        <v>3</v>
      </c>
      <c r="G78" s="192">
        <v>2088657</v>
      </c>
      <c r="H78" s="68"/>
      <c r="I78" s="198" t="s">
        <v>1831</v>
      </c>
      <c r="J78" s="68"/>
      <c r="K78" s="68"/>
      <c r="L78" s="68"/>
      <c r="M78" s="68"/>
      <c r="N78" s="362"/>
      <c r="O78" s="362"/>
      <c r="P78" s="216">
        <v>0</v>
      </c>
      <c r="Q78" s="216">
        <v>7209.5</v>
      </c>
      <c r="R78" s="68" t="s">
        <v>638</v>
      </c>
      <c r="S78" s="363"/>
      <c r="T78" s="277"/>
    </row>
    <row r="79" spans="1:20" ht="51">
      <c r="A79" s="192">
        <v>417</v>
      </c>
      <c r="B79" s="68"/>
      <c r="C79" s="214" t="s">
        <v>147</v>
      </c>
      <c r="D79" s="215">
        <v>44957</v>
      </c>
      <c r="E79" s="192" t="s">
        <v>1629</v>
      </c>
      <c r="F79" s="192" t="s">
        <v>3</v>
      </c>
      <c r="G79" s="192">
        <v>2088638</v>
      </c>
      <c r="H79" s="68"/>
      <c r="I79" s="198" t="s">
        <v>1832</v>
      </c>
      <c r="J79" s="68"/>
      <c r="K79" s="68"/>
      <c r="L79" s="68"/>
      <c r="M79" s="68"/>
      <c r="N79" s="362"/>
      <c r="O79" s="362"/>
      <c r="P79" s="216">
        <v>0</v>
      </c>
      <c r="Q79" s="216">
        <v>12790.75</v>
      </c>
      <c r="R79" s="68" t="s">
        <v>638</v>
      </c>
      <c r="S79" s="363"/>
      <c r="T79" s="277"/>
    </row>
    <row r="80" spans="1:20" ht="51">
      <c r="A80" s="192" t="s">
        <v>541</v>
      </c>
      <c r="B80" s="68"/>
      <c r="C80" s="214" t="s">
        <v>590</v>
      </c>
      <c r="D80" s="215">
        <v>44935</v>
      </c>
      <c r="E80" s="192" t="s">
        <v>1632</v>
      </c>
      <c r="F80" s="192" t="s">
        <v>639</v>
      </c>
      <c r="G80" s="192">
        <v>5071782</v>
      </c>
      <c r="H80" s="68"/>
      <c r="I80" s="198" t="s">
        <v>1835</v>
      </c>
      <c r="J80" s="68"/>
      <c r="K80" s="68"/>
      <c r="L80" s="68"/>
      <c r="M80" s="68"/>
      <c r="N80" s="362"/>
      <c r="O80" s="362"/>
      <c r="P80" s="216">
        <v>0</v>
      </c>
      <c r="Q80" s="216">
        <v>350000000</v>
      </c>
      <c r="R80" s="68" t="s">
        <v>638</v>
      </c>
      <c r="S80" s="363"/>
      <c r="T80" s="277"/>
    </row>
    <row r="81" spans="1:20" ht="89.25">
      <c r="A81" s="192" t="s">
        <v>541</v>
      </c>
      <c r="B81" s="68"/>
      <c r="C81" s="214" t="s">
        <v>590</v>
      </c>
      <c r="D81" s="215">
        <v>44935</v>
      </c>
      <c r="E81" s="192" t="s">
        <v>1633</v>
      </c>
      <c r="F81" s="192" t="s">
        <v>6</v>
      </c>
      <c r="G81" s="192">
        <v>11</v>
      </c>
      <c r="H81" s="68"/>
      <c r="I81" s="198" t="s">
        <v>1836</v>
      </c>
      <c r="J81" s="68"/>
      <c r="K81" s="68"/>
      <c r="L81" s="68"/>
      <c r="M81" s="68"/>
      <c r="N81" s="362"/>
      <c r="O81" s="362"/>
      <c r="P81" s="216">
        <v>0</v>
      </c>
      <c r="Q81" s="216">
        <v>6481.87</v>
      </c>
      <c r="R81" s="68" t="s">
        <v>638</v>
      </c>
      <c r="S81" s="363"/>
      <c r="T81" s="277"/>
    </row>
    <row r="82" spans="1:20" ht="63.75">
      <c r="A82" s="192" t="s">
        <v>544</v>
      </c>
      <c r="B82" s="68"/>
      <c r="C82" s="214" t="s">
        <v>683</v>
      </c>
      <c r="D82" s="215">
        <v>44938</v>
      </c>
      <c r="E82" s="192" t="s">
        <v>1634</v>
      </c>
      <c r="F82" s="192" t="s">
        <v>6</v>
      </c>
      <c r="G82" s="192">
        <v>1746164</v>
      </c>
      <c r="H82" s="68"/>
      <c r="I82" s="198" t="s">
        <v>1837</v>
      </c>
      <c r="J82" s="68"/>
      <c r="K82" s="68"/>
      <c r="L82" s="68"/>
      <c r="M82" s="68"/>
      <c r="N82" s="362"/>
      <c r="O82" s="362"/>
      <c r="P82" s="216">
        <v>0</v>
      </c>
      <c r="Q82" s="216">
        <v>489.8</v>
      </c>
      <c r="R82" s="68" t="s">
        <v>638</v>
      </c>
      <c r="S82" s="363"/>
      <c r="T82" s="277"/>
    </row>
    <row r="83" spans="1:20" ht="89.25">
      <c r="A83" s="192" t="s">
        <v>541</v>
      </c>
      <c r="B83" s="68"/>
      <c r="C83" s="214" t="s">
        <v>590</v>
      </c>
      <c r="D83" s="215">
        <v>44944</v>
      </c>
      <c r="E83" s="192" t="s">
        <v>1635</v>
      </c>
      <c r="F83" s="192" t="s">
        <v>6</v>
      </c>
      <c r="G83" s="192">
        <v>24</v>
      </c>
      <c r="H83" s="68"/>
      <c r="I83" s="198" t="s">
        <v>1838</v>
      </c>
      <c r="J83" s="68"/>
      <c r="K83" s="68"/>
      <c r="L83" s="68"/>
      <c r="M83" s="68"/>
      <c r="N83" s="362"/>
      <c r="O83" s="362"/>
      <c r="P83" s="216">
        <v>0</v>
      </c>
      <c r="Q83" s="216">
        <v>17026.330000000002</v>
      </c>
      <c r="R83" s="68" t="s">
        <v>638</v>
      </c>
      <c r="S83" s="363"/>
      <c r="T83" s="277"/>
    </row>
    <row r="84" spans="1:20" ht="51">
      <c r="A84" s="192" t="s">
        <v>541</v>
      </c>
      <c r="B84" s="68"/>
      <c r="C84" s="214" t="s">
        <v>590</v>
      </c>
      <c r="D84" s="215">
        <v>44945</v>
      </c>
      <c r="E84" s="192" t="s">
        <v>1636</v>
      </c>
      <c r="F84" s="192" t="s">
        <v>6</v>
      </c>
      <c r="G84" s="192">
        <v>1750116</v>
      </c>
      <c r="H84" s="68"/>
      <c r="I84" s="198" t="s">
        <v>1839</v>
      </c>
      <c r="J84" s="68"/>
      <c r="K84" s="68"/>
      <c r="L84" s="68"/>
      <c r="M84" s="68"/>
      <c r="N84" s="362"/>
      <c r="O84" s="362"/>
      <c r="P84" s="216">
        <v>0</v>
      </c>
      <c r="Q84" s="216">
        <v>279496.2</v>
      </c>
      <c r="R84" s="68" t="s">
        <v>638</v>
      </c>
      <c r="S84" s="363"/>
      <c r="T84" s="277"/>
    </row>
    <row r="85" spans="1:20" ht="63.75">
      <c r="A85" s="192" t="s">
        <v>542</v>
      </c>
      <c r="B85" s="68"/>
      <c r="C85" s="214" t="s">
        <v>691</v>
      </c>
      <c r="D85" s="215">
        <v>44946</v>
      </c>
      <c r="E85" s="192" t="s">
        <v>1637</v>
      </c>
      <c r="F85" s="192" t="s">
        <v>10</v>
      </c>
      <c r="G85" s="192">
        <v>16976</v>
      </c>
      <c r="H85" s="68"/>
      <c r="I85" s="198" t="s">
        <v>1840</v>
      </c>
      <c r="J85" s="68"/>
      <c r="K85" s="68"/>
      <c r="L85" s="68"/>
      <c r="M85" s="68"/>
      <c r="N85" s="362"/>
      <c r="O85" s="362"/>
      <c r="P85" s="216">
        <v>25235.599999999999</v>
      </c>
      <c r="Q85" s="216">
        <v>0</v>
      </c>
      <c r="R85" s="68" t="s">
        <v>638</v>
      </c>
      <c r="S85" s="363"/>
      <c r="T85" s="277"/>
    </row>
    <row r="86" spans="1:20" ht="76.5">
      <c r="A86" s="192" t="s">
        <v>541</v>
      </c>
      <c r="B86" s="68"/>
      <c r="C86" s="214" t="s">
        <v>590</v>
      </c>
      <c r="D86" s="215">
        <v>44952</v>
      </c>
      <c r="E86" s="192" t="s">
        <v>1638</v>
      </c>
      <c r="F86" s="192" t="s">
        <v>14</v>
      </c>
      <c r="G86" s="192">
        <v>2150516</v>
      </c>
      <c r="H86" s="68"/>
      <c r="I86" s="198" t="s">
        <v>1841</v>
      </c>
      <c r="J86" s="68"/>
      <c r="K86" s="68"/>
      <c r="L86" s="68"/>
      <c r="M86" s="68"/>
      <c r="N86" s="362"/>
      <c r="O86" s="362"/>
      <c r="P86" s="216">
        <v>50</v>
      </c>
      <c r="Q86" s="216">
        <v>0</v>
      </c>
      <c r="R86" s="68" t="s">
        <v>638</v>
      </c>
      <c r="S86" s="363"/>
      <c r="T86" s="277"/>
    </row>
    <row r="87" spans="1:20" ht="102">
      <c r="A87" s="192">
        <v>249</v>
      </c>
      <c r="B87" s="68"/>
      <c r="C87" s="214" t="s">
        <v>102</v>
      </c>
      <c r="D87" s="215">
        <v>44953</v>
      </c>
      <c r="E87" s="192" t="s">
        <v>1639</v>
      </c>
      <c r="F87" s="192" t="s">
        <v>601</v>
      </c>
      <c r="G87" s="192">
        <v>17605</v>
      </c>
      <c r="H87" s="68"/>
      <c r="I87" s="198" t="s">
        <v>1842</v>
      </c>
      <c r="J87" s="68"/>
      <c r="K87" s="68"/>
      <c r="L87" s="68"/>
      <c r="M87" s="68"/>
      <c r="N87" s="362"/>
      <c r="O87" s="362"/>
      <c r="P87" s="216">
        <v>645.96</v>
      </c>
      <c r="Q87" s="216">
        <v>0</v>
      </c>
      <c r="R87" s="68" t="s">
        <v>638</v>
      </c>
      <c r="S87" s="363"/>
      <c r="T87" s="277"/>
    </row>
    <row r="88" spans="1:20" ht="38.25">
      <c r="A88" s="192" t="s">
        <v>667</v>
      </c>
      <c r="B88" s="68"/>
      <c r="C88" s="214" t="s">
        <v>1256</v>
      </c>
      <c r="D88" s="215">
        <v>44953</v>
      </c>
      <c r="E88" s="192" t="s">
        <v>1640</v>
      </c>
      <c r="F88" s="192" t="s">
        <v>12</v>
      </c>
      <c r="G88" s="192">
        <v>441245</v>
      </c>
      <c r="H88" s="68"/>
      <c r="I88" s="198" t="s">
        <v>1843</v>
      </c>
      <c r="J88" s="68"/>
      <c r="K88" s="68"/>
      <c r="L88" s="68"/>
      <c r="M88" s="68"/>
      <c r="N88" s="362"/>
      <c r="O88" s="362"/>
      <c r="P88" s="216">
        <v>4877371.2300000004</v>
      </c>
      <c r="Q88" s="216">
        <v>0</v>
      </c>
      <c r="R88" s="68" t="s">
        <v>638</v>
      </c>
      <c r="S88" s="363"/>
      <c r="T88" s="277"/>
    </row>
    <row r="89" spans="1:20" ht="38.25">
      <c r="A89" s="192" t="s">
        <v>667</v>
      </c>
      <c r="B89" s="68"/>
      <c r="C89" s="214" t="s">
        <v>1256</v>
      </c>
      <c r="D89" s="215">
        <v>44953</v>
      </c>
      <c r="E89" s="192" t="s">
        <v>1641</v>
      </c>
      <c r="F89" s="192" t="s">
        <v>12</v>
      </c>
      <c r="G89" s="192">
        <v>441247</v>
      </c>
      <c r="H89" s="68"/>
      <c r="I89" s="198" t="s">
        <v>1843</v>
      </c>
      <c r="J89" s="68"/>
      <c r="K89" s="68"/>
      <c r="L89" s="68"/>
      <c r="M89" s="68"/>
      <c r="N89" s="362"/>
      <c r="O89" s="362"/>
      <c r="P89" s="216">
        <v>5289959.6900000004</v>
      </c>
      <c r="Q89" s="216">
        <v>0</v>
      </c>
      <c r="R89" s="68" t="s">
        <v>638</v>
      </c>
      <c r="S89" s="363"/>
      <c r="T89" s="277"/>
    </row>
    <row r="90" spans="1:20" ht="38.25">
      <c r="A90" s="192" t="s">
        <v>667</v>
      </c>
      <c r="B90" s="68"/>
      <c r="C90" s="214" t="s">
        <v>1256</v>
      </c>
      <c r="D90" s="215">
        <v>44953</v>
      </c>
      <c r="E90" s="192" t="s">
        <v>1642</v>
      </c>
      <c r="F90" s="192" t="s">
        <v>12</v>
      </c>
      <c r="G90" s="192">
        <v>441249</v>
      </c>
      <c r="H90" s="68"/>
      <c r="I90" s="198" t="s">
        <v>1843</v>
      </c>
      <c r="J90" s="68"/>
      <c r="K90" s="68"/>
      <c r="L90" s="68"/>
      <c r="M90" s="68"/>
      <c r="N90" s="362"/>
      <c r="O90" s="362"/>
      <c r="P90" s="216">
        <v>239381.35</v>
      </c>
      <c r="Q90" s="216">
        <v>0</v>
      </c>
      <c r="R90" s="68" t="s">
        <v>638</v>
      </c>
      <c r="S90" s="363"/>
      <c r="T90" s="277"/>
    </row>
    <row r="91" spans="1:20" ht="38.25">
      <c r="A91" s="192" t="s">
        <v>667</v>
      </c>
      <c r="B91" s="68"/>
      <c r="C91" s="214" t="s">
        <v>1256</v>
      </c>
      <c r="D91" s="215">
        <v>44953</v>
      </c>
      <c r="E91" s="192" t="s">
        <v>1643</v>
      </c>
      <c r="F91" s="192" t="s">
        <v>12</v>
      </c>
      <c r="G91" s="192">
        <v>441251</v>
      </c>
      <c r="H91" s="68"/>
      <c r="I91" s="198" t="s">
        <v>1843</v>
      </c>
      <c r="J91" s="68"/>
      <c r="K91" s="68"/>
      <c r="L91" s="68"/>
      <c r="M91" s="68"/>
      <c r="N91" s="362"/>
      <c r="O91" s="362"/>
      <c r="P91" s="216">
        <v>1859806.3</v>
      </c>
      <c r="Q91" s="216">
        <v>0</v>
      </c>
      <c r="R91" s="68" t="s">
        <v>638</v>
      </c>
      <c r="S91" s="363"/>
      <c r="T91" s="277"/>
    </row>
    <row r="92" spans="1:20" ht="38.25">
      <c r="A92" s="192" t="s">
        <v>667</v>
      </c>
      <c r="B92" s="68"/>
      <c r="C92" s="214" t="s">
        <v>1256</v>
      </c>
      <c r="D92" s="215">
        <v>44953</v>
      </c>
      <c r="E92" s="192" t="s">
        <v>1644</v>
      </c>
      <c r="F92" s="192" t="s">
        <v>12</v>
      </c>
      <c r="G92" s="192">
        <v>441253</v>
      </c>
      <c r="H92" s="68"/>
      <c r="I92" s="198" t="s">
        <v>1843</v>
      </c>
      <c r="J92" s="68"/>
      <c r="K92" s="68"/>
      <c r="L92" s="68"/>
      <c r="M92" s="68"/>
      <c r="N92" s="362"/>
      <c r="O92" s="362"/>
      <c r="P92" s="216">
        <v>4481138.3899999997</v>
      </c>
      <c r="Q92" s="216">
        <v>0</v>
      </c>
      <c r="R92" s="68" t="s">
        <v>638</v>
      </c>
      <c r="S92" s="363"/>
      <c r="T92" s="277"/>
    </row>
    <row r="93" spans="1:20" ht="38.25">
      <c r="A93" s="192" t="s">
        <v>667</v>
      </c>
      <c r="B93" s="68"/>
      <c r="C93" s="214" t="s">
        <v>1256</v>
      </c>
      <c r="D93" s="215">
        <v>44953</v>
      </c>
      <c r="E93" s="192" t="s">
        <v>1645</v>
      </c>
      <c r="F93" s="192" t="s">
        <v>12</v>
      </c>
      <c r="G93" s="192">
        <v>441255</v>
      </c>
      <c r="H93" s="68"/>
      <c r="I93" s="198" t="s">
        <v>1843</v>
      </c>
      <c r="J93" s="68"/>
      <c r="K93" s="68"/>
      <c r="L93" s="68"/>
      <c r="M93" s="68"/>
      <c r="N93" s="362"/>
      <c r="O93" s="362"/>
      <c r="P93" s="216">
        <v>202780.5</v>
      </c>
      <c r="Q93" s="216">
        <v>0</v>
      </c>
      <c r="R93" s="68" t="s">
        <v>638</v>
      </c>
      <c r="S93" s="363"/>
      <c r="T93" s="277"/>
    </row>
    <row r="94" spans="1:20" ht="38.25">
      <c r="A94" s="192" t="s">
        <v>667</v>
      </c>
      <c r="B94" s="68"/>
      <c r="C94" s="214" t="s">
        <v>1256</v>
      </c>
      <c r="D94" s="215">
        <v>44953</v>
      </c>
      <c r="E94" s="192" t="s">
        <v>1646</v>
      </c>
      <c r="F94" s="192" t="s">
        <v>12</v>
      </c>
      <c r="G94" s="192">
        <v>441257</v>
      </c>
      <c r="H94" s="68"/>
      <c r="I94" s="198" t="s">
        <v>1843</v>
      </c>
      <c r="J94" s="68"/>
      <c r="K94" s="68"/>
      <c r="L94" s="68"/>
      <c r="M94" s="68"/>
      <c r="N94" s="362"/>
      <c r="O94" s="362"/>
      <c r="P94" s="216">
        <v>556960.52</v>
      </c>
      <c r="Q94" s="216">
        <v>0</v>
      </c>
      <c r="R94" s="68" t="s">
        <v>638</v>
      </c>
      <c r="S94" s="363"/>
      <c r="T94" s="277"/>
    </row>
    <row r="95" spans="1:20" ht="38.25">
      <c r="A95" s="192" t="s">
        <v>667</v>
      </c>
      <c r="B95" s="68"/>
      <c r="C95" s="214" t="s">
        <v>1256</v>
      </c>
      <c r="D95" s="215">
        <v>44953</v>
      </c>
      <c r="E95" s="192" t="s">
        <v>1647</v>
      </c>
      <c r="F95" s="192" t="s">
        <v>12</v>
      </c>
      <c r="G95" s="192">
        <v>441259</v>
      </c>
      <c r="H95" s="68"/>
      <c r="I95" s="198" t="s">
        <v>1843</v>
      </c>
      <c r="J95" s="68"/>
      <c r="K95" s="68"/>
      <c r="L95" s="68"/>
      <c r="M95" s="68"/>
      <c r="N95" s="362"/>
      <c r="O95" s="362"/>
      <c r="P95" s="216">
        <v>12307972.93</v>
      </c>
      <c r="Q95" s="216">
        <v>0</v>
      </c>
      <c r="R95" s="68" t="s">
        <v>638</v>
      </c>
      <c r="S95" s="363"/>
      <c r="T95" s="277"/>
    </row>
    <row r="96" spans="1:20" ht="38.25">
      <c r="A96" s="192" t="s">
        <v>667</v>
      </c>
      <c r="B96" s="68"/>
      <c r="C96" s="214" t="s">
        <v>1256</v>
      </c>
      <c r="D96" s="215">
        <v>44953</v>
      </c>
      <c r="E96" s="192" t="s">
        <v>1648</v>
      </c>
      <c r="F96" s="192" t="s">
        <v>12</v>
      </c>
      <c r="G96" s="192">
        <v>441261</v>
      </c>
      <c r="H96" s="68"/>
      <c r="I96" s="198" t="s">
        <v>1843</v>
      </c>
      <c r="J96" s="68"/>
      <c r="K96" s="68"/>
      <c r="L96" s="68"/>
      <c r="M96" s="68"/>
      <c r="N96" s="362"/>
      <c r="O96" s="362"/>
      <c r="P96" s="216">
        <v>11348017.050000001</v>
      </c>
      <c r="Q96" s="216">
        <v>0</v>
      </c>
      <c r="R96" s="68" t="s">
        <v>638</v>
      </c>
      <c r="S96" s="363"/>
      <c r="T96" s="277"/>
    </row>
    <row r="97" spans="1:20" ht="38.25">
      <c r="A97" s="192" t="s">
        <v>667</v>
      </c>
      <c r="B97" s="68"/>
      <c r="C97" s="214" t="s">
        <v>1256</v>
      </c>
      <c r="D97" s="215">
        <v>44953</v>
      </c>
      <c r="E97" s="192" t="s">
        <v>1649</v>
      </c>
      <c r="F97" s="192" t="s">
        <v>12</v>
      </c>
      <c r="G97" s="192">
        <v>441263</v>
      </c>
      <c r="H97" s="68"/>
      <c r="I97" s="198" t="s">
        <v>1843</v>
      </c>
      <c r="J97" s="68"/>
      <c r="K97" s="68"/>
      <c r="L97" s="68"/>
      <c r="M97" s="68"/>
      <c r="N97" s="362"/>
      <c r="O97" s="362"/>
      <c r="P97" s="216">
        <v>2264430.23</v>
      </c>
      <c r="Q97" s="216">
        <v>0</v>
      </c>
      <c r="R97" s="68" t="s">
        <v>638</v>
      </c>
      <c r="S97" s="363"/>
      <c r="T97" s="277"/>
    </row>
    <row r="98" spans="1:20" ht="38.25">
      <c r="A98" s="192" t="s">
        <v>667</v>
      </c>
      <c r="B98" s="68"/>
      <c r="C98" s="214" t="s">
        <v>1256</v>
      </c>
      <c r="D98" s="215">
        <v>44953</v>
      </c>
      <c r="E98" s="192" t="s">
        <v>1650</v>
      </c>
      <c r="F98" s="192" t="s">
        <v>12</v>
      </c>
      <c r="G98" s="192">
        <v>441265</v>
      </c>
      <c r="H98" s="68"/>
      <c r="I98" s="198" t="s">
        <v>1843</v>
      </c>
      <c r="J98" s="68"/>
      <c r="K98" s="68"/>
      <c r="L98" s="68"/>
      <c r="M98" s="68"/>
      <c r="N98" s="362"/>
      <c r="O98" s="362"/>
      <c r="P98" s="216">
        <v>939806.21</v>
      </c>
      <c r="Q98" s="216">
        <v>0</v>
      </c>
      <c r="R98" s="68" t="s">
        <v>638</v>
      </c>
      <c r="S98" s="363"/>
      <c r="T98" s="277"/>
    </row>
    <row r="99" spans="1:20" ht="38.25">
      <c r="A99" s="192" t="s">
        <v>667</v>
      </c>
      <c r="B99" s="68"/>
      <c r="C99" s="214" t="s">
        <v>1256</v>
      </c>
      <c r="D99" s="215">
        <v>44953</v>
      </c>
      <c r="E99" s="192" t="s">
        <v>1651</v>
      </c>
      <c r="F99" s="192" t="s">
        <v>12</v>
      </c>
      <c r="G99" s="192">
        <v>441267</v>
      </c>
      <c r="H99" s="68"/>
      <c r="I99" s="198" t="s">
        <v>1843</v>
      </c>
      <c r="J99" s="68"/>
      <c r="K99" s="68"/>
      <c r="L99" s="68"/>
      <c r="M99" s="68"/>
      <c r="N99" s="362"/>
      <c r="O99" s="362"/>
      <c r="P99" s="216">
        <v>2087816.78</v>
      </c>
      <c r="Q99" s="216">
        <v>0</v>
      </c>
      <c r="R99" s="68" t="s">
        <v>638</v>
      </c>
      <c r="S99" s="363"/>
      <c r="T99" s="277"/>
    </row>
    <row r="100" spans="1:20" ht="38.25">
      <c r="A100" s="192" t="s">
        <v>667</v>
      </c>
      <c r="B100" s="68"/>
      <c r="C100" s="214" t="s">
        <v>1256</v>
      </c>
      <c r="D100" s="215">
        <v>44953</v>
      </c>
      <c r="E100" s="192" t="s">
        <v>1652</v>
      </c>
      <c r="F100" s="192" t="s">
        <v>12</v>
      </c>
      <c r="G100" s="192">
        <v>441269</v>
      </c>
      <c r="H100" s="68"/>
      <c r="I100" s="198" t="s">
        <v>1843</v>
      </c>
      <c r="J100" s="68"/>
      <c r="K100" s="68"/>
      <c r="L100" s="68"/>
      <c r="M100" s="68"/>
      <c r="N100" s="362"/>
      <c r="O100" s="362"/>
      <c r="P100" s="216">
        <v>2206976.63</v>
      </c>
      <c r="Q100" s="216">
        <v>0</v>
      </c>
      <c r="R100" s="68" t="s">
        <v>638</v>
      </c>
      <c r="S100" s="363"/>
      <c r="T100" s="277"/>
    </row>
    <row r="101" spans="1:20" ht="38.25">
      <c r="A101" s="192" t="s">
        <v>667</v>
      </c>
      <c r="B101" s="68"/>
      <c r="C101" s="214" t="s">
        <v>1256</v>
      </c>
      <c r="D101" s="215">
        <v>44953</v>
      </c>
      <c r="E101" s="192" t="s">
        <v>1653</v>
      </c>
      <c r="F101" s="192" t="s">
        <v>12</v>
      </c>
      <c r="G101" s="192">
        <v>441271</v>
      </c>
      <c r="H101" s="68"/>
      <c r="I101" s="198" t="s">
        <v>1843</v>
      </c>
      <c r="J101" s="68"/>
      <c r="K101" s="68"/>
      <c r="L101" s="68"/>
      <c r="M101" s="68"/>
      <c r="N101" s="362"/>
      <c r="O101" s="362"/>
      <c r="P101" s="216">
        <v>518357.79</v>
      </c>
      <c r="Q101" s="216">
        <v>0</v>
      </c>
      <c r="R101" s="68" t="s">
        <v>638</v>
      </c>
      <c r="S101" s="363"/>
      <c r="T101" s="277"/>
    </row>
    <row r="102" spans="1:20" ht="38.25">
      <c r="A102" s="192" t="s">
        <v>667</v>
      </c>
      <c r="B102" s="68"/>
      <c r="C102" s="214" t="s">
        <v>1256</v>
      </c>
      <c r="D102" s="215">
        <v>44953</v>
      </c>
      <c r="E102" s="192" t="s">
        <v>1654</v>
      </c>
      <c r="F102" s="192" t="s">
        <v>12</v>
      </c>
      <c r="G102" s="192">
        <v>441273</v>
      </c>
      <c r="H102" s="68"/>
      <c r="I102" s="198" t="s">
        <v>1843</v>
      </c>
      <c r="J102" s="68"/>
      <c r="K102" s="68"/>
      <c r="L102" s="68"/>
      <c r="M102" s="68"/>
      <c r="N102" s="362"/>
      <c r="O102" s="362"/>
      <c r="P102" s="216">
        <v>1494787.89</v>
      </c>
      <c r="Q102" s="216">
        <v>0</v>
      </c>
      <c r="R102" s="68" t="s">
        <v>638</v>
      </c>
      <c r="S102" s="363"/>
      <c r="T102" s="277"/>
    </row>
    <row r="103" spans="1:20" ht="38.25">
      <c r="A103" s="192" t="s">
        <v>667</v>
      </c>
      <c r="B103" s="68"/>
      <c r="C103" s="214" t="s">
        <v>1256</v>
      </c>
      <c r="D103" s="215">
        <v>44953</v>
      </c>
      <c r="E103" s="192" t="s">
        <v>1655</v>
      </c>
      <c r="F103" s="192" t="s">
        <v>12</v>
      </c>
      <c r="G103" s="192">
        <v>441275</v>
      </c>
      <c r="H103" s="68"/>
      <c r="I103" s="198" t="s">
        <v>1843</v>
      </c>
      <c r="J103" s="68"/>
      <c r="K103" s="68"/>
      <c r="L103" s="68"/>
      <c r="M103" s="68"/>
      <c r="N103" s="362"/>
      <c r="O103" s="362"/>
      <c r="P103" s="216">
        <v>4105610.46</v>
      </c>
      <c r="Q103" s="216">
        <v>0</v>
      </c>
      <c r="R103" s="68" t="s">
        <v>638</v>
      </c>
      <c r="S103" s="363"/>
      <c r="T103" s="277"/>
    </row>
    <row r="104" spans="1:20" ht="38.25">
      <c r="A104" s="192" t="s">
        <v>667</v>
      </c>
      <c r="B104" s="68"/>
      <c r="C104" s="214" t="s">
        <v>1256</v>
      </c>
      <c r="D104" s="215">
        <v>44953</v>
      </c>
      <c r="E104" s="192" t="s">
        <v>1656</v>
      </c>
      <c r="F104" s="192" t="s">
        <v>12</v>
      </c>
      <c r="G104" s="192">
        <v>441277</v>
      </c>
      <c r="H104" s="68"/>
      <c r="I104" s="198" t="s">
        <v>1843</v>
      </c>
      <c r="J104" s="68"/>
      <c r="K104" s="68"/>
      <c r="L104" s="68"/>
      <c r="M104" s="68"/>
      <c r="N104" s="362"/>
      <c r="O104" s="362"/>
      <c r="P104" s="216">
        <v>1423730.57</v>
      </c>
      <c r="Q104" s="216">
        <v>0</v>
      </c>
      <c r="R104" s="68" t="s">
        <v>638</v>
      </c>
      <c r="S104" s="363"/>
      <c r="T104" s="277"/>
    </row>
    <row r="105" spans="1:20" ht="38.25">
      <c r="A105" s="192" t="s">
        <v>667</v>
      </c>
      <c r="B105" s="68"/>
      <c r="C105" s="214" t="s">
        <v>1256</v>
      </c>
      <c r="D105" s="215">
        <v>44953</v>
      </c>
      <c r="E105" s="192" t="s">
        <v>1657</v>
      </c>
      <c r="F105" s="192" t="s">
        <v>12</v>
      </c>
      <c r="G105" s="192">
        <v>441279</v>
      </c>
      <c r="H105" s="68"/>
      <c r="I105" s="198" t="s">
        <v>1843</v>
      </c>
      <c r="J105" s="68"/>
      <c r="K105" s="68"/>
      <c r="L105" s="68"/>
      <c r="M105" s="68"/>
      <c r="N105" s="362"/>
      <c r="O105" s="362"/>
      <c r="P105" s="216">
        <v>6061720.46</v>
      </c>
      <c r="Q105" s="216">
        <v>0</v>
      </c>
      <c r="R105" s="68" t="s">
        <v>638</v>
      </c>
      <c r="S105" s="363"/>
      <c r="T105" s="277"/>
    </row>
    <row r="106" spans="1:20" ht="38.25">
      <c r="A106" s="192" t="s">
        <v>667</v>
      </c>
      <c r="B106" s="68"/>
      <c r="C106" s="214" t="s">
        <v>1256</v>
      </c>
      <c r="D106" s="215">
        <v>44953</v>
      </c>
      <c r="E106" s="192" t="s">
        <v>1658</v>
      </c>
      <c r="F106" s="192" t="s">
        <v>12</v>
      </c>
      <c r="G106" s="192">
        <v>441281</v>
      </c>
      <c r="H106" s="68"/>
      <c r="I106" s="198" t="s">
        <v>1843</v>
      </c>
      <c r="J106" s="68"/>
      <c r="K106" s="68"/>
      <c r="L106" s="68"/>
      <c r="M106" s="68"/>
      <c r="N106" s="362"/>
      <c r="O106" s="362"/>
      <c r="P106" s="216">
        <v>3477873.13</v>
      </c>
      <c r="Q106" s="216">
        <v>0</v>
      </c>
      <c r="R106" s="68" t="s">
        <v>638</v>
      </c>
      <c r="S106" s="363"/>
      <c r="T106" s="277"/>
    </row>
    <row r="107" spans="1:20" ht="38.25">
      <c r="A107" s="192" t="s">
        <v>667</v>
      </c>
      <c r="B107" s="68"/>
      <c r="C107" s="214" t="s">
        <v>1256</v>
      </c>
      <c r="D107" s="215">
        <v>44953</v>
      </c>
      <c r="E107" s="192" t="s">
        <v>1659</v>
      </c>
      <c r="F107" s="192" t="s">
        <v>12</v>
      </c>
      <c r="G107" s="192">
        <v>441283</v>
      </c>
      <c r="H107" s="68"/>
      <c r="I107" s="198" t="s">
        <v>1843</v>
      </c>
      <c r="J107" s="68"/>
      <c r="K107" s="68"/>
      <c r="L107" s="68"/>
      <c r="M107" s="68"/>
      <c r="N107" s="362"/>
      <c r="O107" s="362"/>
      <c r="P107" s="216">
        <v>856541.04</v>
      </c>
      <c r="Q107" s="216">
        <v>0</v>
      </c>
      <c r="R107" s="68" t="s">
        <v>638</v>
      </c>
      <c r="S107" s="363"/>
      <c r="T107" s="277"/>
    </row>
    <row r="108" spans="1:20" ht="38.25">
      <c r="A108" s="192" t="s">
        <v>667</v>
      </c>
      <c r="B108" s="68"/>
      <c r="C108" s="214" t="s">
        <v>1256</v>
      </c>
      <c r="D108" s="215">
        <v>44953</v>
      </c>
      <c r="E108" s="192" t="s">
        <v>1660</v>
      </c>
      <c r="F108" s="192" t="s">
        <v>12</v>
      </c>
      <c r="G108" s="192">
        <v>441285</v>
      </c>
      <c r="H108" s="68"/>
      <c r="I108" s="198" t="s">
        <v>1843</v>
      </c>
      <c r="J108" s="68"/>
      <c r="K108" s="68"/>
      <c r="L108" s="68"/>
      <c r="M108" s="68"/>
      <c r="N108" s="362"/>
      <c r="O108" s="362"/>
      <c r="P108" s="216">
        <v>1206045.83</v>
      </c>
      <c r="Q108" s="216">
        <v>0</v>
      </c>
      <c r="R108" s="68" t="s">
        <v>638</v>
      </c>
      <c r="S108" s="363"/>
      <c r="T108" s="277"/>
    </row>
    <row r="109" spans="1:20" ht="38.25">
      <c r="A109" s="192" t="s">
        <v>667</v>
      </c>
      <c r="B109" s="68"/>
      <c r="C109" s="214" t="s">
        <v>1256</v>
      </c>
      <c r="D109" s="215">
        <v>44953</v>
      </c>
      <c r="E109" s="192" t="s">
        <v>1661</v>
      </c>
      <c r="F109" s="192" t="s">
        <v>12</v>
      </c>
      <c r="G109" s="192">
        <v>441287</v>
      </c>
      <c r="H109" s="68"/>
      <c r="I109" s="198" t="s">
        <v>1843</v>
      </c>
      <c r="J109" s="68"/>
      <c r="K109" s="68"/>
      <c r="L109" s="68"/>
      <c r="M109" s="68"/>
      <c r="N109" s="362"/>
      <c r="O109" s="362"/>
      <c r="P109" s="216">
        <v>14103602.970000001</v>
      </c>
      <c r="Q109" s="216">
        <v>0</v>
      </c>
      <c r="R109" s="68" t="s">
        <v>638</v>
      </c>
      <c r="S109" s="363"/>
      <c r="T109" s="277"/>
    </row>
    <row r="110" spans="1:20" ht="38.25">
      <c r="A110" s="192" t="s">
        <v>667</v>
      </c>
      <c r="B110" s="68"/>
      <c r="C110" s="214" t="s">
        <v>1256</v>
      </c>
      <c r="D110" s="215">
        <v>44953</v>
      </c>
      <c r="E110" s="192" t="s">
        <v>1662</v>
      </c>
      <c r="F110" s="192" t="s">
        <v>12</v>
      </c>
      <c r="G110" s="192">
        <v>441289</v>
      </c>
      <c r="H110" s="68"/>
      <c r="I110" s="198" t="s">
        <v>1843</v>
      </c>
      <c r="J110" s="68"/>
      <c r="K110" s="68"/>
      <c r="L110" s="68"/>
      <c r="M110" s="68"/>
      <c r="N110" s="362"/>
      <c r="O110" s="362"/>
      <c r="P110" s="216">
        <v>3312546.44</v>
      </c>
      <c r="Q110" s="216">
        <v>0</v>
      </c>
      <c r="R110" s="68" t="s">
        <v>638</v>
      </c>
      <c r="S110" s="363"/>
      <c r="T110" s="277"/>
    </row>
    <row r="111" spans="1:20" ht="38.25">
      <c r="A111" s="192" t="s">
        <v>667</v>
      </c>
      <c r="B111" s="68"/>
      <c r="C111" s="214" t="s">
        <v>1256</v>
      </c>
      <c r="D111" s="215">
        <v>44953</v>
      </c>
      <c r="E111" s="192" t="s">
        <v>1663</v>
      </c>
      <c r="F111" s="192" t="s">
        <v>12</v>
      </c>
      <c r="G111" s="192">
        <v>441291</v>
      </c>
      <c r="H111" s="68"/>
      <c r="I111" s="198" t="s">
        <v>1843</v>
      </c>
      <c r="J111" s="68"/>
      <c r="K111" s="68"/>
      <c r="L111" s="68"/>
      <c r="M111" s="68"/>
      <c r="N111" s="362"/>
      <c r="O111" s="362"/>
      <c r="P111" s="216">
        <v>9552387.0099999998</v>
      </c>
      <c r="Q111" s="216">
        <v>0</v>
      </c>
      <c r="R111" s="68" t="s">
        <v>638</v>
      </c>
      <c r="S111" s="363"/>
      <c r="T111" s="277"/>
    </row>
    <row r="112" spans="1:20" ht="38.25">
      <c r="A112" s="192" t="s">
        <v>667</v>
      </c>
      <c r="B112" s="68"/>
      <c r="C112" s="214" t="s">
        <v>1256</v>
      </c>
      <c r="D112" s="215">
        <v>44953</v>
      </c>
      <c r="E112" s="192" t="s">
        <v>1664</v>
      </c>
      <c r="F112" s="192" t="s">
        <v>12</v>
      </c>
      <c r="G112" s="192">
        <v>441293</v>
      </c>
      <c r="H112" s="68"/>
      <c r="I112" s="198" t="s">
        <v>1843</v>
      </c>
      <c r="J112" s="68"/>
      <c r="K112" s="68"/>
      <c r="L112" s="68"/>
      <c r="M112" s="68"/>
      <c r="N112" s="362"/>
      <c r="O112" s="362"/>
      <c r="P112" s="216">
        <v>1757455.44</v>
      </c>
      <c r="Q112" s="216">
        <v>0</v>
      </c>
      <c r="R112" s="68" t="s">
        <v>638</v>
      </c>
      <c r="S112" s="363"/>
      <c r="T112" s="277"/>
    </row>
    <row r="113" spans="1:20" ht="38.25">
      <c r="A113" s="192" t="s">
        <v>667</v>
      </c>
      <c r="B113" s="68"/>
      <c r="C113" s="214" t="s">
        <v>1256</v>
      </c>
      <c r="D113" s="215">
        <v>44953</v>
      </c>
      <c r="E113" s="192" t="s">
        <v>1665</v>
      </c>
      <c r="F113" s="192" t="s">
        <v>12</v>
      </c>
      <c r="G113" s="192">
        <v>441295</v>
      </c>
      <c r="H113" s="68"/>
      <c r="I113" s="198" t="s">
        <v>1843</v>
      </c>
      <c r="J113" s="68"/>
      <c r="K113" s="68"/>
      <c r="L113" s="68"/>
      <c r="M113" s="68"/>
      <c r="N113" s="362"/>
      <c r="O113" s="362"/>
      <c r="P113" s="216">
        <v>609444.80000000005</v>
      </c>
      <c r="Q113" s="216">
        <v>0</v>
      </c>
      <c r="R113" s="68" t="s">
        <v>638</v>
      </c>
      <c r="S113" s="363"/>
      <c r="T113" s="277"/>
    </row>
    <row r="114" spans="1:20" ht="38.25">
      <c r="A114" s="192" t="s">
        <v>667</v>
      </c>
      <c r="B114" s="68"/>
      <c r="C114" s="214" t="s">
        <v>1256</v>
      </c>
      <c r="D114" s="215">
        <v>44953</v>
      </c>
      <c r="E114" s="192" t="s">
        <v>1666</v>
      </c>
      <c r="F114" s="192" t="s">
        <v>12</v>
      </c>
      <c r="G114" s="192">
        <v>441297</v>
      </c>
      <c r="H114" s="68"/>
      <c r="I114" s="198" t="s">
        <v>1843</v>
      </c>
      <c r="J114" s="68"/>
      <c r="K114" s="68"/>
      <c r="L114" s="68"/>
      <c r="M114" s="68"/>
      <c r="N114" s="362"/>
      <c r="O114" s="362"/>
      <c r="P114" s="216">
        <v>432831.43</v>
      </c>
      <c r="Q114" s="216">
        <v>0</v>
      </c>
      <c r="R114" s="68" t="s">
        <v>638</v>
      </c>
      <c r="S114" s="363"/>
      <c r="T114" s="277"/>
    </row>
    <row r="115" spans="1:20" ht="38.25">
      <c r="A115" s="192" t="s">
        <v>667</v>
      </c>
      <c r="B115" s="68"/>
      <c r="C115" s="214" t="s">
        <v>1256</v>
      </c>
      <c r="D115" s="215">
        <v>44953</v>
      </c>
      <c r="E115" s="192" t="s">
        <v>1667</v>
      </c>
      <c r="F115" s="192" t="s">
        <v>12</v>
      </c>
      <c r="G115" s="192">
        <v>441305</v>
      </c>
      <c r="H115" s="68"/>
      <c r="I115" s="198" t="s">
        <v>1843</v>
      </c>
      <c r="J115" s="68"/>
      <c r="K115" s="68"/>
      <c r="L115" s="68"/>
      <c r="M115" s="68"/>
      <c r="N115" s="362"/>
      <c r="O115" s="362"/>
      <c r="P115" s="216">
        <v>102420416.51000001</v>
      </c>
      <c r="Q115" s="216">
        <v>0</v>
      </c>
      <c r="R115" s="68" t="s">
        <v>638</v>
      </c>
      <c r="S115" s="363"/>
      <c r="T115" s="277"/>
    </row>
    <row r="116" spans="1:20" ht="38.25">
      <c r="A116" s="192" t="s">
        <v>667</v>
      </c>
      <c r="B116" s="68"/>
      <c r="C116" s="214" t="s">
        <v>1256</v>
      </c>
      <c r="D116" s="215">
        <v>44953</v>
      </c>
      <c r="E116" s="192" t="s">
        <v>1668</v>
      </c>
      <c r="F116" s="192" t="s">
        <v>12</v>
      </c>
      <c r="G116" s="192">
        <v>441299</v>
      </c>
      <c r="H116" s="68"/>
      <c r="I116" s="198" t="s">
        <v>1843</v>
      </c>
      <c r="J116" s="68"/>
      <c r="K116" s="68"/>
      <c r="L116" s="68"/>
      <c r="M116" s="68"/>
      <c r="N116" s="362"/>
      <c r="O116" s="362"/>
      <c r="P116" s="216">
        <v>17507763.539999999</v>
      </c>
      <c r="Q116" s="216">
        <v>0</v>
      </c>
      <c r="R116" s="68" t="s">
        <v>638</v>
      </c>
      <c r="S116" s="363"/>
      <c r="T116" s="277"/>
    </row>
    <row r="117" spans="1:20" ht="38.25">
      <c r="A117" s="192" t="s">
        <v>667</v>
      </c>
      <c r="B117" s="68"/>
      <c r="C117" s="214" t="s">
        <v>1256</v>
      </c>
      <c r="D117" s="215">
        <v>44953</v>
      </c>
      <c r="E117" s="192" t="s">
        <v>1669</v>
      </c>
      <c r="F117" s="192" t="s">
        <v>12</v>
      </c>
      <c r="G117" s="192">
        <v>441301</v>
      </c>
      <c r="H117" s="68"/>
      <c r="I117" s="198" t="s">
        <v>1843</v>
      </c>
      <c r="J117" s="68"/>
      <c r="K117" s="68"/>
      <c r="L117" s="68"/>
      <c r="M117" s="68"/>
      <c r="N117" s="362"/>
      <c r="O117" s="362"/>
      <c r="P117" s="216">
        <v>22012877.289999999</v>
      </c>
      <c r="Q117" s="216">
        <v>0</v>
      </c>
      <c r="R117" s="68" t="s">
        <v>638</v>
      </c>
      <c r="S117" s="363"/>
      <c r="T117" s="277"/>
    </row>
    <row r="118" spans="1:20" ht="38.25">
      <c r="A118" s="192" t="s">
        <v>667</v>
      </c>
      <c r="B118" s="68"/>
      <c r="C118" s="214" t="s">
        <v>1256</v>
      </c>
      <c r="D118" s="215">
        <v>44953</v>
      </c>
      <c r="E118" s="192" t="s">
        <v>1670</v>
      </c>
      <c r="F118" s="192" t="s">
        <v>12</v>
      </c>
      <c r="G118" s="192">
        <v>441303</v>
      </c>
      <c r="H118" s="68"/>
      <c r="I118" s="198" t="s">
        <v>1843</v>
      </c>
      <c r="J118" s="68"/>
      <c r="K118" s="68"/>
      <c r="L118" s="68"/>
      <c r="M118" s="68"/>
      <c r="N118" s="362"/>
      <c r="O118" s="362"/>
      <c r="P118" s="216">
        <v>8478222.2799999993</v>
      </c>
      <c r="Q118" s="216">
        <v>0</v>
      </c>
      <c r="R118" s="68" t="s">
        <v>638</v>
      </c>
      <c r="S118" s="363"/>
      <c r="T118" s="277"/>
    </row>
    <row r="119" spans="1:20" ht="38.25">
      <c r="A119" s="192" t="s">
        <v>667</v>
      </c>
      <c r="B119" s="68"/>
      <c r="C119" s="214" t="s">
        <v>1256</v>
      </c>
      <c r="D119" s="215">
        <v>44953</v>
      </c>
      <c r="E119" s="192" t="s">
        <v>1671</v>
      </c>
      <c r="F119" s="192" t="s">
        <v>12</v>
      </c>
      <c r="G119" s="192">
        <v>441307</v>
      </c>
      <c r="H119" s="68"/>
      <c r="I119" s="198" t="s">
        <v>1843</v>
      </c>
      <c r="J119" s="68"/>
      <c r="K119" s="68"/>
      <c r="L119" s="68"/>
      <c r="M119" s="68"/>
      <c r="N119" s="362"/>
      <c r="O119" s="362"/>
      <c r="P119" s="216">
        <v>7524826.75</v>
      </c>
      <c r="Q119" s="216">
        <v>0</v>
      </c>
      <c r="R119" s="68" t="s">
        <v>638</v>
      </c>
      <c r="S119" s="363"/>
      <c r="T119" s="277"/>
    </row>
    <row r="120" spans="1:20" ht="38.25">
      <c r="A120" s="192" t="s">
        <v>667</v>
      </c>
      <c r="B120" s="68"/>
      <c r="C120" s="214" t="s">
        <v>1256</v>
      </c>
      <c r="D120" s="215">
        <v>44953</v>
      </c>
      <c r="E120" s="192" t="s">
        <v>1672</v>
      </c>
      <c r="F120" s="192" t="s">
        <v>12</v>
      </c>
      <c r="G120" s="192">
        <v>441309</v>
      </c>
      <c r="H120" s="68"/>
      <c r="I120" s="198" t="s">
        <v>1843</v>
      </c>
      <c r="J120" s="68"/>
      <c r="K120" s="68"/>
      <c r="L120" s="68"/>
      <c r="M120" s="68"/>
      <c r="N120" s="362"/>
      <c r="O120" s="362"/>
      <c r="P120" s="216">
        <v>11838.51</v>
      </c>
      <c r="Q120" s="216">
        <v>0</v>
      </c>
      <c r="R120" s="68" t="s">
        <v>638</v>
      </c>
      <c r="S120" s="363"/>
      <c r="T120" s="277"/>
    </row>
    <row r="121" spans="1:20" ht="38.25">
      <c r="A121" s="192" t="s">
        <v>667</v>
      </c>
      <c r="B121" s="68"/>
      <c r="C121" s="214" t="s">
        <v>1256</v>
      </c>
      <c r="D121" s="215">
        <v>44953</v>
      </c>
      <c r="E121" s="192" t="s">
        <v>1673</v>
      </c>
      <c r="F121" s="192" t="s">
        <v>12</v>
      </c>
      <c r="G121" s="192">
        <v>441311</v>
      </c>
      <c r="H121" s="68"/>
      <c r="I121" s="198" t="s">
        <v>1843</v>
      </c>
      <c r="J121" s="68"/>
      <c r="K121" s="68"/>
      <c r="L121" s="68"/>
      <c r="M121" s="68"/>
      <c r="N121" s="362"/>
      <c r="O121" s="362"/>
      <c r="P121" s="216">
        <v>12839.93</v>
      </c>
      <c r="Q121" s="216">
        <v>0</v>
      </c>
      <c r="R121" s="68" t="s">
        <v>638</v>
      </c>
      <c r="S121" s="363"/>
      <c r="T121" s="277"/>
    </row>
    <row r="122" spans="1:20" ht="38.25">
      <c r="A122" s="192" t="s">
        <v>667</v>
      </c>
      <c r="B122" s="68"/>
      <c r="C122" s="214" t="s">
        <v>1256</v>
      </c>
      <c r="D122" s="215">
        <v>44953</v>
      </c>
      <c r="E122" s="192" t="s">
        <v>1674</v>
      </c>
      <c r="F122" s="192" t="s">
        <v>12</v>
      </c>
      <c r="G122" s="192">
        <v>441313</v>
      </c>
      <c r="H122" s="68"/>
      <c r="I122" s="198" t="s">
        <v>1843</v>
      </c>
      <c r="J122" s="68"/>
      <c r="K122" s="68"/>
      <c r="L122" s="68"/>
      <c r="M122" s="68"/>
      <c r="N122" s="362"/>
      <c r="O122" s="362"/>
      <c r="P122" s="216">
        <v>5328.99</v>
      </c>
      <c r="Q122" s="216">
        <v>0</v>
      </c>
      <c r="R122" s="68" t="s">
        <v>638</v>
      </c>
      <c r="S122" s="363"/>
      <c r="T122" s="277"/>
    </row>
    <row r="123" spans="1:20" ht="38.25">
      <c r="A123" s="192" t="s">
        <v>667</v>
      </c>
      <c r="B123" s="68"/>
      <c r="C123" s="214" t="s">
        <v>1256</v>
      </c>
      <c r="D123" s="215">
        <v>44953</v>
      </c>
      <c r="E123" s="192" t="s">
        <v>1675</v>
      </c>
      <c r="F123" s="192" t="s">
        <v>12</v>
      </c>
      <c r="G123" s="192">
        <v>441315</v>
      </c>
      <c r="H123" s="68"/>
      <c r="I123" s="198" t="s">
        <v>1843</v>
      </c>
      <c r="J123" s="68"/>
      <c r="K123" s="68"/>
      <c r="L123" s="68"/>
      <c r="M123" s="68"/>
      <c r="N123" s="362"/>
      <c r="O123" s="362"/>
      <c r="P123" s="216">
        <v>15294.23</v>
      </c>
      <c r="Q123" s="216">
        <v>0</v>
      </c>
      <c r="R123" s="68" t="s">
        <v>638</v>
      </c>
      <c r="S123" s="363"/>
      <c r="T123" s="277"/>
    </row>
    <row r="124" spans="1:20" ht="38.25">
      <c r="A124" s="192" t="s">
        <v>667</v>
      </c>
      <c r="B124" s="68"/>
      <c r="C124" s="214" t="s">
        <v>1256</v>
      </c>
      <c r="D124" s="215">
        <v>44953</v>
      </c>
      <c r="E124" s="192" t="s">
        <v>1676</v>
      </c>
      <c r="F124" s="192" t="s">
        <v>12</v>
      </c>
      <c r="G124" s="192">
        <v>441317</v>
      </c>
      <c r="H124" s="68"/>
      <c r="I124" s="198" t="s">
        <v>1843</v>
      </c>
      <c r="J124" s="68"/>
      <c r="K124" s="68"/>
      <c r="L124" s="68"/>
      <c r="M124" s="68"/>
      <c r="N124" s="362"/>
      <c r="O124" s="362"/>
      <c r="P124" s="216">
        <v>15294.23</v>
      </c>
      <c r="Q124" s="216">
        <v>0</v>
      </c>
      <c r="R124" s="68" t="s">
        <v>638</v>
      </c>
      <c r="S124" s="363"/>
      <c r="T124" s="277"/>
    </row>
    <row r="125" spans="1:20" ht="38.25">
      <c r="A125" s="192" t="s">
        <v>667</v>
      </c>
      <c r="B125" s="68"/>
      <c r="C125" s="214" t="s">
        <v>1256</v>
      </c>
      <c r="D125" s="215">
        <v>44953</v>
      </c>
      <c r="E125" s="192" t="s">
        <v>1677</v>
      </c>
      <c r="F125" s="192" t="s">
        <v>12</v>
      </c>
      <c r="G125" s="192">
        <v>441319</v>
      </c>
      <c r="H125" s="68"/>
      <c r="I125" s="198" t="s">
        <v>1843</v>
      </c>
      <c r="J125" s="68"/>
      <c r="K125" s="68"/>
      <c r="L125" s="68"/>
      <c r="M125" s="68"/>
      <c r="N125" s="362"/>
      <c r="O125" s="362"/>
      <c r="P125" s="216">
        <v>15294.23</v>
      </c>
      <c r="Q125" s="216">
        <v>0</v>
      </c>
      <c r="R125" s="68" t="s">
        <v>638</v>
      </c>
      <c r="S125" s="363"/>
      <c r="T125" s="277"/>
    </row>
    <row r="126" spans="1:20" ht="38.25">
      <c r="A126" s="192" t="s">
        <v>667</v>
      </c>
      <c r="B126" s="68"/>
      <c r="C126" s="214" t="s">
        <v>1256</v>
      </c>
      <c r="D126" s="215">
        <v>44953</v>
      </c>
      <c r="E126" s="192" t="s">
        <v>1678</v>
      </c>
      <c r="F126" s="192" t="s">
        <v>12</v>
      </c>
      <c r="G126" s="192">
        <v>441321</v>
      </c>
      <c r="H126" s="68"/>
      <c r="I126" s="198" t="s">
        <v>1843</v>
      </c>
      <c r="J126" s="68"/>
      <c r="K126" s="68"/>
      <c r="L126" s="68"/>
      <c r="M126" s="68"/>
      <c r="N126" s="362"/>
      <c r="O126" s="362"/>
      <c r="P126" s="216">
        <v>15294.23</v>
      </c>
      <c r="Q126" s="216">
        <v>0</v>
      </c>
      <c r="R126" s="68" t="s">
        <v>638</v>
      </c>
      <c r="S126" s="363"/>
      <c r="T126" s="277"/>
    </row>
    <row r="127" spans="1:20" ht="38.25">
      <c r="A127" s="192" t="s">
        <v>667</v>
      </c>
      <c r="B127" s="68"/>
      <c r="C127" s="214" t="s">
        <v>1256</v>
      </c>
      <c r="D127" s="215">
        <v>44953</v>
      </c>
      <c r="E127" s="192" t="s">
        <v>1679</v>
      </c>
      <c r="F127" s="192" t="s">
        <v>12</v>
      </c>
      <c r="G127" s="192">
        <v>441323</v>
      </c>
      <c r="H127" s="68"/>
      <c r="I127" s="198" t="s">
        <v>1843</v>
      </c>
      <c r="J127" s="68"/>
      <c r="K127" s="68"/>
      <c r="L127" s="68"/>
      <c r="M127" s="68"/>
      <c r="N127" s="362"/>
      <c r="O127" s="362"/>
      <c r="P127" s="216">
        <v>293468.26</v>
      </c>
      <c r="Q127" s="216">
        <v>0</v>
      </c>
      <c r="R127" s="68" t="s">
        <v>638</v>
      </c>
      <c r="S127" s="363"/>
      <c r="T127" s="277"/>
    </row>
    <row r="128" spans="1:20" ht="38.25">
      <c r="A128" s="192" t="s">
        <v>667</v>
      </c>
      <c r="B128" s="68"/>
      <c r="C128" s="214" t="s">
        <v>1256</v>
      </c>
      <c r="D128" s="215">
        <v>44953</v>
      </c>
      <c r="E128" s="192" t="s">
        <v>1680</v>
      </c>
      <c r="F128" s="192" t="s">
        <v>12</v>
      </c>
      <c r="G128" s="192">
        <v>441325</v>
      </c>
      <c r="H128" s="68"/>
      <c r="I128" s="198" t="s">
        <v>1843</v>
      </c>
      <c r="J128" s="68"/>
      <c r="K128" s="68"/>
      <c r="L128" s="68"/>
      <c r="M128" s="68"/>
      <c r="N128" s="362"/>
      <c r="O128" s="362"/>
      <c r="P128" s="216">
        <v>4537.96</v>
      </c>
      <c r="Q128" s="216">
        <v>0</v>
      </c>
      <c r="R128" s="68" t="s">
        <v>638</v>
      </c>
      <c r="S128" s="363"/>
      <c r="T128" s="277"/>
    </row>
    <row r="129" spans="1:20" ht="38.25">
      <c r="A129" s="192" t="s">
        <v>667</v>
      </c>
      <c r="B129" s="68"/>
      <c r="C129" s="214" t="s">
        <v>1256</v>
      </c>
      <c r="D129" s="215">
        <v>44953</v>
      </c>
      <c r="E129" s="192" t="s">
        <v>1681</v>
      </c>
      <c r="F129" s="192" t="s">
        <v>12</v>
      </c>
      <c r="G129" s="192">
        <v>441327</v>
      </c>
      <c r="H129" s="68"/>
      <c r="I129" s="198" t="s">
        <v>1843</v>
      </c>
      <c r="J129" s="68"/>
      <c r="K129" s="68"/>
      <c r="L129" s="68"/>
      <c r="M129" s="68"/>
      <c r="N129" s="362"/>
      <c r="O129" s="362"/>
      <c r="P129" s="216">
        <v>205.32</v>
      </c>
      <c r="Q129" s="216">
        <v>0</v>
      </c>
      <c r="R129" s="68" t="s">
        <v>638</v>
      </c>
      <c r="S129" s="363"/>
      <c r="T129" s="277"/>
    </row>
    <row r="130" spans="1:20" ht="38.25">
      <c r="A130" s="192" t="s">
        <v>667</v>
      </c>
      <c r="B130" s="68"/>
      <c r="C130" s="214" t="s">
        <v>1256</v>
      </c>
      <c r="D130" s="215">
        <v>44953</v>
      </c>
      <c r="E130" s="192" t="s">
        <v>1682</v>
      </c>
      <c r="F130" s="192" t="s">
        <v>12</v>
      </c>
      <c r="G130" s="192">
        <v>441329</v>
      </c>
      <c r="H130" s="68"/>
      <c r="I130" s="198" t="s">
        <v>1843</v>
      </c>
      <c r="J130" s="68"/>
      <c r="K130" s="68"/>
      <c r="L130" s="68"/>
      <c r="M130" s="68"/>
      <c r="N130" s="362"/>
      <c r="O130" s="362"/>
      <c r="P130" s="216">
        <v>1883.41</v>
      </c>
      <c r="Q130" s="216">
        <v>0</v>
      </c>
      <c r="R130" s="68" t="s">
        <v>638</v>
      </c>
      <c r="S130" s="363"/>
      <c r="T130" s="277"/>
    </row>
    <row r="131" spans="1:20" ht="38.25">
      <c r="A131" s="192" t="s">
        <v>667</v>
      </c>
      <c r="B131" s="68"/>
      <c r="C131" s="214" t="s">
        <v>1256</v>
      </c>
      <c r="D131" s="215">
        <v>44953</v>
      </c>
      <c r="E131" s="192" t="s">
        <v>1683</v>
      </c>
      <c r="F131" s="192" t="s">
        <v>12</v>
      </c>
      <c r="G131" s="192">
        <v>441331</v>
      </c>
      <c r="H131" s="68"/>
      <c r="I131" s="198" t="s">
        <v>1843</v>
      </c>
      <c r="J131" s="68"/>
      <c r="K131" s="68"/>
      <c r="L131" s="68"/>
      <c r="M131" s="68"/>
      <c r="N131" s="362"/>
      <c r="O131" s="362"/>
      <c r="P131" s="216">
        <v>5405.34</v>
      </c>
      <c r="Q131" s="216">
        <v>0</v>
      </c>
      <c r="R131" s="68" t="s">
        <v>638</v>
      </c>
      <c r="S131" s="363"/>
      <c r="T131" s="277"/>
    </row>
    <row r="132" spans="1:20" ht="38.25">
      <c r="A132" s="192" t="s">
        <v>667</v>
      </c>
      <c r="B132" s="68"/>
      <c r="C132" s="214" t="s">
        <v>1256</v>
      </c>
      <c r="D132" s="215">
        <v>44953</v>
      </c>
      <c r="E132" s="192" t="s">
        <v>1684</v>
      </c>
      <c r="F132" s="192" t="s">
        <v>12</v>
      </c>
      <c r="G132" s="192">
        <v>441333</v>
      </c>
      <c r="H132" s="68"/>
      <c r="I132" s="198" t="s">
        <v>1843</v>
      </c>
      <c r="J132" s="68"/>
      <c r="K132" s="68"/>
      <c r="L132" s="68"/>
      <c r="M132" s="68"/>
      <c r="N132" s="362"/>
      <c r="O132" s="362"/>
      <c r="P132" s="216">
        <v>5405.34</v>
      </c>
      <c r="Q132" s="216">
        <v>0</v>
      </c>
      <c r="R132" s="68" t="s">
        <v>638</v>
      </c>
      <c r="S132" s="363"/>
      <c r="T132" s="277"/>
    </row>
    <row r="133" spans="1:20" ht="38.25">
      <c r="A133" s="192" t="s">
        <v>667</v>
      </c>
      <c r="B133" s="68"/>
      <c r="C133" s="214" t="s">
        <v>1256</v>
      </c>
      <c r="D133" s="215">
        <v>44953</v>
      </c>
      <c r="E133" s="192" t="s">
        <v>1685</v>
      </c>
      <c r="F133" s="192" t="s">
        <v>12</v>
      </c>
      <c r="G133" s="192">
        <v>441335</v>
      </c>
      <c r="H133" s="68"/>
      <c r="I133" s="198" t="s">
        <v>1843</v>
      </c>
      <c r="J133" s="68"/>
      <c r="K133" s="68"/>
      <c r="L133" s="68"/>
      <c r="M133" s="68"/>
      <c r="N133" s="362"/>
      <c r="O133" s="362"/>
      <c r="P133" s="216">
        <v>5405.34</v>
      </c>
      <c r="Q133" s="216">
        <v>0</v>
      </c>
      <c r="R133" s="68" t="s">
        <v>638</v>
      </c>
      <c r="S133" s="363"/>
      <c r="T133" s="277"/>
    </row>
    <row r="134" spans="1:20" ht="38.25">
      <c r="A134" s="192" t="s">
        <v>667</v>
      </c>
      <c r="B134" s="68"/>
      <c r="C134" s="214" t="s">
        <v>1256</v>
      </c>
      <c r="D134" s="215">
        <v>44953</v>
      </c>
      <c r="E134" s="192" t="s">
        <v>1686</v>
      </c>
      <c r="F134" s="192" t="s">
        <v>12</v>
      </c>
      <c r="G134" s="192">
        <v>441337</v>
      </c>
      <c r="H134" s="68"/>
      <c r="I134" s="198" t="s">
        <v>1843</v>
      </c>
      <c r="J134" s="68"/>
      <c r="K134" s="68"/>
      <c r="L134" s="68"/>
      <c r="M134" s="68"/>
      <c r="N134" s="362"/>
      <c r="O134" s="362"/>
      <c r="P134" s="216">
        <v>5405.34</v>
      </c>
      <c r="Q134" s="216">
        <v>0</v>
      </c>
      <c r="R134" s="68" t="s">
        <v>638</v>
      </c>
      <c r="S134" s="363"/>
      <c r="T134" s="277"/>
    </row>
    <row r="135" spans="1:20" ht="38.25">
      <c r="A135" s="192" t="s">
        <v>667</v>
      </c>
      <c r="B135" s="68"/>
      <c r="C135" s="214" t="s">
        <v>1256</v>
      </c>
      <c r="D135" s="215">
        <v>44953</v>
      </c>
      <c r="E135" s="192" t="s">
        <v>1687</v>
      </c>
      <c r="F135" s="192" t="s">
        <v>12</v>
      </c>
      <c r="G135" s="192">
        <v>441339</v>
      </c>
      <c r="H135" s="68"/>
      <c r="I135" s="198" t="s">
        <v>1843</v>
      </c>
      <c r="J135" s="68"/>
      <c r="K135" s="68"/>
      <c r="L135" s="68"/>
      <c r="M135" s="68"/>
      <c r="N135" s="362"/>
      <c r="O135" s="362"/>
      <c r="P135" s="216">
        <v>32515.78</v>
      </c>
      <c r="Q135" s="216">
        <v>0</v>
      </c>
      <c r="R135" s="68" t="s">
        <v>638</v>
      </c>
      <c r="S135" s="363"/>
      <c r="T135" s="277"/>
    </row>
    <row r="136" spans="1:20" ht="38.25">
      <c r="A136" s="192" t="s">
        <v>667</v>
      </c>
      <c r="B136" s="68"/>
      <c r="C136" s="214" t="s">
        <v>1256</v>
      </c>
      <c r="D136" s="215">
        <v>44953</v>
      </c>
      <c r="E136" s="192" t="s">
        <v>1688</v>
      </c>
      <c r="F136" s="192" t="s">
        <v>12</v>
      </c>
      <c r="G136" s="192">
        <v>441341</v>
      </c>
      <c r="H136" s="68"/>
      <c r="I136" s="198" t="s">
        <v>1843</v>
      </c>
      <c r="J136" s="68"/>
      <c r="K136" s="68"/>
      <c r="L136" s="68"/>
      <c r="M136" s="68"/>
      <c r="N136" s="362"/>
      <c r="O136" s="362"/>
      <c r="P136" s="216">
        <v>1595.84</v>
      </c>
      <c r="Q136" s="216">
        <v>0</v>
      </c>
      <c r="R136" s="68" t="s">
        <v>638</v>
      </c>
      <c r="S136" s="363"/>
      <c r="T136" s="277"/>
    </row>
    <row r="137" spans="1:20" ht="38.25">
      <c r="A137" s="192" t="s">
        <v>667</v>
      </c>
      <c r="B137" s="68"/>
      <c r="C137" s="214" t="s">
        <v>1256</v>
      </c>
      <c r="D137" s="215">
        <v>44953</v>
      </c>
      <c r="E137" s="192" t="s">
        <v>1689</v>
      </c>
      <c r="F137" s="192" t="s">
        <v>12</v>
      </c>
      <c r="G137" s="192">
        <v>441343</v>
      </c>
      <c r="H137" s="68"/>
      <c r="I137" s="198" t="s">
        <v>1843</v>
      </c>
      <c r="J137" s="68"/>
      <c r="K137" s="68"/>
      <c r="L137" s="68"/>
      <c r="M137" s="68"/>
      <c r="N137" s="362"/>
      <c r="O137" s="362"/>
      <c r="P137" s="216">
        <v>14636.63</v>
      </c>
      <c r="Q137" s="216">
        <v>0</v>
      </c>
      <c r="R137" s="68" t="s">
        <v>638</v>
      </c>
      <c r="S137" s="363"/>
      <c r="T137" s="277"/>
    </row>
    <row r="138" spans="1:20" ht="38.25">
      <c r="A138" s="192" t="s">
        <v>667</v>
      </c>
      <c r="B138" s="68"/>
      <c r="C138" s="214" t="s">
        <v>1256</v>
      </c>
      <c r="D138" s="215">
        <v>44953</v>
      </c>
      <c r="E138" s="192" t="s">
        <v>1690</v>
      </c>
      <c r="F138" s="192" t="s">
        <v>12</v>
      </c>
      <c r="G138" s="192">
        <v>441345</v>
      </c>
      <c r="H138" s="68"/>
      <c r="I138" s="198" t="s">
        <v>1843</v>
      </c>
      <c r="J138" s="68"/>
      <c r="K138" s="68"/>
      <c r="L138" s="68"/>
      <c r="M138" s="68"/>
      <c r="N138" s="362"/>
      <c r="O138" s="362"/>
      <c r="P138" s="216">
        <v>42007.35</v>
      </c>
      <c r="Q138" s="216">
        <v>0</v>
      </c>
      <c r="R138" s="68" t="s">
        <v>638</v>
      </c>
      <c r="S138" s="363"/>
      <c r="T138" s="277"/>
    </row>
    <row r="139" spans="1:20" ht="38.25">
      <c r="A139" s="192" t="s">
        <v>667</v>
      </c>
      <c r="B139" s="68"/>
      <c r="C139" s="214" t="s">
        <v>1256</v>
      </c>
      <c r="D139" s="215">
        <v>44953</v>
      </c>
      <c r="E139" s="192" t="s">
        <v>1691</v>
      </c>
      <c r="F139" s="192" t="s">
        <v>12</v>
      </c>
      <c r="G139" s="192">
        <v>441347</v>
      </c>
      <c r="H139" s="68"/>
      <c r="I139" s="198" t="s">
        <v>1843</v>
      </c>
      <c r="J139" s="68"/>
      <c r="K139" s="68"/>
      <c r="L139" s="68"/>
      <c r="M139" s="68"/>
      <c r="N139" s="362"/>
      <c r="O139" s="362"/>
      <c r="P139" s="216">
        <v>42007.35</v>
      </c>
      <c r="Q139" s="216">
        <v>0</v>
      </c>
      <c r="R139" s="68" t="s">
        <v>638</v>
      </c>
      <c r="S139" s="363"/>
      <c r="T139" s="277"/>
    </row>
    <row r="140" spans="1:20" ht="38.25">
      <c r="A140" s="192" t="s">
        <v>667</v>
      </c>
      <c r="B140" s="68"/>
      <c r="C140" s="214" t="s">
        <v>1256</v>
      </c>
      <c r="D140" s="215">
        <v>44953</v>
      </c>
      <c r="E140" s="192" t="s">
        <v>1692</v>
      </c>
      <c r="F140" s="192" t="s">
        <v>12</v>
      </c>
      <c r="G140" s="192">
        <v>441349</v>
      </c>
      <c r="H140" s="68"/>
      <c r="I140" s="198" t="s">
        <v>1843</v>
      </c>
      <c r="J140" s="68"/>
      <c r="K140" s="68"/>
      <c r="L140" s="68"/>
      <c r="M140" s="68"/>
      <c r="N140" s="362"/>
      <c r="O140" s="362"/>
      <c r="P140" s="216">
        <v>42007.35</v>
      </c>
      <c r="Q140" s="216">
        <v>0</v>
      </c>
      <c r="R140" s="68" t="s">
        <v>638</v>
      </c>
      <c r="S140" s="363"/>
      <c r="T140" s="277"/>
    </row>
    <row r="141" spans="1:20" ht="38.25">
      <c r="A141" s="192" t="s">
        <v>667</v>
      </c>
      <c r="B141" s="68"/>
      <c r="C141" s="214" t="s">
        <v>1256</v>
      </c>
      <c r="D141" s="215">
        <v>44953</v>
      </c>
      <c r="E141" s="192" t="s">
        <v>1693</v>
      </c>
      <c r="F141" s="192" t="s">
        <v>12</v>
      </c>
      <c r="G141" s="192">
        <v>441351</v>
      </c>
      <c r="H141" s="68"/>
      <c r="I141" s="198" t="s">
        <v>1843</v>
      </c>
      <c r="J141" s="68"/>
      <c r="K141" s="68"/>
      <c r="L141" s="68"/>
      <c r="M141" s="68"/>
      <c r="N141" s="362"/>
      <c r="O141" s="362"/>
      <c r="P141" s="216">
        <v>42007.35</v>
      </c>
      <c r="Q141" s="216">
        <v>0</v>
      </c>
      <c r="R141" s="68" t="s">
        <v>638</v>
      </c>
      <c r="S141" s="363"/>
      <c r="T141" s="277"/>
    </row>
    <row r="142" spans="1:20" ht="38.25">
      <c r="A142" s="192" t="s">
        <v>667</v>
      </c>
      <c r="B142" s="68"/>
      <c r="C142" s="214" t="s">
        <v>1256</v>
      </c>
      <c r="D142" s="215">
        <v>44953</v>
      </c>
      <c r="E142" s="192" t="s">
        <v>1694</v>
      </c>
      <c r="F142" s="192" t="s">
        <v>12</v>
      </c>
      <c r="G142" s="192">
        <v>441353</v>
      </c>
      <c r="H142" s="68"/>
      <c r="I142" s="198" t="s">
        <v>1843</v>
      </c>
      <c r="J142" s="68"/>
      <c r="K142" s="68"/>
      <c r="L142" s="68"/>
      <c r="M142" s="68"/>
      <c r="N142" s="362"/>
      <c r="O142" s="362"/>
      <c r="P142" s="216">
        <v>3521.92</v>
      </c>
      <c r="Q142" s="216">
        <v>0</v>
      </c>
      <c r="R142" s="68" t="s">
        <v>638</v>
      </c>
      <c r="S142" s="363"/>
      <c r="T142" s="277"/>
    </row>
    <row r="143" spans="1:20" ht="38.25">
      <c r="A143" s="192" t="s">
        <v>667</v>
      </c>
      <c r="B143" s="68"/>
      <c r="C143" s="214" t="s">
        <v>1256</v>
      </c>
      <c r="D143" s="215">
        <v>44953</v>
      </c>
      <c r="E143" s="192" t="s">
        <v>1695</v>
      </c>
      <c r="F143" s="192" t="s">
        <v>12</v>
      </c>
      <c r="G143" s="192">
        <v>441355</v>
      </c>
      <c r="H143" s="68"/>
      <c r="I143" s="198" t="s">
        <v>1843</v>
      </c>
      <c r="J143" s="68"/>
      <c r="K143" s="68"/>
      <c r="L143" s="68"/>
      <c r="M143" s="68"/>
      <c r="N143" s="362"/>
      <c r="O143" s="362"/>
      <c r="P143" s="216">
        <v>5200.0200000000004</v>
      </c>
      <c r="Q143" s="216">
        <v>0</v>
      </c>
      <c r="R143" s="68" t="s">
        <v>638</v>
      </c>
      <c r="S143" s="363"/>
      <c r="T143" s="277"/>
    </row>
    <row r="144" spans="1:20" ht="38.25">
      <c r="A144" s="192" t="s">
        <v>667</v>
      </c>
      <c r="B144" s="68"/>
      <c r="C144" s="214" t="s">
        <v>1256</v>
      </c>
      <c r="D144" s="215">
        <v>44953</v>
      </c>
      <c r="E144" s="192" t="s">
        <v>1696</v>
      </c>
      <c r="F144" s="192" t="s">
        <v>12</v>
      </c>
      <c r="G144" s="192">
        <v>441357</v>
      </c>
      <c r="H144" s="68"/>
      <c r="I144" s="198" t="s">
        <v>1843</v>
      </c>
      <c r="J144" s="68"/>
      <c r="K144" s="68"/>
      <c r="L144" s="68"/>
      <c r="M144" s="68"/>
      <c r="N144" s="362"/>
      <c r="O144" s="362"/>
      <c r="P144" s="216">
        <v>867.38</v>
      </c>
      <c r="Q144" s="216">
        <v>0</v>
      </c>
      <c r="R144" s="68" t="s">
        <v>638</v>
      </c>
      <c r="S144" s="363"/>
      <c r="T144" s="277"/>
    </row>
    <row r="145" spans="1:20" ht="38.25">
      <c r="A145" s="192" t="s">
        <v>667</v>
      </c>
      <c r="B145" s="68"/>
      <c r="C145" s="214" t="s">
        <v>1256</v>
      </c>
      <c r="D145" s="215">
        <v>44953</v>
      </c>
      <c r="E145" s="192" t="s">
        <v>1697</v>
      </c>
      <c r="F145" s="192" t="s">
        <v>12</v>
      </c>
      <c r="G145" s="192">
        <v>441359</v>
      </c>
      <c r="H145" s="68"/>
      <c r="I145" s="198" t="s">
        <v>1843</v>
      </c>
      <c r="J145" s="68"/>
      <c r="K145" s="68"/>
      <c r="L145" s="68"/>
      <c r="M145" s="68"/>
      <c r="N145" s="362"/>
      <c r="O145" s="362"/>
      <c r="P145" s="216">
        <v>2454.3000000000002</v>
      </c>
      <c r="Q145" s="216">
        <v>0</v>
      </c>
      <c r="R145" s="68" t="s">
        <v>638</v>
      </c>
      <c r="S145" s="363"/>
      <c r="T145" s="277"/>
    </row>
    <row r="146" spans="1:20" ht="38.25">
      <c r="A146" s="192" t="s">
        <v>667</v>
      </c>
      <c r="B146" s="68"/>
      <c r="C146" s="214" t="s">
        <v>1256</v>
      </c>
      <c r="D146" s="215">
        <v>44953</v>
      </c>
      <c r="E146" s="192" t="s">
        <v>1698</v>
      </c>
      <c r="F146" s="192" t="s">
        <v>12</v>
      </c>
      <c r="G146" s="192">
        <v>441361</v>
      </c>
      <c r="H146" s="68"/>
      <c r="I146" s="198" t="s">
        <v>1843</v>
      </c>
      <c r="J146" s="68"/>
      <c r="K146" s="68"/>
      <c r="L146" s="68"/>
      <c r="M146" s="68"/>
      <c r="N146" s="362"/>
      <c r="O146" s="362"/>
      <c r="P146" s="216">
        <v>14713.19</v>
      </c>
      <c r="Q146" s="216">
        <v>0</v>
      </c>
      <c r="R146" s="68" t="s">
        <v>638</v>
      </c>
      <c r="S146" s="363"/>
      <c r="T146" s="277"/>
    </row>
    <row r="147" spans="1:20" ht="38.25">
      <c r="A147" s="192" t="s">
        <v>667</v>
      </c>
      <c r="B147" s="68"/>
      <c r="C147" s="214" t="s">
        <v>1256</v>
      </c>
      <c r="D147" s="215">
        <v>44953</v>
      </c>
      <c r="E147" s="192" t="s">
        <v>1699</v>
      </c>
      <c r="F147" s="192" t="s">
        <v>12</v>
      </c>
      <c r="G147" s="192">
        <v>441363</v>
      </c>
      <c r="H147" s="68"/>
      <c r="I147" s="198" t="s">
        <v>1843</v>
      </c>
      <c r="J147" s="68"/>
      <c r="K147" s="68"/>
      <c r="L147" s="68"/>
      <c r="M147" s="68"/>
      <c r="N147" s="362"/>
      <c r="O147" s="362"/>
      <c r="P147" s="216">
        <v>3455.73</v>
      </c>
      <c r="Q147" s="216">
        <v>0</v>
      </c>
      <c r="R147" s="68" t="s">
        <v>638</v>
      </c>
      <c r="S147" s="363"/>
      <c r="T147" s="277"/>
    </row>
    <row r="148" spans="1:20" ht="38.25">
      <c r="A148" s="192" t="s">
        <v>667</v>
      </c>
      <c r="B148" s="68"/>
      <c r="C148" s="214" t="s">
        <v>1256</v>
      </c>
      <c r="D148" s="215">
        <v>44953</v>
      </c>
      <c r="E148" s="192" t="s">
        <v>1700</v>
      </c>
      <c r="F148" s="192" t="s">
        <v>12</v>
      </c>
      <c r="G148" s="192">
        <v>441365</v>
      </c>
      <c r="H148" s="68"/>
      <c r="I148" s="198" t="s">
        <v>1843</v>
      </c>
      <c r="J148" s="68"/>
      <c r="K148" s="68"/>
      <c r="L148" s="68"/>
      <c r="M148" s="68"/>
      <c r="N148" s="362"/>
      <c r="O148" s="362"/>
      <c r="P148" s="216">
        <v>6740.98</v>
      </c>
      <c r="Q148" s="216">
        <v>0</v>
      </c>
      <c r="R148" s="68" t="s">
        <v>638</v>
      </c>
      <c r="S148" s="363"/>
      <c r="T148" s="277"/>
    </row>
    <row r="149" spans="1:20" ht="38.25">
      <c r="A149" s="192" t="s">
        <v>667</v>
      </c>
      <c r="B149" s="68"/>
      <c r="C149" s="214" t="s">
        <v>1256</v>
      </c>
      <c r="D149" s="215">
        <v>44953</v>
      </c>
      <c r="E149" s="192" t="s">
        <v>1701</v>
      </c>
      <c r="F149" s="192" t="s">
        <v>12</v>
      </c>
      <c r="G149" s="192">
        <v>441367</v>
      </c>
      <c r="H149" s="68"/>
      <c r="I149" s="198" t="s">
        <v>1843</v>
      </c>
      <c r="J149" s="68"/>
      <c r="K149" s="68"/>
      <c r="L149" s="68"/>
      <c r="M149" s="68"/>
      <c r="N149" s="362"/>
      <c r="O149" s="362"/>
      <c r="P149" s="216">
        <v>9491.56</v>
      </c>
      <c r="Q149" s="216">
        <v>0</v>
      </c>
      <c r="R149" s="68" t="s">
        <v>638</v>
      </c>
      <c r="S149" s="363"/>
      <c r="T149" s="277"/>
    </row>
    <row r="150" spans="1:20" ht="38.25">
      <c r="A150" s="192" t="s">
        <v>667</v>
      </c>
      <c r="B150" s="68"/>
      <c r="C150" s="214" t="s">
        <v>1256</v>
      </c>
      <c r="D150" s="215">
        <v>44953</v>
      </c>
      <c r="E150" s="192" t="s">
        <v>1702</v>
      </c>
      <c r="F150" s="192" t="s">
        <v>12</v>
      </c>
      <c r="G150" s="192">
        <v>441376</v>
      </c>
      <c r="H150" s="68"/>
      <c r="I150" s="198" t="s">
        <v>1843</v>
      </c>
      <c r="J150" s="68"/>
      <c r="K150" s="68"/>
      <c r="L150" s="68"/>
      <c r="M150" s="68"/>
      <c r="N150" s="362"/>
      <c r="O150" s="362"/>
      <c r="P150" s="216">
        <v>2294131.56</v>
      </c>
      <c r="Q150" s="216">
        <v>0</v>
      </c>
      <c r="R150" s="68" t="s">
        <v>638</v>
      </c>
      <c r="S150" s="363"/>
      <c r="T150" s="277"/>
    </row>
    <row r="151" spans="1:20" ht="38.25">
      <c r="A151" s="192" t="s">
        <v>667</v>
      </c>
      <c r="B151" s="68"/>
      <c r="C151" s="214" t="s">
        <v>1256</v>
      </c>
      <c r="D151" s="215">
        <v>44953</v>
      </c>
      <c r="E151" s="192" t="s">
        <v>1703</v>
      </c>
      <c r="F151" s="192" t="s">
        <v>12</v>
      </c>
      <c r="G151" s="192">
        <v>441369</v>
      </c>
      <c r="H151" s="68"/>
      <c r="I151" s="198" t="s">
        <v>1843</v>
      </c>
      <c r="J151" s="68"/>
      <c r="K151" s="68"/>
      <c r="L151" s="68"/>
      <c r="M151" s="68"/>
      <c r="N151" s="362"/>
      <c r="O151" s="362"/>
      <c r="P151" s="216">
        <v>40411.440000000002</v>
      </c>
      <c r="Q151" s="216">
        <v>0</v>
      </c>
      <c r="R151" s="68" t="s">
        <v>638</v>
      </c>
      <c r="S151" s="363"/>
      <c r="T151" s="277"/>
    </row>
    <row r="152" spans="1:20" ht="38.25">
      <c r="A152" s="192" t="s">
        <v>667</v>
      </c>
      <c r="B152" s="68"/>
      <c r="C152" s="214" t="s">
        <v>1256</v>
      </c>
      <c r="D152" s="215">
        <v>44953</v>
      </c>
      <c r="E152" s="192" t="s">
        <v>1704</v>
      </c>
      <c r="F152" s="192" t="s">
        <v>12</v>
      </c>
      <c r="G152" s="192">
        <v>441372</v>
      </c>
      <c r="H152" s="68"/>
      <c r="I152" s="198" t="s">
        <v>1843</v>
      </c>
      <c r="J152" s="68"/>
      <c r="K152" s="68"/>
      <c r="L152" s="68"/>
      <c r="M152" s="68"/>
      <c r="N152" s="362"/>
      <c r="O152" s="362"/>
      <c r="P152" s="216">
        <v>2294131.56</v>
      </c>
      <c r="Q152" s="216">
        <v>0</v>
      </c>
      <c r="R152" s="68" t="s">
        <v>638</v>
      </c>
      <c r="S152" s="363"/>
      <c r="T152" s="277"/>
    </row>
    <row r="153" spans="1:20" ht="38.25">
      <c r="A153" s="192" t="s">
        <v>667</v>
      </c>
      <c r="B153" s="68"/>
      <c r="C153" s="214" t="s">
        <v>1256</v>
      </c>
      <c r="D153" s="215">
        <v>44953</v>
      </c>
      <c r="E153" s="192" t="s">
        <v>1705</v>
      </c>
      <c r="F153" s="192" t="s">
        <v>12</v>
      </c>
      <c r="G153" s="192">
        <v>441374</v>
      </c>
      <c r="H153" s="68"/>
      <c r="I153" s="198" t="s">
        <v>1843</v>
      </c>
      <c r="J153" s="68"/>
      <c r="K153" s="68"/>
      <c r="L153" s="68"/>
      <c r="M153" s="68"/>
      <c r="N153" s="362"/>
      <c r="O153" s="362"/>
      <c r="P153" s="216">
        <v>2294131.56</v>
      </c>
      <c r="Q153" s="216">
        <v>0</v>
      </c>
      <c r="R153" s="68" t="s">
        <v>638</v>
      </c>
      <c r="S153" s="363"/>
      <c r="T153" s="277"/>
    </row>
    <row r="154" spans="1:20" ht="38.25">
      <c r="A154" s="192" t="s">
        <v>667</v>
      </c>
      <c r="B154" s="68"/>
      <c r="C154" s="214" t="s">
        <v>1256</v>
      </c>
      <c r="D154" s="215">
        <v>44953</v>
      </c>
      <c r="E154" s="192" t="s">
        <v>1706</v>
      </c>
      <c r="F154" s="192" t="s">
        <v>12</v>
      </c>
      <c r="G154" s="192">
        <v>441378</v>
      </c>
      <c r="H154" s="68"/>
      <c r="I154" s="198" t="s">
        <v>1843</v>
      </c>
      <c r="J154" s="68"/>
      <c r="K154" s="68"/>
      <c r="L154" s="68"/>
      <c r="M154" s="68"/>
      <c r="N154" s="362"/>
      <c r="O154" s="362"/>
      <c r="P154" s="216">
        <v>2294131.56</v>
      </c>
      <c r="Q154" s="216">
        <v>0</v>
      </c>
      <c r="R154" s="68" t="s">
        <v>638</v>
      </c>
      <c r="S154" s="363"/>
      <c r="T154" s="277"/>
    </row>
    <row r="155" spans="1:20" ht="38.25">
      <c r="A155" s="192" t="s">
        <v>667</v>
      </c>
      <c r="B155" s="68"/>
      <c r="C155" s="214" t="s">
        <v>1256</v>
      </c>
      <c r="D155" s="215">
        <v>44953</v>
      </c>
      <c r="E155" s="192" t="s">
        <v>1707</v>
      </c>
      <c r="F155" s="192" t="s">
        <v>12</v>
      </c>
      <c r="G155" s="192">
        <v>441380</v>
      </c>
      <c r="H155" s="68"/>
      <c r="I155" s="198" t="s">
        <v>1843</v>
      </c>
      <c r="J155" s="68"/>
      <c r="K155" s="68"/>
      <c r="L155" s="68"/>
      <c r="M155" s="68"/>
      <c r="N155" s="362"/>
      <c r="O155" s="362"/>
      <c r="P155" s="216">
        <v>2294131.56</v>
      </c>
      <c r="Q155" s="216">
        <v>0</v>
      </c>
      <c r="R155" s="68" t="s">
        <v>638</v>
      </c>
      <c r="S155" s="363"/>
      <c r="T155" s="277"/>
    </row>
    <row r="156" spans="1:20" ht="38.25">
      <c r="A156" s="192" t="s">
        <v>667</v>
      </c>
      <c r="B156" s="68"/>
      <c r="C156" s="214" t="s">
        <v>1256</v>
      </c>
      <c r="D156" s="215">
        <v>44953</v>
      </c>
      <c r="E156" s="192" t="s">
        <v>1708</v>
      </c>
      <c r="F156" s="192" t="s">
        <v>12</v>
      </c>
      <c r="G156" s="192">
        <v>441382</v>
      </c>
      <c r="H156" s="68"/>
      <c r="I156" s="198" t="s">
        <v>1843</v>
      </c>
      <c r="J156" s="68"/>
      <c r="K156" s="68"/>
      <c r="L156" s="68"/>
      <c r="M156" s="68"/>
      <c r="N156" s="362"/>
      <c r="O156" s="362"/>
      <c r="P156" s="216">
        <v>6301101.8099999996</v>
      </c>
      <c r="Q156" s="216">
        <v>0</v>
      </c>
      <c r="R156" s="68" t="s">
        <v>638</v>
      </c>
      <c r="S156" s="363"/>
      <c r="T156" s="277"/>
    </row>
    <row r="157" spans="1:20" ht="38.25">
      <c r="A157" s="192" t="s">
        <v>667</v>
      </c>
      <c r="B157" s="68"/>
      <c r="C157" s="214" t="s">
        <v>1256</v>
      </c>
      <c r="D157" s="215">
        <v>44953</v>
      </c>
      <c r="E157" s="192" t="s">
        <v>1709</v>
      </c>
      <c r="F157" s="192" t="s">
        <v>12</v>
      </c>
      <c r="G157" s="192">
        <v>441384</v>
      </c>
      <c r="H157" s="68"/>
      <c r="I157" s="198" t="s">
        <v>1843</v>
      </c>
      <c r="J157" s="68"/>
      <c r="K157" s="68"/>
      <c r="L157" s="68"/>
      <c r="M157" s="68"/>
      <c r="N157" s="362"/>
      <c r="O157" s="362"/>
      <c r="P157" s="216">
        <v>6301101.8099999996</v>
      </c>
      <c r="Q157" s="216">
        <v>0</v>
      </c>
      <c r="R157" s="68" t="s">
        <v>638</v>
      </c>
      <c r="S157" s="363"/>
      <c r="T157" s="277"/>
    </row>
    <row r="158" spans="1:20" ht="38.25">
      <c r="A158" s="192" t="s">
        <v>667</v>
      </c>
      <c r="B158" s="68"/>
      <c r="C158" s="214" t="s">
        <v>1256</v>
      </c>
      <c r="D158" s="215">
        <v>44953</v>
      </c>
      <c r="E158" s="192" t="s">
        <v>1710</v>
      </c>
      <c r="F158" s="192" t="s">
        <v>12</v>
      </c>
      <c r="G158" s="192">
        <v>441386</v>
      </c>
      <c r="H158" s="68"/>
      <c r="I158" s="198" t="s">
        <v>1843</v>
      </c>
      <c r="J158" s="68"/>
      <c r="K158" s="68"/>
      <c r="L158" s="68"/>
      <c r="M158" s="68"/>
      <c r="N158" s="362"/>
      <c r="O158" s="362"/>
      <c r="P158" s="216">
        <v>6301101.8099999996</v>
      </c>
      <c r="Q158" s="216">
        <v>0</v>
      </c>
      <c r="R158" s="68" t="s">
        <v>638</v>
      </c>
      <c r="S158" s="363"/>
      <c r="T158" s="277"/>
    </row>
    <row r="159" spans="1:20" ht="38.25">
      <c r="A159" s="192" t="s">
        <v>667</v>
      </c>
      <c r="B159" s="68"/>
      <c r="C159" s="214" t="s">
        <v>1256</v>
      </c>
      <c r="D159" s="215">
        <v>44953</v>
      </c>
      <c r="E159" s="192" t="s">
        <v>1711</v>
      </c>
      <c r="F159" s="192" t="s">
        <v>12</v>
      </c>
      <c r="G159" s="192">
        <v>441388</v>
      </c>
      <c r="H159" s="68"/>
      <c r="I159" s="198" t="s">
        <v>1843</v>
      </c>
      <c r="J159" s="68"/>
      <c r="K159" s="68"/>
      <c r="L159" s="68"/>
      <c r="M159" s="68"/>
      <c r="N159" s="362"/>
      <c r="O159" s="362"/>
      <c r="P159" s="216">
        <v>6301101.8099999996</v>
      </c>
      <c r="Q159" s="216">
        <v>0</v>
      </c>
      <c r="R159" s="68" t="s">
        <v>638</v>
      </c>
      <c r="S159" s="363"/>
      <c r="T159" s="277"/>
    </row>
    <row r="160" spans="1:20" ht="38.25">
      <c r="A160" s="192" t="s">
        <v>667</v>
      </c>
      <c r="B160" s="68"/>
      <c r="C160" s="214" t="s">
        <v>1256</v>
      </c>
      <c r="D160" s="215">
        <v>44953</v>
      </c>
      <c r="E160" s="192" t="s">
        <v>1712</v>
      </c>
      <c r="F160" s="192" t="s">
        <v>12</v>
      </c>
      <c r="G160" s="192">
        <v>441390</v>
      </c>
      <c r="H160" s="68"/>
      <c r="I160" s="198" t="s">
        <v>1843</v>
      </c>
      <c r="J160" s="68"/>
      <c r="K160" s="68"/>
      <c r="L160" s="68"/>
      <c r="M160" s="68"/>
      <c r="N160" s="362"/>
      <c r="O160" s="362"/>
      <c r="P160" s="216">
        <v>6301101.8099999996</v>
      </c>
      <c r="Q160" s="216">
        <v>0</v>
      </c>
      <c r="R160" s="68" t="s">
        <v>638</v>
      </c>
      <c r="S160" s="363"/>
      <c r="T160" s="277"/>
    </row>
    <row r="161" spans="1:20" ht="38.25">
      <c r="A161" s="192" t="s">
        <v>667</v>
      </c>
      <c r="B161" s="68"/>
      <c r="C161" s="214" t="s">
        <v>1256</v>
      </c>
      <c r="D161" s="215">
        <v>44953</v>
      </c>
      <c r="E161" s="192" t="s">
        <v>1713</v>
      </c>
      <c r="F161" s="192" t="s">
        <v>12</v>
      </c>
      <c r="G161" s="192">
        <v>441392</v>
      </c>
      <c r="H161" s="68"/>
      <c r="I161" s="198" t="s">
        <v>1843</v>
      </c>
      <c r="J161" s="68"/>
      <c r="K161" s="68"/>
      <c r="L161" s="68"/>
      <c r="M161" s="68"/>
      <c r="N161" s="362"/>
      <c r="O161" s="362"/>
      <c r="P161" s="216">
        <v>5337679.43</v>
      </c>
      <c r="Q161" s="216">
        <v>0</v>
      </c>
      <c r="R161" s="68" t="s">
        <v>638</v>
      </c>
      <c r="S161" s="363"/>
      <c r="T161" s="277"/>
    </row>
    <row r="162" spans="1:20" ht="38.25">
      <c r="A162" s="192" t="s">
        <v>667</v>
      </c>
      <c r="B162" s="68"/>
      <c r="C162" s="214" t="s">
        <v>1256</v>
      </c>
      <c r="D162" s="215">
        <v>44953</v>
      </c>
      <c r="E162" s="192" t="s">
        <v>1714</v>
      </c>
      <c r="F162" s="192" t="s">
        <v>12</v>
      </c>
      <c r="G162" s="192">
        <v>441394</v>
      </c>
      <c r="H162" s="68"/>
      <c r="I162" s="198" t="s">
        <v>1843</v>
      </c>
      <c r="J162" s="68"/>
      <c r="K162" s="68"/>
      <c r="L162" s="68"/>
      <c r="M162" s="68"/>
      <c r="N162" s="362"/>
      <c r="O162" s="362"/>
      <c r="P162" s="216">
        <v>5337679.43</v>
      </c>
      <c r="Q162" s="216">
        <v>0</v>
      </c>
      <c r="R162" s="68" t="s">
        <v>638</v>
      </c>
      <c r="S162" s="363"/>
      <c r="T162" s="277"/>
    </row>
    <row r="163" spans="1:20" ht="38.25">
      <c r="A163" s="192" t="s">
        <v>667</v>
      </c>
      <c r="B163" s="68"/>
      <c r="C163" s="214" t="s">
        <v>1256</v>
      </c>
      <c r="D163" s="215">
        <v>44953</v>
      </c>
      <c r="E163" s="192" t="s">
        <v>1715</v>
      </c>
      <c r="F163" s="192" t="s">
        <v>12</v>
      </c>
      <c r="G163" s="192">
        <v>441396</v>
      </c>
      <c r="H163" s="68"/>
      <c r="I163" s="198" t="s">
        <v>1843</v>
      </c>
      <c r="J163" s="68"/>
      <c r="K163" s="68"/>
      <c r="L163" s="68"/>
      <c r="M163" s="68"/>
      <c r="N163" s="362"/>
      <c r="O163" s="362"/>
      <c r="P163" s="216">
        <v>5337679.43</v>
      </c>
      <c r="Q163" s="216">
        <v>0</v>
      </c>
      <c r="R163" s="68" t="s">
        <v>638</v>
      </c>
      <c r="S163" s="363"/>
      <c r="T163" s="277"/>
    </row>
    <row r="164" spans="1:20" ht="38.25">
      <c r="A164" s="192" t="s">
        <v>667</v>
      </c>
      <c r="B164" s="68"/>
      <c r="C164" s="214" t="s">
        <v>1256</v>
      </c>
      <c r="D164" s="215">
        <v>44953</v>
      </c>
      <c r="E164" s="192" t="s">
        <v>1716</v>
      </c>
      <c r="F164" s="192" t="s">
        <v>12</v>
      </c>
      <c r="G164" s="192">
        <v>441398</v>
      </c>
      <c r="H164" s="68"/>
      <c r="I164" s="198" t="s">
        <v>1843</v>
      </c>
      <c r="J164" s="68"/>
      <c r="K164" s="68"/>
      <c r="L164" s="68"/>
      <c r="M164" s="68"/>
      <c r="N164" s="362"/>
      <c r="O164" s="362"/>
      <c r="P164" s="216">
        <v>5337679.43</v>
      </c>
      <c r="Q164" s="216">
        <v>0</v>
      </c>
      <c r="R164" s="68" t="s">
        <v>638</v>
      </c>
      <c r="S164" s="363"/>
      <c r="T164" s="277"/>
    </row>
    <row r="165" spans="1:20" ht="38.25">
      <c r="A165" s="192" t="s">
        <v>667</v>
      </c>
      <c r="B165" s="68"/>
      <c r="C165" s="214" t="s">
        <v>1256</v>
      </c>
      <c r="D165" s="215">
        <v>44953</v>
      </c>
      <c r="E165" s="192" t="s">
        <v>1717</v>
      </c>
      <c r="F165" s="192" t="s">
        <v>12</v>
      </c>
      <c r="G165" s="192">
        <v>441400</v>
      </c>
      <c r="H165" s="68"/>
      <c r="I165" s="198" t="s">
        <v>1843</v>
      </c>
      <c r="J165" s="68"/>
      <c r="K165" s="68"/>
      <c r="L165" s="68"/>
      <c r="M165" s="68"/>
      <c r="N165" s="362"/>
      <c r="O165" s="362"/>
      <c r="P165" s="216">
        <v>5337679.43</v>
      </c>
      <c r="Q165" s="216">
        <v>0</v>
      </c>
      <c r="R165" s="68" t="s">
        <v>638</v>
      </c>
      <c r="S165" s="363"/>
      <c r="T165" s="277"/>
    </row>
    <row r="166" spans="1:20" ht="38.25">
      <c r="A166" s="192" t="s">
        <v>667</v>
      </c>
      <c r="B166" s="68"/>
      <c r="C166" s="214" t="s">
        <v>1256</v>
      </c>
      <c r="D166" s="215">
        <v>44953</v>
      </c>
      <c r="E166" s="192" t="s">
        <v>1718</v>
      </c>
      <c r="F166" s="192" t="s">
        <v>12</v>
      </c>
      <c r="G166" s="192">
        <v>441402</v>
      </c>
      <c r="H166" s="68"/>
      <c r="I166" s="198" t="s">
        <v>1843</v>
      </c>
      <c r="J166" s="68"/>
      <c r="K166" s="68"/>
      <c r="L166" s="68"/>
      <c r="M166" s="68"/>
      <c r="N166" s="362"/>
      <c r="O166" s="362"/>
      <c r="P166" s="216">
        <v>14660563.49</v>
      </c>
      <c r="Q166" s="216">
        <v>0</v>
      </c>
      <c r="R166" s="68" t="s">
        <v>638</v>
      </c>
      <c r="S166" s="363"/>
      <c r="T166" s="277"/>
    </row>
    <row r="167" spans="1:20" ht="38.25">
      <c r="A167" s="192" t="s">
        <v>667</v>
      </c>
      <c r="B167" s="68"/>
      <c r="C167" s="214" t="s">
        <v>1256</v>
      </c>
      <c r="D167" s="215">
        <v>44953</v>
      </c>
      <c r="E167" s="192" t="s">
        <v>1719</v>
      </c>
      <c r="F167" s="192" t="s">
        <v>12</v>
      </c>
      <c r="G167" s="192">
        <v>441404</v>
      </c>
      <c r="H167" s="68"/>
      <c r="I167" s="198" t="s">
        <v>1843</v>
      </c>
      <c r="J167" s="68"/>
      <c r="K167" s="68"/>
      <c r="L167" s="68"/>
      <c r="M167" s="68"/>
      <c r="N167" s="362"/>
      <c r="O167" s="362"/>
      <c r="P167" s="216">
        <v>14660563.49</v>
      </c>
      <c r="Q167" s="216">
        <v>0</v>
      </c>
      <c r="R167" s="68" t="s">
        <v>638</v>
      </c>
      <c r="S167" s="363"/>
      <c r="T167" s="277"/>
    </row>
    <row r="168" spans="1:20" ht="38.25">
      <c r="A168" s="192" t="s">
        <v>667</v>
      </c>
      <c r="B168" s="68"/>
      <c r="C168" s="214" t="s">
        <v>1256</v>
      </c>
      <c r="D168" s="215">
        <v>44953</v>
      </c>
      <c r="E168" s="192" t="s">
        <v>1720</v>
      </c>
      <c r="F168" s="192" t="s">
        <v>12</v>
      </c>
      <c r="G168" s="192">
        <v>441406</v>
      </c>
      <c r="H168" s="68"/>
      <c r="I168" s="198" t="s">
        <v>1843</v>
      </c>
      <c r="J168" s="68"/>
      <c r="K168" s="68"/>
      <c r="L168" s="68"/>
      <c r="M168" s="68"/>
      <c r="N168" s="362"/>
      <c r="O168" s="362"/>
      <c r="P168" s="216">
        <v>14660563.49</v>
      </c>
      <c r="Q168" s="216">
        <v>0</v>
      </c>
      <c r="R168" s="68" t="s">
        <v>638</v>
      </c>
      <c r="S168" s="363"/>
      <c r="T168" s="277"/>
    </row>
    <row r="169" spans="1:20" ht="38.25">
      <c r="A169" s="192" t="s">
        <v>667</v>
      </c>
      <c r="B169" s="68"/>
      <c r="C169" s="214" t="s">
        <v>1256</v>
      </c>
      <c r="D169" s="215">
        <v>44953</v>
      </c>
      <c r="E169" s="192" t="s">
        <v>1721</v>
      </c>
      <c r="F169" s="192" t="s">
        <v>12</v>
      </c>
      <c r="G169" s="192">
        <v>441408</v>
      </c>
      <c r="H169" s="68"/>
      <c r="I169" s="198" t="s">
        <v>1843</v>
      </c>
      <c r="J169" s="68"/>
      <c r="K169" s="68"/>
      <c r="L169" s="68"/>
      <c r="M169" s="68"/>
      <c r="N169" s="362"/>
      <c r="O169" s="362"/>
      <c r="P169" s="216">
        <v>14660563.49</v>
      </c>
      <c r="Q169" s="216">
        <v>0</v>
      </c>
      <c r="R169" s="68" t="s">
        <v>638</v>
      </c>
      <c r="S169" s="363"/>
      <c r="T169" s="277"/>
    </row>
    <row r="170" spans="1:20" ht="38.25">
      <c r="A170" s="192" t="s">
        <v>667</v>
      </c>
      <c r="B170" s="68"/>
      <c r="C170" s="214" t="s">
        <v>1256</v>
      </c>
      <c r="D170" s="215">
        <v>44953</v>
      </c>
      <c r="E170" s="192" t="s">
        <v>1722</v>
      </c>
      <c r="F170" s="192" t="s">
        <v>12</v>
      </c>
      <c r="G170" s="192">
        <v>441410</v>
      </c>
      <c r="H170" s="68"/>
      <c r="I170" s="198" t="s">
        <v>1843</v>
      </c>
      <c r="J170" s="68"/>
      <c r="K170" s="68"/>
      <c r="L170" s="68"/>
      <c r="M170" s="68"/>
      <c r="N170" s="362"/>
      <c r="O170" s="362"/>
      <c r="P170" s="216">
        <v>14660563.49</v>
      </c>
      <c r="Q170" s="216">
        <v>0</v>
      </c>
      <c r="R170" s="68" t="s">
        <v>638</v>
      </c>
      <c r="S170" s="363"/>
      <c r="T170" s="277"/>
    </row>
    <row r="171" spans="1:20" ht="38.25">
      <c r="A171" s="192" t="s">
        <v>667</v>
      </c>
      <c r="B171" s="68"/>
      <c r="C171" s="214" t="s">
        <v>1256</v>
      </c>
      <c r="D171" s="215">
        <v>44953</v>
      </c>
      <c r="E171" s="192" t="s">
        <v>1723</v>
      </c>
      <c r="F171" s="192" t="s">
        <v>12</v>
      </c>
      <c r="G171" s="192">
        <v>441412</v>
      </c>
      <c r="H171" s="68"/>
      <c r="I171" s="198" t="s">
        <v>1843</v>
      </c>
      <c r="J171" s="68"/>
      <c r="K171" s="68"/>
      <c r="L171" s="68"/>
      <c r="M171" s="68"/>
      <c r="N171" s="362"/>
      <c r="O171" s="362"/>
      <c r="P171" s="216">
        <v>2697261.59</v>
      </c>
      <c r="Q171" s="216">
        <v>0</v>
      </c>
      <c r="R171" s="68" t="s">
        <v>638</v>
      </c>
      <c r="S171" s="363"/>
      <c r="T171" s="277"/>
    </row>
    <row r="172" spans="1:20" ht="38.25">
      <c r="A172" s="192" t="s">
        <v>667</v>
      </c>
      <c r="B172" s="68"/>
      <c r="C172" s="214" t="s">
        <v>1256</v>
      </c>
      <c r="D172" s="215">
        <v>44953</v>
      </c>
      <c r="E172" s="192" t="s">
        <v>1724</v>
      </c>
      <c r="F172" s="192" t="s">
        <v>12</v>
      </c>
      <c r="G172" s="192">
        <v>441414</v>
      </c>
      <c r="H172" s="68"/>
      <c r="I172" s="198" t="s">
        <v>1843</v>
      </c>
      <c r="J172" s="68"/>
      <c r="K172" s="68"/>
      <c r="L172" s="68"/>
      <c r="M172" s="68"/>
      <c r="N172" s="362"/>
      <c r="O172" s="362"/>
      <c r="P172" s="216">
        <v>2697261.59</v>
      </c>
      <c r="Q172" s="216">
        <v>0</v>
      </c>
      <c r="R172" s="68" t="s">
        <v>638</v>
      </c>
      <c r="S172" s="363"/>
      <c r="T172" s="277"/>
    </row>
    <row r="173" spans="1:20" ht="38.25">
      <c r="A173" s="192" t="s">
        <v>667</v>
      </c>
      <c r="B173" s="68"/>
      <c r="C173" s="214" t="s">
        <v>1256</v>
      </c>
      <c r="D173" s="215">
        <v>44953</v>
      </c>
      <c r="E173" s="192" t="s">
        <v>1725</v>
      </c>
      <c r="F173" s="192" t="s">
        <v>12</v>
      </c>
      <c r="G173" s="192">
        <v>441416</v>
      </c>
      <c r="H173" s="68"/>
      <c r="I173" s="198" t="s">
        <v>1843</v>
      </c>
      <c r="J173" s="68"/>
      <c r="K173" s="68"/>
      <c r="L173" s="68"/>
      <c r="M173" s="68"/>
      <c r="N173" s="362"/>
      <c r="O173" s="362"/>
      <c r="P173" s="216">
        <v>2697261.59</v>
      </c>
      <c r="Q173" s="216">
        <v>0</v>
      </c>
      <c r="R173" s="68" t="s">
        <v>638</v>
      </c>
      <c r="S173" s="363"/>
      <c r="T173" s="277"/>
    </row>
    <row r="174" spans="1:20" ht="38.25">
      <c r="A174" s="192" t="s">
        <v>667</v>
      </c>
      <c r="B174" s="68"/>
      <c r="C174" s="214" t="s">
        <v>1256</v>
      </c>
      <c r="D174" s="215">
        <v>44953</v>
      </c>
      <c r="E174" s="192" t="s">
        <v>1726</v>
      </c>
      <c r="F174" s="192" t="s">
        <v>12</v>
      </c>
      <c r="G174" s="192">
        <v>441418</v>
      </c>
      <c r="H174" s="68"/>
      <c r="I174" s="198" t="s">
        <v>1843</v>
      </c>
      <c r="J174" s="68"/>
      <c r="K174" s="68"/>
      <c r="L174" s="68"/>
      <c r="M174" s="68"/>
      <c r="N174" s="362"/>
      <c r="O174" s="362"/>
      <c r="P174" s="216">
        <v>2697261.59</v>
      </c>
      <c r="Q174" s="216">
        <v>0</v>
      </c>
      <c r="R174" s="68" t="s">
        <v>638</v>
      </c>
      <c r="S174" s="363"/>
      <c r="T174" s="277"/>
    </row>
    <row r="175" spans="1:20" ht="38.25">
      <c r="A175" s="192" t="s">
        <v>667</v>
      </c>
      <c r="B175" s="68"/>
      <c r="C175" s="214" t="s">
        <v>1256</v>
      </c>
      <c r="D175" s="215">
        <v>44953</v>
      </c>
      <c r="E175" s="192" t="s">
        <v>1727</v>
      </c>
      <c r="F175" s="192" t="s">
        <v>12</v>
      </c>
      <c r="G175" s="192">
        <v>441420</v>
      </c>
      <c r="H175" s="68"/>
      <c r="I175" s="198" t="s">
        <v>1843</v>
      </c>
      <c r="J175" s="68"/>
      <c r="K175" s="68"/>
      <c r="L175" s="68"/>
      <c r="M175" s="68"/>
      <c r="N175" s="362"/>
      <c r="O175" s="362"/>
      <c r="P175" s="216">
        <v>2697261.59</v>
      </c>
      <c r="Q175" s="216">
        <v>0</v>
      </c>
      <c r="R175" s="68" t="s">
        <v>638</v>
      </c>
      <c r="S175" s="363"/>
      <c r="T175" s="277"/>
    </row>
    <row r="176" spans="1:20" ht="38.25">
      <c r="A176" s="192" t="s">
        <v>667</v>
      </c>
      <c r="B176" s="68"/>
      <c r="C176" s="214" t="s">
        <v>1256</v>
      </c>
      <c r="D176" s="215">
        <v>44953</v>
      </c>
      <c r="E176" s="192" t="s">
        <v>1728</v>
      </c>
      <c r="F176" s="192" t="s">
        <v>12</v>
      </c>
      <c r="G176" s="192">
        <v>441422</v>
      </c>
      <c r="H176" s="68"/>
      <c r="I176" s="198" t="s">
        <v>1843</v>
      </c>
      <c r="J176" s="68"/>
      <c r="K176" s="68"/>
      <c r="L176" s="68"/>
      <c r="M176" s="68"/>
      <c r="N176" s="362"/>
      <c r="O176" s="362"/>
      <c r="P176" s="216">
        <v>1775773.77</v>
      </c>
      <c r="Q176" s="216">
        <v>0</v>
      </c>
      <c r="R176" s="68" t="s">
        <v>638</v>
      </c>
      <c r="S176" s="363"/>
      <c r="T176" s="277"/>
    </row>
    <row r="177" spans="1:20" ht="38.25">
      <c r="A177" s="192" t="s">
        <v>667</v>
      </c>
      <c r="B177" s="68"/>
      <c r="C177" s="214" t="s">
        <v>1256</v>
      </c>
      <c r="D177" s="215">
        <v>44953</v>
      </c>
      <c r="E177" s="192" t="s">
        <v>1729</v>
      </c>
      <c r="F177" s="192" t="s">
        <v>12</v>
      </c>
      <c r="G177" s="192">
        <v>441424</v>
      </c>
      <c r="H177" s="68"/>
      <c r="I177" s="198" t="s">
        <v>1843</v>
      </c>
      <c r="J177" s="68"/>
      <c r="K177" s="68"/>
      <c r="L177" s="68"/>
      <c r="M177" s="68"/>
      <c r="N177" s="362"/>
      <c r="O177" s="362"/>
      <c r="P177" s="216">
        <v>87154.93</v>
      </c>
      <c r="Q177" s="216">
        <v>0</v>
      </c>
      <c r="R177" s="68" t="s">
        <v>638</v>
      </c>
      <c r="S177" s="363"/>
      <c r="T177" s="277"/>
    </row>
    <row r="178" spans="1:20" ht="38.25">
      <c r="A178" s="192" t="s">
        <v>667</v>
      </c>
      <c r="B178" s="68"/>
      <c r="C178" s="214" t="s">
        <v>1256</v>
      </c>
      <c r="D178" s="215">
        <v>44953</v>
      </c>
      <c r="E178" s="192" t="s">
        <v>1730</v>
      </c>
      <c r="F178" s="192" t="s">
        <v>12</v>
      </c>
      <c r="G178" s="192">
        <v>441426</v>
      </c>
      <c r="H178" s="68"/>
      <c r="I178" s="198" t="s">
        <v>1843</v>
      </c>
      <c r="J178" s="68"/>
      <c r="K178" s="68"/>
      <c r="L178" s="68"/>
      <c r="M178" s="68"/>
      <c r="N178" s="362"/>
      <c r="O178" s="362"/>
      <c r="P178" s="216">
        <v>1925990.69</v>
      </c>
      <c r="Q178" s="216">
        <v>0</v>
      </c>
      <c r="R178" s="68" t="s">
        <v>638</v>
      </c>
      <c r="S178" s="363"/>
      <c r="T178" s="277"/>
    </row>
    <row r="179" spans="1:20" ht="38.25">
      <c r="A179" s="192" t="s">
        <v>667</v>
      </c>
      <c r="B179" s="68"/>
      <c r="C179" s="214" t="s">
        <v>1256</v>
      </c>
      <c r="D179" s="215">
        <v>44953</v>
      </c>
      <c r="E179" s="192" t="s">
        <v>1731</v>
      </c>
      <c r="F179" s="192" t="s">
        <v>12</v>
      </c>
      <c r="G179" s="192">
        <v>441428</v>
      </c>
      <c r="H179" s="68"/>
      <c r="I179" s="198" t="s">
        <v>1843</v>
      </c>
      <c r="J179" s="68"/>
      <c r="K179" s="68"/>
      <c r="L179" s="68"/>
      <c r="M179" s="68"/>
      <c r="N179" s="362"/>
      <c r="O179" s="362"/>
      <c r="P179" s="216">
        <v>799343.66</v>
      </c>
      <c r="Q179" s="216">
        <v>0</v>
      </c>
      <c r="R179" s="68" t="s">
        <v>638</v>
      </c>
      <c r="S179" s="363"/>
      <c r="T179" s="277"/>
    </row>
    <row r="180" spans="1:20" ht="38.25">
      <c r="A180" s="192" t="s">
        <v>667</v>
      </c>
      <c r="B180" s="68"/>
      <c r="C180" s="214" t="s">
        <v>1256</v>
      </c>
      <c r="D180" s="215">
        <v>44953</v>
      </c>
      <c r="E180" s="192" t="s">
        <v>1732</v>
      </c>
      <c r="F180" s="192" t="s">
        <v>12</v>
      </c>
      <c r="G180" s="192">
        <v>441430</v>
      </c>
      <c r="H180" s="68"/>
      <c r="I180" s="198" t="s">
        <v>1843</v>
      </c>
      <c r="J180" s="68"/>
      <c r="K180" s="68"/>
      <c r="L180" s="68"/>
      <c r="M180" s="68"/>
      <c r="N180" s="362"/>
      <c r="O180" s="362"/>
      <c r="P180" s="216">
        <v>2195491.34</v>
      </c>
      <c r="Q180" s="216">
        <v>0</v>
      </c>
      <c r="R180" s="68" t="s">
        <v>638</v>
      </c>
      <c r="S180" s="363"/>
      <c r="T180" s="277"/>
    </row>
    <row r="181" spans="1:20" ht="38.25">
      <c r="A181" s="192" t="s">
        <v>667</v>
      </c>
      <c r="B181" s="68"/>
      <c r="C181" s="214" t="s">
        <v>1256</v>
      </c>
      <c r="D181" s="215">
        <v>44953</v>
      </c>
      <c r="E181" s="192" t="s">
        <v>1733</v>
      </c>
      <c r="F181" s="192" t="s">
        <v>12</v>
      </c>
      <c r="G181" s="192">
        <v>441432</v>
      </c>
      <c r="H181" s="68"/>
      <c r="I181" s="198" t="s">
        <v>1843</v>
      </c>
      <c r="J181" s="68"/>
      <c r="K181" s="68"/>
      <c r="L181" s="68"/>
      <c r="M181" s="68"/>
      <c r="N181" s="362"/>
      <c r="O181" s="362"/>
      <c r="P181" s="216">
        <v>4131633.6</v>
      </c>
      <c r="Q181" s="216">
        <v>0</v>
      </c>
      <c r="R181" s="68" t="s">
        <v>638</v>
      </c>
      <c r="S181" s="363"/>
      <c r="T181" s="277"/>
    </row>
    <row r="182" spans="1:20" ht="38.25">
      <c r="A182" s="192" t="s">
        <v>667</v>
      </c>
      <c r="B182" s="68"/>
      <c r="C182" s="214" t="s">
        <v>1256</v>
      </c>
      <c r="D182" s="215">
        <v>44953</v>
      </c>
      <c r="E182" s="192" t="s">
        <v>1734</v>
      </c>
      <c r="F182" s="192" t="s">
        <v>12</v>
      </c>
      <c r="G182" s="192">
        <v>441434</v>
      </c>
      <c r="H182" s="68"/>
      <c r="I182" s="198" t="s">
        <v>1843</v>
      </c>
      <c r="J182" s="68"/>
      <c r="K182" s="68"/>
      <c r="L182" s="68"/>
      <c r="M182" s="68"/>
      <c r="N182" s="362"/>
      <c r="O182" s="362"/>
      <c r="P182" s="216">
        <v>5108176.4800000004</v>
      </c>
      <c r="Q182" s="216">
        <v>0</v>
      </c>
      <c r="R182" s="68" t="s">
        <v>638</v>
      </c>
      <c r="S182" s="363"/>
      <c r="T182" s="277"/>
    </row>
    <row r="183" spans="1:20" ht="38.25">
      <c r="A183" s="192" t="s">
        <v>667</v>
      </c>
      <c r="B183" s="68"/>
      <c r="C183" s="214" t="s">
        <v>1256</v>
      </c>
      <c r="D183" s="215">
        <v>44953</v>
      </c>
      <c r="E183" s="192" t="s">
        <v>1735</v>
      </c>
      <c r="F183" s="192" t="s">
        <v>12</v>
      </c>
      <c r="G183" s="192">
        <v>441436</v>
      </c>
      <c r="H183" s="68"/>
      <c r="I183" s="198" t="s">
        <v>1843</v>
      </c>
      <c r="J183" s="68"/>
      <c r="K183" s="68"/>
      <c r="L183" s="68"/>
      <c r="M183" s="68"/>
      <c r="N183" s="362"/>
      <c r="O183" s="362"/>
      <c r="P183" s="216">
        <v>102470.02</v>
      </c>
      <c r="Q183" s="216">
        <v>0</v>
      </c>
      <c r="R183" s="68" t="s">
        <v>638</v>
      </c>
      <c r="S183" s="363"/>
      <c r="T183" s="277"/>
    </row>
    <row r="184" spans="1:20" ht="38.25">
      <c r="A184" s="192" t="s">
        <v>667</v>
      </c>
      <c r="B184" s="68"/>
      <c r="C184" s="214" t="s">
        <v>1256</v>
      </c>
      <c r="D184" s="215">
        <v>44953</v>
      </c>
      <c r="E184" s="192" t="s">
        <v>1736</v>
      </c>
      <c r="F184" s="192" t="s">
        <v>12</v>
      </c>
      <c r="G184" s="192">
        <v>441444</v>
      </c>
      <c r="H184" s="68"/>
      <c r="I184" s="198" t="s">
        <v>1843</v>
      </c>
      <c r="J184" s="68"/>
      <c r="K184" s="68"/>
      <c r="L184" s="68"/>
      <c r="M184" s="68"/>
      <c r="N184" s="362"/>
      <c r="O184" s="362"/>
      <c r="P184" s="216">
        <v>2352590.56</v>
      </c>
      <c r="Q184" s="216">
        <v>0</v>
      </c>
      <c r="R184" s="68" t="s">
        <v>638</v>
      </c>
      <c r="S184" s="363"/>
      <c r="T184" s="277"/>
    </row>
    <row r="185" spans="1:20" ht="38.25">
      <c r="A185" s="192" t="s">
        <v>667</v>
      </c>
      <c r="B185" s="68"/>
      <c r="C185" s="214" t="s">
        <v>1256</v>
      </c>
      <c r="D185" s="215">
        <v>44953</v>
      </c>
      <c r="E185" s="192" t="s">
        <v>1737</v>
      </c>
      <c r="F185" s="192" t="s">
        <v>12</v>
      </c>
      <c r="G185" s="192">
        <v>441438</v>
      </c>
      <c r="H185" s="68"/>
      <c r="I185" s="198" t="s">
        <v>1843</v>
      </c>
      <c r="J185" s="68"/>
      <c r="K185" s="68"/>
      <c r="L185" s="68"/>
      <c r="M185" s="68"/>
      <c r="N185" s="362"/>
      <c r="O185" s="362"/>
      <c r="P185" s="216">
        <v>368140.87</v>
      </c>
      <c r="Q185" s="216">
        <v>0</v>
      </c>
      <c r="R185" s="68" t="s">
        <v>638</v>
      </c>
      <c r="S185" s="363"/>
      <c r="T185" s="277"/>
    </row>
    <row r="186" spans="1:20" ht="38.25">
      <c r="A186" s="192" t="s">
        <v>667</v>
      </c>
      <c r="B186" s="68"/>
      <c r="C186" s="214" t="s">
        <v>1256</v>
      </c>
      <c r="D186" s="215">
        <v>44953</v>
      </c>
      <c r="E186" s="192" t="s">
        <v>1738</v>
      </c>
      <c r="F186" s="192" t="s">
        <v>12</v>
      </c>
      <c r="G186" s="192">
        <v>441440</v>
      </c>
      <c r="H186" s="68"/>
      <c r="I186" s="198" t="s">
        <v>1843</v>
      </c>
      <c r="J186" s="68"/>
      <c r="K186" s="68"/>
      <c r="L186" s="68"/>
      <c r="M186" s="68"/>
      <c r="N186" s="362"/>
      <c r="O186" s="362"/>
      <c r="P186" s="216">
        <v>1011142.05</v>
      </c>
      <c r="Q186" s="216">
        <v>0</v>
      </c>
      <c r="R186" s="68" t="s">
        <v>638</v>
      </c>
      <c r="S186" s="363"/>
      <c r="T186" s="277"/>
    </row>
    <row r="187" spans="1:20" ht="38.25">
      <c r="A187" s="192" t="s">
        <v>667</v>
      </c>
      <c r="B187" s="68"/>
      <c r="C187" s="214" t="s">
        <v>1256</v>
      </c>
      <c r="D187" s="215">
        <v>44953</v>
      </c>
      <c r="E187" s="192" t="s">
        <v>1739</v>
      </c>
      <c r="F187" s="192" t="s">
        <v>12</v>
      </c>
      <c r="G187" s="192">
        <v>441442</v>
      </c>
      <c r="H187" s="68"/>
      <c r="I187" s="198" t="s">
        <v>1843</v>
      </c>
      <c r="J187" s="68"/>
      <c r="K187" s="68"/>
      <c r="L187" s="68"/>
      <c r="M187" s="68"/>
      <c r="N187" s="362"/>
      <c r="O187" s="362"/>
      <c r="P187" s="216">
        <v>5134898.8600000003</v>
      </c>
      <c r="Q187" s="216">
        <v>0</v>
      </c>
      <c r="R187" s="68" t="s">
        <v>638</v>
      </c>
      <c r="S187" s="363"/>
      <c r="T187" s="277"/>
    </row>
    <row r="188" spans="1:20" ht="38.25">
      <c r="A188" s="192" t="s">
        <v>667</v>
      </c>
      <c r="B188" s="68"/>
      <c r="C188" s="214" t="s">
        <v>1256</v>
      </c>
      <c r="D188" s="215">
        <v>44953</v>
      </c>
      <c r="E188" s="192" t="s">
        <v>1740</v>
      </c>
      <c r="F188" s="192" t="s">
        <v>12</v>
      </c>
      <c r="G188" s="192">
        <v>441446</v>
      </c>
      <c r="H188" s="68"/>
      <c r="I188" s="198" t="s">
        <v>1843</v>
      </c>
      <c r="J188" s="68"/>
      <c r="K188" s="68"/>
      <c r="L188" s="68"/>
      <c r="M188" s="68"/>
      <c r="N188" s="362"/>
      <c r="O188" s="362"/>
      <c r="P188" s="216">
        <v>2594791.5699999998</v>
      </c>
      <c r="Q188" s="216">
        <v>0</v>
      </c>
      <c r="R188" s="68" t="s">
        <v>638</v>
      </c>
      <c r="S188" s="363"/>
      <c r="T188" s="277"/>
    </row>
    <row r="189" spans="1:20" ht="38.25">
      <c r="A189" s="192" t="s">
        <v>667</v>
      </c>
      <c r="B189" s="68"/>
      <c r="C189" s="214" t="s">
        <v>1256</v>
      </c>
      <c r="D189" s="215">
        <v>44953</v>
      </c>
      <c r="E189" s="192" t="s">
        <v>1741</v>
      </c>
      <c r="F189" s="192" t="s">
        <v>12</v>
      </c>
      <c r="G189" s="192">
        <v>441448</v>
      </c>
      <c r="H189" s="68"/>
      <c r="I189" s="198" t="s">
        <v>1843</v>
      </c>
      <c r="J189" s="68"/>
      <c r="K189" s="68"/>
      <c r="L189" s="68"/>
      <c r="M189" s="68"/>
      <c r="N189" s="362"/>
      <c r="O189" s="362"/>
      <c r="P189" s="216">
        <v>17166136.440000001</v>
      </c>
      <c r="Q189" s="216">
        <v>0</v>
      </c>
      <c r="R189" s="68" t="s">
        <v>638</v>
      </c>
      <c r="S189" s="363"/>
      <c r="T189" s="277"/>
    </row>
    <row r="190" spans="1:20" ht="38.25">
      <c r="A190" s="192" t="s">
        <v>667</v>
      </c>
      <c r="B190" s="68"/>
      <c r="C190" s="214" t="s">
        <v>1256</v>
      </c>
      <c r="D190" s="215">
        <v>44953</v>
      </c>
      <c r="E190" s="192" t="s">
        <v>1742</v>
      </c>
      <c r="F190" s="192" t="s">
        <v>12</v>
      </c>
      <c r="G190" s="192">
        <v>441450</v>
      </c>
      <c r="H190" s="68"/>
      <c r="I190" s="198" t="s">
        <v>1843</v>
      </c>
      <c r="J190" s="68"/>
      <c r="K190" s="68"/>
      <c r="L190" s="68"/>
      <c r="M190" s="68"/>
      <c r="N190" s="362"/>
      <c r="O190" s="362"/>
      <c r="P190" s="216">
        <v>44020236.390000001</v>
      </c>
      <c r="Q190" s="216">
        <v>0</v>
      </c>
      <c r="R190" s="68" t="s">
        <v>638</v>
      </c>
      <c r="S190" s="363"/>
      <c r="T190" s="277"/>
    </row>
    <row r="191" spans="1:20" ht="38.25">
      <c r="A191" s="192" t="s">
        <v>667</v>
      </c>
      <c r="B191" s="68"/>
      <c r="C191" s="214" t="s">
        <v>1256</v>
      </c>
      <c r="D191" s="215">
        <v>44953</v>
      </c>
      <c r="E191" s="192" t="s">
        <v>1743</v>
      </c>
      <c r="F191" s="192" t="s">
        <v>12</v>
      </c>
      <c r="G191" s="192">
        <v>441452</v>
      </c>
      <c r="H191" s="68"/>
      <c r="I191" s="198" t="s">
        <v>1843</v>
      </c>
      <c r="J191" s="68"/>
      <c r="K191" s="68"/>
      <c r="L191" s="68"/>
      <c r="M191" s="68"/>
      <c r="N191" s="362"/>
      <c r="O191" s="362"/>
      <c r="P191" s="216">
        <v>581.04</v>
      </c>
      <c r="Q191" s="216">
        <v>0</v>
      </c>
      <c r="R191" s="68" t="s">
        <v>638</v>
      </c>
      <c r="S191" s="363"/>
      <c r="T191" s="277"/>
    </row>
    <row r="192" spans="1:20" ht="38.25">
      <c r="A192" s="192" t="s">
        <v>667</v>
      </c>
      <c r="B192" s="68"/>
      <c r="C192" s="214" t="s">
        <v>1256</v>
      </c>
      <c r="D192" s="215">
        <v>44953</v>
      </c>
      <c r="E192" s="192" t="s">
        <v>1744</v>
      </c>
      <c r="F192" s="192" t="s">
        <v>12</v>
      </c>
      <c r="G192" s="192">
        <v>441454</v>
      </c>
      <c r="H192" s="68"/>
      <c r="I192" s="198" t="s">
        <v>1843</v>
      </c>
      <c r="J192" s="68"/>
      <c r="K192" s="68"/>
      <c r="L192" s="68"/>
      <c r="M192" s="68"/>
      <c r="N192" s="362"/>
      <c r="O192" s="362"/>
      <c r="P192" s="216">
        <v>15294.23</v>
      </c>
      <c r="Q192" s="216">
        <v>0</v>
      </c>
      <c r="R192" s="68" t="s">
        <v>638</v>
      </c>
      <c r="S192" s="363"/>
      <c r="T192" s="277"/>
    </row>
    <row r="193" spans="1:20" ht="38.25">
      <c r="A193" s="192" t="s">
        <v>667</v>
      </c>
      <c r="B193" s="68"/>
      <c r="C193" s="214" t="s">
        <v>1256</v>
      </c>
      <c r="D193" s="215">
        <v>44953</v>
      </c>
      <c r="E193" s="192" t="s">
        <v>1745</v>
      </c>
      <c r="F193" s="192" t="s">
        <v>12</v>
      </c>
      <c r="G193" s="192">
        <v>441456</v>
      </c>
      <c r="H193" s="68"/>
      <c r="I193" s="198" t="s">
        <v>1843</v>
      </c>
      <c r="J193" s="68"/>
      <c r="K193" s="68"/>
      <c r="L193" s="68"/>
      <c r="M193" s="68"/>
      <c r="N193" s="362"/>
      <c r="O193" s="362"/>
      <c r="P193" s="216">
        <v>4183.9799999999996</v>
      </c>
      <c r="Q193" s="216">
        <v>0</v>
      </c>
      <c r="R193" s="68" t="s">
        <v>638</v>
      </c>
      <c r="S193" s="363"/>
      <c r="T193" s="277"/>
    </row>
    <row r="194" spans="1:20" ht="38.25">
      <c r="A194" s="192" t="s">
        <v>667</v>
      </c>
      <c r="B194" s="68"/>
      <c r="C194" s="214" t="s">
        <v>1256</v>
      </c>
      <c r="D194" s="215">
        <v>44953</v>
      </c>
      <c r="E194" s="192" t="s">
        <v>1746</v>
      </c>
      <c r="F194" s="192" t="s">
        <v>12</v>
      </c>
      <c r="G194" s="192">
        <v>441458</v>
      </c>
      <c r="H194" s="68"/>
      <c r="I194" s="198" t="s">
        <v>1843</v>
      </c>
      <c r="J194" s="68"/>
      <c r="K194" s="68"/>
      <c r="L194" s="68"/>
      <c r="M194" s="68"/>
      <c r="N194" s="362"/>
      <c r="O194" s="362"/>
      <c r="P194" s="216">
        <v>5405.34</v>
      </c>
      <c r="Q194" s="216">
        <v>0</v>
      </c>
      <c r="R194" s="68" t="s">
        <v>638</v>
      </c>
      <c r="S194" s="363"/>
      <c r="T194" s="277"/>
    </row>
    <row r="195" spans="1:20" ht="38.25">
      <c r="A195" s="192" t="s">
        <v>667</v>
      </c>
      <c r="B195" s="68"/>
      <c r="C195" s="214" t="s">
        <v>1256</v>
      </c>
      <c r="D195" s="215">
        <v>44953</v>
      </c>
      <c r="E195" s="192" t="s">
        <v>1747</v>
      </c>
      <c r="F195" s="192" t="s">
        <v>12</v>
      </c>
      <c r="G195" s="192">
        <v>441460</v>
      </c>
      <c r="H195" s="68"/>
      <c r="I195" s="198" t="s">
        <v>1843</v>
      </c>
      <c r="J195" s="68"/>
      <c r="K195" s="68"/>
      <c r="L195" s="68"/>
      <c r="M195" s="68"/>
      <c r="N195" s="362"/>
      <c r="O195" s="362"/>
      <c r="P195" s="216">
        <v>35266.370000000003</v>
      </c>
      <c r="Q195" s="216">
        <v>0</v>
      </c>
      <c r="R195" s="68" t="s">
        <v>638</v>
      </c>
      <c r="S195" s="363"/>
      <c r="T195" s="277"/>
    </row>
    <row r="196" spans="1:20" ht="38.25">
      <c r="A196" s="192" t="s">
        <v>667</v>
      </c>
      <c r="B196" s="68"/>
      <c r="C196" s="214" t="s">
        <v>1256</v>
      </c>
      <c r="D196" s="215">
        <v>44953</v>
      </c>
      <c r="E196" s="192" t="s">
        <v>1748</v>
      </c>
      <c r="F196" s="192" t="s">
        <v>12</v>
      </c>
      <c r="G196" s="192">
        <v>441462</v>
      </c>
      <c r="H196" s="68"/>
      <c r="I196" s="198" t="s">
        <v>1843</v>
      </c>
      <c r="J196" s="68"/>
      <c r="K196" s="68"/>
      <c r="L196" s="68"/>
      <c r="M196" s="68"/>
      <c r="N196" s="362"/>
      <c r="O196" s="362"/>
      <c r="P196" s="216">
        <v>42007.35</v>
      </c>
      <c r="Q196" s="216">
        <v>0</v>
      </c>
      <c r="R196" s="68" t="s">
        <v>638</v>
      </c>
      <c r="S196" s="363"/>
      <c r="T196" s="277"/>
    </row>
    <row r="197" spans="1:20" ht="38.25">
      <c r="A197" s="192" t="s">
        <v>667</v>
      </c>
      <c r="B197" s="68"/>
      <c r="C197" s="214" t="s">
        <v>1256</v>
      </c>
      <c r="D197" s="215">
        <v>44953</v>
      </c>
      <c r="E197" s="192" t="s">
        <v>1749</v>
      </c>
      <c r="F197" s="192" t="s">
        <v>12</v>
      </c>
      <c r="G197" s="192">
        <v>441464</v>
      </c>
      <c r="H197" s="68"/>
      <c r="I197" s="198" t="s">
        <v>1843</v>
      </c>
      <c r="J197" s="68"/>
      <c r="K197" s="68"/>
      <c r="L197" s="68"/>
      <c r="M197" s="68"/>
      <c r="N197" s="362"/>
      <c r="O197" s="362"/>
      <c r="P197" s="216">
        <v>50165.53</v>
      </c>
      <c r="Q197" s="216">
        <v>0</v>
      </c>
      <c r="R197" s="68" t="s">
        <v>638</v>
      </c>
      <c r="S197" s="363"/>
      <c r="T197" s="277"/>
    </row>
    <row r="198" spans="1:20" ht="38.25">
      <c r="A198" s="192" t="s">
        <v>667</v>
      </c>
      <c r="B198" s="68"/>
      <c r="C198" s="214" t="s">
        <v>1256</v>
      </c>
      <c r="D198" s="215">
        <v>44953</v>
      </c>
      <c r="E198" s="192" t="s">
        <v>1750</v>
      </c>
      <c r="F198" s="192" t="s">
        <v>12</v>
      </c>
      <c r="G198" s="192">
        <v>441466</v>
      </c>
      <c r="H198" s="68"/>
      <c r="I198" s="198" t="s">
        <v>1843</v>
      </c>
      <c r="J198" s="68"/>
      <c r="K198" s="68"/>
      <c r="L198" s="68"/>
      <c r="M198" s="68"/>
      <c r="N198" s="362"/>
      <c r="O198" s="362"/>
      <c r="P198" s="216">
        <v>1221.3499999999999</v>
      </c>
      <c r="Q198" s="216">
        <v>0</v>
      </c>
      <c r="R198" s="68" t="s">
        <v>638</v>
      </c>
      <c r="S198" s="363"/>
      <c r="T198" s="277"/>
    </row>
    <row r="199" spans="1:20" ht="38.25">
      <c r="A199" s="192" t="s">
        <v>667</v>
      </c>
      <c r="B199" s="68"/>
      <c r="C199" s="214" t="s">
        <v>1256</v>
      </c>
      <c r="D199" s="215">
        <v>44953</v>
      </c>
      <c r="E199" s="192" t="s">
        <v>1751</v>
      </c>
      <c r="F199" s="192" t="s">
        <v>12</v>
      </c>
      <c r="G199" s="192">
        <v>441468</v>
      </c>
      <c r="H199" s="68"/>
      <c r="I199" s="198" t="s">
        <v>1843</v>
      </c>
      <c r="J199" s="68"/>
      <c r="K199" s="68"/>
      <c r="L199" s="68"/>
      <c r="M199" s="68"/>
      <c r="N199" s="362"/>
      <c r="O199" s="362"/>
      <c r="P199" s="216">
        <v>9965.25</v>
      </c>
      <c r="Q199" s="216">
        <v>0</v>
      </c>
      <c r="R199" s="68" t="s">
        <v>638</v>
      </c>
      <c r="S199" s="363"/>
      <c r="T199" s="277"/>
    </row>
    <row r="200" spans="1:20" ht="38.25">
      <c r="A200" s="192" t="s">
        <v>667</v>
      </c>
      <c r="B200" s="68"/>
      <c r="C200" s="214" t="s">
        <v>1256</v>
      </c>
      <c r="D200" s="215">
        <v>44953</v>
      </c>
      <c r="E200" s="192" t="s">
        <v>1752</v>
      </c>
      <c r="F200" s="192" t="s">
        <v>12</v>
      </c>
      <c r="G200" s="192">
        <v>441470</v>
      </c>
      <c r="H200" s="68"/>
      <c r="I200" s="198" t="s">
        <v>1843</v>
      </c>
      <c r="J200" s="68"/>
      <c r="K200" s="68"/>
      <c r="L200" s="68"/>
      <c r="M200" s="68"/>
      <c r="N200" s="362"/>
      <c r="O200" s="362"/>
      <c r="P200" s="216">
        <v>27370.71</v>
      </c>
      <c r="Q200" s="216">
        <v>0</v>
      </c>
      <c r="R200" s="68" t="s">
        <v>638</v>
      </c>
      <c r="S200" s="363"/>
      <c r="T200" s="277"/>
    </row>
    <row r="201" spans="1:20" ht="51">
      <c r="A201" s="192" t="s">
        <v>541</v>
      </c>
      <c r="B201" s="68"/>
      <c r="C201" s="214" t="s">
        <v>590</v>
      </c>
      <c r="D201" s="215">
        <v>44957</v>
      </c>
      <c r="E201" s="192" t="s">
        <v>1753</v>
      </c>
      <c r="F201" s="192" t="s">
        <v>639</v>
      </c>
      <c r="G201" s="192">
        <v>5133934</v>
      </c>
      <c r="H201" s="68"/>
      <c r="I201" s="198" t="s">
        <v>1844</v>
      </c>
      <c r="J201" s="68"/>
      <c r="K201" s="68"/>
      <c r="L201" s="68"/>
      <c r="M201" s="68"/>
      <c r="N201" s="362"/>
      <c r="O201" s="362"/>
      <c r="P201" s="216">
        <v>350000000</v>
      </c>
      <c r="Q201" s="216">
        <v>0</v>
      </c>
      <c r="R201" s="68" t="s">
        <v>638</v>
      </c>
      <c r="S201" s="363"/>
      <c r="T201" s="277"/>
    </row>
    <row r="202" spans="1:20" ht="63.75">
      <c r="A202" s="192" t="s">
        <v>542</v>
      </c>
      <c r="B202" s="68"/>
      <c r="C202" s="214" t="s">
        <v>691</v>
      </c>
      <c r="D202" s="215">
        <v>44957</v>
      </c>
      <c r="E202" s="192" t="s">
        <v>1754</v>
      </c>
      <c r="F202" s="192" t="s">
        <v>639</v>
      </c>
      <c r="G202" s="192">
        <v>5133636</v>
      </c>
      <c r="H202" s="68"/>
      <c r="I202" s="198" t="s">
        <v>1845</v>
      </c>
      <c r="J202" s="68"/>
      <c r="K202" s="68"/>
      <c r="L202" s="68"/>
      <c r="M202" s="68"/>
      <c r="N202" s="362"/>
      <c r="O202" s="362"/>
      <c r="P202" s="216">
        <v>0</v>
      </c>
      <c r="Q202" s="216">
        <v>323261.11</v>
      </c>
      <c r="R202" s="68" t="s">
        <v>638</v>
      </c>
      <c r="S202" s="363"/>
      <c r="T202" s="277"/>
    </row>
    <row r="203" spans="1:20" ht="63.75">
      <c r="A203" s="192" t="s">
        <v>542</v>
      </c>
      <c r="B203" s="68"/>
      <c r="C203" s="214" t="s">
        <v>691</v>
      </c>
      <c r="D203" s="215">
        <v>44957</v>
      </c>
      <c r="E203" s="192" t="s">
        <v>1755</v>
      </c>
      <c r="F203" s="192" t="s">
        <v>639</v>
      </c>
      <c r="G203" s="192">
        <v>5133644</v>
      </c>
      <c r="H203" s="68"/>
      <c r="I203" s="198" t="s">
        <v>1846</v>
      </c>
      <c r="J203" s="68"/>
      <c r="K203" s="68"/>
      <c r="L203" s="68"/>
      <c r="M203" s="68"/>
      <c r="N203" s="362"/>
      <c r="O203" s="362"/>
      <c r="P203" s="216">
        <v>0</v>
      </c>
      <c r="Q203" s="216">
        <v>15022145.689999999</v>
      </c>
      <c r="R203" s="68" t="s">
        <v>638</v>
      </c>
      <c r="S203" s="363"/>
      <c r="T203" s="277"/>
    </row>
    <row r="204" spans="1:20" ht="63.75">
      <c r="A204" s="192" t="s">
        <v>542</v>
      </c>
      <c r="B204" s="68"/>
      <c r="C204" s="214" t="s">
        <v>691</v>
      </c>
      <c r="D204" s="215">
        <v>44957</v>
      </c>
      <c r="E204" s="192" t="s">
        <v>1754</v>
      </c>
      <c r="F204" s="192" t="s">
        <v>639</v>
      </c>
      <c r="G204" s="192">
        <v>5133634</v>
      </c>
      <c r="H204" s="68"/>
      <c r="I204" s="198" t="s">
        <v>1847</v>
      </c>
      <c r="J204" s="68"/>
      <c r="K204" s="68"/>
      <c r="L204" s="68"/>
      <c r="M204" s="68"/>
      <c r="N204" s="362"/>
      <c r="O204" s="362"/>
      <c r="P204" s="216">
        <v>0</v>
      </c>
      <c r="Q204" s="216">
        <v>7476173.2599999998</v>
      </c>
      <c r="R204" s="68" t="s">
        <v>638</v>
      </c>
      <c r="S204" s="363"/>
      <c r="T204" s="277"/>
    </row>
    <row r="205" spans="1:20" ht="63.75">
      <c r="A205" s="192" t="s">
        <v>542</v>
      </c>
      <c r="B205" s="68"/>
      <c r="C205" s="214" t="s">
        <v>691</v>
      </c>
      <c r="D205" s="215">
        <v>44957</v>
      </c>
      <c r="E205" s="192" t="s">
        <v>1755</v>
      </c>
      <c r="F205" s="192" t="s">
        <v>639</v>
      </c>
      <c r="G205" s="192">
        <v>5133638</v>
      </c>
      <c r="H205" s="68"/>
      <c r="I205" s="198" t="s">
        <v>1848</v>
      </c>
      <c r="J205" s="68"/>
      <c r="K205" s="68"/>
      <c r="L205" s="68"/>
      <c r="M205" s="68"/>
      <c r="N205" s="362"/>
      <c r="O205" s="362"/>
      <c r="P205" s="216">
        <v>0</v>
      </c>
      <c r="Q205" s="216">
        <v>1748759.19</v>
      </c>
      <c r="R205" s="68" t="s">
        <v>638</v>
      </c>
      <c r="S205" s="363"/>
      <c r="T205" s="277"/>
    </row>
    <row r="206" spans="1:20" ht="63.75">
      <c r="A206" s="192" t="s">
        <v>542</v>
      </c>
      <c r="B206" s="68"/>
      <c r="C206" s="214" t="s">
        <v>691</v>
      </c>
      <c r="D206" s="215">
        <v>44957</v>
      </c>
      <c r="E206" s="192" t="s">
        <v>1755</v>
      </c>
      <c r="F206" s="192" t="s">
        <v>639</v>
      </c>
      <c r="G206" s="192">
        <v>5133640</v>
      </c>
      <c r="H206" s="68"/>
      <c r="I206" s="198" t="s">
        <v>1849</v>
      </c>
      <c r="J206" s="68"/>
      <c r="K206" s="68"/>
      <c r="L206" s="68"/>
      <c r="M206" s="68"/>
      <c r="N206" s="362"/>
      <c r="O206" s="362"/>
      <c r="P206" s="216">
        <v>0</v>
      </c>
      <c r="Q206" s="216">
        <v>4267242.4800000004</v>
      </c>
      <c r="R206" s="68" t="s">
        <v>638</v>
      </c>
      <c r="S206" s="363"/>
      <c r="T206" s="277"/>
    </row>
    <row r="207" spans="1:20" ht="63.75">
      <c r="A207" s="192" t="s">
        <v>542</v>
      </c>
      <c r="B207" s="68"/>
      <c r="C207" s="214" t="s">
        <v>691</v>
      </c>
      <c r="D207" s="215">
        <v>44957</v>
      </c>
      <c r="E207" s="192" t="s">
        <v>1755</v>
      </c>
      <c r="F207" s="192" t="s">
        <v>639</v>
      </c>
      <c r="G207" s="192">
        <v>5133642</v>
      </c>
      <c r="H207" s="68"/>
      <c r="I207" s="198" t="s">
        <v>1849</v>
      </c>
      <c r="J207" s="68"/>
      <c r="K207" s="68"/>
      <c r="L207" s="68"/>
      <c r="M207" s="68"/>
      <c r="N207" s="362"/>
      <c r="O207" s="362"/>
      <c r="P207" s="216">
        <v>0</v>
      </c>
      <c r="Q207" s="216">
        <v>971571.22</v>
      </c>
      <c r="R207" s="68" t="s">
        <v>638</v>
      </c>
      <c r="S207" s="363"/>
      <c r="T207" s="277"/>
    </row>
    <row r="208" spans="1:20" ht="38.25">
      <c r="A208" s="192" t="s">
        <v>550</v>
      </c>
      <c r="B208" s="68"/>
      <c r="C208" s="214" t="s">
        <v>589</v>
      </c>
      <c r="D208" s="215">
        <v>44958</v>
      </c>
      <c r="E208" s="192" t="s">
        <v>1893</v>
      </c>
      <c r="F208" s="192" t="s">
        <v>3</v>
      </c>
      <c r="G208" s="192">
        <v>2089081</v>
      </c>
      <c r="H208" s="68"/>
      <c r="I208" s="198" t="s">
        <v>2067</v>
      </c>
      <c r="J208" s="68"/>
      <c r="K208" s="68"/>
      <c r="L208" s="68"/>
      <c r="M208" s="68"/>
      <c r="N208" s="362"/>
      <c r="O208" s="362"/>
      <c r="P208" s="216">
        <v>0</v>
      </c>
      <c r="Q208" s="216">
        <v>610.4</v>
      </c>
      <c r="R208" s="68" t="s">
        <v>638</v>
      </c>
      <c r="S208" s="363"/>
      <c r="T208" s="277"/>
    </row>
    <row r="209" spans="1:20" ht="51">
      <c r="A209" s="192" t="s">
        <v>550</v>
      </c>
      <c r="B209" s="68"/>
      <c r="C209" s="214" t="s">
        <v>589</v>
      </c>
      <c r="D209" s="215">
        <v>44958</v>
      </c>
      <c r="E209" s="192" t="s">
        <v>1894</v>
      </c>
      <c r="F209" s="192" t="s">
        <v>3</v>
      </c>
      <c r="G209" s="192">
        <v>2089112</v>
      </c>
      <c r="H209" s="68"/>
      <c r="I209" s="198" t="s">
        <v>1756</v>
      </c>
      <c r="J209" s="68"/>
      <c r="K209" s="68"/>
      <c r="L209" s="68"/>
      <c r="M209" s="68"/>
      <c r="N209" s="362"/>
      <c r="O209" s="362"/>
      <c r="P209" s="216">
        <v>0</v>
      </c>
      <c r="Q209" s="216">
        <v>290</v>
      </c>
      <c r="R209" s="68" t="s">
        <v>638</v>
      </c>
      <c r="S209" s="363"/>
      <c r="T209" s="277"/>
    </row>
    <row r="210" spans="1:20" ht="51">
      <c r="A210" s="192" t="s">
        <v>550</v>
      </c>
      <c r="B210" s="68"/>
      <c r="C210" s="214" t="s">
        <v>589</v>
      </c>
      <c r="D210" s="215">
        <v>44959</v>
      </c>
      <c r="E210" s="192" t="s">
        <v>1895</v>
      </c>
      <c r="F210" s="192" t="s">
        <v>3</v>
      </c>
      <c r="G210" s="192">
        <v>2089324</v>
      </c>
      <c r="H210" s="68"/>
      <c r="I210" s="198" t="s">
        <v>2068</v>
      </c>
      <c r="J210" s="68"/>
      <c r="K210" s="68"/>
      <c r="L210" s="68"/>
      <c r="M210" s="68"/>
      <c r="N210" s="362"/>
      <c r="O210" s="362"/>
      <c r="P210" s="216">
        <v>0</v>
      </c>
      <c r="Q210" s="216">
        <v>36</v>
      </c>
      <c r="R210" s="68" t="s">
        <v>638</v>
      </c>
      <c r="S210" s="363"/>
      <c r="T210" s="277"/>
    </row>
    <row r="211" spans="1:20" ht="51">
      <c r="A211" s="192" t="s">
        <v>550</v>
      </c>
      <c r="B211" s="68"/>
      <c r="C211" s="214" t="s">
        <v>589</v>
      </c>
      <c r="D211" s="215">
        <v>44959</v>
      </c>
      <c r="E211" s="192" t="s">
        <v>1896</v>
      </c>
      <c r="F211" s="192" t="s">
        <v>3</v>
      </c>
      <c r="G211" s="192">
        <v>2089332</v>
      </c>
      <c r="H211" s="68"/>
      <c r="I211" s="198" t="s">
        <v>2069</v>
      </c>
      <c r="J211" s="68"/>
      <c r="K211" s="68"/>
      <c r="L211" s="68"/>
      <c r="M211" s="68"/>
      <c r="N211" s="362"/>
      <c r="O211" s="362"/>
      <c r="P211" s="216">
        <v>0</v>
      </c>
      <c r="Q211" s="216">
        <v>7209.27</v>
      </c>
      <c r="R211" s="68" t="s">
        <v>638</v>
      </c>
      <c r="S211" s="363"/>
      <c r="T211" s="277"/>
    </row>
    <row r="212" spans="1:20" ht="38.25">
      <c r="A212" s="192" t="s">
        <v>550</v>
      </c>
      <c r="B212" s="68"/>
      <c r="C212" s="214" t="s">
        <v>589</v>
      </c>
      <c r="D212" s="215">
        <v>44959</v>
      </c>
      <c r="E212" s="192" t="s">
        <v>1897</v>
      </c>
      <c r="F212" s="192" t="s">
        <v>3</v>
      </c>
      <c r="G212" s="192">
        <v>2089336</v>
      </c>
      <c r="H212" s="68"/>
      <c r="I212" s="198" t="s">
        <v>2070</v>
      </c>
      <c r="J212" s="68"/>
      <c r="K212" s="68"/>
      <c r="L212" s="68"/>
      <c r="M212" s="68"/>
      <c r="N212" s="362"/>
      <c r="O212" s="362"/>
      <c r="P212" s="216">
        <v>0</v>
      </c>
      <c r="Q212" s="216">
        <v>1376.5</v>
      </c>
      <c r="R212" s="68" t="s">
        <v>638</v>
      </c>
      <c r="S212" s="363"/>
      <c r="T212" s="277"/>
    </row>
    <row r="213" spans="1:20" ht="38.25">
      <c r="A213" s="192" t="s">
        <v>550</v>
      </c>
      <c r="B213" s="68"/>
      <c r="C213" s="214" t="s">
        <v>589</v>
      </c>
      <c r="D213" s="215">
        <v>44959</v>
      </c>
      <c r="E213" s="192" t="s">
        <v>1898</v>
      </c>
      <c r="F213" s="192" t="s">
        <v>3</v>
      </c>
      <c r="G213" s="192">
        <v>2089397</v>
      </c>
      <c r="H213" s="68"/>
      <c r="I213" s="198" t="s">
        <v>1762</v>
      </c>
      <c r="J213" s="68"/>
      <c r="K213" s="68"/>
      <c r="L213" s="68"/>
      <c r="M213" s="68"/>
      <c r="N213" s="362"/>
      <c r="O213" s="362"/>
      <c r="P213" s="216">
        <v>0</v>
      </c>
      <c r="Q213" s="216">
        <v>1360</v>
      </c>
      <c r="R213" s="68" t="s">
        <v>638</v>
      </c>
      <c r="S213" s="363"/>
      <c r="T213" s="277"/>
    </row>
    <row r="214" spans="1:20" ht="51">
      <c r="A214" s="192" t="s">
        <v>550</v>
      </c>
      <c r="B214" s="68"/>
      <c r="C214" s="214" t="s">
        <v>589</v>
      </c>
      <c r="D214" s="215">
        <v>44959</v>
      </c>
      <c r="E214" s="192" t="s">
        <v>1899</v>
      </c>
      <c r="F214" s="192" t="s">
        <v>3</v>
      </c>
      <c r="G214" s="192">
        <v>2089401</v>
      </c>
      <c r="H214" s="68"/>
      <c r="I214" s="198" t="s">
        <v>2071</v>
      </c>
      <c r="J214" s="68"/>
      <c r="K214" s="68"/>
      <c r="L214" s="68"/>
      <c r="M214" s="68"/>
      <c r="N214" s="362"/>
      <c r="O214" s="362"/>
      <c r="P214" s="216">
        <v>0</v>
      </c>
      <c r="Q214" s="216">
        <v>302.75</v>
      </c>
      <c r="R214" s="68" t="s">
        <v>638</v>
      </c>
      <c r="S214" s="363"/>
      <c r="T214" s="277"/>
    </row>
    <row r="215" spans="1:20" ht="51">
      <c r="A215" s="192" t="s">
        <v>550</v>
      </c>
      <c r="B215" s="68"/>
      <c r="C215" s="214" t="s">
        <v>589</v>
      </c>
      <c r="D215" s="215">
        <v>44959</v>
      </c>
      <c r="E215" s="192" t="s">
        <v>1900</v>
      </c>
      <c r="F215" s="192" t="s">
        <v>3</v>
      </c>
      <c r="G215" s="192">
        <v>2089366</v>
      </c>
      <c r="H215" s="68"/>
      <c r="I215" s="198" t="s">
        <v>2072</v>
      </c>
      <c r="J215" s="68"/>
      <c r="K215" s="68"/>
      <c r="L215" s="68"/>
      <c r="M215" s="68"/>
      <c r="N215" s="362"/>
      <c r="O215" s="362"/>
      <c r="P215" s="216">
        <v>0</v>
      </c>
      <c r="Q215" s="216">
        <v>1500</v>
      </c>
      <c r="R215" s="68" t="s">
        <v>638</v>
      </c>
      <c r="S215" s="363"/>
      <c r="T215" s="277"/>
    </row>
    <row r="216" spans="1:20" ht="51">
      <c r="A216" s="192" t="s">
        <v>550</v>
      </c>
      <c r="B216" s="68"/>
      <c r="C216" s="214" t="s">
        <v>589</v>
      </c>
      <c r="D216" s="215">
        <v>44959</v>
      </c>
      <c r="E216" s="192" t="s">
        <v>1901</v>
      </c>
      <c r="F216" s="192" t="s">
        <v>3</v>
      </c>
      <c r="G216" s="192">
        <v>2089367</v>
      </c>
      <c r="H216" s="68"/>
      <c r="I216" s="198" t="s">
        <v>2073</v>
      </c>
      <c r="J216" s="68"/>
      <c r="K216" s="68"/>
      <c r="L216" s="68"/>
      <c r="M216" s="68"/>
      <c r="N216" s="362"/>
      <c r="O216" s="362"/>
      <c r="P216" s="216">
        <v>0</v>
      </c>
      <c r="Q216" s="216">
        <v>9045.0400000000009</v>
      </c>
      <c r="R216" s="68" t="s">
        <v>638</v>
      </c>
      <c r="S216" s="363"/>
      <c r="T216" s="277"/>
    </row>
    <row r="217" spans="1:20" ht="63.75">
      <c r="A217" s="192" t="s">
        <v>541</v>
      </c>
      <c r="B217" s="68"/>
      <c r="C217" s="214" t="s">
        <v>590</v>
      </c>
      <c r="D217" s="215">
        <v>44959</v>
      </c>
      <c r="E217" s="192" t="s">
        <v>1902</v>
      </c>
      <c r="F217" s="192" t="s">
        <v>3</v>
      </c>
      <c r="G217" s="192">
        <v>2089376</v>
      </c>
      <c r="H217" s="68"/>
      <c r="I217" s="198" t="s">
        <v>2074</v>
      </c>
      <c r="J217" s="68"/>
      <c r="K217" s="68"/>
      <c r="L217" s="68"/>
      <c r="M217" s="68"/>
      <c r="N217" s="362"/>
      <c r="O217" s="362"/>
      <c r="P217" s="216">
        <v>0</v>
      </c>
      <c r="Q217" s="216">
        <v>29627.02</v>
      </c>
      <c r="R217" s="68" t="s">
        <v>638</v>
      </c>
      <c r="S217" s="363"/>
      <c r="T217" s="277"/>
    </row>
    <row r="218" spans="1:20" ht="63.75">
      <c r="A218" s="192" t="s">
        <v>541</v>
      </c>
      <c r="B218" s="68"/>
      <c r="C218" s="214" t="s">
        <v>590</v>
      </c>
      <c r="D218" s="215">
        <v>44959</v>
      </c>
      <c r="E218" s="192" t="s">
        <v>1903</v>
      </c>
      <c r="F218" s="192" t="s">
        <v>3</v>
      </c>
      <c r="G218" s="192">
        <v>2089385</v>
      </c>
      <c r="H218" s="68"/>
      <c r="I218" s="198" t="s">
        <v>2075</v>
      </c>
      <c r="J218" s="68"/>
      <c r="K218" s="68"/>
      <c r="L218" s="68"/>
      <c r="M218" s="68"/>
      <c r="N218" s="362"/>
      <c r="O218" s="362"/>
      <c r="P218" s="216">
        <v>0</v>
      </c>
      <c r="Q218" s="216">
        <v>921.18</v>
      </c>
      <c r="R218" s="68" t="s">
        <v>638</v>
      </c>
      <c r="S218" s="363"/>
      <c r="T218" s="277"/>
    </row>
    <row r="219" spans="1:20" ht="38.25">
      <c r="A219" s="192" t="s">
        <v>550</v>
      </c>
      <c r="B219" s="68"/>
      <c r="C219" s="214" t="s">
        <v>589</v>
      </c>
      <c r="D219" s="215">
        <v>44960</v>
      </c>
      <c r="E219" s="192" t="s">
        <v>1904</v>
      </c>
      <c r="F219" s="192" t="s">
        <v>3</v>
      </c>
      <c r="G219" s="192">
        <v>2089648</v>
      </c>
      <c r="H219" s="68"/>
      <c r="I219" s="198" t="s">
        <v>1763</v>
      </c>
      <c r="J219" s="68"/>
      <c r="K219" s="68"/>
      <c r="L219" s="68"/>
      <c r="M219" s="68"/>
      <c r="N219" s="362"/>
      <c r="O219" s="362"/>
      <c r="P219" s="216">
        <v>0</v>
      </c>
      <c r="Q219" s="216">
        <v>930</v>
      </c>
      <c r="R219" s="68" t="s">
        <v>638</v>
      </c>
      <c r="S219" s="363"/>
      <c r="T219" s="277"/>
    </row>
    <row r="220" spans="1:20" ht="63.75">
      <c r="A220" s="192" t="s">
        <v>541</v>
      </c>
      <c r="B220" s="68"/>
      <c r="C220" s="214" t="s">
        <v>590</v>
      </c>
      <c r="D220" s="215">
        <v>44960</v>
      </c>
      <c r="E220" s="192" t="s">
        <v>1905</v>
      </c>
      <c r="F220" s="192" t="s">
        <v>3</v>
      </c>
      <c r="G220" s="192">
        <v>2089681</v>
      </c>
      <c r="H220" s="68"/>
      <c r="I220" s="198" t="s">
        <v>2076</v>
      </c>
      <c r="J220" s="68"/>
      <c r="K220" s="68"/>
      <c r="L220" s="68"/>
      <c r="M220" s="68"/>
      <c r="N220" s="362"/>
      <c r="O220" s="362"/>
      <c r="P220" s="216">
        <v>0</v>
      </c>
      <c r="Q220" s="216">
        <v>2751.67</v>
      </c>
      <c r="R220" s="68" t="s">
        <v>638</v>
      </c>
      <c r="S220" s="363"/>
      <c r="T220" s="277"/>
    </row>
    <row r="221" spans="1:20" ht="51">
      <c r="A221" s="192">
        <v>1201</v>
      </c>
      <c r="B221" s="68"/>
      <c r="C221" s="214" t="s">
        <v>228</v>
      </c>
      <c r="D221" s="215">
        <v>44963</v>
      </c>
      <c r="E221" s="192" t="s">
        <v>1906</v>
      </c>
      <c r="F221" s="192" t="s">
        <v>3</v>
      </c>
      <c r="G221" s="192">
        <v>2090046</v>
      </c>
      <c r="H221" s="68"/>
      <c r="I221" s="198" t="s">
        <v>2077</v>
      </c>
      <c r="J221" s="68"/>
      <c r="K221" s="68"/>
      <c r="L221" s="68"/>
      <c r="M221" s="68"/>
      <c r="N221" s="362"/>
      <c r="O221" s="362"/>
      <c r="P221" s="216">
        <v>0</v>
      </c>
      <c r="Q221" s="216">
        <v>3503.66</v>
      </c>
      <c r="R221" s="68" t="s">
        <v>638</v>
      </c>
      <c r="S221" s="363"/>
      <c r="T221" s="277"/>
    </row>
    <row r="222" spans="1:20" ht="51">
      <c r="A222" s="192" t="s">
        <v>550</v>
      </c>
      <c r="B222" s="68"/>
      <c r="C222" s="214" t="s">
        <v>589</v>
      </c>
      <c r="D222" s="215">
        <v>44963</v>
      </c>
      <c r="E222" s="192" t="s">
        <v>1907</v>
      </c>
      <c r="F222" s="192" t="s">
        <v>3</v>
      </c>
      <c r="G222" s="192">
        <v>2090109</v>
      </c>
      <c r="H222" s="68"/>
      <c r="I222" s="198" t="s">
        <v>2080</v>
      </c>
      <c r="J222" s="68"/>
      <c r="K222" s="68"/>
      <c r="L222" s="68"/>
      <c r="M222" s="68"/>
      <c r="N222" s="362"/>
      <c r="O222" s="362"/>
      <c r="P222" s="216">
        <v>0</v>
      </c>
      <c r="Q222" s="216">
        <v>1530.98</v>
      </c>
      <c r="R222" s="68" t="s">
        <v>638</v>
      </c>
      <c r="S222" s="363"/>
      <c r="T222" s="277"/>
    </row>
    <row r="223" spans="1:20" ht="51">
      <c r="A223" s="192" t="s">
        <v>550</v>
      </c>
      <c r="B223" s="68"/>
      <c r="C223" s="214" t="s">
        <v>589</v>
      </c>
      <c r="D223" s="215">
        <v>44964</v>
      </c>
      <c r="E223" s="192" t="s">
        <v>1908</v>
      </c>
      <c r="F223" s="192" t="s">
        <v>3</v>
      </c>
      <c r="G223" s="192">
        <v>2090490</v>
      </c>
      <c r="H223" s="68"/>
      <c r="I223" s="198" t="s">
        <v>2081</v>
      </c>
      <c r="J223" s="68"/>
      <c r="K223" s="68"/>
      <c r="L223" s="68"/>
      <c r="M223" s="68"/>
      <c r="N223" s="362"/>
      <c r="O223" s="362"/>
      <c r="P223" s="216">
        <v>0</v>
      </c>
      <c r="Q223" s="216">
        <v>2259.84</v>
      </c>
      <c r="R223" s="68" t="s">
        <v>638</v>
      </c>
      <c r="S223" s="363"/>
      <c r="T223" s="277"/>
    </row>
    <row r="224" spans="1:20" ht="38.25">
      <c r="A224" s="192">
        <v>951</v>
      </c>
      <c r="B224" s="68"/>
      <c r="C224" s="214" t="s">
        <v>199</v>
      </c>
      <c r="D224" s="215">
        <v>44965</v>
      </c>
      <c r="E224" s="192" t="s">
        <v>1909</v>
      </c>
      <c r="F224" s="192" t="s">
        <v>3</v>
      </c>
      <c r="G224" s="192">
        <v>2090835</v>
      </c>
      <c r="H224" s="68"/>
      <c r="I224" s="198" t="s">
        <v>1775</v>
      </c>
      <c r="J224" s="68"/>
      <c r="K224" s="68"/>
      <c r="L224" s="68"/>
      <c r="M224" s="68"/>
      <c r="N224" s="362"/>
      <c r="O224" s="362"/>
      <c r="P224" s="216">
        <v>0</v>
      </c>
      <c r="Q224" s="216">
        <v>485.42</v>
      </c>
      <c r="R224" s="68" t="s">
        <v>638</v>
      </c>
      <c r="S224" s="363"/>
      <c r="T224" s="277"/>
    </row>
    <row r="225" spans="1:20" ht="51">
      <c r="A225" s="192" t="s">
        <v>550</v>
      </c>
      <c r="B225" s="68"/>
      <c r="C225" s="214" t="s">
        <v>589</v>
      </c>
      <c r="D225" s="215">
        <v>44965</v>
      </c>
      <c r="E225" s="192" t="s">
        <v>1910</v>
      </c>
      <c r="F225" s="192" t="s">
        <v>3</v>
      </c>
      <c r="G225" s="192">
        <v>2090882</v>
      </c>
      <c r="H225" s="68"/>
      <c r="I225" s="198" t="s">
        <v>2082</v>
      </c>
      <c r="J225" s="68"/>
      <c r="K225" s="68"/>
      <c r="L225" s="68"/>
      <c r="M225" s="68"/>
      <c r="N225" s="362"/>
      <c r="O225" s="362"/>
      <c r="P225" s="216">
        <v>0</v>
      </c>
      <c r="Q225" s="216">
        <v>766.67</v>
      </c>
      <c r="R225" s="68" t="s">
        <v>638</v>
      </c>
      <c r="S225" s="363"/>
      <c r="T225" s="277"/>
    </row>
    <row r="226" spans="1:20" ht="63.75">
      <c r="A226" s="192" t="s">
        <v>550</v>
      </c>
      <c r="B226" s="68"/>
      <c r="C226" s="214" t="s">
        <v>589</v>
      </c>
      <c r="D226" s="215">
        <v>44966</v>
      </c>
      <c r="E226" s="192" t="s">
        <v>1911</v>
      </c>
      <c r="F226" s="192" t="s">
        <v>3</v>
      </c>
      <c r="G226" s="192">
        <v>2091238</v>
      </c>
      <c r="H226" s="68"/>
      <c r="I226" s="198" t="s">
        <v>2083</v>
      </c>
      <c r="J226" s="68"/>
      <c r="K226" s="68"/>
      <c r="L226" s="68"/>
      <c r="M226" s="68"/>
      <c r="N226" s="362"/>
      <c r="O226" s="362"/>
      <c r="P226" s="216">
        <v>0</v>
      </c>
      <c r="Q226" s="216">
        <v>1501.28</v>
      </c>
      <c r="R226" s="68" t="s">
        <v>638</v>
      </c>
      <c r="S226" s="363"/>
      <c r="T226" s="277"/>
    </row>
    <row r="227" spans="1:20" ht="51">
      <c r="A227" s="192" t="s">
        <v>550</v>
      </c>
      <c r="B227" s="68"/>
      <c r="C227" s="214" t="s">
        <v>589</v>
      </c>
      <c r="D227" s="215">
        <v>44967</v>
      </c>
      <c r="E227" s="192" t="s">
        <v>1912</v>
      </c>
      <c r="F227" s="192" t="s">
        <v>3</v>
      </c>
      <c r="G227" s="192">
        <v>2091571</v>
      </c>
      <c r="H227" s="68"/>
      <c r="I227" s="198" t="s">
        <v>2084</v>
      </c>
      <c r="J227" s="68"/>
      <c r="K227" s="68"/>
      <c r="L227" s="68"/>
      <c r="M227" s="68"/>
      <c r="N227" s="362"/>
      <c r="O227" s="362"/>
      <c r="P227" s="216">
        <v>0</v>
      </c>
      <c r="Q227" s="216">
        <v>1010</v>
      </c>
      <c r="R227" s="68" t="s">
        <v>638</v>
      </c>
      <c r="S227" s="363"/>
      <c r="T227" s="277"/>
    </row>
    <row r="228" spans="1:20" ht="51">
      <c r="A228" s="192">
        <v>417</v>
      </c>
      <c r="B228" s="68"/>
      <c r="C228" s="214" t="s">
        <v>147</v>
      </c>
      <c r="D228" s="215">
        <v>44967</v>
      </c>
      <c r="E228" s="192" t="s">
        <v>1913</v>
      </c>
      <c r="F228" s="192" t="s">
        <v>3</v>
      </c>
      <c r="G228" s="192">
        <v>2091572</v>
      </c>
      <c r="H228" s="68"/>
      <c r="I228" s="198" t="s">
        <v>2085</v>
      </c>
      <c r="J228" s="68"/>
      <c r="K228" s="68"/>
      <c r="L228" s="68"/>
      <c r="M228" s="68"/>
      <c r="N228" s="362"/>
      <c r="O228" s="362"/>
      <c r="P228" s="216">
        <v>0</v>
      </c>
      <c r="Q228" s="216">
        <v>480</v>
      </c>
      <c r="R228" s="68" t="s">
        <v>638</v>
      </c>
      <c r="S228" s="363"/>
      <c r="T228" s="277"/>
    </row>
    <row r="229" spans="1:20" ht="51">
      <c r="A229" s="192" t="s">
        <v>550</v>
      </c>
      <c r="B229" s="68"/>
      <c r="C229" s="214" t="s">
        <v>589</v>
      </c>
      <c r="D229" s="215">
        <v>44967</v>
      </c>
      <c r="E229" s="192" t="s">
        <v>1914</v>
      </c>
      <c r="F229" s="192" t="s">
        <v>3</v>
      </c>
      <c r="G229" s="192">
        <v>2091573</v>
      </c>
      <c r="H229" s="68"/>
      <c r="I229" s="198" t="s">
        <v>2086</v>
      </c>
      <c r="J229" s="68"/>
      <c r="K229" s="68"/>
      <c r="L229" s="68"/>
      <c r="M229" s="68"/>
      <c r="N229" s="362"/>
      <c r="O229" s="362"/>
      <c r="P229" s="216">
        <v>0</v>
      </c>
      <c r="Q229" s="216">
        <v>800</v>
      </c>
      <c r="R229" s="68" t="s">
        <v>638</v>
      </c>
      <c r="S229" s="363"/>
      <c r="T229" s="277"/>
    </row>
    <row r="230" spans="1:20" ht="51">
      <c r="A230" s="192" t="s">
        <v>550</v>
      </c>
      <c r="B230" s="68"/>
      <c r="C230" s="214" t="s">
        <v>589</v>
      </c>
      <c r="D230" s="215">
        <v>44967</v>
      </c>
      <c r="E230" s="192" t="s">
        <v>1915</v>
      </c>
      <c r="F230" s="192" t="s">
        <v>3</v>
      </c>
      <c r="G230" s="192">
        <v>2091693</v>
      </c>
      <c r="H230" s="68"/>
      <c r="I230" s="198" t="s">
        <v>2087</v>
      </c>
      <c r="J230" s="68"/>
      <c r="K230" s="68"/>
      <c r="L230" s="68"/>
      <c r="M230" s="68"/>
      <c r="N230" s="362"/>
      <c r="O230" s="362"/>
      <c r="P230" s="216">
        <v>0</v>
      </c>
      <c r="Q230" s="216">
        <v>3649.58</v>
      </c>
      <c r="R230" s="68" t="s">
        <v>638</v>
      </c>
      <c r="S230" s="363"/>
      <c r="T230" s="277"/>
    </row>
    <row r="231" spans="1:20" ht="51">
      <c r="A231" s="192" t="s">
        <v>550</v>
      </c>
      <c r="B231" s="68"/>
      <c r="C231" s="214" t="s">
        <v>589</v>
      </c>
      <c r="D231" s="215">
        <v>44967</v>
      </c>
      <c r="E231" s="192" t="s">
        <v>1916</v>
      </c>
      <c r="F231" s="192" t="s">
        <v>3</v>
      </c>
      <c r="G231" s="192">
        <v>2091593</v>
      </c>
      <c r="H231" s="68"/>
      <c r="I231" s="198" t="s">
        <v>2088</v>
      </c>
      <c r="J231" s="68"/>
      <c r="K231" s="68"/>
      <c r="L231" s="68"/>
      <c r="M231" s="68"/>
      <c r="N231" s="362"/>
      <c r="O231" s="362"/>
      <c r="P231" s="216">
        <v>0</v>
      </c>
      <c r="Q231" s="216">
        <v>2252.5</v>
      </c>
      <c r="R231" s="68" t="s">
        <v>638</v>
      </c>
      <c r="S231" s="363"/>
      <c r="T231" s="277"/>
    </row>
    <row r="232" spans="1:20" ht="51">
      <c r="A232" s="192">
        <v>520</v>
      </c>
      <c r="B232" s="68"/>
      <c r="C232" s="214" t="s">
        <v>1284</v>
      </c>
      <c r="D232" s="215">
        <v>44970</v>
      </c>
      <c r="E232" s="192" t="s">
        <v>1917</v>
      </c>
      <c r="F232" s="192" t="s">
        <v>3</v>
      </c>
      <c r="G232" s="192">
        <v>2091969</v>
      </c>
      <c r="H232" s="68"/>
      <c r="I232" s="198" t="s">
        <v>2089</v>
      </c>
      <c r="J232" s="68"/>
      <c r="K232" s="68"/>
      <c r="L232" s="68"/>
      <c r="M232" s="68"/>
      <c r="N232" s="362"/>
      <c r="O232" s="362"/>
      <c r="P232" s="216">
        <v>0</v>
      </c>
      <c r="Q232" s="216">
        <v>100</v>
      </c>
      <c r="R232" s="68" t="s">
        <v>638</v>
      </c>
      <c r="S232" s="363"/>
      <c r="T232" s="277"/>
    </row>
    <row r="233" spans="1:20" ht="51">
      <c r="A233" s="192" t="s">
        <v>550</v>
      </c>
      <c r="B233" s="68"/>
      <c r="C233" s="214" t="s">
        <v>589</v>
      </c>
      <c r="D233" s="215">
        <v>44970</v>
      </c>
      <c r="E233" s="192" t="s">
        <v>1918</v>
      </c>
      <c r="F233" s="192" t="s">
        <v>3</v>
      </c>
      <c r="G233" s="192">
        <v>2091992</v>
      </c>
      <c r="H233" s="68"/>
      <c r="I233" s="198" t="s">
        <v>2090</v>
      </c>
      <c r="J233" s="68"/>
      <c r="K233" s="68"/>
      <c r="L233" s="68"/>
      <c r="M233" s="68"/>
      <c r="N233" s="362"/>
      <c r="O233" s="362"/>
      <c r="P233" s="216">
        <v>0</v>
      </c>
      <c r="Q233" s="216">
        <v>500</v>
      </c>
      <c r="R233" s="68" t="s">
        <v>638</v>
      </c>
      <c r="S233" s="363"/>
      <c r="T233" s="277"/>
    </row>
    <row r="234" spans="1:20" ht="76.5">
      <c r="A234" s="192">
        <v>905</v>
      </c>
      <c r="B234" s="68"/>
      <c r="C234" s="214" t="s">
        <v>194</v>
      </c>
      <c r="D234" s="215">
        <v>44970</v>
      </c>
      <c r="E234" s="192" t="s">
        <v>1919</v>
      </c>
      <c r="F234" s="192" t="s">
        <v>3</v>
      </c>
      <c r="G234" s="192">
        <v>2091936</v>
      </c>
      <c r="H234" s="68"/>
      <c r="I234" s="198" t="s">
        <v>2091</v>
      </c>
      <c r="J234" s="68"/>
      <c r="K234" s="68"/>
      <c r="L234" s="68"/>
      <c r="M234" s="68"/>
      <c r="N234" s="362"/>
      <c r="O234" s="362"/>
      <c r="P234" s="216">
        <v>0</v>
      </c>
      <c r="Q234" s="216">
        <v>6755.25</v>
      </c>
      <c r="R234" s="68" t="s">
        <v>1464</v>
      </c>
      <c r="S234" s="363"/>
      <c r="T234" s="277"/>
    </row>
    <row r="235" spans="1:20" ht="76.5">
      <c r="A235" s="192">
        <v>905</v>
      </c>
      <c r="B235" s="68"/>
      <c r="C235" s="214" t="s">
        <v>194</v>
      </c>
      <c r="D235" s="215">
        <v>44970</v>
      </c>
      <c r="E235" s="192" t="s">
        <v>1919</v>
      </c>
      <c r="F235" s="192" t="s">
        <v>3</v>
      </c>
      <c r="G235" s="192">
        <v>2091936</v>
      </c>
      <c r="H235" s="68"/>
      <c r="I235" s="198" t="s">
        <v>2091</v>
      </c>
      <c r="J235" s="68"/>
      <c r="K235" s="68"/>
      <c r="L235" s="68"/>
      <c r="M235" s="68"/>
      <c r="N235" s="362"/>
      <c r="O235" s="362"/>
      <c r="P235" s="216">
        <v>0</v>
      </c>
      <c r="Q235" s="216">
        <v>1438.5</v>
      </c>
      <c r="R235" s="68" t="s">
        <v>1464</v>
      </c>
      <c r="S235" s="363"/>
      <c r="T235" s="277"/>
    </row>
    <row r="236" spans="1:20" ht="76.5">
      <c r="A236" s="192">
        <v>153</v>
      </c>
      <c r="B236" s="68"/>
      <c r="C236" s="214" t="s">
        <v>73</v>
      </c>
      <c r="D236" s="215">
        <v>44970</v>
      </c>
      <c r="E236" s="192" t="s">
        <v>1920</v>
      </c>
      <c r="F236" s="192" t="s">
        <v>3</v>
      </c>
      <c r="G236" s="192">
        <v>2091938</v>
      </c>
      <c r="H236" s="68"/>
      <c r="I236" s="198" t="s">
        <v>2092</v>
      </c>
      <c r="J236" s="68"/>
      <c r="K236" s="68"/>
      <c r="L236" s="68"/>
      <c r="M236" s="68"/>
      <c r="N236" s="362"/>
      <c r="O236" s="362"/>
      <c r="P236" s="216">
        <v>0</v>
      </c>
      <c r="Q236" s="216">
        <v>2058.56</v>
      </c>
      <c r="R236" s="68" t="s">
        <v>1464</v>
      </c>
      <c r="S236" s="363"/>
      <c r="T236" s="277"/>
    </row>
    <row r="237" spans="1:20" ht="76.5">
      <c r="A237" s="192">
        <v>512</v>
      </c>
      <c r="B237" s="68"/>
      <c r="C237" s="214" t="s">
        <v>693</v>
      </c>
      <c r="D237" s="215">
        <v>44970</v>
      </c>
      <c r="E237" s="192" t="s">
        <v>1921</v>
      </c>
      <c r="F237" s="192" t="s">
        <v>3</v>
      </c>
      <c r="G237" s="192">
        <v>2091941</v>
      </c>
      <c r="H237" s="68"/>
      <c r="I237" s="198" t="s">
        <v>2093</v>
      </c>
      <c r="J237" s="68"/>
      <c r="K237" s="68"/>
      <c r="L237" s="68"/>
      <c r="M237" s="68"/>
      <c r="N237" s="362"/>
      <c r="O237" s="362"/>
      <c r="P237" s="216">
        <v>0</v>
      </c>
      <c r="Q237" s="216">
        <v>22499.53</v>
      </c>
      <c r="R237" s="68" t="s">
        <v>1464</v>
      </c>
      <c r="S237" s="363"/>
      <c r="T237" s="277"/>
    </row>
    <row r="238" spans="1:20" ht="76.5">
      <c r="A238" s="192">
        <v>512</v>
      </c>
      <c r="B238" s="68"/>
      <c r="C238" s="214" t="s">
        <v>693</v>
      </c>
      <c r="D238" s="215">
        <v>44970</v>
      </c>
      <c r="E238" s="192" t="s">
        <v>1921</v>
      </c>
      <c r="F238" s="192" t="s">
        <v>3</v>
      </c>
      <c r="G238" s="192">
        <v>2091941</v>
      </c>
      <c r="H238" s="68"/>
      <c r="I238" s="198" t="s">
        <v>2093</v>
      </c>
      <c r="J238" s="68"/>
      <c r="K238" s="68"/>
      <c r="L238" s="68"/>
      <c r="M238" s="68"/>
      <c r="N238" s="362"/>
      <c r="O238" s="362"/>
      <c r="P238" s="216">
        <v>0</v>
      </c>
      <c r="Q238" s="216">
        <v>13651.8</v>
      </c>
      <c r="R238" s="68" t="s">
        <v>1464</v>
      </c>
      <c r="S238" s="363"/>
      <c r="T238" s="277"/>
    </row>
    <row r="239" spans="1:20" ht="51">
      <c r="A239" s="192" t="s">
        <v>550</v>
      </c>
      <c r="B239" s="68"/>
      <c r="C239" s="214" t="s">
        <v>589</v>
      </c>
      <c r="D239" s="215">
        <v>44971</v>
      </c>
      <c r="E239" s="192" t="s">
        <v>1922</v>
      </c>
      <c r="F239" s="192" t="s">
        <v>3</v>
      </c>
      <c r="G239" s="192">
        <v>2092299</v>
      </c>
      <c r="H239" s="68"/>
      <c r="I239" s="198" t="s">
        <v>2094</v>
      </c>
      <c r="J239" s="68"/>
      <c r="K239" s="68"/>
      <c r="L239" s="68"/>
      <c r="M239" s="68"/>
      <c r="N239" s="362"/>
      <c r="O239" s="362"/>
      <c r="P239" s="216">
        <v>0</v>
      </c>
      <c r="Q239" s="216">
        <v>5531</v>
      </c>
      <c r="R239" s="68" t="s">
        <v>638</v>
      </c>
      <c r="S239" s="363"/>
      <c r="T239" s="277"/>
    </row>
    <row r="240" spans="1:20" ht="51">
      <c r="A240" s="192" t="s">
        <v>550</v>
      </c>
      <c r="B240" s="68"/>
      <c r="C240" s="214" t="s">
        <v>589</v>
      </c>
      <c r="D240" s="215">
        <v>44972</v>
      </c>
      <c r="E240" s="192" t="s">
        <v>1923</v>
      </c>
      <c r="F240" s="192" t="s">
        <v>3</v>
      </c>
      <c r="G240" s="192">
        <v>2092682</v>
      </c>
      <c r="H240" s="68"/>
      <c r="I240" s="198" t="s">
        <v>2095</v>
      </c>
      <c r="J240" s="68"/>
      <c r="K240" s="68"/>
      <c r="L240" s="68"/>
      <c r="M240" s="68"/>
      <c r="N240" s="362"/>
      <c r="O240" s="362"/>
      <c r="P240" s="216">
        <v>0</v>
      </c>
      <c r="Q240" s="216">
        <v>48314.87</v>
      </c>
      <c r="R240" s="68" t="s">
        <v>638</v>
      </c>
      <c r="S240" s="363"/>
      <c r="T240" s="277"/>
    </row>
    <row r="241" spans="1:20" ht="51">
      <c r="A241" s="192" t="s">
        <v>550</v>
      </c>
      <c r="B241" s="68"/>
      <c r="C241" s="214" t="s">
        <v>589</v>
      </c>
      <c r="D241" s="215">
        <v>44972</v>
      </c>
      <c r="E241" s="192" t="s">
        <v>1924</v>
      </c>
      <c r="F241" s="192" t="s">
        <v>3</v>
      </c>
      <c r="G241" s="192">
        <v>2092766</v>
      </c>
      <c r="H241" s="68"/>
      <c r="I241" s="198" t="s">
        <v>2096</v>
      </c>
      <c r="J241" s="68"/>
      <c r="K241" s="68"/>
      <c r="L241" s="68"/>
      <c r="M241" s="68"/>
      <c r="N241" s="362"/>
      <c r="O241" s="362"/>
      <c r="P241" s="216">
        <v>0</v>
      </c>
      <c r="Q241" s="216">
        <v>2589.23</v>
      </c>
      <c r="R241" s="68" t="s">
        <v>638</v>
      </c>
      <c r="S241" s="363"/>
      <c r="T241" s="277"/>
    </row>
    <row r="242" spans="1:20" ht="63.75">
      <c r="A242" s="192" t="s">
        <v>550</v>
      </c>
      <c r="B242" s="68"/>
      <c r="C242" s="214" t="s">
        <v>589</v>
      </c>
      <c r="D242" s="215">
        <v>44972</v>
      </c>
      <c r="E242" s="192" t="s">
        <v>1925</v>
      </c>
      <c r="F242" s="192" t="s">
        <v>3</v>
      </c>
      <c r="G242" s="192">
        <v>2092907</v>
      </c>
      <c r="H242" s="68"/>
      <c r="I242" s="198" t="s">
        <v>2097</v>
      </c>
      <c r="J242" s="68"/>
      <c r="K242" s="68"/>
      <c r="L242" s="68"/>
      <c r="M242" s="68"/>
      <c r="N242" s="362"/>
      <c r="O242" s="362"/>
      <c r="P242" s="216">
        <v>0</v>
      </c>
      <c r="Q242" s="216">
        <v>8660</v>
      </c>
      <c r="R242" s="68" t="s">
        <v>638</v>
      </c>
      <c r="S242" s="363"/>
      <c r="T242" s="277"/>
    </row>
    <row r="243" spans="1:20" ht="51">
      <c r="A243" s="192" t="s">
        <v>550</v>
      </c>
      <c r="B243" s="68"/>
      <c r="C243" s="214" t="s">
        <v>589</v>
      </c>
      <c r="D243" s="215">
        <v>44972</v>
      </c>
      <c r="E243" s="192" t="s">
        <v>1926</v>
      </c>
      <c r="F243" s="192" t="s">
        <v>3</v>
      </c>
      <c r="G243" s="192">
        <v>2092725</v>
      </c>
      <c r="H243" s="68"/>
      <c r="I243" s="198" t="s">
        <v>2098</v>
      </c>
      <c r="J243" s="68"/>
      <c r="K243" s="68"/>
      <c r="L243" s="68"/>
      <c r="M243" s="68"/>
      <c r="N243" s="362"/>
      <c r="O243" s="362"/>
      <c r="P243" s="216">
        <v>0</v>
      </c>
      <c r="Q243" s="216">
        <v>9045.0400000000009</v>
      </c>
      <c r="R243" s="68" t="s">
        <v>638</v>
      </c>
      <c r="S243" s="363"/>
      <c r="T243" s="277"/>
    </row>
    <row r="244" spans="1:20" ht="63.75">
      <c r="A244" s="192" t="s">
        <v>550</v>
      </c>
      <c r="B244" s="68"/>
      <c r="C244" s="214" t="s">
        <v>589</v>
      </c>
      <c r="D244" s="215">
        <v>44973</v>
      </c>
      <c r="E244" s="192" t="s">
        <v>1927</v>
      </c>
      <c r="F244" s="192" t="s">
        <v>3</v>
      </c>
      <c r="G244" s="192">
        <v>2093084</v>
      </c>
      <c r="H244" s="68"/>
      <c r="I244" s="198" t="s">
        <v>2099</v>
      </c>
      <c r="J244" s="68"/>
      <c r="K244" s="68"/>
      <c r="L244" s="68"/>
      <c r="M244" s="68"/>
      <c r="N244" s="362"/>
      <c r="O244" s="362"/>
      <c r="P244" s="216">
        <v>0</v>
      </c>
      <c r="Q244" s="216">
        <v>11629.46</v>
      </c>
      <c r="R244" s="68" t="s">
        <v>638</v>
      </c>
      <c r="S244" s="363"/>
      <c r="T244" s="277"/>
    </row>
    <row r="245" spans="1:20" ht="51">
      <c r="A245" s="192" t="s">
        <v>550</v>
      </c>
      <c r="B245" s="68"/>
      <c r="C245" s="214" t="s">
        <v>589</v>
      </c>
      <c r="D245" s="215">
        <v>44973</v>
      </c>
      <c r="E245" s="192" t="s">
        <v>1928</v>
      </c>
      <c r="F245" s="192" t="s">
        <v>3</v>
      </c>
      <c r="G245" s="192">
        <v>2093178</v>
      </c>
      <c r="H245" s="68"/>
      <c r="I245" s="198" t="s">
        <v>2100</v>
      </c>
      <c r="J245" s="68"/>
      <c r="K245" s="68"/>
      <c r="L245" s="68"/>
      <c r="M245" s="68"/>
      <c r="N245" s="362"/>
      <c r="O245" s="362"/>
      <c r="P245" s="216">
        <v>0</v>
      </c>
      <c r="Q245" s="216">
        <v>30000</v>
      </c>
      <c r="R245" s="68" t="s">
        <v>638</v>
      </c>
      <c r="S245" s="363"/>
      <c r="T245" s="277"/>
    </row>
    <row r="246" spans="1:20" ht="51">
      <c r="A246" s="192" t="s">
        <v>550</v>
      </c>
      <c r="B246" s="68"/>
      <c r="C246" s="214" t="s">
        <v>589</v>
      </c>
      <c r="D246" s="215">
        <v>44973</v>
      </c>
      <c r="E246" s="192" t="s">
        <v>1929</v>
      </c>
      <c r="F246" s="192" t="s">
        <v>3</v>
      </c>
      <c r="G246" s="192">
        <v>2093184</v>
      </c>
      <c r="H246" s="68"/>
      <c r="I246" s="198" t="s">
        <v>2101</v>
      </c>
      <c r="J246" s="68"/>
      <c r="K246" s="68"/>
      <c r="L246" s="68"/>
      <c r="M246" s="68"/>
      <c r="N246" s="362"/>
      <c r="O246" s="362"/>
      <c r="P246" s="216">
        <v>0</v>
      </c>
      <c r="Q246" s="216">
        <v>568.66</v>
      </c>
      <c r="R246" s="68" t="s">
        <v>638</v>
      </c>
      <c r="S246" s="363"/>
      <c r="T246" s="277"/>
    </row>
    <row r="247" spans="1:20" ht="51">
      <c r="A247" s="192" t="s">
        <v>550</v>
      </c>
      <c r="B247" s="68"/>
      <c r="C247" s="214" t="s">
        <v>589</v>
      </c>
      <c r="D247" s="215">
        <v>44974</v>
      </c>
      <c r="E247" s="192" t="s">
        <v>1930</v>
      </c>
      <c r="F247" s="192" t="s">
        <v>3</v>
      </c>
      <c r="G247" s="192">
        <v>2093535</v>
      </c>
      <c r="H247" s="68"/>
      <c r="I247" s="198" t="s">
        <v>2102</v>
      </c>
      <c r="J247" s="68"/>
      <c r="K247" s="68"/>
      <c r="L247" s="68"/>
      <c r="M247" s="68"/>
      <c r="N247" s="362"/>
      <c r="O247" s="362"/>
      <c r="P247" s="216">
        <v>0</v>
      </c>
      <c r="Q247" s="216">
        <v>274.3</v>
      </c>
      <c r="R247" s="68" t="s">
        <v>638</v>
      </c>
      <c r="S247" s="363"/>
      <c r="T247" s="277"/>
    </row>
    <row r="248" spans="1:20" ht="51">
      <c r="A248" s="192">
        <v>423</v>
      </c>
      <c r="B248" s="68"/>
      <c r="C248" s="214" t="s">
        <v>150</v>
      </c>
      <c r="D248" s="215">
        <v>44974</v>
      </c>
      <c r="E248" s="192" t="s">
        <v>1931</v>
      </c>
      <c r="F248" s="192" t="s">
        <v>3</v>
      </c>
      <c r="G248" s="192">
        <v>2093608</v>
      </c>
      <c r="H248" s="68"/>
      <c r="I248" s="198" t="s">
        <v>2103</v>
      </c>
      <c r="J248" s="68"/>
      <c r="K248" s="68"/>
      <c r="L248" s="68"/>
      <c r="M248" s="68"/>
      <c r="N248" s="362"/>
      <c r="O248" s="362"/>
      <c r="P248" s="216">
        <v>0</v>
      </c>
      <c r="Q248" s="216">
        <v>0.99</v>
      </c>
      <c r="R248" s="68" t="s">
        <v>1464</v>
      </c>
      <c r="S248" s="363"/>
      <c r="T248" s="277"/>
    </row>
    <row r="249" spans="1:20" ht="51">
      <c r="A249" s="192" t="s">
        <v>541</v>
      </c>
      <c r="B249" s="68"/>
      <c r="C249" s="214" t="s">
        <v>590</v>
      </c>
      <c r="D249" s="215">
        <v>44974</v>
      </c>
      <c r="E249" s="192" t="s">
        <v>1932</v>
      </c>
      <c r="F249" s="192" t="s">
        <v>3</v>
      </c>
      <c r="G249" s="192">
        <v>2093468</v>
      </c>
      <c r="H249" s="68"/>
      <c r="I249" s="198" t="s">
        <v>2104</v>
      </c>
      <c r="J249" s="68"/>
      <c r="K249" s="68"/>
      <c r="L249" s="68"/>
      <c r="M249" s="68"/>
      <c r="N249" s="362"/>
      <c r="O249" s="362"/>
      <c r="P249" s="216">
        <v>0</v>
      </c>
      <c r="Q249" s="216">
        <v>12091.45</v>
      </c>
      <c r="R249" s="68" t="s">
        <v>638</v>
      </c>
      <c r="S249" s="363"/>
      <c r="T249" s="277"/>
    </row>
    <row r="250" spans="1:20" ht="51">
      <c r="A250" s="192" t="s">
        <v>541</v>
      </c>
      <c r="B250" s="68"/>
      <c r="C250" s="214" t="s">
        <v>590</v>
      </c>
      <c r="D250" s="215">
        <v>44974</v>
      </c>
      <c r="E250" s="192" t="s">
        <v>1933</v>
      </c>
      <c r="F250" s="192" t="s">
        <v>3</v>
      </c>
      <c r="G250" s="192">
        <v>2093470</v>
      </c>
      <c r="H250" s="68"/>
      <c r="I250" s="198" t="s">
        <v>2105</v>
      </c>
      <c r="J250" s="68"/>
      <c r="K250" s="68"/>
      <c r="L250" s="68"/>
      <c r="M250" s="68"/>
      <c r="N250" s="362"/>
      <c r="O250" s="362"/>
      <c r="P250" s="216">
        <v>0</v>
      </c>
      <c r="Q250" s="216">
        <v>402043.43</v>
      </c>
      <c r="R250" s="68" t="s">
        <v>638</v>
      </c>
      <c r="S250" s="363"/>
      <c r="T250" s="277"/>
    </row>
    <row r="251" spans="1:20" ht="63.75">
      <c r="A251" s="192">
        <v>192</v>
      </c>
      <c r="B251" s="68"/>
      <c r="C251" s="214" t="s">
        <v>83</v>
      </c>
      <c r="D251" s="215">
        <v>44979</v>
      </c>
      <c r="E251" s="192" t="s">
        <v>1934</v>
      </c>
      <c r="F251" s="192" t="s">
        <v>3</v>
      </c>
      <c r="G251" s="192">
        <v>2094006</v>
      </c>
      <c r="H251" s="68"/>
      <c r="I251" s="198" t="s">
        <v>2106</v>
      </c>
      <c r="J251" s="68"/>
      <c r="K251" s="68"/>
      <c r="L251" s="68"/>
      <c r="M251" s="68"/>
      <c r="N251" s="362"/>
      <c r="O251" s="362"/>
      <c r="P251" s="216">
        <v>0</v>
      </c>
      <c r="Q251" s="216">
        <v>50</v>
      </c>
      <c r="R251" s="68" t="s">
        <v>638</v>
      </c>
      <c r="S251" s="363"/>
      <c r="T251" s="277"/>
    </row>
    <row r="252" spans="1:20" ht="51">
      <c r="A252" s="192" t="s">
        <v>550</v>
      </c>
      <c r="B252" s="68"/>
      <c r="C252" s="214" t="s">
        <v>589</v>
      </c>
      <c r="D252" s="215">
        <v>44980</v>
      </c>
      <c r="E252" s="192" t="s">
        <v>1935</v>
      </c>
      <c r="F252" s="192" t="s">
        <v>3</v>
      </c>
      <c r="G252" s="192">
        <v>2094275</v>
      </c>
      <c r="H252" s="68"/>
      <c r="I252" s="198" t="s">
        <v>1425</v>
      </c>
      <c r="J252" s="68"/>
      <c r="K252" s="68"/>
      <c r="L252" s="68"/>
      <c r="M252" s="68"/>
      <c r="N252" s="362"/>
      <c r="O252" s="362"/>
      <c r="P252" s="216">
        <v>0</v>
      </c>
      <c r="Q252" s="216">
        <v>200</v>
      </c>
      <c r="R252" s="68" t="s">
        <v>638</v>
      </c>
      <c r="S252" s="363"/>
      <c r="T252" s="277"/>
    </row>
    <row r="253" spans="1:20" ht="51">
      <c r="A253" s="192">
        <v>951</v>
      </c>
      <c r="B253" s="68"/>
      <c r="C253" s="214" t="s">
        <v>199</v>
      </c>
      <c r="D253" s="215">
        <v>44980</v>
      </c>
      <c r="E253" s="192" t="s">
        <v>1936</v>
      </c>
      <c r="F253" s="192" t="s">
        <v>3</v>
      </c>
      <c r="G253" s="192">
        <v>2094393</v>
      </c>
      <c r="H253" s="68"/>
      <c r="I253" s="198" t="s">
        <v>2107</v>
      </c>
      <c r="J253" s="68"/>
      <c r="K253" s="68"/>
      <c r="L253" s="68"/>
      <c r="M253" s="68"/>
      <c r="N253" s="362"/>
      <c r="O253" s="362"/>
      <c r="P253" s="216">
        <v>0</v>
      </c>
      <c r="Q253" s="216">
        <v>18</v>
      </c>
      <c r="R253" s="68" t="s">
        <v>638</v>
      </c>
      <c r="S253" s="363"/>
      <c r="T253" s="277"/>
    </row>
    <row r="254" spans="1:20" ht="51">
      <c r="A254" s="192">
        <v>951</v>
      </c>
      <c r="B254" s="68"/>
      <c r="C254" s="214" t="s">
        <v>199</v>
      </c>
      <c r="D254" s="215">
        <v>44980</v>
      </c>
      <c r="E254" s="192" t="s">
        <v>1937</v>
      </c>
      <c r="F254" s="192" t="s">
        <v>3</v>
      </c>
      <c r="G254" s="192">
        <v>2094395</v>
      </c>
      <c r="H254" s="68"/>
      <c r="I254" s="198" t="s">
        <v>2108</v>
      </c>
      <c r="J254" s="68"/>
      <c r="K254" s="68"/>
      <c r="L254" s="68"/>
      <c r="M254" s="68"/>
      <c r="N254" s="362"/>
      <c r="O254" s="362"/>
      <c r="P254" s="216">
        <v>0</v>
      </c>
      <c r="Q254" s="216">
        <v>153.19999999999999</v>
      </c>
      <c r="R254" s="68" t="s">
        <v>638</v>
      </c>
      <c r="S254" s="363"/>
      <c r="T254" s="277"/>
    </row>
    <row r="255" spans="1:20" ht="51">
      <c r="A255" s="192">
        <v>417</v>
      </c>
      <c r="B255" s="68"/>
      <c r="C255" s="214" t="s">
        <v>147</v>
      </c>
      <c r="D255" s="215">
        <v>44980</v>
      </c>
      <c r="E255" s="192" t="s">
        <v>1938</v>
      </c>
      <c r="F255" s="192" t="s">
        <v>3</v>
      </c>
      <c r="G255" s="192">
        <v>2094184</v>
      </c>
      <c r="H255" s="68"/>
      <c r="I255" s="198" t="s">
        <v>2109</v>
      </c>
      <c r="J255" s="68"/>
      <c r="K255" s="68"/>
      <c r="L255" s="68"/>
      <c r="M255" s="68"/>
      <c r="N255" s="362"/>
      <c r="O255" s="362"/>
      <c r="P255" s="216">
        <v>0</v>
      </c>
      <c r="Q255" s="216">
        <v>12790.75</v>
      </c>
      <c r="R255" s="68" t="s">
        <v>638</v>
      </c>
      <c r="S255" s="363"/>
      <c r="T255" s="277"/>
    </row>
    <row r="256" spans="1:20" ht="51">
      <c r="A256" s="192" t="s">
        <v>550</v>
      </c>
      <c r="B256" s="68"/>
      <c r="C256" s="214" t="s">
        <v>589</v>
      </c>
      <c r="D256" s="215">
        <v>44981</v>
      </c>
      <c r="E256" s="192" t="s">
        <v>1939</v>
      </c>
      <c r="F256" s="192" t="s">
        <v>3</v>
      </c>
      <c r="G256" s="192">
        <v>2094655</v>
      </c>
      <c r="H256" s="68"/>
      <c r="I256" s="198" t="s">
        <v>2110</v>
      </c>
      <c r="J256" s="68"/>
      <c r="K256" s="68"/>
      <c r="L256" s="68"/>
      <c r="M256" s="68"/>
      <c r="N256" s="362"/>
      <c r="O256" s="362"/>
      <c r="P256" s="216">
        <v>0</v>
      </c>
      <c r="Q256" s="216">
        <v>3101.29</v>
      </c>
      <c r="R256" s="68" t="s">
        <v>638</v>
      </c>
      <c r="S256" s="363"/>
      <c r="T256" s="277"/>
    </row>
    <row r="257" spans="1:20" ht="51">
      <c r="A257" s="192" t="s">
        <v>550</v>
      </c>
      <c r="B257" s="68"/>
      <c r="C257" s="214" t="s">
        <v>589</v>
      </c>
      <c r="D257" s="215">
        <v>44981</v>
      </c>
      <c r="E257" s="192" t="s">
        <v>1940</v>
      </c>
      <c r="F257" s="192" t="s">
        <v>3</v>
      </c>
      <c r="G257" s="192">
        <v>2094704</v>
      </c>
      <c r="H257" s="68"/>
      <c r="I257" s="198" t="s">
        <v>2111</v>
      </c>
      <c r="J257" s="68"/>
      <c r="K257" s="68"/>
      <c r="L257" s="68"/>
      <c r="M257" s="68"/>
      <c r="N257" s="362"/>
      <c r="O257" s="362"/>
      <c r="P257" s="216">
        <v>0</v>
      </c>
      <c r="Q257" s="216">
        <v>5261.73</v>
      </c>
      <c r="R257" s="68" t="s">
        <v>638</v>
      </c>
      <c r="S257" s="363"/>
      <c r="T257" s="277"/>
    </row>
    <row r="258" spans="1:20" ht="51">
      <c r="A258" s="192" t="s">
        <v>550</v>
      </c>
      <c r="B258" s="68"/>
      <c r="C258" s="214" t="s">
        <v>589</v>
      </c>
      <c r="D258" s="215">
        <v>44981</v>
      </c>
      <c r="E258" s="192" t="s">
        <v>1941</v>
      </c>
      <c r="F258" s="192" t="s">
        <v>3</v>
      </c>
      <c r="G258" s="192">
        <v>2094738</v>
      </c>
      <c r="H258" s="68"/>
      <c r="I258" s="198" t="s">
        <v>2112</v>
      </c>
      <c r="J258" s="68"/>
      <c r="K258" s="68"/>
      <c r="L258" s="68"/>
      <c r="M258" s="68"/>
      <c r="N258" s="362"/>
      <c r="O258" s="362"/>
      <c r="P258" s="216">
        <v>0</v>
      </c>
      <c r="Q258" s="216">
        <v>100000</v>
      </c>
      <c r="R258" s="68" t="s">
        <v>638</v>
      </c>
      <c r="S258" s="363"/>
      <c r="T258" s="277"/>
    </row>
    <row r="259" spans="1:20" ht="51">
      <c r="A259" s="192" t="s">
        <v>550</v>
      </c>
      <c r="B259" s="68"/>
      <c r="C259" s="214" t="s">
        <v>589</v>
      </c>
      <c r="D259" s="215">
        <v>44984</v>
      </c>
      <c r="E259" s="192" t="s">
        <v>1942</v>
      </c>
      <c r="F259" s="192" t="s">
        <v>3</v>
      </c>
      <c r="G259" s="192">
        <v>2094971</v>
      </c>
      <c r="H259" s="68"/>
      <c r="I259" s="198" t="s">
        <v>2113</v>
      </c>
      <c r="J259" s="68"/>
      <c r="K259" s="68"/>
      <c r="L259" s="68"/>
      <c r="M259" s="68"/>
      <c r="N259" s="362"/>
      <c r="O259" s="362"/>
      <c r="P259" s="216">
        <v>0</v>
      </c>
      <c r="Q259" s="216">
        <v>2.78</v>
      </c>
      <c r="R259" s="68" t="s">
        <v>638</v>
      </c>
      <c r="S259" s="363"/>
      <c r="T259" s="277"/>
    </row>
    <row r="260" spans="1:20" ht="51">
      <c r="A260" s="192">
        <v>650</v>
      </c>
      <c r="B260" s="68"/>
      <c r="C260" s="214" t="s">
        <v>175</v>
      </c>
      <c r="D260" s="215">
        <v>44984</v>
      </c>
      <c r="E260" s="192" t="s">
        <v>1943</v>
      </c>
      <c r="F260" s="192" t="s">
        <v>3</v>
      </c>
      <c r="G260" s="192">
        <v>2095107</v>
      </c>
      <c r="H260" s="68"/>
      <c r="I260" s="198" t="s">
        <v>3172</v>
      </c>
      <c r="J260" s="68"/>
      <c r="K260" s="68"/>
      <c r="L260" s="68"/>
      <c r="M260" s="68"/>
      <c r="N260" s="362"/>
      <c r="O260" s="362"/>
      <c r="P260" s="216">
        <v>0</v>
      </c>
      <c r="Q260" s="216">
        <v>120</v>
      </c>
      <c r="R260" s="68" t="s">
        <v>638</v>
      </c>
      <c r="S260" s="363"/>
      <c r="T260" s="277"/>
    </row>
    <row r="261" spans="1:20" ht="51">
      <c r="A261" s="192" t="s">
        <v>550</v>
      </c>
      <c r="B261" s="68"/>
      <c r="C261" s="214" t="s">
        <v>589</v>
      </c>
      <c r="D261" s="215">
        <v>44985</v>
      </c>
      <c r="E261" s="192" t="s">
        <v>1944</v>
      </c>
      <c r="F261" s="192" t="s">
        <v>3</v>
      </c>
      <c r="G261" s="192">
        <v>2095492</v>
      </c>
      <c r="H261" s="68"/>
      <c r="I261" s="198" t="s">
        <v>2368</v>
      </c>
      <c r="J261" s="68"/>
      <c r="K261" s="68"/>
      <c r="L261" s="68"/>
      <c r="M261" s="68"/>
      <c r="N261" s="362"/>
      <c r="O261" s="362"/>
      <c r="P261" s="216">
        <v>0</v>
      </c>
      <c r="Q261" s="216">
        <v>672.72</v>
      </c>
      <c r="R261" s="68" t="s">
        <v>638</v>
      </c>
      <c r="S261" s="363"/>
      <c r="T261" s="277"/>
    </row>
    <row r="262" spans="1:20" ht="38.25">
      <c r="A262" s="192" t="s">
        <v>550</v>
      </c>
      <c r="B262" s="68"/>
      <c r="C262" s="214" t="s">
        <v>589</v>
      </c>
      <c r="D262" s="215">
        <v>44985</v>
      </c>
      <c r="E262" s="192" t="s">
        <v>1945</v>
      </c>
      <c r="F262" s="192" t="s">
        <v>3</v>
      </c>
      <c r="G262" s="192">
        <v>2095505</v>
      </c>
      <c r="H262" s="68"/>
      <c r="I262" s="198" t="s">
        <v>2369</v>
      </c>
      <c r="J262" s="68"/>
      <c r="K262" s="68"/>
      <c r="L262" s="68"/>
      <c r="M262" s="68"/>
      <c r="N262" s="362"/>
      <c r="O262" s="362"/>
      <c r="P262" s="216">
        <v>0</v>
      </c>
      <c r="Q262" s="216">
        <v>81303.460000000006</v>
      </c>
      <c r="R262" s="68" t="s">
        <v>638</v>
      </c>
      <c r="S262" s="363"/>
      <c r="T262" s="277"/>
    </row>
    <row r="263" spans="1:20" ht="63.75">
      <c r="A263" s="192" t="s">
        <v>542</v>
      </c>
      <c r="B263" s="68"/>
      <c r="C263" s="214" t="s">
        <v>691</v>
      </c>
      <c r="D263" s="215">
        <v>44963</v>
      </c>
      <c r="E263" s="192" t="s">
        <v>1946</v>
      </c>
      <c r="F263" s="192" t="s">
        <v>639</v>
      </c>
      <c r="G263" s="192">
        <v>5142421</v>
      </c>
      <c r="H263" s="68"/>
      <c r="I263" s="198" t="s">
        <v>2114</v>
      </c>
      <c r="J263" s="68"/>
      <c r="K263" s="68"/>
      <c r="L263" s="68"/>
      <c r="M263" s="68"/>
      <c r="N263" s="362"/>
      <c r="O263" s="362"/>
      <c r="P263" s="216">
        <v>0</v>
      </c>
      <c r="Q263" s="216">
        <v>2168701.7400000002</v>
      </c>
      <c r="R263" s="68" t="s">
        <v>638</v>
      </c>
      <c r="S263" s="363"/>
      <c r="T263" s="277"/>
    </row>
    <row r="264" spans="1:20" ht="63.75">
      <c r="A264" s="192" t="s">
        <v>542</v>
      </c>
      <c r="B264" s="68"/>
      <c r="C264" s="214" t="s">
        <v>691</v>
      </c>
      <c r="D264" s="215">
        <v>44963</v>
      </c>
      <c r="E264" s="192" t="s">
        <v>1946</v>
      </c>
      <c r="F264" s="192" t="s">
        <v>639</v>
      </c>
      <c r="G264" s="192">
        <v>5142417</v>
      </c>
      <c r="H264" s="68"/>
      <c r="I264" s="198" t="s">
        <v>2115</v>
      </c>
      <c r="J264" s="68"/>
      <c r="K264" s="68"/>
      <c r="L264" s="68"/>
      <c r="M264" s="68"/>
      <c r="N264" s="362"/>
      <c r="O264" s="362"/>
      <c r="P264" s="216">
        <v>0</v>
      </c>
      <c r="Q264" s="216">
        <v>12677198.060000001</v>
      </c>
      <c r="R264" s="68" t="s">
        <v>638</v>
      </c>
      <c r="S264" s="363"/>
      <c r="T264" s="277"/>
    </row>
    <row r="265" spans="1:20" ht="63.75">
      <c r="A265" s="192" t="s">
        <v>542</v>
      </c>
      <c r="B265" s="68"/>
      <c r="C265" s="214" t="s">
        <v>691</v>
      </c>
      <c r="D265" s="215">
        <v>44963</v>
      </c>
      <c r="E265" s="192" t="s">
        <v>1946</v>
      </c>
      <c r="F265" s="192" t="s">
        <v>639</v>
      </c>
      <c r="G265" s="192">
        <v>5142414</v>
      </c>
      <c r="H265" s="68"/>
      <c r="I265" s="198" t="s">
        <v>1846</v>
      </c>
      <c r="J265" s="68"/>
      <c r="K265" s="68"/>
      <c r="L265" s="68"/>
      <c r="M265" s="68"/>
      <c r="N265" s="362"/>
      <c r="O265" s="362"/>
      <c r="P265" s="216">
        <v>0</v>
      </c>
      <c r="Q265" s="216">
        <v>11045363.6</v>
      </c>
      <c r="R265" s="68" t="s">
        <v>638</v>
      </c>
      <c r="S265" s="363"/>
      <c r="T265" s="277"/>
    </row>
    <row r="266" spans="1:20" ht="51">
      <c r="A266" s="192" t="s">
        <v>541</v>
      </c>
      <c r="B266" s="68"/>
      <c r="C266" s="214" t="s">
        <v>590</v>
      </c>
      <c r="D266" s="215">
        <v>44972</v>
      </c>
      <c r="E266" s="192" t="s">
        <v>1947</v>
      </c>
      <c r="F266" s="192" t="s">
        <v>6</v>
      </c>
      <c r="G266" s="192">
        <v>1763671</v>
      </c>
      <c r="H266" s="68"/>
      <c r="I266" s="198" t="s">
        <v>2116</v>
      </c>
      <c r="J266" s="68"/>
      <c r="K266" s="68"/>
      <c r="L266" s="68"/>
      <c r="M266" s="68"/>
      <c r="N266" s="362"/>
      <c r="O266" s="362"/>
      <c r="P266" s="216">
        <v>0</v>
      </c>
      <c r="Q266" s="216">
        <v>189745.18</v>
      </c>
      <c r="R266" s="68" t="s">
        <v>638</v>
      </c>
      <c r="S266" s="363"/>
      <c r="T266" s="277"/>
    </row>
    <row r="267" spans="1:20" ht="63.75">
      <c r="A267" s="192" t="s">
        <v>542</v>
      </c>
      <c r="B267" s="68"/>
      <c r="C267" s="214" t="s">
        <v>691</v>
      </c>
      <c r="D267" s="215">
        <v>44979</v>
      </c>
      <c r="E267" s="192" t="s">
        <v>1948</v>
      </c>
      <c r="F267" s="192" t="s">
        <v>639</v>
      </c>
      <c r="G267" s="192">
        <v>5194488</v>
      </c>
      <c r="H267" s="68"/>
      <c r="I267" s="198" t="s">
        <v>2117</v>
      </c>
      <c r="J267" s="68"/>
      <c r="K267" s="68"/>
      <c r="L267" s="68"/>
      <c r="M267" s="68"/>
      <c r="N267" s="362"/>
      <c r="O267" s="362"/>
      <c r="P267" s="216">
        <v>0</v>
      </c>
      <c r="Q267" s="216">
        <v>691.31</v>
      </c>
      <c r="R267" s="68" t="s">
        <v>638</v>
      </c>
      <c r="S267" s="363"/>
      <c r="T267" s="277"/>
    </row>
    <row r="268" spans="1:20" ht="76.5">
      <c r="A268" s="192" t="s">
        <v>541</v>
      </c>
      <c r="B268" s="68"/>
      <c r="C268" s="214" t="s">
        <v>590</v>
      </c>
      <c r="D268" s="215">
        <v>44981</v>
      </c>
      <c r="E268" s="192" t="s">
        <v>1949</v>
      </c>
      <c r="F268" s="192" t="s">
        <v>14</v>
      </c>
      <c r="G268" s="192">
        <v>2180583</v>
      </c>
      <c r="H268" s="68"/>
      <c r="I268" s="198" t="s">
        <v>2118</v>
      </c>
      <c r="J268" s="68"/>
      <c r="K268" s="68"/>
      <c r="L268" s="68"/>
      <c r="M268" s="68"/>
      <c r="N268" s="362"/>
      <c r="O268" s="362"/>
      <c r="P268" s="216">
        <v>50</v>
      </c>
      <c r="Q268" s="216">
        <v>0</v>
      </c>
      <c r="R268" s="68" t="s">
        <v>638</v>
      </c>
      <c r="S268" s="363"/>
      <c r="T268" s="277"/>
    </row>
    <row r="269" spans="1:20" ht="38.25">
      <c r="A269" s="192" t="s">
        <v>667</v>
      </c>
      <c r="B269" s="68"/>
      <c r="C269" s="214" t="s">
        <v>1256</v>
      </c>
      <c r="D269" s="215">
        <v>44984</v>
      </c>
      <c r="E269" s="192" t="s">
        <v>1950</v>
      </c>
      <c r="F269" s="192" t="s">
        <v>12</v>
      </c>
      <c r="G269" s="192">
        <v>442235</v>
      </c>
      <c r="H269" s="68"/>
      <c r="I269" s="198" t="s">
        <v>1843</v>
      </c>
      <c r="J269" s="68"/>
      <c r="K269" s="68"/>
      <c r="L269" s="68"/>
      <c r="M269" s="68"/>
      <c r="N269" s="362"/>
      <c r="O269" s="362"/>
      <c r="P269" s="216">
        <v>39824.22</v>
      </c>
      <c r="Q269" s="216">
        <v>0</v>
      </c>
      <c r="R269" s="68" t="s">
        <v>638</v>
      </c>
      <c r="S269" s="363"/>
      <c r="T269" s="277"/>
    </row>
    <row r="270" spans="1:20" ht="38.25">
      <c r="A270" s="192" t="s">
        <v>667</v>
      </c>
      <c r="B270" s="68"/>
      <c r="C270" s="214" t="s">
        <v>1256</v>
      </c>
      <c r="D270" s="215">
        <v>44984</v>
      </c>
      <c r="E270" s="192" t="s">
        <v>1951</v>
      </c>
      <c r="F270" s="192" t="s">
        <v>12</v>
      </c>
      <c r="G270" s="192">
        <v>442237</v>
      </c>
      <c r="H270" s="68"/>
      <c r="I270" s="198" t="s">
        <v>1843</v>
      </c>
      <c r="J270" s="68"/>
      <c r="K270" s="68"/>
      <c r="L270" s="68"/>
      <c r="M270" s="68"/>
      <c r="N270" s="362"/>
      <c r="O270" s="362"/>
      <c r="P270" s="216">
        <v>39824.22</v>
      </c>
      <c r="Q270" s="216">
        <v>0</v>
      </c>
      <c r="R270" s="68" t="s">
        <v>638</v>
      </c>
      <c r="S270" s="363"/>
      <c r="T270" s="277"/>
    </row>
    <row r="271" spans="1:20" ht="38.25">
      <c r="A271" s="192" t="s">
        <v>667</v>
      </c>
      <c r="B271" s="68"/>
      <c r="C271" s="214" t="s">
        <v>1256</v>
      </c>
      <c r="D271" s="215">
        <v>44984</v>
      </c>
      <c r="E271" s="192" t="s">
        <v>1952</v>
      </c>
      <c r="F271" s="192" t="s">
        <v>12</v>
      </c>
      <c r="G271" s="192">
        <v>442239</v>
      </c>
      <c r="H271" s="68"/>
      <c r="I271" s="198" t="s">
        <v>1843</v>
      </c>
      <c r="J271" s="68"/>
      <c r="K271" s="68"/>
      <c r="L271" s="68"/>
      <c r="M271" s="68"/>
      <c r="N271" s="362"/>
      <c r="O271" s="362"/>
      <c r="P271" s="216">
        <v>39824.22</v>
      </c>
      <c r="Q271" s="216">
        <v>0</v>
      </c>
      <c r="R271" s="68" t="s">
        <v>638</v>
      </c>
      <c r="S271" s="363"/>
      <c r="T271" s="277"/>
    </row>
    <row r="272" spans="1:20" ht="38.25">
      <c r="A272" s="192" t="s">
        <v>667</v>
      </c>
      <c r="B272" s="68"/>
      <c r="C272" s="214" t="s">
        <v>1256</v>
      </c>
      <c r="D272" s="215">
        <v>44984</v>
      </c>
      <c r="E272" s="192" t="s">
        <v>1953</v>
      </c>
      <c r="F272" s="192" t="s">
        <v>12</v>
      </c>
      <c r="G272" s="192">
        <v>442241</v>
      </c>
      <c r="H272" s="68"/>
      <c r="I272" s="198" t="s">
        <v>1843</v>
      </c>
      <c r="J272" s="68"/>
      <c r="K272" s="68"/>
      <c r="L272" s="68"/>
      <c r="M272" s="68"/>
      <c r="N272" s="362"/>
      <c r="O272" s="362"/>
      <c r="P272" s="216">
        <v>47558.39</v>
      </c>
      <c r="Q272" s="216">
        <v>0</v>
      </c>
      <c r="R272" s="68" t="s">
        <v>638</v>
      </c>
      <c r="S272" s="363"/>
      <c r="T272" s="277"/>
    </row>
    <row r="273" spans="1:20" ht="38.25">
      <c r="A273" s="192" t="s">
        <v>667</v>
      </c>
      <c r="B273" s="68"/>
      <c r="C273" s="214" t="s">
        <v>1256</v>
      </c>
      <c r="D273" s="215">
        <v>44984</v>
      </c>
      <c r="E273" s="192" t="s">
        <v>1954</v>
      </c>
      <c r="F273" s="192" t="s">
        <v>12</v>
      </c>
      <c r="G273" s="192">
        <v>442243</v>
      </c>
      <c r="H273" s="68"/>
      <c r="I273" s="198" t="s">
        <v>1843</v>
      </c>
      <c r="J273" s="68"/>
      <c r="K273" s="68"/>
      <c r="L273" s="68"/>
      <c r="M273" s="68"/>
      <c r="N273" s="362"/>
      <c r="O273" s="362"/>
      <c r="P273" s="216">
        <v>4932.13</v>
      </c>
      <c r="Q273" s="216">
        <v>0</v>
      </c>
      <c r="R273" s="68" t="s">
        <v>638</v>
      </c>
      <c r="S273" s="363"/>
      <c r="T273" s="277"/>
    </row>
    <row r="274" spans="1:20" ht="38.25">
      <c r="A274" s="192" t="s">
        <v>667</v>
      </c>
      <c r="B274" s="68"/>
      <c r="C274" s="214" t="s">
        <v>1256</v>
      </c>
      <c r="D274" s="215">
        <v>44984</v>
      </c>
      <c r="E274" s="192" t="s">
        <v>1955</v>
      </c>
      <c r="F274" s="192" t="s">
        <v>12</v>
      </c>
      <c r="G274" s="192">
        <v>442245</v>
      </c>
      <c r="H274" s="68"/>
      <c r="I274" s="198" t="s">
        <v>1843</v>
      </c>
      <c r="J274" s="68"/>
      <c r="K274" s="68"/>
      <c r="L274" s="68"/>
      <c r="M274" s="68"/>
      <c r="N274" s="362"/>
      <c r="O274" s="362"/>
      <c r="P274" s="216">
        <v>1268</v>
      </c>
      <c r="Q274" s="216">
        <v>0</v>
      </c>
      <c r="R274" s="68" t="s">
        <v>638</v>
      </c>
      <c r="S274" s="363"/>
      <c r="T274" s="277"/>
    </row>
    <row r="275" spans="1:20" ht="38.25">
      <c r="A275" s="192" t="s">
        <v>667</v>
      </c>
      <c r="B275" s="68"/>
      <c r="C275" s="214" t="s">
        <v>1256</v>
      </c>
      <c r="D275" s="215">
        <v>44984</v>
      </c>
      <c r="E275" s="192" t="s">
        <v>1956</v>
      </c>
      <c r="F275" s="192" t="s">
        <v>12</v>
      </c>
      <c r="G275" s="192">
        <v>442247</v>
      </c>
      <c r="H275" s="68"/>
      <c r="I275" s="198" t="s">
        <v>1843</v>
      </c>
      <c r="J275" s="68"/>
      <c r="K275" s="68"/>
      <c r="L275" s="68"/>
      <c r="M275" s="68"/>
      <c r="N275" s="362"/>
      <c r="O275" s="362"/>
      <c r="P275" s="216">
        <v>13955.3</v>
      </c>
      <c r="Q275" s="216">
        <v>0</v>
      </c>
      <c r="R275" s="68" t="s">
        <v>638</v>
      </c>
      <c r="S275" s="363"/>
      <c r="T275" s="277"/>
    </row>
    <row r="276" spans="1:20" ht="38.25">
      <c r="A276" s="192" t="s">
        <v>667</v>
      </c>
      <c r="B276" s="68"/>
      <c r="C276" s="214" t="s">
        <v>1256</v>
      </c>
      <c r="D276" s="215">
        <v>44984</v>
      </c>
      <c r="E276" s="192" t="s">
        <v>1957</v>
      </c>
      <c r="F276" s="192" t="s">
        <v>12</v>
      </c>
      <c r="G276" s="192">
        <v>442249</v>
      </c>
      <c r="H276" s="68"/>
      <c r="I276" s="198" t="s">
        <v>1843</v>
      </c>
      <c r="J276" s="68"/>
      <c r="K276" s="68"/>
      <c r="L276" s="68"/>
      <c r="M276" s="68"/>
      <c r="N276" s="362"/>
      <c r="O276" s="362"/>
      <c r="P276" s="216">
        <v>13942.2</v>
      </c>
      <c r="Q276" s="216">
        <v>0</v>
      </c>
      <c r="R276" s="68" t="s">
        <v>638</v>
      </c>
      <c r="S276" s="363"/>
      <c r="T276" s="277"/>
    </row>
    <row r="277" spans="1:20" ht="38.25">
      <c r="A277" s="192" t="s">
        <v>667</v>
      </c>
      <c r="B277" s="68"/>
      <c r="C277" s="214" t="s">
        <v>1256</v>
      </c>
      <c r="D277" s="215">
        <v>44984</v>
      </c>
      <c r="E277" s="192" t="s">
        <v>1958</v>
      </c>
      <c r="F277" s="192" t="s">
        <v>12</v>
      </c>
      <c r="G277" s="192">
        <v>442251</v>
      </c>
      <c r="H277" s="68"/>
      <c r="I277" s="198" t="s">
        <v>1843</v>
      </c>
      <c r="J277" s="68"/>
      <c r="K277" s="68"/>
      <c r="L277" s="68"/>
      <c r="M277" s="68"/>
      <c r="N277" s="362"/>
      <c r="O277" s="362"/>
      <c r="P277" s="216">
        <v>9854.32</v>
      </c>
      <c r="Q277" s="216">
        <v>0</v>
      </c>
      <c r="R277" s="68" t="s">
        <v>638</v>
      </c>
      <c r="S277" s="363"/>
      <c r="T277" s="277"/>
    </row>
    <row r="278" spans="1:20" ht="38.25">
      <c r="A278" s="192" t="s">
        <v>667</v>
      </c>
      <c r="B278" s="68"/>
      <c r="C278" s="214" t="s">
        <v>1256</v>
      </c>
      <c r="D278" s="215">
        <v>44984</v>
      </c>
      <c r="E278" s="192" t="s">
        <v>1959</v>
      </c>
      <c r="F278" s="192" t="s">
        <v>12</v>
      </c>
      <c r="G278" s="192">
        <v>442253</v>
      </c>
      <c r="H278" s="68"/>
      <c r="I278" s="198" t="s">
        <v>1843</v>
      </c>
      <c r="J278" s="68"/>
      <c r="K278" s="68"/>
      <c r="L278" s="68"/>
      <c r="M278" s="68"/>
      <c r="N278" s="362"/>
      <c r="O278" s="362"/>
      <c r="P278" s="216">
        <v>38293.89</v>
      </c>
      <c r="Q278" s="216">
        <v>0</v>
      </c>
      <c r="R278" s="68" t="s">
        <v>638</v>
      </c>
      <c r="S278" s="363"/>
      <c r="T278" s="277"/>
    </row>
    <row r="279" spans="1:20" ht="38.25">
      <c r="A279" s="192" t="s">
        <v>667</v>
      </c>
      <c r="B279" s="68"/>
      <c r="C279" s="214" t="s">
        <v>1256</v>
      </c>
      <c r="D279" s="215">
        <v>44984</v>
      </c>
      <c r="E279" s="192" t="s">
        <v>1960</v>
      </c>
      <c r="F279" s="192" t="s">
        <v>12</v>
      </c>
      <c r="G279" s="192">
        <v>442256</v>
      </c>
      <c r="H279" s="68"/>
      <c r="I279" s="198" t="s">
        <v>1843</v>
      </c>
      <c r="J279" s="68"/>
      <c r="K279" s="68"/>
      <c r="L279" s="68"/>
      <c r="M279" s="68"/>
      <c r="N279" s="362"/>
      <c r="O279" s="362"/>
      <c r="P279" s="216">
        <v>521523.89</v>
      </c>
      <c r="Q279" s="216">
        <v>0</v>
      </c>
      <c r="R279" s="68" t="s">
        <v>638</v>
      </c>
      <c r="S279" s="363"/>
      <c r="T279" s="277"/>
    </row>
    <row r="280" spans="1:20" ht="38.25">
      <c r="A280" s="192" t="s">
        <v>667</v>
      </c>
      <c r="B280" s="68"/>
      <c r="C280" s="214" t="s">
        <v>1256</v>
      </c>
      <c r="D280" s="215">
        <v>44984</v>
      </c>
      <c r="E280" s="192" t="s">
        <v>1961</v>
      </c>
      <c r="F280" s="192" t="s">
        <v>12</v>
      </c>
      <c r="G280" s="192">
        <v>442258</v>
      </c>
      <c r="H280" s="68"/>
      <c r="I280" s="198" t="s">
        <v>1843</v>
      </c>
      <c r="J280" s="68"/>
      <c r="K280" s="68"/>
      <c r="L280" s="68"/>
      <c r="M280" s="68"/>
      <c r="N280" s="362"/>
      <c r="O280" s="362"/>
      <c r="P280" s="216">
        <v>16282211.65</v>
      </c>
      <c r="Q280" s="216">
        <v>0</v>
      </c>
      <c r="R280" s="68" t="s">
        <v>638</v>
      </c>
      <c r="S280" s="363"/>
      <c r="T280" s="277"/>
    </row>
    <row r="281" spans="1:20" ht="38.25">
      <c r="A281" s="192" t="s">
        <v>667</v>
      </c>
      <c r="B281" s="68"/>
      <c r="C281" s="214" t="s">
        <v>1256</v>
      </c>
      <c r="D281" s="215">
        <v>44984</v>
      </c>
      <c r="E281" s="192" t="s">
        <v>1962</v>
      </c>
      <c r="F281" s="192" t="s">
        <v>12</v>
      </c>
      <c r="G281" s="192">
        <v>442260</v>
      </c>
      <c r="H281" s="68"/>
      <c r="I281" s="198" t="s">
        <v>1843</v>
      </c>
      <c r="J281" s="68"/>
      <c r="K281" s="68"/>
      <c r="L281" s="68"/>
      <c r="M281" s="68"/>
      <c r="N281" s="362"/>
      <c r="O281" s="362"/>
      <c r="P281" s="216">
        <v>10459479.869999999</v>
      </c>
      <c r="Q281" s="216">
        <v>0</v>
      </c>
      <c r="R281" s="68" t="s">
        <v>638</v>
      </c>
      <c r="S281" s="363"/>
      <c r="T281" s="277"/>
    </row>
    <row r="282" spans="1:20" ht="38.25">
      <c r="A282" s="192" t="s">
        <v>667</v>
      </c>
      <c r="B282" s="68"/>
      <c r="C282" s="214" t="s">
        <v>1256</v>
      </c>
      <c r="D282" s="215">
        <v>44984</v>
      </c>
      <c r="E282" s="192" t="s">
        <v>1963</v>
      </c>
      <c r="F282" s="192" t="s">
        <v>12</v>
      </c>
      <c r="G282" s="192">
        <v>442262</v>
      </c>
      <c r="H282" s="68"/>
      <c r="I282" s="198" t="s">
        <v>1843</v>
      </c>
      <c r="J282" s="68"/>
      <c r="K282" s="68"/>
      <c r="L282" s="68"/>
      <c r="M282" s="68"/>
      <c r="N282" s="362"/>
      <c r="O282" s="362"/>
      <c r="P282" s="216">
        <v>2995613.69</v>
      </c>
      <c r="Q282" s="216">
        <v>0</v>
      </c>
      <c r="R282" s="68" t="s">
        <v>638</v>
      </c>
      <c r="S282" s="363"/>
      <c r="T282" s="277"/>
    </row>
    <row r="283" spans="1:20" ht="38.25">
      <c r="A283" s="192" t="s">
        <v>667</v>
      </c>
      <c r="B283" s="68"/>
      <c r="C283" s="214" t="s">
        <v>1256</v>
      </c>
      <c r="D283" s="215">
        <v>44984</v>
      </c>
      <c r="E283" s="192" t="s">
        <v>1964</v>
      </c>
      <c r="F283" s="192" t="s">
        <v>12</v>
      </c>
      <c r="G283" s="192">
        <v>442264</v>
      </c>
      <c r="H283" s="68"/>
      <c r="I283" s="198" t="s">
        <v>1843</v>
      </c>
      <c r="J283" s="68"/>
      <c r="K283" s="68"/>
      <c r="L283" s="68"/>
      <c r="M283" s="68"/>
      <c r="N283" s="362"/>
      <c r="O283" s="362"/>
      <c r="P283" s="216">
        <v>98258.73</v>
      </c>
      <c r="Q283" s="216">
        <v>0</v>
      </c>
      <c r="R283" s="68" t="s">
        <v>638</v>
      </c>
      <c r="S283" s="363"/>
      <c r="T283" s="277"/>
    </row>
    <row r="284" spans="1:20" ht="38.25">
      <c r="A284" s="192" t="s">
        <v>667</v>
      </c>
      <c r="B284" s="68"/>
      <c r="C284" s="214" t="s">
        <v>1256</v>
      </c>
      <c r="D284" s="215">
        <v>44984</v>
      </c>
      <c r="E284" s="192" t="s">
        <v>1965</v>
      </c>
      <c r="F284" s="192" t="s">
        <v>12</v>
      </c>
      <c r="G284" s="192">
        <v>442266</v>
      </c>
      <c r="H284" s="68"/>
      <c r="I284" s="198" t="s">
        <v>1843</v>
      </c>
      <c r="J284" s="68"/>
      <c r="K284" s="68"/>
      <c r="L284" s="68"/>
      <c r="M284" s="68"/>
      <c r="N284" s="362"/>
      <c r="O284" s="362"/>
      <c r="P284" s="216">
        <v>1924343.05</v>
      </c>
      <c r="Q284" s="216">
        <v>0</v>
      </c>
      <c r="R284" s="68" t="s">
        <v>638</v>
      </c>
      <c r="S284" s="363"/>
      <c r="T284" s="277"/>
    </row>
    <row r="285" spans="1:20" ht="38.25">
      <c r="A285" s="192" t="s">
        <v>667</v>
      </c>
      <c r="B285" s="68"/>
      <c r="C285" s="214" t="s">
        <v>1256</v>
      </c>
      <c r="D285" s="215">
        <v>44984</v>
      </c>
      <c r="E285" s="192" t="s">
        <v>1966</v>
      </c>
      <c r="F285" s="192" t="s">
        <v>12</v>
      </c>
      <c r="G285" s="192">
        <v>442268</v>
      </c>
      <c r="H285" s="68"/>
      <c r="I285" s="198" t="s">
        <v>1843</v>
      </c>
      <c r="J285" s="68"/>
      <c r="K285" s="68"/>
      <c r="L285" s="68"/>
      <c r="M285" s="68"/>
      <c r="N285" s="362"/>
      <c r="O285" s="362"/>
      <c r="P285" s="216">
        <v>2093294.08</v>
      </c>
      <c r="Q285" s="216">
        <v>0</v>
      </c>
      <c r="R285" s="68" t="s">
        <v>638</v>
      </c>
      <c r="S285" s="363"/>
      <c r="T285" s="277"/>
    </row>
    <row r="286" spans="1:20" ht="38.25">
      <c r="A286" s="192" t="s">
        <v>667</v>
      </c>
      <c r="B286" s="68"/>
      <c r="C286" s="214" t="s">
        <v>1256</v>
      </c>
      <c r="D286" s="215">
        <v>44984</v>
      </c>
      <c r="E286" s="192" t="s">
        <v>1967</v>
      </c>
      <c r="F286" s="192" t="s">
        <v>12</v>
      </c>
      <c r="G286" s="192">
        <v>442270</v>
      </c>
      <c r="H286" s="68"/>
      <c r="I286" s="198" t="s">
        <v>1843</v>
      </c>
      <c r="J286" s="68"/>
      <c r="K286" s="68"/>
      <c r="L286" s="68"/>
      <c r="M286" s="68"/>
      <c r="N286" s="362"/>
      <c r="O286" s="362"/>
      <c r="P286" s="216">
        <v>2091330.75</v>
      </c>
      <c r="Q286" s="216">
        <v>0</v>
      </c>
      <c r="R286" s="68" t="s">
        <v>638</v>
      </c>
      <c r="S286" s="363"/>
      <c r="T286" s="277"/>
    </row>
    <row r="287" spans="1:20" ht="38.25">
      <c r="A287" s="192" t="s">
        <v>667</v>
      </c>
      <c r="B287" s="68"/>
      <c r="C287" s="214" t="s">
        <v>1256</v>
      </c>
      <c r="D287" s="215">
        <v>44984</v>
      </c>
      <c r="E287" s="192" t="s">
        <v>1968</v>
      </c>
      <c r="F287" s="192" t="s">
        <v>12</v>
      </c>
      <c r="G287" s="192">
        <v>442272</v>
      </c>
      <c r="H287" s="68"/>
      <c r="I287" s="198" t="s">
        <v>1843</v>
      </c>
      <c r="J287" s="68"/>
      <c r="K287" s="68"/>
      <c r="L287" s="68"/>
      <c r="M287" s="68"/>
      <c r="N287" s="362"/>
      <c r="O287" s="362"/>
      <c r="P287" s="216">
        <v>5744085.5800000001</v>
      </c>
      <c r="Q287" s="216">
        <v>0</v>
      </c>
      <c r="R287" s="68" t="s">
        <v>638</v>
      </c>
      <c r="S287" s="363"/>
      <c r="T287" s="277"/>
    </row>
    <row r="288" spans="1:20" ht="38.25">
      <c r="A288" s="192" t="s">
        <v>667</v>
      </c>
      <c r="B288" s="68"/>
      <c r="C288" s="214" t="s">
        <v>1256</v>
      </c>
      <c r="D288" s="215">
        <v>44984</v>
      </c>
      <c r="E288" s="192" t="s">
        <v>1969</v>
      </c>
      <c r="F288" s="192" t="s">
        <v>12</v>
      </c>
      <c r="G288" s="192">
        <v>442274</v>
      </c>
      <c r="H288" s="68"/>
      <c r="I288" s="198" t="s">
        <v>1843</v>
      </c>
      <c r="J288" s="68"/>
      <c r="K288" s="68"/>
      <c r="L288" s="68"/>
      <c r="M288" s="68"/>
      <c r="N288" s="362"/>
      <c r="O288" s="362"/>
      <c r="P288" s="216">
        <v>1478150.34</v>
      </c>
      <c r="Q288" s="216">
        <v>0</v>
      </c>
      <c r="R288" s="68" t="s">
        <v>638</v>
      </c>
      <c r="S288" s="363"/>
      <c r="T288" s="277"/>
    </row>
    <row r="289" spans="1:20" ht="38.25">
      <c r="A289" s="192" t="s">
        <v>667</v>
      </c>
      <c r="B289" s="68"/>
      <c r="C289" s="214" t="s">
        <v>1256</v>
      </c>
      <c r="D289" s="215">
        <v>44984</v>
      </c>
      <c r="E289" s="192" t="s">
        <v>1970</v>
      </c>
      <c r="F289" s="192" t="s">
        <v>12</v>
      </c>
      <c r="G289" s="192">
        <v>442282</v>
      </c>
      <c r="H289" s="68"/>
      <c r="I289" s="198" t="s">
        <v>1843</v>
      </c>
      <c r="J289" s="68"/>
      <c r="K289" s="68"/>
      <c r="L289" s="68"/>
      <c r="M289" s="68"/>
      <c r="N289" s="362"/>
      <c r="O289" s="362"/>
      <c r="P289" s="216">
        <v>3439163.11</v>
      </c>
      <c r="Q289" s="216">
        <v>0</v>
      </c>
      <c r="R289" s="68" t="s">
        <v>638</v>
      </c>
      <c r="S289" s="363"/>
      <c r="T289" s="277"/>
    </row>
    <row r="290" spans="1:20" ht="38.25">
      <c r="A290" s="192" t="s">
        <v>667</v>
      </c>
      <c r="B290" s="68"/>
      <c r="C290" s="214" t="s">
        <v>1256</v>
      </c>
      <c r="D290" s="215">
        <v>44984</v>
      </c>
      <c r="E290" s="192" t="s">
        <v>1971</v>
      </c>
      <c r="F290" s="192" t="s">
        <v>12</v>
      </c>
      <c r="G290" s="192">
        <v>442276</v>
      </c>
      <c r="H290" s="68"/>
      <c r="I290" s="198" t="s">
        <v>1843</v>
      </c>
      <c r="J290" s="68"/>
      <c r="K290" s="68"/>
      <c r="L290" s="68"/>
      <c r="M290" s="68"/>
      <c r="N290" s="362"/>
      <c r="O290" s="362"/>
      <c r="P290" s="216">
        <v>4865829.5599999996</v>
      </c>
      <c r="Q290" s="216">
        <v>0</v>
      </c>
      <c r="R290" s="68" t="s">
        <v>638</v>
      </c>
      <c r="S290" s="363"/>
      <c r="T290" s="277"/>
    </row>
    <row r="291" spans="1:20" ht="38.25">
      <c r="A291" s="192" t="s">
        <v>667</v>
      </c>
      <c r="B291" s="68"/>
      <c r="C291" s="214" t="s">
        <v>1256</v>
      </c>
      <c r="D291" s="215">
        <v>44984</v>
      </c>
      <c r="E291" s="192" t="s">
        <v>1972</v>
      </c>
      <c r="F291" s="192" t="s">
        <v>12</v>
      </c>
      <c r="G291" s="192">
        <v>442278</v>
      </c>
      <c r="H291" s="68"/>
      <c r="I291" s="198" t="s">
        <v>1843</v>
      </c>
      <c r="J291" s="68"/>
      <c r="K291" s="68"/>
      <c r="L291" s="68"/>
      <c r="M291" s="68"/>
      <c r="N291" s="362"/>
      <c r="O291" s="362"/>
      <c r="P291" s="216">
        <v>4870397.63</v>
      </c>
      <c r="Q291" s="216">
        <v>0</v>
      </c>
      <c r="R291" s="68" t="s">
        <v>638</v>
      </c>
      <c r="S291" s="363"/>
      <c r="T291" s="277"/>
    </row>
    <row r="292" spans="1:20" ht="38.25">
      <c r="A292" s="192" t="s">
        <v>667</v>
      </c>
      <c r="B292" s="68"/>
      <c r="C292" s="214" t="s">
        <v>1256</v>
      </c>
      <c r="D292" s="215">
        <v>44984</v>
      </c>
      <c r="E292" s="192" t="s">
        <v>1973</v>
      </c>
      <c r="F292" s="192" t="s">
        <v>12</v>
      </c>
      <c r="G292" s="192">
        <v>442280</v>
      </c>
      <c r="H292" s="68"/>
      <c r="I292" s="198" t="s">
        <v>1843</v>
      </c>
      <c r="J292" s="68"/>
      <c r="K292" s="68"/>
      <c r="L292" s="68"/>
      <c r="M292" s="68"/>
      <c r="N292" s="362"/>
      <c r="O292" s="362"/>
      <c r="P292" s="216">
        <v>1252144.8899999999</v>
      </c>
      <c r="Q292" s="216">
        <v>0</v>
      </c>
      <c r="R292" s="68" t="s">
        <v>638</v>
      </c>
      <c r="S292" s="363"/>
      <c r="T292" s="277"/>
    </row>
    <row r="293" spans="1:20" ht="38.25">
      <c r="A293" s="192" t="s">
        <v>667</v>
      </c>
      <c r="B293" s="68"/>
      <c r="C293" s="214" t="s">
        <v>1256</v>
      </c>
      <c r="D293" s="215">
        <v>44984</v>
      </c>
      <c r="E293" s="192" t="s">
        <v>1974</v>
      </c>
      <c r="F293" s="192" t="s">
        <v>12</v>
      </c>
      <c r="G293" s="192">
        <v>442284</v>
      </c>
      <c r="H293" s="68"/>
      <c r="I293" s="198" t="s">
        <v>1843</v>
      </c>
      <c r="J293" s="68"/>
      <c r="K293" s="68"/>
      <c r="L293" s="68"/>
      <c r="M293" s="68"/>
      <c r="N293" s="362"/>
      <c r="O293" s="362"/>
      <c r="P293" s="216">
        <v>13364572.42</v>
      </c>
      <c r="Q293" s="216">
        <v>0</v>
      </c>
      <c r="R293" s="68" t="s">
        <v>638</v>
      </c>
      <c r="S293" s="363"/>
      <c r="T293" s="277"/>
    </row>
    <row r="294" spans="1:20" ht="38.25">
      <c r="A294" s="192" t="s">
        <v>667</v>
      </c>
      <c r="B294" s="68"/>
      <c r="C294" s="214" t="s">
        <v>1256</v>
      </c>
      <c r="D294" s="215">
        <v>44984</v>
      </c>
      <c r="E294" s="192" t="s">
        <v>1975</v>
      </c>
      <c r="F294" s="192" t="s">
        <v>12</v>
      </c>
      <c r="G294" s="192">
        <v>442286</v>
      </c>
      <c r="H294" s="68"/>
      <c r="I294" s="198" t="s">
        <v>1843</v>
      </c>
      <c r="J294" s="68"/>
      <c r="K294" s="68"/>
      <c r="L294" s="68"/>
      <c r="M294" s="68"/>
      <c r="N294" s="362"/>
      <c r="O294" s="362"/>
      <c r="P294" s="216">
        <v>2458824.17</v>
      </c>
      <c r="Q294" s="216">
        <v>0</v>
      </c>
      <c r="R294" s="68" t="s">
        <v>638</v>
      </c>
      <c r="S294" s="363"/>
      <c r="T294" s="277"/>
    </row>
    <row r="295" spans="1:20" ht="38.25">
      <c r="A295" s="192" t="s">
        <v>667</v>
      </c>
      <c r="B295" s="68"/>
      <c r="C295" s="214" t="s">
        <v>1256</v>
      </c>
      <c r="D295" s="215">
        <v>44984</v>
      </c>
      <c r="E295" s="192" t="s">
        <v>1976</v>
      </c>
      <c r="F295" s="192" t="s">
        <v>12</v>
      </c>
      <c r="G295" s="192">
        <v>442288</v>
      </c>
      <c r="H295" s="68"/>
      <c r="I295" s="198" t="s">
        <v>1843</v>
      </c>
      <c r="J295" s="68"/>
      <c r="K295" s="68"/>
      <c r="L295" s="68"/>
      <c r="M295" s="68"/>
      <c r="N295" s="362"/>
      <c r="O295" s="362"/>
      <c r="P295" s="216">
        <v>632739.85</v>
      </c>
      <c r="Q295" s="216">
        <v>0</v>
      </c>
      <c r="R295" s="68" t="s">
        <v>638</v>
      </c>
      <c r="S295" s="363"/>
      <c r="T295" s="277"/>
    </row>
    <row r="296" spans="1:20" ht="38.25">
      <c r="A296" s="192" t="s">
        <v>667</v>
      </c>
      <c r="B296" s="68"/>
      <c r="C296" s="214" t="s">
        <v>1256</v>
      </c>
      <c r="D296" s="215">
        <v>44984</v>
      </c>
      <c r="E296" s="192" t="s">
        <v>1977</v>
      </c>
      <c r="F296" s="192" t="s">
        <v>12</v>
      </c>
      <c r="G296" s="192">
        <v>442290</v>
      </c>
      <c r="H296" s="68"/>
      <c r="I296" s="198" t="s">
        <v>1843</v>
      </c>
      <c r="J296" s="68"/>
      <c r="K296" s="68"/>
      <c r="L296" s="68"/>
      <c r="M296" s="68"/>
      <c r="N296" s="362"/>
      <c r="O296" s="362"/>
      <c r="P296" s="216">
        <v>16597871.869999999</v>
      </c>
      <c r="Q296" s="216">
        <v>0</v>
      </c>
      <c r="R296" s="68" t="s">
        <v>638</v>
      </c>
      <c r="S296" s="363"/>
      <c r="T296" s="277"/>
    </row>
    <row r="297" spans="1:20" ht="38.25">
      <c r="A297" s="192" t="s">
        <v>667</v>
      </c>
      <c r="B297" s="68"/>
      <c r="C297" s="214" t="s">
        <v>1256</v>
      </c>
      <c r="D297" s="215">
        <v>44984</v>
      </c>
      <c r="E297" s="192" t="s">
        <v>1978</v>
      </c>
      <c r="F297" s="192" t="s">
        <v>12</v>
      </c>
      <c r="G297" s="192">
        <v>442292</v>
      </c>
      <c r="H297" s="68"/>
      <c r="I297" s="198" t="s">
        <v>1843</v>
      </c>
      <c r="J297" s="68"/>
      <c r="K297" s="68"/>
      <c r="L297" s="68"/>
      <c r="M297" s="68"/>
      <c r="N297" s="362"/>
      <c r="O297" s="362"/>
      <c r="P297" s="216">
        <v>16273999.4</v>
      </c>
      <c r="Q297" s="216">
        <v>0</v>
      </c>
      <c r="R297" s="68" t="s">
        <v>638</v>
      </c>
      <c r="S297" s="363"/>
      <c r="T297" s="277"/>
    </row>
    <row r="298" spans="1:20" ht="38.25">
      <c r="A298" s="192" t="s">
        <v>667</v>
      </c>
      <c r="B298" s="68"/>
      <c r="C298" s="214" t="s">
        <v>1256</v>
      </c>
      <c r="D298" s="215">
        <v>44984</v>
      </c>
      <c r="E298" s="192" t="s">
        <v>1979</v>
      </c>
      <c r="F298" s="192" t="s">
        <v>12</v>
      </c>
      <c r="G298" s="192">
        <v>442294</v>
      </c>
      <c r="H298" s="68"/>
      <c r="I298" s="198" t="s">
        <v>1843</v>
      </c>
      <c r="J298" s="68"/>
      <c r="K298" s="68"/>
      <c r="L298" s="68"/>
      <c r="M298" s="68"/>
      <c r="N298" s="362"/>
      <c r="O298" s="362"/>
      <c r="P298" s="216">
        <v>8037602.6900000004</v>
      </c>
      <c r="Q298" s="216">
        <v>0</v>
      </c>
      <c r="R298" s="68" t="s">
        <v>638</v>
      </c>
      <c r="S298" s="363"/>
      <c r="T298" s="277"/>
    </row>
    <row r="299" spans="1:20" ht="38.25">
      <c r="A299" s="192" t="s">
        <v>667</v>
      </c>
      <c r="B299" s="68"/>
      <c r="C299" s="214" t="s">
        <v>1256</v>
      </c>
      <c r="D299" s="215">
        <v>44984</v>
      </c>
      <c r="E299" s="192" t="s">
        <v>1980</v>
      </c>
      <c r="F299" s="192" t="s">
        <v>12</v>
      </c>
      <c r="G299" s="192">
        <v>442296</v>
      </c>
      <c r="H299" s="68"/>
      <c r="I299" s="198" t="s">
        <v>1843</v>
      </c>
      <c r="J299" s="68"/>
      <c r="K299" s="68"/>
      <c r="L299" s="68"/>
      <c r="M299" s="68"/>
      <c r="N299" s="362"/>
      <c r="O299" s="362"/>
      <c r="P299" s="216">
        <v>93539454.129999995</v>
      </c>
      <c r="Q299" s="216">
        <v>0</v>
      </c>
      <c r="R299" s="68" t="s">
        <v>638</v>
      </c>
      <c r="S299" s="363"/>
      <c r="T299" s="277"/>
    </row>
    <row r="300" spans="1:20" ht="38.25">
      <c r="A300" s="192" t="s">
        <v>667</v>
      </c>
      <c r="B300" s="68"/>
      <c r="C300" s="214" t="s">
        <v>1256</v>
      </c>
      <c r="D300" s="215">
        <v>44984</v>
      </c>
      <c r="E300" s="192" t="s">
        <v>1981</v>
      </c>
      <c r="F300" s="192" t="s">
        <v>12</v>
      </c>
      <c r="G300" s="192">
        <v>442298</v>
      </c>
      <c r="H300" s="68"/>
      <c r="I300" s="198" t="s">
        <v>1843</v>
      </c>
      <c r="J300" s="68"/>
      <c r="K300" s="68"/>
      <c r="L300" s="68"/>
      <c r="M300" s="68"/>
      <c r="N300" s="362"/>
      <c r="O300" s="362"/>
      <c r="P300" s="216">
        <v>40203203.899999999</v>
      </c>
      <c r="Q300" s="216">
        <v>0</v>
      </c>
      <c r="R300" s="68" t="s">
        <v>638</v>
      </c>
      <c r="S300" s="363"/>
      <c r="T300" s="277"/>
    </row>
    <row r="301" spans="1:20" ht="38.25">
      <c r="A301" s="192" t="s">
        <v>667</v>
      </c>
      <c r="B301" s="68"/>
      <c r="C301" s="214" t="s">
        <v>1256</v>
      </c>
      <c r="D301" s="215">
        <v>44984</v>
      </c>
      <c r="E301" s="192" t="s">
        <v>1982</v>
      </c>
      <c r="F301" s="192" t="s">
        <v>12</v>
      </c>
      <c r="G301" s="192">
        <v>442300</v>
      </c>
      <c r="H301" s="68"/>
      <c r="I301" s="198" t="s">
        <v>1843</v>
      </c>
      <c r="J301" s="68"/>
      <c r="K301" s="68"/>
      <c r="L301" s="68"/>
      <c r="M301" s="68"/>
      <c r="N301" s="362"/>
      <c r="O301" s="362"/>
      <c r="P301" s="216">
        <v>7133755.8499999996</v>
      </c>
      <c r="Q301" s="216">
        <v>0</v>
      </c>
      <c r="R301" s="68" t="s">
        <v>638</v>
      </c>
      <c r="S301" s="363"/>
      <c r="T301" s="277"/>
    </row>
    <row r="302" spans="1:20" ht="38.25">
      <c r="A302" s="192" t="s">
        <v>667</v>
      </c>
      <c r="B302" s="68"/>
      <c r="C302" s="214" t="s">
        <v>1256</v>
      </c>
      <c r="D302" s="215">
        <v>44984</v>
      </c>
      <c r="E302" s="192" t="s">
        <v>1983</v>
      </c>
      <c r="F302" s="192" t="s">
        <v>12</v>
      </c>
      <c r="G302" s="192">
        <v>442302</v>
      </c>
      <c r="H302" s="68"/>
      <c r="I302" s="198" t="s">
        <v>1843</v>
      </c>
      <c r="J302" s="68"/>
      <c r="K302" s="68"/>
      <c r="L302" s="68"/>
      <c r="M302" s="68"/>
      <c r="N302" s="362"/>
      <c r="O302" s="362"/>
      <c r="P302" s="216">
        <v>16985.98</v>
      </c>
      <c r="Q302" s="216">
        <v>0</v>
      </c>
      <c r="R302" s="68" t="s">
        <v>638</v>
      </c>
      <c r="S302" s="363"/>
      <c r="T302" s="277"/>
    </row>
    <row r="303" spans="1:20" ht="38.25">
      <c r="A303" s="192" t="s">
        <v>667</v>
      </c>
      <c r="B303" s="68"/>
      <c r="C303" s="214" t="s">
        <v>1256</v>
      </c>
      <c r="D303" s="215">
        <v>44984</v>
      </c>
      <c r="E303" s="192" t="s">
        <v>1984</v>
      </c>
      <c r="F303" s="192" t="s">
        <v>12</v>
      </c>
      <c r="G303" s="192">
        <v>442304</v>
      </c>
      <c r="H303" s="68"/>
      <c r="I303" s="198" t="s">
        <v>1843</v>
      </c>
      <c r="J303" s="68"/>
      <c r="K303" s="68"/>
      <c r="L303" s="68"/>
      <c r="M303" s="68"/>
      <c r="N303" s="362"/>
      <c r="O303" s="362"/>
      <c r="P303" s="216">
        <v>544.07000000000005</v>
      </c>
      <c r="Q303" s="216">
        <v>0</v>
      </c>
      <c r="R303" s="68" t="s">
        <v>638</v>
      </c>
      <c r="S303" s="363"/>
      <c r="T303" s="277"/>
    </row>
    <row r="304" spans="1:20" ht="38.25">
      <c r="A304" s="192" t="s">
        <v>667</v>
      </c>
      <c r="B304" s="68"/>
      <c r="C304" s="214" t="s">
        <v>1256</v>
      </c>
      <c r="D304" s="215">
        <v>44984</v>
      </c>
      <c r="E304" s="192" t="s">
        <v>1985</v>
      </c>
      <c r="F304" s="192" t="s">
        <v>12</v>
      </c>
      <c r="G304" s="192">
        <v>442306</v>
      </c>
      <c r="H304" s="68"/>
      <c r="I304" s="198" t="s">
        <v>1843</v>
      </c>
      <c r="J304" s="68"/>
      <c r="K304" s="68"/>
      <c r="L304" s="68"/>
      <c r="M304" s="68"/>
      <c r="N304" s="362"/>
      <c r="O304" s="362"/>
      <c r="P304" s="216">
        <v>557.16999999999996</v>
      </c>
      <c r="Q304" s="216">
        <v>0</v>
      </c>
      <c r="R304" s="68" t="s">
        <v>638</v>
      </c>
      <c r="S304" s="363"/>
      <c r="T304" s="277"/>
    </row>
    <row r="305" spans="1:20" ht="38.25">
      <c r="A305" s="192" t="s">
        <v>667</v>
      </c>
      <c r="B305" s="68"/>
      <c r="C305" s="214" t="s">
        <v>1256</v>
      </c>
      <c r="D305" s="215">
        <v>44984</v>
      </c>
      <c r="E305" s="192" t="s">
        <v>1986</v>
      </c>
      <c r="F305" s="192" t="s">
        <v>12</v>
      </c>
      <c r="G305" s="192">
        <v>442308</v>
      </c>
      <c r="H305" s="68"/>
      <c r="I305" s="198" t="s">
        <v>1843</v>
      </c>
      <c r="J305" s="68"/>
      <c r="K305" s="68"/>
      <c r="L305" s="68"/>
      <c r="M305" s="68"/>
      <c r="N305" s="362"/>
      <c r="O305" s="362"/>
      <c r="P305" s="216">
        <v>14499.36</v>
      </c>
      <c r="Q305" s="216">
        <v>0</v>
      </c>
      <c r="R305" s="68" t="s">
        <v>638</v>
      </c>
      <c r="S305" s="363"/>
      <c r="T305" s="277"/>
    </row>
    <row r="306" spans="1:20" ht="38.25">
      <c r="A306" s="192" t="s">
        <v>667</v>
      </c>
      <c r="B306" s="68"/>
      <c r="C306" s="214" t="s">
        <v>1256</v>
      </c>
      <c r="D306" s="215">
        <v>44984</v>
      </c>
      <c r="E306" s="192" t="s">
        <v>1987</v>
      </c>
      <c r="F306" s="192" t="s">
        <v>12</v>
      </c>
      <c r="G306" s="192">
        <v>442310</v>
      </c>
      <c r="H306" s="68"/>
      <c r="I306" s="198" t="s">
        <v>1843</v>
      </c>
      <c r="J306" s="68"/>
      <c r="K306" s="68"/>
      <c r="L306" s="68"/>
      <c r="M306" s="68"/>
      <c r="N306" s="362"/>
      <c r="O306" s="362"/>
      <c r="P306" s="216">
        <v>14499.36</v>
      </c>
      <c r="Q306" s="216">
        <v>0</v>
      </c>
      <c r="R306" s="68" t="s">
        <v>638</v>
      </c>
      <c r="S306" s="363"/>
      <c r="T306" s="277"/>
    </row>
    <row r="307" spans="1:20" ht="38.25">
      <c r="A307" s="192" t="s">
        <v>667</v>
      </c>
      <c r="B307" s="68"/>
      <c r="C307" s="214" t="s">
        <v>1256</v>
      </c>
      <c r="D307" s="215">
        <v>44984</v>
      </c>
      <c r="E307" s="192" t="s">
        <v>1988</v>
      </c>
      <c r="F307" s="192" t="s">
        <v>12</v>
      </c>
      <c r="G307" s="192">
        <v>442312</v>
      </c>
      <c r="H307" s="68"/>
      <c r="I307" s="198" t="s">
        <v>1843</v>
      </c>
      <c r="J307" s="68"/>
      <c r="K307" s="68"/>
      <c r="L307" s="68"/>
      <c r="M307" s="68"/>
      <c r="N307" s="362"/>
      <c r="O307" s="362"/>
      <c r="P307" s="216">
        <v>14499.36</v>
      </c>
      <c r="Q307" s="216">
        <v>0</v>
      </c>
      <c r="R307" s="68" t="s">
        <v>638</v>
      </c>
      <c r="S307" s="363"/>
      <c r="T307" s="277"/>
    </row>
    <row r="308" spans="1:20" ht="38.25">
      <c r="A308" s="192" t="s">
        <v>667</v>
      </c>
      <c r="B308" s="68"/>
      <c r="C308" s="214" t="s">
        <v>1256</v>
      </c>
      <c r="D308" s="215">
        <v>44984</v>
      </c>
      <c r="E308" s="192" t="s">
        <v>1989</v>
      </c>
      <c r="F308" s="192" t="s">
        <v>12</v>
      </c>
      <c r="G308" s="192">
        <v>442314</v>
      </c>
      <c r="H308" s="68"/>
      <c r="I308" s="198" t="s">
        <v>1843</v>
      </c>
      <c r="J308" s="68"/>
      <c r="K308" s="68"/>
      <c r="L308" s="68"/>
      <c r="M308" s="68"/>
      <c r="N308" s="362"/>
      <c r="O308" s="362"/>
      <c r="P308" s="216">
        <v>268021.37</v>
      </c>
      <c r="Q308" s="216">
        <v>0</v>
      </c>
      <c r="R308" s="68" t="s">
        <v>638</v>
      </c>
      <c r="S308" s="363"/>
      <c r="T308" s="277"/>
    </row>
    <row r="309" spans="1:20" ht="38.25">
      <c r="A309" s="192" t="s">
        <v>667</v>
      </c>
      <c r="B309" s="68"/>
      <c r="C309" s="214" t="s">
        <v>1256</v>
      </c>
      <c r="D309" s="215">
        <v>44984</v>
      </c>
      <c r="E309" s="192" t="s">
        <v>1990</v>
      </c>
      <c r="F309" s="192" t="s">
        <v>12</v>
      </c>
      <c r="G309" s="192">
        <v>442316</v>
      </c>
      <c r="H309" s="68"/>
      <c r="I309" s="198" t="s">
        <v>1843</v>
      </c>
      <c r="J309" s="68"/>
      <c r="K309" s="68"/>
      <c r="L309" s="68"/>
      <c r="M309" s="68"/>
      <c r="N309" s="362"/>
      <c r="O309" s="362"/>
      <c r="P309" s="216">
        <v>2174903.7999999998</v>
      </c>
      <c r="Q309" s="216">
        <v>0</v>
      </c>
      <c r="R309" s="68" t="s">
        <v>638</v>
      </c>
      <c r="S309" s="363"/>
      <c r="T309" s="277"/>
    </row>
    <row r="310" spans="1:20" ht="38.25">
      <c r="A310" s="192" t="s">
        <v>667</v>
      </c>
      <c r="B310" s="68"/>
      <c r="C310" s="214" t="s">
        <v>1256</v>
      </c>
      <c r="D310" s="215">
        <v>44984</v>
      </c>
      <c r="E310" s="192" t="s">
        <v>1991</v>
      </c>
      <c r="F310" s="192" t="s">
        <v>12</v>
      </c>
      <c r="G310" s="192">
        <v>442318</v>
      </c>
      <c r="H310" s="68"/>
      <c r="I310" s="198" t="s">
        <v>1843</v>
      </c>
      <c r="J310" s="68"/>
      <c r="K310" s="68"/>
      <c r="L310" s="68"/>
      <c r="M310" s="68"/>
      <c r="N310" s="362"/>
      <c r="O310" s="362"/>
      <c r="P310" s="216">
        <v>2174903.7999999998</v>
      </c>
      <c r="Q310" s="216">
        <v>0</v>
      </c>
      <c r="R310" s="68" t="s">
        <v>638</v>
      </c>
      <c r="S310" s="363"/>
      <c r="T310" s="277"/>
    </row>
    <row r="311" spans="1:20" ht="38.25">
      <c r="A311" s="192" t="s">
        <v>667</v>
      </c>
      <c r="B311" s="68"/>
      <c r="C311" s="214" t="s">
        <v>1256</v>
      </c>
      <c r="D311" s="215">
        <v>44984</v>
      </c>
      <c r="E311" s="192" t="s">
        <v>1992</v>
      </c>
      <c r="F311" s="192" t="s">
        <v>12</v>
      </c>
      <c r="G311" s="192">
        <v>442320</v>
      </c>
      <c r="H311" s="68"/>
      <c r="I311" s="198" t="s">
        <v>1843</v>
      </c>
      <c r="J311" s="68"/>
      <c r="K311" s="68"/>
      <c r="L311" s="68"/>
      <c r="M311" s="68"/>
      <c r="N311" s="362"/>
      <c r="O311" s="362"/>
      <c r="P311" s="216">
        <v>2174903.7999999998</v>
      </c>
      <c r="Q311" s="216">
        <v>0</v>
      </c>
      <c r="R311" s="68" t="s">
        <v>638</v>
      </c>
      <c r="S311" s="363"/>
      <c r="T311" s="277"/>
    </row>
    <row r="312" spans="1:20" ht="38.25">
      <c r="A312" s="192" t="s">
        <v>667</v>
      </c>
      <c r="B312" s="68"/>
      <c r="C312" s="214" t="s">
        <v>1256</v>
      </c>
      <c r="D312" s="215">
        <v>44984</v>
      </c>
      <c r="E312" s="192" t="s">
        <v>1993</v>
      </c>
      <c r="F312" s="192" t="s">
        <v>12</v>
      </c>
      <c r="G312" s="192">
        <v>442322</v>
      </c>
      <c r="H312" s="68"/>
      <c r="I312" s="198" t="s">
        <v>1843</v>
      </c>
      <c r="J312" s="68"/>
      <c r="K312" s="68"/>
      <c r="L312" s="68"/>
      <c r="M312" s="68"/>
      <c r="N312" s="362"/>
      <c r="O312" s="362"/>
      <c r="P312" s="216">
        <v>2174903.7999999998</v>
      </c>
      <c r="Q312" s="216">
        <v>0</v>
      </c>
      <c r="R312" s="68" t="s">
        <v>638</v>
      </c>
      <c r="S312" s="363"/>
      <c r="T312" s="277"/>
    </row>
    <row r="313" spans="1:20" ht="38.25">
      <c r="A313" s="192" t="s">
        <v>667</v>
      </c>
      <c r="B313" s="68"/>
      <c r="C313" s="214" t="s">
        <v>1256</v>
      </c>
      <c r="D313" s="215">
        <v>44984</v>
      </c>
      <c r="E313" s="192" t="s">
        <v>1994</v>
      </c>
      <c r="F313" s="192" t="s">
        <v>12</v>
      </c>
      <c r="G313" s="192">
        <v>442324</v>
      </c>
      <c r="H313" s="68"/>
      <c r="I313" s="198" t="s">
        <v>1843</v>
      </c>
      <c r="J313" s="68"/>
      <c r="K313" s="68"/>
      <c r="L313" s="68"/>
      <c r="M313" s="68"/>
      <c r="N313" s="362"/>
      <c r="O313" s="362"/>
      <c r="P313" s="216">
        <v>2174903.7999999998</v>
      </c>
      <c r="Q313" s="216">
        <v>0</v>
      </c>
      <c r="R313" s="68" t="s">
        <v>638</v>
      </c>
      <c r="S313" s="363"/>
      <c r="T313" s="277"/>
    </row>
    <row r="314" spans="1:20" ht="38.25">
      <c r="A314" s="192" t="s">
        <v>667</v>
      </c>
      <c r="B314" s="68"/>
      <c r="C314" s="214" t="s">
        <v>1256</v>
      </c>
      <c r="D314" s="215">
        <v>44984</v>
      </c>
      <c r="E314" s="192" t="s">
        <v>1995</v>
      </c>
      <c r="F314" s="192" t="s">
        <v>12</v>
      </c>
      <c r="G314" s="192">
        <v>442326</v>
      </c>
      <c r="H314" s="68"/>
      <c r="I314" s="198" t="s">
        <v>1843</v>
      </c>
      <c r="J314" s="68"/>
      <c r="K314" s="68"/>
      <c r="L314" s="68"/>
      <c r="M314" s="68"/>
      <c r="N314" s="362"/>
      <c r="O314" s="362"/>
      <c r="P314" s="216">
        <v>6003.25</v>
      </c>
      <c r="Q314" s="216">
        <v>0</v>
      </c>
      <c r="R314" s="68" t="s">
        <v>638</v>
      </c>
      <c r="S314" s="363"/>
      <c r="T314" s="277"/>
    </row>
    <row r="315" spans="1:20" ht="38.25">
      <c r="A315" s="192" t="s">
        <v>667</v>
      </c>
      <c r="B315" s="68"/>
      <c r="C315" s="214" t="s">
        <v>1256</v>
      </c>
      <c r="D315" s="215">
        <v>44984</v>
      </c>
      <c r="E315" s="192" t="s">
        <v>1996</v>
      </c>
      <c r="F315" s="192" t="s">
        <v>12</v>
      </c>
      <c r="G315" s="192">
        <v>442328</v>
      </c>
      <c r="H315" s="68"/>
      <c r="I315" s="198" t="s">
        <v>1843</v>
      </c>
      <c r="J315" s="68"/>
      <c r="K315" s="68"/>
      <c r="L315" s="68"/>
      <c r="M315" s="68"/>
      <c r="N315" s="362"/>
      <c r="O315" s="362"/>
      <c r="P315" s="216">
        <v>3856.42</v>
      </c>
      <c r="Q315" s="216">
        <v>0</v>
      </c>
      <c r="R315" s="68" t="s">
        <v>638</v>
      </c>
      <c r="S315" s="363"/>
      <c r="T315" s="277"/>
    </row>
    <row r="316" spans="1:20" ht="38.25">
      <c r="A316" s="192" t="s">
        <v>667</v>
      </c>
      <c r="B316" s="68"/>
      <c r="C316" s="214" t="s">
        <v>1256</v>
      </c>
      <c r="D316" s="215">
        <v>44984</v>
      </c>
      <c r="E316" s="192" t="s">
        <v>1997</v>
      </c>
      <c r="F316" s="192" t="s">
        <v>12</v>
      </c>
      <c r="G316" s="192">
        <v>442330</v>
      </c>
      <c r="H316" s="68"/>
      <c r="I316" s="198" t="s">
        <v>1843</v>
      </c>
      <c r="J316" s="68"/>
      <c r="K316" s="68"/>
      <c r="L316" s="68"/>
      <c r="M316" s="68"/>
      <c r="N316" s="362"/>
      <c r="O316" s="362"/>
      <c r="P316" s="216">
        <v>196.88</v>
      </c>
      <c r="Q316" s="216">
        <v>0</v>
      </c>
      <c r="R316" s="68" t="s">
        <v>638</v>
      </c>
      <c r="S316" s="363"/>
      <c r="T316" s="277"/>
    </row>
    <row r="317" spans="1:20" ht="38.25">
      <c r="A317" s="192" t="s">
        <v>667</v>
      </c>
      <c r="B317" s="68"/>
      <c r="C317" s="214" t="s">
        <v>1256</v>
      </c>
      <c r="D317" s="215">
        <v>44984</v>
      </c>
      <c r="E317" s="192" t="s">
        <v>1998</v>
      </c>
      <c r="F317" s="192" t="s">
        <v>12</v>
      </c>
      <c r="G317" s="192">
        <v>442332</v>
      </c>
      <c r="H317" s="68"/>
      <c r="I317" s="198" t="s">
        <v>1843</v>
      </c>
      <c r="J317" s="68"/>
      <c r="K317" s="68"/>
      <c r="L317" s="68"/>
      <c r="M317" s="68"/>
      <c r="N317" s="362"/>
      <c r="O317" s="362"/>
      <c r="P317" s="216">
        <v>5124.42</v>
      </c>
      <c r="Q317" s="216">
        <v>0</v>
      </c>
      <c r="R317" s="68" t="s">
        <v>638</v>
      </c>
      <c r="S317" s="363"/>
      <c r="T317" s="277"/>
    </row>
    <row r="318" spans="1:20" ht="38.25">
      <c r="A318" s="192" t="s">
        <v>667</v>
      </c>
      <c r="B318" s="68"/>
      <c r="C318" s="214" t="s">
        <v>1256</v>
      </c>
      <c r="D318" s="215">
        <v>44984</v>
      </c>
      <c r="E318" s="192" t="s">
        <v>1999</v>
      </c>
      <c r="F318" s="192" t="s">
        <v>12</v>
      </c>
      <c r="G318" s="192">
        <v>442334</v>
      </c>
      <c r="H318" s="68"/>
      <c r="I318" s="198" t="s">
        <v>1843</v>
      </c>
      <c r="J318" s="68"/>
      <c r="K318" s="68"/>
      <c r="L318" s="68"/>
      <c r="M318" s="68"/>
      <c r="N318" s="362"/>
      <c r="O318" s="362"/>
      <c r="P318" s="216">
        <v>5973628.7999999998</v>
      </c>
      <c r="Q318" s="216">
        <v>0</v>
      </c>
      <c r="R318" s="68" t="s">
        <v>638</v>
      </c>
      <c r="S318" s="363"/>
      <c r="T318" s="277"/>
    </row>
    <row r="319" spans="1:20" ht="38.25">
      <c r="A319" s="192" t="s">
        <v>667</v>
      </c>
      <c r="B319" s="68"/>
      <c r="C319" s="214" t="s">
        <v>1256</v>
      </c>
      <c r="D319" s="215">
        <v>44984</v>
      </c>
      <c r="E319" s="192" t="s">
        <v>2000</v>
      </c>
      <c r="F319" s="192" t="s">
        <v>12</v>
      </c>
      <c r="G319" s="192">
        <v>442336</v>
      </c>
      <c r="H319" s="68"/>
      <c r="I319" s="198" t="s">
        <v>1843</v>
      </c>
      <c r="J319" s="68"/>
      <c r="K319" s="68"/>
      <c r="L319" s="68"/>
      <c r="M319" s="68"/>
      <c r="N319" s="362"/>
      <c r="O319" s="362"/>
      <c r="P319" s="216">
        <v>5973628.7999999998</v>
      </c>
      <c r="Q319" s="216">
        <v>0</v>
      </c>
      <c r="R319" s="68" t="s">
        <v>638</v>
      </c>
      <c r="S319" s="363"/>
      <c r="T319" s="277"/>
    </row>
    <row r="320" spans="1:20" ht="38.25">
      <c r="A320" s="192" t="s">
        <v>667</v>
      </c>
      <c r="B320" s="68"/>
      <c r="C320" s="214" t="s">
        <v>1256</v>
      </c>
      <c r="D320" s="215">
        <v>44984</v>
      </c>
      <c r="E320" s="192" t="s">
        <v>2001</v>
      </c>
      <c r="F320" s="192" t="s">
        <v>12</v>
      </c>
      <c r="G320" s="192">
        <v>442338</v>
      </c>
      <c r="H320" s="68"/>
      <c r="I320" s="198" t="s">
        <v>1843</v>
      </c>
      <c r="J320" s="68"/>
      <c r="K320" s="68"/>
      <c r="L320" s="68"/>
      <c r="M320" s="68"/>
      <c r="N320" s="362"/>
      <c r="O320" s="362"/>
      <c r="P320" s="216">
        <v>5973628.7999999998</v>
      </c>
      <c r="Q320" s="216">
        <v>0</v>
      </c>
      <c r="R320" s="68" t="s">
        <v>638</v>
      </c>
      <c r="S320" s="363"/>
      <c r="T320" s="277"/>
    </row>
    <row r="321" spans="1:20" ht="38.25">
      <c r="A321" s="192" t="s">
        <v>667</v>
      </c>
      <c r="B321" s="68"/>
      <c r="C321" s="214" t="s">
        <v>1256</v>
      </c>
      <c r="D321" s="215">
        <v>44984</v>
      </c>
      <c r="E321" s="192" t="s">
        <v>2002</v>
      </c>
      <c r="F321" s="192" t="s">
        <v>12</v>
      </c>
      <c r="G321" s="192">
        <v>442340</v>
      </c>
      <c r="H321" s="68"/>
      <c r="I321" s="198" t="s">
        <v>1843</v>
      </c>
      <c r="J321" s="68"/>
      <c r="K321" s="68"/>
      <c r="L321" s="68"/>
      <c r="M321" s="68"/>
      <c r="N321" s="362"/>
      <c r="O321" s="362"/>
      <c r="P321" s="216">
        <v>5973628.7999999998</v>
      </c>
      <c r="Q321" s="216">
        <v>0</v>
      </c>
      <c r="R321" s="68" t="s">
        <v>638</v>
      </c>
      <c r="S321" s="363"/>
      <c r="T321" s="277"/>
    </row>
    <row r="322" spans="1:20" ht="38.25">
      <c r="A322" s="192" t="s">
        <v>667</v>
      </c>
      <c r="B322" s="68"/>
      <c r="C322" s="214" t="s">
        <v>1256</v>
      </c>
      <c r="D322" s="215">
        <v>44984</v>
      </c>
      <c r="E322" s="192" t="s">
        <v>2003</v>
      </c>
      <c r="F322" s="192" t="s">
        <v>12</v>
      </c>
      <c r="G322" s="192">
        <v>442342</v>
      </c>
      <c r="H322" s="68"/>
      <c r="I322" s="198" t="s">
        <v>1843</v>
      </c>
      <c r="J322" s="68"/>
      <c r="K322" s="68"/>
      <c r="L322" s="68"/>
      <c r="M322" s="68"/>
      <c r="N322" s="362"/>
      <c r="O322" s="362"/>
      <c r="P322" s="216">
        <v>5973628.7999999998</v>
      </c>
      <c r="Q322" s="216">
        <v>0</v>
      </c>
      <c r="R322" s="68" t="s">
        <v>638</v>
      </c>
      <c r="S322" s="363"/>
      <c r="T322" s="277"/>
    </row>
    <row r="323" spans="1:20" ht="38.25">
      <c r="A323" s="192" t="s">
        <v>667</v>
      </c>
      <c r="B323" s="68"/>
      <c r="C323" s="214" t="s">
        <v>1256</v>
      </c>
      <c r="D323" s="215">
        <v>44984</v>
      </c>
      <c r="E323" s="192" t="s">
        <v>2004</v>
      </c>
      <c r="F323" s="192" t="s">
        <v>12</v>
      </c>
      <c r="G323" s="192">
        <v>442350</v>
      </c>
      <c r="H323" s="68"/>
      <c r="I323" s="198" t="s">
        <v>1843</v>
      </c>
      <c r="J323" s="68"/>
      <c r="K323" s="68"/>
      <c r="L323" s="68"/>
      <c r="M323" s="68"/>
      <c r="N323" s="362"/>
      <c r="O323" s="362"/>
      <c r="P323" s="216">
        <v>5060276.1900000004</v>
      </c>
      <c r="Q323" s="216">
        <v>0</v>
      </c>
      <c r="R323" s="68" t="s">
        <v>638</v>
      </c>
      <c r="S323" s="363"/>
      <c r="T323" s="277"/>
    </row>
    <row r="324" spans="1:20" ht="38.25">
      <c r="A324" s="192" t="s">
        <v>667</v>
      </c>
      <c r="B324" s="68"/>
      <c r="C324" s="214" t="s">
        <v>1256</v>
      </c>
      <c r="D324" s="215">
        <v>44984</v>
      </c>
      <c r="E324" s="192" t="s">
        <v>2005</v>
      </c>
      <c r="F324" s="192" t="s">
        <v>12</v>
      </c>
      <c r="G324" s="192">
        <v>442344</v>
      </c>
      <c r="H324" s="68"/>
      <c r="I324" s="198" t="s">
        <v>1843</v>
      </c>
      <c r="J324" s="68"/>
      <c r="K324" s="68"/>
      <c r="L324" s="68"/>
      <c r="M324" s="68"/>
      <c r="N324" s="362"/>
      <c r="O324" s="362"/>
      <c r="P324" s="216">
        <v>5060276.1900000004</v>
      </c>
      <c r="Q324" s="216">
        <v>0</v>
      </c>
      <c r="R324" s="68" t="s">
        <v>638</v>
      </c>
      <c r="S324" s="363"/>
      <c r="T324" s="277"/>
    </row>
    <row r="325" spans="1:20" ht="38.25">
      <c r="A325" s="192" t="s">
        <v>667</v>
      </c>
      <c r="B325" s="68"/>
      <c r="C325" s="214" t="s">
        <v>1256</v>
      </c>
      <c r="D325" s="215">
        <v>44984</v>
      </c>
      <c r="E325" s="192" t="s">
        <v>2006</v>
      </c>
      <c r="F325" s="192" t="s">
        <v>12</v>
      </c>
      <c r="G325" s="192">
        <v>442346</v>
      </c>
      <c r="H325" s="68"/>
      <c r="I325" s="198" t="s">
        <v>1843</v>
      </c>
      <c r="J325" s="68"/>
      <c r="K325" s="68"/>
      <c r="L325" s="68"/>
      <c r="M325" s="68"/>
      <c r="N325" s="362"/>
      <c r="O325" s="362"/>
      <c r="P325" s="216">
        <v>5060276.1900000004</v>
      </c>
      <c r="Q325" s="216">
        <v>0</v>
      </c>
      <c r="R325" s="68" t="s">
        <v>638</v>
      </c>
      <c r="S325" s="363"/>
      <c r="T325" s="277"/>
    </row>
    <row r="326" spans="1:20" ht="38.25">
      <c r="A326" s="192" t="s">
        <v>667</v>
      </c>
      <c r="B326" s="68"/>
      <c r="C326" s="214" t="s">
        <v>1256</v>
      </c>
      <c r="D326" s="215">
        <v>44984</v>
      </c>
      <c r="E326" s="192" t="s">
        <v>2007</v>
      </c>
      <c r="F326" s="192" t="s">
        <v>12</v>
      </c>
      <c r="G326" s="192">
        <v>442348</v>
      </c>
      <c r="H326" s="68"/>
      <c r="I326" s="198" t="s">
        <v>1843</v>
      </c>
      <c r="J326" s="68"/>
      <c r="K326" s="68"/>
      <c r="L326" s="68"/>
      <c r="M326" s="68"/>
      <c r="N326" s="362"/>
      <c r="O326" s="362"/>
      <c r="P326" s="216">
        <v>5060276.1900000004</v>
      </c>
      <c r="Q326" s="216">
        <v>0</v>
      </c>
      <c r="R326" s="68" t="s">
        <v>638</v>
      </c>
      <c r="S326" s="363"/>
      <c r="T326" s="277"/>
    </row>
    <row r="327" spans="1:20" ht="38.25">
      <c r="A327" s="192" t="s">
        <v>667</v>
      </c>
      <c r="B327" s="68"/>
      <c r="C327" s="214" t="s">
        <v>1256</v>
      </c>
      <c r="D327" s="215">
        <v>44984</v>
      </c>
      <c r="E327" s="192" t="s">
        <v>2008</v>
      </c>
      <c r="F327" s="192" t="s">
        <v>12</v>
      </c>
      <c r="G327" s="192">
        <v>442352</v>
      </c>
      <c r="H327" s="68"/>
      <c r="I327" s="198" t="s">
        <v>1843</v>
      </c>
      <c r="J327" s="68"/>
      <c r="K327" s="68"/>
      <c r="L327" s="68"/>
      <c r="M327" s="68"/>
      <c r="N327" s="362"/>
      <c r="O327" s="362"/>
      <c r="P327" s="216">
        <v>5060276.1900000004</v>
      </c>
      <c r="Q327" s="216">
        <v>0</v>
      </c>
      <c r="R327" s="68" t="s">
        <v>638</v>
      </c>
      <c r="S327" s="363"/>
      <c r="T327" s="277"/>
    </row>
    <row r="328" spans="1:20" ht="38.25">
      <c r="A328" s="192" t="s">
        <v>667</v>
      </c>
      <c r="B328" s="68"/>
      <c r="C328" s="214" t="s">
        <v>1256</v>
      </c>
      <c r="D328" s="215">
        <v>44984</v>
      </c>
      <c r="E328" s="192" t="s">
        <v>2009</v>
      </c>
      <c r="F328" s="192" t="s">
        <v>12</v>
      </c>
      <c r="G328" s="192">
        <v>442354</v>
      </c>
      <c r="H328" s="68"/>
      <c r="I328" s="198" t="s">
        <v>1843</v>
      </c>
      <c r="J328" s="68"/>
      <c r="K328" s="68"/>
      <c r="L328" s="68"/>
      <c r="M328" s="68"/>
      <c r="N328" s="362"/>
      <c r="O328" s="362"/>
      <c r="P328" s="216">
        <v>13898642.98</v>
      </c>
      <c r="Q328" s="216">
        <v>0</v>
      </c>
      <c r="R328" s="68" t="s">
        <v>638</v>
      </c>
      <c r="S328" s="363"/>
      <c r="T328" s="277"/>
    </row>
    <row r="329" spans="1:20" ht="38.25">
      <c r="A329" s="192" t="s">
        <v>667</v>
      </c>
      <c r="B329" s="68"/>
      <c r="C329" s="214" t="s">
        <v>1256</v>
      </c>
      <c r="D329" s="215">
        <v>44984</v>
      </c>
      <c r="E329" s="192" t="s">
        <v>2010</v>
      </c>
      <c r="F329" s="192" t="s">
        <v>12</v>
      </c>
      <c r="G329" s="192">
        <v>442356</v>
      </c>
      <c r="H329" s="68"/>
      <c r="I329" s="198" t="s">
        <v>1843</v>
      </c>
      <c r="J329" s="68"/>
      <c r="K329" s="68"/>
      <c r="L329" s="68"/>
      <c r="M329" s="68"/>
      <c r="N329" s="362"/>
      <c r="O329" s="362"/>
      <c r="P329" s="216">
        <v>13898642.98</v>
      </c>
      <c r="Q329" s="216">
        <v>0</v>
      </c>
      <c r="R329" s="68" t="s">
        <v>638</v>
      </c>
      <c r="S329" s="363"/>
      <c r="T329" s="277"/>
    </row>
    <row r="330" spans="1:20" ht="38.25">
      <c r="A330" s="192" t="s">
        <v>667</v>
      </c>
      <c r="B330" s="68"/>
      <c r="C330" s="214" t="s">
        <v>1256</v>
      </c>
      <c r="D330" s="215">
        <v>44984</v>
      </c>
      <c r="E330" s="192" t="s">
        <v>2011</v>
      </c>
      <c r="F330" s="192" t="s">
        <v>12</v>
      </c>
      <c r="G330" s="192">
        <v>442358</v>
      </c>
      <c r="H330" s="68"/>
      <c r="I330" s="198" t="s">
        <v>1843</v>
      </c>
      <c r="J330" s="68"/>
      <c r="K330" s="68"/>
      <c r="L330" s="68"/>
      <c r="M330" s="68"/>
      <c r="N330" s="362"/>
      <c r="O330" s="362"/>
      <c r="P330" s="216">
        <v>13898642.98</v>
      </c>
      <c r="Q330" s="216">
        <v>0</v>
      </c>
      <c r="R330" s="68" t="s">
        <v>638</v>
      </c>
      <c r="S330" s="363"/>
      <c r="T330" s="277"/>
    </row>
    <row r="331" spans="1:20" ht="38.25">
      <c r="A331" s="192" t="s">
        <v>667</v>
      </c>
      <c r="B331" s="68"/>
      <c r="C331" s="214" t="s">
        <v>1256</v>
      </c>
      <c r="D331" s="215">
        <v>44984</v>
      </c>
      <c r="E331" s="192" t="s">
        <v>2012</v>
      </c>
      <c r="F331" s="192" t="s">
        <v>12</v>
      </c>
      <c r="G331" s="192">
        <v>442360</v>
      </c>
      <c r="H331" s="68"/>
      <c r="I331" s="198" t="s">
        <v>1843</v>
      </c>
      <c r="J331" s="68"/>
      <c r="K331" s="68"/>
      <c r="L331" s="68"/>
      <c r="M331" s="68"/>
      <c r="N331" s="362"/>
      <c r="O331" s="362"/>
      <c r="P331" s="216">
        <v>13898642.98</v>
      </c>
      <c r="Q331" s="216">
        <v>0</v>
      </c>
      <c r="R331" s="68" t="s">
        <v>638</v>
      </c>
      <c r="S331" s="363"/>
      <c r="T331" s="277"/>
    </row>
    <row r="332" spans="1:20" ht="38.25">
      <c r="A332" s="192" t="s">
        <v>667</v>
      </c>
      <c r="B332" s="68"/>
      <c r="C332" s="214" t="s">
        <v>1256</v>
      </c>
      <c r="D332" s="215">
        <v>44984</v>
      </c>
      <c r="E332" s="192" t="s">
        <v>2013</v>
      </c>
      <c r="F332" s="192" t="s">
        <v>12</v>
      </c>
      <c r="G332" s="192">
        <v>442362</v>
      </c>
      <c r="H332" s="68"/>
      <c r="I332" s="198" t="s">
        <v>1843</v>
      </c>
      <c r="J332" s="68"/>
      <c r="K332" s="68"/>
      <c r="L332" s="68"/>
      <c r="M332" s="68"/>
      <c r="N332" s="362"/>
      <c r="O332" s="362"/>
      <c r="P332" s="216">
        <v>13898642.98</v>
      </c>
      <c r="Q332" s="216">
        <v>0</v>
      </c>
      <c r="R332" s="68" t="s">
        <v>638</v>
      </c>
      <c r="S332" s="363"/>
      <c r="T332" s="277"/>
    </row>
    <row r="333" spans="1:20" ht="38.25">
      <c r="A333" s="192" t="s">
        <v>667</v>
      </c>
      <c r="B333" s="68"/>
      <c r="C333" s="214" t="s">
        <v>1256</v>
      </c>
      <c r="D333" s="215">
        <v>44984</v>
      </c>
      <c r="E333" s="192" t="s">
        <v>2014</v>
      </c>
      <c r="F333" s="192" t="s">
        <v>12</v>
      </c>
      <c r="G333" s="192">
        <v>442364</v>
      </c>
      <c r="H333" s="68"/>
      <c r="I333" s="198" t="s">
        <v>1843</v>
      </c>
      <c r="J333" s="68"/>
      <c r="K333" s="68"/>
      <c r="L333" s="68"/>
      <c r="M333" s="68"/>
      <c r="N333" s="362"/>
      <c r="O333" s="362"/>
      <c r="P333" s="216">
        <v>2557082.9</v>
      </c>
      <c r="Q333" s="216">
        <v>0</v>
      </c>
      <c r="R333" s="68" t="s">
        <v>638</v>
      </c>
      <c r="S333" s="363"/>
      <c r="T333" s="277"/>
    </row>
    <row r="334" spans="1:20" ht="38.25">
      <c r="A334" s="192" t="s">
        <v>667</v>
      </c>
      <c r="B334" s="68"/>
      <c r="C334" s="214" t="s">
        <v>1256</v>
      </c>
      <c r="D334" s="215">
        <v>44984</v>
      </c>
      <c r="E334" s="192" t="s">
        <v>2015</v>
      </c>
      <c r="F334" s="192" t="s">
        <v>12</v>
      </c>
      <c r="G334" s="192">
        <v>442366</v>
      </c>
      <c r="H334" s="68"/>
      <c r="I334" s="198" t="s">
        <v>1843</v>
      </c>
      <c r="J334" s="68"/>
      <c r="K334" s="68"/>
      <c r="L334" s="68"/>
      <c r="M334" s="68"/>
      <c r="N334" s="362"/>
      <c r="O334" s="362"/>
      <c r="P334" s="216">
        <v>2557082.9</v>
      </c>
      <c r="Q334" s="216">
        <v>0</v>
      </c>
      <c r="R334" s="68" t="s">
        <v>638</v>
      </c>
      <c r="S334" s="363"/>
      <c r="T334" s="277"/>
    </row>
    <row r="335" spans="1:20" ht="38.25">
      <c r="A335" s="192" t="s">
        <v>667</v>
      </c>
      <c r="B335" s="68"/>
      <c r="C335" s="214" t="s">
        <v>1256</v>
      </c>
      <c r="D335" s="215">
        <v>44984</v>
      </c>
      <c r="E335" s="192" t="s">
        <v>2016</v>
      </c>
      <c r="F335" s="192" t="s">
        <v>12</v>
      </c>
      <c r="G335" s="192">
        <v>442368</v>
      </c>
      <c r="H335" s="68"/>
      <c r="I335" s="198" t="s">
        <v>1843</v>
      </c>
      <c r="J335" s="68"/>
      <c r="K335" s="68"/>
      <c r="L335" s="68"/>
      <c r="M335" s="68"/>
      <c r="N335" s="362"/>
      <c r="O335" s="362"/>
      <c r="P335" s="216">
        <v>2557082.9</v>
      </c>
      <c r="Q335" s="216">
        <v>0</v>
      </c>
      <c r="R335" s="68" t="s">
        <v>638</v>
      </c>
      <c r="S335" s="363"/>
      <c r="T335" s="277"/>
    </row>
    <row r="336" spans="1:20" ht="38.25">
      <c r="A336" s="192" t="s">
        <v>667</v>
      </c>
      <c r="B336" s="68"/>
      <c r="C336" s="214" t="s">
        <v>1256</v>
      </c>
      <c r="D336" s="215">
        <v>44984</v>
      </c>
      <c r="E336" s="192" t="s">
        <v>2017</v>
      </c>
      <c r="F336" s="192" t="s">
        <v>12</v>
      </c>
      <c r="G336" s="192">
        <v>442370</v>
      </c>
      <c r="H336" s="68"/>
      <c r="I336" s="198" t="s">
        <v>1843</v>
      </c>
      <c r="J336" s="68"/>
      <c r="K336" s="68"/>
      <c r="L336" s="68"/>
      <c r="M336" s="68"/>
      <c r="N336" s="362"/>
      <c r="O336" s="362"/>
      <c r="P336" s="216">
        <v>2557082.9</v>
      </c>
      <c r="Q336" s="216">
        <v>0</v>
      </c>
      <c r="R336" s="68" t="s">
        <v>638</v>
      </c>
      <c r="S336" s="363"/>
      <c r="T336" s="277"/>
    </row>
    <row r="337" spans="1:20" ht="38.25">
      <c r="A337" s="192" t="s">
        <v>667</v>
      </c>
      <c r="B337" s="68"/>
      <c r="C337" s="214" t="s">
        <v>1256</v>
      </c>
      <c r="D337" s="215">
        <v>44984</v>
      </c>
      <c r="E337" s="192" t="s">
        <v>2018</v>
      </c>
      <c r="F337" s="192" t="s">
        <v>12</v>
      </c>
      <c r="G337" s="192">
        <v>442372</v>
      </c>
      <c r="H337" s="68"/>
      <c r="I337" s="198" t="s">
        <v>1843</v>
      </c>
      <c r="J337" s="68"/>
      <c r="K337" s="68"/>
      <c r="L337" s="68"/>
      <c r="M337" s="68"/>
      <c r="N337" s="362"/>
      <c r="O337" s="362"/>
      <c r="P337" s="216">
        <v>2557082.9</v>
      </c>
      <c r="Q337" s="216">
        <v>0</v>
      </c>
      <c r="R337" s="68" t="s">
        <v>638</v>
      </c>
      <c r="S337" s="363"/>
      <c r="T337" s="277"/>
    </row>
    <row r="338" spans="1:20" ht="38.25">
      <c r="A338" s="192" t="s">
        <v>667</v>
      </c>
      <c r="B338" s="68"/>
      <c r="C338" s="214" t="s">
        <v>1256</v>
      </c>
      <c r="D338" s="215">
        <v>44984</v>
      </c>
      <c r="E338" s="192" t="s">
        <v>2019</v>
      </c>
      <c r="F338" s="192" t="s">
        <v>12</v>
      </c>
      <c r="G338" s="192">
        <v>442374</v>
      </c>
      <c r="H338" s="68"/>
      <c r="I338" s="198" t="s">
        <v>1843</v>
      </c>
      <c r="J338" s="68"/>
      <c r="K338" s="68"/>
      <c r="L338" s="68"/>
      <c r="M338" s="68"/>
      <c r="N338" s="362"/>
      <c r="O338" s="362"/>
      <c r="P338" s="216">
        <v>1636732.61</v>
      </c>
      <c r="Q338" s="216">
        <v>0</v>
      </c>
      <c r="R338" s="68" t="s">
        <v>638</v>
      </c>
      <c r="S338" s="363"/>
      <c r="T338" s="277"/>
    </row>
    <row r="339" spans="1:20" ht="38.25">
      <c r="A339" s="192" t="s">
        <v>667</v>
      </c>
      <c r="B339" s="68"/>
      <c r="C339" s="214" t="s">
        <v>1256</v>
      </c>
      <c r="D339" s="215">
        <v>44984</v>
      </c>
      <c r="E339" s="192" t="s">
        <v>2020</v>
      </c>
      <c r="F339" s="192" t="s">
        <v>12</v>
      </c>
      <c r="G339" s="192">
        <v>442376</v>
      </c>
      <c r="H339" s="68"/>
      <c r="I339" s="198" t="s">
        <v>1843</v>
      </c>
      <c r="J339" s="68"/>
      <c r="K339" s="68"/>
      <c r="L339" s="68"/>
      <c r="M339" s="68"/>
      <c r="N339" s="362"/>
      <c r="O339" s="362"/>
      <c r="P339" s="216">
        <v>81609.72</v>
      </c>
      <c r="Q339" s="216">
        <v>0</v>
      </c>
      <c r="R339" s="68" t="s">
        <v>638</v>
      </c>
      <c r="S339" s="363"/>
      <c r="T339" s="277"/>
    </row>
    <row r="340" spans="1:20" ht="38.25">
      <c r="A340" s="192" t="s">
        <v>667</v>
      </c>
      <c r="B340" s="68"/>
      <c r="C340" s="214" t="s">
        <v>1256</v>
      </c>
      <c r="D340" s="215">
        <v>44984</v>
      </c>
      <c r="E340" s="192" t="s">
        <v>2021</v>
      </c>
      <c r="F340" s="192" t="s">
        <v>12</v>
      </c>
      <c r="G340" s="192">
        <v>442378</v>
      </c>
      <c r="H340" s="68"/>
      <c r="I340" s="198" t="s">
        <v>1843</v>
      </c>
      <c r="J340" s="68"/>
      <c r="K340" s="68"/>
      <c r="L340" s="68"/>
      <c r="M340" s="68"/>
      <c r="N340" s="362"/>
      <c r="O340" s="362"/>
      <c r="P340" s="216">
        <v>2547892.2200000002</v>
      </c>
      <c r="Q340" s="216">
        <v>0</v>
      </c>
      <c r="R340" s="68" t="s">
        <v>638</v>
      </c>
      <c r="S340" s="363"/>
      <c r="T340" s="277"/>
    </row>
    <row r="341" spans="1:20" ht="38.25">
      <c r="A341" s="192" t="s">
        <v>667</v>
      </c>
      <c r="B341" s="68"/>
      <c r="C341" s="214" t="s">
        <v>1256</v>
      </c>
      <c r="D341" s="215">
        <v>44984</v>
      </c>
      <c r="E341" s="192" t="s">
        <v>2022</v>
      </c>
      <c r="F341" s="192" t="s">
        <v>12</v>
      </c>
      <c r="G341" s="192">
        <v>442380</v>
      </c>
      <c r="H341" s="68"/>
      <c r="I341" s="198" t="s">
        <v>1843</v>
      </c>
      <c r="J341" s="68"/>
      <c r="K341" s="68"/>
      <c r="L341" s="68"/>
      <c r="M341" s="68"/>
      <c r="N341" s="362"/>
      <c r="O341" s="362"/>
      <c r="P341" s="216">
        <v>83573.05</v>
      </c>
      <c r="Q341" s="216">
        <v>0</v>
      </c>
      <c r="R341" s="68" t="s">
        <v>638</v>
      </c>
      <c r="S341" s="363"/>
      <c r="T341" s="277"/>
    </row>
    <row r="342" spans="1:20" ht="38.25">
      <c r="A342" s="192" t="s">
        <v>667</v>
      </c>
      <c r="B342" s="68"/>
      <c r="C342" s="214" t="s">
        <v>1256</v>
      </c>
      <c r="D342" s="215">
        <v>44984</v>
      </c>
      <c r="E342" s="192" t="s">
        <v>2023</v>
      </c>
      <c r="F342" s="192" t="s">
        <v>12</v>
      </c>
      <c r="G342" s="192">
        <v>442382</v>
      </c>
      <c r="H342" s="68"/>
      <c r="I342" s="198" t="s">
        <v>1843</v>
      </c>
      <c r="J342" s="68"/>
      <c r="K342" s="68"/>
      <c r="L342" s="68"/>
      <c r="M342" s="68"/>
      <c r="N342" s="362"/>
      <c r="O342" s="362"/>
      <c r="P342" s="216">
        <v>4495478.46</v>
      </c>
      <c r="Q342" s="216">
        <v>0</v>
      </c>
      <c r="R342" s="68" t="s">
        <v>638</v>
      </c>
      <c r="S342" s="363"/>
      <c r="T342" s="277"/>
    </row>
    <row r="343" spans="1:20" ht="38.25">
      <c r="A343" s="192" t="s">
        <v>667</v>
      </c>
      <c r="B343" s="68"/>
      <c r="C343" s="214" t="s">
        <v>1256</v>
      </c>
      <c r="D343" s="215">
        <v>44984</v>
      </c>
      <c r="E343" s="192" t="s">
        <v>2024</v>
      </c>
      <c r="F343" s="192" t="s">
        <v>12</v>
      </c>
      <c r="G343" s="192">
        <v>442384</v>
      </c>
      <c r="H343" s="68"/>
      <c r="I343" s="198" t="s">
        <v>1843</v>
      </c>
      <c r="J343" s="68"/>
      <c r="K343" s="68"/>
      <c r="L343" s="68"/>
      <c r="M343" s="68"/>
      <c r="N343" s="362"/>
      <c r="O343" s="362"/>
      <c r="P343" s="216">
        <v>229543.21</v>
      </c>
      <c r="Q343" s="216">
        <v>0</v>
      </c>
      <c r="R343" s="68" t="s">
        <v>638</v>
      </c>
      <c r="S343" s="363"/>
      <c r="T343" s="277"/>
    </row>
    <row r="344" spans="1:20" ht="38.25">
      <c r="A344" s="192" t="s">
        <v>667</v>
      </c>
      <c r="B344" s="68"/>
      <c r="C344" s="214" t="s">
        <v>1256</v>
      </c>
      <c r="D344" s="215">
        <v>44984</v>
      </c>
      <c r="E344" s="192" t="s">
        <v>2025</v>
      </c>
      <c r="F344" s="192" t="s">
        <v>12</v>
      </c>
      <c r="G344" s="192">
        <v>442386</v>
      </c>
      <c r="H344" s="68"/>
      <c r="I344" s="198" t="s">
        <v>1843</v>
      </c>
      <c r="J344" s="68"/>
      <c r="K344" s="68"/>
      <c r="L344" s="68"/>
      <c r="M344" s="68"/>
      <c r="N344" s="362"/>
      <c r="O344" s="362"/>
      <c r="P344" s="216">
        <v>6998085.21</v>
      </c>
      <c r="Q344" s="216">
        <v>0</v>
      </c>
      <c r="R344" s="68" t="s">
        <v>638</v>
      </c>
      <c r="S344" s="363"/>
      <c r="T344" s="277"/>
    </row>
    <row r="345" spans="1:20" ht="38.25">
      <c r="A345" s="192" t="s">
        <v>667</v>
      </c>
      <c r="B345" s="68"/>
      <c r="C345" s="214" t="s">
        <v>1256</v>
      </c>
      <c r="D345" s="215">
        <v>44984</v>
      </c>
      <c r="E345" s="192" t="s">
        <v>2026</v>
      </c>
      <c r="F345" s="192" t="s">
        <v>12</v>
      </c>
      <c r="G345" s="192">
        <v>442388</v>
      </c>
      <c r="H345" s="68"/>
      <c r="I345" s="198" t="s">
        <v>1843</v>
      </c>
      <c r="J345" s="68"/>
      <c r="K345" s="68"/>
      <c r="L345" s="68"/>
      <c r="M345" s="68"/>
      <c r="N345" s="362"/>
      <c r="O345" s="362"/>
      <c r="P345" s="216">
        <v>224150.64</v>
      </c>
      <c r="Q345" s="216">
        <v>0</v>
      </c>
      <c r="R345" s="68" t="s">
        <v>638</v>
      </c>
      <c r="S345" s="363"/>
      <c r="T345" s="277"/>
    </row>
    <row r="346" spans="1:20" ht="38.25">
      <c r="A346" s="192" t="s">
        <v>667</v>
      </c>
      <c r="B346" s="68"/>
      <c r="C346" s="214" t="s">
        <v>1256</v>
      </c>
      <c r="D346" s="215">
        <v>44984</v>
      </c>
      <c r="E346" s="192" t="s">
        <v>2027</v>
      </c>
      <c r="F346" s="192" t="s">
        <v>12</v>
      </c>
      <c r="G346" s="192">
        <v>442390</v>
      </c>
      <c r="H346" s="68"/>
      <c r="I346" s="198" t="s">
        <v>1843</v>
      </c>
      <c r="J346" s="68"/>
      <c r="K346" s="68"/>
      <c r="L346" s="68"/>
      <c r="M346" s="68"/>
      <c r="N346" s="362"/>
      <c r="O346" s="362"/>
      <c r="P346" s="216">
        <v>194446.63</v>
      </c>
      <c r="Q346" s="216">
        <v>0</v>
      </c>
      <c r="R346" s="68" t="s">
        <v>638</v>
      </c>
      <c r="S346" s="363"/>
      <c r="T346" s="277"/>
    </row>
    <row r="347" spans="1:20" ht="38.25">
      <c r="A347" s="192" t="s">
        <v>667</v>
      </c>
      <c r="B347" s="68"/>
      <c r="C347" s="214" t="s">
        <v>1256</v>
      </c>
      <c r="D347" s="215">
        <v>44984</v>
      </c>
      <c r="E347" s="192" t="s">
        <v>2028</v>
      </c>
      <c r="F347" s="192" t="s">
        <v>12</v>
      </c>
      <c r="G347" s="192">
        <v>442392</v>
      </c>
      <c r="H347" s="68"/>
      <c r="I347" s="198" t="s">
        <v>1843</v>
      </c>
      <c r="J347" s="68"/>
      <c r="K347" s="68"/>
      <c r="L347" s="68"/>
      <c r="M347" s="68"/>
      <c r="N347" s="362"/>
      <c r="O347" s="362"/>
      <c r="P347" s="216">
        <v>3808131.29</v>
      </c>
      <c r="Q347" s="216">
        <v>0</v>
      </c>
      <c r="R347" s="68" t="s">
        <v>638</v>
      </c>
      <c r="S347" s="363"/>
      <c r="T347" s="277"/>
    </row>
    <row r="348" spans="1:20" ht="38.25">
      <c r="A348" s="192" t="s">
        <v>667</v>
      </c>
      <c r="B348" s="68"/>
      <c r="C348" s="214" t="s">
        <v>1256</v>
      </c>
      <c r="D348" s="215">
        <v>44984</v>
      </c>
      <c r="E348" s="192" t="s">
        <v>2029</v>
      </c>
      <c r="F348" s="192" t="s">
        <v>12</v>
      </c>
      <c r="G348" s="192">
        <v>442394</v>
      </c>
      <c r="H348" s="68"/>
      <c r="I348" s="198" t="s">
        <v>1843</v>
      </c>
      <c r="J348" s="68"/>
      <c r="K348" s="68"/>
      <c r="L348" s="68"/>
      <c r="M348" s="68"/>
      <c r="N348" s="362"/>
      <c r="O348" s="362"/>
      <c r="P348" s="216">
        <v>5928095.8899999997</v>
      </c>
      <c r="Q348" s="216">
        <v>0</v>
      </c>
      <c r="R348" s="68" t="s">
        <v>638</v>
      </c>
      <c r="S348" s="363"/>
      <c r="T348" s="277"/>
    </row>
    <row r="349" spans="1:20" ht="38.25">
      <c r="A349" s="192" t="s">
        <v>667</v>
      </c>
      <c r="B349" s="68"/>
      <c r="C349" s="214" t="s">
        <v>1256</v>
      </c>
      <c r="D349" s="215">
        <v>44984</v>
      </c>
      <c r="E349" s="192" t="s">
        <v>2030</v>
      </c>
      <c r="F349" s="192" t="s">
        <v>12</v>
      </c>
      <c r="G349" s="192">
        <v>442396</v>
      </c>
      <c r="H349" s="68"/>
      <c r="I349" s="198" t="s">
        <v>1843</v>
      </c>
      <c r="J349" s="68"/>
      <c r="K349" s="68"/>
      <c r="L349" s="68"/>
      <c r="M349" s="68"/>
      <c r="N349" s="362"/>
      <c r="O349" s="362"/>
      <c r="P349" s="216">
        <v>189878.63</v>
      </c>
      <c r="Q349" s="216">
        <v>0</v>
      </c>
      <c r="R349" s="68" t="s">
        <v>638</v>
      </c>
      <c r="S349" s="363"/>
      <c r="T349" s="277"/>
    </row>
    <row r="350" spans="1:20" ht="38.25">
      <c r="A350" s="192" t="s">
        <v>667</v>
      </c>
      <c r="B350" s="68"/>
      <c r="C350" s="214" t="s">
        <v>1256</v>
      </c>
      <c r="D350" s="215">
        <v>44984</v>
      </c>
      <c r="E350" s="192" t="s">
        <v>2031</v>
      </c>
      <c r="F350" s="192" t="s">
        <v>12</v>
      </c>
      <c r="G350" s="192">
        <v>442398</v>
      </c>
      <c r="H350" s="68"/>
      <c r="I350" s="198" t="s">
        <v>1843</v>
      </c>
      <c r="J350" s="68"/>
      <c r="K350" s="68"/>
      <c r="L350" s="68"/>
      <c r="M350" s="68"/>
      <c r="N350" s="362"/>
      <c r="O350" s="362"/>
      <c r="P350" s="216">
        <v>534070.55000000005</v>
      </c>
      <c r="Q350" s="216">
        <v>0</v>
      </c>
      <c r="R350" s="68" t="s">
        <v>638</v>
      </c>
      <c r="S350" s="363"/>
      <c r="T350" s="277"/>
    </row>
    <row r="351" spans="1:20" ht="38.25">
      <c r="A351" s="192" t="s">
        <v>667</v>
      </c>
      <c r="B351" s="68"/>
      <c r="C351" s="214" t="s">
        <v>1256</v>
      </c>
      <c r="D351" s="215">
        <v>44984</v>
      </c>
      <c r="E351" s="192" t="s">
        <v>2032</v>
      </c>
      <c r="F351" s="192" t="s">
        <v>12</v>
      </c>
      <c r="G351" s="192">
        <v>442400</v>
      </c>
      <c r="H351" s="68"/>
      <c r="I351" s="198" t="s">
        <v>1843</v>
      </c>
      <c r="J351" s="68"/>
      <c r="K351" s="68"/>
      <c r="L351" s="68"/>
      <c r="M351" s="68"/>
      <c r="N351" s="362"/>
      <c r="O351" s="362"/>
      <c r="P351" s="216">
        <v>95950.34</v>
      </c>
      <c r="Q351" s="216">
        <v>0</v>
      </c>
      <c r="R351" s="68" t="s">
        <v>638</v>
      </c>
      <c r="S351" s="363"/>
      <c r="T351" s="277"/>
    </row>
    <row r="352" spans="1:20" ht="38.25">
      <c r="A352" s="192" t="s">
        <v>667</v>
      </c>
      <c r="B352" s="68"/>
      <c r="C352" s="214" t="s">
        <v>1256</v>
      </c>
      <c r="D352" s="215">
        <v>44984</v>
      </c>
      <c r="E352" s="192" t="s">
        <v>2033</v>
      </c>
      <c r="F352" s="192" t="s">
        <v>12</v>
      </c>
      <c r="G352" s="192">
        <v>442402</v>
      </c>
      <c r="H352" s="68"/>
      <c r="I352" s="198" t="s">
        <v>1843</v>
      </c>
      <c r="J352" s="68"/>
      <c r="K352" s="68"/>
      <c r="L352" s="68"/>
      <c r="M352" s="68"/>
      <c r="N352" s="362"/>
      <c r="O352" s="362"/>
      <c r="P352" s="216">
        <v>538171.18000000005</v>
      </c>
      <c r="Q352" s="216">
        <v>0</v>
      </c>
      <c r="R352" s="68" t="s">
        <v>638</v>
      </c>
      <c r="S352" s="363"/>
      <c r="T352" s="277"/>
    </row>
    <row r="353" spans="1:20" ht="38.25">
      <c r="A353" s="192" t="s">
        <v>667</v>
      </c>
      <c r="B353" s="68"/>
      <c r="C353" s="214" t="s">
        <v>1256</v>
      </c>
      <c r="D353" s="215">
        <v>44984</v>
      </c>
      <c r="E353" s="192" t="s">
        <v>2034</v>
      </c>
      <c r="F353" s="192" t="s">
        <v>12</v>
      </c>
      <c r="G353" s="192">
        <v>442404</v>
      </c>
      <c r="H353" s="68"/>
      <c r="I353" s="198" t="s">
        <v>1843</v>
      </c>
      <c r="J353" s="68"/>
      <c r="K353" s="68"/>
      <c r="L353" s="68"/>
      <c r="M353" s="68"/>
      <c r="N353" s="362"/>
      <c r="O353" s="362"/>
      <c r="P353" s="216">
        <v>5749478.1600000001</v>
      </c>
      <c r="Q353" s="216">
        <v>0</v>
      </c>
      <c r="R353" s="68" t="s">
        <v>638</v>
      </c>
      <c r="S353" s="363"/>
      <c r="T353" s="277"/>
    </row>
    <row r="354" spans="1:20" ht="38.25">
      <c r="A354" s="192" t="s">
        <v>667</v>
      </c>
      <c r="B354" s="68"/>
      <c r="C354" s="214" t="s">
        <v>1256</v>
      </c>
      <c r="D354" s="215">
        <v>44984</v>
      </c>
      <c r="E354" s="192" t="s">
        <v>2035</v>
      </c>
      <c r="F354" s="192" t="s">
        <v>12</v>
      </c>
      <c r="G354" s="192">
        <v>442406</v>
      </c>
      <c r="H354" s="68"/>
      <c r="I354" s="198" t="s">
        <v>1843</v>
      </c>
      <c r="J354" s="68"/>
      <c r="K354" s="68"/>
      <c r="L354" s="68"/>
      <c r="M354" s="68"/>
      <c r="N354" s="362"/>
      <c r="O354" s="362"/>
      <c r="P354" s="216">
        <v>13377119.16</v>
      </c>
      <c r="Q354" s="216">
        <v>0</v>
      </c>
      <c r="R354" s="68" t="s">
        <v>638</v>
      </c>
      <c r="S354" s="363"/>
      <c r="T354" s="277"/>
    </row>
    <row r="355" spans="1:20" ht="38.25">
      <c r="A355" s="192" t="s">
        <v>667</v>
      </c>
      <c r="B355" s="68"/>
      <c r="C355" s="214" t="s">
        <v>1256</v>
      </c>
      <c r="D355" s="215">
        <v>44984</v>
      </c>
      <c r="E355" s="192" t="s">
        <v>2036</v>
      </c>
      <c r="F355" s="192" t="s">
        <v>12</v>
      </c>
      <c r="G355" s="192">
        <v>442408</v>
      </c>
      <c r="H355" s="68"/>
      <c r="I355" s="198" t="s">
        <v>1843</v>
      </c>
      <c r="J355" s="68"/>
      <c r="K355" s="68"/>
      <c r="L355" s="68"/>
      <c r="M355" s="68"/>
      <c r="N355" s="362"/>
      <c r="O355" s="362"/>
      <c r="P355" s="216">
        <v>2461132.56</v>
      </c>
      <c r="Q355" s="216">
        <v>0</v>
      </c>
      <c r="R355" s="68" t="s">
        <v>638</v>
      </c>
      <c r="S355" s="363"/>
      <c r="T355" s="277"/>
    </row>
    <row r="356" spans="1:20" ht="38.25">
      <c r="A356" s="192" t="s">
        <v>667</v>
      </c>
      <c r="B356" s="68"/>
      <c r="C356" s="214" t="s">
        <v>1256</v>
      </c>
      <c r="D356" s="215">
        <v>44984</v>
      </c>
      <c r="E356" s="192" t="s">
        <v>2037</v>
      </c>
      <c r="F356" s="192" t="s">
        <v>12</v>
      </c>
      <c r="G356" s="192">
        <v>442410</v>
      </c>
      <c r="H356" s="68"/>
      <c r="I356" s="198" t="s">
        <v>1843</v>
      </c>
      <c r="J356" s="68"/>
      <c r="K356" s="68"/>
      <c r="L356" s="68"/>
      <c r="M356" s="68"/>
      <c r="N356" s="362"/>
      <c r="O356" s="362"/>
      <c r="P356" s="216">
        <v>20868851.550000001</v>
      </c>
      <c r="Q356" s="216">
        <v>0</v>
      </c>
      <c r="R356" s="68" t="s">
        <v>638</v>
      </c>
      <c r="S356" s="363"/>
      <c r="T356" s="277"/>
    </row>
    <row r="357" spans="1:20" ht="38.25">
      <c r="A357" s="192" t="s">
        <v>667</v>
      </c>
      <c r="B357" s="68"/>
      <c r="C357" s="214" t="s">
        <v>1256</v>
      </c>
      <c r="D357" s="215">
        <v>44984</v>
      </c>
      <c r="E357" s="192" t="s">
        <v>2038</v>
      </c>
      <c r="F357" s="192" t="s">
        <v>12</v>
      </c>
      <c r="G357" s="192">
        <v>442418</v>
      </c>
      <c r="H357" s="68"/>
      <c r="I357" s="198" t="s">
        <v>1843</v>
      </c>
      <c r="J357" s="68"/>
      <c r="K357" s="68"/>
      <c r="L357" s="68"/>
      <c r="M357" s="68"/>
      <c r="N357" s="362"/>
      <c r="O357" s="362"/>
      <c r="P357" s="216">
        <v>192.29</v>
      </c>
      <c r="Q357" s="216">
        <v>0</v>
      </c>
      <c r="R357" s="68" t="s">
        <v>638</v>
      </c>
      <c r="S357" s="363"/>
      <c r="T357" s="277"/>
    </row>
    <row r="358" spans="1:20" ht="38.25">
      <c r="A358" s="192" t="s">
        <v>667</v>
      </c>
      <c r="B358" s="68"/>
      <c r="C358" s="214" t="s">
        <v>1256</v>
      </c>
      <c r="D358" s="215">
        <v>44984</v>
      </c>
      <c r="E358" s="192" t="s">
        <v>2039</v>
      </c>
      <c r="F358" s="192" t="s">
        <v>12</v>
      </c>
      <c r="G358" s="192">
        <v>442412</v>
      </c>
      <c r="H358" s="68"/>
      <c r="I358" s="198" t="s">
        <v>1843</v>
      </c>
      <c r="J358" s="68"/>
      <c r="K358" s="68"/>
      <c r="L358" s="68"/>
      <c r="M358" s="68"/>
      <c r="N358" s="362"/>
      <c r="O358" s="362"/>
      <c r="P358" s="216">
        <v>10911.58</v>
      </c>
      <c r="Q358" s="216">
        <v>0</v>
      </c>
      <c r="R358" s="68" t="s">
        <v>638</v>
      </c>
      <c r="S358" s="363"/>
      <c r="T358" s="277"/>
    </row>
    <row r="359" spans="1:20" ht="38.25">
      <c r="A359" s="192" t="s">
        <v>667</v>
      </c>
      <c r="B359" s="68"/>
      <c r="C359" s="214" t="s">
        <v>1256</v>
      </c>
      <c r="D359" s="215">
        <v>44984</v>
      </c>
      <c r="E359" s="192" t="s">
        <v>2040</v>
      </c>
      <c r="F359" s="192" t="s">
        <v>12</v>
      </c>
      <c r="G359" s="192">
        <v>442414</v>
      </c>
      <c r="H359" s="68"/>
      <c r="I359" s="198" t="s">
        <v>1843</v>
      </c>
      <c r="J359" s="68"/>
      <c r="K359" s="68"/>
      <c r="L359" s="68"/>
      <c r="M359" s="68"/>
      <c r="N359" s="362"/>
      <c r="O359" s="362"/>
      <c r="P359" s="216">
        <v>14499.36</v>
      </c>
      <c r="Q359" s="216">
        <v>0</v>
      </c>
      <c r="R359" s="68" t="s">
        <v>638</v>
      </c>
      <c r="S359" s="363"/>
      <c r="T359" s="277"/>
    </row>
    <row r="360" spans="1:20" ht="38.25">
      <c r="A360" s="192" t="s">
        <v>667</v>
      </c>
      <c r="B360" s="68"/>
      <c r="C360" s="214" t="s">
        <v>1256</v>
      </c>
      <c r="D360" s="215">
        <v>44984</v>
      </c>
      <c r="E360" s="192" t="s">
        <v>2041</v>
      </c>
      <c r="F360" s="192" t="s">
        <v>12</v>
      </c>
      <c r="G360" s="192">
        <v>442416</v>
      </c>
      <c r="H360" s="68"/>
      <c r="I360" s="198" t="s">
        <v>1843</v>
      </c>
      <c r="J360" s="68"/>
      <c r="K360" s="68"/>
      <c r="L360" s="68"/>
      <c r="M360" s="68"/>
      <c r="N360" s="362"/>
      <c r="O360" s="362"/>
      <c r="P360" s="216">
        <v>14499.36</v>
      </c>
      <c r="Q360" s="216">
        <v>0</v>
      </c>
      <c r="R360" s="68" t="s">
        <v>638</v>
      </c>
      <c r="S360" s="363"/>
      <c r="T360" s="277"/>
    </row>
    <row r="361" spans="1:20" ht="38.25">
      <c r="A361" s="192" t="s">
        <v>667</v>
      </c>
      <c r="B361" s="68"/>
      <c r="C361" s="214" t="s">
        <v>1256</v>
      </c>
      <c r="D361" s="215">
        <v>44984</v>
      </c>
      <c r="E361" s="192" t="s">
        <v>2042</v>
      </c>
      <c r="F361" s="192" t="s">
        <v>12</v>
      </c>
      <c r="G361" s="192">
        <v>442420</v>
      </c>
      <c r="H361" s="68"/>
      <c r="I361" s="198" t="s">
        <v>1843</v>
      </c>
      <c r="J361" s="68"/>
      <c r="K361" s="68"/>
      <c r="L361" s="68"/>
      <c r="M361" s="68"/>
      <c r="N361" s="362"/>
      <c r="O361" s="362"/>
      <c r="P361" s="216">
        <v>5124.42</v>
      </c>
      <c r="Q361" s="216">
        <v>0</v>
      </c>
      <c r="R361" s="68" t="s">
        <v>638</v>
      </c>
      <c r="S361" s="363"/>
      <c r="T361" s="277"/>
    </row>
    <row r="362" spans="1:20" ht="38.25">
      <c r="A362" s="192" t="s">
        <v>667</v>
      </c>
      <c r="B362" s="68"/>
      <c r="C362" s="214" t="s">
        <v>1256</v>
      </c>
      <c r="D362" s="215">
        <v>44984</v>
      </c>
      <c r="E362" s="192" t="s">
        <v>2043</v>
      </c>
      <c r="F362" s="192" t="s">
        <v>12</v>
      </c>
      <c r="G362" s="192">
        <v>442422</v>
      </c>
      <c r="H362" s="68"/>
      <c r="I362" s="198" t="s">
        <v>1843</v>
      </c>
      <c r="J362" s="68"/>
      <c r="K362" s="68"/>
      <c r="L362" s="68"/>
      <c r="M362" s="68"/>
      <c r="N362" s="362"/>
      <c r="O362" s="362"/>
      <c r="P362" s="216">
        <v>1494.31</v>
      </c>
      <c r="Q362" s="216">
        <v>0</v>
      </c>
      <c r="R362" s="68" t="s">
        <v>638</v>
      </c>
      <c r="S362" s="363"/>
      <c r="T362" s="277"/>
    </row>
    <row r="363" spans="1:20" ht="38.25">
      <c r="A363" s="192" t="s">
        <v>667</v>
      </c>
      <c r="B363" s="68"/>
      <c r="C363" s="214" t="s">
        <v>1256</v>
      </c>
      <c r="D363" s="215">
        <v>44984</v>
      </c>
      <c r="E363" s="192" t="s">
        <v>2044</v>
      </c>
      <c r="F363" s="192" t="s">
        <v>12</v>
      </c>
      <c r="G363" s="192">
        <v>442424</v>
      </c>
      <c r="H363" s="68"/>
      <c r="I363" s="198" t="s">
        <v>1843</v>
      </c>
      <c r="J363" s="68"/>
      <c r="K363" s="68"/>
      <c r="L363" s="68"/>
      <c r="M363" s="68"/>
      <c r="N363" s="362"/>
      <c r="O363" s="362"/>
      <c r="P363" s="216">
        <v>39824.22</v>
      </c>
      <c r="Q363" s="216">
        <v>0</v>
      </c>
      <c r="R363" s="68" t="s">
        <v>638</v>
      </c>
      <c r="S363" s="363"/>
      <c r="T363" s="277"/>
    </row>
    <row r="364" spans="1:20" ht="38.25">
      <c r="A364" s="192" t="s">
        <v>667</v>
      </c>
      <c r="B364" s="68"/>
      <c r="C364" s="214" t="s">
        <v>1256</v>
      </c>
      <c r="D364" s="215">
        <v>44984</v>
      </c>
      <c r="E364" s="192" t="s">
        <v>2045</v>
      </c>
      <c r="F364" s="192" t="s">
        <v>12</v>
      </c>
      <c r="G364" s="192">
        <v>442426</v>
      </c>
      <c r="H364" s="68"/>
      <c r="I364" s="198" t="s">
        <v>1843</v>
      </c>
      <c r="J364" s="68"/>
      <c r="K364" s="68"/>
      <c r="L364" s="68"/>
      <c r="M364" s="68"/>
      <c r="N364" s="362"/>
      <c r="O364" s="362"/>
      <c r="P364" s="216">
        <v>4927.47</v>
      </c>
      <c r="Q364" s="216">
        <v>0</v>
      </c>
      <c r="R364" s="68" t="s">
        <v>638</v>
      </c>
      <c r="S364" s="363"/>
      <c r="T364" s="277"/>
    </row>
    <row r="365" spans="1:20" ht="38.25">
      <c r="A365" s="192" t="s">
        <v>667</v>
      </c>
      <c r="B365" s="68"/>
      <c r="C365" s="214" t="s">
        <v>1256</v>
      </c>
      <c r="D365" s="215">
        <v>44984</v>
      </c>
      <c r="E365" s="192" t="s">
        <v>2046</v>
      </c>
      <c r="F365" s="192" t="s">
        <v>12</v>
      </c>
      <c r="G365" s="192">
        <v>442428</v>
      </c>
      <c r="H365" s="68"/>
      <c r="I365" s="198" t="s">
        <v>1843</v>
      </c>
      <c r="J365" s="68"/>
      <c r="K365" s="68"/>
      <c r="L365" s="68"/>
      <c r="M365" s="68"/>
      <c r="N365" s="362"/>
      <c r="O365" s="362"/>
      <c r="P365" s="216">
        <v>3587.78</v>
      </c>
      <c r="Q365" s="216">
        <v>0</v>
      </c>
      <c r="R365" s="68" t="s">
        <v>638</v>
      </c>
      <c r="S365" s="363"/>
      <c r="T365" s="277"/>
    </row>
    <row r="366" spans="1:20" ht="38.25">
      <c r="A366" s="192" t="s">
        <v>667</v>
      </c>
      <c r="B366" s="68"/>
      <c r="C366" s="214" t="s">
        <v>1256</v>
      </c>
      <c r="D366" s="215">
        <v>44984</v>
      </c>
      <c r="E366" s="192" t="s">
        <v>2047</v>
      </c>
      <c r="F366" s="192" t="s">
        <v>12</v>
      </c>
      <c r="G366" s="192">
        <v>442430</v>
      </c>
      <c r="H366" s="68"/>
      <c r="I366" s="198" t="s">
        <v>1843</v>
      </c>
      <c r="J366" s="68"/>
      <c r="K366" s="68"/>
      <c r="L366" s="68"/>
      <c r="M366" s="68"/>
      <c r="N366" s="362"/>
      <c r="O366" s="362"/>
      <c r="P366" s="216">
        <v>38329.839999999997</v>
      </c>
      <c r="Q366" s="216">
        <v>0</v>
      </c>
      <c r="R366" s="68" t="s">
        <v>638</v>
      </c>
      <c r="S366" s="363"/>
      <c r="T366" s="277"/>
    </row>
    <row r="367" spans="1:20" ht="38.25">
      <c r="A367" s="192" t="s">
        <v>667</v>
      </c>
      <c r="B367" s="68"/>
      <c r="C367" s="214" t="s">
        <v>1256</v>
      </c>
      <c r="D367" s="215">
        <v>44984</v>
      </c>
      <c r="E367" s="192" t="s">
        <v>2048</v>
      </c>
      <c r="F367" s="192" t="s">
        <v>12</v>
      </c>
      <c r="G367" s="192">
        <v>442432</v>
      </c>
      <c r="H367" s="68"/>
      <c r="I367" s="198" t="s">
        <v>1843</v>
      </c>
      <c r="J367" s="68"/>
      <c r="K367" s="68"/>
      <c r="L367" s="68"/>
      <c r="M367" s="68"/>
      <c r="N367" s="362"/>
      <c r="O367" s="362"/>
      <c r="P367" s="216">
        <v>5124.42</v>
      </c>
      <c r="Q367" s="216">
        <v>0</v>
      </c>
      <c r="R367" s="68" t="s">
        <v>638</v>
      </c>
      <c r="S367" s="363"/>
      <c r="T367" s="277"/>
    </row>
    <row r="368" spans="1:20" ht="38.25">
      <c r="A368" s="192" t="s">
        <v>667</v>
      </c>
      <c r="B368" s="68"/>
      <c r="C368" s="214" t="s">
        <v>1256</v>
      </c>
      <c r="D368" s="215">
        <v>44984</v>
      </c>
      <c r="E368" s="192" t="s">
        <v>2049</v>
      </c>
      <c r="F368" s="192" t="s">
        <v>12</v>
      </c>
      <c r="G368" s="192">
        <v>442434</v>
      </c>
      <c r="H368" s="68"/>
      <c r="I368" s="198" t="s">
        <v>1843</v>
      </c>
      <c r="J368" s="68"/>
      <c r="K368" s="68"/>
      <c r="L368" s="68"/>
      <c r="M368" s="68"/>
      <c r="N368" s="362"/>
      <c r="O368" s="362"/>
      <c r="P368" s="216">
        <v>5124.42</v>
      </c>
      <c r="Q368" s="216">
        <v>0</v>
      </c>
      <c r="R368" s="68" t="s">
        <v>638</v>
      </c>
      <c r="S368" s="363"/>
      <c r="T368" s="277"/>
    </row>
    <row r="369" spans="1:20" ht="38.25">
      <c r="A369" s="192" t="s">
        <v>667</v>
      </c>
      <c r="B369" s="68"/>
      <c r="C369" s="214" t="s">
        <v>1256</v>
      </c>
      <c r="D369" s="215">
        <v>44984</v>
      </c>
      <c r="E369" s="192" t="s">
        <v>2050</v>
      </c>
      <c r="F369" s="192" t="s">
        <v>12</v>
      </c>
      <c r="G369" s="192">
        <v>442436</v>
      </c>
      <c r="H369" s="68"/>
      <c r="I369" s="198" t="s">
        <v>1843</v>
      </c>
      <c r="J369" s="68"/>
      <c r="K369" s="68"/>
      <c r="L369" s="68"/>
      <c r="M369" s="68"/>
      <c r="N369" s="362"/>
      <c r="O369" s="362"/>
      <c r="P369" s="216">
        <v>5124.42</v>
      </c>
      <c r="Q369" s="216">
        <v>0</v>
      </c>
      <c r="R369" s="68" t="s">
        <v>638</v>
      </c>
      <c r="S369" s="363"/>
      <c r="T369" s="277"/>
    </row>
    <row r="370" spans="1:20" ht="38.25">
      <c r="A370" s="192" t="s">
        <v>667</v>
      </c>
      <c r="B370" s="68"/>
      <c r="C370" s="214" t="s">
        <v>1256</v>
      </c>
      <c r="D370" s="215">
        <v>44984</v>
      </c>
      <c r="E370" s="192" t="s">
        <v>2051</v>
      </c>
      <c r="F370" s="192" t="s">
        <v>12</v>
      </c>
      <c r="G370" s="192">
        <v>442438</v>
      </c>
      <c r="H370" s="68"/>
      <c r="I370" s="198" t="s">
        <v>1843</v>
      </c>
      <c r="J370" s="68"/>
      <c r="K370" s="68"/>
      <c r="L370" s="68"/>
      <c r="M370" s="68"/>
      <c r="N370" s="362"/>
      <c r="O370" s="362"/>
      <c r="P370" s="216">
        <v>46653.9</v>
      </c>
      <c r="Q370" s="216">
        <v>0</v>
      </c>
      <c r="R370" s="68" t="s">
        <v>638</v>
      </c>
      <c r="S370" s="363"/>
      <c r="T370" s="277"/>
    </row>
    <row r="371" spans="1:20" ht="38.25">
      <c r="A371" s="192" t="s">
        <v>667</v>
      </c>
      <c r="B371" s="68"/>
      <c r="C371" s="214" t="s">
        <v>1256</v>
      </c>
      <c r="D371" s="215">
        <v>44984</v>
      </c>
      <c r="E371" s="192" t="s">
        <v>2052</v>
      </c>
      <c r="F371" s="192" t="s">
        <v>12</v>
      </c>
      <c r="G371" s="192">
        <v>442440</v>
      </c>
      <c r="H371" s="68"/>
      <c r="I371" s="198" t="s">
        <v>1843</v>
      </c>
      <c r="J371" s="68"/>
      <c r="K371" s="68"/>
      <c r="L371" s="68"/>
      <c r="M371" s="68"/>
      <c r="N371" s="362"/>
      <c r="O371" s="362"/>
      <c r="P371" s="216">
        <v>29969.83</v>
      </c>
      <c r="Q371" s="216">
        <v>0</v>
      </c>
      <c r="R371" s="68" t="s">
        <v>638</v>
      </c>
      <c r="S371" s="363"/>
      <c r="T371" s="277"/>
    </row>
    <row r="372" spans="1:20" ht="38.25">
      <c r="A372" s="192" t="s">
        <v>667</v>
      </c>
      <c r="B372" s="68"/>
      <c r="C372" s="214" t="s">
        <v>1256</v>
      </c>
      <c r="D372" s="215">
        <v>44984</v>
      </c>
      <c r="E372" s="192" t="s">
        <v>2053</v>
      </c>
      <c r="F372" s="192" t="s">
        <v>12</v>
      </c>
      <c r="G372" s="192">
        <v>442442</v>
      </c>
      <c r="H372" s="68"/>
      <c r="I372" s="198" t="s">
        <v>1843</v>
      </c>
      <c r="J372" s="68"/>
      <c r="K372" s="68"/>
      <c r="L372" s="68"/>
      <c r="M372" s="68"/>
      <c r="N372" s="362"/>
      <c r="O372" s="362"/>
      <c r="P372" s="216">
        <v>1530.26</v>
      </c>
      <c r="Q372" s="216">
        <v>0</v>
      </c>
      <c r="R372" s="68" t="s">
        <v>638</v>
      </c>
      <c r="S372" s="363"/>
      <c r="T372" s="277"/>
    </row>
    <row r="373" spans="1:20" ht="38.25">
      <c r="A373" s="192" t="s">
        <v>667</v>
      </c>
      <c r="B373" s="68"/>
      <c r="C373" s="214" t="s">
        <v>1256</v>
      </c>
      <c r="D373" s="215">
        <v>44984</v>
      </c>
      <c r="E373" s="192" t="s">
        <v>2054</v>
      </c>
      <c r="F373" s="192" t="s">
        <v>12</v>
      </c>
      <c r="G373" s="192">
        <v>442444</v>
      </c>
      <c r="H373" s="68"/>
      <c r="I373" s="198" t="s">
        <v>1843</v>
      </c>
      <c r="J373" s="68"/>
      <c r="K373" s="68"/>
      <c r="L373" s="68"/>
      <c r="M373" s="68"/>
      <c r="N373" s="362"/>
      <c r="O373" s="362"/>
      <c r="P373" s="216">
        <v>39824.22</v>
      </c>
      <c r="Q373" s="216">
        <v>0</v>
      </c>
      <c r="R373" s="68" t="s">
        <v>638</v>
      </c>
      <c r="S373" s="363"/>
      <c r="T373" s="277"/>
    </row>
    <row r="374" spans="1:20" ht="76.5">
      <c r="A374" s="192" t="s">
        <v>544</v>
      </c>
      <c r="B374" s="68"/>
      <c r="C374" s="214" t="s">
        <v>683</v>
      </c>
      <c r="D374" s="215">
        <v>44985</v>
      </c>
      <c r="E374" s="192" t="s">
        <v>2055</v>
      </c>
      <c r="F374" s="192" t="s">
        <v>6</v>
      </c>
      <c r="G374" s="192">
        <v>1769846</v>
      </c>
      <c r="H374" s="68"/>
      <c r="I374" s="198" t="s">
        <v>2119</v>
      </c>
      <c r="J374" s="68"/>
      <c r="K374" s="68"/>
      <c r="L374" s="68"/>
      <c r="M374" s="68"/>
      <c r="N374" s="362"/>
      <c r="O374" s="362"/>
      <c r="P374" s="216">
        <v>0</v>
      </c>
      <c r="Q374" s="216">
        <v>195668.07</v>
      </c>
      <c r="R374" s="68" t="s">
        <v>638</v>
      </c>
      <c r="S374" s="363"/>
      <c r="T374" s="277"/>
    </row>
    <row r="375" spans="1:20" ht="76.5">
      <c r="A375" s="192" t="s">
        <v>544</v>
      </c>
      <c r="B375" s="68"/>
      <c r="C375" s="214" t="s">
        <v>683</v>
      </c>
      <c r="D375" s="215">
        <v>44985</v>
      </c>
      <c r="E375" s="192" t="s">
        <v>2056</v>
      </c>
      <c r="F375" s="192" t="s">
        <v>6</v>
      </c>
      <c r="G375" s="192">
        <v>1769848</v>
      </c>
      <c r="H375" s="68"/>
      <c r="I375" s="198" t="s">
        <v>2120</v>
      </c>
      <c r="J375" s="68"/>
      <c r="K375" s="68"/>
      <c r="L375" s="68"/>
      <c r="M375" s="68"/>
      <c r="N375" s="362"/>
      <c r="O375" s="362"/>
      <c r="P375" s="216">
        <v>0</v>
      </c>
      <c r="Q375" s="216">
        <v>118752.24</v>
      </c>
      <c r="R375" s="68" t="s">
        <v>638</v>
      </c>
      <c r="S375" s="363"/>
      <c r="T375" s="277"/>
    </row>
    <row r="376" spans="1:20" ht="76.5">
      <c r="A376" s="192" t="s">
        <v>544</v>
      </c>
      <c r="B376" s="68"/>
      <c r="C376" s="214" t="s">
        <v>683</v>
      </c>
      <c r="D376" s="215">
        <v>44985</v>
      </c>
      <c r="E376" s="192" t="s">
        <v>2057</v>
      </c>
      <c r="F376" s="192" t="s">
        <v>6</v>
      </c>
      <c r="G376" s="192">
        <v>1769849</v>
      </c>
      <c r="H376" s="68"/>
      <c r="I376" s="198" t="s">
        <v>2121</v>
      </c>
      <c r="J376" s="68"/>
      <c r="K376" s="68"/>
      <c r="L376" s="68"/>
      <c r="M376" s="68"/>
      <c r="N376" s="362"/>
      <c r="O376" s="362"/>
      <c r="P376" s="216">
        <v>0</v>
      </c>
      <c r="Q376" s="216">
        <v>3873.3</v>
      </c>
      <c r="R376" s="68" t="s">
        <v>638</v>
      </c>
      <c r="S376" s="363"/>
      <c r="T376" s="277"/>
    </row>
    <row r="377" spans="1:20" ht="76.5">
      <c r="A377" s="192" t="s">
        <v>544</v>
      </c>
      <c r="B377" s="68"/>
      <c r="C377" s="214" t="s">
        <v>683</v>
      </c>
      <c r="D377" s="215">
        <v>44985</v>
      </c>
      <c r="E377" s="192" t="s">
        <v>2058</v>
      </c>
      <c r="F377" s="192" t="s">
        <v>6</v>
      </c>
      <c r="G377" s="192">
        <v>1769850</v>
      </c>
      <c r="H377" s="68"/>
      <c r="I377" s="198" t="s">
        <v>2122</v>
      </c>
      <c r="J377" s="68"/>
      <c r="K377" s="68"/>
      <c r="L377" s="68"/>
      <c r="M377" s="68"/>
      <c r="N377" s="362"/>
      <c r="O377" s="362"/>
      <c r="P377" s="216">
        <v>0</v>
      </c>
      <c r="Q377" s="216">
        <v>2.8</v>
      </c>
      <c r="R377" s="68" t="s">
        <v>638</v>
      </c>
      <c r="S377" s="363"/>
      <c r="T377" s="277"/>
    </row>
    <row r="378" spans="1:20" ht="76.5">
      <c r="A378" s="192" t="s">
        <v>544</v>
      </c>
      <c r="B378" s="68"/>
      <c r="C378" s="214" t="s">
        <v>683</v>
      </c>
      <c r="D378" s="215">
        <v>44985</v>
      </c>
      <c r="E378" s="192" t="s">
        <v>2059</v>
      </c>
      <c r="F378" s="192" t="s">
        <v>6</v>
      </c>
      <c r="G378" s="192">
        <v>1769851</v>
      </c>
      <c r="H378" s="68"/>
      <c r="I378" s="198" t="s">
        <v>2123</v>
      </c>
      <c r="J378" s="68"/>
      <c r="K378" s="68"/>
      <c r="L378" s="68"/>
      <c r="M378" s="68"/>
      <c r="N378" s="362"/>
      <c r="O378" s="362"/>
      <c r="P378" s="216">
        <v>0</v>
      </c>
      <c r="Q378" s="216">
        <v>52800</v>
      </c>
      <c r="R378" s="68" t="s">
        <v>638</v>
      </c>
      <c r="S378" s="363"/>
      <c r="T378" s="277"/>
    </row>
    <row r="379" spans="1:20" ht="76.5">
      <c r="A379" s="192" t="s">
        <v>544</v>
      </c>
      <c r="B379" s="68"/>
      <c r="C379" s="214" t="s">
        <v>683</v>
      </c>
      <c r="D379" s="215">
        <v>44985</v>
      </c>
      <c r="E379" s="192" t="s">
        <v>2060</v>
      </c>
      <c r="F379" s="192" t="s">
        <v>6</v>
      </c>
      <c r="G379" s="192">
        <v>1769852</v>
      </c>
      <c r="H379" s="68"/>
      <c r="I379" s="198" t="s">
        <v>2124</v>
      </c>
      <c r="J379" s="68"/>
      <c r="K379" s="68"/>
      <c r="L379" s="68"/>
      <c r="M379" s="68"/>
      <c r="N379" s="362"/>
      <c r="O379" s="362"/>
      <c r="P379" s="216">
        <v>0</v>
      </c>
      <c r="Q379" s="216">
        <v>54400</v>
      </c>
      <c r="R379" s="68" t="s">
        <v>638</v>
      </c>
      <c r="S379" s="363"/>
      <c r="T379" s="277"/>
    </row>
    <row r="380" spans="1:20" ht="76.5">
      <c r="A380" s="192" t="s">
        <v>544</v>
      </c>
      <c r="B380" s="68"/>
      <c r="C380" s="214" t="s">
        <v>683</v>
      </c>
      <c r="D380" s="215">
        <v>44985</v>
      </c>
      <c r="E380" s="192" t="s">
        <v>2061</v>
      </c>
      <c r="F380" s="192" t="s">
        <v>6</v>
      </c>
      <c r="G380" s="192">
        <v>1769853</v>
      </c>
      <c r="H380" s="68"/>
      <c r="I380" s="198" t="s">
        <v>2125</v>
      </c>
      <c r="J380" s="68"/>
      <c r="K380" s="68"/>
      <c r="L380" s="68"/>
      <c r="M380" s="68"/>
      <c r="N380" s="362"/>
      <c r="O380" s="362"/>
      <c r="P380" s="216">
        <v>0</v>
      </c>
      <c r="Q380" s="216">
        <v>54400</v>
      </c>
      <c r="R380" s="68" t="s">
        <v>638</v>
      </c>
      <c r="S380" s="363"/>
      <c r="T380" s="277"/>
    </row>
    <row r="381" spans="1:20" ht="76.5">
      <c r="A381" s="192" t="s">
        <v>544</v>
      </c>
      <c r="B381" s="68"/>
      <c r="C381" s="214" t="s">
        <v>683</v>
      </c>
      <c r="D381" s="215">
        <v>44985</v>
      </c>
      <c r="E381" s="192" t="s">
        <v>2062</v>
      </c>
      <c r="F381" s="192" t="s">
        <v>6</v>
      </c>
      <c r="G381" s="192">
        <v>1769854</v>
      </c>
      <c r="H381" s="68"/>
      <c r="I381" s="198" t="s">
        <v>2126</v>
      </c>
      <c r="J381" s="68"/>
      <c r="K381" s="68"/>
      <c r="L381" s="68"/>
      <c r="M381" s="68"/>
      <c r="N381" s="362"/>
      <c r="O381" s="362"/>
      <c r="P381" s="216">
        <v>0</v>
      </c>
      <c r="Q381" s="216">
        <v>54000</v>
      </c>
      <c r="R381" s="68" t="s">
        <v>638</v>
      </c>
      <c r="S381" s="363"/>
      <c r="T381" s="277"/>
    </row>
    <row r="382" spans="1:20" ht="76.5">
      <c r="A382" s="192" t="s">
        <v>544</v>
      </c>
      <c r="B382" s="68"/>
      <c r="C382" s="214" t="s">
        <v>683</v>
      </c>
      <c r="D382" s="215">
        <v>44985</v>
      </c>
      <c r="E382" s="192" t="s">
        <v>2063</v>
      </c>
      <c r="F382" s="192" t="s">
        <v>6</v>
      </c>
      <c r="G382" s="192">
        <v>1769855</v>
      </c>
      <c r="H382" s="68"/>
      <c r="I382" s="198" t="s">
        <v>2127</v>
      </c>
      <c r="J382" s="68"/>
      <c r="K382" s="68"/>
      <c r="L382" s="68"/>
      <c r="M382" s="68"/>
      <c r="N382" s="362"/>
      <c r="O382" s="362"/>
      <c r="P382" s="216">
        <v>0</v>
      </c>
      <c r="Q382" s="216">
        <v>35200</v>
      </c>
      <c r="R382" s="68" t="s">
        <v>638</v>
      </c>
      <c r="S382" s="363"/>
      <c r="T382" s="277"/>
    </row>
    <row r="383" spans="1:20" ht="76.5">
      <c r="A383" s="192" t="s">
        <v>544</v>
      </c>
      <c r="B383" s="68"/>
      <c r="C383" s="214" t="s">
        <v>683</v>
      </c>
      <c r="D383" s="215">
        <v>44985</v>
      </c>
      <c r="E383" s="192" t="s">
        <v>2064</v>
      </c>
      <c r="F383" s="192" t="s">
        <v>6</v>
      </c>
      <c r="G383" s="192">
        <v>1769856</v>
      </c>
      <c r="H383" s="68"/>
      <c r="I383" s="198" t="s">
        <v>2128</v>
      </c>
      <c r="J383" s="68"/>
      <c r="K383" s="68"/>
      <c r="L383" s="68"/>
      <c r="M383" s="68"/>
      <c r="N383" s="362"/>
      <c r="O383" s="362"/>
      <c r="P383" s="216">
        <v>0</v>
      </c>
      <c r="Q383" s="216">
        <v>317909.21000000002</v>
      </c>
      <c r="R383" s="68" t="s">
        <v>638</v>
      </c>
      <c r="S383" s="363"/>
      <c r="T383" s="277"/>
    </row>
    <row r="384" spans="1:20" ht="51">
      <c r="A384" s="192" t="s">
        <v>541</v>
      </c>
      <c r="B384" s="68"/>
      <c r="C384" s="214" t="s">
        <v>590</v>
      </c>
      <c r="D384" s="215">
        <v>44986</v>
      </c>
      <c r="E384" s="192" t="s">
        <v>2135</v>
      </c>
      <c r="F384" s="192" t="s">
        <v>3</v>
      </c>
      <c r="G384" s="192">
        <v>2095784</v>
      </c>
      <c r="H384" s="68"/>
      <c r="I384" s="198" t="s">
        <v>1756</v>
      </c>
      <c r="J384" s="68"/>
      <c r="K384" s="68"/>
      <c r="L384" s="68"/>
      <c r="M384" s="68"/>
      <c r="N384" s="362"/>
      <c r="O384" s="362"/>
      <c r="P384" s="216">
        <v>0</v>
      </c>
      <c r="Q384" s="216">
        <v>290</v>
      </c>
      <c r="R384" s="68" t="s">
        <v>638</v>
      </c>
      <c r="S384" s="363"/>
      <c r="T384" s="277"/>
    </row>
    <row r="385" spans="1:20" ht="51">
      <c r="A385" s="192" t="s">
        <v>541</v>
      </c>
      <c r="B385" s="68"/>
      <c r="C385" s="214" t="s">
        <v>590</v>
      </c>
      <c r="D385" s="215">
        <v>44986</v>
      </c>
      <c r="E385" s="192" t="s">
        <v>2136</v>
      </c>
      <c r="F385" s="192" t="s">
        <v>3</v>
      </c>
      <c r="G385" s="192">
        <v>2095851</v>
      </c>
      <c r="H385" s="68"/>
      <c r="I385" s="198" t="s">
        <v>2370</v>
      </c>
      <c r="J385" s="68"/>
      <c r="K385" s="68"/>
      <c r="L385" s="68"/>
      <c r="M385" s="68"/>
      <c r="N385" s="362"/>
      <c r="O385" s="362"/>
      <c r="P385" s="216">
        <v>0</v>
      </c>
      <c r="Q385" s="216">
        <v>3451.25</v>
      </c>
      <c r="R385" s="68" t="s">
        <v>638</v>
      </c>
      <c r="S385" s="363"/>
      <c r="T385" s="277"/>
    </row>
    <row r="386" spans="1:20" ht="51">
      <c r="A386" s="192" t="s">
        <v>541</v>
      </c>
      <c r="B386" s="68"/>
      <c r="C386" s="214" t="s">
        <v>590</v>
      </c>
      <c r="D386" s="215">
        <v>44986</v>
      </c>
      <c r="E386" s="192" t="s">
        <v>2137</v>
      </c>
      <c r="F386" s="192" t="s">
        <v>3</v>
      </c>
      <c r="G386" s="192">
        <v>2095862</v>
      </c>
      <c r="H386" s="68"/>
      <c r="I386" s="198" t="s">
        <v>2371</v>
      </c>
      <c r="J386" s="68"/>
      <c r="K386" s="68"/>
      <c r="L386" s="68"/>
      <c r="M386" s="68"/>
      <c r="N386" s="362"/>
      <c r="O386" s="362"/>
      <c r="P386" s="216">
        <v>0</v>
      </c>
      <c r="Q386" s="216">
        <v>3451.25</v>
      </c>
      <c r="R386" s="68" t="s">
        <v>638</v>
      </c>
      <c r="S386" s="363"/>
      <c r="T386" s="277"/>
    </row>
    <row r="387" spans="1:20" ht="51">
      <c r="A387" s="192" t="s">
        <v>541</v>
      </c>
      <c r="B387" s="68"/>
      <c r="C387" s="214" t="s">
        <v>590</v>
      </c>
      <c r="D387" s="215">
        <v>44987</v>
      </c>
      <c r="E387" s="192" t="s">
        <v>2138</v>
      </c>
      <c r="F387" s="192" t="s">
        <v>3</v>
      </c>
      <c r="G387" s="192">
        <v>2096150</v>
      </c>
      <c r="H387" s="68"/>
      <c r="I387" s="198" t="s">
        <v>2372</v>
      </c>
      <c r="J387" s="68"/>
      <c r="K387" s="68"/>
      <c r="L387" s="68"/>
      <c r="M387" s="68"/>
      <c r="N387" s="362"/>
      <c r="O387" s="362"/>
      <c r="P387" s="216">
        <v>0</v>
      </c>
      <c r="Q387" s="216">
        <v>1058.8399999999999</v>
      </c>
      <c r="R387" s="68" t="s">
        <v>638</v>
      </c>
      <c r="S387" s="363"/>
      <c r="T387" s="277"/>
    </row>
    <row r="388" spans="1:20" ht="38.25">
      <c r="A388" s="192">
        <v>139</v>
      </c>
      <c r="B388" s="68"/>
      <c r="C388" s="214" t="s">
        <v>64</v>
      </c>
      <c r="D388" s="215">
        <v>44987</v>
      </c>
      <c r="E388" s="192" t="s">
        <v>2139</v>
      </c>
      <c r="F388" s="192" t="s">
        <v>3</v>
      </c>
      <c r="G388" s="192">
        <v>2096161</v>
      </c>
      <c r="H388" s="68"/>
      <c r="I388" s="198" t="s">
        <v>2373</v>
      </c>
      <c r="J388" s="68"/>
      <c r="K388" s="68"/>
      <c r="L388" s="68"/>
      <c r="M388" s="68"/>
      <c r="N388" s="362"/>
      <c r="O388" s="362"/>
      <c r="P388" s="216">
        <v>0</v>
      </c>
      <c r="Q388" s="216">
        <v>47.92</v>
      </c>
      <c r="R388" s="68" t="s">
        <v>638</v>
      </c>
      <c r="S388" s="363"/>
      <c r="T388" s="277"/>
    </row>
    <row r="389" spans="1:20" ht="38.25">
      <c r="A389" s="192">
        <v>140</v>
      </c>
      <c r="B389" s="68"/>
      <c r="C389" s="214" t="s">
        <v>1279</v>
      </c>
      <c r="D389" s="215">
        <v>44987</v>
      </c>
      <c r="E389" s="192" t="s">
        <v>2140</v>
      </c>
      <c r="F389" s="192" t="s">
        <v>3</v>
      </c>
      <c r="G389" s="192">
        <v>2096179</v>
      </c>
      <c r="H389" s="68"/>
      <c r="I389" s="198" t="s">
        <v>2374</v>
      </c>
      <c r="J389" s="68"/>
      <c r="K389" s="68"/>
      <c r="L389" s="68"/>
      <c r="M389" s="68"/>
      <c r="N389" s="362"/>
      <c r="O389" s="362"/>
      <c r="P389" s="216">
        <v>0</v>
      </c>
      <c r="Q389" s="216">
        <v>61.35</v>
      </c>
      <c r="R389" s="68" t="s">
        <v>638</v>
      </c>
      <c r="S389" s="363"/>
      <c r="T389" s="277"/>
    </row>
    <row r="390" spans="1:20" ht="51">
      <c r="A390" s="192">
        <v>902</v>
      </c>
      <c r="B390" s="68"/>
      <c r="C390" s="214" t="s">
        <v>191</v>
      </c>
      <c r="D390" s="215">
        <v>44987</v>
      </c>
      <c r="E390" s="192" t="s">
        <v>2141</v>
      </c>
      <c r="F390" s="192" t="s">
        <v>3</v>
      </c>
      <c r="G390" s="192">
        <v>2096195</v>
      </c>
      <c r="H390" s="68"/>
      <c r="I390" s="198" t="s">
        <v>2375</v>
      </c>
      <c r="J390" s="68"/>
      <c r="K390" s="68"/>
      <c r="L390" s="68"/>
      <c r="M390" s="68"/>
      <c r="N390" s="362"/>
      <c r="O390" s="362"/>
      <c r="P390" s="216">
        <v>0</v>
      </c>
      <c r="Q390" s="216">
        <v>3194.68</v>
      </c>
      <c r="R390" s="68" t="s">
        <v>638</v>
      </c>
      <c r="S390" s="363"/>
      <c r="T390" s="277"/>
    </row>
    <row r="391" spans="1:20" ht="51">
      <c r="A391" s="192" t="s">
        <v>541</v>
      </c>
      <c r="B391" s="68"/>
      <c r="C391" s="214" t="s">
        <v>590</v>
      </c>
      <c r="D391" s="215">
        <v>44987</v>
      </c>
      <c r="E391" s="192" t="s">
        <v>2142</v>
      </c>
      <c r="F391" s="192" t="s">
        <v>3</v>
      </c>
      <c r="G391" s="192">
        <v>2096299</v>
      </c>
      <c r="H391" s="68"/>
      <c r="I391" s="198" t="s">
        <v>2376</v>
      </c>
      <c r="J391" s="68"/>
      <c r="K391" s="68"/>
      <c r="L391" s="68"/>
      <c r="M391" s="68"/>
      <c r="N391" s="362"/>
      <c r="O391" s="362"/>
      <c r="P391" s="216">
        <v>0</v>
      </c>
      <c r="Q391" s="216">
        <v>3116.18</v>
      </c>
      <c r="R391" s="68" t="s">
        <v>638</v>
      </c>
      <c r="S391" s="363"/>
      <c r="T391" s="277"/>
    </row>
    <row r="392" spans="1:20" ht="51">
      <c r="A392" s="192" t="s">
        <v>541</v>
      </c>
      <c r="B392" s="68"/>
      <c r="C392" s="214" t="s">
        <v>590</v>
      </c>
      <c r="D392" s="215">
        <v>44987</v>
      </c>
      <c r="E392" s="192" t="s">
        <v>2143</v>
      </c>
      <c r="F392" s="192" t="s">
        <v>3</v>
      </c>
      <c r="G392" s="192">
        <v>2096321</v>
      </c>
      <c r="H392" s="68"/>
      <c r="I392" s="198" t="s">
        <v>2377</v>
      </c>
      <c r="J392" s="68"/>
      <c r="K392" s="68"/>
      <c r="L392" s="68"/>
      <c r="M392" s="68"/>
      <c r="N392" s="362"/>
      <c r="O392" s="362"/>
      <c r="P392" s="216">
        <v>0</v>
      </c>
      <c r="Q392" s="216">
        <v>10833.66</v>
      </c>
      <c r="R392" s="68" t="s">
        <v>638</v>
      </c>
      <c r="S392" s="363"/>
      <c r="T392" s="277"/>
    </row>
    <row r="393" spans="1:20" ht="51">
      <c r="A393" s="192" t="s">
        <v>541</v>
      </c>
      <c r="B393" s="68"/>
      <c r="C393" s="214" t="s">
        <v>590</v>
      </c>
      <c r="D393" s="215">
        <v>44987</v>
      </c>
      <c r="E393" s="192" t="s">
        <v>2144</v>
      </c>
      <c r="F393" s="192" t="s">
        <v>3</v>
      </c>
      <c r="G393" s="192">
        <v>2096222</v>
      </c>
      <c r="H393" s="68"/>
      <c r="I393" s="198" t="s">
        <v>2378</v>
      </c>
      <c r="J393" s="68"/>
      <c r="K393" s="68"/>
      <c r="L393" s="68"/>
      <c r="M393" s="68"/>
      <c r="N393" s="362"/>
      <c r="O393" s="362"/>
      <c r="P393" s="216">
        <v>0</v>
      </c>
      <c r="Q393" s="216">
        <v>1337.33</v>
      </c>
      <c r="R393" s="68" t="s">
        <v>638</v>
      </c>
      <c r="S393" s="363"/>
      <c r="T393" s="277"/>
    </row>
    <row r="394" spans="1:20" ht="51">
      <c r="A394" s="192" t="s">
        <v>541</v>
      </c>
      <c r="B394" s="68"/>
      <c r="C394" s="214" t="s">
        <v>590</v>
      </c>
      <c r="D394" s="215">
        <v>44988</v>
      </c>
      <c r="E394" s="192" t="s">
        <v>2145</v>
      </c>
      <c r="F394" s="192" t="s">
        <v>3</v>
      </c>
      <c r="G394" s="192">
        <v>2096602</v>
      </c>
      <c r="H394" s="68"/>
      <c r="I394" s="198" t="s">
        <v>1764</v>
      </c>
      <c r="J394" s="68"/>
      <c r="K394" s="68"/>
      <c r="L394" s="68"/>
      <c r="M394" s="68"/>
      <c r="N394" s="362"/>
      <c r="O394" s="362"/>
      <c r="P394" s="216">
        <v>0</v>
      </c>
      <c r="Q394" s="216">
        <v>4310</v>
      </c>
      <c r="R394" s="68" t="s">
        <v>638</v>
      </c>
      <c r="S394" s="363"/>
      <c r="T394" s="277"/>
    </row>
    <row r="395" spans="1:20" ht="51">
      <c r="A395" s="192" t="s">
        <v>541</v>
      </c>
      <c r="B395" s="68"/>
      <c r="C395" s="214" t="s">
        <v>590</v>
      </c>
      <c r="D395" s="215">
        <v>44988</v>
      </c>
      <c r="E395" s="192" t="s">
        <v>2146</v>
      </c>
      <c r="F395" s="192" t="s">
        <v>3</v>
      </c>
      <c r="G395" s="192">
        <v>2096625</v>
      </c>
      <c r="H395" s="68"/>
      <c r="I395" s="198" t="s">
        <v>2379</v>
      </c>
      <c r="J395" s="68"/>
      <c r="K395" s="68"/>
      <c r="L395" s="68"/>
      <c r="M395" s="68"/>
      <c r="N395" s="362"/>
      <c r="O395" s="362"/>
      <c r="P395" s="216">
        <v>0</v>
      </c>
      <c r="Q395" s="216">
        <v>1403</v>
      </c>
      <c r="R395" s="68" t="s">
        <v>638</v>
      </c>
      <c r="S395" s="363"/>
      <c r="T395" s="277"/>
    </row>
    <row r="396" spans="1:20" ht="51">
      <c r="A396" s="192" t="s">
        <v>541</v>
      </c>
      <c r="B396" s="68"/>
      <c r="C396" s="214" t="s">
        <v>590</v>
      </c>
      <c r="D396" s="215">
        <v>44988</v>
      </c>
      <c r="E396" s="192" t="s">
        <v>2147</v>
      </c>
      <c r="F396" s="192" t="s">
        <v>3</v>
      </c>
      <c r="G396" s="192">
        <v>2096658</v>
      </c>
      <c r="H396" s="68"/>
      <c r="I396" s="198" t="s">
        <v>1560</v>
      </c>
      <c r="J396" s="68"/>
      <c r="K396" s="68"/>
      <c r="L396" s="68"/>
      <c r="M396" s="68"/>
      <c r="N396" s="362"/>
      <c r="O396" s="362"/>
      <c r="P396" s="216">
        <v>0</v>
      </c>
      <c r="Q396" s="216">
        <v>810</v>
      </c>
      <c r="R396" s="68" t="s">
        <v>638</v>
      </c>
      <c r="S396" s="363"/>
      <c r="T396" s="277"/>
    </row>
    <row r="397" spans="1:20" ht="51">
      <c r="A397" s="192">
        <v>902</v>
      </c>
      <c r="B397" s="68"/>
      <c r="C397" s="214" t="s">
        <v>191</v>
      </c>
      <c r="D397" s="215">
        <v>44988</v>
      </c>
      <c r="E397" s="192" t="s">
        <v>2148</v>
      </c>
      <c r="F397" s="192" t="s">
        <v>3</v>
      </c>
      <c r="G397" s="192">
        <v>2096679</v>
      </c>
      <c r="H397" s="68"/>
      <c r="I397" s="198" t="s">
        <v>2380</v>
      </c>
      <c r="J397" s="68"/>
      <c r="K397" s="68"/>
      <c r="L397" s="68"/>
      <c r="M397" s="68"/>
      <c r="N397" s="362"/>
      <c r="O397" s="362"/>
      <c r="P397" s="216">
        <v>0</v>
      </c>
      <c r="Q397" s="216">
        <v>10.67</v>
      </c>
      <c r="R397" s="68" t="s">
        <v>638</v>
      </c>
      <c r="S397" s="363"/>
      <c r="T397" s="277"/>
    </row>
    <row r="398" spans="1:20" ht="51">
      <c r="A398" s="192" t="s">
        <v>541</v>
      </c>
      <c r="B398" s="68"/>
      <c r="C398" s="214" t="s">
        <v>590</v>
      </c>
      <c r="D398" s="215">
        <v>44988</v>
      </c>
      <c r="E398" s="192" t="s">
        <v>2149</v>
      </c>
      <c r="F398" s="192" t="s">
        <v>3</v>
      </c>
      <c r="G398" s="192">
        <v>2096733</v>
      </c>
      <c r="H398" s="68"/>
      <c r="I398" s="198" t="s">
        <v>2381</v>
      </c>
      <c r="J398" s="68"/>
      <c r="K398" s="68"/>
      <c r="L398" s="68"/>
      <c r="M398" s="68"/>
      <c r="N398" s="362"/>
      <c r="O398" s="362"/>
      <c r="P398" s="216">
        <v>0</v>
      </c>
      <c r="Q398" s="216">
        <v>2160.96</v>
      </c>
      <c r="R398" s="68" t="s">
        <v>638</v>
      </c>
      <c r="S398" s="363"/>
      <c r="T398" s="277"/>
    </row>
    <row r="399" spans="1:20" ht="51">
      <c r="A399" s="192" t="s">
        <v>541</v>
      </c>
      <c r="B399" s="68"/>
      <c r="C399" s="214" t="s">
        <v>590</v>
      </c>
      <c r="D399" s="215">
        <v>44988</v>
      </c>
      <c r="E399" s="192" t="s">
        <v>2150</v>
      </c>
      <c r="F399" s="192" t="s">
        <v>3</v>
      </c>
      <c r="G399" s="192">
        <v>2096758</v>
      </c>
      <c r="H399" s="68"/>
      <c r="I399" s="198" t="s">
        <v>1762</v>
      </c>
      <c r="J399" s="68"/>
      <c r="K399" s="68"/>
      <c r="L399" s="68"/>
      <c r="M399" s="68"/>
      <c r="N399" s="362"/>
      <c r="O399" s="362"/>
      <c r="P399" s="216">
        <v>0</v>
      </c>
      <c r="Q399" s="216">
        <v>1360</v>
      </c>
      <c r="R399" s="68" t="s">
        <v>638</v>
      </c>
      <c r="S399" s="363"/>
      <c r="T399" s="277"/>
    </row>
    <row r="400" spans="1:20" ht="63.75">
      <c r="A400" s="192" t="s">
        <v>541</v>
      </c>
      <c r="B400" s="68"/>
      <c r="C400" s="214" t="s">
        <v>590</v>
      </c>
      <c r="D400" s="215">
        <v>44988</v>
      </c>
      <c r="E400" s="192" t="s">
        <v>2151</v>
      </c>
      <c r="F400" s="192" t="s">
        <v>3</v>
      </c>
      <c r="G400" s="192">
        <v>2096558</v>
      </c>
      <c r="H400" s="68"/>
      <c r="I400" s="198" t="s">
        <v>2382</v>
      </c>
      <c r="J400" s="68"/>
      <c r="K400" s="68"/>
      <c r="L400" s="68"/>
      <c r="M400" s="68"/>
      <c r="N400" s="362"/>
      <c r="O400" s="362"/>
      <c r="P400" s="216">
        <v>0</v>
      </c>
      <c r="Q400" s="216">
        <v>42587.18</v>
      </c>
      <c r="R400" s="68" t="s">
        <v>638</v>
      </c>
      <c r="S400" s="363"/>
      <c r="T400" s="277"/>
    </row>
    <row r="401" spans="1:20" ht="51">
      <c r="A401" s="192" t="s">
        <v>541</v>
      </c>
      <c r="B401" s="68"/>
      <c r="C401" s="214" t="s">
        <v>590</v>
      </c>
      <c r="D401" s="215">
        <v>44988</v>
      </c>
      <c r="E401" s="192" t="s">
        <v>2152</v>
      </c>
      <c r="F401" s="192" t="s">
        <v>3</v>
      </c>
      <c r="G401" s="192">
        <v>2096615</v>
      </c>
      <c r="H401" s="68"/>
      <c r="I401" s="198" t="s">
        <v>2383</v>
      </c>
      <c r="J401" s="68"/>
      <c r="K401" s="68"/>
      <c r="L401" s="68"/>
      <c r="M401" s="68"/>
      <c r="N401" s="362"/>
      <c r="O401" s="362"/>
      <c r="P401" s="216">
        <v>0</v>
      </c>
      <c r="Q401" s="216">
        <v>8005</v>
      </c>
      <c r="R401" s="68" t="s">
        <v>638</v>
      </c>
      <c r="S401" s="363"/>
      <c r="T401" s="277"/>
    </row>
    <row r="402" spans="1:20" ht="51">
      <c r="A402" s="192" t="s">
        <v>541</v>
      </c>
      <c r="B402" s="68"/>
      <c r="C402" s="214" t="s">
        <v>590</v>
      </c>
      <c r="D402" s="215">
        <v>44988</v>
      </c>
      <c r="E402" s="192" t="s">
        <v>2153</v>
      </c>
      <c r="F402" s="192" t="s">
        <v>3</v>
      </c>
      <c r="G402" s="192">
        <v>2096616</v>
      </c>
      <c r="H402" s="68"/>
      <c r="I402" s="198" t="s">
        <v>2384</v>
      </c>
      <c r="J402" s="68"/>
      <c r="K402" s="68"/>
      <c r="L402" s="68"/>
      <c r="M402" s="68"/>
      <c r="N402" s="362"/>
      <c r="O402" s="362"/>
      <c r="P402" s="216">
        <v>0</v>
      </c>
      <c r="Q402" s="216">
        <v>8005</v>
      </c>
      <c r="R402" s="68" t="s">
        <v>638</v>
      </c>
      <c r="S402" s="363"/>
      <c r="T402" s="277"/>
    </row>
    <row r="403" spans="1:20" ht="51">
      <c r="A403" s="192" t="s">
        <v>541</v>
      </c>
      <c r="B403" s="68"/>
      <c r="C403" s="214" t="s">
        <v>590</v>
      </c>
      <c r="D403" s="215">
        <v>44988</v>
      </c>
      <c r="E403" s="192" t="s">
        <v>2154</v>
      </c>
      <c r="F403" s="192" t="s">
        <v>3</v>
      </c>
      <c r="G403" s="192">
        <v>2096617</v>
      </c>
      <c r="H403" s="68"/>
      <c r="I403" s="198" t="s">
        <v>2385</v>
      </c>
      <c r="J403" s="68"/>
      <c r="K403" s="68"/>
      <c r="L403" s="68"/>
      <c r="M403" s="68"/>
      <c r="N403" s="362"/>
      <c r="O403" s="362"/>
      <c r="P403" s="216">
        <v>0</v>
      </c>
      <c r="Q403" s="216">
        <v>8005</v>
      </c>
      <c r="R403" s="68" t="s">
        <v>638</v>
      </c>
      <c r="S403" s="363"/>
      <c r="T403" s="277"/>
    </row>
    <row r="404" spans="1:20" ht="63.75">
      <c r="A404" s="192" t="s">
        <v>541</v>
      </c>
      <c r="B404" s="68"/>
      <c r="C404" s="214" t="s">
        <v>590</v>
      </c>
      <c r="D404" s="215">
        <v>44988</v>
      </c>
      <c r="E404" s="192" t="s">
        <v>2155</v>
      </c>
      <c r="F404" s="192" t="s">
        <v>3</v>
      </c>
      <c r="G404" s="192">
        <v>2096619</v>
      </c>
      <c r="H404" s="68"/>
      <c r="I404" s="198" t="s">
        <v>2386</v>
      </c>
      <c r="J404" s="68"/>
      <c r="K404" s="68"/>
      <c r="L404" s="68"/>
      <c r="M404" s="68"/>
      <c r="N404" s="362"/>
      <c r="O404" s="362"/>
      <c r="P404" s="216">
        <v>0</v>
      </c>
      <c r="Q404" s="216">
        <v>38803.660000000003</v>
      </c>
      <c r="R404" s="68" t="s">
        <v>638</v>
      </c>
      <c r="S404" s="363"/>
      <c r="T404" s="277"/>
    </row>
    <row r="405" spans="1:20" ht="63.75">
      <c r="A405" s="192" t="s">
        <v>541</v>
      </c>
      <c r="B405" s="68"/>
      <c r="C405" s="214" t="s">
        <v>590</v>
      </c>
      <c r="D405" s="215">
        <v>44988</v>
      </c>
      <c r="E405" s="192" t="s">
        <v>2156</v>
      </c>
      <c r="F405" s="192" t="s">
        <v>3</v>
      </c>
      <c r="G405" s="192">
        <v>2096621</v>
      </c>
      <c r="H405" s="68"/>
      <c r="I405" s="198" t="s">
        <v>2387</v>
      </c>
      <c r="J405" s="68"/>
      <c r="K405" s="68"/>
      <c r="L405" s="68"/>
      <c r="M405" s="68"/>
      <c r="N405" s="362"/>
      <c r="O405" s="362"/>
      <c r="P405" s="216">
        <v>0</v>
      </c>
      <c r="Q405" s="216">
        <v>15053.19</v>
      </c>
      <c r="R405" s="68" t="s">
        <v>638</v>
      </c>
      <c r="S405" s="363"/>
      <c r="T405" s="277"/>
    </row>
    <row r="406" spans="1:20" ht="51">
      <c r="A406" s="192" t="s">
        <v>541</v>
      </c>
      <c r="B406" s="68"/>
      <c r="C406" s="214" t="s">
        <v>590</v>
      </c>
      <c r="D406" s="215">
        <v>44991</v>
      </c>
      <c r="E406" s="192" t="s">
        <v>2157</v>
      </c>
      <c r="F406" s="192" t="s">
        <v>3</v>
      </c>
      <c r="G406" s="192">
        <v>2096914</v>
      </c>
      <c r="H406" s="68"/>
      <c r="I406" s="198" t="s">
        <v>1763</v>
      </c>
      <c r="J406" s="68"/>
      <c r="K406" s="68"/>
      <c r="L406" s="68"/>
      <c r="M406" s="68"/>
      <c r="N406" s="362"/>
      <c r="O406" s="362"/>
      <c r="P406" s="216">
        <v>0</v>
      </c>
      <c r="Q406" s="216">
        <v>930</v>
      </c>
      <c r="R406" s="68" t="s">
        <v>638</v>
      </c>
      <c r="S406" s="363"/>
      <c r="T406" s="277"/>
    </row>
    <row r="407" spans="1:20" ht="51">
      <c r="A407" s="192" t="s">
        <v>541</v>
      </c>
      <c r="B407" s="68"/>
      <c r="C407" s="214" t="s">
        <v>590</v>
      </c>
      <c r="D407" s="215">
        <v>44992</v>
      </c>
      <c r="E407" s="192" t="s">
        <v>2158</v>
      </c>
      <c r="F407" s="192" t="s">
        <v>3</v>
      </c>
      <c r="G407" s="192">
        <v>2097388</v>
      </c>
      <c r="H407" s="68"/>
      <c r="I407" s="198" t="s">
        <v>1761</v>
      </c>
      <c r="J407" s="68"/>
      <c r="K407" s="68"/>
      <c r="L407" s="68"/>
      <c r="M407" s="68"/>
      <c r="N407" s="362"/>
      <c r="O407" s="362"/>
      <c r="P407" s="216">
        <v>0</v>
      </c>
      <c r="Q407" s="216">
        <v>1441</v>
      </c>
      <c r="R407" s="68" t="s">
        <v>638</v>
      </c>
      <c r="S407" s="363"/>
      <c r="T407" s="277"/>
    </row>
    <row r="408" spans="1:20" ht="51">
      <c r="A408" s="192" t="s">
        <v>541</v>
      </c>
      <c r="B408" s="68"/>
      <c r="C408" s="214" t="s">
        <v>590</v>
      </c>
      <c r="D408" s="215">
        <v>44992</v>
      </c>
      <c r="E408" s="192" t="s">
        <v>2159</v>
      </c>
      <c r="F408" s="192" t="s">
        <v>3</v>
      </c>
      <c r="G408" s="192">
        <v>2097473</v>
      </c>
      <c r="H408" s="68"/>
      <c r="I408" s="198" t="s">
        <v>2388</v>
      </c>
      <c r="J408" s="68"/>
      <c r="K408" s="68"/>
      <c r="L408" s="68"/>
      <c r="M408" s="68"/>
      <c r="N408" s="362"/>
      <c r="O408" s="362"/>
      <c r="P408" s="216">
        <v>0</v>
      </c>
      <c r="Q408" s="216">
        <v>1364.9</v>
      </c>
      <c r="R408" s="68" t="s">
        <v>638</v>
      </c>
      <c r="S408" s="363"/>
      <c r="T408" s="277"/>
    </row>
    <row r="409" spans="1:20" ht="51">
      <c r="A409" s="192" t="s">
        <v>541</v>
      </c>
      <c r="B409" s="68"/>
      <c r="C409" s="214" t="s">
        <v>590</v>
      </c>
      <c r="D409" s="215">
        <v>44992</v>
      </c>
      <c r="E409" s="192" t="s">
        <v>2160</v>
      </c>
      <c r="F409" s="192" t="s">
        <v>3</v>
      </c>
      <c r="G409" s="192">
        <v>2097652</v>
      </c>
      <c r="H409" s="68"/>
      <c r="I409" s="198" t="s">
        <v>1766</v>
      </c>
      <c r="J409" s="68"/>
      <c r="K409" s="68"/>
      <c r="L409" s="68"/>
      <c r="M409" s="68"/>
      <c r="N409" s="362"/>
      <c r="O409" s="362"/>
      <c r="P409" s="216">
        <v>0</v>
      </c>
      <c r="Q409" s="216">
        <v>2205</v>
      </c>
      <c r="R409" s="68" t="s">
        <v>638</v>
      </c>
      <c r="S409" s="363"/>
      <c r="T409" s="277"/>
    </row>
    <row r="410" spans="1:20" ht="51">
      <c r="A410" s="192">
        <v>145</v>
      </c>
      <c r="B410" s="68"/>
      <c r="C410" s="214" t="s">
        <v>68</v>
      </c>
      <c r="D410" s="215">
        <v>44992</v>
      </c>
      <c r="E410" s="192" t="s">
        <v>2161</v>
      </c>
      <c r="F410" s="192" t="s">
        <v>3</v>
      </c>
      <c r="G410" s="192">
        <v>2097454</v>
      </c>
      <c r="H410" s="68"/>
      <c r="I410" s="198" t="s">
        <v>2389</v>
      </c>
      <c r="J410" s="68"/>
      <c r="K410" s="68"/>
      <c r="L410" s="68"/>
      <c r="M410" s="68"/>
      <c r="N410" s="362"/>
      <c r="O410" s="362"/>
      <c r="P410" s="216">
        <v>0</v>
      </c>
      <c r="Q410" s="216">
        <v>1530.98</v>
      </c>
      <c r="R410" s="68" t="s">
        <v>638</v>
      </c>
      <c r="S410" s="363"/>
      <c r="T410" s="277"/>
    </row>
    <row r="411" spans="1:20" ht="51">
      <c r="A411" s="192" t="s">
        <v>541</v>
      </c>
      <c r="B411" s="68"/>
      <c r="C411" s="214" t="s">
        <v>590</v>
      </c>
      <c r="D411" s="215">
        <v>44993</v>
      </c>
      <c r="E411" s="192" t="s">
        <v>2162</v>
      </c>
      <c r="F411" s="192" t="s">
        <v>3</v>
      </c>
      <c r="G411" s="192">
        <v>2098316</v>
      </c>
      <c r="H411" s="68"/>
      <c r="I411" s="198" t="s">
        <v>2390</v>
      </c>
      <c r="J411" s="68"/>
      <c r="K411" s="68"/>
      <c r="L411" s="68"/>
      <c r="M411" s="68"/>
      <c r="N411" s="362"/>
      <c r="O411" s="362"/>
      <c r="P411" s="216">
        <v>0</v>
      </c>
      <c r="Q411" s="216">
        <v>5028</v>
      </c>
      <c r="R411" s="68" t="s">
        <v>638</v>
      </c>
      <c r="S411" s="363"/>
      <c r="T411" s="277"/>
    </row>
    <row r="412" spans="1:20" ht="51">
      <c r="A412" s="192">
        <v>288</v>
      </c>
      <c r="B412" s="68"/>
      <c r="C412" s="214" t="s">
        <v>117</v>
      </c>
      <c r="D412" s="215">
        <v>44993</v>
      </c>
      <c r="E412" s="192" t="s">
        <v>2163</v>
      </c>
      <c r="F412" s="192" t="s">
        <v>3</v>
      </c>
      <c r="G412" s="192">
        <v>2098349</v>
      </c>
      <c r="H412" s="68"/>
      <c r="I412" s="198" t="s">
        <v>2391</v>
      </c>
      <c r="J412" s="68"/>
      <c r="K412" s="68"/>
      <c r="L412" s="68"/>
      <c r="M412" s="68"/>
      <c r="N412" s="362"/>
      <c r="O412" s="362"/>
      <c r="P412" s="216">
        <v>0</v>
      </c>
      <c r="Q412" s="216">
        <v>361</v>
      </c>
      <c r="R412" s="68" t="s">
        <v>638</v>
      </c>
      <c r="S412" s="363"/>
      <c r="T412" s="277"/>
    </row>
    <row r="413" spans="1:20" ht="51">
      <c r="A413" s="192" t="s">
        <v>541</v>
      </c>
      <c r="B413" s="68"/>
      <c r="C413" s="214" t="s">
        <v>590</v>
      </c>
      <c r="D413" s="215">
        <v>44994</v>
      </c>
      <c r="E413" s="192" t="s">
        <v>2164</v>
      </c>
      <c r="F413" s="192" t="s">
        <v>3</v>
      </c>
      <c r="G413" s="192">
        <v>2099004</v>
      </c>
      <c r="H413" s="68"/>
      <c r="I413" s="198" t="s">
        <v>2392</v>
      </c>
      <c r="J413" s="68"/>
      <c r="K413" s="68"/>
      <c r="L413" s="68"/>
      <c r="M413" s="68"/>
      <c r="N413" s="362"/>
      <c r="O413" s="362"/>
      <c r="P413" s="216">
        <v>0</v>
      </c>
      <c r="Q413" s="216">
        <v>12872.96</v>
      </c>
      <c r="R413" s="68" t="s">
        <v>638</v>
      </c>
      <c r="S413" s="363"/>
      <c r="T413" s="277"/>
    </row>
    <row r="414" spans="1:20" ht="51">
      <c r="A414" s="192" t="s">
        <v>541</v>
      </c>
      <c r="B414" s="68"/>
      <c r="C414" s="214" t="s">
        <v>590</v>
      </c>
      <c r="D414" s="215">
        <v>44994</v>
      </c>
      <c r="E414" s="192" t="s">
        <v>2165</v>
      </c>
      <c r="F414" s="192" t="s">
        <v>3</v>
      </c>
      <c r="G414" s="192">
        <v>2098977</v>
      </c>
      <c r="H414" s="68"/>
      <c r="I414" s="198" t="s">
        <v>2393</v>
      </c>
      <c r="J414" s="68"/>
      <c r="K414" s="68"/>
      <c r="L414" s="68"/>
      <c r="M414" s="68"/>
      <c r="N414" s="362"/>
      <c r="O414" s="362"/>
      <c r="P414" s="216">
        <v>0</v>
      </c>
      <c r="Q414" s="216">
        <v>2782.5</v>
      </c>
      <c r="R414" s="68" t="s">
        <v>638</v>
      </c>
      <c r="S414" s="363"/>
      <c r="T414" s="277"/>
    </row>
    <row r="415" spans="1:20" ht="51">
      <c r="A415" s="192" t="s">
        <v>541</v>
      </c>
      <c r="B415" s="68"/>
      <c r="C415" s="214" t="s">
        <v>590</v>
      </c>
      <c r="D415" s="215">
        <v>44995</v>
      </c>
      <c r="E415" s="192" t="s">
        <v>2166</v>
      </c>
      <c r="F415" s="192" t="s">
        <v>3</v>
      </c>
      <c r="G415" s="192">
        <v>2099196</v>
      </c>
      <c r="H415" s="68"/>
      <c r="I415" s="198" t="s">
        <v>2394</v>
      </c>
      <c r="J415" s="68"/>
      <c r="K415" s="68"/>
      <c r="L415" s="68"/>
      <c r="M415" s="68"/>
      <c r="N415" s="362"/>
      <c r="O415" s="362"/>
      <c r="P415" s="216">
        <v>0</v>
      </c>
      <c r="Q415" s="216">
        <v>800</v>
      </c>
      <c r="R415" s="68" t="s">
        <v>638</v>
      </c>
      <c r="S415" s="363"/>
      <c r="T415" s="277"/>
    </row>
    <row r="416" spans="1:20" ht="51">
      <c r="A416" s="192" t="s">
        <v>541</v>
      </c>
      <c r="B416" s="68"/>
      <c r="C416" s="214" t="s">
        <v>590</v>
      </c>
      <c r="D416" s="215">
        <v>44995</v>
      </c>
      <c r="E416" s="192" t="s">
        <v>2167</v>
      </c>
      <c r="F416" s="192" t="s">
        <v>3</v>
      </c>
      <c r="G416" s="192">
        <v>2099240</v>
      </c>
      <c r="H416" s="68"/>
      <c r="I416" s="198" t="s">
        <v>2395</v>
      </c>
      <c r="J416" s="68"/>
      <c r="K416" s="68"/>
      <c r="L416" s="68"/>
      <c r="M416" s="68"/>
      <c r="N416" s="362"/>
      <c r="O416" s="362"/>
      <c r="P416" s="216">
        <v>0</v>
      </c>
      <c r="Q416" s="216">
        <v>51.43</v>
      </c>
      <c r="R416" s="68" t="s">
        <v>638</v>
      </c>
      <c r="S416" s="363"/>
      <c r="T416" s="277"/>
    </row>
    <row r="417" spans="1:20" ht="51">
      <c r="A417" s="192">
        <v>418</v>
      </c>
      <c r="B417" s="68"/>
      <c r="C417" s="214" t="s">
        <v>148</v>
      </c>
      <c r="D417" s="215">
        <v>44995</v>
      </c>
      <c r="E417" s="192" t="s">
        <v>2168</v>
      </c>
      <c r="F417" s="192" t="s">
        <v>3</v>
      </c>
      <c r="G417" s="192">
        <v>2099314</v>
      </c>
      <c r="H417" s="68"/>
      <c r="I417" s="198" t="s">
        <v>2396</v>
      </c>
      <c r="J417" s="68"/>
      <c r="K417" s="68"/>
      <c r="L417" s="68"/>
      <c r="M417" s="68"/>
      <c r="N417" s="362"/>
      <c r="O417" s="362"/>
      <c r="P417" s="216">
        <v>0</v>
      </c>
      <c r="Q417" s="216">
        <v>400</v>
      </c>
      <c r="R417" s="68" t="s">
        <v>638</v>
      </c>
      <c r="S417" s="363"/>
      <c r="T417" s="277"/>
    </row>
    <row r="418" spans="1:20" ht="63.75">
      <c r="A418" s="192" t="s">
        <v>541</v>
      </c>
      <c r="B418" s="68"/>
      <c r="C418" s="214" t="s">
        <v>590</v>
      </c>
      <c r="D418" s="215">
        <v>44995</v>
      </c>
      <c r="E418" s="192" t="s">
        <v>2169</v>
      </c>
      <c r="F418" s="192" t="s">
        <v>3</v>
      </c>
      <c r="G418" s="192">
        <v>2099322</v>
      </c>
      <c r="H418" s="68"/>
      <c r="I418" s="198" t="s">
        <v>2397</v>
      </c>
      <c r="J418" s="68"/>
      <c r="K418" s="68"/>
      <c r="L418" s="68"/>
      <c r="M418" s="68"/>
      <c r="N418" s="362"/>
      <c r="O418" s="362"/>
      <c r="P418" s="216">
        <v>0</v>
      </c>
      <c r="Q418" s="216">
        <v>13500</v>
      </c>
      <c r="R418" s="68" t="s">
        <v>638</v>
      </c>
      <c r="S418" s="363"/>
      <c r="T418" s="277"/>
    </row>
    <row r="419" spans="1:20" ht="51">
      <c r="A419" s="192" t="s">
        <v>541</v>
      </c>
      <c r="B419" s="68"/>
      <c r="C419" s="214" t="s">
        <v>590</v>
      </c>
      <c r="D419" s="215">
        <v>44995</v>
      </c>
      <c r="E419" s="192" t="s">
        <v>2170</v>
      </c>
      <c r="F419" s="192" t="s">
        <v>3</v>
      </c>
      <c r="G419" s="192">
        <v>2099211</v>
      </c>
      <c r="H419" s="68"/>
      <c r="I419" s="198" t="s">
        <v>2398</v>
      </c>
      <c r="J419" s="68"/>
      <c r="K419" s="68"/>
      <c r="L419" s="68"/>
      <c r="M419" s="68"/>
      <c r="N419" s="362"/>
      <c r="O419" s="362"/>
      <c r="P419" s="216">
        <v>0</v>
      </c>
      <c r="Q419" s="216">
        <v>1200000</v>
      </c>
      <c r="R419" s="68" t="s">
        <v>638</v>
      </c>
      <c r="S419" s="363"/>
      <c r="T419" s="277"/>
    </row>
    <row r="420" spans="1:20" ht="51">
      <c r="A420" s="192" t="s">
        <v>541</v>
      </c>
      <c r="B420" s="68"/>
      <c r="C420" s="214" t="s">
        <v>590</v>
      </c>
      <c r="D420" s="215">
        <v>44995</v>
      </c>
      <c r="E420" s="192" t="s">
        <v>2171</v>
      </c>
      <c r="F420" s="192" t="s">
        <v>3</v>
      </c>
      <c r="G420" s="192">
        <v>2099238</v>
      </c>
      <c r="H420" s="68"/>
      <c r="I420" s="198" t="s">
        <v>2399</v>
      </c>
      <c r="J420" s="68"/>
      <c r="K420" s="68"/>
      <c r="L420" s="68"/>
      <c r="M420" s="68"/>
      <c r="N420" s="362"/>
      <c r="O420" s="362"/>
      <c r="P420" s="216">
        <v>0</v>
      </c>
      <c r="Q420" s="216">
        <v>3221.91</v>
      </c>
      <c r="R420" s="68" t="s">
        <v>638</v>
      </c>
      <c r="S420" s="363"/>
      <c r="T420" s="277"/>
    </row>
    <row r="421" spans="1:20" ht="51">
      <c r="A421" s="192" t="s">
        <v>541</v>
      </c>
      <c r="B421" s="68"/>
      <c r="C421" s="214" t="s">
        <v>590</v>
      </c>
      <c r="D421" s="215">
        <v>44998</v>
      </c>
      <c r="E421" s="192" t="s">
        <v>2172</v>
      </c>
      <c r="F421" s="192" t="s">
        <v>3</v>
      </c>
      <c r="G421" s="192">
        <v>2099601</v>
      </c>
      <c r="H421" s="68"/>
      <c r="I421" s="198" t="s">
        <v>1785</v>
      </c>
      <c r="J421" s="68"/>
      <c r="K421" s="68"/>
      <c r="L421" s="68"/>
      <c r="M421" s="68"/>
      <c r="N421" s="362"/>
      <c r="O421" s="362"/>
      <c r="P421" s="216">
        <v>0</v>
      </c>
      <c r="Q421" s="216">
        <v>5603</v>
      </c>
      <c r="R421" s="68" t="s">
        <v>638</v>
      </c>
      <c r="S421" s="363"/>
      <c r="T421" s="277"/>
    </row>
    <row r="422" spans="1:20" ht="63.75">
      <c r="A422" s="192">
        <v>417</v>
      </c>
      <c r="B422" s="68"/>
      <c r="C422" s="214" t="s">
        <v>147</v>
      </c>
      <c r="D422" s="215">
        <v>44998</v>
      </c>
      <c r="E422" s="192" t="s">
        <v>2173</v>
      </c>
      <c r="F422" s="192" t="s">
        <v>3</v>
      </c>
      <c r="G422" s="192">
        <v>2099602</v>
      </c>
      <c r="H422" s="68"/>
      <c r="I422" s="198" t="s">
        <v>2400</v>
      </c>
      <c r="J422" s="68"/>
      <c r="K422" s="68"/>
      <c r="L422" s="68"/>
      <c r="M422" s="68"/>
      <c r="N422" s="362"/>
      <c r="O422" s="362"/>
      <c r="P422" s="216">
        <v>0</v>
      </c>
      <c r="Q422" s="216">
        <v>2944.24</v>
      </c>
      <c r="R422" s="68" t="s">
        <v>638</v>
      </c>
      <c r="S422" s="363"/>
      <c r="T422" s="277"/>
    </row>
    <row r="423" spans="1:20" ht="63.75">
      <c r="A423" s="192">
        <v>417</v>
      </c>
      <c r="B423" s="68"/>
      <c r="C423" s="214" t="s">
        <v>147</v>
      </c>
      <c r="D423" s="215">
        <v>44998</v>
      </c>
      <c r="E423" s="192" t="s">
        <v>2174</v>
      </c>
      <c r="F423" s="192" t="s">
        <v>3</v>
      </c>
      <c r="G423" s="192">
        <v>2099603</v>
      </c>
      <c r="H423" s="68"/>
      <c r="I423" s="198" t="s">
        <v>2401</v>
      </c>
      <c r="J423" s="68"/>
      <c r="K423" s="68"/>
      <c r="L423" s="68"/>
      <c r="M423" s="68"/>
      <c r="N423" s="362"/>
      <c r="O423" s="362"/>
      <c r="P423" s="216">
        <v>0</v>
      </c>
      <c r="Q423" s="216">
        <v>882.99</v>
      </c>
      <c r="R423" s="68" t="s">
        <v>638</v>
      </c>
      <c r="S423" s="363"/>
      <c r="T423" s="277"/>
    </row>
    <row r="424" spans="1:20" ht="63.75">
      <c r="A424" s="192">
        <v>417</v>
      </c>
      <c r="B424" s="68"/>
      <c r="C424" s="214" t="s">
        <v>147</v>
      </c>
      <c r="D424" s="215">
        <v>44998</v>
      </c>
      <c r="E424" s="192" t="s">
        <v>2175</v>
      </c>
      <c r="F424" s="192" t="s">
        <v>3</v>
      </c>
      <c r="G424" s="192">
        <v>2099604</v>
      </c>
      <c r="H424" s="68"/>
      <c r="I424" s="198" t="s">
        <v>2402</v>
      </c>
      <c r="J424" s="68"/>
      <c r="K424" s="68"/>
      <c r="L424" s="68"/>
      <c r="M424" s="68"/>
      <c r="N424" s="362"/>
      <c r="O424" s="362"/>
      <c r="P424" s="216">
        <v>0</v>
      </c>
      <c r="Q424" s="216">
        <v>3672.76</v>
      </c>
      <c r="R424" s="68" t="s">
        <v>638</v>
      </c>
      <c r="S424" s="363"/>
      <c r="T424" s="277"/>
    </row>
    <row r="425" spans="1:20" ht="63.75">
      <c r="A425" s="192" t="s">
        <v>541</v>
      </c>
      <c r="B425" s="68"/>
      <c r="C425" s="214" t="s">
        <v>590</v>
      </c>
      <c r="D425" s="215">
        <v>44998</v>
      </c>
      <c r="E425" s="192" t="s">
        <v>2176</v>
      </c>
      <c r="F425" s="192" t="s">
        <v>3</v>
      </c>
      <c r="G425" s="192">
        <v>2099606</v>
      </c>
      <c r="H425" s="68"/>
      <c r="I425" s="198" t="s">
        <v>2403</v>
      </c>
      <c r="J425" s="68"/>
      <c r="K425" s="68"/>
      <c r="L425" s="68"/>
      <c r="M425" s="68"/>
      <c r="N425" s="362"/>
      <c r="O425" s="362"/>
      <c r="P425" s="216">
        <v>0</v>
      </c>
      <c r="Q425" s="216">
        <v>2011.18</v>
      </c>
      <c r="R425" s="68" t="s">
        <v>638</v>
      </c>
      <c r="S425" s="363"/>
      <c r="T425" s="277"/>
    </row>
    <row r="426" spans="1:20" ht="63.75">
      <c r="A426" s="192" t="s">
        <v>541</v>
      </c>
      <c r="B426" s="68"/>
      <c r="C426" s="214" t="s">
        <v>590</v>
      </c>
      <c r="D426" s="215">
        <v>44998</v>
      </c>
      <c r="E426" s="192" t="s">
        <v>2177</v>
      </c>
      <c r="F426" s="192" t="s">
        <v>3</v>
      </c>
      <c r="G426" s="192">
        <v>2099608</v>
      </c>
      <c r="H426" s="68"/>
      <c r="I426" s="198" t="s">
        <v>2404</v>
      </c>
      <c r="J426" s="68"/>
      <c r="K426" s="68"/>
      <c r="L426" s="68"/>
      <c r="M426" s="68"/>
      <c r="N426" s="362"/>
      <c r="O426" s="362"/>
      <c r="P426" s="216">
        <v>0</v>
      </c>
      <c r="Q426" s="216">
        <v>2011.18</v>
      </c>
      <c r="R426" s="68" t="s">
        <v>638</v>
      </c>
      <c r="S426" s="363"/>
      <c r="T426" s="277"/>
    </row>
    <row r="427" spans="1:20" ht="63.75">
      <c r="A427" s="192" t="s">
        <v>541</v>
      </c>
      <c r="B427" s="68"/>
      <c r="C427" s="214" t="s">
        <v>590</v>
      </c>
      <c r="D427" s="215">
        <v>44998</v>
      </c>
      <c r="E427" s="192" t="s">
        <v>2178</v>
      </c>
      <c r="F427" s="192" t="s">
        <v>3</v>
      </c>
      <c r="G427" s="192">
        <v>2099667</v>
      </c>
      <c r="H427" s="68"/>
      <c r="I427" s="198" t="s">
        <v>2405</v>
      </c>
      <c r="J427" s="68"/>
      <c r="K427" s="68"/>
      <c r="L427" s="68"/>
      <c r="M427" s="68"/>
      <c r="N427" s="362"/>
      <c r="O427" s="362"/>
      <c r="P427" s="216">
        <v>0</v>
      </c>
      <c r="Q427" s="216">
        <v>920</v>
      </c>
      <c r="R427" s="68" t="s">
        <v>638</v>
      </c>
      <c r="S427" s="363"/>
      <c r="T427" s="277"/>
    </row>
    <row r="428" spans="1:20" ht="63.75">
      <c r="A428" s="192" t="s">
        <v>541</v>
      </c>
      <c r="B428" s="68"/>
      <c r="C428" s="214" t="s">
        <v>590</v>
      </c>
      <c r="D428" s="215">
        <v>44998</v>
      </c>
      <c r="E428" s="192" t="s">
        <v>2179</v>
      </c>
      <c r="F428" s="192" t="s">
        <v>3</v>
      </c>
      <c r="G428" s="192">
        <v>2099669</v>
      </c>
      <c r="H428" s="68"/>
      <c r="I428" s="198" t="s">
        <v>2406</v>
      </c>
      <c r="J428" s="68"/>
      <c r="K428" s="68"/>
      <c r="L428" s="68"/>
      <c r="M428" s="68"/>
      <c r="N428" s="362"/>
      <c r="O428" s="362"/>
      <c r="P428" s="216">
        <v>0</v>
      </c>
      <c r="Q428" s="216">
        <v>705</v>
      </c>
      <c r="R428" s="68" t="s">
        <v>638</v>
      </c>
      <c r="S428" s="363"/>
      <c r="T428" s="277"/>
    </row>
    <row r="429" spans="1:20" ht="63.75">
      <c r="A429" s="192" t="s">
        <v>541</v>
      </c>
      <c r="B429" s="68"/>
      <c r="C429" s="214" t="s">
        <v>590</v>
      </c>
      <c r="D429" s="215">
        <v>44998</v>
      </c>
      <c r="E429" s="192" t="s">
        <v>2180</v>
      </c>
      <c r="F429" s="192" t="s">
        <v>3</v>
      </c>
      <c r="G429" s="192">
        <v>2099672</v>
      </c>
      <c r="H429" s="68"/>
      <c r="I429" s="198" t="s">
        <v>2407</v>
      </c>
      <c r="J429" s="68"/>
      <c r="K429" s="68"/>
      <c r="L429" s="68"/>
      <c r="M429" s="68"/>
      <c r="N429" s="362"/>
      <c r="O429" s="362"/>
      <c r="P429" s="216">
        <v>0</v>
      </c>
      <c r="Q429" s="216">
        <v>920</v>
      </c>
      <c r="R429" s="68" t="s">
        <v>638</v>
      </c>
      <c r="S429" s="363"/>
      <c r="T429" s="277"/>
    </row>
    <row r="430" spans="1:20" ht="51">
      <c r="A430" s="192" t="s">
        <v>541</v>
      </c>
      <c r="B430" s="68"/>
      <c r="C430" s="214" t="s">
        <v>590</v>
      </c>
      <c r="D430" s="215">
        <v>44998</v>
      </c>
      <c r="E430" s="192" t="s">
        <v>2181</v>
      </c>
      <c r="F430" s="192" t="s">
        <v>3</v>
      </c>
      <c r="G430" s="192">
        <v>2099654</v>
      </c>
      <c r="H430" s="68"/>
      <c r="I430" s="198" t="s">
        <v>2408</v>
      </c>
      <c r="J430" s="68"/>
      <c r="K430" s="68"/>
      <c r="L430" s="68"/>
      <c r="M430" s="68"/>
      <c r="N430" s="362"/>
      <c r="O430" s="362"/>
      <c r="P430" s="216">
        <v>0</v>
      </c>
      <c r="Q430" s="216">
        <v>23.31</v>
      </c>
      <c r="R430" s="68" t="s">
        <v>638</v>
      </c>
      <c r="S430" s="363"/>
      <c r="T430" s="277"/>
    </row>
    <row r="431" spans="1:20" ht="51">
      <c r="A431" s="192">
        <v>46</v>
      </c>
      <c r="B431" s="68"/>
      <c r="C431" s="214" t="s">
        <v>1379</v>
      </c>
      <c r="D431" s="215">
        <v>44998</v>
      </c>
      <c r="E431" s="192" t="s">
        <v>2182</v>
      </c>
      <c r="F431" s="192" t="s">
        <v>3</v>
      </c>
      <c r="G431" s="192">
        <v>2099655</v>
      </c>
      <c r="H431" s="68"/>
      <c r="I431" s="198" t="s">
        <v>2409</v>
      </c>
      <c r="J431" s="68"/>
      <c r="K431" s="68"/>
      <c r="L431" s="68"/>
      <c r="M431" s="68"/>
      <c r="N431" s="362"/>
      <c r="O431" s="362"/>
      <c r="P431" s="216">
        <v>0</v>
      </c>
      <c r="Q431" s="216">
        <v>2894</v>
      </c>
      <c r="R431" s="68" t="s">
        <v>638</v>
      </c>
      <c r="S431" s="363"/>
      <c r="T431" s="277"/>
    </row>
    <row r="432" spans="1:20" ht="51">
      <c r="A432" s="192" t="s">
        <v>541</v>
      </c>
      <c r="B432" s="68"/>
      <c r="C432" s="214" t="s">
        <v>590</v>
      </c>
      <c r="D432" s="215">
        <v>44999</v>
      </c>
      <c r="E432" s="192" t="s">
        <v>2183</v>
      </c>
      <c r="F432" s="192" t="s">
        <v>3</v>
      </c>
      <c r="G432" s="192">
        <v>2099997</v>
      </c>
      <c r="H432" s="68"/>
      <c r="I432" s="198" t="s">
        <v>2410</v>
      </c>
      <c r="J432" s="68"/>
      <c r="K432" s="68"/>
      <c r="L432" s="68"/>
      <c r="M432" s="68"/>
      <c r="N432" s="362"/>
      <c r="O432" s="362"/>
      <c r="P432" s="216">
        <v>0</v>
      </c>
      <c r="Q432" s="216">
        <v>700</v>
      </c>
      <c r="R432" s="68" t="s">
        <v>638</v>
      </c>
      <c r="S432" s="363"/>
      <c r="T432" s="277"/>
    </row>
    <row r="433" spans="1:20" ht="63.75">
      <c r="A433" s="192">
        <v>1339</v>
      </c>
      <c r="B433" s="68"/>
      <c r="C433" s="214" t="s">
        <v>353</v>
      </c>
      <c r="D433" s="215">
        <v>44999</v>
      </c>
      <c r="E433" s="192" t="s">
        <v>2184</v>
      </c>
      <c r="F433" s="192" t="s">
        <v>3</v>
      </c>
      <c r="G433" s="192">
        <v>2100000</v>
      </c>
      <c r="H433" s="68"/>
      <c r="I433" s="198" t="s">
        <v>2411</v>
      </c>
      <c r="J433" s="68"/>
      <c r="K433" s="68"/>
      <c r="L433" s="68"/>
      <c r="M433" s="68"/>
      <c r="N433" s="362"/>
      <c r="O433" s="362"/>
      <c r="P433" s="216">
        <v>0</v>
      </c>
      <c r="Q433" s="216">
        <v>6438.66</v>
      </c>
      <c r="R433" s="68" t="s">
        <v>638</v>
      </c>
      <c r="S433" s="363"/>
      <c r="T433" s="277"/>
    </row>
    <row r="434" spans="1:20" ht="51">
      <c r="A434" s="192" t="s">
        <v>541</v>
      </c>
      <c r="B434" s="68"/>
      <c r="C434" s="214" t="s">
        <v>590</v>
      </c>
      <c r="D434" s="215">
        <v>44999</v>
      </c>
      <c r="E434" s="192" t="s">
        <v>2185</v>
      </c>
      <c r="F434" s="192" t="s">
        <v>3</v>
      </c>
      <c r="G434" s="192">
        <v>2100003</v>
      </c>
      <c r="H434" s="68"/>
      <c r="I434" s="198" t="s">
        <v>2412</v>
      </c>
      <c r="J434" s="68"/>
      <c r="K434" s="68"/>
      <c r="L434" s="68"/>
      <c r="M434" s="68"/>
      <c r="N434" s="362"/>
      <c r="O434" s="362"/>
      <c r="P434" s="216">
        <v>0</v>
      </c>
      <c r="Q434" s="216">
        <v>50</v>
      </c>
      <c r="R434" s="68" t="s">
        <v>638</v>
      </c>
      <c r="S434" s="363"/>
      <c r="T434" s="277"/>
    </row>
    <row r="435" spans="1:20" ht="51">
      <c r="A435" s="192" t="s">
        <v>541</v>
      </c>
      <c r="B435" s="68"/>
      <c r="C435" s="214" t="s">
        <v>590</v>
      </c>
      <c r="D435" s="215">
        <v>44999</v>
      </c>
      <c r="E435" s="192" t="s">
        <v>2186</v>
      </c>
      <c r="F435" s="192" t="s">
        <v>3</v>
      </c>
      <c r="G435" s="192">
        <v>2100008</v>
      </c>
      <c r="H435" s="68"/>
      <c r="I435" s="198" t="s">
        <v>2413</v>
      </c>
      <c r="J435" s="68"/>
      <c r="K435" s="68"/>
      <c r="L435" s="68"/>
      <c r="M435" s="68"/>
      <c r="N435" s="362"/>
      <c r="O435" s="362"/>
      <c r="P435" s="216">
        <v>0</v>
      </c>
      <c r="Q435" s="216">
        <v>4947.1899999999996</v>
      </c>
      <c r="R435" s="68" t="s">
        <v>638</v>
      </c>
      <c r="S435" s="363"/>
      <c r="T435" s="277"/>
    </row>
    <row r="436" spans="1:20" ht="51">
      <c r="A436" s="192" t="s">
        <v>541</v>
      </c>
      <c r="B436" s="68"/>
      <c r="C436" s="214" t="s">
        <v>590</v>
      </c>
      <c r="D436" s="215">
        <v>44999</v>
      </c>
      <c r="E436" s="192" t="s">
        <v>2187</v>
      </c>
      <c r="F436" s="192" t="s">
        <v>3</v>
      </c>
      <c r="G436" s="192">
        <v>2100037</v>
      </c>
      <c r="H436" s="68"/>
      <c r="I436" s="198" t="s">
        <v>2414</v>
      </c>
      <c r="J436" s="68"/>
      <c r="K436" s="68"/>
      <c r="L436" s="68"/>
      <c r="M436" s="68"/>
      <c r="N436" s="362"/>
      <c r="O436" s="362"/>
      <c r="P436" s="216">
        <v>0</v>
      </c>
      <c r="Q436" s="216">
        <v>2589.23</v>
      </c>
      <c r="R436" s="68" t="s">
        <v>638</v>
      </c>
      <c r="S436" s="363"/>
      <c r="T436" s="277"/>
    </row>
    <row r="437" spans="1:20" ht="51">
      <c r="A437" s="192">
        <v>417</v>
      </c>
      <c r="B437" s="68"/>
      <c r="C437" s="214" t="s">
        <v>147</v>
      </c>
      <c r="D437" s="215">
        <v>44999</v>
      </c>
      <c r="E437" s="192" t="s">
        <v>2188</v>
      </c>
      <c r="F437" s="192" t="s">
        <v>3</v>
      </c>
      <c r="G437" s="192">
        <v>2099924</v>
      </c>
      <c r="H437" s="68"/>
      <c r="I437" s="198" t="s">
        <v>2415</v>
      </c>
      <c r="J437" s="68"/>
      <c r="K437" s="68"/>
      <c r="L437" s="68"/>
      <c r="M437" s="68"/>
      <c r="N437" s="362"/>
      <c r="O437" s="362"/>
      <c r="P437" s="216">
        <v>0</v>
      </c>
      <c r="Q437" s="216">
        <v>3413.11</v>
      </c>
      <c r="R437" s="68" t="s">
        <v>638</v>
      </c>
      <c r="S437" s="363"/>
      <c r="T437" s="277"/>
    </row>
    <row r="438" spans="1:20" ht="51">
      <c r="A438" s="192">
        <v>417</v>
      </c>
      <c r="B438" s="68"/>
      <c r="C438" s="214" t="s">
        <v>147</v>
      </c>
      <c r="D438" s="215">
        <v>44999</v>
      </c>
      <c r="E438" s="192" t="s">
        <v>2189</v>
      </c>
      <c r="F438" s="192" t="s">
        <v>3</v>
      </c>
      <c r="G438" s="192">
        <v>2099929</v>
      </c>
      <c r="H438" s="68"/>
      <c r="I438" s="198" t="s">
        <v>2416</v>
      </c>
      <c r="J438" s="68"/>
      <c r="K438" s="68"/>
      <c r="L438" s="68"/>
      <c r="M438" s="68"/>
      <c r="N438" s="362"/>
      <c r="O438" s="362"/>
      <c r="P438" s="216">
        <v>0</v>
      </c>
      <c r="Q438" s="216">
        <v>3413.11</v>
      </c>
      <c r="R438" s="68" t="s">
        <v>638</v>
      </c>
      <c r="S438" s="363"/>
      <c r="T438" s="277"/>
    </row>
    <row r="439" spans="1:20" ht="51">
      <c r="A439" s="192">
        <v>417</v>
      </c>
      <c r="B439" s="68"/>
      <c r="C439" s="214" t="s">
        <v>147</v>
      </c>
      <c r="D439" s="215">
        <v>44999</v>
      </c>
      <c r="E439" s="192" t="s">
        <v>2190</v>
      </c>
      <c r="F439" s="192" t="s">
        <v>3</v>
      </c>
      <c r="G439" s="192">
        <v>2099931</v>
      </c>
      <c r="H439" s="68"/>
      <c r="I439" s="198" t="s">
        <v>2417</v>
      </c>
      <c r="J439" s="68"/>
      <c r="K439" s="68"/>
      <c r="L439" s="68"/>
      <c r="M439" s="68"/>
      <c r="N439" s="362"/>
      <c r="O439" s="362"/>
      <c r="P439" s="216">
        <v>0</v>
      </c>
      <c r="Q439" s="216">
        <v>2905.57</v>
      </c>
      <c r="R439" s="68" t="s">
        <v>638</v>
      </c>
      <c r="S439" s="363"/>
      <c r="T439" s="277"/>
    </row>
    <row r="440" spans="1:20" ht="63.75">
      <c r="A440" s="192">
        <v>597</v>
      </c>
      <c r="B440" s="68"/>
      <c r="C440" s="214" t="s">
        <v>677</v>
      </c>
      <c r="D440" s="215">
        <v>44999</v>
      </c>
      <c r="E440" s="192" t="s">
        <v>2191</v>
      </c>
      <c r="F440" s="192" t="s">
        <v>3</v>
      </c>
      <c r="G440" s="192">
        <v>2099990</v>
      </c>
      <c r="H440" s="68"/>
      <c r="I440" s="198" t="s">
        <v>2418</v>
      </c>
      <c r="J440" s="68"/>
      <c r="K440" s="68"/>
      <c r="L440" s="68"/>
      <c r="M440" s="68"/>
      <c r="N440" s="362"/>
      <c r="O440" s="362"/>
      <c r="P440" s="216">
        <v>0</v>
      </c>
      <c r="Q440" s="216">
        <v>0.1</v>
      </c>
      <c r="R440" s="68" t="s">
        <v>1464</v>
      </c>
      <c r="S440" s="363"/>
      <c r="T440" s="277"/>
    </row>
    <row r="441" spans="1:20" ht="51">
      <c r="A441" s="192" t="s">
        <v>541</v>
      </c>
      <c r="B441" s="68"/>
      <c r="C441" s="214" t="s">
        <v>590</v>
      </c>
      <c r="D441" s="215">
        <v>45000</v>
      </c>
      <c r="E441" s="192" t="s">
        <v>2192</v>
      </c>
      <c r="F441" s="192" t="s">
        <v>3</v>
      </c>
      <c r="G441" s="192">
        <v>2100197</v>
      </c>
      <c r="H441" s="68"/>
      <c r="I441" s="198" t="s">
        <v>2419</v>
      </c>
      <c r="J441" s="68"/>
      <c r="K441" s="68"/>
      <c r="L441" s="68"/>
      <c r="M441" s="68"/>
      <c r="N441" s="362"/>
      <c r="O441" s="362"/>
      <c r="P441" s="216">
        <v>0</v>
      </c>
      <c r="Q441" s="216">
        <v>81310.38</v>
      </c>
      <c r="R441" s="68" t="s">
        <v>638</v>
      </c>
      <c r="S441" s="363"/>
      <c r="T441" s="277"/>
    </row>
    <row r="442" spans="1:20" ht="51">
      <c r="A442" s="192" t="s">
        <v>541</v>
      </c>
      <c r="B442" s="68"/>
      <c r="C442" s="214" t="s">
        <v>590</v>
      </c>
      <c r="D442" s="215">
        <v>45000</v>
      </c>
      <c r="E442" s="192" t="s">
        <v>2193</v>
      </c>
      <c r="F442" s="192" t="s">
        <v>3</v>
      </c>
      <c r="G442" s="192">
        <v>2100208</v>
      </c>
      <c r="H442" s="68"/>
      <c r="I442" s="198" t="s">
        <v>2420</v>
      </c>
      <c r="J442" s="68"/>
      <c r="K442" s="68"/>
      <c r="L442" s="68"/>
      <c r="M442" s="68"/>
      <c r="N442" s="362"/>
      <c r="O442" s="362"/>
      <c r="P442" s="216">
        <v>0</v>
      </c>
      <c r="Q442" s="216">
        <v>3558.21</v>
      </c>
      <c r="R442" s="68" t="s">
        <v>638</v>
      </c>
      <c r="S442" s="363"/>
      <c r="T442" s="277"/>
    </row>
    <row r="443" spans="1:20" ht="51">
      <c r="A443" s="192" t="s">
        <v>541</v>
      </c>
      <c r="B443" s="68"/>
      <c r="C443" s="214" t="s">
        <v>590</v>
      </c>
      <c r="D443" s="215">
        <v>45000</v>
      </c>
      <c r="E443" s="192" t="s">
        <v>2194</v>
      </c>
      <c r="F443" s="192" t="s">
        <v>3</v>
      </c>
      <c r="G443" s="192">
        <v>2100209</v>
      </c>
      <c r="H443" s="68"/>
      <c r="I443" s="198" t="s">
        <v>2421</v>
      </c>
      <c r="J443" s="68"/>
      <c r="K443" s="68"/>
      <c r="L443" s="68"/>
      <c r="M443" s="68"/>
      <c r="N443" s="362"/>
      <c r="O443" s="362"/>
      <c r="P443" s="216">
        <v>0</v>
      </c>
      <c r="Q443" s="216">
        <v>3558.21</v>
      </c>
      <c r="R443" s="68" t="s">
        <v>638</v>
      </c>
      <c r="S443" s="363"/>
      <c r="T443" s="277"/>
    </row>
    <row r="444" spans="1:20" ht="51">
      <c r="A444" s="192" t="s">
        <v>541</v>
      </c>
      <c r="B444" s="68"/>
      <c r="C444" s="214" t="s">
        <v>590</v>
      </c>
      <c r="D444" s="215">
        <v>45000</v>
      </c>
      <c r="E444" s="192" t="s">
        <v>2195</v>
      </c>
      <c r="F444" s="192" t="s">
        <v>3</v>
      </c>
      <c r="G444" s="192">
        <v>2100211</v>
      </c>
      <c r="H444" s="68"/>
      <c r="I444" s="198" t="s">
        <v>2422</v>
      </c>
      <c r="J444" s="68"/>
      <c r="K444" s="68"/>
      <c r="L444" s="68"/>
      <c r="M444" s="68"/>
      <c r="N444" s="362"/>
      <c r="O444" s="362"/>
      <c r="P444" s="216">
        <v>0</v>
      </c>
      <c r="Q444" s="216">
        <v>3558.21</v>
      </c>
      <c r="R444" s="68" t="s">
        <v>638</v>
      </c>
      <c r="S444" s="363"/>
      <c r="T444" s="277"/>
    </row>
    <row r="445" spans="1:20" ht="51">
      <c r="A445" s="192" t="s">
        <v>541</v>
      </c>
      <c r="B445" s="68"/>
      <c r="C445" s="214" t="s">
        <v>590</v>
      </c>
      <c r="D445" s="215">
        <v>45000</v>
      </c>
      <c r="E445" s="192" t="s">
        <v>2196</v>
      </c>
      <c r="F445" s="192" t="s">
        <v>3</v>
      </c>
      <c r="G445" s="192">
        <v>2100213</v>
      </c>
      <c r="H445" s="68"/>
      <c r="I445" s="198" t="s">
        <v>2423</v>
      </c>
      <c r="J445" s="68"/>
      <c r="K445" s="68"/>
      <c r="L445" s="68"/>
      <c r="M445" s="68"/>
      <c r="N445" s="362"/>
      <c r="O445" s="362"/>
      <c r="P445" s="216">
        <v>0</v>
      </c>
      <c r="Q445" s="216">
        <v>3558.21</v>
      </c>
      <c r="R445" s="68" t="s">
        <v>638</v>
      </c>
      <c r="S445" s="363"/>
      <c r="T445" s="277"/>
    </row>
    <row r="446" spans="1:20" ht="51">
      <c r="A446" s="192">
        <v>86</v>
      </c>
      <c r="B446" s="68"/>
      <c r="C446" s="214" t="s">
        <v>50</v>
      </c>
      <c r="D446" s="215">
        <v>45000</v>
      </c>
      <c r="E446" s="192" t="s">
        <v>2197</v>
      </c>
      <c r="F446" s="192" t="s">
        <v>3</v>
      </c>
      <c r="G446" s="192">
        <v>2100234</v>
      </c>
      <c r="H446" s="68"/>
      <c r="I446" s="198" t="s">
        <v>2424</v>
      </c>
      <c r="J446" s="68"/>
      <c r="K446" s="68"/>
      <c r="L446" s="68"/>
      <c r="M446" s="68"/>
      <c r="N446" s="362"/>
      <c r="O446" s="362"/>
      <c r="P446" s="216">
        <v>0</v>
      </c>
      <c r="Q446" s="216">
        <v>500</v>
      </c>
      <c r="R446" s="68" t="s">
        <v>638</v>
      </c>
      <c r="S446" s="363"/>
      <c r="T446" s="277"/>
    </row>
    <row r="447" spans="1:20" ht="51">
      <c r="A447" s="192">
        <v>548</v>
      </c>
      <c r="B447" s="68"/>
      <c r="C447" s="214" t="s">
        <v>1285</v>
      </c>
      <c r="D447" s="215">
        <v>45000</v>
      </c>
      <c r="E447" s="192" t="s">
        <v>2198</v>
      </c>
      <c r="F447" s="192" t="s">
        <v>3</v>
      </c>
      <c r="G447" s="192">
        <v>2100278</v>
      </c>
      <c r="H447" s="68"/>
      <c r="I447" s="198" t="s">
        <v>2425</v>
      </c>
      <c r="J447" s="68"/>
      <c r="K447" s="68"/>
      <c r="L447" s="68"/>
      <c r="M447" s="68"/>
      <c r="N447" s="362"/>
      <c r="O447" s="362"/>
      <c r="P447" s="216">
        <v>0</v>
      </c>
      <c r="Q447" s="216">
        <v>28</v>
      </c>
      <c r="R447" s="68" t="s">
        <v>638</v>
      </c>
      <c r="S447" s="363"/>
      <c r="T447" s="277"/>
    </row>
    <row r="448" spans="1:20" ht="51">
      <c r="A448" s="192">
        <v>417</v>
      </c>
      <c r="B448" s="68"/>
      <c r="C448" s="214" t="s">
        <v>147</v>
      </c>
      <c r="D448" s="215">
        <v>45000</v>
      </c>
      <c r="E448" s="192" t="s">
        <v>2199</v>
      </c>
      <c r="F448" s="192" t="s">
        <v>3</v>
      </c>
      <c r="G448" s="192">
        <v>2100325</v>
      </c>
      <c r="H448" s="68"/>
      <c r="I448" s="198" t="s">
        <v>2426</v>
      </c>
      <c r="J448" s="68"/>
      <c r="K448" s="68"/>
      <c r="L448" s="68"/>
      <c r="M448" s="68"/>
      <c r="N448" s="362"/>
      <c r="O448" s="362"/>
      <c r="P448" s="216">
        <v>0</v>
      </c>
      <c r="Q448" s="216">
        <v>1052.23</v>
      </c>
      <c r="R448" s="68" t="s">
        <v>638</v>
      </c>
      <c r="S448" s="363"/>
      <c r="T448" s="277"/>
    </row>
    <row r="449" spans="1:20" ht="51">
      <c r="A449" s="192" t="s">
        <v>541</v>
      </c>
      <c r="B449" s="68"/>
      <c r="C449" s="214" t="s">
        <v>590</v>
      </c>
      <c r="D449" s="215">
        <v>45000</v>
      </c>
      <c r="E449" s="192" t="s">
        <v>2200</v>
      </c>
      <c r="F449" s="192" t="s">
        <v>3</v>
      </c>
      <c r="G449" s="192">
        <v>2100345</v>
      </c>
      <c r="H449" s="68"/>
      <c r="I449" s="198" t="s">
        <v>2427</v>
      </c>
      <c r="J449" s="68"/>
      <c r="K449" s="68"/>
      <c r="L449" s="68"/>
      <c r="M449" s="68"/>
      <c r="N449" s="362"/>
      <c r="O449" s="362"/>
      <c r="P449" s="216">
        <v>0</v>
      </c>
      <c r="Q449" s="216">
        <v>4480</v>
      </c>
      <c r="R449" s="68" t="s">
        <v>638</v>
      </c>
      <c r="S449" s="363"/>
      <c r="T449" s="277"/>
    </row>
    <row r="450" spans="1:20" ht="51">
      <c r="A450" s="192" t="s">
        <v>541</v>
      </c>
      <c r="B450" s="68"/>
      <c r="C450" s="214" t="s">
        <v>590</v>
      </c>
      <c r="D450" s="215">
        <v>45000</v>
      </c>
      <c r="E450" s="192" t="s">
        <v>2201</v>
      </c>
      <c r="F450" s="192" t="s">
        <v>3</v>
      </c>
      <c r="G450" s="192">
        <v>2100347</v>
      </c>
      <c r="H450" s="68"/>
      <c r="I450" s="198" t="s">
        <v>2428</v>
      </c>
      <c r="J450" s="68"/>
      <c r="K450" s="68"/>
      <c r="L450" s="68"/>
      <c r="M450" s="68"/>
      <c r="N450" s="362"/>
      <c r="O450" s="362"/>
      <c r="P450" s="216">
        <v>0</v>
      </c>
      <c r="Q450" s="216">
        <v>4480</v>
      </c>
      <c r="R450" s="68" t="s">
        <v>638</v>
      </c>
      <c r="S450" s="363"/>
      <c r="T450" s="277"/>
    </row>
    <row r="451" spans="1:20" ht="51">
      <c r="A451" s="192" t="s">
        <v>541</v>
      </c>
      <c r="B451" s="68"/>
      <c r="C451" s="214" t="s">
        <v>590</v>
      </c>
      <c r="D451" s="215">
        <v>45000</v>
      </c>
      <c r="E451" s="192" t="s">
        <v>2202</v>
      </c>
      <c r="F451" s="192" t="s">
        <v>3</v>
      </c>
      <c r="G451" s="192">
        <v>2100348</v>
      </c>
      <c r="H451" s="68"/>
      <c r="I451" s="198" t="s">
        <v>2429</v>
      </c>
      <c r="J451" s="68"/>
      <c r="K451" s="68"/>
      <c r="L451" s="68"/>
      <c r="M451" s="68"/>
      <c r="N451" s="362"/>
      <c r="O451" s="362"/>
      <c r="P451" s="216">
        <v>0</v>
      </c>
      <c r="Q451" s="216">
        <v>4480</v>
      </c>
      <c r="R451" s="68" t="s">
        <v>638</v>
      </c>
      <c r="S451" s="363"/>
      <c r="T451" s="277"/>
    </row>
    <row r="452" spans="1:20" ht="51">
      <c r="A452" s="192" t="s">
        <v>541</v>
      </c>
      <c r="B452" s="68"/>
      <c r="C452" s="214" t="s">
        <v>590</v>
      </c>
      <c r="D452" s="215">
        <v>45000</v>
      </c>
      <c r="E452" s="192" t="s">
        <v>2203</v>
      </c>
      <c r="F452" s="192" t="s">
        <v>3</v>
      </c>
      <c r="G452" s="192">
        <v>2100349</v>
      </c>
      <c r="H452" s="68"/>
      <c r="I452" s="198" t="s">
        <v>2430</v>
      </c>
      <c r="J452" s="68"/>
      <c r="K452" s="68"/>
      <c r="L452" s="68"/>
      <c r="M452" s="68"/>
      <c r="N452" s="362"/>
      <c r="O452" s="362"/>
      <c r="P452" s="216">
        <v>0</v>
      </c>
      <c r="Q452" s="216">
        <v>4480</v>
      </c>
      <c r="R452" s="68" t="s">
        <v>638</v>
      </c>
      <c r="S452" s="363"/>
      <c r="T452" s="277"/>
    </row>
    <row r="453" spans="1:20" ht="89.25">
      <c r="A453" s="192">
        <v>905</v>
      </c>
      <c r="B453" s="68"/>
      <c r="C453" s="214" t="s">
        <v>194</v>
      </c>
      <c r="D453" s="215">
        <v>45000</v>
      </c>
      <c r="E453" s="192" t="s">
        <v>2204</v>
      </c>
      <c r="F453" s="192" t="s">
        <v>3</v>
      </c>
      <c r="G453" s="192">
        <v>2100239</v>
      </c>
      <c r="H453" s="68"/>
      <c r="I453" s="198" t="s">
        <v>2782</v>
      </c>
      <c r="J453" s="68"/>
      <c r="K453" s="68"/>
      <c r="L453" s="68"/>
      <c r="M453" s="68"/>
      <c r="N453" s="362"/>
      <c r="O453" s="362"/>
      <c r="P453" s="216">
        <v>0</v>
      </c>
      <c r="Q453" s="216">
        <v>13683.73</v>
      </c>
      <c r="R453" s="68" t="s">
        <v>1464</v>
      </c>
      <c r="S453" s="363"/>
      <c r="T453" s="277"/>
    </row>
    <row r="454" spans="1:20" ht="89.25">
      <c r="A454" s="192">
        <v>905</v>
      </c>
      <c r="B454" s="68"/>
      <c r="C454" s="214" t="s">
        <v>194</v>
      </c>
      <c r="D454" s="215">
        <v>45000</v>
      </c>
      <c r="E454" s="192" t="s">
        <v>2204</v>
      </c>
      <c r="F454" s="192" t="s">
        <v>3</v>
      </c>
      <c r="G454" s="192">
        <v>2100239</v>
      </c>
      <c r="H454" s="68"/>
      <c r="I454" s="198" t="s">
        <v>2782</v>
      </c>
      <c r="J454" s="68"/>
      <c r="K454" s="68"/>
      <c r="L454" s="68"/>
      <c r="M454" s="68"/>
      <c r="N454" s="362"/>
      <c r="O454" s="362"/>
      <c r="P454" s="216">
        <v>0</v>
      </c>
      <c r="Q454" s="216">
        <v>62293.55</v>
      </c>
      <c r="R454" s="68" t="s">
        <v>1464</v>
      </c>
      <c r="S454" s="363"/>
      <c r="T454" s="277"/>
    </row>
    <row r="455" spans="1:20" ht="89.25">
      <c r="A455" s="192">
        <v>905</v>
      </c>
      <c r="B455" s="68"/>
      <c r="C455" s="214" t="s">
        <v>194</v>
      </c>
      <c r="D455" s="215">
        <v>45000</v>
      </c>
      <c r="E455" s="192" t="s">
        <v>2204</v>
      </c>
      <c r="F455" s="192" t="s">
        <v>3</v>
      </c>
      <c r="G455" s="192">
        <v>2100239</v>
      </c>
      <c r="H455" s="68"/>
      <c r="I455" s="198" t="s">
        <v>2782</v>
      </c>
      <c r="J455" s="68"/>
      <c r="K455" s="68"/>
      <c r="L455" s="68"/>
      <c r="M455" s="68"/>
      <c r="N455" s="362"/>
      <c r="O455" s="362"/>
      <c r="P455" s="216">
        <v>0</v>
      </c>
      <c r="Q455" s="216">
        <v>108471.57</v>
      </c>
      <c r="R455" s="68" t="s">
        <v>1464</v>
      </c>
      <c r="S455" s="363"/>
      <c r="T455" s="277"/>
    </row>
    <row r="456" spans="1:20" ht="89.25">
      <c r="A456" s="192">
        <v>905</v>
      </c>
      <c r="B456" s="68"/>
      <c r="C456" s="214" t="s">
        <v>194</v>
      </c>
      <c r="D456" s="215">
        <v>45000</v>
      </c>
      <c r="E456" s="192" t="s">
        <v>2204</v>
      </c>
      <c r="F456" s="192" t="s">
        <v>3</v>
      </c>
      <c r="G456" s="192">
        <v>2100239</v>
      </c>
      <c r="H456" s="68"/>
      <c r="I456" s="198" t="s">
        <v>2782</v>
      </c>
      <c r="J456" s="68"/>
      <c r="K456" s="68"/>
      <c r="L456" s="68"/>
      <c r="M456" s="68"/>
      <c r="N456" s="362"/>
      <c r="O456" s="362"/>
      <c r="P456" s="216">
        <v>0</v>
      </c>
      <c r="Q456" s="216">
        <v>9973.7000000000007</v>
      </c>
      <c r="R456" s="68" t="s">
        <v>1464</v>
      </c>
      <c r="S456" s="363"/>
      <c r="T456" s="277"/>
    </row>
    <row r="457" spans="1:20" ht="89.25">
      <c r="A457" s="192">
        <v>905</v>
      </c>
      <c r="B457" s="68"/>
      <c r="C457" s="214" t="s">
        <v>194</v>
      </c>
      <c r="D457" s="215">
        <v>45000</v>
      </c>
      <c r="E457" s="192" t="s">
        <v>2204</v>
      </c>
      <c r="F457" s="192" t="s">
        <v>3</v>
      </c>
      <c r="G457" s="192">
        <v>2100239</v>
      </c>
      <c r="H457" s="68"/>
      <c r="I457" s="198" t="s">
        <v>2782</v>
      </c>
      <c r="J457" s="68"/>
      <c r="K457" s="68"/>
      <c r="L457" s="68"/>
      <c r="M457" s="68"/>
      <c r="N457" s="362"/>
      <c r="O457" s="362"/>
      <c r="P457" s="216">
        <v>0</v>
      </c>
      <c r="Q457" s="216">
        <v>8613.36</v>
      </c>
      <c r="R457" s="68" t="s">
        <v>1464</v>
      </c>
      <c r="S457" s="363"/>
      <c r="T457" s="277"/>
    </row>
    <row r="458" spans="1:20" ht="51">
      <c r="A458" s="192" t="s">
        <v>541</v>
      </c>
      <c r="B458" s="68"/>
      <c r="C458" s="214" t="s">
        <v>590</v>
      </c>
      <c r="D458" s="215">
        <v>45000</v>
      </c>
      <c r="E458" s="192" t="s">
        <v>2205</v>
      </c>
      <c r="F458" s="192" t="s">
        <v>3</v>
      </c>
      <c r="G458" s="192">
        <v>2100256</v>
      </c>
      <c r="H458" s="68"/>
      <c r="I458" s="198" t="s">
        <v>2431</v>
      </c>
      <c r="J458" s="68"/>
      <c r="K458" s="68"/>
      <c r="L458" s="68"/>
      <c r="M458" s="68"/>
      <c r="N458" s="362"/>
      <c r="O458" s="362"/>
      <c r="P458" s="216">
        <v>0</v>
      </c>
      <c r="Q458" s="216">
        <v>300</v>
      </c>
      <c r="R458" s="68" t="s">
        <v>638</v>
      </c>
      <c r="S458" s="363"/>
      <c r="T458" s="277"/>
    </row>
    <row r="459" spans="1:20" ht="51">
      <c r="A459" s="192">
        <v>140</v>
      </c>
      <c r="B459" s="68"/>
      <c r="C459" s="214" t="s">
        <v>1279</v>
      </c>
      <c r="D459" s="215">
        <v>45001</v>
      </c>
      <c r="E459" s="192" t="s">
        <v>2206</v>
      </c>
      <c r="F459" s="192" t="s">
        <v>3</v>
      </c>
      <c r="G459" s="192">
        <v>2100510</v>
      </c>
      <c r="H459" s="68"/>
      <c r="I459" s="198" t="s">
        <v>2432</v>
      </c>
      <c r="J459" s="68"/>
      <c r="K459" s="68"/>
      <c r="L459" s="68"/>
      <c r="M459" s="68"/>
      <c r="N459" s="362"/>
      <c r="O459" s="362"/>
      <c r="P459" s="216">
        <v>0</v>
      </c>
      <c r="Q459" s="216">
        <v>4738.79</v>
      </c>
      <c r="R459" s="68" t="s">
        <v>638</v>
      </c>
      <c r="S459" s="363"/>
      <c r="T459" s="277"/>
    </row>
    <row r="460" spans="1:20" ht="51">
      <c r="A460" s="192">
        <v>140</v>
      </c>
      <c r="B460" s="68"/>
      <c r="C460" s="214" t="s">
        <v>1279</v>
      </c>
      <c r="D460" s="215">
        <v>45001</v>
      </c>
      <c r="E460" s="192" t="s">
        <v>2207</v>
      </c>
      <c r="F460" s="192" t="s">
        <v>3</v>
      </c>
      <c r="G460" s="192">
        <v>2100512</v>
      </c>
      <c r="H460" s="68"/>
      <c r="I460" s="198" t="s">
        <v>2433</v>
      </c>
      <c r="J460" s="68"/>
      <c r="K460" s="68"/>
      <c r="L460" s="68"/>
      <c r="M460" s="68"/>
      <c r="N460" s="362"/>
      <c r="O460" s="362"/>
      <c r="P460" s="216">
        <v>0</v>
      </c>
      <c r="Q460" s="216">
        <v>4738.79</v>
      </c>
      <c r="R460" s="68" t="s">
        <v>638</v>
      </c>
      <c r="S460" s="363"/>
      <c r="T460" s="277"/>
    </row>
    <row r="461" spans="1:20" ht="51">
      <c r="A461" s="192">
        <v>140</v>
      </c>
      <c r="B461" s="68"/>
      <c r="C461" s="214" t="s">
        <v>1279</v>
      </c>
      <c r="D461" s="215">
        <v>45001</v>
      </c>
      <c r="E461" s="192" t="s">
        <v>2208</v>
      </c>
      <c r="F461" s="192" t="s">
        <v>3</v>
      </c>
      <c r="G461" s="192">
        <v>2100514</v>
      </c>
      <c r="H461" s="68"/>
      <c r="I461" s="198" t="s">
        <v>2434</v>
      </c>
      <c r="J461" s="68"/>
      <c r="K461" s="68"/>
      <c r="L461" s="68"/>
      <c r="M461" s="68"/>
      <c r="N461" s="362"/>
      <c r="O461" s="362"/>
      <c r="P461" s="216">
        <v>0</v>
      </c>
      <c r="Q461" s="216">
        <v>4709.6099999999997</v>
      </c>
      <c r="R461" s="68" t="s">
        <v>638</v>
      </c>
      <c r="S461" s="363"/>
      <c r="T461" s="277"/>
    </row>
    <row r="462" spans="1:20" ht="51">
      <c r="A462" s="192">
        <v>140</v>
      </c>
      <c r="B462" s="68"/>
      <c r="C462" s="214" t="s">
        <v>1279</v>
      </c>
      <c r="D462" s="215">
        <v>45001</v>
      </c>
      <c r="E462" s="192" t="s">
        <v>2209</v>
      </c>
      <c r="F462" s="192" t="s">
        <v>3</v>
      </c>
      <c r="G462" s="192">
        <v>2100516</v>
      </c>
      <c r="H462" s="68"/>
      <c r="I462" s="198" t="s">
        <v>2435</v>
      </c>
      <c r="J462" s="68"/>
      <c r="K462" s="68"/>
      <c r="L462" s="68"/>
      <c r="M462" s="68"/>
      <c r="N462" s="362"/>
      <c r="O462" s="362"/>
      <c r="P462" s="216">
        <v>0</v>
      </c>
      <c r="Q462" s="216">
        <v>4738.79</v>
      </c>
      <c r="R462" s="68" t="s">
        <v>638</v>
      </c>
      <c r="S462" s="363"/>
      <c r="T462" s="277"/>
    </row>
    <row r="463" spans="1:20" ht="51">
      <c r="A463" s="192" t="s">
        <v>541</v>
      </c>
      <c r="B463" s="68"/>
      <c r="C463" s="214" t="s">
        <v>590</v>
      </c>
      <c r="D463" s="215">
        <v>45001</v>
      </c>
      <c r="E463" s="192" t="s">
        <v>2210</v>
      </c>
      <c r="F463" s="192" t="s">
        <v>3</v>
      </c>
      <c r="G463" s="192">
        <v>2100618</v>
      </c>
      <c r="H463" s="68"/>
      <c r="I463" s="198" t="s">
        <v>2436</v>
      </c>
      <c r="J463" s="68"/>
      <c r="K463" s="68"/>
      <c r="L463" s="68"/>
      <c r="M463" s="68"/>
      <c r="N463" s="362"/>
      <c r="O463" s="362"/>
      <c r="P463" s="216">
        <v>0</v>
      </c>
      <c r="Q463" s="216">
        <v>3163.13</v>
      </c>
      <c r="R463" s="68" t="s">
        <v>638</v>
      </c>
      <c r="S463" s="363"/>
      <c r="T463" s="277"/>
    </row>
    <row r="464" spans="1:20" ht="51">
      <c r="A464" s="192">
        <v>203</v>
      </c>
      <c r="B464" s="68"/>
      <c r="C464" s="214" t="s">
        <v>86</v>
      </c>
      <c r="D464" s="215">
        <v>45002</v>
      </c>
      <c r="E464" s="192" t="s">
        <v>2211</v>
      </c>
      <c r="F464" s="192" t="s">
        <v>3</v>
      </c>
      <c r="G464" s="192">
        <v>2100909</v>
      </c>
      <c r="H464" s="68"/>
      <c r="I464" s="198" t="s">
        <v>2437</v>
      </c>
      <c r="J464" s="68"/>
      <c r="K464" s="68"/>
      <c r="L464" s="68"/>
      <c r="M464" s="68"/>
      <c r="N464" s="362"/>
      <c r="O464" s="362"/>
      <c r="P464" s="216">
        <v>0</v>
      </c>
      <c r="Q464" s="216">
        <v>0.01</v>
      </c>
      <c r="R464" s="68" t="s">
        <v>1464</v>
      </c>
      <c r="S464" s="363"/>
      <c r="T464" s="277"/>
    </row>
    <row r="465" spans="1:20" ht="51">
      <c r="A465" s="192">
        <v>203</v>
      </c>
      <c r="B465" s="68"/>
      <c r="C465" s="214" t="s">
        <v>86</v>
      </c>
      <c r="D465" s="215">
        <v>45002</v>
      </c>
      <c r="E465" s="192" t="s">
        <v>2212</v>
      </c>
      <c r="F465" s="192" t="s">
        <v>3</v>
      </c>
      <c r="G465" s="192">
        <v>2100911</v>
      </c>
      <c r="H465" s="68"/>
      <c r="I465" s="198" t="s">
        <v>2438</v>
      </c>
      <c r="J465" s="68"/>
      <c r="K465" s="68"/>
      <c r="L465" s="68"/>
      <c r="M465" s="68"/>
      <c r="N465" s="362"/>
      <c r="O465" s="362"/>
      <c r="P465" s="216">
        <v>0</v>
      </c>
      <c r="Q465" s="216">
        <v>0.01</v>
      </c>
      <c r="R465" s="68" t="s">
        <v>1464</v>
      </c>
      <c r="S465" s="363"/>
      <c r="T465" s="277"/>
    </row>
    <row r="466" spans="1:20" ht="51">
      <c r="A466" s="192">
        <v>203</v>
      </c>
      <c r="B466" s="68"/>
      <c r="C466" s="214" t="s">
        <v>86</v>
      </c>
      <c r="D466" s="215">
        <v>45002</v>
      </c>
      <c r="E466" s="192" t="s">
        <v>2213</v>
      </c>
      <c r="F466" s="192" t="s">
        <v>3</v>
      </c>
      <c r="G466" s="192">
        <v>2100913</v>
      </c>
      <c r="H466" s="68"/>
      <c r="I466" s="198" t="s">
        <v>2439</v>
      </c>
      <c r="J466" s="68"/>
      <c r="K466" s="68"/>
      <c r="L466" s="68"/>
      <c r="M466" s="68"/>
      <c r="N466" s="362"/>
      <c r="O466" s="362"/>
      <c r="P466" s="216">
        <v>0</v>
      </c>
      <c r="Q466" s="216">
        <v>0.01</v>
      </c>
      <c r="R466" s="68" t="s">
        <v>1464</v>
      </c>
      <c r="S466" s="363"/>
      <c r="T466" s="277"/>
    </row>
    <row r="467" spans="1:20" ht="63.75">
      <c r="A467" s="192" t="s">
        <v>541</v>
      </c>
      <c r="B467" s="68"/>
      <c r="C467" s="214" t="s">
        <v>590</v>
      </c>
      <c r="D467" s="215">
        <v>45005</v>
      </c>
      <c r="E467" s="192" t="s">
        <v>2214</v>
      </c>
      <c r="F467" s="192" t="s">
        <v>3</v>
      </c>
      <c r="G467" s="192">
        <v>2101211</v>
      </c>
      <c r="H467" s="68"/>
      <c r="I467" s="198" t="s">
        <v>2440</v>
      </c>
      <c r="J467" s="68"/>
      <c r="K467" s="68"/>
      <c r="L467" s="68"/>
      <c r="M467" s="68"/>
      <c r="N467" s="362"/>
      <c r="O467" s="362"/>
      <c r="P467" s="216">
        <v>0</v>
      </c>
      <c r="Q467" s="216">
        <v>5003.04</v>
      </c>
      <c r="R467" s="68" t="s">
        <v>638</v>
      </c>
      <c r="S467" s="363"/>
      <c r="T467" s="277"/>
    </row>
    <row r="468" spans="1:20" ht="63.75">
      <c r="A468" s="192" t="s">
        <v>541</v>
      </c>
      <c r="B468" s="68"/>
      <c r="C468" s="214" t="s">
        <v>590</v>
      </c>
      <c r="D468" s="215">
        <v>45005</v>
      </c>
      <c r="E468" s="192" t="s">
        <v>2215</v>
      </c>
      <c r="F468" s="192" t="s">
        <v>3</v>
      </c>
      <c r="G468" s="192">
        <v>2101217</v>
      </c>
      <c r="H468" s="68"/>
      <c r="I468" s="198" t="s">
        <v>2441</v>
      </c>
      <c r="J468" s="68"/>
      <c r="K468" s="68"/>
      <c r="L468" s="68"/>
      <c r="M468" s="68"/>
      <c r="N468" s="362"/>
      <c r="O468" s="362"/>
      <c r="P468" s="216">
        <v>0</v>
      </c>
      <c r="Q468" s="216">
        <v>5003.04</v>
      </c>
      <c r="R468" s="68" t="s">
        <v>638</v>
      </c>
      <c r="S468" s="363"/>
      <c r="T468" s="277"/>
    </row>
    <row r="469" spans="1:20" ht="51">
      <c r="A469" s="192" t="s">
        <v>541</v>
      </c>
      <c r="B469" s="68"/>
      <c r="C469" s="214" t="s">
        <v>590</v>
      </c>
      <c r="D469" s="215">
        <v>45005</v>
      </c>
      <c r="E469" s="192" t="s">
        <v>2216</v>
      </c>
      <c r="F469" s="192" t="s">
        <v>3</v>
      </c>
      <c r="G469" s="192">
        <v>2101303</v>
      </c>
      <c r="H469" s="68"/>
      <c r="I469" s="198" t="s">
        <v>1810</v>
      </c>
      <c r="J469" s="68"/>
      <c r="K469" s="68"/>
      <c r="L469" s="68"/>
      <c r="M469" s="68"/>
      <c r="N469" s="362"/>
      <c r="O469" s="362"/>
      <c r="P469" s="216">
        <v>0</v>
      </c>
      <c r="Q469" s="216">
        <v>950</v>
      </c>
      <c r="R469" s="68" t="s">
        <v>638</v>
      </c>
      <c r="S469" s="363"/>
      <c r="T469" s="277"/>
    </row>
    <row r="470" spans="1:20" ht="51">
      <c r="A470" s="192" t="s">
        <v>541</v>
      </c>
      <c r="B470" s="68"/>
      <c r="C470" s="214" t="s">
        <v>590</v>
      </c>
      <c r="D470" s="215">
        <v>45005</v>
      </c>
      <c r="E470" s="192" t="s">
        <v>2217</v>
      </c>
      <c r="F470" s="192" t="s">
        <v>3</v>
      </c>
      <c r="G470" s="192">
        <v>2101337</v>
      </c>
      <c r="H470" s="68"/>
      <c r="I470" s="198" t="s">
        <v>2442</v>
      </c>
      <c r="J470" s="68"/>
      <c r="K470" s="68"/>
      <c r="L470" s="68"/>
      <c r="M470" s="68"/>
      <c r="N470" s="362"/>
      <c r="O470" s="362"/>
      <c r="P470" s="216">
        <v>0</v>
      </c>
      <c r="Q470" s="216">
        <v>720.2</v>
      </c>
      <c r="R470" s="68" t="s">
        <v>638</v>
      </c>
      <c r="S470" s="363"/>
      <c r="T470" s="277"/>
    </row>
    <row r="471" spans="1:20" ht="51">
      <c r="A471" s="192" t="s">
        <v>541</v>
      </c>
      <c r="B471" s="68"/>
      <c r="C471" s="214" t="s">
        <v>590</v>
      </c>
      <c r="D471" s="215">
        <v>45005</v>
      </c>
      <c r="E471" s="192" t="s">
        <v>2218</v>
      </c>
      <c r="F471" s="192" t="s">
        <v>3</v>
      </c>
      <c r="G471" s="192">
        <v>2101273</v>
      </c>
      <c r="H471" s="68"/>
      <c r="I471" s="198" t="s">
        <v>2443</v>
      </c>
      <c r="J471" s="68"/>
      <c r="K471" s="68"/>
      <c r="L471" s="68"/>
      <c r="M471" s="68"/>
      <c r="N471" s="362"/>
      <c r="O471" s="362"/>
      <c r="P471" s="216">
        <v>0</v>
      </c>
      <c r="Q471" s="216">
        <v>4645.8</v>
      </c>
      <c r="R471" s="68" t="s">
        <v>638</v>
      </c>
      <c r="S471" s="363"/>
      <c r="T471" s="277"/>
    </row>
    <row r="472" spans="1:20" ht="51">
      <c r="A472" s="192" t="s">
        <v>541</v>
      </c>
      <c r="B472" s="68"/>
      <c r="C472" s="214" t="s">
        <v>590</v>
      </c>
      <c r="D472" s="215">
        <v>45005</v>
      </c>
      <c r="E472" s="192" t="s">
        <v>2219</v>
      </c>
      <c r="F472" s="192" t="s">
        <v>3</v>
      </c>
      <c r="G472" s="192">
        <v>2101279</v>
      </c>
      <c r="H472" s="68"/>
      <c r="I472" s="198" t="s">
        <v>2444</v>
      </c>
      <c r="J472" s="68"/>
      <c r="K472" s="68"/>
      <c r="L472" s="68"/>
      <c r="M472" s="68"/>
      <c r="N472" s="362"/>
      <c r="O472" s="362"/>
      <c r="P472" s="216">
        <v>0</v>
      </c>
      <c r="Q472" s="216">
        <v>7874.03</v>
      </c>
      <c r="R472" s="68" t="s">
        <v>638</v>
      </c>
      <c r="S472" s="363"/>
      <c r="T472" s="277"/>
    </row>
    <row r="473" spans="1:20" ht="51">
      <c r="A473" s="192" t="s">
        <v>541</v>
      </c>
      <c r="B473" s="68"/>
      <c r="C473" s="214" t="s">
        <v>590</v>
      </c>
      <c r="D473" s="215">
        <v>45006</v>
      </c>
      <c r="E473" s="192" t="s">
        <v>2220</v>
      </c>
      <c r="F473" s="192" t="s">
        <v>3</v>
      </c>
      <c r="G473" s="192">
        <v>2101589</v>
      </c>
      <c r="H473" s="68"/>
      <c r="I473" s="198" t="s">
        <v>2445</v>
      </c>
      <c r="J473" s="68"/>
      <c r="K473" s="68"/>
      <c r="L473" s="68"/>
      <c r="M473" s="68"/>
      <c r="N473" s="362"/>
      <c r="O473" s="362"/>
      <c r="P473" s="216">
        <v>0</v>
      </c>
      <c r="Q473" s="216">
        <v>8831.0300000000007</v>
      </c>
      <c r="R473" s="68" t="s">
        <v>638</v>
      </c>
      <c r="S473" s="363"/>
      <c r="T473" s="277"/>
    </row>
    <row r="474" spans="1:20" ht="51">
      <c r="A474" s="192">
        <v>423</v>
      </c>
      <c r="B474" s="68"/>
      <c r="C474" s="214" t="s">
        <v>150</v>
      </c>
      <c r="D474" s="215">
        <v>45006</v>
      </c>
      <c r="E474" s="192" t="s">
        <v>2221</v>
      </c>
      <c r="F474" s="192" t="s">
        <v>3</v>
      </c>
      <c r="G474" s="192">
        <v>2101489</v>
      </c>
      <c r="H474" s="68"/>
      <c r="I474" s="198" t="s">
        <v>2446</v>
      </c>
      <c r="J474" s="68"/>
      <c r="K474" s="68"/>
      <c r="L474" s="68"/>
      <c r="M474" s="68"/>
      <c r="N474" s="362"/>
      <c r="O474" s="362"/>
      <c r="P474" s="216">
        <v>0</v>
      </c>
      <c r="Q474" s="216">
        <v>1</v>
      </c>
      <c r="R474" s="68" t="s">
        <v>1464</v>
      </c>
      <c r="S474" s="363"/>
      <c r="T474" s="277"/>
    </row>
    <row r="475" spans="1:20" ht="51">
      <c r="A475" s="192" t="s">
        <v>541</v>
      </c>
      <c r="B475" s="68"/>
      <c r="C475" s="214" t="s">
        <v>590</v>
      </c>
      <c r="D475" s="215">
        <v>45007</v>
      </c>
      <c r="E475" s="192" t="s">
        <v>2222</v>
      </c>
      <c r="F475" s="192" t="s">
        <v>3</v>
      </c>
      <c r="G475" s="192">
        <v>2101816</v>
      </c>
      <c r="H475" s="68"/>
      <c r="I475" s="198" t="s">
        <v>1827</v>
      </c>
      <c r="J475" s="68"/>
      <c r="K475" s="68"/>
      <c r="L475" s="68"/>
      <c r="M475" s="68"/>
      <c r="N475" s="362"/>
      <c r="O475" s="362"/>
      <c r="P475" s="216">
        <v>0</v>
      </c>
      <c r="Q475" s="216">
        <v>1500</v>
      </c>
      <c r="R475" s="68" t="s">
        <v>638</v>
      </c>
      <c r="S475" s="363"/>
      <c r="T475" s="277"/>
    </row>
    <row r="476" spans="1:20" ht="51">
      <c r="A476" s="192" t="s">
        <v>541</v>
      </c>
      <c r="B476" s="68"/>
      <c r="C476" s="214" t="s">
        <v>590</v>
      </c>
      <c r="D476" s="215">
        <v>45007</v>
      </c>
      <c r="E476" s="192" t="s">
        <v>2223</v>
      </c>
      <c r="F476" s="192" t="s">
        <v>3</v>
      </c>
      <c r="G476" s="192">
        <v>2101913</v>
      </c>
      <c r="H476" s="68"/>
      <c r="I476" s="198" t="s">
        <v>2447</v>
      </c>
      <c r="J476" s="68"/>
      <c r="K476" s="68"/>
      <c r="L476" s="68"/>
      <c r="M476" s="68"/>
      <c r="N476" s="362"/>
      <c r="O476" s="362"/>
      <c r="P476" s="216">
        <v>0</v>
      </c>
      <c r="Q476" s="216">
        <v>4029.31</v>
      </c>
      <c r="R476" s="68" t="s">
        <v>638</v>
      </c>
      <c r="S476" s="363"/>
      <c r="T476" s="277"/>
    </row>
    <row r="477" spans="1:20" ht="63.75">
      <c r="A477" s="192" t="s">
        <v>541</v>
      </c>
      <c r="B477" s="68"/>
      <c r="C477" s="214" t="s">
        <v>590</v>
      </c>
      <c r="D477" s="215">
        <v>45008</v>
      </c>
      <c r="E477" s="192" t="s">
        <v>2224</v>
      </c>
      <c r="F477" s="192" t="s">
        <v>3</v>
      </c>
      <c r="G477" s="192">
        <v>2102179</v>
      </c>
      <c r="H477" s="68"/>
      <c r="I477" s="198" t="s">
        <v>2448</v>
      </c>
      <c r="J477" s="68"/>
      <c r="K477" s="68"/>
      <c r="L477" s="68"/>
      <c r="M477" s="68"/>
      <c r="N477" s="362"/>
      <c r="O477" s="362"/>
      <c r="P477" s="216">
        <v>0</v>
      </c>
      <c r="Q477" s="216">
        <v>867.06</v>
      </c>
      <c r="R477" s="68" t="s">
        <v>638</v>
      </c>
      <c r="S477" s="363"/>
      <c r="T477" s="277"/>
    </row>
    <row r="478" spans="1:20" ht="51">
      <c r="A478" s="192" t="s">
        <v>541</v>
      </c>
      <c r="B478" s="68"/>
      <c r="C478" s="214" t="s">
        <v>590</v>
      </c>
      <c r="D478" s="215">
        <v>45008</v>
      </c>
      <c r="E478" s="192" t="s">
        <v>2225</v>
      </c>
      <c r="F478" s="192" t="s">
        <v>3</v>
      </c>
      <c r="G478" s="192">
        <v>2102095</v>
      </c>
      <c r="H478" s="68"/>
      <c r="I478" s="198" t="s">
        <v>2449</v>
      </c>
      <c r="J478" s="68"/>
      <c r="K478" s="68"/>
      <c r="L478" s="68"/>
      <c r="M478" s="68"/>
      <c r="N478" s="362"/>
      <c r="O478" s="362"/>
      <c r="P478" s="216">
        <v>0</v>
      </c>
      <c r="Q478" s="216">
        <v>3087.97</v>
      </c>
      <c r="R478" s="68" t="s">
        <v>638</v>
      </c>
      <c r="S478" s="363"/>
      <c r="T478" s="277"/>
    </row>
    <row r="479" spans="1:20" ht="51">
      <c r="A479" s="192" t="s">
        <v>541</v>
      </c>
      <c r="B479" s="68"/>
      <c r="C479" s="214" t="s">
        <v>590</v>
      </c>
      <c r="D479" s="215">
        <v>45008</v>
      </c>
      <c r="E479" s="192" t="s">
        <v>2226</v>
      </c>
      <c r="F479" s="192" t="s">
        <v>3</v>
      </c>
      <c r="G479" s="192">
        <v>2102154</v>
      </c>
      <c r="H479" s="68"/>
      <c r="I479" s="198" t="s">
        <v>2450</v>
      </c>
      <c r="J479" s="68"/>
      <c r="K479" s="68"/>
      <c r="L479" s="68"/>
      <c r="M479" s="68"/>
      <c r="N479" s="362"/>
      <c r="O479" s="362"/>
      <c r="P479" s="216">
        <v>0</v>
      </c>
      <c r="Q479" s="216">
        <v>3177.48</v>
      </c>
      <c r="R479" s="68" t="s">
        <v>638</v>
      </c>
      <c r="S479" s="363"/>
      <c r="T479" s="277"/>
    </row>
    <row r="480" spans="1:20" ht="63.75">
      <c r="A480" s="192">
        <v>382</v>
      </c>
      <c r="B480" s="68"/>
      <c r="C480" s="214" t="s">
        <v>1245</v>
      </c>
      <c r="D480" s="215">
        <v>45009</v>
      </c>
      <c r="E480" s="192" t="s">
        <v>2227</v>
      </c>
      <c r="F480" s="192" t="s">
        <v>3</v>
      </c>
      <c r="G480" s="192">
        <v>2102401</v>
      </c>
      <c r="H480" s="68"/>
      <c r="I480" s="198" t="s">
        <v>2451</v>
      </c>
      <c r="J480" s="68"/>
      <c r="K480" s="68"/>
      <c r="L480" s="68"/>
      <c r="M480" s="68"/>
      <c r="N480" s="362"/>
      <c r="O480" s="362"/>
      <c r="P480" s="216">
        <v>0</v>
      </c>
      <c r="Q480" s="216">
        <v>587.64</v>
      </c>
      <c r="R480" s="68" t="s">
        <v>638</v>
      </c>
      <c r="S480" s="363"/>
      <c r="T480" s="277"/>
    </row>
    <row r="481" spans="1:20" ht="51">
      <c r="A481" s="192" t="s">
        <v>541</v>
      </c>
      <c r="B481" s="68"/>
      <c r="C481" s="214" t="s">
        <v>590</v>
      </c>
      <c r="D481" s="215">
        <v>45009</v>
      </c>
      <c r="E481" s="192" t="s">
        <v>2228</v>
      </c>
      <c r="F481" s="192" t="s">
        <v>3</v>
      </c>
      <c r="G481" s="192">
        <v>2102426</v>
      </c>
      <c r="H481" s="68"/>
      <c r="I481" s="198" t="s">
        <v>2452</v>
      </c>
      <c r="J481" s="68"/>
      <c r="K481" s="68"/>
      <c r="L481" s="68"/>
      <c r="M481" s="68"/>
      <c r="N481" s="362"/>
      <c r="O481" s="362"/>
      <c r="P481" s="216">
        <v>0</v>
      </c>
      <c r="Q481" s="216">
        <v>44.79</v>
      </c>
      <c r="R481" s="68" t="s">
        <v>638</v>
      </c>
      <c r="S481" s="363"/>
      <c r="T481" s="277"/>
    </row>
    <row r="482" spans="1:20" ht="51">
      <c r="A482" s="192" t="s">
        <v>541</v>
      </c>
      <c r="B482" s="68"/>
      <c r="C482" s="214" t="s">
        <v>590</v>
      </c>
      <c r="D482" s="215">
        <v>45009</v>
      </c>
      <c r="E482" s="192" t="s">
        <v>2229</v>
      </c>
      <c r="F482" s="192" t="s">
        <v>3</v>
      </c>
      <c r="G482" s="192">
        <v>2102428</v>
      </c>
      <c r="H482" s="68"/>
      <c r="I482" s="198" t="s">
        <v>2453</v>
      </c>
      <c r="J482" s="68"/>
      <c r="K482" s="68"/>
      <c r="L482" s="68"/>
      <c r="M482" s="68"/>
      <c r="N482" s="362"/>
      <c r="O482" s="362"/>
      <c r="P482" s="216">
        <v>0</v>
      </c>
      <c r="Q482" s="216">
        <v>44.79</v>
      </c>
      <c r="R482" s="68" t="s">
        <v>638</v>
      </c>
      <c r="S482" s="363"/>
      <c r="T482" s="277"/>
    </row>
    <row r="483" spans="1:20" ht="51">
      <c r="A483" s="192" t="s">
        <v>541</v>
      </c>
      <c r="B483" s="68"/>
      <c r="C483" s="214" t="s">
        <v>590</v>
      </c>
      <c r="D483" s="215">
        <v>45009</v>
      </c>
      <c r="E483" s="192" t="s">
        <v>2230</v>
      </c>
      <c r="F483" s="192" t="s">
        <v>3</v>
      </c>
      <c r="G483" s="192">
        <v>2102431</v>
      </c>
      <c r="H483" s="68"/>
      <c r="I483" s="198" t="s">
        <v>2454</v>
      </c>
      <c r="J483" s="68"/>
      <c r="K483" s="68"/>
      <c r="L483" s="68"/>
      <c r="M483" s="68"/>
      <c r="N483" s="362"/>
      <c r="O483" s="362"/>
      <c r="P483" s="216">
        <v>0</v>
      </c>
      <c r="Q483" s="216">
        <v>21.1</v>
      </c>
      <c r="R483" s="68" t="s">
        <v>638</v>
      </c>
      <c r="S483" s="363"/>
      <c r="T483" s="277"/>
    </row>
    <row r="484" spans="1:20" ht="51">
      <c r="A484" s="192" t="s">
        <v>541</v>
      </c>
      <c r="B484" s="68"/>
      <c r="C484" s="214" t="s">
        <v>590</v>
      </c>
      <c r="D484" s="215">
        <v>45009</v>
      </c>
      <c r="E484" s="192" t="s">
        <v>2231</v>
      </c>
      <c r="F484" s="192" t="s">
        <v>3</v>
      </c>
      <c r="G484" s="192">
        <v>2102433</v>
      </c>
      <c r="H484" s="68"/>
      <c r="I484" s="198" t="s">
        <v>2455</v>
      </c>
      <c r="J484" s="68"/>
      <c r="K484" s="68"/>
      <c r="L484" s="68"/>
      <c r="M484" s="68"/>
      <c r="N484" s="362"/>
      <c r="O484" s="362"/>
      <c r="P484" s="216">
        <v>0</v>
      </c>
      <c r="Q484" s="216">
        <v>21.1</v>
      </c>
      <c r="R484" s="68" t="s">
        <v>638</v>
      </c>
      <c r="S484" s="363"/>
      <c r="T484" s="277"/>
    </row>
    <row r="485" spans="1:20" ht="63.75">
      <c r="A485" s="192" t="s">
        <v>541</v>
      </c>
      <c r="B485" s="68"/>
      <c r="C485" s="214" t="s">
        <v>590</v>
      </c>
      <c r="D485" s="215">
        <v>45009</v>
      </c>
      <c r="E485" s="192" t="s">
        <v>2232</v>
      </c>
      <c r="F485" s="192" t="s">
        <v>3</v>
      </c>
      <c r="G485" s="192">
        <v>2102518</v>
      </c>
      <c r="H485" s="68"/>
      <c r="I485" s="198" t="s">
        <v>2456</v>
      </c>
      <c r="J485" s="68"/>
      <c r="K485" s="68"/>
      <c r="L485" s="68"/>
      <c r="M485" s="68"/>
      <c r="N485" s="362"/>
      <c r="O485" s="362"/>
      <c r="P485" s="216">
        <v>0</v>
      </c>
      <c r="Q485" s="216">
        <v>13500</v>
      </c>
      <c r="R485" s="68" t="s">
        <v>638</v>
      </c>
      <c r="S485" s="363"/>
      <c r="T485" s="277"/>
    </row>
    <row r="486" spans="1:20" ht="63.75">
      <c r="A486" s="192" t="s">
        <v>541</v>
      </c>
      <c r="B486" s="68"/>
      <c r="C486" s="214" t="s">
        <v>590</v>
      </c>
      <c r="D486" s="215">
        <v>45009</v>
      </c>
      <c r="E486" s="192" t="s">
        <v>2233</v>
      </c>
      <c r="F486" s="192" t="s">
        <v>3</v>
      </c>
      <c r="G486" s="192">
        <v>2102519</v>
      </c>
      <c r="H486" s="68"/>
      <c r="I486" s="198" t="s">
        <v>2457</v>
      </c>
      <c r="J486" s="68"/>
      <c r="K486" s="68"/>
      <c r="L486" s="68"/>
      <c r="M486" s="68"/>
      <c r="N486" s="362"/>
      <c r="O486" s="362"/>
      <c r="P486" s="216">
        <v>0</v>
      </c>
      <c r="Q486" s="216">
        <v>13500</v>
      </c>
      <c r="R486" s="68" t="s">
        <v>638</v>
      </c>
      <c r="S486" s="363"/>
      <c r="T486" s="277"/>
    </row>
    <row r="487" spans="1:20" ht="51">
      <c r="A487" s="192">
        <v>417</v>
      </c>
      <c r="B487" s="68"/>
      <c r="C487" s="214" t="s">
        <v>147</v>
      </c>
      <c r="D487" s="215">
        <v>45009</v>
      </c>
      <c r="E487" s="192" t="s">
        <v>2234</v>
      </c>
      <c r="F487" s="192" t="s">
        <v>3</v>
      </c>
      <c r="G487" s="192">
        <v>2102403</v>
      </c>
      <c r="H487" s="68"/>
      <c r="I487" s="198" t="s">
        <v>2458</v>
      </c>
      <c r="J487" s="68"/>
      <c r="K487" s="68"/>
      <c r="L487" s="68"/>
      <c r="M487" s="68"/>
      <c r="N487" s="362"/>
      <c r="O487" s="362"/>
      <c r="P487" s="216">
        <v>0</v>
      </c>
      <c r="Q487" s="216">
        <v>12790.75</v>
      </c>
      <c r="R487" s="68" t="s">
        <v>638</v>
      </c>
      <c r="S487" s="363"/>
      <c r="T487" s="277"/>
    </row>
    <row r="488" spans="1:20" ht="51">
      <c r="A488" s="192" t="s">
        <v>541</v>
      </c>
      <c r="B488" s="68"/>
      <c r="C488" s="214" t="s">
        <v>590</v>
      </c>
      <c r="D488" s="215">
        <v>45009</v>
      </c>
      <c r="E488" s="192" t="s">
        <v>2235</v>
      </c>
      <c r="F488" s="192" t="s">
        <v>3</v>
      </c>
      <c r="G488" s="192">
        <v>2102429</v>
      </c>
      <c r="H488" s="68"/>
      <c r="I488" s="198" t="s">
        <v>2459</v>
      </c>
      <c r="J488" s="68"/>
      <c r="K488" s="68"/>
      <c r="L488" s="68"/>
      <c r="M488" s="68"/>
      <c r="N488" s="362"/>
      <c r="O488" s="362"/>
      <c r="P488" s="216">
        <v>0</v>
      </c>
      <c r="Q488" s="216">
        <v>7118</v>
      </c>
      <c r="R488" s="68" t="s">
        <v>638</v>
      </c>
      <c r="S488" s="363"/>
      <c r="T488" s="277"/>
    </row>
    <row r="489" spans="1:20" ht="51">
      <c r="A489" s="192" t="s">
        <v>541</v>
      </c>
      <c r="B489" s="68"/>
      <c r="C489" s="214" t="s">
        <v>590</v>
      </c>
      <c r="D489" s="215">
        <v>45012</v>
      </c>
      <c r="E489" s="192" t="s">
        <v>2236</v>
      </c>
      <c r="F489" s="192" t="s">
        <v>3</v>
      </c>
      <c r="G489" s="192">
        <v>2102787</v>
      </c>
      <c r="H489" s="68"/>
      <c r="I489" s="198" t="s">
        <v>1425</v>
      </c>
      <c r="J489" s="68"/>
      <c r="K489" s="68"/>
      <c r="L489" s="68"/>
      <c r="M489" s="68"/>
      <c r="N489" s="362"/>
      <c r="O489" s="362"/>
      <c r="P489" s="216">
        <v>0</v>
      </c>
      <c r="Q489" s="216">
        <v>200</v>
      </c>
      <c r="R489" s="68" t="s">
        <v>638</v>
      </c>
      <c r="S489" s="363"/>
      <c r="T489" s="277"/>
    </row>
    <row r="490" spans="1:20" ht="51">
      <c r="A490" s="192" t="s">
        <v>541</v>
      </c>
      <c r="B490" s="68"/>
      <c r="C490" s="214" t="s">
        <v>590</v>
      </c>
      <c r="D490" s="215">
        <v>45012</v>
      </c>
      <c r="E490" s="192" t="s">
        <v>2237</v>
      </c>
      <c r="F490" s="192" t="s">
        <v>3</v>
      </c>
      <c r="G490" s="192">
        <v>2102826</v>
      </c>
      <c r="H490" s="68"/>
      <c r="I490" s="198" t="s">
        <v>2460</v>
      </c>
      <c r="J490" s="68"/>
      <c r="K490" s="68"/>
      <c r="L490" s="68"/>
      <c r="M490" s="68"/>
      <c r="N490" s="362"/>
      <c r="O490" s="362"/>
      <c r="P490" s="216">
        <v>0</v>
      </c>
      <c r="Q490" s="216">
        <v>3000</v>
      </c>
      <c r="R490" s="68" t="s">
        <v>638</v>
      </c>
      <c r="S490" s="363"/>
      <c r="T490" s="277"/>
    </row>
    <row r="491" spans="1:20" ht="51">
      <c r="A491" s="192" t="s">
        <v>541</v>
      </c>
      <c r="B491" s="68"/>
      <c r="C491" s="214" t="s">
        <v>590</v>
      </c>
      <c r="D491" s="215">
        <v>45012</v>
      </c>
      <c r="E491" s="192" t="s">
        <v>2238</v>
      </c>
      <c r="F491" s="192" t="s">
        <v>3</v>
      </c>
      <c r="G491" s="192">
        <v>2102874</v>
      </c>
      <c r="H491" s="68"/>
      <c r="I491" s="198" t="s">
        <v>2461</v>
      </c>
      <c r="J491" s="68"/>
      <c r="K491" s="68"/>
      <c r="L491" s="68"/>
      <c r="M491" s="68"/>
      <c r="N491" s="362"/>
      <c r="O491" s="362"/>
      <c r="P491" s="216">
        <v>0</v>
      </c>
      <c r="Q491" s="216">
        <v>6714.56</v>
      </c>
      <c r="R491" s="68" t="s">
        <v>638</v>
      </c>
      <c r="S491" s="363"/>
      <c r="T491" s="277"/>
    </row>
    <row r="492" spans="1:20" ht="51">
      <c r="A492" s="192" t="s">
        <v>541</v>
      </c>
      <c r="B492" s="68"/>
      <c r="C492" s="214" t="s">
        <v>590</v>
      </c>
      <c r="D492" s="215">
        <v>45012</v>
      </c>
      <c r="E492" s="192" t="s">
        <v>2239</v>
      </c>
      <c r="F492" s="192" t="s">
        <v>3</v>
      </c>
      <c r="G492" s="192">
        <v>2102847</v>
      </c>
      <c r="H492" s="68"/>
      <c r="I492" s="198" t="s">
        <v>2462</v>
      </c>
      <c r="J492" s="68"/>
      <c r="K492" s="68"/>
      <c r="L492" s="68"/>
      <c r="M492" s="68"/>
      <c r="N492" s="362"/>
      <c r="O492" s="362"/>
      <c r="P492" s="216">
        <v>0</v>
      </c>
      <c r="Q492" s="216">
        <v>1900.98</v>
      </c>
      <c r="R492" s="68" t="s">
        <v>638</v>
      </c>
      <c r="S492" s="363"/>
      <c r="T492" s="277"/>
    </row>
    <row r="493" spans="1:20" ht="51">
      <c r="A493" s="192" t="s">
        <v>541</v>
      </c>
      <c r="B493" s="68"/>
      <c r="C493" s="214" t="s">
        <v>590</v>
      </c>
      <c r="D493" s="215">
        <v>45012</v>
      </c>
      <c r="E493" s="192" t="s">
        <v>2240</v>
      </c>
      <c r="F493" s="192" t="s">
        <v>3</v>
      </c>
      <c r="G493" s="192">
        <v>2102848</v>
      </c>
      <c r="H493" s="68"/>
      <c r="I493" s="198" t="s">
        <v>2463</v>
      </c>
      <c r="J493" s="68"/>
      <c r="K493" s="68"/>
      <c r="L493" s="68"/>
      <c r="M493" s="68"/>
      <c r="N493" s="362"/>
      <c r="O493" s="362"/>
      <c r="P493" s="216">
        <v>0</v>
      </c>
      <c r="Q493" s="216">
        <v>1790.8</v>
      </c>
      <c r="R493" s="68" t="s">
        <v>638</v>
      </c>
      <c r="S493" s="363"/>
      <c r="T493" s="277"/>
    </row>
    <row r="494" spans="1:20" ht="51">
      <c r="A494" s="192" t="s">
        <v>541</v>
      </c>
      <c r="B494" s="68"/>
      <c r="C494" s="214" t="s">
        <v>590</v>
      </c>
      <c r="D494" s="215">
        <v>45012</v>
      </c>
      <c r="E494" s="192" t="s">
        <v>2241</v>
      </c>
      <c r="F494" s="192" t="s">
        <v>3</v>
      </c>
      <c r="G494" s="192">
        <v>2102850</v>
      </c>
      <c r="H494" s="68"/>
      <c r="I494" s="198" t="s">
        <v>2464</v>
      </c>
      <c r="J494" s="68"/>
      <c r="K494" s="68"/>
      <c r="L494" s="68"/>
      <c r="M494" s="68"/>
      <c r="N494" s="362"/>
      <c r="O494" s="362"/>
      <c r="P494" s="216">
        <v>0</v>
      </c>
      <c r="Q494" s="216">
        <v>1663.5</v>
      </c>
      <c r="R494" s="68" t="s">
        <v>638</v>
      </c>
      <c r="S494" s="363"/>
      <c r="T494" s="277"/>
    </row>
    <row r="495" spans="1:20" ht="51">
      <c r="A495" s="192" t="s">
        <v>541</v>
      </c>
      <c r="B495" s="68"/>
      <c r="C495" s="214" t="s">
        <v>590</v>
      </c>
      <c r="D495" s="215">
        <v>45012</v>
      </c>
      <c r="E495" s="192" t="s">
        <v>2242</v>
      </c>
      <c r="F495" s="192" t="s">
        <v>3</v>
      </c>
      <c r="G495" s="192">
        <v>2102853</v>
      </c>
      <c r="H495" s="68"/>
      <c r="I495" s="198" t="s">
        <v>2465</v>
      </c>
      <c r="J495" s="68"/>
      <c r="K495" s="68"/>
      <c r="L495" s="68"/>
      <c r="M495" s="68"/>
      <c r="N495" s="362"/>
      <c r="O495" s="362"/>
      <c r="P495" s="216">
        <v>0</v>
      </c>
      <c r="Q495" s="216">
        <v>1663.35</v>
      </c>
      <c r="R495" s="68" t="s">
        <v>638</v>
      </c>
      <c r="S495" s="363"/>
      <c r="T495" s="277"/>
    </row>
    <row r="496" spans="1:20" ht="63.75">
      <c r="A496" s="192" t="s">
        <v>541</v>
      </c>
      <c r="B496" s="68"/>
      <c r="C496" s="214" t="s">
        <v>590</v>
      </c>
      <c r="D496" s="215">
        <v>45013</v>
      </c>
      <c r="E496" s="192" t="s">
        <v>2243</v>
      </c>
      <c r="F496" s="192" t="s">
        <v>3</v>
      </c>
      <c r="G496" s="192">
        <v>2103148</v>
      </c>
      <c r="H496" s="68"/>
      <c r="I496" s="198" t="s">
        <v>2466</v>
      </c>
      <c r="J496" s="68"/>
      <c r="K496" s="68"/>
      <c r="L496" s="68"/>
      <c r="M496" s="68"/>
      <c r="N496" s="362"/>
      <c r="O496" s="362"/>
      <c r="P496" s="216">
        <v>0</v>
      </c>
      <c r="Q496" s="216">
        <v>13500</v>
      </c>
      <c r="R496" s="68" t="s">
        <v>638</v>
      </c>
      <c r="S496" s="363"/>
      <c r="T496" s="277"/>
    </row>
    <row r="497" spans="1:20" ht="51">
      <c r="A497" s="192" t="s">
        <v>541</v>
      </c>
      <c r="B497" s="68"/>
      <c r="C497" s="214" t="s">
        <v>590</v>
      </c>
      <c r="D497" s="215">
        <v>45013</v>
      </c>
      <c r="E497" s="192" t="s">
        <v>2244</v>
      </c>
      <c r="F497" s="192" t="s">
        <v>3</v>
      </c>
      <c r="G497" s="192">
        <v>2103093</v>
      </c>
      <c r="H497" s="68"/>
      <c r="I497" s="198" t="s">
        <v>2467</v>
      </c>
      <c r="J497" s="68"/>
      <c r="K497" s="68"/>
      <c r="L497" s="68"/>
      <c r="M497" s="68"/>
      <c r="N497" s="362"/>
      <c r="O497" s="362"/>
      <c r="P497" s="216">
        <v>0</v>
      </c>
      <c r="Q497" s="216">
        <v>1566.95</v>
      </c>
      <c r="R497" s="68" t="s">
        <v>638</v>
      </c>
      <c r="S497" s="363"/>
      <c r="T497" s="277"/>
    </row>
    <row r="498" spans="1:20" ht="51">
      <c r="A498" s="192" t="s">
        <v>541</v>
      </c>
      <c r="B498" s="68"/>
      <c r="C498" s="214" t="s">
        <v>590</v>
      </c>
      <c r="D498" s="215">
        <v>45014</v>
      </c>
      <c r="E498" s="192" t="s">
        <v>2245</v>
      </c>
      <c r="F498" s="192" t="s">
        <v>3</v>
      </c>
      <c r="G498" s="192">
        <v>2103402</v>
      </c>
      <c r="H498" s="68"/>
      <c r="I498" s="198" t="s">
        <v>2468</v>
      </c>
      <c r="J498" s="68"/>
      <c r="K498" s="68"/>
      <c r="L498" s="68"/>
      <c r="M498" s="68"/>
      <c r="N498" s="362"/>
      <c r="O498" s="362"/>
      <c r="P498" s="216">
        <v>0</v>
      </c>
      <c r="Q498" s="216">
        <v>181</v>
      </c>
      <c r="R498" s="68" t="s">
        <v>638</v>
      </c>
      <c r="S498" s="363"/>
      <c r="T498" s="277"/>
    </row>
    <row r="499" spans="1:20" ht="51">
      <c r="A499" s="192" t="s">
        <v>541</v>
      </c>
      <c r="B499" s="68"/>
      <c r="C499" s="214" t="s">
        <v>590</v>
      </c>
      <c r="D499" s="215">
        <v>45014</v>
      </c>
      <c r="E499" s="192" t="s">
        <v>2246</v>
      </c>
      <c r="F499" s="192" t="s">
        <v>3</v>
      </c>
      <c r="G499" s="192">
        <v>2103370</v>
      </c>
      <c r="H499" s="68"/>
      <c r="I499" s="198" t="s">
        <v>2469</v>
      </c>
      <c r="J499" s="68"/>
      <c r="K499" s="68"/>
      <c r="L499" s="68"/>
      <c r="M499" s="68"/>
      <c r="N499" s="362"/>
      <c r="O499" s="362"/>
      <c r="P499" s="216">
        <v>0</v>
      </c>
      <c r="Q499" s="216">
        <v>3239.73</v>
      </c>
      <c r="R499" s="68" t="s">
        <v>638</v>
      </c>
      <c r="S499" s="363"/>
      <c r="T499" s="277"/>
    </row>
    <row r="500" spans="1:20" ht="51">
      <c r="A500" s="192">
        <v>593</v>
      </c>
      <c r="B500" s="68"/>
      <c r="C500" s="214" t="s">
        <v>1287</v>
      </c>
      <c r="D500" s="215">
        <v>45015</v>
      </c>
      <c r="E500" s="192" t="s">
        <v>2247</v>
      </c>
      <c r="F500" s="192" t="s">
        <v>3</v>
      </c>
      <c r="G500" s="192">
        <v>2103600</v>
      </c>
      <c r="H500" s="68"/>
      <c r="I500" s="198" t="s">
        <v>2470</v>
      </c>
      <c r="J500" s="68"/>
      <c r="K500" s="68"/>
      <c r="L500" s="68"/>
      <c r="M500" s="68"/>
      <c r="N500" s="362"/>
      <c r="O500" s="362"/>
      <c r="P500" s="216">
        <v>0</v>
      </c>
      <c r="Q500" s="216">
        <v>55.3</v>
      </c>
      <c r="R500" s="68" t="s">
        <v>638</v>
      </c>
      <c r="S500" s="363"/>
      <c r="T500" s="277"/>
    </row>
    <row r="501" spans="1:20" ht="63.75">
      <c r="A501" s="192">
        <v>344</v>
      </c>
      <c r="B501" s="68"/>
      <c r="C501" s="214" t="s">
        <v>139</v>
      </c>
      <c r="D501" s="215">
        <v>45015</v>
      </c>
      <c r="E501" s="192" t="s">
        <v>2248</v>
      </c>
      <c r="F501" s="192" t="s">
        <v>3</v>
      </c>
      <c r="G501" s="192">
        <v>2103696</v>
      </c>
      <c r="H501" s="68"/>
      <c r="I501" s="198" t="s">
        <v>2471</v>
      </c>
      <c r="J501" s="68"/>
      <c r="K501" s="68"/>
      <c r="L501" s="68"/>
      <c r="M501" s="68"/>
      <c r="N501" s="362"/>
      <c r="O501" s="362"/>
      <c r="P501" s="216">
        <v>0</v>
      </c>
      <c r="Q501" s="216">
        <v>2232.04</v>
      </c>
      <c r="R501" s="68" t="s">
        <v>638</v>
      </c>
      <c r="S501" s="363"/>
      <c r="T501" s="277"/>
    </row>
    <row r="502" spans="1:20" ht="63.75">
      <c r="A502" s="192" t="s">
        <v>541</v>
      </c>
      <c r="B502" s="68"/>
      <c r="C502" s="214" t="s">
        <v>590</v>
      </c>
      <c r="D502" s="215">
        <v>45015</v>
      </c>
      <c r="E502" s="192" t="s">
        <v>2249</v>
      </c>
      <c r="F502" s="192" t="s">
        <v>3</v>
      </c>
      <c r="G502" s="192">
        <v>2103730</v>
      </c>
      <c r="H502" s="68"/>
      <c r="I502" s="198" t="s">
        <v>2472</v>
      </c>
      <c r="J502" s="68"/>
      <c r="K502" s="68"/>
      <c r="L502" s="68"/>
      <c r="M502" s="68"/>
      <c r="N502" s="362"/>
      <c r="O502" s="362"/>
      <c r="P502" s="216">
        <v>0</v>
      </c>
      <c r="Q502" s="216">
        <v>1767.27</v>
      </c>
      <c r="R502" s="68" t="s">
        <v>638</v>
      </c>
      <c r="S502" s="363"/>
      <c r="T502" s="277"/>
    </row>
    <row r="503" spans="1:20" ht="76.5">
      <c r="A503" s="192">
        <v>513</v>
      </c>
      <c r="B503" s="68"/>
      <c r="C503" s="214" t="s">
        <v>160</v>
      </c>
      <c r="D503" s="215">
        <v>44986</v>
      </c>
      <c r="E503" s="192" t="s">
        <v>2250</v>
      </c>
      <c r="F503" s="192" t="s">
        <v>6</v>
      </c>
      <c r="G503" s="192">
        <v>1771125</v>
      </c>
      <c r="H503" s="68"/>
      <c r="I503" s="198" t="s">
        <v>2473</v>
      </c>
      <c r="J503" s="68"/>
      <c r="K503" s="68"/>
      <c r="L503" s="68"/>
      <c r="M503" s="68"/>
      <c r="N503" s="362"/>
      <c r="O503" s="362"/>
      <c r="P503" s="216">
        <v>0</v>
      </c>
      <c r="Q503" s="216">
        <v>430128</v>
      </c>
      <c r="R503" s="68" t="s">
        <v>638</v>
      </c>
      <c r="S503" s="363"/>
      <c r="T503" s="277"/>
    </row>
    <row r="504" spans="1:20" ht="63.75">
      <c r="A504" s="192">
        <v>46</v>
      </c>
      <c r="B504" s="68"/>
      <c r="C504" s="214" t="s">
        <v>1379</v>
      </c>
      <c r="D504" s="215">
        <v>44987</v>
      </c>
      <c r="E504" s="192" t="s">
        <v>2253</v>
      </c>
      <c r="F504" s="192" t="s">
        <v>6</v>
      </c>
      <c r="G504" s="192">
        <v>1055605</v>
      </c>
      <c r="H504" s="68"/>
      <c r="I504" s="198" t="s">
        <v>2476</v>
      </c>
      <c r="J504" s="68"/>
      <c r="K504" s="68"/>
      <c r="L504" s="68"/>
      <c r="M504" s="68"/>
      <c r="N504" s="362"/>
      <c r="O504" s="362"/>
      <c r="P504" s="216">
        <v>0</v>
      </c>
      <c r="Q504" s="216">
        <v>37131820.359999999</v>
      </c>
      <c r="R504" s="68" t="s">
        <v>638</v>
      </c>
      <c r="S504" s="363"/>
      <c r="T504" s="277"/>
    </row>
    <row r="505" spans="1:20" ht="76.5">
      <c r="A505" s="192" t="s">
        <v>544</v>
      </c>
      <c r="B505" s="68"/>
      <c r="C505" s="214" t="s">
        <v>683</v>
      </c>
      <c r="D505" s="215">
        <v>44988</v>
      </c>
      <c r="E505" s="192" t="s">
        <v>2254</v>
      </c>
      <c r="F505" s="192" t="s">
        <v>6</v>
      </c>
      <c r="G505" s="192">
        <v>1772570</v>
      </c>
      <c r="H505" s="68"/>
      <c r="I505" s="198" t="s">
        <v>2477</v>
      </c>
      <c r="J505" s="68"/>
      <c r="K505" s="68"/>
      <c r="L505" s="68"/>
      <c r="M505" s="68"/>
      <c r="N505" s="362"/>
      <c r="O505" s="362"/>
      <c r="P505" s="216">
        <v>0</v>
      </c>
      <c r="Q505" s="216">
        <v>476662.9</v>
      </c>
      <c r="R505" s="68" t="s">
        <v>638</v>
      </c>
      <c r="S505" s="363"/>
      <c r="T505" s="277"/>
    </row>
    <row r="506" spans="1:20" ht="51">
      <c r="A506" s="192">
        <v>593</v>
      </c>
      <c r="B506" s="68"/>
      <c r="C506" s="214" t="s">
        <v>1287</v>
      </c>
      <c r="D506" s="215">
        <v>44992</v>
      </c>
      <c r="E506" s="192" t="s">
        <v>2255</v>
      </c>
      <c r="F506" s="192" t="s">
        <v>14</v>
      </c>
      <c r="G506" s="192">
        <v>2193746</v>
      </c>
      <c r="H506" s="68"/>
      <c r="I506" s="198" t="s">
        <v>2478</v>
      </c>
      <c r="J506" s="68"/>
      <c r="K506" s="68"/>
      <c r="L506" s="68"/>
      <c r="M506" s="68"/>
      <c r="N506" s="362"/>
      <c r="O506" s="362"/>
      <c r="P506" s="216">
        <v>50</v>
      </c>
      <c r="Q506" s="216">
        <v>0</v>
      </c>
      <c r="R506" s="68" t="s">
        <v>638</v>
      </c>
      <c r="S506" s="363"/>
      <c r="T506" s="277"/>
    </row>
    <row r="507" spans="1:20" ht="76.5">
      <c r="A507" s="192" t="s">
        <v>544</v>
      </c>
      <c r="B507" s="68"/>
      <c r="C507" s="214" t="s">
        <v>683</v>
      </c>
      <c r="D507" s="215">
        <v>45000</v>
      </c>
      <c r="E507" s="192" t="s">
        <v>2256</v>
      </c>
      <c r="F507" s="192" t="s">
        <v>6</v>
      </c>
      <c r="G507" s="192">
        <v>1778834</v>
      </c>
      <c r="H507" s="68"/>
      <c r="I507" s="198" t="s">
        <v>2479</v>
      </c>
      <c r="J507" s="68"/>
      <c r="K507" s="68"/>
      <c r="L507" s="68"/>
      <c r="M507" s="68"/>
      <c r="N507" s="362"/>
      <c r="O507" s="362"/>
      <c r="P507" s="216">
        <v>0</v>
      </c>
      <c r="Q507" s="216">
        <v>4972.6000000000004</v>
      </c>
      <c r="R507" s="68" t="s">
        <v>638</v>
      </c>
      <c r="S507" s="363"/>
      <c r="T507" s="277"/>
    </row>
    <row r="508" spans="1:20" ht="51">
      <c r="A508" s="192" t="s">
        <v>541</v>
      </c>
      <c r="B508" s="68"/>
      <c r="C508" s="214" t="s">
        <v>590</v>
      </c>
      <c r="D508" s="215">
        <v>45013</v>
      </c>
      <c r="E508" s="192" t="s">
        <v>2258</v>
      </c>
      <c r="F508" s="192" t="s">
        <v>6</v>
      </c>
      <c r="G508" s="192">
        <v>1786171</v>
      </c>
      <c r="H508" s="68"/>
      <c r="I508" s="198" t="s">
        <v>2481</v>
      </c>
      <c r="J508" s="68"/>
      <c r="K508" s="68"/>
      <c r="L508" s="68"/>
      <c r="M508" s="68"/>
      <c r="N508" s="362"/>
      <c r="O508" s="362"/>
      <c r="P508" s="216">
        <v>0</v>
      </c>
      <c r="Q508" s="216">
        <v>1096350.43</v>
      </c>
      <c r="R508" s="68" t="s">
        <v>638</v>
      </c>
      <c r="S508" s="363"/>
      <c r="T508" s="277"/>
    </row>
    <row r="509" spans="1:20" ht="76.5">
      <c r="A509" s="192">
        <v>802</v>
      </c>
      <c r="B509" s="68"/>
      <c r="C509" s="214" t="s">
        <v>184</v>
      </c>
      <c r="D509" s="215">
        <v>45014</v>
      </c>
      <c r="E509" s="192" t="s">
        <v>2259</v>
      </c>
      <c r="F509" s="192" t="s">
        <v>6</v>
      </c>
      <c r="G509" s="192">
        <v>1786736</v>
      </c>
      <c r="H509" s="68"/>
      <c r="I509" s="198" t="s">
        <v>2482</v>
      </c>
      <c r="J509" s="68"/>
      <c r="K509" s="68"/>
      <c r="L509" s="68"/>
      <c r="M509" s="68"/>
      <c r="N509" s="362"/>
      <c r="O509" s="362"/>
      <c r="P509" s="216">
        <v>0</v>
      </c>
      <c r="Q509" s="216">
        <v>28540.3</v>
      </c>
      <c r="R509" s="68" t="s">
        <v>638</v>
      </c>
      <c r="S509" s="363"/>
      <c r="T509" s="277"/>
    </row>
    <row r="510" spans="1:20" ht="76.5">
      <c r="A510" s="192" t="s">
        <v>544</v>
      </c>
      <c r="B510" s="68"/>
      <c r="C510" s="214" t="s">
        <v>683</v>
      </c>
      <c r="D510" s="215">
        <v>45014</v>
      </c>
      <c r="E510" s="192" t="s">
        <v>2260</v>
      </c>
      <c r="F510" s="192" t="s">
        <v>6</v>
      </c>
      <c r="G510" s="192">
        <v>1786737</v>
      </c>
      <c r="H510" s="68"/>
      <c r="I510" s="198" t="s">
        <v>2483</v>
      </c>
      <c r="J510" s="68"/>
      <c r="K510" s="68"/>
      <c r="L510" s="68"/>
      <c r="M510" s="68"/>
      <c r="N510" s="362"/>
      <c r="O510" s="362"/>
      <c r="P510" s="216">
        <v>0</v>
      </c>
      <c r="Q510" s="216">
        <v>118446.68</v>
      </c>
      <c r="R510" s="68" t="s">
        <v>638</v>
      </c>
      <c r="S510" s="363"/>
      <c r="T510" s="277"/>
    </row>
    <row r="511" spans="1:20" ht="76.5">
      <c r="A511" s="192" t="s">
        <v>541</v>
      </c>
      <c r="B511" s="68"/>
      <c r="C511" s="214" t="s">
        <v>590</v>
      </c>
      <c r="D511" s="215">
        <v>45015</v>
      </c>
      <c r="E511" s="192" t="s">
        <v>2261</v>
      </c>
      <c r="F511" s="192" t="s">
        <v>14</v>
      </c>
      <c r="G511" s="192">
        <v>2220328</v>
      </c>
      <c r="H511" s="68"/>
      <c r="I511" s="198" t="s">
        <v>2484</v>
      </c>
      <c r="J511" s="68"/>
      <c r="K511" s="68"/>
      <c r="L511" s="68"/>
      <c r="M511" s="68"/>
      <c r="N511" s="362"/>
      <c r="O511" s="362"/>
      <c r="P511" s="216">
        <v>50</v>
      </c>
      <c r="Q511" s="216">
        <v>0</v>
      </c>
      <c r="R511" s="68" t="s">
        <v>638</v>
      </c>
      <c r="S511" s="363"/>
      <c r="T511" s="277"/>
    </row>
    <row r="512" spans="1:20" ht="51">
      <c r="A512" s="192">
        <v>130</v>
      </c>
      <c r="B512" s="68"/>
      <c r="C512" s="214" t="s">
        <v>58</v>
      </c>
      <c r="D512" s="215">
        <v>45016</v>
      </c>
      <c r="E512" s="192" t="s">
        <v>2262</v>
      </c>
      <c r="F512" s="192" t="s">
        <v>6</v>
      </c>
      <c r="G512" s="192">
        <v>1788614</v>
      </c>
      <c r="H512" s="68"/>
      <c r="I512" s="198" t="s">
        <v>2485</v>
      </c>
      <c r="J512" s="68"/>
      <c r="K512" s="68"/>
      <c r="L512" s="68"/>
      <c r="M512" s="68"/>
      <c r="N512" s="362"/>
      <c r="O512" s="362"/>
      <c r="P512" s="216">
        <v>0</v>
      </c>
      <c r="Q512" s="216">
        <v>27927</v>
      </c>
      <c r="R512" s="68" t="s">
        <v>638</v>
      </c>
      <c r="S512" s="363"/>
      <c r="T512" s="277"/>
    </row>
    <row r="513" spans="1:20" ht="38.25">
      <c r="A513" s="192" t="s">
        <v>667</v>
      </c>
      <c r="B513" s="68"/>
      <c r="C513" s="214" t="s">
        <v>1256</v>
      </c>
      <c r="D513" s="215">
        <v>45016</v>
      </c>
      <c r="E513" s="192" t="s">
        <v>2263</v>
      </c>
      <c r="F513" s="192" t="s">
        <v>12</v>
      </c>
      <c r="G513" s="192">
        <v>443478</v>
      </c>
      <c r="H513" s="68"/>
      <c r="I513" s="198" t="s">
        <v>1843</v>
      </c>
      <c r="J513" s="68"/>
      <c r="K513" s="68"/>
      <c r="L513" s="68"/>
      <c r="M513" s="68"/>
      <c r="N513" s="362"/>
      <c r="O513" s="362"/>
      <c r="P513" s="216">
        <v>4091301.74</v>
      </c>
      <c r="Q513" s="216">
        <v>0</v>
      </c>
      <c r="R513" s="68" t="s">
        <v>638</v>
      </c>
      <c r="S513" s="363"/>
      <c r="T513" s="277"/>
    </row>
    <row r="514" spans="1:20" ht="38.25">
      <c r="A514" s="192" t="s">
        <v>667</v>
      </c>
      <c r="B514" s="68"/>
      <c r="C514" s="214" t="s">
        <v>1256</v>
      </c>
      <c r="D514" s="215">
        <v>45016</v>
      </c>
      <c r="E514" s="192" t="s">
        <v>2264</v>
      </c>
      <c r="F514" s="192" t="s">
        <v>12</v>
      </c>
      <c r="G514" s="192">
        <v>443476</v>
      </c>
      <c r="H514" s="68"/>
      <c r="I514" s="198" t="s">
        <v>1843</v>
      </c>
      <c r="J514" s="68"/>
      <c r="K514" s="68"/>
      <c r="L514" s="68"/>
      <c r="M514" s="68"/>
      <c r="N514" s="362"/>
      <c r="O514" s="362"/>
      <c r="P514" s="216">
        <v>216733.88</v>
      </c>
      <c r="Q514" s="216">
        <v>0</v>
      </c>
      <c r="R514" s="68" t="s">
        <v>638</v>
      </c>
      <c r="S514" s="363"/>
      <c r="T514" s="277"/>
    </row>
    <row r="515" spans="1:20" ht="38.25">
      <c r="A515" s="192" t="s">
        <v>667</v>
      </c>
      <c r="B515" s="68"/>
      <c r="C515" s="214" t="s">
        <v>1256</v>
      </c>
      <c r="D515" s="215">
        <v>45016</v>
      </c>
      <c r="E515" s="192" t="s">
        <v>2265</v>
      </c>
      <c r="F515" s="192" t="s">
        <v>12</v>
      </c>
      <c r="G515" s="192">
        <v>443482</v>
      </c>
      <c r="H515" s="68"/>
      <c r="I515" s="198" t="s">
        <v>1843</v>
      </c>
      <c r="J515" s="68"/>
      <c r="K515" s="68"/>
      <c r="L515" s="68"/>
      <c r="M515" s="68"/>
      <c r="N515" s="362"/>
      <c r="O515" s="362"/>
      <c r="P515" s="216">
        <v>573445.24</v>
      </c>
      <c r="Q515" s="216">
        <v>0</v>
      </c>
      <c r="R515" s="68" t="s">
        <v>638</v>
      </c>
      <c r="S515" s="363"/>
      <c r="T515" s="277"/>
    </row>
    <row r="516" spans="1:20" ht="38.25">
      <c r="A516" s="192" t="s">
        <v>667</v>
      </c>
      <c r="B516" s="68"/>
      <c r="C516" s="214" t="s">
        <v>1256</v>
      </c>
      <c r="D516" s="215">
        <v>45016</v>
      </c>
      <c r="E516" s="192" t="s">
        <v>2266</v>
      </c>
      <c r="F516" s="192" t="s">
        <v>12</v>
      </c>
      <c r="G516" s="192">
        <v>443484</v>
      </c>
      <c r="H516" s="68"/>
      <c r="I516" s="198" t="s">
        <v>1843</v>
      </c>
      <c r="J516" s="68"/>
      <c r="K516" s="68"/>
      <c r="L516" s="68"/>
      <c r="M516" s="68"/>
      <c r="N516" s="362"/>
      <c r="O516" s="362"/>
      <c r="P516" s="216">
        <v>16566966.34</v>
      </c>
      <c r="Q516" s="216">
        <v>0</v>
      </c>
      <c r="R516" s="68" t="s">
        <v>638</v>
      </c>
      <c r="S516" s="363"/>
      <c r="T516" s="277"/>
    </row>
    <row r="517" spans="1:20" ht="38.25">
      <c r="A517" s="192" t="s">
        <v>667</v>
      </c>
      <c r="B517" s="68"/>
      <c r="C517" s="214" t="s">
        <v>1256</v>
      </c>
      <c r="D517" s="215">
        <v>45016</v>
      </c>
      <c r="E517" s="192" t="s">
        <v>2267</v>
      </c>
      <c r="F517" s="192" t="s">
        <v>12</v>
      </c>
      <c r="G517" s="192">
        <v>443486</v>
      </c>
      <c r="H517" s="68"/>
      <c r="I517" s="198" t="s">
        <v>1843</v>
      </c>
      <c r="J517" s="68"/>
      <c r="K517" s="68"/>
      <c r="L517" s="68"/>
      <c r="M517" s="68"/>
      <c r="N517" s="362"/>
      <c r="O517" s="362"/>
      <c r="P517" s="216">
        <v>11237240.810000001</v>
      </c>
      <c r="Q517" s="216">
        <v>0</v>
      </c>
      <c r="R517" s="68" t="s">
        <v>638</v>
      </c>
      <c r="S517" s="363"/>
      <c r="T517" s="277"/>
    </row>
    <row r="518" spans="1:20" ht="38.25">
      <c r="A518" s="192" t="s">
        <v>667</v>
      </c>
      <c r="B518" s="68"/>
      <c r="C518" s="214" t="s">
        <v>1256</v>
      </c>
      <c r="D518" s="215">
        <v>45016</v>
      </c>
      <c r="E518" s="192" t="s">
        <v>2268</v>
      </c>
      <c r="F518" s="192" t="s">
        <v>12</v>
      </c>
      <c r="G518" s="192">
        <v>443488</v>
      </c>
      <c r="H518" s="68"/>
      <c r="I518" s="198" t="s">
        <v>1843</v>
      </c>
      <c r="J518" s="68"/>
      <c r="K518" s="68"/>
      <c r="L518" s="68"/>
      <c r="M518" s="68"/>
      <c r="N518" s="362"/>
      <c r="O518" s="362"/>
      <c r="P518" s="216">
        <v>3048003.03</v>
      </c>
      <c r="Q518" s="216">
        <v>0</v>
      </c>
      <c r="R518" s="68" t="s">
        <v>638</v>
      </c>
      <c r="S518" s="363"/>
      <c r="T518" s="277"/>
    </row>
    <row r="519" spans="1:20" ht="38.25">
      <c r="A519" s="192" t="s">
        <v>667</v>
      </c>
      <c r="B519" s="68"/>
      <c r="C519" s="214" t="s">
        <v>1256</v>
      </c>
      <c r="D519" s="215">
        <v>45016</v>
      </c>
      <c r="E519" s="192" t="s">
        <v>2269</v>
      </c>
      <c r="F519" s="192" t="s">
        <v>12</v>
      </c>
      <c r="G519" s="192">
        <v>443490</v>
      </c>
      <c r="H519" s="68"/>
      <c r="I519" s="198" t="s">
        <v>1843</v>
      </c>
      <c r="J519" s="68"/>
      <c r="K519" s="68"/>
      <c r="L519" s="68"/>
      <c r="M519" s="68"/>
      <c r="N519" s="362"/>
      <c r="O519" s="362"/>
      <c r="P519" s="216">
        <v>109521</v>
      </c>
      <c r="Q519" s="216">
        <v>0</v>
      </c>
      <c r="R519" s="68" t="s">
        <v>638</v>
      </c>
      <c r="S519" s="363"/>
      <c r="T519" s="277"/>
    </row>
    <row r="520" spans="1:20" ht="38.25">
      <c r="A520" s="192" t="s">
        <v>667</v>
      </c>
      <c r="B520" s="68"/>
      <c r="C520" s="214" t="s">
        <v>1256</v>
      </c>
      <c r="D520" s="215">
        <v>45016</v>
      </c>
      <c r="E520" s="192" t="s">
        <v>2270</v>
      </c>
      <c r="F520" s="192" t="s">
        <v>12</v>
      </c>
      <c r="G520" s="192">
        <v>443492</v>
      </c>
      <c r="H520" s="68"/>
      <c r="I520" s="198" t="s">
        <v>1843</v>
      </c>
      <c r="J520" s="68"/>
      <c r="K520" s="68"/>
      <c r="L520" s="68"/>
      <c r="M520" s="68"/>
      <c r="N520" s="362"/>
      <c r="O520" s="362"/>
      <c r="P520" s="216">
        <v>2067436.07</v>
      </c>
      <c r="Q520" s="216">
        <v>0</v>
      </c>
      <c r="R520" s="68" t="s">
        <v>638</v>
      </c>
      <c r="S520" s="363"/>
      <c r="T520" s="277"/>
    </row>
    <row r="521" spans="1:20" ht="38.25">
      <c r="A521" s="192" t="s">
        <v>667</v>
      </c>
      <c r="B521" s="68"/>
      <c r="C521" s="214" t="s">
        <v>1256</v>
      </c>
      <c r="D521" s="215">
        <v>45016</v>
      </c>
      <c r="E521" s="192" t="s">
        <v>2271</v>
      </c>
      <c r="F521" s="192" t="s">
        <v>12</v>
      </c>
      <c r="G521" s="192">
        <v>443494</v>
      </c>
      <c r="H521" s="68"/>
      <c r="I521" s="198" t="s">
        <v>1843</v>
      </c>
      <c r="J521" s="68"/>
      <c r="K521" s="68"/>
      <c r="L521" s="68"/>
      <c r="M521" s="68"/>
      <c r="N521" s="362"/>
      <c r="O521" s="362"/>
      <c r="P521" s="216">
        <v>2177154.15</v>
      </c>
      <c r="Q521" s="216">
        <v>0</v>
      </c>
      <c r="R521" s="68" t="s">
        <v>638</v>
      </c>
      <c r="S521" s="363"/>
      <c r="T521" s="277"/>
    </row>
    <row r="522" spans="1:20" ht="38.25">
      <c r="A522" s="192" t="s">
        <v>667</v>
      </c>
      <c r="B522" s="68"/>
      <c r="C522" s="214" t="s">
        <v>1256</v>
      </c>
      <c r="D522" s="215">
        <v>45016</v>
      </c>
      <c r="E522" s="192" t="s">
        <v>2272</v>
      </c>
      <c r="F522" s="192" t="s">
        <v>12</v>
      </c>
      <c r="G522" s="192">
        <v>443496</v>
      </c>
      <c r="H522" s="68"/>
      <c r="I522" s="198" t="s">
        <v>1843</v>
      </c>
      <c r="J522" s="68"/>
      <c r="K522" s="68"/>
      <c r="L522" s="68"/>
      <c r="M522" s="68"/>
      <c r="N522" s="362"/>
      <c r="O522" s="362"/>
      <c r="P522" s="216">
        <v>508449.48</v>
      </c>
      <c r="Q522" s="216">
        <v>0</v>
      </c>
      <c r="R522" s="68" t="s">
        <v>638</v>
      </c>
      <c r="S522" s="363"/>
      <c r="T522" s="277"/>
    </row>
    <row r="523" spans="1:20" ht="38.25">
      <c r="A523" s="192" t="s">
        <v>667</v>
      </c>
      <c r="B523" s="68"/>
      <c r="C523" s="214" t="s">
        <v>1256</v>
      </c>
      <c r="D523" s="215">
        <v>45016</v>
      </c>
      <c r="E523" s="192" t="s">
        <v>2273</v>
      </c>
      <c r="F523" s="192" t="s">
        <v>12</v>
      </c>
      <c r="G523" s="192">
        <v>443498</v>
      </c>
      <c r="H523" s="68"/>
      <c r="I523" s="198" t="s">
        <v>1843</v>
      </c>
      <c r="J523" s="68"/>
      <c r="K523" s="68"/>
      <c r="L523" s="68"/>
      <c r="M523" s="68"/>
      <c r="N523" s="362"/>
      <c r="O523" s="362"/>
      <c r="P523" s="216">
        <v>5970422.7800000003</v>
      </c>
      <c r="Q523" s="216">
        <v>0</v>
      </c>
      <c r="R523" s="68" t="s">
        <v>638</v>
      </c>
      <c r="S523" s="363"/>
      <c r="T523" s="277"/>
    </row>
    <row r="524" spans="1:20" ht="38.25">
      <c r="A524" s="192" t="s">
        <v>667</v>
      </c>
      <c r="B524" s="68"/>
      <c r="C524" s="214" t="s">
        <v>1256</v>
      </c>
      <c r="D524" s="215">
        <v>45016</v>
      </c>
      <c r="E524" s="192" t="s">
        <v>2274</v>
      </c>
      <c r="F524" s="192" t="s">
        <v>12</v>
      </c>
      <c r="G524" s="192">
        <v>443500</v>
      </c>
      <c r="H524" s="68"/>
      <c r="I524" s="198" t="s">
        <v>1843</v>
      </c>
      <c r="J524" s="68"/>
      <c r="K524" s="68"/>
      <c r="L524" s="68"/>
      <c r="M524" s="68"/>
      <c r="N524" s="362"/>
      <c r="O524" s="362"/>
      <c r="P524" s="216">
        <v>1396516.27</v>
      </c>
      <c r="Q524" s="216">
        <v>0</v>
      </c>
      <c r="R524" s="68" t="s">
        <v>638</v>
      </c>
      <c r="S524" s="363"/>
      <c r="T524" s="277"/>
    </row>
    <row r="525" spans="1:20" ht="38.25">
      <c r="A525" s="192" t="s">
        <v>667</v>
      </c>
      <c r="B525" s="68"/>
      <c r="C525" s="214" t="s">
        <v>1256</v>
      </c>
      <c r="D525" s="215">
        <v>45016</v>
      </c>
      <c r="E525" s="192" t="s">
        <v>2275</v>
      </c>
      <c r="F525" s="192" t="s">
        <v>12</v>
      </c>
      <c r="G525" s="192">
        <v>443456</v>
      </c>
      <c r="H525" s="68"/>
      <c r="I525" s="198" t="s">
        <v>1843</v>
      </c>
      <c r="J525" s="68"/>
      <c r="K525" s="68"/>
      <c r="L525" s="68"/>
      <c r="M525" s="68"/>
      <c r="N525" s="362"/>
      <c r="O525" s="362"/>
      <c r="P525" s="216">
        <v>2266888.65</v>
      </c>
      <c r="Q525" s="216">
        <v>0</v>
      </c>
      <c r="R525" s="68" t="s">
        <v>638</v>
      </c>
      <c r="S525" s="363"/>
      <c r="T525" s="277"/>
    </row>
    <row r="526" spans="1:20" ht="38.25">
      <c r="A526" s="192" t="s">
        <v>667</v>
      </c>
      <c r="B526" s="68"/>
      <c r="C526" s="214" t="s">
        <v>1256</v>
      </c>
      <c r="D526" s="215">
        <v>45016</v>
      </c>
      <c r="E526" s="192" t="s">
        <v>2276</v>
      </c>
      <c r="F526" s="192" t="s">
        <v>12</v>
      </c>
      <c r="G526" s="192">
        <v>443458</v>
      </c>
      <c r="H526" s="68"/>
      <c r="I526" s="198" t="s">
        <v>1843</v>
      </c>
      <c r="J526" s="68"/>
      <c r="K526" s="68"/>
      <c r="L526" s="68"/>
      <c r="M526" s="68"/>
      <c r="N526" s="362"/>
      <c r="O526" s="362"/>
      <c r="P526" s="216">
        <v>2665231.4900000002</v>
      </c>
      <c r="Q526" s="216">
        <v>0</v>
      </c>
      <c r="R526" s="68" t="s">
        <v>638</v>
      </c>
      <c r="S526" s="363"/>
      <c r="T526" s="277"/>
    </row>
    <row r="527" spans="1:20" ht="38.25">
      <c r="A527" s="192" t="s">
        <v>667</v>
      </c>
      <c r="B527" s="68"/>
      <c r="C527" s="214" t="s">
        <v>1256</v>
      </c>
      <c r="D527" s="215">
        <v>45016</v>
      </c>
      <c r="E527" s="192" t="s">
        <v>2277</v>
      </c>
      <c r="F527" s="192" t="s">
        <v>12</v>
      </c>
      <c r="G527" s="192">
        <v>443460</v>
      </c>
      <c r="H527" s="68"/>
      <c r="I527" s="198" t="s">
        <v>1843</v>
      </c>
      <c r="J527" s="68"/>
      <c r="K527" s="68"/>
      <c r="L527" s="68"/>
      <c r="M527" s="68"/>
      <c r="N527" s="362"/>
      <c r="O527" s="362"/>
      <c r="P527" s="216">
        <v>2665231.4900000002</v>
      </c>
      <c r="Q527" s="216">
        <v>0</v>
      </c>
      <c r="R527" s="68" t="s">
        <v>638</v>
      </c>
      <c r="S527" s="363"/>
      <c r="T527" s="277"/>
    </row>
    <row r="528" spans="1:20" ht="38.25">
      <c r="A528" s="192" t="s">
        <v>667</v>
      </c>
      <c r="B528" s="68"/>
      <c r="C528" s="214" t="s">
        <v>1256</v>
      </c>
      <c r="D528" s="215">
        <v>45016</v>
      </c>
      <c r="E528" s="192" t="s">
        <v>2278</v>
      </c>
      <c r="F528" s="192" t="s">
        <v>12</v>
      </c>
      <c r="G528" s="192">
        <v>443462</v>
      </c>
      <c r="H528" s="68"/>
      <c r="I528" s="198" t="s">
        <v>1843</v>
      </c>
      <c r="J528" s="68"/>
      <c r="K528" s="68"/>
      <c r="L528" s="68"/>
      <c r="M528" s="68"/>
      <c r="N528" s="362"/>
      <c r="O528" s="362"/>
      <c r="P528" s="216">
        <v>2665231.4900000002</v>
      </c>
      <c r="Q528" s="216">
        <v>0</v>
      </c>
      <c r="R528" s="68" t="s">
        <v>638</v>
      </c>
      <c r="S528" s="363"/>
      <c r="T528" s="277"/>
    </row>
    <row r="529" spans="1:20" ht="38.25">
      <c r="A529" s="192" t="s">
        <v>667</v>
      </c>
      <c r="B529" s="68"/>
      <c r="C529" s="214" t="s">
        <v>1256</v>
      </c>
      <c r="D529" s="215">
        <v>45016</v>
      </c>
      <c r="E529" s="192" t="s">
        <v>2279</v>
      </c>
      <c r="F529" s="192" t="s">
        <v>12</v>
      </c>
      <c r="G529" s="192">
        <v>443464</v>
      </c>
      <c r="H529" s="68"/>
      <c r="I529" s="198" t="s">
        <v>1843</v>
      </c>
      <c r="J529" s="68"/>
      <c r="K529" s="68"/>
      <c r="L529" s="68"/>
      <c r="M529" s="68"/>
      <c r="N529" s="362"/>
      <c r="O529" s="362"/>
      <c r="P529" s="216">
        <v>1758439.17</v>
      </c>
      <c r="Q529" s="216">
        <v>0</v>
      </c>
      <c r="R529" s="68" t="s">
        <v>638</v>
      </c>
      <c r="S529" s="363"/>
      <c r="T529" s="277"/>
    </row>
    <row r="530" spans="1:20" ht="38.25">
      <c r="A530" s="192" t="s">
        <v>667</v>
      </c>
      <c r="B530" s="68"/>
      <c r="C530" s="214" t="s">
        <v>1256</v>
      </c>
      <c r="D530" s="215">
        <v>45016</v>
      </c>
      <c r="E530" s="192" t="s">
        <v>2280</v>
      </c>
      <c r="F530" s="192" t="s">
        <v>12</v>
      </c>
      <c r="G530" s="192">
        <v>443466</v>
      </c>
      <c r="H530" s="68"/>
      <c r="I530" s="198" t="s">
        <v>1843</v>
      </c>
      <c r="J530" s="68"/>
      <c r="K530" s="68"/>
      <c r="L530" s="68"/>
      <c r="M530" s="68"/>
      <c r="N530" s="362"/>
      <c r="O530" s="362"/>
      <c r="P530" s="216">
        <v>89734.56</v>
      </c>
      <c r="Q530" s="216">
        <v>0</v>
      </c>
      <c r="R530" s="68" t="s">
        <v>638</v>
      </c>
      <c r="S530" s="363"/>
      <c r="T530" s="277"/>
    </row>
    <row r="531" spans="1:20" ht="38.25">
      <c r="A531" s="192" t="s">
        <v>667</v>
      </c>
      <c r="B531" s="68"/>
      <c r="C531" s="214" t="s">
        <v>1256</v>
      </c>
      <c r="D531" s="215">
        <v>45016</v>
      </c>
      <c r="E531" s="192" t="s">
        <v>2281</v>
      </c>
      <c r="F531" s="192" t="s">
        <v>12</v>
      </c>
      <c r="G531" s="192">
        <v>443468</v>
      </c>
      <c r="H531" s="68"/>
      <c r="I531" s="198" t="s">
        <v>1843</v>
      </c>
      <c r="J531" s="68"/>
      <c r="K531" s="68"/>
      <c r="L531" s="68"/>
      <c r="M531" s="68"/>
      <c r="N531" s="362"/>
      <c r="O531" s="362"/>
      <c r="P531" s="216">
        <v>93152.08</v>
      </c>
      <c r="Q531" s="216">
        <v>0</v>
      </c>
      <c r="R531" s="68" t="s">
        <v>638</v>
      </c>
      <c r="S531" s="363"/>
      <c r="T531" s="277"/>
    </row>
    <row r="532" spans="1:20" ht="38.25">
      <c r="A532" s="192" t="s">
        <v>667</v>
      </c>
      <c r="B532" s="68"/>
      <c r="C532" s="214" t="s">
        <v>1256</v>
      </c>
      <c r="D532" s="215">
        <v>45016</v>
      </c>
      <c r="E532" s="192" t="s">
        <v>2282</v>
      </c>
      <c r="F532" s="192" t="s">
        <v>12</v>
      </c>
      <c r="G532" s="192">
        <v>443470</v>
      </c>
      <c r="H532" s="68"/>
      <c r="I532" s="198" t="s">
        <v>1843</v>
      </c>
      <c r="J532" s="68"/>
      <c r="K532" s="68"/>
      <c r="L532" s="68"/>
      <c r="M532" s="68"/>
      <c r="N532" s="362"/>
      <c r="O532" s="362"/>
      <c r="P532" s="216">
        <v>4829759.68</v>
      </c>
      <c r="Q532" s="216">
        <v>0</v>
      </c>
      <c r="R532" s="68" t="s">
        <v>638</v>
      </c>
      <c r="S532" s="363"/>
      <c r="T532" s="277"/>
    </row>
    <row r="533" spans="1:20" ht="38.25">
      <c r="A533" s="192" t="s">
        <v>667</v>
      </c>
      <c r="B533" s="68"/>
      <c r="C533" s="214" t="s">
        <v>1256</v>
      </c>
      <c r="D533" s="215">
        <v>45016</v>
      </c>
      <c r="E533" s="192" t="s">
        <v>2283</v>
      </c>
      <c r="F533" s="192" t="s">
        <v>12</v>
      </c>
      <c r="G533" s="192">
        <v>443472</v>
      </c>
      <c r="H533" s="68"/>
      <c r="I533" s="198" t="s">
        <v>1843</v>
      </c>
      <c r="J533" s="68"/>
      <c r="K533" s="68"/>
      <c r="L533" s="68"/>
      <c r="M533" s="68"/>
      <c r="N533" s="362"/>
      <c r="O533" s="362"/>
      <c r="P533" s="216">
        <v>255853.24</v>
      </c>
      <c r="Q533" s="216">
        <v>0</v>
      </c>
      <c r="R533" s="68" t="s">
        <v>638</v>
      </c>
      <c r="S533" s="363"/>
      <c r="T533" s="277"/>
    </row>
    <row r="534" spans="1:20" ht="38.25">
      <c r="A534" s="192" t="s">
        <v>667</v>
      </c>
      <c r="B534" s="68"/>
      <c r="C534" s="214" t="s">
        <v>1256</v>
      </c>
      <c r="D534" s="215">
        <v>45016</v>
      </c>
      <c r="E534" s="192" t="s">
        <v>2284</v>
      </c>
      <c r="F534" s="192" t="s">
        <v>12</v>
      </c>
      <c r="G534" s="192">
        <v>443474</v>
      </c>
      <c r="H534" s="68"/>
      <c r="I534" s="198" t="s">
        <v>1843</v>
      </c>
      <c r="J534" s="68"/>
      <c r="K534" s="68"/>
      <c r="L534" s="68"/>
      <c r="M534" s="68"/>
      <c r="N534" s="362"/>
      <c r="O534" s="362"/>
      <c r="P534" s="216">
        <v>246466.42</v>
      </c>
      <c r="Q534" s="216">
        <v>0</v>
      </c>
      <c r="R534" s="68" t="s">
        <v>638</v>
      </c>
      <c r="S534" s="363"/>
      <c r="T534" s="277"/>
    </row>
    <row r="535" spans="1:20" ht="38.25">
      <c r="A535" s="192" t="s">
        <v>667</v>
      </c>
      <c r="B535" s="68"/>
      <c r="C535" s="214" t="s">
        <v>1256</v>
      </c>
      <c r="D535" s="215">
        <v>45016</v>
      </c>
      <c r="E535" s="192" t="s">
        <v>2285</v>
      </c>
      <c r="F535" s="192" t="s">
        <v>12</v>
      </c>
      <c r="G535" s="192">
        <v>443480</v>
      </c>
      <c r="H535" s="68"/>
      <c r="I535" s="198" t="s">
        <v>1843</v>
      </c>
      <c r="J535" s="68"/>
      <c r="K535" s="68"/>
      <c r="L535" s="68"/>
      <c r="M535" s="68"/>
      <c r="N535" s="362"/>
      <c r="O535" s="362"/>
      <c r="P535" s="216">
        <v>208782.32</v>
      </c>
      <c r="Q535" s="216">
        <v>0</v>
      </c>
      <c r="R535" s="68" t="s">
        <v>638</v>
      </c>
      <c r="S535" s="363"/>
      <c r="T535" s="277"/>
    </row>
    <row r="536" spans="1:20" ht="38.25">
      <c r="A536" s="192" t="s">
        <v>667</v>
      </c>
      <c r="B536" s="68"/>
      <c r="C536" s="214" t="s">
        <v>1256</v>
      </c>
      <c r="D536" s="215">
        <v>45016</v>
      </c>
      <c r="E536" s="192" t="s">
        <v>2286</v>
      </c>
      <c r="F536" s="192" t="s">
        <v>12</v>
      </c>
      <c r="G536" s="192">
        <v>443524</v>
      </c>
      <c r="H536" s="68"/>
      <c r="I536" s="198" t="s">
        <v>1843</v>
      </c>
      <c r="J536" s="68"/>
      <c r="K536" s="68"/>
      <c r="L536" s="68"/>
      <c r="M536" s="68"/>
      <c r="N536" s="362"/>
      <c r="O536" s="362"/>
      <c r="P536" s="216">
        <v>42162673.240000002</v>
      </c>
      <c r="Q536" s="216">
        <v>0</v>
      </c>
      <c r="R536" s="68" t="s">
        <v>638</v>
      </c>
      <c r="S536" s="363"/>
      <c r="T536" s="277"/>
    </row>
    <row r="537" spans="1:20" ht="38.25">
      <c r="A537" s="192" t="s">
        <v>667</v>
      </c>
      <c r="B537" s="68"/>
      <c r="C537" s="214" t="s">
        <v>1256</v>
      </c>
      <c r="D537" s="215">
        <v>45016</v>
      </c>
      <c r="E537" s="192" t="s">
        <v>2287</v>
      </c>
      <c r="F537" s="192" t="s">
        <v>12</v>
      </c>
      <c r="G537" s="192">
        <v>443526</v>
      </c>
      <c r="H537" s="68"/>
      <c r="I537" s="198" t="s">
        <v>1843</v>
      </c>
      <c r="J537" s="68"/>
      <c r="K537" s="68"/>
      <c r="L537" s="68"/>
      <c r="M537" s="68"/>
      <c r="N537" s="362"/>
      <c r="O537" s="362"/>
      <c r="P537" s="216">
        <v>7435469.1399999997</v>
      </c>
      <c r="Q537" s="216">
        <v>0</v>
      </c>
      <c r="R537" s="68" t="s">
        <v>638</v>
      </c>
      <c r="S537" s="363"/>
      <c r="T537" s="277"/>
    </row>
    <row r="538" spans="1:20" ht="38.25">
      <c r="A538" s="192" t="s">
        <v>667</v>
      </c>
      <c r="B538" s="68"/>
      <c r="C538" s="214" t="s">
        <v>1256</v>
      </c>
      <c r="D538" s="215">
        <v>45016</v>
      </c>
      <c r="E538" s="192" t="s">
        <v>2288</v>
      </c>
      <c r="F538" s="192" t="s">
        <v>12</v>
      </c>
      <c r="G538" s="192">
        <v>443528</v>
      </c>
      <c r="H538" s="68"/>
      <c r="I538" s="198" t="s">
        <v>1843</v>
      </c>
      <c r="J538" s="68"/>
      <c r="K538" s="68"/>
      <c r="L538" s="68"/>
      <c r="M538" s="68"/>
      <c r="N538" s="362"/>
      <c r="O538" s="362"/>
      <c r="P538" s="216">
        <v>17283.02</v>
      </c>
      <c r="Q538" s="216">
        <v>0</v>
      </c>
      <c r="R538" s="68" t="s">
        <v>638</v>
      </c>
      <c r="S538" s="363"/>
      <c r="T538" s="277"/>
    </row>
    <row r="539" spans="1:20" ht="38.25">
      <c r="A539" s="192" t="s">
        <v>667</v>
      </c>
      <c r="B539" s="68"/>
      <c r="C539" s="214" t="s">
        <v>1256</v>
      </c>
      <c r="D539" s="215">
        <v>45016</v>
      </c>
      <c r="E539" s="192" t="s">
        <v>2289</v>
      </c>
      <c r="F539" s="192" t="s">
        <v>12</v>
      </c>
      <c r="G539" s="192">
        <v>443530</v>
      </c>
      <c r="H539" s="68"/>
      <c r="I539" s="198" t="s">
        <v>1843</v>
      </c>
      <c r="J539" s="68"/>
      <c r="K539" s="68"/>
      <c r="L539" s="68"/>
      <c r="M539" s="68"/>
      <c r="N539" s="362"/>
      <c r="O539" s="362"/>
      <c r="P539" s="216">
        <v>598.26</v>
      </c>
      <c r="Q539" s="216">
        <v>0</v>
      </c>
      <c r="R539" s="68" t="s">
        <v>638</v>
      </c>
      <c r="S539" s="363"/>
      <c r="T539" s="277"/>
    </row>
    <row r="540" spans="1:20" ht="38.25">
      <c r="A540" s="192" t="s">
        <v>667</v>
      </c>
      <c r="B540" s="68"/>
      <c r="C540" s="214" t="s">
        <v>1256</v>
      </c>
      <c r="D540" s="215">
        <v>45016</v>
      </c>
      <c r="E540" s="192" t="s">
        <v>2290</v>
      </c>
      <c r="F540" s="192" t="s">
        <v>12</v>
      </c>
      <c r="G540" s="192">
        <v>443532</v>
      </c>
      <c r="H540" s="68"/>
      <c r="I540" s="198" t="s">
        <v>1843</v>
      </c>
      <c r="J540" s="68"/>
      <c r="K540" s="68"/>
      <c r="L540" s="68"/>
      <c r="M540" s="68"/>
      <c r="N540" s="362"/>
      <c r="O540" s="362"/>
      <c r="P540" s="216">
        <v>621.04</v>
      </c>
      <c r="Q540" s="216">
        <v>0</v>
      </c>
      <c r="R540" s="68" t="s">
        <v>638</v>
      </c>
      <c r="S540" s="363"/>
      <c r="T540" s="277"/>
    </row>
    <row r="541" spans="1:20" ht="38.25">
      <c r="A541" s="192" t="s">
        <v>667</v>
      </c>
      <c r="B541" s="68"/>
      <c r="C541" s="214" t="s">
        <v>1256</v>
      </c>
      <c r="D541" s="215">
        <v>45016</v>
      </c>
      <c r="E541" s="192" t="s">
        <v>2291</v>
      </c>
      <c r="F541" s="192" t="s">
        <v>12</v>
      </c>
      <c r="G541" s="192">
        <v>443534</v>
      </c>
      <c r="H541" s="68"/>
      <c r="I541" s="198" t="s">
        <v>1843</v>
      </c>
      <c r="J541" s="68"/>
      <c r="K541" s="68"/>
      <c r="L541" s="68"/>
      <c r="M541" s="68"/>
      <c r="N541" s="362"/>
      <c r="O541" s="362"/>
      <c r="P541" s="216">
        <v>15112.58</v>
      </c>
      <c r="Q541" s="216">
        <v>0</v>
      </c>
      <c r="R541" s="68" t="s">
        <v>638</v>
      </c>
      <c r="S541" s="363"/>
      <c r="T541" s="277"/>
    </row>
    <row r="542" spans="1:20" ht="38.25">
      <c r="A542" s="192" t="s">
        <v>667</v>
      </c>
      <c r="B542" s="68"/>
      <c r="C542" s="214" t="s">
        <v>1256</v>
      </c>
      <c r="D542" s="215">
        <v>45016</v>
      </c>
      <c r="E542" s="192" t="s">
        <v>2292</v>
      </c>
      <c r="F542" s="192" t="s">
        <v>12</v>
      </c>
      <c r="G542" s="192">
        <v>443542</v>
      </c>
      <c r="H542" s="68"/>
      <c r="I542" s="198" t="s">
        <v>1843</v>
      </c>
      <c r="J542" s="68"/>
      <c r="K542" s="68"/>
      <c r="L542" s="68"/>
      <c r="M542" s="68"/>
      <c r="N542" s="362"/>
      <c r="O542" s="362"/>
      <c r="P542" s="216">
        <v>6108.21</v>
      </c>
      <c r="Q542" s="216">
        <v>0</v>
      </c>
      <c r="R542" s="68" t="s">
        <v>638</v>
      </c>
      <c r="S542" s="363"/>
      <c r="T542" s="277"/>
    </row>
    <row r="543" spans="1:20" ht="38.25">
      <c r="A543" s="192" t="s">
        <v>667</v>
      </c>
      <c r="B543" s="68"/>
      <c r="C543" s="214" t="s">
        <v>1256</v>
      </c>
      <c r="D543" s="215">
        <v>45016</v>
      </c>
      <c r="E543" s="192" t="s">
        <v>2293</v>
      </c>
      <c r="F543" s="192" t="s">
        <v>12</v>
      </c>
      <c r="G543" s="192">
        <v>443536</v>
      </c>
      <c r="H543" s="68"/>
      <c r="I543" s="198" t="s">
        <v>1843</v>
      </c>
      <c r="J543" s="68"/>
      <c r="K543" s="68"/>
      <c r="L543" s="68"/>
      <c r="M543" s="68"/>
      <c r="N543" s="362"/>
      <c r="O543" s="362"/>
      <c r="P543" s="216">
        <v>15112.58</v>
      </c>
      <c r="Q543" s="216">
        <v>0</v>
      </c>
      <c r="R543" s="68" t="s">
        <v>638</v>
      </c>
      <c r="S543" s="363"/>
      <c r="T543" s="277"/>
    </row>
    <row r="544" spans="1:20" ht="38.25">
      <c r="A544" s="192" t="s">
        <v>667</v>
      </c>
      <c r="B544" s="68"/>
      <c r="C544" s="214" t="s">
        <v>1256</v>
      </c>
      <c r="D544" s="215">
        <v>45016</v>
      </c>
      <c r="E544" s="192" t="s">
        <v>2294</v>
      </c>
      <c r="F544" s="192" t="s">
        <v>12</v>
      </c>
      <c r="G544" s="192">
        <v>443538</v>
      </c>
      <c r="H544" s="68"/>
      <c r="I544" s="198" t="s">
        <v>1843</v>
      </c>
      <c r="J544" s="68"/>
      <c r="K544" s="68"/>
      <c r="L544" s="68"/>
      <c r="M544" s="68"/>
      <c r="N544" s="362"/>
      <c r="O544" s="362"/>
      <c r="P544" s="216">
        <v>15112.58</v>
      </c>
      <c r="Q544" s="216">
        <v>0</v>
      </c>
      <c r="R544" s="68" t="s">
        <v>638</v>
      </c>
      <c r="S544" s="363"/>
      <c r="T544" s="277"/>
    </row>
    <row r="545" spans="1:20" ht="38.25">
      <c r="A545" s="192" t="s">
        <v>667</v>
      </c>
      <c r="B545" s="68"/>
      <c r="C545" s="214" t="s">
        <v>1256</v>
      </c>
      <c r="D545" s="215">
        <v>45016</v>
      </c>
      <c r="E545" s="192" t="s">
        <v>2295</v>
      </c>
      <c r="F545" s="192" t="s">
        <v>12</v>
      </c>
      <c r="G545" s="192">
        <v>443540</v>
      </c>
      <c r="H545" s="68"/>
      <c r="I545" s="198" t="s">
        <v>1843</v>
      </c>
      <c r="J545" s="68"/>
      <c r="K545" s="68"/>
      <c r="L545" s="68"/>
      <c r="M545" s="68"/>
      <c r="N545" s="362"/>
      <c r="O545" s="362"/>
      <c r="P545" s="216">
        <v>15112.58</v>
      </c>
      <c r="Q545" s="216">
        <v>0</v>
      </c>
      <c r="R545" s="68" t="s">
        <v>638</v>
      </c>
      <c r="S545" s="363"/>
      <c r="T545" s="277"/>
    </row>
    <row r="546" spans="1:20" ht="38.25">
      <c r="A546" s="192" t="s">
        <v>667</v>
      </c>
      <c r="B546" s="68"/>
      <c r="C546" s="214" t="s">
        <v>1256</v>
      </c>
      <c r="D546" s="215">
        <v>45016</v>
      </c>
      <c r="E546" s="192" t="s">
        <v>2296</v>
      </c>
      <c r="F546" s="192" t="s">
        <v>12</v>
      </c>
      <c r="G546" s="192">
        <v>443544</v>
      </c>
      <c r="H546" s="68"/>
      <c r="I546" s="198" t="s">
        <v>1843</v>
      </c>
      <c r="J546" s="68"/>
      <c r="K546" s="68"/>
      <c r="L546" s="68"/>
      <c r="M546" s="68"/>
      <c r="N546" s="362"/>
      <c r="O546" s="362"/>
      <c r="P546" s="216">
        <v>4143.17</v>
      </c>
      <c r="Q546" s="216">
        <v>0</v>
      </c>
      <c r="R546" s="68" t="s">
        <v>638</v>
      </c>
      <c r="S546" s="363"/>
      <c r="T546" s="277"/>
    </row>
    <row r="547" spans="1:20" ht="38.25">
      <c r="A547" s="192" t="s">
        <v>667</v>
      </c>
      <c r="B547" s="68"/>
      <c r="C547" s="214" t="s">
        <v>1256</v>
      </c>
      <c r="D547" s="215">
        <v>45016</v>
      </c>
      <c r="E547" s="192" t="s">
        <v>2297</v>
      </c>
      <c r="F547" s="192" t="s">
        <v>12</v>
      </c>
      <c r="G547" s="192">
        <v>443546</v>
      </c>
      <c r="H547" s="68"/>
      <c r="I547" s="198" t="s">
        <v>1843</v>
      </c>
      <c r="J547" s="68"/>
      <c r="K547" s="68"/>
      <c r="L547" s="68"/>
      <c r="M547" s="68"/>
      <c r="N547" s="362"/>
      <c r="O547" s="362"/>
      <c r="P547" s="216">
        <v>211.43</v>
      </c>
      <c r="Q547" s="216">
        <v>0</v>
      </c>
      <c r="R547" s="68" t="s">
        <v>638</v>
      </c>
      <c r="S547" s="363"/>
      <c r="T547" s="277"/>
    </row>
    <row r="548" spans="1:20" ht="38.25">
      <c r="A548" s="192" t="s">
        <v>667</v>
      </c>
      <c r="B548" s="68"/>
      <c r="C548" s="214" t="s">
        <v>1256</v>
      </c>
      <c r="D548" s="215">
        <v>45016</v>
      </c>
      <c r="E548" s="192" t="s">
        <v>2298</v>
      </c>
      <c r="F548" s="192" t="s">
        <v>12</v>
      </c>
      <c r="G548" s="192">
        <v>443548</v>
      </c>
      <c r="H548" s="68"/>
      <c r="I548" s="198" t="s">
        <v>1843</v>
      </c>
      <c r="J548" s="68"/>
      <c r="K548" s="68"/>
      <c r="L548" s="68"/>
      <c r="M548" s="68"/>
      <c r="N548" s="362"/>
      <c r="O548" s="362"/>
      <c r="P548" s="216">
        <v>5341.13</v>
      </c>
      <c r="Q548" s="216">
        <v>0</v>
      </c>
      <c r="R548" s="68" t="s">
        <v>638</v>
      </c>
      <c r="S548" s="363"/>
      <c r="T548" s="277"/>
    </row>
    <row r="549" spans="1:20" ht="38.25">
      <c r="A549" s="192" t="s">
        <v>667</v>
      </c>
      <c r="B549" s="68"/>
      <c r="C549" s="214" t="s">
        <v>1256</v>
      </c>
      <c r="D549" s="215">
        <v>45016</v>
      </c>
      <c r="E549" s="192" t="s">
        <v>2299</v>
      </c>
      <c r="F549" s="192" t="s">
        <v>12</v>
      </c>
      <c r="G549" s="192">
        <v>443550</v>
      </c>
      <c r="H549" s="68"/>
      <c r="I549" s="198" t="s">
        <v>1843</v>
      </c>
      <c r="J549" s="68"/>
      <c r="K549" s="68"/>
      <c r="L549" s="68"/>
      <c r="M549" s="68"/>
      <c r="N549" s="362"/>
      <c r="O549" s="362"/>
      <c r="P549" s="216">
        <v>5341.13</v>
      </c>
      <c r="Q549" s="216">
        <v>0</v>
      </c>
      <c r="R549" s="68" t="s">
        <v>638</v>
      </c>
      <c r="S549" s="363"/>
      <c r="T549" s="277"/>
    </row>
    <row r="550" spans="1:20" ht="38.25">
      <c r="A550" s="192" t="s">
        <v>667</v>
      </c>
      <c r="B550" s="68"/>
      <c r="C550" s="214" t="s">
        <v>1256</v>
      </c>
      <c r="D550" s="215">
        <v>45016</v>
      </c>
      <c r="E550" s="192" t="s">
        <v>2300</v>
      </c>
      <c r="F550" s="192" t="s">
        <v>12</v>
      </c>
      <c r="G550" s="192">
        <v>443552</v>
      </c>
      <c r="H550" s="68"/>
      <c r="I550" s="198" t="s">
        <v>1843</v>
      </c>
      <c r="J550" s="68"/>
      <c r="K550" s="68"/>
      <c r="L550" s="68"/>
      <c r="M550" s="68"/>
      <c r="N550" s="362"/>
      <c r="O550" s="362"/>
      <c r="P550" s="216">
        <v>5341.13</v>
      </c>
      <c r="Q550" s="216">
        <v>0</v>
      </c>
      <c r="R550" s="68" t="s">
        <v>638</v>
      </c>
      <c r="S550" s="363"/>
      <c r="T550" s="277"/>
    </row>
    <row r="551" spans="1:20" ht="38.25">
      <c r="A551" s="192" t="s">
        <v>667</v>
      </c>
      <c r="B551" s="68"/>
      <c r="C551" s="214" t="s">
        <v>1256</v>
      </c>
      <c r="D551" s="215">
        <v>45016</v>
      </c>
      <c r="E551" s="192" t="s">
        <v>2301</v>
      </c>
      <c r="F551" s="192" t="s">
        <v>12</v>
      </c>
      <c r="G551" s="192">
        <v>443554</v>
      </c>
      <c r="H551" s="68"/>
      <c r="I551" s="198" t="s">
        <v>1843</v>
      </c>
      <c r="J551" s="68"/>
      <c r="K551" s="68"/>
      <c r="L551" s="68"/>
      <c r="M551" s="68"/>
      <c r="N551" s="362"/>
      <c r="O551" s="362"/>
      <c r="P551" s="216">
        <v>5341.13</v>
      </c>
      <c r="Q551" s="216">
        <v>0</v>
      </c>
      <c r="R551" s="68" t="s">
        <v>638</v>
      </c>
      <c r="S551" s="363"/>
      <c r="T551" s="277"/>
    </row>
    <row r="552" spans="1:20" ht="38.25">
      <c r="A552" s="192" t="s">
        <v>667</v>
      </c>
      <c r="B552" s="68"/>
      <c r="C552" s="214" t="s">
        <v>1256</v>
      </c>
      <c r="D552" s="215">
        <v>45016</v>
      </c>
      <c r="E552" s="192" t="s">
        <v>2302</v>
      </c>
      <c r="F552" s="192" t="s">
        <v>12</v>
      </c>
      <c r="G552" s="192">
        <v>443556</v>
      </c>
      <c r="H552" s="68"/>
      <c r="I552" s="198" t="s">
        <v>1843</v>
      </c>
      <c r="J552" s="68"/>
      <c r="K552" s="68"/>
      <c r="L552" s="68"/>
      <c r="M552" s="68"/>
      <c r="N552" s="362"/>
      <c r="O552" s="362"/>
      <c r="P552" s="216">
        <v>47469.83</v>
      </c>
      <c r="Q552" s="216">
        <v>0</v>
      </c>
      <c r="R552" s="68" t="s">
        <v>638</v>
      </c>
      <c r="S552" s="363"/>
      <c r="T552" s="277"/>
    </row>
    <row r="553" spans="1:20" ht="38.25">
      <c r="A553" s="192" t="s">
        <v>667</v>
      </c>
      <c r="B553" s="68"/>
      <c r="C553" s="214" t="s">
        <v>1256</v>
      </c>
      <c r="D553" s="215">
        <v>45016</v>
      </c>
      <c r="E553" s="192" t="s">
        <v>2303</v>
      </c>
      <c r="F553" s="192" t="s">
        <v>12</v>
      </c>
      <c r="G553" s="192">
        <v>443558</v>
      </c>
      <c r="H553" s="68"/>
      <c r="I553" s="198" t="s">
        <v>1843</v>
      </c>
      <c r="J553" s="68"/>
      <c r="K553" s="68"/>
      <c r="L553" s="68"/>
      <c r="M553" s="68"/>
      <c r="N553" s="362"/>
      <c r="O553" s="362"/>
      <c r="P553" s="216">
        <v>32198.37</v>
      </c>
      <c r="Q553" s="216">
        <v>0</v>
      </c>
      <c r="R553" s="68" t="s">
        <v>638</v>
      </c>
      <c r="S553" s="363"/>
      <c r="T553" s="277"/>
    </row>
    <row r="554" spans="1:20" ht="38.25">
      <c r="A554" s="192" t="s">
        <v>667</v>
      </c>
      <c r="B554" s="68"/>
      <c r="C554" s="214" t="s">
        <v>1256</v>
      </c>
      <c r="D554" s="215">
        <v>45016</v>
      </c>
      <c r="E554" s="192" t="s">
        <v>2304</v>
      </c>
      <c r="F554" s="192" t="s">
        <v>12</v>
      </c>
      <c r="G554" s="192">
        <v>443560</v>
      </c>
      <c r="H554" s="68"/>
      <c r="I554" s="198" t="s">
        <v>1843</v>
      </c>
      <c r="J554" s="68"/>
      <c r="K554" s="68"/>
      <c r="L554" s="68"/>
      <c r="M554" s="68"/>
      <c r="N554" s="362"/>
      <c r="O554" s="362"/>
      <c r="P554" s="216">
        <v>1705.67</v>
      </c>
      <c r="Q554" s="216">
        <v>0</v>
      </c>
      <c r="R554" s="68" t="s">
        <v>638</v>
      </c>
      <c r="S554" s="363"/>
      <c r="T554" s="277"/>
    </row>
    <row r="555" spans="1:20" ht="38.25">
      <c r="A555" s="192" t="s">
        <v>667</v>
      </c>
      <c r="B555" s="68"/>
      <c r="C555" s="214" t="s">
        <v>1256</v>
      </c>
      <c r="D555" s="215">
        <v>45016</v>
      </c>
      <c r="E555" s="192" t="s">
        <v>2305</v>
      </c>
      <c r="F555" s="192" t="s">
        <v>12</v>
      </c>
      <c r="G555" s="192">
        <v>443562</v>
      </c>
      <c r="H555" s="68"/>
      <c r="I555" s="198" t="s">
        <v>1843</v>
      </c>
      <c r="J555" s="68"/>
      <c r="K555" s="68"/>
      <c r="L555" s="68"/>
      <c r="M555" s="68"/>
      <c r="N555" s="362"/>
      <c r="O555" s="362"/>
      <c r="P555" s="216">
        <v>41508.49</v>
      </c>
      <c r="Q555" s="216">
        <v>0</v>
      </c>
      <c r="R555" s="68" t="s">
        <v>638</v>
      </c>
      <c r="S555" s="363"/>
      <c r="T555" s="277"/>
    </row>
    <row r="556" spans="1:20" ht="38.25">
      <c r="A556" s="192" t="s">
        <v>667</v>
      </c>
      <c r="B556" s="68"/>
      <c r="C556" s="214" t="s">
        <v>1256</v>
      </c>
      <c r="D556" s="215">
        <v>45016</v>
      </c>
      <c r="E556" s="192" t="s">
        <v>2306</v>
      </c>
      <c r="F556" s="192" t="s">
        <v>12</v>
      </c>
      <c r="G556" s="192">
        <v>443564</v>
      </c>
      <c r="H556" s="68"/>
      <c r="I556" s="198" t="s">
        <v>1843</v>
      </c>
      <c r="J556" s="68"/>
      <c r="K556" s="68"/>
      <c r="L556" s="68"/>
      <c r="M556" s="68"/>
      <c r="N556" s="362"/>
      <c r="O556" s="362"/>
      <c r="P556" s="216">
        <v>41508.49</v>
      </c>
      <c r="Q556" s="216">
        <v>0</v>
      </c>
      <c r="R556" s="68" t="s">
        <v>638</v>
      </c>
      <c r="S556" s="363"/>
      <c r="T556" s="277"/>
    </row>
    <row r="557" spans="1:20" ht="38.25">
      <c r="A557" s="192" t="s">
        <v>667</v>
      </c>
      <c r="B557" s="68"/>
      <c r="C557" s="214" t="s">
        <v>1256</v>
      </c>
      <c r="D557" s="215">
        <v>45016</v>
      </c>
      <c r="E557" s="192" t="s">
        <v>2307</v>
      </c>
      <c r="F557" s="192" t="s">
        <v>12</v>
      </c>
      <c r="G557" s="192">
        <v>443566</v>
      </c>
      <c r="H557" s="68"/>
      <c r="I557" s="198" t="s">
        <v>1843</v>
      </c>
      <c r="J557" s="68"/>
      <c r="K557" s="68"/>
      <c r="L557" s="68"/>
      <c r="M557" s="68"/>
      <c r="N557" s="362"/>
      <c r="O557" s="362"/>
      <c r="P557" s="216">
        <v>41508.49</v>
      </c>
      <c r="Q557" s="216">
        <v>0</v>
      </c>
      <c r="R557" s="68" t="s">
        <v>638</v>
      </c>
      <c r="S557" s="363"/>
      <c r="T557" s="277"/>
    </row>
    <row r="558" spans="1:20" ht="38.25">
      <c r="A558" s="192" t="s">
        <v>667</v>
      </c>
      <c r="B558" s="68"/>
      <c r="C558" s="214" t="s">
        <v>1256</v>
      </c>
      <c r="D558" s="215">
        <v>45016</v>
      </c>
      <c r="E558" s="192" t="s">
        <v>2308</v>
      </c>
      <c r="F558" s="192" t="s">
        <v>12</v>
      </c>
      <c r="G558" s="192">
        <v>443568</v>
      </c>
      <c r="H558" s="68"/>
      <c r="I558" s="198" t="s">
        <v>1843</v>
      </c>
      <c r="J558" s="68"/>
      <c r="K558" s="68"/>
      <c r="L558" s="68"/>
      <c r="M558" s="68"/>
      <c r="N558" s="362"/>
      <c r="O558" s="362"/>
      <c r="P558" s="216">
        <v>41508.49</v>
      </c>
      <c r="Q558" s="216">
        <v>0</v>
      </c>
      <c r="R558" s="68" t="s">
        <v>638</v>
      </c>
      <c r="S558" s="363"/>
      <c r="T558" s="277"/>
    </row>
    <row r="559" spans="1:20" ht="38.25">
      <c r="A559" s="192" t="s">
        <v>667</v>
      </c>
      <c r="B559" s="68"/>
      <c r="C559" s="214" t="s">
        <v>1256</v>
      </c>
      <c r="D559" s="215">
        <v>45016</v>
      </c>
      <c r="E559" s="192" t="s">
        <v>2309</v>
      </c>
      <c r="F559" s="192" t="s">
        <v>12</v>
      </c>
      <c r="G559" s="192">
        <v>443570</v>
      </c>
      <c r="H559" s="68"/>
      <c r="I559" s="198" t="s">
        <v>1843</v>
      </c>
      <c r="J559" s="68"/>
      <c r="K559" s="68"/>
      <c r="L559" s="68"/>
      <c r="M559" s="68"/>
      <c r="N559" s="362"/>
      <c r="O559" s="362"/>
      <c r="P559" s="216">
        <v>49569.81</v>
      </c>
      <c r="Q559" s="216">
        <v>0</v>
      </c>
      <c r="R559" s="68" t="s">
        <v>638</v>
      </c>
      <c r="S559" s="363"/>
      <c r="T559" s="277"/>
    </row>
    <row r="560" spans="1:20" ht="38.25">
      <c r="A560" s="192" t="s">
        <v>667</v>
      </c>
      <c r="B560" s="68"/>
      <c r="C560" s="214" t="s">
        <v>1256</v>
      </c>
      <c r="D560" s="215">
        <v>45016</v>
      </c>
      <c r="E560" s="192" t="s">
        <v>2310</v>
      </c>
      <c r="F560" s="192" t="s">
        <v>12</v>
      </c>
      <c r="G560" s="192">
        <v>443572</v>
      </c>
      <c r="H560" s="68"/>
      <c r="I560" s="198" t="s">
        <v>1843</v>
      </c>
      <c r="J560" s="68"/>
      <c r="K560" s="68"/>
      <c r="L560" s="68"/>
      <c r="M560" s="68"/>
      <c r="N560" s="362"/>
      <c r="O560" s="362"/>
      <c r="P560" s="216">
        <v>5121.68</v>
      </c>
      <c r="Q560" s="216">
        <v>0</v>
      </c>
      <c r="R560" s="68" t="s">
        <v>638</v>
      </c>
      <c r="S560" s="363"/>
      <c r="T560" s="277"/>
    </row>
    <row r="561" spans="1:20" ht="38.25">
      <c r="A561" s="192" t="s">
        <v>667</v>
      </c>
      <c r="B561" s="68"/>
      <c r="C561" s="214" t="s">
        <v>1256</v>
      </c>
      <c r="D561" s="215">
        <v>45016</v>
      </c>
      <c r="E561" s="192" t="s">
        <v>2311</v>
      </c>
      <c r="F561" s="192" t="s">
        <v>12</v>
      </c>
      <c r="G561" s="192">
        <v>443574</v>
      </c>
      <c r="H561" s="68"/>
      <c r="I561" s="198" t="s">
        <v>1843</v>
      </c>
      <c r="J561" s="68"/>
      <c r="K561" s="68"/>
      <c r="L561" s="68"/>
      <c r="M561" s="68"/>
      <c r="N561" s="362"/>
      <c r="O561" s="362"/>
      <c r="P561" s="216">
        <v>1197.96</v>
      </c>
      <c r="Q561" s="216">
        <v>0</v>
      </c>
      <c r="R561" s="68" t="s">
        <v>638</v>
      </c>
      <c r="S561" s="363"/>
      <c r="T561" s="277"/>
    </row>
    <row r="562" spans="1:20" ht="38.25">
      <c r="A562" s="192" t="s">
        <v>667</v>
      </c>
      <c r="B562" s="68"/>
      <c r="C562" s="214" t="s">
        <v>1256</v>
      </c>
      <c r="D562" s="215">
        <v>45016</v>
      </c>
      <c r="E562" s="192" t="s">
        <v>2312</v>
      </c>
      <c r="F562" s="192" t="s">
        <v>12</v>
      </c>
      <c r="G562" s="192">
        <v>443576</v>
      </c>
      <c r="H562" s="68"/>
      <c r="I562" s="198" t="s">
        <v>1843</v>
      </c>
      <c r="J562" s="68"/>
      <c r="K562" s="68"/>
      <c r="L562" s="68"/>
      <c r="M562" s="68"/>
      <c r="N562" s="362"/>
      <c r="O562" s="362"/>
      <c r="P562" s="216">
        <v>14514.39</v>
      </c>
      <c r="Q562" s="216">
        <v>0</v>
      </c>
      <c r="R562" s="68" t="s">
        <v>638</v>
      </c>
      <c r="S562" s="363"/>
      <c r="T562" s="277"/>
    </row>
    <row r="563" spans="1:20" ht="38.25">
      <c r="A563" s="192" t="s">
        <v>667</v>
      </c>
      <c r="B563" s="68"/>
      <c r="C563" s="214" t="s">
        <v>1256</v>
      </c>
      <c r="D563" s="215">
        <v>45016</v>
      </c>
      <c r="E563" s="192" t="s">
        <v>2313</v>
      </c>
      <c r="F563" s="192" t="s">
        <v>12</v>
      </c>
      <c r="G563" s="192">
        <v>443578</v>
      </c>
      <c r="H563" s="68"/>
      <c r="I563" s="198" t="s">
        <v>1843</v>
      </c>
      <c r="J563" s="68"/>
      <c r="K563" s="68"/>
      <c r="L563" s="68"/>
      <c r="M563" s="68"/>
      <c r="N563" s="362"/>
      <c r="O563" s="362"/>
      <c r="P563" s="216">
        <v>3389.66</v>
      </c>
      <c r="Q563" s="216">
        <v>0</v>
      </c>
      <c r="R563" s="68" t="s">
        <v>638</v>
      </c>
      <c r="S563" s="363"/>
      <c r="T563" s="277"/>
    </row>
    <row r="564" spans="1:20" ht="38.25">
      <c r="A564" s="192" t="s">
        <v>667</v>
      </c>
      <c r="B564" s="68"/>
      <c r="C564" s="214" t="s">
        <v>1256</v>
      </c>
      <c r="D564" s="215">
        <v>45016</v>
      </c>
      <c r="E564" s="192" t="s">
        <v>2314</v>
      </c>
      <c r="F564" s="192" t="s">
        <v>12</v>
      </c>
      <c r="G564" s="192">
        <v>443580</v>
      </c>
      <c r="H564" s="68"/>
      <c r="I564" s="198" t="s">
        <v>1843</v>
      </c>
      <c r="J564" s="68"/>
      <c r="K564" s="68"/>
      <c r="L564" s="68"/>
      <c r="M564" s="68"/>
      <c r="N564" s="362"/>
      <c r="O564" s="362"/>
      <c r="P564" s="216">
        <v>9310.1200000000008</v>
      </c>
      <c r="Q564" s="216">
        <v>0</v>
      </c>
      <c r="R564" s="68" t="s">
        <v>638</v>
      </c>
      <c r="S564" s="363"/>
      <c r="T564" s="277"/>
    </row>
    <row r="565" spans="1:20" ht="38.25">
      <c r="A565" s="192" t="s">
        <v>667</v>
      </c>
      <c r="B565" s="68"/>
      <c r="C565" s="214" t="s">
        <v>1256</v>
      </c>
      <c r="D565" s="215">
        <v>45016</v>
      </c>
      <c r="E565" s="192" t="s">
        <v>2315</v>
      </c>
      <c r="F565" s="192" t="s">
        <v>12</v>
      </c>
      <c r="G565" s="192">
        <v>443582</v>
      </c>
      <c r="H565" s="68"/>
      <c r="I565" s="198" t="s">
        <v>1843</v>
      </c>
      <c r="J565" s="68"/>
      <c r="K565" s="68"/>
      <c r="L565" s="68"/>
      <c r="M565" s="68"/>
      <c r="N565" s="362"/>
      <c r="O565" s="362"/>
      <c r="P565" s="216">
        <v>39802.82</v>
      </c>
      <c r="Q565" s="216">
        <v>0</v>
      </c>
      <c r="R565" s="68" t="s">
        <v>638</v>
      </c>
      <c r="S565" s="363"/>
      <c r="T565" s="277"/>
    </row>
    <row r="566" spans="1:20" ht="38.25">
      <c r="A566" s="192" t="s">
        <v>667</v>
      </c>
      <c r="B566" s="68"/>
      <c r="C566" s="214" t="s">
        <v>1256</v>
      </c>
      <c r="D566" s="215">
        <v>45016</v>
      </c>
      <c r="E566" s="192" t="s">
        <v>2316</v>
      </c>
      <c r="F566" s="192" t="s">
        <v>12</v>
      </c>
      <c r="G566" s="192">
        <v>443585</v>
      </c>
      <c r="H566" s="68"/>
      <c r="I566" s="198" t="s">
        <v>1843</v>
      </c>
      <c r="J566" s="68"/>
      <c r="K566" s="68"/>
      <c r="L566" s="68"/>
      <c r="M566" s="68"/>
      <c r="N566" s="362"/>
      <c r="O566" s="362"/>
      <c r="P566" s="216">
        <v>2266888.65</v>
      </c>
      <c r="Q566" s="216">
        <v>0</v>
      </c>
      <c r="R566" s="68" t="s">
        <v>638</v>
      </c>
      <c r="S566" s="363"/>
      <c r="T566" s="277"/>
    </row>
    <row r="567" spans="1:20" ht="38.25">
      <c r="A567" s="192" t="s">
        <v>667</v>
      </c>
      <c r="B567" s="68"/>
      <c r="C567" s="214" t="s">
        <v>1256</v>
      </c>
      <c r="D567" s="215">
        <v>45016</v>
      </c>
      <c r="E567" s="192" t="s">
        <v>2317</v>
      </c>
      <c r="F567" s="192" t="s">
        <v>12</v>
      </c>
      <c r="G567" s="192">
        <v>443587</v>
      </c>
      <c r="H567" s="68"/>
      <c r="I567" s="198" t="s">
        <v>1843</v>
      </c>
      <c r="J567" s="68"/>
      <c r="K567" s="68"/>
      <c r="L567" s="68"/>
      <c r="M567" s="68"/>
      <c r="N567" s="362"/>
      <c r="O567" s="362"/>
      <c r="P567" s="216">
        <v>2266888.65</v>
      </c>
      <c r="Q567" s="216">
        <v>0</v>
      </c>
      <c r="R567" s="68" t="s">
        <v>638</v>
      </c>
      <c r="S567" s="363"/>
      <c r="T567" s="277"/>
    </row>
    <row r="568" spans="1:20" ht="38.25">
      <c r="A568" s="192" t="s">
        <v>667</v>
      </c>
      <c r="B568" s="68"/>
      <c r="C568" s="214" t="s">
        <v>1256</v>
      </c>
      <c r="D568" s="215">
        <v>45016</v>
      </c>
      <c r="E568" s="192" t="s">
        <v>2318</v>
      </c>
      <c r="F568" s="192" t="s">
        <v>12</v>
      </c>
      <c r="G568" s="192">
        <v>443589</v>
      </c>
      <c r="H568" s="68"/>
      <c r="I568" s="198" t="s">
        <v>1843</v>
      </c>
      <c r="J568" s="68"/>
      <c r="K568" s="68"/>
      <c r="L568" s="68"/>
      <c r="M568" s="68"/>
      <c r="N568" s="362"/>
      <c r="O568" s="362"/>
      <c r="P568" s="216">
        <v>2266888.65</v>
      </c>
      <c r="Q568" s="216">
        <v>0</v>
      </c>
      <c r="R568" s="68" t="s">
        <v>638</v>
      </c>
      <c r="S568" s="363"/>
      <c r="T568" s="277"/>
    </row>
    <row r="569" spans="1:20" ht="38.25">
      <c r="A569" s="192" t="s">
        <v>667</v>
      </c>
      <c r="B569" s="68"/>
      <c r="C569" s="214" t="s">
        <v>1256</v>
      </c>
      <c r="D569" s="215">
        <v>45016</v>
      </c>
      <c r="E569" s="192" t="s">
        <v>2319</v>
      </c>
      <c r="F569" s="192" t="s">
        <v>12</v>
      </c>
      <c r="G569" s="192">
        <v>443591</v>
      </c>
      <c r="H569" s="68"/>
      <c r="I569" s="198" t="s">
        <v>1843</v>
      </c>
      <c r="J569" s="68"/>
      <c r="K569" s="68"/>
      <c r="L569" s="68"/>
      <c r="M569" s="68"/>
      <c r="N569" s="362"/>
      <c r="O569" s="362"/>
      <c r="P569" s="216">
        <v>2266888.65</v>
      </c>
      <c r="Q569" s="216">
        <v>0</v>
      </c>
      <c r="R569" s="68" t="s">
        <v>638</v>
      </c>
      <c r="S569" s="363"/>
      <c r="T569" s="277"/>
    </row>
    <row r="570" spans="1:20" ht="38.25">
      <c r="A570" s="192" t="s">
        <v>667</v>
      </c>
      <c r="B570" s="68"/>
      <c r="C570" s="214" t="s">
        <v>1256</v>
      </c>
      <c r="D570" s="215">
        <v>45016</v>
      </c>
      <c r="E570" s="192" t="s">
        <v>2320</v>
      </c>
      <c r="F570" s="192" t="s">
        <v>12</v>
      </c>
      <c r="G570" s="192">
        <v>443593</v>
      </c>
      <c r="H570" s="68"/>
      <c r="I570" s="198" t="s">
        <v>1843</v>
      </c>
      <c r="J570" s="68"/>
      <c r="K570" s="68"/>
      <c r="L570" s="68"/>
      <c r="M570" s="68"/>
      <c r="N570" s="362"/>
      <c r="O570" s="362"/>
      <c r="P570" s="216">
        <v>6226275.9400000004</v>
      </c>
      <c r="Q570" s="216">
        <v>0</v>
      </c>
      <c r="R570" s="68" t="s">
        <v>638</v>
      </c>
      <c r="S570" s="363"/>
      <c r="T570" s="277"/>
    </row>
    <row r="571" spans="1:20" ht="38.25">
      <c r="A571" s="192" t="s">
        <v>667</v>
      </c>
      <c r="B571" s="68"/>
      <c r="C571" s="214" t="s">
        <v>1256</v>
      </c>
      <c r="D571" s="215">
        <v>45016</v>
      </c>
      <c r="E571" s="192" t="s">
        <v>2321</v>
      </c>
      <c r="F571" s="192" t="s">
        <v>12</v>
      </c>
      <c r="G571" s="192">
        <v>443595</v>
      </c>
      <c r="H571" s="68"/>
      <c r="I571" s="198" t="s">
        <v>1843</v>
      </c>
      <c r="J571" s="68"/>
      <c r="K571" s="68"/>
      <c r="L571" s="68"/>
      <c r="M571" s="68"/>
      <c r="N571" s="362"/>
      <c r="O571" s="362"/>
      <c r="P571" s="216">
        <v>6226275.9400000004</v>
      </c>
      <c r="Q571" s="216">
        <v>0</v>
      </c>
      <c r="R571" s="68" t="s">
        <v>638</v>
      </c>
      <c r="S571" s="363"/>
      <c r="T571" s="277"/>
    </row>
    <row r="572" spans="1:20" ht="38.25">
      <c r="A572" s="192" t="s">
        <v>667</v>
      </c>
      <c r="B572" s="68"/>
      <c r="C572" s="214" t="s">
        <v>1256</v>
      </c>
      <c r="D572" s="215">
        <v>45016</v>
      </c>
      <c r="E572" s="192" t="s">
        <v>2322</v>
      </c>
      <c r="F572" s="192" t="s">
        <v>12</v>
      </c>
      <c r="G572" s="192">
        <v>443597</v>
      </c>
      <c r="H572" s="68"/>
      <c r="I572" s="198" t="s">
        <v>1843</v>
      </c>
      <c r="J572" s="68"/>
      <c r="K572" s="68"/>
      <c r="L572" s="68"/>
      <c r="M572" s="68"/>
      <c r="N572" s="362"/>
      <c r="O572" s="362"/>
      <c r="P572" s="216">
        <v>6226275.9400000004</v>
      </c>
      <c r="Q572" s="216">
        <v>0</v>
      </c>
      <c r="R572" s="68" t="s">
        <v>638</v>
      </c>
      <c r="S572" s="363"/>
      <c r="T572" s="277"/>
    </row>
    <row r="573" spans="1:20" ht="38.25">
      <c r="A573" s="192" t="s">
        <v>667</v>
      </c>
      <c r="B573" s="68"/>
      <c r="C573" s="214" t="s">
        <v>1256</v>
      </c>
      <c r="D573" s="215">
        <v>45016</v>
      </c>
      <c r="E573" s="192" t="s">
        <v>2323</v>
      </c>
      <c r="F573" s="192" t="s">
        <v>12</v>
      </c>
      <c r="G573" s="192">
        <v>443599</v>
      </c>
      <c r="H573" s="68"/>
      <c r="I573" s="198" t="s">
        <v>1843</v>
      </c>
      <c r="J573" s="68"/>
      <c r="K573" s="68"/>
      <c r="L573" s="68"/>
      <c r="M573" s="68"/>
      <c r="N573" s="362"/>
      <c r="O573" s="362"/>
      <c r="P573" s="216">
        <v>6226275.9400000004</v>
      </c>
      <c r="Q573" s="216">
        <v>0</v>
      </c>
      <c r="R573" s="68" t="s">
        <v>638</v>
      </c>
      <c r="S573" s="363"/>
      <c r="T573" s="277"/>
    </row>
    <row r="574" spans="1:20" ht="38.25">
      <c r="A574" s="192" t="s">
        <v>667</v>
      </c>
      <c r="B574" s="68"/>
      <c r="C574" s="214" t="s">
        <v>1256</v>
      </c>
      <c r="D574" s="215">
        <v>45016</v>
      </c>
      <c r="E574" s="192" t="s">
        <v>2324</v>
      </c>
      <c r="F574" s="192" t="s">
        <v>12</v>
      </c>
      <c r="G574" s="192">
        <v>443601</v>
      </c>
      <c r="H574" s="68"/>
      <c r="I574" s="198" t="s">
        <v>1843</v>
      </c>
      <c r="J574" s="68"/>
      <c r="K574" s="68"/>
      <c r="L574" s="68"/>
      <c r="M574" s="68"/>
      <c r="N574" s="362"/>
      <c r="O574" s="362"/>
      <c r="P574" s="216">
        <v>6226275.9400000004</v>
      </c>
      <c r="Q574" s="216">
        <v>0</v>
      </c>
      <c r="R574" s="68" t="s">
        <v>638</v>
      </c>
      <c r="S574" s="363"/>
      <c r="T574" s="277"/>
    </row>
    <row r="575" spans="1:20" ht="38.25">
      <c r="A575" s="192" t="s">
        <v>667</v>
      </c>
      <c r="B575" s="68"/>
      <c r="C575" s="214" t="s">
        <v>1256</v>
      </c>
      <c r="D575" s="215">
        <v>45016</v>
      </c>
      <c r="E575" s="192" t="s">
        <v>2325</v>
      </c>
      <c r="F575" s="192" t="s">
        <v>12</v>
      </c>
      <c r="G575" s="192">
        <v>443603</v>
      </c>
      <c r="H575" s="68"/>
      <c r="I575" s="198" t="s">
        <v>1843</v>
      </c>
      <c r="J575" s="68"/>
      <c r="K575" s="68"/>
      <c r="L575" s="68"/>
      <c r="M575" s="68"/>
      <c r="N575" s="362"/>
      <c r="O575" s="362"/>
      <c r="P575" s="216">
        <v>5274294.26</v>
      </c>
      <c r="Q575" s="216">
        <v>0</v>
      </c>
      <c r="R575" s="68" t="s">
        <v>638</v>
      </c>
      <c r="S575" s="363"/>
      <c r="T575" s="277"/>
    </row>
    <row r="576" spans="1:20" ht="38.25">
      <c r="A576" s="192" t="s">
        <v>667</v>
      </c>
      <c r="B576" s="68"/>
      <c r="C576" s="214" t="s">
        <v>1256</v>
      </c>
      <c r="D576" s="215">
        <v>45016</v>
      </c>
      <c r="E576" s="192" t="s">
        <v>2326</v>
      </c>
      <c r="F576" s="192" t="s">
        <v>12</v>
      </c>
      <c r="G576" s="192">
        <v>443611</v>
      </c>
      <c r="H576" s="68"/>
      <c r="I576" s="198" t="s">
        <v>1843</v>
      </c>
      <c r="J576" s="68"/>
      <c r="K576" s="68"/>
      <c r="L576" s="68"/>
      <c r="M576" s="68"/>
      <c r="N576" s="362"/>
      <c r="O576" s="362"/>
      <c r="P576" s="216">
        <v>5274294.26</v>
      </c>
      <c r="Q576" s="216">
        <v>0</v>
      </c>
      <c r="R576" s="68" t="s">
        <v>638</v>
      </c>
      <c r="S576" s="363"/>
      <c r="T576" s="277"/>
    </row>
    <row r="577" spans="1:20" ht="38.25">
      <c r="A577" s="192" t="s">
        <v>667</v>
      </c>
      <c r="B577" s="68"/>
      <c r="C577" s="214" t="s">
        <v>1256</v>
      </c>
      <c r="D577" s="215">
        <v>45016</v>
      </c>
      <c r="E577" s="192" t="s">
        <v>2327</v>
      </c>
      <c r="F577" s="192" t="s">
        <v>12</v>
      </c>
      <c r="G577" s="192">
        <v>443605</v>
      </c>
      <c r="H577" s="68"/>
      <c r="I577" s="198" t="s">
        <v>1843</v>
      </c>
      <c r="J577" s="68"/>
      <c r="K577" s="68"/>
      <c r="L577" s="68"/>
      <c r="M577" s="68"/>
      <c r="N577" s="362"/>
      <c r="O577" s="362"/>
      <c r="P577" s="216">
        <v>5274294.26</v>
      </c>
      <c r="Q577" s="216">
        <v>0</v>
      </c>
      <c r="R577" s="68" t="s">
        <v>638</v>
      </c>
      <c r="S577" s="363"/>
      <c r="T577" s="277"/>
    </row>
    <row r="578" spans="1:20" ht="38.25">
      <c r="A578" s="192" t="s">
        <v>667</v>
      </c>
      <c r="B578" s="68"/>
      <c r="C578" s="214" t="s">
        <v>1256</v>
      </c>
      <c r="D578" s="215">
        <v>45016</v>
      </c>
      <c r="E578" s="192" t="s">
        <v>2328</v>
      </c>
      <c r="F578" s="192" t="s">
        <v>12</v>
      </c>
      <c r="G578" s="192">
        <v>443607</v>
      </c>
      <c r="H578" s="68"/>
      <c r="I578" s="198" t="s">
        <v>1843</v>
      </c>
      <c r="J578" s="68"/>
      <c r="K578" s="68"/>
      <c r="L578" s="68"/>
      <c r="M578" s="68"/>
      <c r="N578" s="362"/>
      <c r="O578" s="362"/>
      <c r="P578" s="216">
        <v>5274294.26</v>
      </c>
      <c r="Q578" s="216">
        <v>0</v>
      </c>
      <c r="R578" s="68" t="s">
        <v>638</v>
      </c>
      <c r="S578" s="363"/>
      <c r="T578" s="277"/>
    </row>
    <row r="579" spans="1:20" ht="38.25">
      <c r="A579" s="192" t="s">
        <v>667</v>
      </c>
      <c r="B579" s="68"/>
      <c r="C579" s="214" t="s">
        <v>1256</v>
      </c>
      <c r="D579" s="215">
        <v>45016</v>
      </c>
      <c r="E579" s="192" t="s">
        <v>2329</v>
      </c>
      <c r="F579" s="192" t="s">
        <v>12</v>
      </c>
      <c r="G579" s="192">
        <v>443609</v>
      </c>
      <c r="H579" s="68"/>
      <c r="I579" s="198" t="s">
        <v>1843</v>
      </c>
      <c r="J579" s="68"/>
      <c r="K579" s="68"/>
      <c r="L579" s="68"/>
      <c r="M579" s="68"/>
      <c r="N579" s="362"/>
      <c r="O579" s="362"/>
      <c r="P579" s="216">
        <v>5274294.26</v>
      </c>
      <c r="Q579" s="216">
        <v>0</v>
      </c>
      <c r="R579" s="68" t="s">
        <v>638</v>
      </c>
      <c r="S579" s="363"/>
      <c r="T579" s="277"/>
    </row>
    <row r="580" spans="1:20" ht="38.25">
      <c r="A580" s="192" t="s">
        <v>667</v>
      </c>
      <c r="B580" s="68"/>
      <c r="C580" s="214" t="s">
        <v>1256</v>
      </c>
      <c r="D580" s="215">
        <v>45016</v>
      </c>
      <c r="E580" s="192" t="s">
        <v>2330</v>
      </c>
      <c r="F580" s="192" t="s">
        <v>12</v>
      </c>
      <c r="G580" s="192">
        <v>443613</v>
      </c>
      <c r="H580" s="68"/>
      <c r="I580" s="198" t="s">
        <v>1843</v>
      </c>
      <c r="J580" s="68"/>
      <c r="K580" s="68"/>
      <c r="L580" s="68"/>
      <c r="M580" s="68"/>
      <c r="N580" s="362"/>
      <c r="O580" s="362"/>
      <c r="P580" s="216">
        <v>14486468.689999999</v>
      </c>
      <c r="Q580" s="216">
        <v>0</v>
      </c>
      <c r="R580" s="68" t="s">
        <v>638</v>
      </c>
      <c r="S580" s="363"/>
      <c r="T580" s="277"/>
    </row>
    <row r="581" spans="1:20" ht="38.25">
      <c r="A581" s="192" t="s">
        <v>667</v>
      </c>
      <c r="B581" s="68"/>
      <c r="C581" s="214" t="s">
        <v>1256</v>
      </c>
      <c r="D581" s="215">
        <v>45016</v>
      </c>
      <c r="E581" s="192" t="s">
        <v>2331</v>
      </c>
      <c r="F581" s="192" t="s">
        <v>12</v>
      </c>
      <c r="G581" s="192">
        <v>443615</v>
      </c>
      <c r="H581" s="68"/>
      <c r="I581" s="198" t="s">
        <v>1843</v>
      </c>
      <c r="J581" s="68"/>
      <c r="K581" s="68"/>
      <c r="L581" s="68"/>
      <c r="M581" s="68"/>
      <c r="N581" s="362"/>
      <c r="O581" s="362"/>
      <c r="P581" s="216">
        <v>14486468.689999999</v>
      </c>
      <c r="Q581" s="216">
        <v>0</v>
      </c>
      <c r="R581" s="68" t="s">
        <v>638</v>
      </c>
      <c r="S581" s="363"/>
      <c r="T581" s="277"/>
    </row>
    <row r="582" spans="1:20" ht="38.25">
      <c r="A582" s="192" t="s">
        <v>667</v>
      </c>
      <c r="B582" s="68"/>
      <c r="C582" s="214" t="s">
        <v>1256</v>
      </c>
      <c r="D582" s="215">
        <v>45016</v>
      </c>
      <c r="E582" s="192" t="s">
        <v>2332</v>
      </c>
      <c r="F582" s="192" t="s">
        <v>12</v>
      </c>
      <c r="G582" s="192">
        <v>443617</v>
      </c>
      <c r="H582" s="68"/>
      <c r="I582" s="198" t="s">
        <v>1843</v>
      </c>
      <c r="J582" s="68"/>
      <c r="K582" s="68"/>
      <c r="L582" s="68"/>
      <c r="M582" s="68"/>
      <c r="N582" s="362"/>
      <c r="O582" s="362"/>
      <c r="P582" s="216">
        <v>14486468.689999999</v>
      </c>
      <c r="Q582" s="216">
        <v>0</v>
      </c>
      <c r="R582" s="68" t="s">
        <v>638</v>
      </c>
      <c r="S582" s="363"/>
      <c r="T582" s="277"/>
    </row>
    <row r="583" spans="1:20" ht="38.25">
      <c r="A583" s="192" t="s">
        <v>667</v>
      </c>
      <c r="B583" s="68"/>
      <c r="C583" s="214" t="s">
        <v>1256</v>
      </c>
      <c r="D583" s="215">
        <v>45016</v>
      </c>
      <c r="E583" s="192" t="s">
        <v>2333</v>
      </c>
      <c r="F583" s="192" t="s">
        <v>12</v>
      </c>
      <c r="G583" s="192">
        <v>443619</v>
      </c>
      <c r="H583" s="68"/>
      <c r="I583" s="198" t="s">
        <v>1843</v>
      </c>
      <c r="J583" s="68"/>
      <c r="K583" s="68"/>
      <c r="L583" s="68"/>
      <c r="M583" s="68"/>
      <c r="N583" s="362"/>
      <c r="O583" s="362"/>
      <c r="P583" s="216">
        <v>14486468.689999999</v>
      </c>
      <c r="Q583" s="216">
        <v>0</v>
      </c>
      <c r="R583" s="68" t="s">
        <v>638</v>
      </c>
      <c r="S583" s="363"/>
      <c r="T583" s="277"/>
    </row>
    <row r="584" spans="1:20" ht="38.25">
      <c r="A584" s="192" t="s">
        <v>667</v>
      </c>
      <c r="B584" s="68"/>
      <c r="C584" s="214" t="s">
        <v>1256</v>
      </c>
      <c r="D584" s="215">
        <v>45016</v>
      </c>
      <c r="E584" s="192" t="s">
        <v>2334</v>
      </c>
      <c r="F584" s="192" t="s">
        <v>12</v>
      </c>
      <c r="G584" s="192">
        <v>443621</v>
      </c>
      <c r="H584" s="68"/>
      <c r="I584" s="198" t="s">
        <v>1843</v>
      </c>
      <c r="J584" s="68"/>
      <c r="K584" s="68"/>
      <c r="L584" s="68"/>
      <c r="M584" s="68"/>
      <c r="N584" s="362"/>
      <c r="O584" s="362"/>
      <c r="P584" s="216">
        <v>14486468.689999999</v>
      </c>
      <c r="Q584" s="216">
        <v>0</v>
      </c>
      <c r="R584" s="68" t="s">
        <v>638</v>
      </c>
      <c r="S584" s="363"/>
      <c r="T584" s="277"/>
    </row>
    <row r="585" spans="1:20" ht="38.25">
      <c r="A585" s="192" t="s">
        <v>667</v>
      </c>
      <c r="B585" s="68"/>
      <c r="C585" s="214" t="s">
        <v>1256</v>
      </c>
      <c r="D585" s="215">
        <v>45016</v>
      </c>
      <c r="E585" s="192" t="s">
        <v>2335</v>
      </c>
      <c r="F585" s="192" t="s">
        <v>12</v>
      </c>
      <c r="G585" s="192">
        <v>443623</v>
      </c>
      <c r="H585" s="68"/>
      <c r="I585" s="198" t="s">
        <v>1843</v>
      </c>
      <c r="J585" s="68"/>
      <c r="K585" s="68"/>
      <c r="L585" s="68"/>
      <c r="M585" s="68"/>
      <c r="N585" s="362"/>
      <c r="O585" s="362"/>
      <c r="P585" s="216">
        <v>2665231.4900000002</v>
      </c>
      <c r="Q585" s="216">
        <v>0</v>
      </c>
      <c r="R585" s="68" t="s">
        <v>638</v>
      </c>
      <c r="S585" s="363"/>
      <c r="T585" s="277"/>
    </row>
    <row r="586" spans="1:20" ht="38.25">
      <c r="A586" s="192" t="s">
        <v>667</v>
      </c>
      <c r="B586" s="68"/>
      <c r="C586" s="214" t="s">
        <v>1256</v>
      </c>
      <c r="D586" s="215">
        <v>45016</v>
      </c>
      <c r="E586" s="192" t="s">
        <v>2336</v>
      </c>
      <c r="F586" s="192" t="s">
        <v>12</v>
      </c>
      <c r="G586" s="192">
        <v>443625</v>
      </c>
      <c r="H586" s="68"/>
      <c r="I586" s="198" t="s">
        <v>1843</v>
      </c>
      <c r="J586" s="68"/>
      <c r="K586" s="68"/>
      <c r="L586" s="68"/>
      <c r="M586" s="68"/>
      <c r="N586" s="362"/>
      <c r="O586" s="362"/>
      <c r="P586" s="216">
        <v>2665231.4900000002</v>
      </c>
      <c r="Q586" s="216">
        <v>0</v>
      </c>
      <c r="R586" s="68" t="s">
        <v>638</v>
      </c>
      <c r="S586" s="363"/>
      <c r="T586" s="277"/>
    </row>
    <row r="587" spans="1:20" ht="38.25">
      <c r="A587" s="192" t="s">
        <v>667</v>
      </c>
      <c r="B587" s="68"/>
      <c r="C587" s="214" t="s">
        <v>1256</v>
      </c>
      <c r="D587" s="215">
        <v>45016</v>
      </c>
      <c r="E587" s="192" t="s">
        <v>2337</v>
      </c>
      <c r="F587" s="192" t="s">
        <v>12</v>
      </c>
      <c r="G587" s="192">
        <v>443627</v>
      </c>
      <c r="H587" s="68"/>
      <c r="I587" s="198" t="s">
        <v>1843</v>
      </c>
      <c r="J587" s="68"/>
      <c r="K587" s="68"/>
      <c r="L587" s="68"/>
      <c r="M587" s="68"/>
      <c r="N587" s="362"/>
      <c r="O587" s="362"/>
      <c r="P587" s="216">
        <v>2592451.56</v>
      </c>
      <c r="Q587" s="216">
        <v>0</v>
      </c>
      <c r="R587" s="68" t="s">
        <v>638</v>
      </c>
      <c r="S587" s="363"/>
      <c r="T587" s="277"/>
    </row>
    <row r="588" spans="1:20" ht="38.25">
      <c r="A588" s="192" t="s">
        <v>667</v>
      </c>
      <c r="B588" s="68"/>
      <c r="C588" s="214" t="s">
        <v>1256</v>
      </c>
      <c r="D588" s="215">
        <v>45016</v>
      </c>
      <c r="E588" s="192" t="s">
        <v>2338</v>
      </c>
      <c r="F588" s="192" t="s">
        <v>12</v>
      </c>
      <c r="G588" s="192">
        <v>443629</v>
      </c>
      <c r="H588" s="68"/>
      <c r="I588" s="198" t="s">
        <v>1843</v>
      </c>
      <c r="J588" s="68"/>
      <c r="K588" s="68"/>
      <c r="L588" s="68"/>
      <c r="M588" s="68"/>
      <c r="N588" s="362"/>
      <c r="O588" s="362"/>
      <c r="P588" s="216">
        <v>7120472.6200000001</v>
      </c>
      <c r="Q588" s="216">
        <v>0</v>
      </c>
      <c r="R588" s="68" t="s">
        <v>638</v>
      </c>
      <c r="S588" s="363"/>
      <c r="T588" s="277"/>
    </row>
    <row r="589" spans="1:20" ht="38.25">
      <c r="A589" s="192" t="s">
        <v>667</v>
      </c>
      <c r="B589" s="68"/>
      <c r="C589" s="214" t="s">
        <v>1256</v>
      </c>
      <c r="D589" s="215">
        <v>45016</v>
      </c>
      <c r="E589" s="192" t="s">
        <v>2339</v>
      </c>
      <c r="F589" s="192" t="s">
        <v>12</v>
      </c>
      <c r="G589" s="192">
        <v>443631</v>
      </c>
      <c r="H589" s="68"/>
      <c r="I589" s="198" t="s">
        <v>1843</v>
      </c>
      <c r="J589" s="68"/>
      <c r="K589" s="68"/>
      <c r="L589" s="68"/>
      <c r="M589" s="68"/>
      <c r="N589" s="362"/>
      <c r="O589" s="362"/>
      <c r="P589" s="216">
        <v>6031770.5199999996</v>
      </c>
      <c r="Q589" s="216">
        <v>0</v>
      </c>
      <c r="R589" s="68" t="s">
        <v>638</v>
      </c>
      <c r="S589" s="363"/>
      <c r="T589" s="277"/>
    </row>
    <row r="590" spans="1:20" ht="38.25">
      <c r="A590" s="192" t="s">
        <v>667</v>
      </c>
      <c r="B590" s="68"/>
      <c r="C590" s="214" t="s">
        <v>1256</v>
      </c>
      <c r="D590" s="215">
        <v>45016</v>
      </c>
      <c r="E590" s="192" t="s">
        <v>2340</v>
      </c>
      <c r="F590" s="192" t="s">
        <v>12</v>
      </c>
      <c r="G590" s="192">
        <v>443633</v>
      </c>
      <c r="H590" s="68"/>
      <c r="I590" s="198" t="s">
        <v>1843</v>
      </c>
      <c r="J590" s="68"/>
      <c r="K590" s="68"/>
      <c r="L590" s="68"/>
      <c r="M590" s="68"/>
      <c r="N590" s="362"/>
      <c r="O590" s="362"/>
      <c r="P590" s="216">
        <v>595285.14</v>
      </c>
      <c r="Q590" s="216">
        <v>0</v>
      </c>
      <c r="R590" s="68" t="s">
        <v>638</v>
      </c>
      <c r="S590" s="363"/>
      <c r="T590" s="277"/>
    </row>
    <row r="591" spans="1:20" ht="38.25">
      <c r="A591" s="192" t="s">
        <v>667</v>
      </c>
      <c r="B591" s="68"/>
      <c r="C591" s="214" t="s">
        <v>1256</v>
      </c>
      <c r="D591" s="215">
        <v>45016</v>
      </c>
      <c r="E591" s="192" t="s">
        <v>2341</v>
      </c>
      <c r="F591" s="192" t="s">
        <v>12</v>
      </c>
      <c r="G591" s="192">
        <v>443635</v>
      </c>
      <c r="H591" s="68"/>
      <c r="I591" s="198" t="s">
        <v>1843</v>
      </c>
      <c r="J591" s="68"/>
      <c r="K591" s="68"/>
      <c r="L591" s="68"/>
      <c r="M591" s="68"/>
      <c r="N591" s="362"/>
      <c r="O591" s="362"/>
      <c r="P591" s="216">
        <v>105502.89</v>
      </c>
      <c r="Q591" s="216">
        <v>0</v>
      </c>
      <c r="R591" s="68" t="s">
        <v>638</v>
      </c>
      <c r="S591" s="363"/>
      <c r="T591" s="277"/>
    </row>
    <row r="592" spans="1:20" ht="38.25">
      <c r="A592" s="192" t="s">
        <v>667</v>
      </c>
      <c r="B592" s="68"/>
      <c r="C592" s="214" t="s">
        <v>1256</v>
      </c>
      <c r="D592" s="215">
        <v>45016</v>
      </c>
      <c r="E592" s="192" t="s">
        <v>2342</v>
      </c>
      <c r="F592" s="192" t="s">
        <v>12</v>
      </c>
      <c r="G592" s="192">
        <v>443637</v>
      </c>
      <c r="H592" s="68"/>
      <c r="I592" s="198" t="s">
        <v>1843</v>
      </c>
      <c r="J592" s="68"/>
      <c r="K592" s="68"/>
      <c r="L592" s="68"/>
      <c r="M592" s="68"/>
      <c r="N592" s="362"/>
      <c r="O592" s="362"/>
      <c r="P592" s="216">
        <v>2173736.5699999998</v>
      </c>
      <c r="Q592" s="216">
        <v>0</v>
      </c>
      <c r="R592" s="68" t="s">
        <v>638</v>
      </c>
      <c r="S592" s="363"/>
      <c r="T592" s="277"/>
    </row>
    <row r="593" spans="1:20" ht="38.25">
      <c r="A593" s="192" t="s">
        <v>667</v>
      </c>
      <c r="B593" s="68"/>
      <c r="C593" s="214" t="s">
        <v>1256</v>
      </c>
      <c r="D593" s="215">
        <v>45016</v>
      </c>
      <c r="E593" s="192" t="s">
        <v>2343</v>
      </c>
      <c r="F593" s="192" t="s">
        <v>12</v>
      </c>
      <c r="G593" s="192">
        <v>443639</v>
      </c>
      <c r="H593" s="68"/>
      <c r="I593" s="198" t="s">
        <v>1843</v>
      </c>
      <c r="J593" s="68"/>
      <c r="K593" s="68"/>
      <c r="L593" s="68"/>
      <c r="M593" s="68"/>
      <c r="N593" s="362"/>
      <c r="O593" s="362"/>
      <c r="P593" s="216">
        <v>5979809.5199999996</v>
      </c>
      <c r="Q593" s="216">
        <v>0</v>
      </c>
      <c r="R593" s="68" t="s">
        <v>638</v>
      </c>
      <c r="S593" s="363"/>
      <c r="T593" s="277"/>
    </row>
    <row r="594" spans="1:20" ht="38.25">
      <c r="A594" s="192" t="s">
        <v>667</v>
      </c>
      <c r="B594" s="68"/>
      <c r="C594" s="214" t="s">
        <v>1256</v>
      </c>
      <c r="D594" s="215">
        <v>45016</v>
      </c>
      <c r="E594" s="192" t="s">
        <v>2344</v>
      </c>
      <c r="F594" s="192" t="s">
        <v>12</v>
      </c>
      <c r="G594" s="192">
        <v>443641</v>
      </c>
      <c r="H594" s="68"/>
      <c r="I594" s="198" t="s">
        <v>1843</v>
      </c>
      <c r="J594" s="68"/>
      <c r="K594" s="68"/>
      <c r="L594" s="68"/>
      <c r="M594" s="68"/>
      <c r="N594" s="362"/>
      <c r="O594" s="362"/>
      <c r="P594" s="216">
        <v>13913023.52</v>
      </c>
      <c r="Q594" s="216">
        <v>0</v>
      </c>
      <c r="R594" s="68" t="s">
        <v>638</v>
      </c>
      <c r="S594" s="363"/>
      <c r="T594" s="277"/>
    </row>
    <row r="595" spans="1:20" ht="38.25">
      <c r="A595" s="192" t="s">
        <v>667</v>
      </c>
      <c r="B595" s="68"/>
      <c r="C595" s="214" t="s">
        <v>1256</v>
      </c>
      <c r="D595" s="215">
        <v>45016</v>
      </c>
      <c r="E595" s="192" t="s">
        <v>2345</v>
      </c>
      <c r="F595" s="192" t="s">
        <v>12</v>
      </c>
      <c r="G595" s="192">
        <v>443643</v>
      </c>
      <c r="H595" s="68"/>
      <c r="I595" s="198" t="s">
        <v>1843</v>
      </c>
      <c r="J595" s="68"/>
      <c r="K595" s="68"/>
      <c r="L595" s="68"/>
      <c r="M595" s="68"/>
      <c r="N595" s="362"/>
      <c r="O595" s="362"/>
      <c r="P595" s="216">
        <v>2559728.6</v>
      </c>
      <c r="Q595" s="216">
        <v>0</v>
      </c>
      <c r="R595" s="68" t="s">
        <v>638</v>
      </c>
      <c r="S595" s="363"/>
      <c r="T595" s="277"/>
    </row>
    <row r="596" spans="1:20" ht="38.25">
      <c r="A596" s="192" t="s">
        <v>667</v>
      </c>
      <c r="B596" s="68"/>
      <c r="C596" s="214" t="s">
        <v>1256</v>
      </c>
      <c r="D596" s="215">
        <v>45016</v>
      </c>
      <c r="E596" s="192" t="s">
        <v>2346</v>
      </c>
      <c r="F596" s="192" t="s">
        <v>12</v>
      </c>
      <c r="G596" s="192">
        <v>443645</v>
      </c>
      <c r="H596" s="68"/>
      <c r="I596" s="198" t="s">
        <v>1843</v>
      </c>
      <c r="J596" s="68"/>
      <c r="K596" s="68"/>
      <c r="L596" s="68"/>
      <c r="M596" s="68"/>
      <c r="N596" s="362"/>
      <c r="O596" s="362"/>
      <c r="P596" s="216">
        <v>8377543.0599999996</v>
      </c>
      <c r="Q596" s="216">
        <v>0</v>
      </c>
      <c r="R596" s="68" t="s">
        <v>638</v>
      </c>
      <c r="S596" s="363"/>
      <c r="T596" s="277"/>
    </row>
    <row r="597" spans="1:20" ht="38.25">
      <c r="A597" s="192" t="s">
        <v>667</v>
      </c>
      <c r="B597" s="68"/>
      <c r="C597" s="214" t="s">
        <v>1256</v>
      </c>
      <c r="D597" s="215">
        <v>45016</v>
      </c>
      <c r="E597" s="192" t="s">
        <v>2347</v>
      </c>
      <c r="F597" s="192" t="s">
        <v>12</v>
      </c>
      <c r="G597" s="192">
        <v>443647</v>
      </c>
      <c r="H597" s="68"/>
      <c r="I597" s="198" t="s">
        <v>1843</v>
      </c>
      <c r="J597" s="68"/>
      <c r="K597" s="68"/>
      <c r="L597" s="68"/>
      <c r="M597" s="68"/>
      <c r="N597" s="362"/>
      <c r="O597" s="362"/>
      <c r="P597" s="216">
        <v>11722.92</v>
      </c>
      <c r="Q597" s="216">
        <v>0</v>
      </c>
      <c r="R597" s="68" t="s">
        <v>638</v>
      </c>
      <c r="S597" s="363"/>
      <c r="T597" s="277"/>
    </row>
    <row r="598" spans="1:20" ht="38.25">
      <c r="A598" s="192" t="s">
        <v>667</v>
      </c>
      <c r="B598" s="68"/>
      <c r="C598" s="214" t="s">
        <v>1256</v>
      </c>
      <c r="D598" s="215">
        <v>45016</v>
      </c>
      <c r="E598" s="192" t="s">
        <v>2348</v>
      </c>
      <c r="F598" s="192" t="s">
        <v>12</v>
      </c>
      <c r="G598" s="192">
        <v>443649</v>
      </c>
      <c r="H598" s="68"/>
      <c r="I598" s="198" t="s">
        <v>1843</v>
      </c>
      <c r="J598" s="68"/>
      <c r="K598" s="68"/>
      <c r="L598" s="68"/>
      <c r="M598" s="68"/>
      <c r="N598" s="362"/>
      <c r="O598" s="362"/>
      <c r="P598" s="216">
        <v>15112.58</v>
      </c>
      <c r="Q598" s="216">
        <v>0</v>
      </c>
      <c r="R598" s="68" t="s">
        <v>638</v>
      </c>
      <c r="S598" s="363"/>
      <c r="T598" s="277"/>
    </row>
    <row r="599" spans="1:20" ht="38.25">
      <c r="A599" s="192" t="s">
        <v>667</v>
      </c>
      <c r="B599" s="68"/>
      <c r="C599" s="214" t="s">
        <v>1256</v>
      </c>
      <c r="D599" s="215">
        <v>45016</v>
      </c>
      <c r="E599" s="192" t="s">
        <v>2349</v>
      </c>
      <c r="F599" s="192" t="s">
        <v>12</v>
      </c>
      <c r="G599" s="192">
        <v>443651</v>
      </c>
      <c r="H599" s="68"/>
      <c r="I599" s="198" t="s">
        <v>1843</v>
      </c>
      <c r="J599" s="68"/>
      <c r="K599" s="68"/>
      <c r="L599" s="68"/>
      <c r="M599" s="68"/>
      <c r="N599" s="362"/>
      <c r="O599" s="362"/>
      <c r="P599" s="216">
        <v>281084.52</v>
      </c>
      <c r="Q599" s="216">
        <v>0</v>
      </c>
      <c r="R599" s="68" t="s">
        <v>638</v>
      </c>
      <c r="S599" s="363"/>
      <c r="T599" s="277"/>
    </row>
    <row r="600" spans="1:20" ht="38.25">
      <c r="A600" s="192" t="s">
        <v>667</v>
      </c>
      <c r="B600" s="68"/>
      <c r="C600" s="214" t="s">
        <v>1256</v>
      </c>
      <c r="D600" s="215">
        <v>45016</v>
      </c>
      <c r="E600" s="192" t="s">
        <v>2350</v>
      </c>
      <c r="F600" s="192" t="s">
        <v>12</v>
      </c>
      <c r="G600" s="192">
        <v>443653</v>
      </c>
      <c r="H600" s="68"/>
      <c r="I600" s="198" t="s">
        <v>1843</v>
      </c>
      <c r="J600" s="68"/>
      <c r="K600" s="68"/>
      <c r="L600" s="68"/>
      <c r="M600" s="68"/>
      <c r="N600" s="362"/>
      <c r="O600" s="362"/>
      <c r="P600" s="216">
        <v>219.45</v>
      </c>
      <c r="Q600" s="216">
        <v>0</v>
      </c>
      <c r="R600" s="68" t="s">
        <v>638</v>
      </c>
      <c r="S600" s="363"/>
      <c r="T600" s="277"/>
    </row>
    <row r="601" spans="1:20" ht="38.25">
      <c r="A601" s="192" t="s">
        <v>667</v>
      </c>
      <c r="B601" s="68"/>
      <c r="C601" s="214" t="s">
        <v>1256</v>
      </c>
      <c r="D601" s="215">
        <v>45016</v>
      </c>
      <c r="E601" s="192" t="s">
        <v>2351</v>
      </c>
      <c r="F601" s="192" t="s">
        <v>12</v>
      </c>
      <c r="G601" s="192">
        <v>443655</v>
      </c>
      <c r="H601" s="68"/>
      <c r="I601" s="198" t="s">
        <v>1843</v>
      </c>
      <c r="J601" s="68"/>
      <c r="K601" s="68"/>
      <c r="L601" s="68"/>
      <c r="M601" s="68"/>
      <c r="N601" s="362"/>
      <c r="O601" s="362"/>
      <c r="P601" s="216">
        <v>5341.13</v>
      </c>
      <c r="Q601" s="216">
        <v>0</v>
      </c>
      <c r="R601" s="68" t="s">
        <v>638</v>
      </c>
      <c r="S601" s="363"/>
      <c r="T601" s="277"/>
    </row>
    <row r="602" spans="1:20" ht="38.25">
      <c r="A602" s="192" t="s">
        <v>667</v>
      </c>
      <c r="B602" s="68"/>
      <c r="C602" s="214" t="s">
        <v>1256</v>
      </c>
      <c r="D602" s="215">
        <v>45016</v>
      </c>
      <c r="E602" s="192" t="s">
        <v>2352</v>
      </c>
      <c r="F602" s="192" t="s">
        <v>12</v>
      </c>
      <c r="G602" s="192">
        <v>443657</v>
      </c>
      <c r="H602" s="68"/>
      <c r="I602" s="198" t="s">
        <v>1843</v>
      </c>
      <c r="J602" s="68"/>
      <c r="K602" s="68"/>
      <c r="L602" s="68"/>
      <c r="M602" s="68"/>
      <c r="N602" s="362"/>
      <c r="O602" s="362"/>
      <c r="P602" s="216">
        <v>1643.11</v>
      </c>
      <c r="Q602" s="216">
        <v>0</v>
      </c>
      <c r="R602" s="68" t="s">
        <v>638</v>
      </c>
      <c r="S602" s="363"/>
      <c r="T602" s="277"/>
    </row>
    <row r="603" spans="1:20" ht="38.25">
      <c r="A603" s="192" t="s">
        <v>667</v>
      </c>
      <c r="B603" s="68"/>
      <c r="C603" s="214" t="s">
        <v>1256</v>
      </c>
      <c r="D603" s="215">
        <v>45016</v>
      </c>
      <c r="E603" s="192" t="s">
        <v>2353</v>
      </c>
      <c r="F603" s="192" t="s">
        <v>12</v>
      </c>
      <c r="G603" s="192">
        <v>443659</v>
      </c>
      <c r="H603" s="68"/>
      <c r="I603" s="198" t="s">
        <v>1843</v>
      </c>
      <c r="J603" s="68"/>
      <c r="K603" s="68"/>
      <c r="L603" s="68"/>
      <c r="M603" s="68"/>
      <c r="N603" s="362"/>
      <c r="O603" s="362"/>
      <c r="P603" s="216">
        <v>41508.49</v>
      </c>
      <c r="Q603" s="216">
        <v>0</v>
      </c>
      <c r="R603" s="68" t="s">
        <v>638</v>
      </c>
      <c r="S603" s="363"/>
      <c r="T603" s="277"/>
    </row>
    <row r="604" spans="1:20" ht="38.25">
      <c r="A604" s="192" t="s">
        <v>667</v>
      </c>
      <c r="B604" s="68"/>
      <c r="C604" s="214" t="s">
        <v>1256</v>
      </c>
      <c r="D604" s="215">
        <v>45016</v>
      </c>
      <c r="E604" s="192" t="s">
        <v>2354</v>
      </c>
      <c r="F604" s="192" t="s">
        <v>12</v>
      </c>
      <c r="G604" s="192">
        <v>443661</v>
      </c>
      <c r="H604" s="68"/>
      <c r="I604" s="198" t="s">
        <v>1843</v>
      </c>
      <c r="J604" s="68"/>
      <c r="K604" s="68"/>
      <c r="L604" s="68"/>
      <c r="M604" s="68"/>
      <c r="N604" s="362"/>
      <c r="O604" s="362"/>
      <c r="P604" s="216">
        <v>5129.7</v>
      </c>
      <c r="Q604" s="216">
        <v>0</v>
      </c>
      <c r="R604" s="68" t="s">
        <v>638</v>
      </c>
      <c r="S604" s="363"/>
      <c r="T604" s="277"/>
    </row>
    <row r="605" spans="1:20" ht="38.25">
      <c r="A605" s="192" t="s">
        <v>667</v>
      </c>
      <c r="B605" s="68"/>
      <c r="C605" s="214" t="s">
        <v>1256</v>
      </c>
      <c r="D605" s="215">
        <v>45016</v>
      </c>
      <c r="E605" s="192" t="s">
        <v>2355</v>
      </c>
      <c r="F605" s="192" t="s">
        <v>12</v>
      </c>
      <c r="G605" s="192">
        <v>443663</v>
      </c>
      <c r="H605" s="68"/>
      <c r="I605" s="198" t="s">
        <v>1843</v>
      </c>
      <c r="J605" s="68"/>
      <c r="K605" s="68"/>
      <c r="L605" s="68"/>
      <c r="M605" s="68"/>
      <c r="N605" s="362"/>
      <c r="O605" s="362"/>
      <c r="P605" s="216">
        <v>14491.54</v>
      </c>
      <c r="Q605" s="216">
        <v>0</v>
      </c>
      <c r="R605" s="68" t="s">
        <v>638</v>
      </c>
      <c r="S605" s="363"/>
      <c r="T605" s="277"/>
    </row>
    <row r="606" spans="1:20" ht="38.25">
      <c r="A606" s="192" t="s">
        <v>667</v>
      </c>
      <c r="B606" s="68"/>
      <c r="C606" s="214" t="s">
        <v>1256</v>
      </c>
      <c r="D606" s="215">
        <v>45016</v>
      </c>
      <c r="E606" s="192" t="s">
        <v>2356</v>
      </c>
      <c r="F606" s="192" t="s">
        <v>12</v>
      </c>
      <c r="G606" s="192">
        <v>443665</v>
      </c>
      <c r="H606" s="68"/>
      <c r="I606" s="198" t="s">
        <v>1843</v>
      </c>
      <c r="J606" s="68"/>
      <c r="K606" s="68"/>
      <c r="L606" s="68"/>
      <c r="M606" s="68"/>
      <c r="N606" s="362"/>
      <c r="O606" s="362"/>
      <c r="P606" s="216">
        <v>39865.379999999997</v>
      </c>
      <c r="Q606" s="216">
        <v>0</v>
      </c>
      <c r="R606" s="68" t="s">
        <v>638</v>
      </c>
      <c r="S606" s="363"/>
      <c r="T606" s="277"/>
    </row>
    <row r="607" spans="1:20" ht="38.25">
      <c r="A607" s="192" t="s">
        <v>667</v>
      </c>
      <c r="B607" s="68"/>
      <c r="C607" s="214" t="s">
        <v>1256</v>
      </c>
      <c r="D607" s="215">
        <v>45016</v>
      </c>
      <c r="E607" s="192" t="s">
        <v>2357</v>
      </c>
      <c r="F607" s="192" t="s">
        <v>12</v>
      </c>
      <c r="G607" s="192">
        <v>443502</v>
      </c>
      <c r="H607" s="68"/>
      <c r="I607" s="198" t="s">
        <v>1843</v>
      </c>
      <c r="J607" s="68"/>
      <c r="K607" s="68"/>
      <c r="L607" s="68"/>
      <c r="M607" s="68"/>
      <c r="N607" s="362"/>
      <c r="O607" s="362"/>
      <c r="P607" s="216">
        <v>5057560.38</v>
      </c>
      <c r="Q607" s="216">
        <v>0</v>
      </c>
      <c r="R607" s="68" t="s">
        <v>638</v>
      </c>
      <c r="S607" s="363"/>
      <c r="T607" s="277"/>
    </row>
    <row r="608" spans="1:20" ht="38.25">
      <c r="A608" s="192" t="s">
        <v>667</v>
      </c>
      <c r="B608" s="68"/>
      <c r="C608" s="214" t="s">
        <v>1256</v>
      </c>
      <c r="D608" s="215">
        <v>45016</v>
      </c>
      <c r="E608" s="192" t="s">
        <v>2358</v>
      </c>
      <c r="F608" s="192" t="s">
        <v>12</v>
      </c>
      <c r="G608" s="192">
        <v>443504</v>
      </c>
      <c r="H608" s="68"/>
      <c r="I608" s="198" t="s">
        <v>1843</v>
      </c>
      <c r="J608" s="68"/>
      <c r="K608" s="68"/>
      <c r="L608" s="68"/>
      <c r="M608" s="68"/>
      <c r="N608" s="362"/>
      <c r="O608" s="362"/>
      <c r="P608" s="216">
        <v>5065511.95</v>
      </c>
      <c r="Q608" s="216">
        <v>0</v>
      </c>
      <c r="R608" s="68" t="s">
        <v>638</v>
      </c>
      <c r="S608" s="363"/>
      <c r="T608" s="277"/>
    </row>
    <row r="609" spans="1:20" ht="38.25">
      <c r="A609" s="192" t="s">
        <v>667</v>
      </c>
      <c r="B609" s="68"/>
      <c r="C609" s="214" t="s">
        <v>1256</v>
      </c>
      <c r="D609" s="215">
        <v>45016</v>
      </c>
      <c r="E609" s="192" t="s">
        <v>2359</v>
      </c>
      <c r="F609" s="192" t="s">
        <v>12</v>
      </c>
      <c r="G609" s="192">
        <v>443506</v>
      </c>
      <c r="H609" s="68"/>
      <c r="I609" s="198" t="s">
        <v>1843</v>
      </c>
      <c r="J609" s="68"/>
      <c r="K609" s="68"/>
      <c r="L609" s="68"/>
      <c r="M609" s="68"/>
      <c r="N609" s="362"/>
      <c r="O609" s="362"/>
      <c r="P609" s="216">
        <v>1182992.53</v>
      </c>
      <c r="Q609" s="216">
        <v>0</v>
      </c>
      <c r="R609" s="68" t="s">
        <v>638</v>
      </c>
      <c r="S609" s="363"/>
      <c r="T609" s="277"/>
    </row>
    <row r="610" spans="1:20" ht="38.25">
      <c r="A610" s="192" t="s">
        <v>667</v>
      </c>
      <c r="B610" s="68"/>
      <c r="C610" s="214" t="s">
        <v>1256</v>
      </c>
      <c r="D610" s="215">
        <v>45016</v>
      </c>
      <c r="E610" s="192" t="s">
        <v>2360</v>
      </c>
      <c r="F610" s="192" t="s">
        <v>12</v>
      </c>
      <c r="G610" s="192">
        <v>443508</v>
      </c>
      <c r="H610" s="68"/>
      <c r="I610" s="198" t="s">
        <v>1843</v>
      </c>
      <c r="J610" s="68"/>
      <c r="K610" s="68"/>
      <c r="L610" s="68"/>
      <c r="M610" s="68"/>
      <c r="N610" s="362"/>
      <c r="O610" s="362"/>
      <c r="P610" s="216">
        <v>3249227.96</v>
      </c>
      <c r="Q610" s="216">
        <v>0</v>
      </c>
      <c r="R610" s="68" t="s">
        <v>638</v>
      </c>
      <c r="S610" s="363"/>
      <c r="T610" s="277"/>
    </row>
    <row r="611" spans="1:20" ht="38.25">
      <c r="A611" s="192" t="s">
        <v>667</v>
      </c>
      <c r="B611" s="68"/>
      <c r="C611" s="214" t="s">
        <v>1256</v>
      </c>
      <c r="D611" s="215">
        <v>45016</v>
      </c>
      <c r="E611" s="192" t="s">
        <v>2361</v>
      </c>
      <c r="F611" s="192" t="s">
        <v>12</v>
      </c>
      <c r="G611" s="192">
        <v>443510</v>
      </c>
      <c r="H611" s="68"/>
      <c r="I611" s="198" t="s">
        <v>1843</v>
      </c>
      <c r="J611" s="68"/>
      <c r="K611" s="68"/>
      <c r="L611" s="68"/>
      <c r="M611" s="68"/>
      <c r="N611" s="362"/>
      <c r="O611" s="362"/>
      <c r="P611" s="216">
        <v>13891183.619999999</v>
      </c>
      <c r="Q611" s="216">
        <v>0</v>
      </c>
      <c r="R611" s="68" t="s">
        <v>638</v>
      </c>
      <c r="S611" s="363"/>
      <c r="T611" s="277"/>
    </row>
    <row r="612" spans="1:20" ht="38.25">
      <c r="A612" s="192" t="s">
        <v>667</v>
      </c>
      <c r="B612" s="68"/>
      <c r="C612" s="214" t="s">
        <v>1256</v>
      </c>
      <c r="D612" s="215">
        <v>45016</v>
      </c>
      <c r="E612" s="192" t="s">
        <v>2362</v>
      </c>
      <c r="F612" s="192" t="s">
        <v>12</v>
      </c>
      <c r="G612" s="192">
        <v>443512</v>
      </c>
      <c r="H612" s="68"/>
      <c r="I612" s="198" t="s">
        <v>1843</v>
      </c>
      <c r="J612" s="68"/>
      <c r="K612" s="68"/>
      <c r="L612" s="68"/>
      <c r="M612" s="68"/>
      <c r="N612" s="362"/>
      <c r="O612" s="362"/>
      <c r="P612" s="216">
        <v>2555710.4900000002</v>
      </c>
      <c r="Q612" s="216">
        <v>0</v>
      </c>
      <c r="R612" s="68" t="s">
        <v>638</v>
      </c>
      <c r="S612" s="363"/>
      <c r="T612" s="277"/>
    </row>
    <row r="613" spans="1:20" ht="38.25">
      <c r="A613" s="192" t="s">
        <v>667</v>
      </c>
      <c r="B613" s="68"/>
      <c r="C613" s="214" t="s">
        <v>1256</v>
      </c>
      <c r="D613" s="215">
        <v>45016</v>
      </c>
      <c r="E613" s="192" t="s">
        <v>2363</v>
      </c>
      <c r="F613" s="192" t="s">
        <v>12</v>
      </c>
      <c r="G613" s="192">
        <v>443514</v>
      </c>
      <c r="H613" s="68"/>
      <c r="I613" s="198" t="s">
        <v>1843</v>
      </c>
      <c r="J613" s="68"/>
      <c r="K613" s="68"/>
      <c r="L613" s="68"/>
      <c r="M613" s="68"/>
      <c r="N613" s="362"/>
      <c r="O613" s="362"/>
      <c r="P613" s="216">
        <v>597795.42000000004</v>
      </c>
      <c r="Q613" s="216">
        <v>0</v>
      </c>
      <c r="R613" s="68" t="s">
        <v>638</v>
      </c>
      <c r="S613" s="363"/>
      <c r="T613" s="277"/>
    </row>
    <row r="614" spans="1:20" ht="38.25">
      <c r="A614" s="192" t="s">
        <v>667</v>
      </c>
      <c r="B614" s="68"/>
      <c r="C614" s="214" t="s">
        <v>1256</v>
      </c>
      <c r="D614" s="215">
        <v>45016</v>
      </c>
      <c r="E614" s="192" t="s">
        <v>2364</v>
      </c>
      <c r="F614" s="192" t="s">
        <v>12</v>
      </c>
      <c r="G614" s="192">
        <v>443516</v>
      </c>
      <c r="H614" s="68"/>
      <c r="I614" s="198" t="s">
        <v>1843</v>
      </c>
      <c r="J614" s="68"/>
      <c r="K614" s="68"/>
      <c r="L614" s="68"/>
      <c r="M614" s="68"/>
      <c r="N614" s="362"/>
      <c r="O614" s="362"/>
      <c r="P614" s="216">
        <v>17299858.140000001</v>
      </c>
      <c r="Q614" s="216">
        <v>0</v>
      </c>
      <c r="R614" s="68" t="s">
        <v>638</v>
      </c>
      <c r="S614" s="363"/>
      <c r="T614" s="277"/>
    </row>
    <row r="615" spans="1:20" ht="38.25">
      <c r="A615" s="192" t="s">
        <v>667</v>
      </c>
      <c r="B615" s="68"/>
      <c r="C615" s="214" t="s">
        <v>1256</v>
      </c>
      <c r="D615" s="215">
        <v>45016</v>
      </c>
      <c r="E615" s="192" t="s">
        <v>2365</v>
      </c>
      <c r="F615" s="192" t="s">
        <v>12</v>
      </c>
      <c r="G615" s="192">
        <v>443518</v>
      </c>
      <c r="H615" s="68"/>
      <c r="I615" s="198" t="s">
        <v>1843</v>
      </c>
      <c r="J615" s="68"/>
      <c r="K615" s="68"/>
      <c r="L615" s="68"/>
      <c r="M615" s="68"/>
      <c r="N615" s="362"/>
      <c r="O615" s="362"/>
      <c r="P615" s="216">
        <v>16962287.829999998</v>
      </c>
      <c r="Q615" s="216">
        <v>0</v>
      </c>
      <c r="R615" s="68" t="s">
        <v>638</v>
      </c>
      <c r="S615" s="363"/>
      <c r="T615" s="277"/>
    </row>
    <row r="616" spans="1:20" ht="38.25">
      <c r="A616" s="192" t="s">
        <v>667</v>
      </c>
      <c r="B616" s="68"/>
      <c r="C616" s="214" t="s">
        <v>1256</v>
      </c>
      <c r="D616" s="215">
        <v>45016</v>
      </c>
      <c r="E616" s="192" t="s">
        <v>2366</v>
      </c>
      <c r="F616" s="192" t="s">
        <v>12</v>
      </c>
      <c r="G616" s="192">
        <v>443520</v>
      </c>
      <c r="H616" s="68"/>
      <c r="I616" s="198" t="s">
        <v>1843</v>
      </c>
      <c r="J616" s="68"/>
      <c r="K616" s="68"/>
      <c r="L616" s="68"/>
      <c r="M616" s="68"/>
      <c r="N616" s="362"/>
      <c r="O616" s="362"/>
      <c r="P616" s="216">
        <v>21751473.489999998</v>
      </c>
      <c r="Q616" s="216">
        <v>0</v>
      </c>
      <c r="R616" s="68" t="s">
        <v>638</v>
      </c>
      <c r="S616" s="363"/>
      <c r="T616" s="277"/>
    </row>
    <row r="617" spans="1:20" ht="38.25">
      <c r="A617" s="192" t="s">
        <v>667</v>
      </c>
      <c r="B617" s="68"/>
      <c r="C617" s="214" t="s">
        <v>1256</v>
      </c>
      <c r="D617" s="215">
        <v>45016</v>
      </c>
      <c r="E617" s="192" t="s">
        <v>2367</v>
      </c>
      <c r="F617" s="192" t="s">
        <v>12</v>
      </c>
      <c r="G617" s="192">
        <v>443522</v>
      </c>
      <c r="H617" s="68"/>
      <c r="I617" s="198" t="s">
        <v>1843</v>
      </c>
      <c r="J617" s="68"/>
      <c r="K617" s="68"/>
      <c r="L617" s="68"/>
      <c r="M617" s="68"/>
      <c r="N617" s="362"/>
      <c r="O617" s="362"/>
      <c r="P617" s="216">
        <v>98098486.719999999</v>
      </c>
      <c r="Q617" s="216">
        <v>0</v>
      </c>
      <c r="R617" s="68" t="s">
        <v>638</v>
      </c>
      <c r="S617" s="363"/>
      <c r="T617" s="277"/>
    </row>
    <row r="618" spans="1:20" ht="51">
      <c r="A618" s="192" t="s">
        <v>541</v>
      </c>
      <c r="B618" s="68"/>
      <c r="C618" s="214" t="s">
        <v>590</v>
      </c>
      <c r="D618" s="215">
        <v>45019</v>
      </c>
      <c r="E618" s="192" t="s">
        <v>2554</v>
      </c>
      <c r="F618" s="192" t="s">
        <v>3</v>
      </c>
      <c r="G618" s="192">
        <v>2104343</v>
      </c>
      <c r="H618" s="68"/>
      <c r="I618" s="198" t="s">
        <v>2783</v>
      </c>
      <c r="J618" s="68"/>
      <c r="K618" s="68"/>
      <c r="L618" s="68"/>
      <c r="M618" s="68"/>
      <c r="N618" s="362"/>
      <c r="O618" s="362"/>
      <c r="P618" s="216">
        <v>0</v>
      </c>
      <c r="Q618" s="216">
        <v>888.81</v>
      </c>
      <c r="R618" s="68" t="s">
        <v>638</v>
      </c>
      <c r="S618" s="363"/>
      <c r="T618" s="277"/>
    </row>
    <row r="619" spans="1:20" ht="51">
      <c r="A619" s="192" t="s">
        <v>541</v>
      </c>
      <c r="B619" s="68"/>
      <c r="C619" s="214" t="s">
        <v>590</v>
      </c>
      <c r="D619" s="215">
        <v>45019</v>
      </c>
      <c r="E619" s="192" t="s">
        <v>2555</v>
      </c>
      <c r="F619" s="192" t="s">
        <v>3</v>
      </c>
      <c r="G619" s="192">
        <v>2104354</v>
      </c>
      <c r="H619" s="68"/>
      <c r="I619" s="198" t="s">
        <v>2784</v>
      </c>
      <c r="J619" s="68"/>
      <c r="K619" s="68"/>
      <c r="L619" s="68"/>
      <c r="M619" s="68"/>
      <c r="N619" s="362"/>
      <c r="O619" s="362"/>
      <c r="P619" s="216">
        <v>0</v>
      </c>
      <c r="Q619" s="216">
        <v>3676.03</v>
      </c>
      <c r="R619" s="68" t="s">
        <v>638</v>
      </c>
      <c r="S619" s="363"/>
      <c r="T619" s="277"/>
    </row>
    <row r="620" spans="1:20" ht="51">
      <c r="A620" s="192" t="s">
        <v>541</v>
      </c>
      <c r="B620" s="68"/>
      <c r="C620" s="214" t="s">
        <v>590</v>
      </c>
      <c r="D620" s="215">
        <v>45019</v>
      </c>
      <c r="E620" s="192" t="s">
        <v>2556</v>
      </c>
      <c r="F620" s="192" t="s">
        <v>3</v>
      </c>
      <c r="G620" s="192">
        <v>2104358</v>
      </c>
      <c r="H620" s="68"/>
      <c r="I620" s="198" t="s">
        <v>1756</v>
      </c>
      <c r="J620" s="68"/>
      <c r="K620" s="68"/>
      <c r="L620" s="68"/>
      <c r="M620" s="68"/>
      <c r="N620" s="362"/>
      <c r="O620" s="362"/>
      <c r="P620" s="216">
        <v>0</v>
      </c>
      <c r="Q620" s="216">
        <v>290</v>
      </c>
      <c r="R620" s="68" t="s">
        <v>638</v>
      </c>
      <c r="S620" s="363"/>
      <c r="T620" s="277"/>
    </row>
    <row r="621" spans="1:20" ht="76.5">
      <c r="A621" s="192" t="s">
        <v>544</v>
      </c>
      <c r="B621" s="68"/>
      <c r="C621" s="214" t="s">
        <v>683</v>
      </c>
      <c r="D621" s="215">
        <v>45019</v>
      </c>
      <c r="E621" s="192" t="s">
        <v>2557</v>
      </c>
      <c r="F621" s="192" t="s">
        <v>6</v>
      </c>
      <c r="G621" s="192">
        <v>1789522</v>
      </c>
      <c r="H621" s="68"/>
      <c r="I621" s="198" t="s">
        <v>2785</v>
      </c>
      <c r="J621" s="68"/>
      <c r="K621" s="68"/>
      <c r="L621" s="68"/>
      <c r="M621" s="68"/>
      <c r="N621" s="362"/>
      <c r="O621" s="362"/>
      <c r="P621" s="216">
        <v>0</v>
      </c>
      <c r="Q621" s="216">
        <v>789.7</v>
      </c>
      <c r="R621" s="68" t="s">
        <v>638</v>
      </c>
      <c r="S621" s="363"/>
      <c r="T621" s="277"/>
    </row>
    <row r="622" spans="1:20" ht="51">
      <c r="A622" s="192" t="s">
        <v>541</v>
      </c>
      <c r="B622" s="68"/>
      <c r="C622" s="214" t="s">
        <v>590</v>
      </c>
      <c r="D622" s="215">
        <v>45019</v>
      </c>
      <c r="E622" s="192" t="s">
        <v>2558</v>
      </c>
      <c r="F622" s="192" t="s">
        <v>6</v>
      </c>
      <c r="G622" s="192">
        <v>1789810</v>
      </c>
      <c r="H622" s="68"/>
      <c r="I622" s="198" t="s">
        <v>2787</v>
      </c>
      <c r="J622" s="68"/>
      <c r="K622" s="68"/>
      <c r="L622" s="68"/>
      <c r="M622" s="68"/>
      <c r="N622" s="362"/>
      <c r="O622" s="362"/>
      <c r="P622" s="216">
        <v>0</v>
      </c>
      <c r="Q622" s="216">
        <v>29395.040000000001</v>
      </c>
      <c r="R622" s="68" t="s">
        <v>1464</v>
      </c>
      <c r="S622" s="363"/>
      <c r="T622" s="277"/>
    </row>
    <row r="623" spans="1:20" ht="51">
      <c r="A623" s="192" t="s">
        <v>541</v>
      </c>
      <c r="B623" s="68"/>
      <c r="C623" s="214" t="s">
        <v>590</v>
      </c>
      <c r="D623" s="215">
        <v>45019</v>
      </c>
      <c r="E623" s="192" t="s">
        <v>2559</v>
      </c>
      <c r="F623" s="192" t="s">
        <v>3</v>
      </c>
      <c r="G623" s="192">
        <v>2104357</v>
      </c>
      <c r="H623" s="68"/>
      <c r="I623" s="198" t="s">
        <v>2788</v>
      </c>
      <c r="J623" s="68"/>
      <c r="K623" s="68"/>
      <c r="L623" s="68"/>
      <c r="M623" s="68"/>
      <c r="N623" s="362"/>
      <c r="O623" s="362"/>
      <c r="P623" s="216">
        <v>0</v>
      </c>
      <c r="Q623" s="216">
        <v>14235.59</v>
      </c>
      <c r="R623" s="68" t="s">
        <v>638</v>
      </c>
      <c r="S623" s="363"/>
      <c r="T623" s="277"/>
    </row>
    <row r="624" spans="1:20" ht="51">
      <c r="A624" s="192" t="s">
        <v>541</v>
      </c>
      <c r="B624" s="68"/>
      <c r="C624" s="214" t="s">
        <v>590</v>
      </c>
      <c r="D624" s="215">
        <v>45019</v>
      </c>
      <c r="E624" s="192" t="s">
        <v>2560</v>
      </c>
      <c r="F624" s="192" t="s">
        <v>3</v>
      </c>
      <c r="G624" s="192">
        <v>2104359</v>
      </c>
      <c r="H624" s="68"/>
      <c r="I624" s="198" t="s">
        <v>2789</v>
      </c>
      <c r="J624" s="68"/>
      <c r="K624" s="68"/>
      <c r="L624" s="68"/>
      <c r="M624" s="68"/>
      <c r="N624" s="362"/>
      <c r="O624" s="362"/>
      <c r="P624" s="216">
        <v>0</v>
      </c>
      <c r="Q624" s="216">
        <v>739811.7</v>
      </c>
      <c r="R624" s="68" t="s">
        <v>638</v>
      </c>
      <c r="S624" s="363"/>
      <c r="T624" s="277"/>
    </row>
    <row r="625" spans="1:20" ht="51">
      <c r="A625" s="192">
        <v>35</v>
      </c>
      <c r="B625" s="68"/>
      <c r="C625" s="214" t="s">
        <v>43</v>
      </c>
      <c r="D625" s="215">
        <v>45020</v>
      </c>
      <c r="E625" s="192" t="s">
        <v>2561</v>
      </c>
      <c r="F625" s="192" t="s">
        <v>3</v>
      </c>
      <c r="G625" s="192">
        <v>2104647</v>
      </c>
      <c r="H625" s="68"/>
      <c r="I625" s="198" t="s">
        <v>1760</v>
      </c>
      <c r="J625" s="68"/>
      <c r="K625" s="68"/>
      <c r="L625" s="68"/>
      <c r="M625" s="68"/>
      <c r="N625" s="362"/>
      <c r="O625" s="362"/>
      <c r="P625" s="216">
        <v>0</v>
      </c>
      <c r="Q625" s="216">
        <v>1140</v>
      </c>
      <c r="R625" s="68" t="s">
        <v>638</v>
      </c>
      <c r="S625" s="363"/>
      <c r="T625" s="277"/>
    </row>
    <row r="626" spans="1:20" ht="51">
      <c r="A626" s="192">
        <v>35</v>
      </c>
      <c r="B626" s="68"/>
      <c r="C626" s="214" t="s">
        <v>43</v>
      </c>
      <c r="D626" s="215">
        <v>45020</v>
      </c>
      <c r="E626" s="192" t="s">
        <v>2562</v>
      </c>
      <c r="F626" s="192" t="s">
        <v>3</v>
      </c>
      <c r="G626" s="192">
        <v>2104648</v>
      </c>
      <c r="H626" s="68"/>
      <c r="I626" s="198" t="s">
        <v>2078</v>
      </c>
      <c r="J626" s="68"/>
      <c r="K626" s="68"/>
      <c r="L626" s="68"/>
      <c r="M626" s="68"/>
      <c r="N626" s="362"/>
      <c r="O626" s="362"/>
      <c r="P626" s="216">
        <v>0</v>
      </c>
      <c r="Q626" s="216">
        <v>2945</v>
      </c>
      <c r="R626" s="68" t="s">
        <v>638</v>
      </c>
      <c r="S626" s="363"/>
      <c r="T626" s="277"/>
    </row>
    <row r="627" spans="1:20" ht="51">
      <c r="A627" s="192">
        <v>35</v>
      </c>
      <c r="B627" s="68"/>
      <c r="C627" s="214" t="s">
        <v>43</v>
      </c>
      <c r="D627" s="215">
        <v>45020</v>
      </c>
      <c r="E627" s="192" t="s">
        <v>2563</v>
      </c>
      <c r="F627" s="192" t="s">
        <v>3</v>
      </c>
      <c r="G627" s="192">
        <v>2104664</v>
      </c>
      <c r="H627" s="68"/>
      <c r="I627" s="198" t="s">
        <v>2790</v>
      </c>
      <c r="J627" s="68"/>
      <c r="K627" s="68"/>
      <c r="L627" s="68"/>
      <c r="M627" s="68"/>
      <c r="N627" s="362"/>
      <c r="O627" s="362"/>
      <c r="P627" s="216">
        <v>0</v>
      </c>
      <c r="Q627" s="216">
        <v>1000</v>
      </c>
      <c r="R627" s="68" t="s">
        <v>638</v>
      </c>
      <c r="S627" s="363"/>
      <c r="T627" s="277"/>
    </row>
    <row r="628" spans="1:20" ht="38.25">
      <c r="A628" s="192">
        <v>35</v>
      </c>
      <c r="B628" s="68"/>
      <c r="C628" s="214" t="s">
        <v>43</v>
      </c>
      <c r="D628" s="215">
        <v>45020</v>
      </c>
      <c r="E628" s="192" t="s">
        <v>2564</v>
      </c>
      <c r="F628" s="192" t="s">
        <v>3</v>
      </c>
      <c r="G628" s="192">
        <v>2104703</v>
      </c>
      <c r="H628" s="68"/>
      <c r="I628" s="198" t="s">
        <v>2791</v>
      </c>
      <c r="J628" s="68"/>
      <c r="K628" s="68"/>
      <c r="L628" s="68"/>
      <c r="M628" s="68"/>
      <c r="N628" s="362"/>
      <c r="O628" s="362"/>
      <c r="P628" s="216">
        <v>0</v>
      </c>
      <c r="Q628" s="216">
        <v>622.44000000000005</v>
      </c>
      <c r="R628" s="68" t="s">
        <v>638</v>
      </c>
      <c r="S628" s="363"/>
      <c r="T628" s="277"/>
    </row>
    <row r="629" spans="1:20" ht="51">
      <c r="A629" s="192" t="s">
        <v>541</v>
      </c>
      <c r="B629" s="68"/>
      <c r="C629" s="214" t="s">
        <v>590</v>
      </c>
      <c r="D629" s="215">
        <v>45020</v>
      </c>
      <c r="E629" s="192" t="s">
        <v>2565</v>
      </c>
      <c r="F629" s="192" t="s">
        <v>3</v>
      </c>
      <c r="G629" s="192">
        <v>2104715</v>
      </c>
      <c r="H629" s="68"/>
      <c r="I629" s="198" t="s">
        <v>2792</v>
      </c>
      <c r="J629" s="68"/>
      <c r="K629" s="68"/>
      <c r="L629" s="68"/>
      <c r="M629" s="68"/>
      <c r="N629" s="362"/>
      <c r="O629" s="362"/>
      <c r="P629" s="216">
        <v>0</v>
      </c>
      <c r="Q629" s="216">
        <v>5442.36</v>
      </c>
      <c r="R629" s="68" t="s">
        <v>638</v>
      </c>
      <c r="S629" s="363"/>
      <c r="T629" s="277"/>
    </row>
    <row r="630" spans="1:20" ht="51">
      <c r="A630" s="192" t="s">
        <v>541</v>
      </c>
      <c r="B630" s="68"/>
      <c r="C630" s="214" t="s">
        <v>590</v>
      </c>
      <c r="D630" s="215">
        <v>45020</v>
      </c>
      <c r="E630" s="192" t="s">
        <v>2566</v>
      </c>
      <c r="F630" s="192" t="s">
        <v>3</v>
      </c>
      <c r="G630" s="192">
        <v>2104716</v>
      </c>
      <c r="H630" s="68"/>
      <c r="I630" s="198" t="s">
        <v>2793</v>
      </c>
      <c r="J630" s="68"/>
      <c r="K630" s="68"/>
      <c r="L630" s="68"/>
      <c r="M630" s="68"/>
      <c r="N630" s="362"/>
      <c r="O630" s="362"/>
      <c r="P630" s="216">
        <v>0</v>
      </c>
      <c r="Q630" s="216">
        <v>5442.36</v>
      </c>
      <c r="R630" s="68" t="s">
        <v>638</v>
      </c>
      <c r="S630" s="363"/>
      <c r="T630" s="277"/>
    </row>
    <row r="631" spans="1:20" ht="51">
      <c r="A631" s="192" t="s">
        <v>541</v>
      </c>
      <c r="B631" s="68"/>
      <c r="C631" s="214" t="s">
        <v>590</v>
      </c>
      <c r="D631" s="215">
        <v>45020</v>
      </c>
      <c r="E631" s="192" t="s">
        <v>2567</v>
      </c>
      <c r="F631" s="192" t="s">
        <v>3</v>
      </c>
      <c r="G631" s="192">
        <v>2104717</v>
      </c>
      <c r="H631" s="68"/>
      <c r="I631" s="198" t="s">
        <v>2794</v>
      </c>
      <c r="J631" s="68"/>
      <c r="K631" s="68"/>
      <c r="L631" s="68"/>
      <c r="M631" s="68"/>
      <c r="N631" s="362"/>
      <c r="O631" s="362"/>
      <c r="P631" s="216">
        <v>0</v>
      </c>
      <c r="Q631" s="216">
        <v>5442.36</v>
      </c>
      <c r="R631" s="68" t="s">
        <v>638</v>
      </c>
      <c r="S631" s="363"/>
      <c r="T631" s="277"/>
    </row>
    <row r="632" spans="1:20" ht="51">
      <c r="A632" s="192" t="s">
        <v>541</v>
      </c>
      <c r="B632" s="68"/>
      <c r="C632" s="214" t="s">
        <v>590</v>
      </c>
      <c r="D632" s="215">
        <v>45020</v>
      </c>
      <c r="E632" s="192" t="s">
        <v>2568</v>
      </c>
      <c r="F632" s="192" t="s">
        <v>3</v>
      </c>
      <c r="G632" s="192">
        <v>2104718</v>
      </c>
      <c r="H632" s="68"/>
      <c r="I632" s="198" t="s">
        <v>2795</v>
      </c>
      <c r="J632" s="68"/>
      <c r="K632" s="68"/>
      <c r="L632" s="68"/>
      <c r="M632" s="68"/>
      <c r="N632" s="362"/>
      <c r="O632" s="362"/>
      <c r="P632" s="216">
        <v>0</v>
      </c>
      <c r="Q632" s="216">
        <v>5442.36</v>
      </c>
      <c r="R632" s="68" t="s">
        <v>638</v>
      </c>
      <c r="S632" s="363"/>
      <c r="T632" s="277"/>
    </row>
    <row r="633" spans="1:20" ht="51">
      <c r="A633" s="192">
        <v>1201</v>
      </c>
      <c r="B633" s="68"/>
      <c r="C633" s="214" t="s">
        <v>228</v>
      </c>
      <c r="D633" s="215">
        <v>45020</v>
      </c>
      <c r="E633" s="192" t="s">
        <v>2569</v>
      </c>
      <c r="F633" s="192" t="s">
        <v>3</v>
      </c>
      <c r="G633" s="192">
        <v>2104728</v>
      </c>
      <c r="H633" s="68"/>
      <c r="I633" s="198" t="s">
        <v>2796</v>
      </c>
      <c r="J633" s="68"/>
      <c r="K633" s="68"/>
      <c r="L633" s="68"/>
      <c r="M633" s="68"/>
      <c r="N633" s="362"/>
      <c r="O633" s="362"/>
      <c r="P633" s="216">
        <v>0</v>
      </c>
      <c r="Q633" s="216">
        <v>395.1</v>
      </c>
      <c r="R633" s="68" t="s">
        <v>638</v>
      </c>
      <c r="S633" s="363"/>
      <c r="T633" s="277"/>
    </row>
    <row r="634" spans="1:20" ht="51">
      <c r="A634" s="192" t="s">
        <v>541</v>
      </c>
      <c r="B634" s="68"/>
      <c r="C634" s="214" t="s">
        <v>590</v>
      </c>
      <c r="D634" s="215">
        <v>45020</v>
      </c>
      <c r="E634" s="192" t="s">
        <v>2570</v>
      </c>
      <c r="F634" s="192" t="s">
        <v>3</v>
      </c>
      <c r="G634" s="192">
        <v>2104748</v>
      </c>
      <c r="H634" s="68"/>
      <c r="I634" s="198" t="s">
        <v>1560</v>
      </c>
      <c r="J634" s="68"/>
      <c r="K634" s="68"/>
      <c r="L634" s="68"/>
      <c r="M634" s="68"/>
      <c r="N634" s="362"/>
      <c r="O634" s="362"/>
      <c r="P634" s="216">
        <v>0</v>
      </c>
      <c r="Q634" s="216">
        <v>810</v>
      </c>
      <c r="R634" s="68" t="s">
        <v>638</v>
      </c>
      <c r="S634" s="363"/>
      <c r="T634" s="277"/>
    </row>
    <row r="635" spans="1:20" ht="51">
      <c r="A635" s="192" t="s">
        <v>541</v>
      </c>
      <c r="B635" s="68"/>
      <c r="C635" s="214" t="s">
        <v>590</v>
      </c>
      <c r="D635" s="215">
        <v>45020</v>
      </c>
      <c r="E635" s="192" t="s">
        <v>2571</v>
      </c>
      <c r="F635" s="192" t="s">
        <v>3</v>
      </c>
      <c r="G635" s="192">
        <v>2104768</v>
      </c>
      <c r="H635" s="68"/>
      <c r="I635" s="198" t="s">
        <v>2797</v>
      </c>
      <c r="J635" s="68"/>
      <c r="K635" s="68"/>
      <c r="L635" s="68"/>
      <c r="M635" s="68"/>
      <c r="N635" s="362"/>
      <c r="O635" s="362"/>
      <c r="P635" s="216">
        <v>0</v>
      </c>
      <c r="Q635" s="216">
        <v>249.3</v>
      </c>
      <c r="R635" s="68" t="s">
        <v>638</v>
      </c>
      <c r="S635" s="363"/>
      <c r="T635" s="277"/>
    </row>
    <row r="636" spans="1:20" ht="51">
      <c r="A636" s="192" t="s">
        <v>541</v>
      </c>
      <c r="B636" s="68"/>
      <c r="C636" s="214" t="s">
        <v>590</v>
      </c>
      <c r="D636" s="215">
        <v>45020</v>
      </c>
      <c r="E636" s="192" t="s">
        <v>2572</v>
      </c>
      <c r="F636" s="192" t="s">
        <v>3</v>
      </c>
      <c r="G636" s="192">
        <v>2104676</v>
      </c>
      <c r="H636" s="68"/>
      <c r="I636" s="198" t="s">
        <v>2798</v>
      </c>
      <c r="J636" s="68"/>
      <c r="K636" s="68"/>
      <c r="L636" s="68"/>
      <c r="M636" s="68"/>
      <c r="N636" s="362"/>
      <c r="O636" s="362"/>
      <c r="P636" s="216">
        <v>0</v>
      </c>
      <c r="Q636" s="216">
        <v>1530.98</v>
      </c>
      <c r="R636" s="68" t="s">
        <v>638</v>
      </c>
      <c r="S636" s="363"/>
      <c r="T636" s="277"/>
    </row>
    <row r="637" spans="1:20" ht="51">
      <c r="A637" s="192" t="s">
        <v>541</v>
      </c>
      <c r="B637" s="68"/>
      <c r="C637" s="214" t="s">
        <v>590</v>
      </c>
      <c r="D637" s="215">
        <v>45020</v>
      </c>
      <c r="E637" s="192" t="s">
        <v>2573</v>
      </c>
      <c r="F637" s="192" t="s">
        <v>3</v>
      </c>
      <c r="G637" s="192">
        <v>2104679</v>
      </c>
      <c r="H637" s="68"/>
      <c r="I637" s="198" t="s">
        <v>2799</v>
      </c>
      <c r="J637" s="68"/>
      <c r="K637" s="68"/>
      <c r="L637" s="68"/>
      <c r="M637" s="68"/>
      <c r="N637" s="362"/>
      <c r="O637" s="362"/>
      <c r="P637" s="216">
        <v>0</v>
      </c>
      <c r="Q637" s="216">
        <v>3466.33</v>
      </c>
      <c r="R637" s="68" t="s">
        <v>638</v>
      </c>
      <c r="S637" s="363"/>
      <c r="T637" s="277"/>
    </row>
    <row r="638" spans="1:20" ht="63.75">
      <c r="A638" s="192">
        <v>301</v>
      </c>
      <c r="B638" s="68"/>
      <c r="C638" s="214" t="s">
        <v>128</v>
      </c>
      <c r="D638" s="215">
        <v>45020</v>
      </c>
      <c r="E638" s="192" t="s">
        <v>2574</v>
      </c>
      <c r="F638" s="192" t="s">
        <v>3</v>
      </c>
      <c r="G638" s="192">
        <v>2104683</v>
      </c>
      <c r="H638" s="68"/>
      <c r="I638" s="198" t="s">
        <v>2800</v>
      </c>
      <c r="J638" s="68"/>
      <c r="K638" s="68"/>
      <c r="L638" s="68"/>
      <c r="M638" s="68"/>
      <c r="N638" s="362"/>
      <c r="O638" s="362"/>
      <c r="P638" s="216">
        <v>0</v>
      </c>
      <c r="Q638" s="216">
        <v>298500</v>
      </c>
      <c r="R638" s="68" t="s">
        <v>638</v>
      </c>
      <c r="S638" s="363"/>
      <c r="T638" s="277"/>
    </row>
    <row r="639" spans="1:20" ht="51">
      <c r="A639" s="192" t="s">
        <v>541</v>
      </c>
      <c r="B639" s="68"/>
      <c r="C639" s="214" t="s">
        <v>590</v>
      </c>
      <c r="D639" s="215">
        <v>45021</v>
      </c>
      <c r="E639" s="192" t="s">
        <v>2575</v>
      </c>
      <c r="F639" s="192" t="s">
        <v>3</v>
      </c>
      <c r="G639" s="192">
        <v>2104920</v>
      </c>
      <c r="H639" s="68"/>
      <c r="I639" s="198" t="s">
        <v>1762</v>
      </c>
      <c r="J639" s="68"/>
      <c r="K639" s="68"/>
      <c r="L639" s="68"/>
      <c r="M639" s="68"/>
      <c r="N639" s="362"/>
      <c r="O639" s="362"/>
      <c r="P639" s="216">
        <v>0</v>
      </c>
      <c r="Q639" s="216">
        <v>1360</v>
      </c>
      <c r="R639" s="68" t="s">
        <v>638</v>
      </c>
      <c r="S639" s="363"/>
      <c r="T639" s="277"/>
    </row>
    <row r="640" spans="1:20" ht="51">
      <c r="A640" s="192" t="s">
        <v>541</v>
      </c>
      <c r="B640" s="68"/>
      <c r="C640" s="214" t="s">
        <v>590</v>
      </c>
      <c r="D640" s="215">
        <v>45021</v>
      </c>
      <c r="E640" s="192" t="s">
        <v>2576</v>
      </c>
      <c r="F640" s="192" t="s">
        <v>3</v>
      </c>
      <c r="G640" s="192">
        <v>2104923</v>
      </c>
      <c r="H640" s="68"/>
      <c r="I640" s="198" t="s">
        <v>2801</v>
      </c>
      <c r="J640" s="68"/>
      <c r="K640" s="68"/>
      <c r="L640" s="68"/>
      <c r="M640" s="68"/>
      <c r="N640" s="362"/>
      <c r="O640" s="362"/>
      <c r="P640" s="216">
        <v>0</v>
      </c>
      <c r="Q640" s="216">
        <v>1441</v>
      </c>
      <c r="R640" s="68" t="s">
        <v>638</v>
      </c>
      <c r="S640" s="363"/>
      <c r="T640" s="277"/>
    </row>
    <row r="641" spans="1:20" ht="63.75">
      <c r="A641" s="192" t="s">
        <v>541</v>
      </c>
      <c r="B641" s="68"/>
      <c r="C641" s="214" t="s">
        <v>590</v>
      </c>
      <c r="D641" s="215">
        <v>45021</v>
      </c>
      <c r="E641" s="192" t="s">
        <v>2577</v>
      </c>
      <c r="F641" s="192" t="s">
        <v>3</v>
      </c>
      <c r="G641" s="192">
        <v>2104964</v>
      </c>
      <c r="H641" s="68"/>
      <c r="I641" s="198" t="s">
        <v>2802</v>
      </c>
      <c r="J641" s="68"/>
      <c r="K641" s="68"/>
      <c r="L641" s="68"/>
      <c r="M641" s="68"/>
      <c r="N641" s="362"/>
      <c r="O641" s="362"/>
      <c r="P641" s="216">
        <v>0</v>
      </c>
      <c r="Q641" s="216">
        <v>193</v>
      </c>
      <c r="R641" s="68" t="s">
        <v>638</v>
      </c>
      <c r="S641" s="363"/>
      <c r="T641" s="277"/>
    </row>
    <row r="642" spans="1:20" ht="51">
      <c r="A642" s="192" t="s">
        <v>541</v>
      </c>
      <c r="B642" s="68"/>
      <c r="C642" s="214" t="s">
        <v>590</v>
      </c>
      <c r="D642" s="215">
        <v>45021</v>
      </c>
      <c r="E642" s="192" t="s">
        <v>2578</v>
      </c>
      <c r="F642" s="192" t="s">
        <v>3</v>
      </c>
      <c r="G642" s="192">
        <v>2105004</v>
      </c>
      <c r="H642" s="68"/>
      <c r="I642" s="198" t="s">
        <v>1764</v>
      </c>
      <c r="J642" s="68"/>
      <c r="K642" s="68"/>
      <c r="L642" s="68"/>
      <c r="M642" s="68"/>
      <c r="N642" s="362"/>
      <c r="O642" s="362"/>
      <c r="P642" s="216">
        <v>0</v>
      </c>
      <c r="Q642" s="216">
        <v>4310</v>
      </c>
      <c r="R642" s="68" t="s">
        <v>638</v>
      </c>
      <c r="S642" s="363"/>
      <c r="T642" s="277"/>
    </row>
    <row r="643" spans="1:20" ht="51">
      <c r="A643" s="192" t="s">
        <v>541</v>
      </c>
      <c r="B643" s="68"/>
      <c r="C643" s="214" t="s">
        <v>590</v>
      </c>
      <c r="D643" s="215">
        <v>45021</v>
      </c>
      <c r="E643" s="192" t="s">
        <v>2579</v>
      </c>
      <c r="F643" s="192" t="s">
        <v>3</v>
      </c>
      <c r="G643" s="192">
        <v>2105017</v>
      </c>
      <c r="H643" s="68"/>
      <c r="I643" s="198" t="s">
        <v>2803</v>
      </c>
      <c r="J643" s="68"/>
      <c r="K643" s="68"/>
      <c r="L643" s="68"/>
      <c r="M643" s="68"/>
      <c r="N643" s="362"/>
      <c r="O643" s="362"/>
      <c r="P643" s="216">
        <v>0</v>
      </c>
      <c r="Q643" s="216">
        <v>3166.83</v>
      </c>
      <c r="R643" s="68" t="s">
        <v>638</v>
      </c>
      <c r="S643" s="363"/>
      <c r="T643" s="277"/>
    </row>
    <row r="644" spans="1:20" ht="51">
      <c r="A644" s="192" t="s">
        <v>541</v>
      </c>
      <c r="B644" s="68"/>
      <c r="C644" s="214" t="s">
        <v>590</v>
      </c>
      <c r="D644" s="215">
        <v>45021</v>
      </c>
      <c r="E644" s="192" t="s">
        <v>2580</v>
      </c>
      <c r="F644" s="192" t="s">
        <v>3</v>
      </c>
      <c r="G644" s="192">
        <v>2105023</v>
      </c>
      <c r="H644" s="68"/>
      <c r="I644" s="198" t="s">
        <v>1763</v>
      </c>
      <c r="J644" s="68"/>
      <c r="K644" s="68"/>
      <c r="L644" s="68"/>
      <c r="M644" s="68"/>
      <c r="N644" s="362"/>
      <c r="O644" s="362"/>
      <c r="P644" s="216">
        <v>0</v>
      </c>
      <c r="Q644" s="216">
        <v>930</v>
      </c>
      <c r="R644" s="68" t="s">
        <v>638</v>
      </c>
      <c r="S644" s="363"/>
      <c r="T644" s="277"/>
    </row>
    <row r="645" spans="1:20" ht="51">
      <c r="A645" s="192">
        <v>35</v>
      </c>
      <c r="B645" s="68"/>
      <c r="C645" s="214" t="s">
        <v>43</v>
      </c>
      <c r="D645" s="215">
        <v>45021</v>
      </c>
      <c r="E645" s="192" t="s">
        <v>2581</v>
      </c>
      <c r="F645" s="192" t="s">
        <v>3</v>
      </c>
      <c r="G645" s="192">
        <v>2105032</v>
      </c>
      <c r="H645" s="68"/>
      <c r="I645" s="198" t="s">
        <v>2804</v>
      </c>
      <c r="J645" s="68"/>
      <c r="K645" s="68"/>
      <c r="L645" s="68"/>
      <c r="M645" s="68"/>
      <c r="N645" s="362"/>
      <c r="O645" s="362"/>
      <c r="P645" s="216">
        <v>0</v>
      </c>
      <c r="Q645" s="216">
        <v>400</v>
      </c>
      <c r="R645" s="68" t="s">
        <v>638</v>
      </c>
      <c r="S645" s="363"/>
      <c r="T645" s="277"/>
    </row>
    <row r="646" spans="1:20" ht="51">
      <c r="A646" s="192" t="s">
        <v>541</v>
      </c>
      <c r="B646" s="68"/>
      <c r="C646" s="214" t="s">
        <v>590</v>
      </c>
      <c r="D646" s="215">
        <v>45021</v>
      </c>
      <c r="E646" s="192" t="s">
        <v>2582</v>
      </c>
      <c r="F646" s="192" t="s">
        <v>3</v>
      </c>
      <c r="G646" s="192">
        <v>2105045</v>
      </c>
      <c r="H646" s="68"/>
      <c r="I646" s="198" t="s">
        <v>2805</v>
      </c>
      <c r="J646" s="68"/>
      <c r="K646" s="68"/>
      <c r="L646" s="68"/>
      <c r="M646" s="68"/>
      <c r="N646" s="362"/>
      <c r="O646" s="362"/>
      <c r="P646" s="216">
        <v>0</v>
      </c>
      <c r="Q646" s="216">
        <v>1295.3800000000001</v>
      </c>
      <c r="R646" s="68" t="s">
        <v>638</v>
      </c>
      <c r="S646" s="363"/>
      <c r="T646" s="277"/>
    </row>
    <row r="647" spans="1:20" ht="51">
      <c r="A647" s="192" t="s">
        <v>541</v>
      </c>
      <c r="B647" s="68"/>
      <c r="C647" s="214" t="s">
        <v>590</v>
      </c>
      <c r="D647" s="215">
        <v>45021</v>
      </c>
      <c r="E647" s="192" t="s">
        <v>2584</v>
      </c>
      <c r="F647" s="192" t="s">
        <v>3</v>
      </c>
      <c r="G647" s="192">
        <v>2105084</v>
      </c>
      <c r="H647" s="68"/>
      <c r="I647" s="198" t="s">
        <v>2079</v>
      </c>
      <c r="J647" s="68"/>
      <c r="K647" s="68"/>
      <c r="L647" s="68"/>
      <c r="M647" s="68"/>
      <c r="N647" s="362"/>
      <c r="O647" s="362"/>
      <c r="P647" s="216">
        <v>0</v>
      </c>
      <c r="Q647" s="216">
        <v>2205</v>
      </c>
      <c r="R647" s="68" t="s">
        <v>638</v>
      </c>
      <c r="S647" s="363"/>
      <c r="T647" s="277"/>
    </row>
    <row r="648" spans="1:20" ht="63.75">
      <c r="A648" s="192" t="s">
        <v>541</v>
      </c>
      <c r="B648" s="68"/>
      <c r="C648" s="214" t="s">
        <v>590</v>
      </c>
      <c r="D648" s="215">
        <v>45021</v>
      </c>
      <c r="E648" s="192" t="s">
        <v>2585</v>
      </c>
      <c r="F648" s="192" t="s">
        <v>3</v>
      </c>
      <c r="G648" s="192">
        <v>2104977</v>
      </c>
      <c r="H648" s="68"/>
      <c r="I648" s="198" t="s">
        <v>2807</v>
      </c>
      <c r="J648" s="68"/>
      <c r="K648" s="68"/>
      <c r="L648" s="68"/>
      <c r="M648" s="68"/>
      <c r="N648" s="362"/>
      <c r="O648" s="362"/>
      <c r="P648" s="216">
        <v>0</v>
      </c>
      <c r="Q648" s="216">
        <v>10653.21</v>
      </c>
      <c r="R648" s="68" t="s">
        <v>638</v>
      </c>
      <c r="S648" s="363"/>
      <c r="T648" s="277"/>
    </row>
    <row r="649" spans="1:20" ht="51">
      <c r="A649" s="192">
        <v>35</v>
      </c>
      <c r="B649" s="68"/>
      <c r="C649" s="214" t="s">
        <v>43</v>
      </c>
      <c r="D649" s="215">
        <v>45021</v>
      </c>
      <c r="E649" s="192" t="s">
        <v>2586</v>
      </c>
      <c r="F649" s="192" t="s">
        <v>3</v>
      </c>
      <c r="G649" s="192">
        <v>2104995</v>
      </c>
      <c r="H649" s="68"/>
      <c r="I649" s="198" t="s">
        <v>2808</v>
      </c>
      <c r="J649" s="68"/>
      <c r="K649" s="68"/>
      <c r="L649" s="68"/>
      <c r="M649" s="68"/>
      <c r="N649" s="362"/>
      <c r="O649" s="362"/>
      <c r="P649" s="216">
        <v>0</v>
      </c>
      <c r="Q649" s="216">
        <v>696</v>
      </c>
      <c r="R649" s="68" t="s">
        <v>638</v>
      </c>
      <c r="S649" s="363"/>
      <c r="T649" s="277"/>
    </row>
    <row r="650" spans="1:20" ht="51">
      <c r="A650" s="192">
        <v>548</v>
      </c>
      <c r="B650" s="68"/>
      <c r="C650" s="214" t="s">
        <v>1285</v>
      </c>
      <c r="D650" s="215">
        <v>45022</v>
      </c>
      <c r="E650" s="192" t="s">
        <v>2587</v>
      </c>
      <c r="F650" s="192" t="s">
        <v>3</v>
      </c>
      <c r="G650" s="192">
        <v>2105238</v>
      </c>
      <c r="H650" s="68"/>
      <c r="I650" s="198" t="s">
        <v>2809</v>
      </c>
      <c r="J650" s="68"/>
      <c r="K650" s="68"/>
      <c r="L650" s="68"/>
      <c r="M650" s="68"/>
      <c r="N650" s="362"/>
      <c r="O650" s="362"/>
      <c r="P650" s="216">
        <v>0</v>
      </c>
      <c r="Q650" s="216">
        <v>775</v>
      </c>
      <c r="R650" s="68" t="s">
        <v>638</v>
      </c>
      <c r="S650" s="363"/>
      <c r="T650" s="277"/>
    </row>
    <row r="651" spans="1:20" ht="51">
      <c r="A651" s="192">
        <v>548</v>
      </c>
      <c r="B651" s="68"/>
      <c r="C651" s="214" t="s">
        <v>1285</v>
      </c>
      <c r="D651" s="215">
        <v>45022</v>
      </c>
      <c r="E651" s="192" t="s">
        <v>2588</v>
      </c>
      <c r="F651" s="192" t="s">
        <v>3</v>
      </c>
      <c r="G651" s="192">
        <v>2105239</v>
      </c>
      <c r="H651" s="68"/>
      <c r="I651" s="198" t="s">
        <v>2810</v>
      </c>
      <c r="J651" s="68"/>
      <c r="K651" s="68"/>
      <c r="L651" s="68"/>
      <c r="M651" s="68"/>
      <c r="N651" s="362"/>
      <c r="O651" s="362"/>
      <c r="P651" s="216">
        <v>0</v>
      </c>
      <c r="Q651" s="216">
        <v>373</v>
      </c>
      <c r="R651" s="68" t="s">
        <v>638</v>
      </c>
      <c r="S651" s="363"/>
      <c r="T651" s="277"/>
    </row>
    <row r="652" spans="1:20" ht="51">
      <c r="A652" s="192">
        <v>548</v>
      </c>
      <c r="B652" s="68"/>
      <c r="C652" s="214" t="s">
        <v>1285</v>
      </c>
      <c r="D652" s="215">
        <v>45022</v>
      </c>
      <c r="E652" s="192" t="s">
        <v>2589</v>
      </c>
      <c r="F652" s="192" t="s">
        <v>3</v>
      </c>
      <c r="G652" s="192">
        <v>2105241</v>
      </c>
      <c r="H652" s="68"/>
      <c r="I652" s="198" t="s">
        <v>2811</v>
      </c>
      <c r="J652" s="68"/>
      <c r="K652" s="68"/>
      <c r="L652" s="68"/>
      <c r="M652" s="68"/>
      <c r="N652" s="362"/>
      <c r="O652" s="362"/>
      <c r="P652" s="216">
        <v>0</v>
      </c>
      <c r="Q652" s="216">
        <v>250</v>
      </c>
      <c r="R652" s="68" t="s">
        <v>638</v>
      </c>
      <c r="S652" s="363"/>
      <c r="T652" s="277"/>
    </row>
    <row r="653" spans="1:20" ht="51">
      <c r="A653" s="192" t="s">
        <v>541</v>
      </c>
      <c r="B653" s="68"/>
      <c r="C653" s="214" t="s">
        <v>590</v>
      </c>
      <c r="D653" s="215">
        <v>45022</v>
      </c>
      <c r="E653" s="192" t="s">
        <v>2590</v>
      </c>
      <c r="F653" s="192" t="s">
        <v>3</v>
      </c>
      <c r="G653" s="192">
        <v>2105308</v>
      </c>
      <c r="H653" s="68"/>
      <c r="I653" s="198" t="s">
        <v>2812</v>
      </c>
      <c r="J653" s="68"/>
      <c r="K653" s="68"/>
      <c r="L653" s="68"/>
      <c r="M653" s="68"/>
      <c r="N653" s="362"/>
      <c r="O653" s="362"/>
      <c r="P653" s="216">
        <v>0</v>
      </c>
      <c r="Q653" s="216">
        <v>6300.26</v>
      </c>
      <c r="R653" s="68" t="s">
        <v>638</v>
      </c>
      <c r="S653" s="363"/>
      <c r="T653" s="277"/>
    </row>
    <row r="654" spans="1:20" ht="51">
      <c r="A654" s="192">
        <v>86</v>
      </c>
      <c r="B654" s="68"/>
      <c r="C654" s="214" t="s">
        <v>50</v>
      </c>
      <c r="D654" s="215">
        <v>45022</v>
      </c>
      <c r="E654" s="192" t="s">
        <v>2591</v>
      </c>
      <c r="F654" s="192" t="s">
        <v>3</v>
      </c>
      <c r="G654" s="192">
        <v>2105323</v>
      </c>
      <c r="H654" s="68"/>
      <c r="I654" s="198" t="s">
        <v>2813</v>
      </c>
      <c r="J654" s="68"/>
      <c r="K654" s="68"/>
      <c r="L654" s="68"/>
      <c r="M654" s="68"/>
      <c r="N654" s="362"/>
      <c r="O654" s="362"/>
      <c r="P654" s="216">
        <v>0</v>
      </c>
      <c r="Q654" s="216">
        <v>14431</v>
      </c>
      <c r="R654" s="68" t="s">
        <v>638</v>
      </c>
      <c r="S654" s="363"/>
      <c r="T654" s="277"/>
    </row>
    <row r="655" spans="1:20" ht="51">
      <c r="A655" s="192">
        <v>35</v>
      </c>
      <c r="B655" s="68"/>
      <c r="C655" s="214" t="s">
        <v>43</v>
      </c>
      <c r="D655" s="215">
        <v>45026</v>
      </c>
      <c r="E655" s="192" t="s">
        <v>2593</v>
      </c>
      <c r="F655" s="192" t="s">
        <v>3</v>
      </c>
      <c r="G655" s="192">
        <v>2105555</v>
      </c>
      <c r="H655" s="68"/>
      <c r="I655" s="198" t="s">
        <v>2815</v>
      </c>
      <c r="J655" s="68"/>
      <c r="K655" s="68"/>
      <c r="L655" s="68"/>
      <c r="M655" s="68"/>
      <c r="N655" s="362"/>
      <c r="O655" s="362"/>
      <c r="P655" s="216">
        <v>0</v>
      </c>
      <c r="Q655" s="216">
        <v>35.22</v>
      </c>
      <c r="R655" s="68" t="s">
        <v>638</v>
      </c>
      <c r="S655" s="363"/>
      <c r="T655" s="277"/>
    </row>
    <row r="656" spans="1:20" ht="51">
      <c r="A656" s="192" t="s">
        <v>541</v>
      </c>
      <c r="B656" s="68"/>
      <c r="C656" s="214" t="s">
        <v>590</v>
      </c>
      <c r="D656" s="215">
        <v>45026</v>
      </c>
      <c r="E656" s="192" t="s">
        <v>2594</v>
      </c>
      <c r="F656" s="192" t="s">
        <v>3</v>
      </c>
      <c r="G656" s="192">
        <v>2105603</v>
      </c>
      <c r="H656" s="68"/>
      <c r="I656" s="198" t="s">
        <v>2816</v>
      </c>
      <c r="J656" s="68"/>
      <c r="K656" s="68"/>
      <c r="L656" s="68"/>
      <c r="M656" s="68"/>
      <c r="N656" s="362"/>
      <c r="O656" s="362"/>
      <c r="P656" s="216">
        <v>0</v>
      </c>
      <c r="Q656" s="216">
        <v>1364.9</v>
      </c>
      <c r="R656" s="68" t="s">
        <v>638</v>
      </c>
      <c r="S656" s="363"/>
      <c r="T656" s="277"/>
    </row>
    <row r="657" spans="1:20" ht="51">
      <c r="A657" s="192" t="s">
        <v>541</v>
      </c>
      <c r="B657" s="68"/>
      <c r="C657" s="214" t="s">
        <v>590</v>
      </c>
      <c r="D657" s="215">
        <v>45026</v>
      </c>
      <c r="E657" s="192" t="s">
        <v>2595</v>
      </c>
      <c r="F657" s="192" t="s">
        <v>3</v>
      </c>
      <c r="G657" s="192">
        <v>2105593</v>
      </c>
      <c r="H657" s="68"/>
      <c r="I657" s="198" t="s">
        <v>2817</v>
      </c>
      <c r="J657" s="68"/>
      <c r="K657" s="68"/>
      <c r="L657" s="68"/>
      <c r="M657" s="68"/>
      <c r="N657" s="362"/>
      <c r="O657" s="362"/>
      <c r="P657" s="216">
        <v>0</v>
      </c>
      <c r="Q657" s="216">
        <v>700</v>
      </c>
      <c r="R657" s="68" t="s">
        <v>638</v>
      </c>
      <c r="S657" s="363"/>
      <c r="T657" s="277"/>
    </row>
    <row r="658" spans="1:20" ht="51">
      <c r="A658" s="192" t="s">
        <v>541</v>
      </c>
      <c r="B658" s="68"/>
      <c r="C658" s="214" t="s">
        <v>590</v>
      </c>
      <c r="D658" s="215">
        <v>45026</v>
      </c>
      <c r="E658" s="192" t="s">
        <v>2596</v>
      </c>
      <c r="F658" s="192" t="s">
        <v>3</v>
      </c>
      <c r="G658" s="192">
        <v>2105595</v>
      </c>
      <c r="H658" s="68"/>
      <c r="I658" s="198" t="s">
        <v>2818</v>
      </c>
      <c r="J658" s="68"/>
      <c r="K658" s="68"/>
      <c r="L658" s="68"/>
      <c r="M658" s="68"/>
      <c r="N658" s="362"/>
      <c r="O658" s="362"/>
      <c r="P658" s="216">
        <v>0</v>
      </c>
      <c r="Q658" s="216">
        <v>1555.41</v>
      </c>
      <c r="R658" s="68" t="s">
        <v>638</v>
      </c>
      <c r="S658" s="363"/>
      <c r="T658" s="277"/>
    </row>
    <row r="659" spans="1:20" ht="51">
      <c r="A659" s="192" t="s">
        <v>541</v>
      </c>
      <c r="B659" s="68"/>
      <c r="C659" s="214" t="s">
        <v>590</v>
      </c>
      <c r="D659" s="215">
        <v>45026</v>
      </c>
      <c r="E659" s="192" t="s">
        <v>2597</v>
      </c>
      <c r="F659" s="192" t="s">
        <v>3</v>
      </c>
      <c r="G659" s="192">
        <v>2105652</v>
      </c>
      <c r="H659" s="68"/>
      <c r="I659" s="198" t="s">
        <v>2819</v>
      </c>
      <c r="J659" s="68"/>
      <c r="K659" s="68"/>
      <c r="L659" s="68"/>
      <c r="M659" s="68"/>
      <c r="N659" s="362"/>
      <c r="O659" s="362"/>
      <c r="P659" s="216">
        <v>0</v>
      </c>
      <c r="Q659" s="216">
        <v>7859.37</v>
      </c>
      <c r="R659" s="68" t="s">
        <v>638</v>
      </c>
      <c r="S659" s="363"/>
      <c r="T659" s="277"/>
    </row>
    <row r="660" spans="1:20" ht="89.25">
      <c r="A660" s="192">
        <v>513</v>
      </c>
      <c r="B660" s="68"/>
      <c r="C660" s="214" t="s">
        <v>160</v>
      </c>
      <c r="D660" s="215">
        <v>45026</v>
      </c>
      <c r="E660" s="192" t="s">
        <v>2598</v>
      </c>
      <c r="F660" s="192" t="s">
        <v>6</v>
      </c>
      <c r="G660" s="192">
        <v>1058057</v>
      </c>
      <c r="H660" s="68"/>
      <c r="I660" s="198" t="s">
        <v>2820</v>
      </c>
      <c r="J660" s="68"/>
      <c r="K660" s="68"/>
      <c r="L660" s="68"/>
      <c r="M660" s="68"/>
      <c r="N660" s="362"/>
      <c r="O660" s="362"/>
      <c r="P660" s="216">
        <v>0</v>
      </c>
      <c r="Q660" s="216">
        <v>42790679.390000001</v>
      </c>
      <c r="R660" s="68" t="s">
        <v>638</v>
      </c>
      <c r="S660" s="363"/>
      <c r="T660" s="277"/>
    </row>
    <row r="661" spans="1:20" ht="51">
      <c r="A661" s="192" t="s">
        <v>541</v>
      </c>
      <c r="B661" s="68"/>
      <c r="C661" s="214" t="s">
        <v>590</v>
      </c>
      <c r="D661" s="215">
        <v>45027</v>
      </c>
      <c r="E661" s="192" t="s">
        <v>2599</v>
      </c>
      <c r="F661" s="192" t="s">
        <v>3</v>
      </c>
      <c r="G661" s="192">
        <v>2105916</v>
      </c>
      <c r="H661" s="68"/>
      <c r="I661" s="198" t="s">
        <v>2821</v>
      </c>
      <c r="J661" s="68"/>
      <c r="K661" s="68"/>
      <c r="L661" s="68"/>
      <c r="M661" s="68"/>
      <c r="N661" s="362"/>
      <c r="O661" s="362"/>
      <c r="P661" s="216">
        <v>0</v>
      </c>
      <c r="Q661" s="216">
        <v>456.62</v>
      </c>
      <c r="R661" s="68" t="s">
        <v>638</v>
      </c>
      <c r="S661" s="363"/>
      <c r="T661" s="277"/>
    </row>
    <row r="662" spans="1:20" ht="51">
      <c r="A662" s="192">
        <v>35</v>
      </c>
      <c r="B662" s="68"/>
      <c r="C662" s="214" t="s">
        <v>43</v>
      </c>
      <c r="D662" s="215">
        <v>45027</v>
      </c>
      <c r="E662" s="192" t="s">
        <v>2600</v>
      </c>
      <c r="F662" s="192" t="s">
        <v>3</v>
      </c>
      <c r="G662" s="192">
        <v>2105918</v>
      </c>
      <c r="H662" s="68"/>
      <c r="I662" s="198" t="s">
        <v>2822</v>
      </c>
      <c r="J662" s="68"/>
      <c r="K662" s="68"/>
      <c r="L662" s="68"/>
      <c r="M662" s="68"/>
      <c r="N662" s="362"/>
      <c r="O662" s="362"/>
      <c r="P662" s="216">
        <v>0</v>
      </c>
      <c r="Q662" s="216">
        <v>687.12</v>
      </c>
      <c r="R662" s="68" t="s">
        <v>638</v>
      </c>
      <c r="S662" s="363"/>
      <c r="T662" s="277"/>
    </row>
    <row r="663" spans="1:20" ht="51">
      <c r="A663" s="192">
        <v>417</v>
      </c>
      <c r="B663" s="68"/>
      <c r="C663" s="214" t="s">
        <v>147</v>
      </c>
      <c r="D663" s="215">
        <v>45027</v>
      </c>
      <c r="E663" s="192" t="s">
        <v>2601</v>
      </c>
      <c r="F663" s="192" t="s">
        <v>3</v>
      </c>
      <c r="G663" s="192">
        <v>2105926</v>
      </c>
      <c r="H663" s="68"/>
      <c r="I663" s="198" t="s">
        <v>2823</v>
      </c>
      <c r="J663" s="68"/>
      <c r="K663" s="68"/>
      <c r="L663" s="68"/>
      <c r="M663" s="68"/>
      <c r="N663" s="362"/>
      <c r="O663" s="362"/>
      <c r="P663" s="216">
        <v>0</v>
      </c>
      <c r="Q663" s="216">
        <v>63.98</v>
      </c>
      <c r="R663" s="68" t="s">
        <v>638</v>
      </c>
      <c r="S663" s="363"/>
      <c r="T663" s="277"/>
    </row>
    <row r="664" spans="1:20" ht="51">
      <c r="A664" s="192" t="s">
        <v>541</v>
      </c>
      <c r="B664" s="68"/>
      <c r="C664" s="214" t="s">
        <v>590</v>
      </c>
      <c r="D664" s="215">
        <v>45027</v>
      </c>
      <c r="E664" s="192" t="s">
        <v>2602</v>
      </c>
      <c r="F664" s="192" t="s">
        <v>3</v>
      </c>
      <c r="G664" s="192">
        <v>2105812</v>
      </c>
      <c r="H664" s="68"/>
      <c r="I664" s="198" t="s">
        <v>2824</v>
      </c>
      <c r="J664" s="68"/>
      <c r="K664" s="68"/>
      <c r="L664" s="68"/>
      <c r="M664" s="68"/>
      <c r="N664" s="362"/>
      <c r="O664" s="362"/>
      <c r="P664" s="216">
        <v>0</v>
      </c>
      <c r="Q664" s="216">
        <v>27611.15</v>
      </c>
      <c r="R664" s="68" t="s">
        <v>638</v>
      </c>
      <c r="S664" s="363"/>
      <c r="T664" s="277"/>
    </row>
    <row r="665" spans="1:20" ht="51">
      <c r="A665" s="192" t="s">
        <v>541</v>
      </c>
      <c r="B665" s="68"/>
      <c r="C665" s="214" t="s">
        <v>590</v>
      </c>
      <c r="D665" s="215">
        <v>45027</v>
      </c>
      <c r="E665" s="192" t="s">
        <v>2603</v>
      </c>
      <c r="F665" s="192" t="s">
        <v>3</v>
      </c>
      <c r="G665" s="192">
        <v>2105813</v>
      </c>
      <c r="H665" s="68"/>
      <c r="I665" s="198" t="s">
        <v>2825</v>
      </c>
      <c r="J665" s="68"/>
      <c r="K665" s="68"/>
      <c r="L665" s="68"/>
      <c r="M665" s="68"/>
      <c r="N665" s="362"/>
      <c r="O665" s="362"/>
      <c r="P665" s="216">
        <v>0</v>
      </c>
      <c r="Q665" s="216">
        <v>315237.96999999997</v>
      </c>
      <c r="R665" s="68" t="s">
        <v>638</v>
      </c>
      <c r="S665" s="363"/>
      <c r="T665" s="277"/>
    </row>
    <row r="666" spans="1:20" ht="63.75">
      <c r="A666" s="192" t="s">
        <v>541</v>
      </c>
      <c r="B666" s="68"/>
      <c r="C666" s="214" t="s">
        <v>590</v>
      </c>
      <c r="D666" s="215">
        <v>45027</v>
      </c>
      <c r="E666" s="192" t="s">
        <v>2604</v>
      </c>
      <c r="F666" s="192" t="s">
        <v>3</v>
      </c>
      <c r="G666" s="192">
        <v>2105855</v>
      </c>
      <c r="H666" s="68"/>
      <c r="I666" s="198" t="s">
        <v>2826</v>
      </c>
      <c r="J666" s="68"/>
      <c r="K666" s="68"/>
      <c r="L666" s="68"/>
      <c r="M666" s="68"/>
      <c r="N666" s="362"/>
      <c r="O666" s="362"/>
      <c r="P666" s="216">
        <v>0</v>
      </c>
      <c r="Q666" s="216">
        <v>3474.62</v>
      </c>
      <c r="R666" s="68" t="s">
        <v>638</v>
      </c>
      <c r="S666" s="363"/>
      <c r="T666" s="277"/>
    </row>
    <row r="667" spans="1:20" ht="63.75">
      <c r="A667" s="192" t="s">
        <v>541</v>
      </c>
      <c r="B667" s="68"/>
      <c r="C667" s="214" t="s">
        <v>590</v>
      </c>
      <c r="D667" s="215">
        <v>45027</v>
      </c>
      <c r="E667" s="192" t="s">
        <v>2605</v>
      </c>
      <c r="F667" s="192" t="s">
        <v>3</v>
      </c>
      <c r="G667" s="192">
        <v>2105863</v>
      </c>
      <c r="H667" s="68"/>
      <c r="I667" s="198" t="s">
        <v>2827</v>
      </c>
      <c r="J667" s="68"/>
      <c r="K667" s="68"/>
      <c r="L667" s="68"/>
      <c r="M667" s="68"/>
      <c r="N667" s="362"/>
      <c r="O667" s="362"/>
      <c r="P667" s="216">
        <v>0</v>
      </c>
      <c r="Q667" s="216">
        <v>6379.63</v>
      </c>
      <c r="R667" s="68" t="s">
        <v>638</v>
      </c>
      <c r="S667" s="363"/>
      <c r="T667" s="277"/>
    </row>
    <row r="668" spans="1:20" ht="51">
      <c r="A668" s="192" t="s">
        <v>541</v>
      </c>
      <c r="B668" s="68"/>
      <c r="C668" s="214" t="s">
        <v>590</v>
      </c>
      <c r="D668" s="215">
        <v>45027</v>
      </c>
      <c r="E668" s="192" t="s">
        <v>2606</v>
      </c>
      <c r="F668" s="192" t="s">
        <v>639</v>
      </c>
      <c r="G668" s="192">
        <v>5454721</v>
      </c>
      <c r="H668" s="68"/>
      <c r="I668" s="198" t="s">
        <v>2828</v>
      </c>
      <c r="J668" s="68"/>
      <c r="K668" s="68"/>
      <c r="L668" s="68"/>
      <c r="M668" s="68"/>
      <c r="N668" s="362"/>
      <c r="O668" s="362"/>
      <c r="P668" s="216">
        <v>0</v>
      </c>
      <c r="Q668" s="216">
        <v>200000000</v>
      </c>
      <c r="R668" s="68" t="s">
        <v>638</v>
      </c>
      <c r="S668" s="363"/>
      <c r="T668" s="277"/>
    </row>
    <row r="669" spans="1:20" ht="51">
      <c r="A669" s="192" t="s">
        <v>541</v>
      </c>
      <c r="B669" s="68"/>
      <c r="C669" s="214" t="s">
        <v>590</v>
      </c>
      <c r="D669" s="215">
        <v>45028</v>
      </c>
      <c r="E669" s="192" t="s">
        <v>2607</v>
      </c>
      <c r="F669" s="192" t="s">
        <v>3</v>
      </c>
      <c r="G669" s="192">
        <v>2106128</v>
      </c>
      <c r="H669" s="68"/>
      <c r="I669" s="198" t="s">
        <v>2829</v>
      </c>
      <c r="J669" s="68"/>
      <c r="K669" s="68"/>
      <c r="L669" s="68"/>
      <c r="M669" s="68"/>
      <c r="N669" s="362"/>
      <c r="O669" s="362"/>
      <c r="P669" s="216">
        <v>0</v>
      </c>
      <c r="Q669" s="216">
        <v>800</v>
      </c>
      <c r="R669" s="68" t="s">
        <v>638</v>
      </c>
      <c r="S669" s="363"/>
      <c r="T669" s="277"/>
    </row>
    <row r="670" spans="1:20" ht="51">
      <c r="A670" s="192" t="s">
        <v>541</v>
      </c>
      <c r="B670" s="68"/>
      <c r="C670" s="214" t="s">
        <v>590</v>
      </c>
      <c r="D670" s="215">
        <v>45028</v>
      </c>
      <c r="E670" s="192" t="s">
        <v>2608</v>
      </c>
      <c r="F670" s="192" t="s">
        <v>3</v>
      </c>
      <c r="G670" s="192">
        <v>2106187</v>
      </c>
      <c r="H670" s="68"/>
      <c r="I670" s="198" t="s">
        <v>2830</v>
      </c>
      <c r="J670" s="68"/>
      <c r="K670" s="68"/>
      <c r="L670" s="68"/>
      <c r="M670" s="68"/>
      <c r="N670" s="362"/>
      <c r="O670" s="362"/>
      <c r="P670" s="216">
        <v>0</v>
      </c>
      <c r="Q670" s="216">
        <v>700</v>
      </c>
      <c r="R670" s="68" t="s">
        <v>638</v>
      </c>
      <c r="S670" s="363"/>
      <c r="T670" s="277"/>
    </row>
    <row r="671" spans="1:20" ht="51">
      <c r="A671" s="192">
        <v>16</v>
      </c>
      <c r="B671" s="68"/>
      <c r="C671" s="214" t="s">
        <v>40</v>
      </c>
      <c r="D671" s="215">
        <v>45028</v>
      </c>
      <c r="E671" s="192" t="s">
        <v>2609</v>
      </c>
      <c r="F671" s="192" t="s">
        <v>3</v>
      </c>
      <c r="G671" s="192">
        <v>2106190</v>
      </c>
      <c r="H671" s="68"/>
      <c r="I671" s="198" t="s">
        <v>2831</v>
      </c>
      <c r="J671" s="68"/>
      <c r="K671" s="68"/>
      <c r="L671" s="68"/>
      <c r="M671" s="68"/>
      <c r="N671" s="362"/>
      <c r="O671" s="362"/>
      <c r="P671" s="216">
        <v>0</v>
      </c>
      <c r="Q671" s="216">
        <v>0.12</v>
      </c>
      <c r="R671" s="68" t="s">
        <v>1464</v>
      </c>
      <c r="S671" s="363"/>
      <c r="T671" s="277"/>
    </row>
    <row r="672" spans="1:20" ht="51">
      <c r="A672" s="192" t="s">
        <v>541</v>
      </c>
      <c r="B672" s="68"/>
      <c r="C672" s="214" t="s">
        <v>590</v>
      </c>
      <c r="D672" s="215">
        <v>45028</v>
      </c>
      <c r="E672" s="192" t="s">
        <v>2610</v>
      </c>
      <c r="F672" s="192" t="s">
        <v>6</v>
      </c>
      <c r="G672" s="192">
        <v>1794900</v>
      </c>
      <c r="H672" s="68"/>
      <c r="I672" s="198" t="s">
        <v>2832</v>
      </c>
      <c r="J672" s="68"/>
      <c r="K672" s="68"/>
      <c r="L672" s="68"/>
      <c r="M672" s="68"/>
      <c r="N672" s="362"/>
      <c r="O672" s="362"/>
      <c r="P672" s="216">
        <v>0</v>
      </c>
      <c r="Q672" s="216">
        <v>108269.89</v>
      </c>
      <c r="R672" s="68" t="s">
        <v>638</v>
      </c>
      <c r="S672" s="363"/>
      <c r="T672" s="277"/>
    </row>
    <row r="673" spans="1:20" ht="63.75">
      <c r="A673" s="192">
        <v>132</v>
      </c>
      <c r="B673" s="68"/>
      <c r="C673" s="214" t="s">
        <v>59</v>
      </c>
      <c r="D673" s="215">
        <v>45028</v>
      </c>
      <c r="E673" s="192" t="s">
        <v>2611</v>
      </c>
      <c r="F673" s="192" t="s">
        <v>6</v>
      </c>
      <c r="G673" s="192">
        <v>1058139</v>
      </c>
      <c r="H673" s="68"/>
      <c r="I673" s="198" t="s">
        <v>2833</v>
      </c>
      <c r="J673" s="68"/>
      <c r="K673" s="68"/>
      <c r="L673" s="68"/>
      <c r="M673" s="68"/>
      <c r="N673" s="362"/>
      <c r="O673" s="362"/>
      <c r="P673" s="216">
        <v>0</v>
      </c>
      <c r="Q673" s="216">
        <v>5.15</v>
      </c>
      <c r="R673" s="68" t="s">
        <v>638</v>
      </c>
      <c r="S673" s="363"/>
      <c r="T673" s="277"/>
    </row>
    <row r="674" spans="1:20" ht="38.25">
      <c r="A674" s="192">
        <v>212</v>
      </c>
      <c r="B674" s="68"/>
      <c r="C674" s="214" t="s">
        <v>90</v>
      </c>
      <c r="D674" s="215">
        <v>45029</v>
      </c>
      <c r="E674" s="192" t="s">
        <v>2612</v>
      </c>
      <c r="F674" s="192" t="s">
        <v>3</v>
      </c>
      <c r="G674" s="192">
        <v>2106419</v>
      </c>
      <c r="H674" s="68"/>
      <c r="I674" s="198" t="s">
        <v>2834</v>
      </c>
      <c r="J674" s="68"/>
      <c r="K674" s="68"/>
      <c r="L674" s="68"/>
      <c r="M674" s="68"/>
      <c r="N674" s="362"/>
      <c r="O674" s="362"/>
      <c r="P674" s="216">
        <v>0</v>
      </c>
      <c r="Q674" s="216">
        <v>246</v>
      </c>
      <c r="R674" s="68" t="s">
        <v>638</v>
      </c>
      <c r="S674" s="363"/>
      <c r="T674" s="277"/>
    </row>
    <row r="675" spans="1:20" ht="51">
      <c r="A675" s="192">
        <v>35</v>
      </c>
      <c r="B675" s="68"/>
      <c r="C675" s="214" t="s">
        <v>43</v>
      </c>
      <c r="D675" s="215">
        <v>45029</v>
      </c>
      <c r="E675" s="192" t="s">
        <v>2613</v>
      </c>
      <c r="F675" s="192" t="s">
        <v>3</v>
      </c>
      <c r="G675" s="192">
        <v>2106478</v>
      </c>
      <c r="H675" s="68"/>
      <c r="I675" s="198" t="s">
        <v>2835</v>
      </c>
      <c r="J675" s="68"/>
      <c r="K675" s="68"/>
      <c r="L675" s="68"/>
      <c r="M675" s="68"/>
      <c r="N675" s="362"/>
      <c r="O675" s="362"/>
      <c r="P675" s="216">
        <v>0</v>
      </c>
      <c r="Q675" s="216">
        <v>1310</v>
      </c>
      <c r="R675" s="68" t="s">
        <v>638</v>
      </c>
      <c r="S675" s="363"/>
      <c r="T675" s="277"/>
    </row>
    <row r="676" spans="1:20" ht="51">
      <c r="A676" s="192">
        <v>266</v>
      </c>
      <c r="B676" s="68"/>
      <c r="C676" s="214" t="s">
        <v>1268</v>
      </c>
      <c r="D676" s="215">
        <v>45029</v>
      </c>
      <c r="E676" s="192" t="s">
        <v>2614</v>
      </c>
      <c r="F676" s="192" t="s">
        <v>3</v>
      </c>
      <c r="G676" s="192">
        <v>2106501</v>
      </c>
      <c r="H676" s="68"/>
      <c r="I676" s="198" t="s">
        <v>2836</v>
      </c>
      <c r="J676" s="68"/>
      <c r="K676" s="68"/>
      <c r="L676" s="68"/>
      <c r="M676" s="68"/>
      <c r="N676" s="362"/>
      <c r="O676" s="362"/>
      <c r="P676" s="216">
        <v>0</v>
      </c>
      <c r="Q676" s="216">
        <v>4757</v>
      </c>
      <c r="R676" s="68" t="s">
        <v>638</v>
      </c>
      <c r="S676" s="363"/>
      <c r="T676" s="277"/>
    </row>
    <row r="677" spans="1:20" ht="51">
      <c r="A677" s="192">
        <v>86</v>
      </c>
      <c r="B677" s="68"/>
      <c r="C677" s="214" t="s">
        <v>50</v>
      </c>
      <c r="D677" s="215">
        <v>45030</v>
      </c>
      <c r="E677" s="192" t="s">
        <v>2615</v>
      </c>
      <c r="F677" s="192" t="s">
        <v>3</v>
      </c>
      <c r="G677" s="192">
        <v>2106711</v>
      </c>
      <c r="H677" s="68"/>
      <c r="I677" s="198" t="s">
        <v>2837</v>
      </c>
      <c r="J677" s="68"/>
      <c r="K677" s="68"/>
      <c r="L677" s="68"/>
      <c r="M677" s="68"/>
      <c r="N677" s="362"/>
      <c r="O677" s="362"/>
      <c r="P677" s="216">
        <v>0</v>
      </c>
      <c r="Q677" s="216">
        <v>700</v>
      </c>
      <c r="R677" s="68" t="s">
        <v>638</v>
      </c>
      <c r="S677" s="363"/>
      <c r="T677" s="277"/>
    </row>
    <row r="678" spans="1:20" ht="51">
      <c r="A678" s="192" t="s">
        <v>541</v>
      </c>
      <c r="B678" s="68"/>
      <c r="C678" s="214" t="s">
        <v>590</v>
      </c>
      <c r="D678" s="215">
        <v>45030</v>
      </c>
      <c r="E678" s="192" t="s">
        <v>2616</v>
      </c>
      <c r="F678" s="192" t="s">
        <v>3</v>
      </c>
      <c r="G678" s="192">
        <v>2106726</v>
      </c>
      <c r="H678" s="68"/>
      <c r="I678" s="198" t="s">
        <v>2838</v>
      </c>
      <c r="J678" s="68"/>
      <c r="K678" s="68"/>
      <c r="L678" s="68"/>
      <c r="M678" s="68"/>
      <c r="N678" s="362"/>
      <c r="O678" s="362"/>
      <c r="P678" s="216">
        <v>0</v>
      </c>
      <c r="Q678" s="216">
        <v>2000</v>
      </c>
      <c r="R678" s="68" t="s">
        <v>638</v>
      </c>
      <c r="S678" s="363"/>
      <c r="T678" s="277"/>
    </row>
    <row r="679" spans="1:20" ht="51">
      <c r="A679" s="192" t="s">
        <v>541</v>
      </c>
      <c r="B679" s="68"/>
      <c r="C679" s="214" t="s">
        <v>590</v>
      </c>
      <c r="D679" s="215">
        <v>45030</v>
      </c>
      <c r="E679" s="192" t="s">
        <v>2617</v>
      </c>
      <c r="F679" s="192" t="s">
        <v>3</v>
      </c>
      <c r="G679" s="192">
        <v>2106744</v>
      </c>
      <c r="H679" s="68"/>
      <c r="I679" s="198" t="s">
        <v>2839</v>
      </c>
      <c r="J679" s="68"/>
      <c r="K679" s="68"/>
      <c r="L679" s="68"/>
      <c r="M679" s="68"/>
      <c r="N679" s="362"/>
      <c r="O679" s="362"/>
      <c r="P679" s="216">
        <v>0</v>
      </c>
      <c r="Q679" s="216">
        <v>0.31</v>
      </c>
      <c r="R679" s="68" t="s">
        <v>1464</v>
      </c>
      <c r="S679" s="363"/>
      <c r="T679" s="277"/>
    </row>
    <row r="680" spans="1:20" ht="51">
      <c r="A680" s="192" t="s">
        <v>541</v>
      </c>
      <c r="B680" s="68"/>
      <c r="C680" s="214" t="s">
        <v>590</v>
      </c>
      <c r="D680" s="215">
        <v>45030</v>
      </c>
      <c r="E680" s="192" t="s">
        <v>2618</v>
      </c>
      <c r="F680" s="192" t="s">
        <v>3</v>
      </c>
      <c r="G680" s="192">
        <v>2106724</v>
      </c>
      <c r="H680" s="68"/>
      <c r="I680" s="198" t="s">
        <v>2840</v>
      </c>
      <c r="J680" s="68"/>
      <c r="K680" s="68"/>
      <c r="L680" s="68"/>
      <c r="M680" s="68"/>
      <c r="N680" s="362"/>
      <c r="O680" s="362"/>
      <c r="P680" s="216">
        <v>0</v>
      </c>
      <c r="Q680" s="216">
        <v>545</v>
      </c>
      <c r="R680" s="68" t="s">
        <v>638</v>
      </c>
      <c r="S680" s="363"/>
      <c r="T680" s="277"/>
    </row>
    <row r="681" spans="1:20" ht="51">
      <c r="A681" s="192" t="s">
        <v>542</v>
      </c>
      <c r="B681" s="68"/>
      <c r="C681" s="214" t="s">
        <v>691</v>
      </c>
      <c r="D681" s="215">
        <v>45033</v>
      </c>
      <c r="E681" s="192" t="s">
        <v>2619</v>
      </c>
      <c r="F681" s="192" t="s">
        <v>10</v>
      </c>
      <c r="G681" s="192">
        <v>17236</v>
      </c>
      <c r="H681" s="68"/>
      <c r="I681" s="198" t="s">
        <v>2841</v>
      </c>
      <c r="J681" s="68"/>
      <c r="K681" s="68"/>
      <c r="L681" s="68"/>
      <c r="M681" s="68"/>
      <c r="N681" s="362"/>
      <c r="O681" s="362"/>
      <c r="P681" s="216">
        <v>275.69</v>
      </c>
      <c r="Q681" s="216">
        <v>0</v>
      </c>
      <c r="R681" s="68" t="s">
        <v>638</v>
      </c>
      <c r="S681" s="363"/>
      <c r="T681" s="277"/>
    </row>
    <row r="682" spans="1:20" ht="51">
      <c r="A682" s="192" t="s">
        <v>541</v>
      </c>
      <c r="B682" s="68"/>
      <c r="C682" s="214" t="s">
        <v>590</v>
      </c>
      <c r="D682" s="215">
        <v>45033</v>
      </c>
      <c r="E682" s="192" t="s">
        <v>2620</v>
      </c>
      <c r="F682" s="192" t="s">
        <v>3</v>
      </c>
      <c r="G682" s="192">
        <v>2107192</v>
      </c>
      <c r="H682" s="68"/>
      <c r="I682" s="198" t="s">
        <v>2842</v>
      </c>
      <c r="J682" s="68"/>
      <c r="K682" s="68"/>
      <c r="L682" s="68"/>
      <c r="M682" s="68"/>
      <c r="N682" s="362"/>
      <c r="O682" s="362"/>
      <c r="P682" s="216">
        <v>0</v>
      </c>
      <c r="Q682" s="216">
        <v>4490</v>
      </c>
      <c r="R682" s="68" t="s">
        <v>638</v>
      </c>
      <c r="S682" s="363"/>
      <c r="T682" s="277"/>
    </row>
    <row r="683" spans="1:20" ht="51">
      <c r="A683" s="192" t="s">
        <v>541</v>
      </c>
      <c r="B683" s="68"/>
      <c r="C683" s="214" t="s">
        <v>590</v>
      </c>
      <c r="D683" s="215">
        <v>45033</v>
      </c>
      <c r="E683" s="192" t="s">
        <v>2621</v>
      </c>
      <c r="F683" s="192" t="s">
        <v>3</v>
      </c>
      <c r="G683" s="192">
        <v>2107169</v>
      </c>
      <c r="H683" s="68"/>
      <c r="I683" s="198" t="s">
        <v>2843</v>
      </c>
      <c r="J683" s="68"/>
      <c r="K683" s="68"/>
      <c r="L683" s="68"/>
      <c r="M683" s="68"/>
      <c r="N683" s="362"/>
      <c r="O683" s="362"/>
      <c r="P683" s="216">
        <v>0</v>
      </c>
      <c r="Q683" s="216">
        <v>1857.43</v>
      </c>
      <c r="R683" s="68" t="s">
        <v>638</v>
      </c>
      <c r="S683" s="363"/>
      <c r="T683" s="277"/>
    </row>
    <row r="684" spans="1:20" ht="51">
      <c r="A684" s="192" t="s">
        <v>541</v>
      </c>
      <c r="B684" s="68"/>
      <c r="C684" s="214" t="s">
        <v>590</v>
      </c>
      <c r="D684" s="215">
        <v>45034</v>
      </c>
      <c r="E684" s="192" t="s">
        <v>2622</v>
      </c>
      <c r="F684" s="192" t="s">
        <v>3</v>
      </c>
      <c r="G684" s="192">
        <v>2107407</v>
      </c>
      <c r="H684" s="68"/>
      <c r="I684" s="198" t="s">
        <v>2844</v>
      </c>
      <c r="J684" s="68"/>
      <c r="K684" s="68"/>
      <c r="L684" s="68"/>
      <c r="M684" s="68"/>
      <c r="N684" s="362"/>
      <c r="O684" s="362"/>
      <c r="P684" s="216">
        <v>0</v>
      </c>
      <c r="Q684" s="216">
        <v>512.05999999999995</v>
      </c>
      <c r="R684" s="68" t="s">
        <v>638</v>
      </c>
      <c r="S684" s="363"/>
      <c r="T684" s="277"/>
    </row>
    <row r="685" spans="1:20" ht="51">
      <c r="A685" s="192">
        <v>35</v>
      </c>
      <c r="B685" s="68"/>
      <c r="C685" s="214" t="s">
        <v>43</v>
      </c>
      <c r="D685" s="215">
        <v>45034</v>
      </c>
      <c r="E685" s="192" t="s">
        <v>2623</v>
      </c>
      <c r="F685" s="192" t="s">
        <v>3</v>
      </c>
      <c r="G685" s="192">
        <v>2107427</v>
      </c>
      <c r="H685" s="68"/>
      <c r="I685" s="198" t="s">
        <v>2845</v>
      </c>
      <c r="J685" s="68"/>
      <c r="K685" s="68"/>
      <c r="L685" s="68"/>
      <c r="M685" s="68"/>
      <c r="N685" s="362"/>
      <c r="O685" s="362"/>
      <c r="P685" s="216">
        <v>0</v>
      </c>
      <c r="Q685" s="216">
        <v>3513.93</v>
      </c>
      <c r="R685" s="68" t="s">
        <v>638</v>
      </c>
      <c r="S685" s="363"/>
      <c r="T685" s="277"/>
    </row>
    <row r="686" spans="1:20" ht="51">
      <c r="A686" s="192">
        <v>423</v>
      </c>
      <c r="B686" s="68"/>
      <c r="C686" s="214" t="s">
        <v>150</v>
      </c>
      <c r="D686" s="215">
        <v>45034</v>
      </c>
      <c r="E686" s="192" t="s">
        <v>2624</v>
      </c>
      <c r="F686" s="192" t="s">
        <v>3</v>
      </c>
      <c r="G686" s="192">
        <v>2107503</v>
      </c>
      <c r="H686" s="68"/>
      <c r="I686" s="198" t="s">
        <v>2846</v>
      </c>
      <c r="J686" s="68"/>
      <c r="K686" s="68"/>
      <c r="L686" s="68"/>
      <c r="M686" s="68"/>
      <c r="N686" s="362"/>
      <c r="O686" s="362"/>
      <c r="P686" s="216">
        <v>0</v>
      </c>
      <c r="Q686" s="216">
        <v>3584.58</v>
      </c>
      <c r="R686" s="68" t="s">
        <v>638</v>
      </c>
      <c r="S686" s="363"/>
      <c r="T686" s="277"/>
    </row>
    <row r="687" spans="1:20" ht="63.75">
      <c r="A687" s="192">
        <v>597</v>
      </c>
      <c r="B687" s="68"/>
      <c r="C687" s="214" t="s">
        <v>677</v>
      </c>
      <c r="D687" s="215">
        <v>45034</v>
      </c>
      <c r="E687" s="192" t="s">
        <v>2625</v>
      </c>
      <c r="F687" s="192" t="s">
        <v>6</v>
      </c>
      <c r="G687" s="192">
        <v>1797818</v>
      </c>
      <c r="H687" s="68"/>
      <c r="I687" s="198" t="s">
        <v>2847</v>
      </c>
      <c r="J687" s="68"/>
      <c r="K687" s="68"/>
      <c r="L687" s="68"/>
      <c r="M687" s="68"/>
      <c r="N687" s="362"/>
      <c r="O687" s="362"/>
      <c r="P687" s="216">
        <v>0</v>
      </c>
      <c r="Q687" s="216">
        <v>503113.97</v>
      </c>
      <c r="R687" s="68" t="s">
        <v>638</v>
      </c>
      <c r="S687" s="363"/>
      <c r="T687" s="277"/>
    </row>
    <row r="688" spans="1:20" ht="51">
      <c r="A688" s="192" t="s">
        <v>541</v>
      </c>
      <c r="B688" s="68"/>
      <c r="C688" s="214" t="s">
        <v>590</v>
      </c>
      <c r="D688" s="215">
        <v>45034</v>
      </c>
      <c r="E688" s="192" t="s">
        <v>2626</v>
      </c>
      <c r="F688" s="192" t="s">
        <v>6</v>
      </c>
      <c r="G688" s="192">
        <v>1797830</v>
      </c>
      <c r="H688" s="68"/>
      <c r="I688" s="198" t="s">
        <v>2848</v>
      </c>
      <c r="J688" s="68"/>
      <c r="K688" s="68"/>
      <c r="L688" s="68"/>
      <c r="M688" s="68"/>
      <c r="N688" s="362"/>
      <c r="O688" s="362"/>
      <c r="P688" s="216">
        <v>0</v>
      </c>
      <c r="Q688" s="216">
        <v>180934.63</v>
      </c>
      <c r="R688" s="68" t="s">
        <v>638</v>
      </c>
      <c r="S688" s="363"/>
      <c r="T688" s="277"/>
    </row>
    <row r="689" spans="1:20" ht="63.75">
      <c r="A689" s="192" t="s">
        <v>541</v>
      </c>
      <c r="B689" s="68"/>
      <c r="C689" s="214" t="s">
        <v>590</v>
      </c>
      <c r="D689" s="215">
        <v>45034</v>
      </c>
      <c r="E689" s="192" t="s">
        <v>2627</v>
      </c>
      <c r="F689" s="192" t="s">
        <v>3</v>
      </c>
      <c r="G689" s="192">
        <v>2107393</v>
      </c>
      <c r="H689" s="68"/>
      <c r="I689" s="198" t="s">
        <v>2849</v>
      </c>
      <c r="J689" s="68"/>
      <c r="K689" s="68"/>
      <c r="L689" s="68"/>
      <c r="M689" s="68"/>
      <c r="N689" s="362"/>
      <c r="O689" s="362"/>
      <c r="P689" s="216">
        <v>0</v>
      </c>
      <c r="Q689" s="216">
        <v>1282.43</v>
      </c>
      <c r="R689" s="68" t="s">
        <v>638</v>
      </c>
      <c r="S689" s="363"/>
      <c r="T689" s="277"/>
    </row>
    <row r="690" spans="1:20" ht="63.75">
      <c r="A690" s="192" t="s">
        <v>541</v>
      </c>
      <c r="B690" s="68"/>
      <c r="C690" s="214" t="s">
        <v>590</v>
      </c>
      <c r="D690" s="215">
        <v>45034</v>
      </c>
      <c r="E690" s="192" t="s">
        <v>2628</v>
      </c>
      <c r="F690" s="192" t="s">
        <v>3</v>
      </c>
      <c r="G690" s="192">
        <v>2107394</v>
      </c>
      <c r="H690" s="68"/>
      <c r="I690" s="198" t="s">
        <v>2850</v>
      </c>
      <c r="J690" s="68"/>
      <c r="K690" s="68"/>
      <c r="L690" s="68"/>
      <c r="M690" s="68"/>
      <c r="N690" s="362"/>
      <c r="O690" s="362"/>
      <c r="P690" s="216">
        <v>0</v>
      </c>
      <c r="Q690" s="216">
        <v>1507.69</v>
      </c>
      <c r="R690" s="68" t="s">
        <v>638</v>
      </c>
      <c r="S690" s="363"/>
      <c r="T690" s="277"/>
    </row>
    <row r="691" spans="1:20" ht="63.75">
      <c r="A691" s="192" t="s">
        <v>541</v>
      </c>
      <c r="B691" s="68"/>
      <c r="C691" s="214" t="s">
        <v>590</v>
      </c>
      <c r="D691" s="215">
        <v>45034</v>
      </c>
      <c r="E691" s="192" t="s">
        <v>2629</v>
      </c>
      <c r="F691" s="192" t="s">
        <v>3</v>
      </c>
      <c r="G691" s="192">
        <v>2107400</v>
      </c>
      <c r="H691" s="68"/>
      <c r="I691" s="198" t="s">
        <v>2851</v>
      </c>
      <c r="J691" s="68"/>
      <c r="K691" s="68"/>
      <c r="L691" s="68"/>
      <c r="M691" s="68"/>
      <c r="N691" s="362"/>
      <c r="O691" s="362"/>
      <c r="P691" s="216">
        <v>0</v>
      </c>
      <c r="Q691" s="216">
        <v>26916.46</v>
      </c>
      <c r="R691" s="68" t="s">
        <v>638</v>
      </c>
      <c r="S691" s="363"/>
      <c r="T691" s="277"/>
    </row>
    <row r="692" spans="1:20" ht="51">
      <c r="A692" s="192" t="s">
        <v>541</v>
      </c>
      <c r="B692" s="68"/>
      <c r="C692" s="214" t="s">
        <v>590</v>
      </c>
      <c r="D692" s="215">
        <v>45036</v>
      </c>
      <c r="E692" s="192" t="s">
        <v>2630</v>
      </c>
      <c r="F692" s="192" t="s">
        <v>3</v>
      </c>
      <c r="G692" s="192">
        <v>2108040</v>
      </c>
      <c r="H692" s="68"/>
      <c r="I692" s="198" t="s">
        <v>2852</v>
      </c>
      <c r="J692" s="68"/>
      <c r="K692" s="68"/>
      <c r="L692" s="68"/>
      <c r="M692" s="68"/>
      <c r="N692" s="362"/>
      <c r="O692" s="362"/>
      <c r="P692" s="216">
        <v>0</v>
      </c>
      <c r="Q692" s="216">
        <v>313.26</v>
      </c>
      <c r="R692" s="68" t="s">
        <v>638</v>
      </c>
      <c r="S692" s="363"/>
      <c r="T692" s="277"/>
    </row>
    <row r="693" spans="1:20" ht="51">
      <c r="A693" s="192" t="s">
        <v>541</v>
      </c>
      <c r="B693" s="68"/>
      <c r="C693" s="214" t="s">
        <v>590</v>
      </c>
      <c r="D693" s="215">
        <v>45036</v>
      </c>
      <c r="E693" s="192" t="s">
        <v>2631</v>
      </c>
      <c r="F693" s="192" t="s">
        <v>3</v>
      </c>
      <c r="G693" s="192">
        <v>2108102</v>
      </c>
      <c r="H693" s="68"/>
      <c r="I693" s="198" t="s">
        <v>1810</v>
      </c>
      <c r="J693" s="68"/>
      <c r="K693" s="68"/>
      <c r="L693" s="68"/>
      <c r="M693" s="68"/>
      <c r="N693" s="362"/>
      <c r="O693" s="362"/>
      <c r="P693" s="216">
        <v>0</v>
      </c>
      <c r="Q693" s="216">
        <v>950</v>
      </c>
      <c r="R693" s="68" t="s">
        <v>638</v>
      </c>
      <c r="S693" s="363"/>
      <c r="T693" s="277"/>
    </row>
    <row r="694" spans="1:20" ht="51">
      <c r="A694" s="192" t="s">
        <v>541</v>
      </c>
      <c r="B694" s="68"/>
      <c r="C694" s="214" t="s">
        <v>590</v>
      </c>
      <c r="D694" s="215">
        <v>45036</v>
      </c>
      <c r="E694" s="192" t="s">
        <v>2632</v>
      </c>
      <c r="F694" s="192" t="s">
        <v>3</v>
      </c>
      <c r="G694" s="192">
        <v>2108114</v>
      </c>
      <c r="H694" s="68"/>
      <c r="I694" s="198" t="s">
        <v>2853</v>
      </c>
      <c r="J694" s="68"/>
      <c r="K694" s="68"/>
      <c r="L694" s="68"/>
      <c r="M694" s="68"/>
      <c r="N694" s="362"/>
      <c r="O694" s="362"/>
      <c r="P694" s="216">
        <v>0</v>
      </c>
      <c r="Q694" s="216">
        <v>300</v>
      </c>
      <c r="R694" s="68" t="s">
        <v>638</v>
      </c>
      <c r="S694" s="363"/>
      <c r="T694" s="277"/>
    </row>
    <row r="695" spans="1:20" ht="51">
      <c r="A695" s="192" t="s">
        <v>541</v>
      </c>
      <c r="B695" s="68"/>
      <c r="C695" s="214" t="s">
        <v>590</v>
      </c>
      <c r="D695" s="215">
        <v>45036</v>
      </c>
      <c r="E695" s="192" t="s">
        <v>2633</v>
      </c>
      <c r="F695" s="192" t="s">
        <v>3</v>
      </c>
      <c r="G695" s="192">
        <v>2108115</v>
      </c>
      <c r="H695" s="68"/>
      <c r="I695" s="198" t="s">
        <v>2854</v>
      </c>
      <c r="J695" s="68"/>
      <c r="K695" s="68"/>
      <c r="L695" s="68"/>
      <c r="M695" s="68"/>
      <c r="N695" s="362"/>
      <c r="O695" s="362"/>
      <c r="P695" s="216">
        <v>0</v>
      </c>
      <c r="Q695" s="216">
        <v>278</v>
      </c>
      <c r="R695" s="68" t="s">
        <v>638</v>
      </c>
      <c r="S695" s="363"/>
      <c r="T695" s="277"/>
    </row>
    <row r="696" spans="1:20" ht="51">
      <c r="A696" s="192">
        <v>86</v>
      </c>
      <c r="B696" s="68"/>
      <c r="C696" s="214" t="s">
        <v>50</v>
      </c>
      <c r="D696" s="215">
        <v>45036</v>
      </c>
      <c r="E696" s="192" t="s">
        <v>2634</v>
      </c>
      <c r="F696" s="192" t="s">
        <v>6</v>
      </c>
      <c r="G696" s="192">
        <v>1799508</v>
      </c>
      <c r="H696" s="68"/>
      <c r="I696" s="198" t="s">
        <v>2855</v>
      </c>
      <c r="J696" s="68"/>
      <c r="K696" s="68"/>
      <c r="L696" s="68"/>
      <c r="M696" s="68"/>
      <c r="N696" s="362"/>
      <c r="O696" s="362"/>
      <c r="P696" s="216">
        <v>0</v>
      </c>
      <c r="Q696" s="216">
        <v>500</v>
      </c>
      <c r="R696" s="68" t="s">
        <v>638</v>
      </c>
      <c r="S696" s="363"/>
      <c r="T696" s="277"/>
    </row>
    <row r="697" spans="1:20" ht="51">
      <c r="A697" s="192" t="s">
        <v>541</v>
      </c>
      <c r="B697" s="68"/>
      <c r="C697" s="214" t="s">
        <v>590</v>
      </c>
      <c r="D697" s="215">
        <v>45036</v>
      </c>
      <c r="E697" s="192" t="s">
        <v>2635</v>
      </c>
      <c r="F697" s="192" t="s">
        <v>3</v>
      </c>
      <c r="G697" s="192">
        <v>2108021</v>
      </c>
      <c r="H697" s="68"/>
      <c r="I697" s="198" t="s">
        <v>2856</v>
      </c>
      <c r="J697" s="68"/>
      <c r="K697" s="68"/>
      <c r="L697" s="68"/>
      <c r="M697" s="68"/>
      <c r="N697" s="362"/>
      <c r="O697" s="362"/>
      <c r="P697" s="216">
        <v>0</v>
      </c>
      <c r="Q697" s="216">
        <v>1180.4000000000001</v>
      </c>
      <c r="R697" s="68" t="s">
        <v>638</v>
      </c>
      <c r="S697" s="363"/>
      <c r="T697" s="277"/>
    </row>
    <row r="698" spans="1:20" ht="51">
      <c r="A698" s="192" t="s">
        <v>541</v>
      </c>
      <c r="B698" s="68"/>
      <c r="C698" s="214" t="s">
        <v>590</v>
      </c>
      <c r="D698" s="215">
        <v>45036</v>
      </c>
      <c r="E698" s="192" t="s">
        <v>2636</v>
      </c>
      <c r="F698" s="192" t="s">
        <v>3</v>
      </c>
      <c r="G698" s="192">
        <v>2108022</v>
      </c>
      <c r="H698" s="68"/>
      <c r="I698" s="198" t="s">
        <v>2857</v>
      </c>
      <c r="J698" s="68"/>
      <c r="K698" s="68"/>
      <c r="L698" s="68"/>
      <c r="M698" s="68"/>
      <c r="N698" s="362"/>
      <c r="O698" s="362"/>
      <c r="P698" s="216">
        <v>0</v>
      </c>
      <c r="Q698" s="216">
        <v>1747.28</v>
      </c>
      <c r="R698" s="68" t="s">
        <v>638</v>
      </c>
      <c r="S698" s="363"/>
      <c r="T698" s="277"/>
    </row>
    <row r="699" spans="1:20" ht="51">
      <c r="A699" s="192" t="s">
        <v>541</v>
      </c>
      <c r="B699" s="68"/>
      <c r="C699" s="214" t="s">
        <v>590</v>
      </c>
      <c r="D699" s="215">
        <v>45036</v>
      </c>
      <c r="E699" s="192" t="s">
        <v>2637</v>
      </c>
      <c r="F699" s="192" t="s">
        <v>3</v>
      </c>
      <c r="G699" s="192">
        <v>2108025</v>
      </c>
      <c r="H699" s="68"/>
      <c r="I699" s="198" t="s">
        <v>2858</v>
      </c>
      <c r="J699" s="68"/>
      <c r="K699" s="68"/>
      <c r="L699" s="68"/>
      <c r="M699" s="68"/>
      <c r="N699" s="362"/>
      <c r="O699" s="362"/>
      <c r="P699" s="216">
        <v>0</v>
      </c>
      <c r="Q699" s="216">
        <v>1611.08</v>
      </c>
      <c r="R699" s="68" t="s">
        <v>638</v>
      </c>
      <c r="S699" s="363"/>
      <c r="T699" s="277"/>
    </row>
    <row r="700" spans="1:20" ht="51">
      <c r="A700" s="192" t="s">
        <v>541</v>
      </c>
      <c r="B700" s="68"/>
      <c r="C700" s="214" t="s">
        <v>590</v>
      </c>
      <c r="D700" s="215">
        <v>45036</v>
      </c>
      <c r="E700" s="192" t="s">
        <v>2638</v>
      </c>
      <c r="F700" s="192" t="s">
        <v>3</v>
      </c>
      <c r="G700" s="192">
        <v>2108027</v>
      </c>
      <c r="H700" s="68"/>
      <c r="I700" s="198" t="s">
        <v>2859</v>
      </c>
      <c r="J700" s="68"/>
      <c r="K700" s="68"/>
      <c r="L700" s="68"/>
      <c r="M700" s="68"/>
      <c r="N700" s="362"/>
      <c r="O700" s="362"/>
      <c r="P700" s="216">
        <v>0</v>
      </c>
      <c r="Q700" s="216">
        <v>2848.31</v>
      </c>
      <c r="R700" s="68" t="s">
        <v>638</v>
      </c>
      <c r="S700" s="363"/>
      <c r="T700" s="277"/>
    </row>
    <row r="701" spans="1:20" ht="63.75">
      <c r="A701" s="192" t="s">
        <v>541</v>
      </c>
      <c r="B701" s="68"/>
      <c r="C701" s="214" t="s">
        <v>590</v>
      </c>
      <c r="D701" s="215">
        <v>45036</v>
      </c>
      <c r="E701" s="192" t="s">
        <v>2639</v>
      </c>
      <c r="F701" s="192" t="s">
        <v>3</v>
      </c>
      <c r="G701" s="192">
        <v>2108029</v>
      </c>
      <c r="H701" s="68"/>
      <c r="I701" s="198" t="s">
        <v>2860</v>
      </c>
      <c r="J701" s="68"/>
      <c r="K701" s="68"/>
      <c r="L701" s="68"/>
      <c r="M701" s="68"/>
      <c r="N701" s="362"/>
      <c r="O701" s="362"/>
      <c r="P701" s="216">
        <v>0</v>
      </c>
      <c r="Q701" s="216">
        <v>6323.62</v>
      </c>
      <c r="R701" s="68" t="s">
        <v>638</v>
      </c>
      <c r="S701" s="363"/>
      <c r="T701" s="277"/>
    </row>
    <row r="702" spans="1:20" ht="63.75">
      <c r="A702" s="192" t="s">
        <v>541</v>
      </c>
      <c r="B702" s="68"/>
      <c r="C702" s="214" t="s">
        <v>590</v>
      </c>
      <c r="D702" s="215">
        <v>45036</v>
      </c>
      <c r="E702" s="192" t="s">
        <v>2640</v>
      </c>
      <c r="F702" s="192" t="s">
        <v>3</v>
      </c>
      <c r="G702" s="192">
        <v>2108035</v>
      </c>
      <c r="H702" s="68"/>
      <c r="I702" s="198" t="s">
        <v>2861</v>
      </c>
      <c r="J702" s="68"/>
      <c r="K702" s="68"/>
      <c r="L702" s="68"/>
      <c r="M702" s="68"/>
      <c r="N702" s="362"/>
      <c r="O702" s="362"/>
      <c r="P702" s="216">
        <v>0</v>
      </c>
      <c r="Q702" s="216">
        <v>8629.0400000000009</v>
      </c>
      <c r="R702" s="68" t="s">
        <v>638</v>
      </c>
      <c r="S702" s="363"/>
      <c r="T702" s="277"/>
    </row>
    <row r="703" spans="1:20" ht="63.75">
      <c r="A703" s="192" t="s">
        <v>541</v>
      </c>
      <c r="B703" s="68"/>
      <c r="C703" s="214" t="s">
        <v>590</v>
      </c>
      <c r="D703" s="215">
        <v>45036</v>
      </c>
      <c r="E703" s="192" t="s">
        <v>2641</v>
      </c>
      <c r="F703" s="192" t="s">
        <v>3</v>
      </c>
      <c r="G703" s="192">
        <v>2108031</v>
      </c>
      <c r="H703" s="68"/>
      <c r="I703" s="198" t="s">
        <v>2862</v>
      </c>
      <c r="J703" s="68"/>
      <c r="K703" s="68"/>
      <c r="L703" s="68"/>
      <c r="M703" s="68"/>
      <c r="N703" s="362"/>
      <c r="O703" s="362"/>
      <c r="P703" s="216">
        <v>0</v>
      </c>
      <c r="Q703" s="216">
        <v>15329.76</v>
      </c>
      <c r="R703" s="68" t="s">
        <v>638</v>
      </c>
      <c r="S703" s="363"/>
      <c r="T703" s="277"/>
    </row>
    <row r="704" spans="1:20" ht="63.75">
      <c r="A704" s="192">
        <v>597</v>
      </c>
      <c r="B704" s="68"/>
      <c r="C704" s="214" t="s">
        <v>677</v>
      </c>
      <c r="D704" s="215">
        <v>45036</v>
      </c>
      <c r="E704" s="192" t="s">
        <v>2642</v>
      </c>
      <c r="F704" s="192" t="s">
        <v>3</v>
      </c>
      <c r="G704" s="192">
        <v>2108046</v>
      </c>
      <c r="H704" s="68"/>
      <c r="I704" s="198" t="s">
        <v>2863</v>
      </c>
      <c r="J704" s="68"/>
      <c r="K704" s="68"/>
      <c r="L704" s="68"/>
      <c r="M704" s="68"/>
      <c r="N704" s="362"/>
      <c r="O704" s="362"/>
      <c r="P704" s="216">
        <v>0</v>
      </c>
      <c r="Q704" s="216">
        <v>5971.55</v>
      </c>
      <c r="R704" s="68" t="s">
        <v>638</v>
      </c>
      <c r="S704" s="363"/>
      <c r="T704" s="277"/>
    </row>
    <row r="705" spans="1:20" ht="51">
      <c r="A705" s="192">
        <v>650</v>
      </c>
      <c r="B705" s="68"/>
      <c r="C705" s="214" t="s">
        <v>175</v>
      </c>
      <c r="D705" s="215">
        <v>45036</v>
      </c>
      <c r="E705" s="192" t="s">
        <v>2643</v>
      </c>
      <c r="F705" s="192" t="s">
        <v>3</v>
      </c>
      <c r="G705" s="192">
        <v>2108090</v>
      </c>
      <c r="H705" s="68"/>
      <c r="I705" s="198" t="s">
        <v>2864</v>
      </c>
      <c r="J705" s="68"/>
      <c r="K705" s="68"/>
      <c r="L705" s="68"/>
      <c r="M705" s="68"/>
      <c r="N705" s="362"/>
      <c r="O705" s="362"/>
      <c r="P705" s="216">
        <v>0</v>
      </c>
      <c r="Q705" s="216">
        <v>37772.879999999997</v>
      </c>
      <c r="R705" s="68" t="s">
        <v>638</v>
      </c>
      <c r="S705" s="363"/>
      <c r="T705" s="277"/>
    </row>
    <row r="706" spans="1:20" ht="51">
      <c r="A706" s="192">
        <v>650</v>
      </c>
      <c r="B706" s="68"/>
      <c r="C706" s="214" t="s">
        <v>175</v>
      </c>
      <c r="D706" s="215">
        <v>45036</v>
      </c>
      <c r="E706" s="192" t="s">
        <v>2644</v>
      </c>
      <c r="F706" s="192" t="s">
        <v>3</v>
      </c>
      <c r="G706" s="192">
        <v>2108092</v>
      </c>
      <c r="H706" s="68"/>
      <c r="I706" s="198" t="s">
        <v>2865</v>
      </c>
      <c r="J706" s="68"/>
      <c r="K706" s="68"/>
      <c r="L706" s="68"/>
      <c r="M706" s="68"/>
      <c r="N706" s="362"/>
      <c r="O706" s="362"/>
      <c r="P706" s="216">
        <v>0</v>
      </c>
      <c r="Q706" s="216">
        <v>40171.800000000003</v>
      </c>
      <c r="R706" s="68" t="s">
        <v>638</v>
      </c>
      <c r="S706" s="363"/>
      <c r="T706" s="277"/>
    </row>
    <row r="707" spans="1:20" ht="51">
      <c r="A707" s="192">
        <v>650</v>
      </c>
      <c r="B707" s="68"/>
      <c r="C707" s="214" t="s">
        <v>175</v>
      </c>
      <c r="D707" s="215">
        <v>45036</v>
      </c>
      <c r="E707" s="192" t="s">
        <v>2645</v>
      </c>
      <c r="F707" s="192" t="s">
        <v>3</v>
      </c>
      <c r="G707" s="192">
        <v>2108093</v>
      </c>
      <c r="H707" s="68"/>
      <c r="I707" s="198" t="s">
        <v>2866</v>
      </c>
      <c r="J707" s="68"/>
      <c r="K707" s="68"/>
      <c r="L707" s="68"/>
      <c r="M707" s="68"/>
      <c r="N707" s="362"/>
      <c r="O707" s="362"/>
      <c r="P707" s="216">
        <v>0</v>
      </c>
      <c r="Q707" s="216">
        <v>28290</v>
      </c>
      <c r="R707" s="68" t="s">
        <v>638</v>
      </c>
      <c r="S707" s="363"/>
      <c r="T707" s="277"/>
    </row>
    <row r="708" spans="1:20" ht="51">
      <c r="A708" s="192" t="s">
        <v>541</v>
      </c>
      <c r="B708" s="68"/>
      <c r="C708" s="214" t="s">
        <v>590</v>
      </c>
      <c r="D708" s="215">
        <v>45037</v>
      </c>
      <c r="E708" s="192" t="s">
        <v>2646</v>
      </c>
      <c r="F708" s="192" t="s">
        <v>3</v>
      </c>
      <c r="G708" s="192">
        <v>2108440</v>
      </c>
      <c r="H708" s="68"/>
      <c r="I708" s="198" t="s">
        <v>2867</v>
      </c>
      <c r="J708" s="68"/>
      <c r="K708" s="68"/>
      <c r="L708" s="68"/>
      <c r="M708" s="68"/>
      <c r="N708" s="362"/>
      <c r="O708" s="362"/>
      <c r="P708" s="216">
        <v>0</v>
      </c>
      <c r="Q708" s="216">
        <v>7930</v>
      </c>
      <c r="R708" s="68" t="s">
        <v>638</v>
      </c>
      <c r="S708" s="363"/>
      <c r="T708" s="277"/>
    </row>
    <row r="709" spans="1:20" ht="38.25">
      <c r="A709" s="192">
        <v>253</v>
      </c>
      <c r="B709" s="68"/>
      <c r="C709" s="214" t="s">
        <v>104</v>
      </c>
      <c r="D709" s="215">
        <v>45037</v>
      </c>
      <c r="E709" s="192" t="s">
        <v>2647</v>
      </c>
      <c r="F709" s="192" t="s">
        <v>3</v>
      </c>
      <c r="G709" s="192">
        <v>2108511</v>
      </c>
      <c r="H709" s="68"/>
      <c r="I709" s="198" t="s">
        <v>2868</v>
      </c>
      <c r="J709" s="68"/>
      <c r="K709" s="68"/>
      <c r="L709" s="68"/>
      <c r="M709" s="68"/>
      <c r="N709" s="362"/>
      <c r="O709" s="362"/>
      <c r="P709" s="216">
        <v>0</v>
      </c>
      <c r="Q709" s="216">
        <v>250</v>
      </c>
      <c r="R709" s="68" t="s">
        <v>638</v>
      </c>
      <c r="S709" s="363"/>
      <c r="T709" s="277"/>
    </row>
    <row r="710" spans="1:20" ht="63.75">
      <c r="A710" s="192" t="s">
        <v>541</v>
      </c>
      <c r="B710" s="68"/>
      <c r="C710" s="214" t="s">
        <v>590</v>
      </c>
      <c r="D710" s="215">
        <v>45037</v>
      </c>
      <c r="E710" s="192" t="s">
        <v>2648</v>
      </c>
      <c r="F710" s="192" t="s">
        <v>3</v>
      </c>
      <c r="G710" s="192">
        <v>2108347</v>
      </c>
      <c r="H710" s="68"/>
      <c r="I710" s="198" t="s">
        <v>2869</v>
      </c>
      <c r="J710" s="68"/>
      <c r="K710" s="68"/>
      <c r="L710" s="68"/>
      <c r="M710" s="68"/>
      <c r="N710" s="362"/>
      <c r="O710" s="362"/>
      <c r="P710" s="216">
        <v>0</v>
      </c>
      <c r="Q710" s="216">
        <v>2310.87</v>
      </c>
      <c r="R710" s="68" t="s">
        <v>638</v>
      </c>
      <c r="S710" s="363"/>
      <c r="T710" s="277"/>
    </row>
    <row r="711" spans="1:20" ht="51">
      <c r="A711" s="192" t="s">
        <v>541</v>
      </c>
      <c r="B711" s="68"/>
      <c r="C711" s="214" t="s">
        <v>590</v>
      </c>
      <c r="D711" s="215">
        <v>45037</v>
      </c>
      <c r="E711" s="192" t="s">
        <v>2649</v>
      </c>
      <c r="F711" s="192" t="s">
        <v>3</v>
      </c>
      <c r="G711" s="192">
        <v>2108403</v>
      </c>
      <c r="H711" s="68"/>
      <c r="I711" s="198" t="s">
        <v>2870</v>
      </c>
      <c r="J711" s="68"/>
      <c r="K711" s="68"/>
      <c r="L711" s="68"/>
      <c r="M711" s="68"/>
      <c r="N711" s="362"/>
      <c r="O711" s="362"/>
      <c r="P711" s="216">
        <v>0</v>
      </c>
      <c r="Q711" s="216">
        <v>5777.24</v>
      </c>
      <c r="R711" s="68" t="s">
        <v>638</v>
      </c>
      <c r="S711" s="363"/>
      <c r="T711" s="277"/>
    </row>
    <row r="712" spans="1:20" ht="51">
      <c r="A712" s="192" t="s">
        <v>541</v>
      </c>
      <c r="B712" s="68"/>
      <c r="C712" s="214" t="s">
        <v>590</v>
      </c>
      <c r="D712" s="215">
        <v>45040</v>
      </c>
      <c r="E712" s="192" t="s">
        <v>2650</v>
      </c>
      <c r="F712" s="192" t="s">
        <v>3</v>
      </c>
      <c r="G712" s="192">
        <v>2108802</v>
      </c>
      <c r="H712" s="68"/>
      <c r="I712" s="198" t="s">
        <v>2871</v>
      </c>
      <c r="J712" s="68"/>
      <c r="K712" s="68"/>
      <c r="L712" s="68"/>
      <c r="M712" s="68"/>
      <c r="N712" s="362"/>
      <c r="O712" s="362"/>
      <c r="P712" s="216">
        <v>0</v>
      </c>
      <c r="Q712" s="216">
        <v>3763</v>
      </c>
      <c r="R712" s="68" t="s">
        <v>638</v>
      </c>
      <c r="S712" s="363"/>
      <c r="T712" s="277"/>
    </row>
    <row r="713" spans="1:20" ht="51">
      <c r="A713" s="192" t="s">
        <v>541</v>
      </c>
      <c r="B713" s="68"/>
      <c r="C713" s="214" t="s">
        <v>590</v>
      </c>
      <c r="D713" s="215">
        <v>45040</v>
      </c>
      <c r="E713" s="192" t="s">
        <v>2651</v>
      </c>
      <c r="F713" s="192" t="s">
        <v>3</v>
      </c>
      <c r="G713" s="192">
        <v>2108874</v>
      </c>
      <c r="H713" s="68"/>
      <c r="I713" s="198" t="s">
        <v>2872</v>
      </c>
      <c r="J713" s="68"/>
      <c r="K713" s="68"/>
      <c r="L713" s="68"/>
      <c r="M713" s="68"/>
      <c r="N713" s="362"/>
      <c r="O713" s="362"/>
      <c r="P713" s="216">
        <v>0</v>
      </c>
      <c r="Q713" s="216">
        <v>1500</v>
      </c>
      <c r="R713" s="68" t="s">
        <v>638</v>
      </c>
      <c r="S713" s="363"/>
      <c r="T713" s="277"/>
    </row>
    <row r="714" spans="1:20" ht="51">
      <c r="A714" s="192" t="s">
        <v>541</v>
      </c>
      <c r="B714" s="68"/>
      <c r="C714" s="214" t="s">
        <v>590</v>
      </c>
      <c r="D714" s="215">
        <v>45041</v>
      </c>
      <c r="E714" s="192" t="s">
        <v>2652</v>
      </c>
      <c r="F714" s="192" t="s">
        <v>3</v>
      </c>
      <c r="G714" s="192">
        <v>2109105</v>
      </c>
      <c r="H714" s="68"/>
      <c r="I714" s="198" t="s">
        <v>2873</v>
      </c>
      <c r="J714" s="68"/>
      <c r="K714" s="68"/>
      <c r="L714" s="68"/>
      <c r="M714" s="68"/>
      <c r="N714" s="362"/>
      <c r="O714" s="362"/>
      <c r="P714" s="216">
        <v>0</v>
      </c>
      <c r="Q714" s="216">
        <v>713.61</v>
      </c>
      <c r="R714" s="68" t="s">
        <v>638</v>
      </c>
      <c r="S714" s="363"/>
      <c r="T714" s="277"/>
    </row>
    <row r="715" spans="1:20" ht="51">
      <c r="A715" s="192" t="s">
        <v>541</v>
      </c>
      <c r="B715" s="68"/>
      <c r="C715" s="214" t="s">
        <v>590</v>
      </c>
      <c r="D715" s="215">
        <v>45041</v>
      </c>
      <c r="E715" s="192" t="s">
        <v>2653</v>
      </c>
      <c r="F715" s="192" t="s">
        <v>3</v>
      </c>
      <c r="G715" s="192">
        <v>2109106</v>
      </c>
      <c r="H715" s="68"/>
      <c r="I715" s="198" t="s">
        <v>2874</v>
      </c>
      <c r="J715" s="68"/>
      <c r="K715" s="68"/>
      <c r="L715" s="68"/>
      <c r="M715" s="68"/>
      <c r="N715" s="362"/>
      <c r="O715" s="362"/>
      <c r="P715" s="216">
        <v>0</v>
      </c>
      <c r="Q715" s="216">
        <v>1646.8</v>
      </c>
      <c r="R715" s="68" t="s">
        <v>638</v>
      </c>
      <c r="S715" s="363"/>
      <c r="T715" s="277"/>
    </row>
    <row r="716" spans="1:20" ht="51">
      <c r="A716" s="192">
        <v>132</v>
      </c>
      <c r="B716" s="68"/>
      <c r="C716" s="214" t="s">
        <v>59</v>
      </c>
      <c r="D716" s="215">
        <v>45041</v>
      </c>
      <c r="E716" s="192" t="s">
        <v>2656</v>
      </c>
      <c r="F716" s="192" t="s">
        <v>3</v>
      </c>
      <c r="G716" s="192">
        <v>2109196</v>
      </c>
      <c r="H716" s="68"/>
      <c r="I716" s="198" t="s">
        <v>2877</v>
      </c>
      <c r="J716" s="68"/>
      <c r="K716" s="68"/>
      <c r="L716" s="68"/>
      <c r="M716" s="68"/>
      <c r="N716" s="362"/>
      <c r="O716" s="362"/>
      <c r="P716" s="216">
        <v>0</v>
      </c>
      <c r="Q716" s="216">
        <v>371</v>
      </c>
      <c r="R716" s="68" t="s">
        <v>638</v>
      </c>
      <c r="S716" s="363"/>
      <c r="T716" s="277"/>
    </row>
    <row r="717" spans="1:20" ht="63.75">
      <c r="A717" s="192">
        <v>1201</v>
      </c>
      <c r="B717" s="68"/>
      <c r="C717" s="214" t="s">
        <v>228</v>
      </c>
      <c r="D717" s="215">
        <v>45041</v>
      </c>
      <c r="E717" s="192" t="s">
        <v>2657</v>
      </c>
      <c r="F717" s="192" t="s">
        <v>3</v>
      </c>
      <c r="G717" s="192">
        <v>2109111</v>
      </c>
      <c r="H717" s="68"/>
      <c r="I717" s="198" t="s">
        <v>2878</v>
      </c>
      <c r="J717" s="68"/>
      <c r="K717" s="68"/>
      <c r="L717" s="68"/>
      <c r="M717" s="68"/>
      <c r="N717" s="362"/>
      <c r="O717" s="362"/>
      <c r="P717" s="216">
        <v>0</v>
      </c>
      <c r="Q717" s="216">
        <v>2143.4899999999998</v>
      </c>
      <c r="R717" s="68" t="s">
        <v>638</v>
      </c>
      <c r="S717" s="363"/>
      <c r="T717" s="277"/>
    </row>
    <row r="718" spans="1:20" ht="51">
      <c r="A718" s="192" t="s">
        <v>541</v>
      </c>
      <c r="B718" s="68"/>
      <c r="C718" s="214" t="s">
        <v>590</v>
      </c>
      <c r="D718" s="215">
        <v>45041</v>
      </c>
      <c r="E718" s="192" t="s">
        <v>2658</v>
      </c>
      <c r="F718" s="192" t="s">
        <v>3</v>
      </c>
      <c r="G718" s="192">
        <v>2109122</v>
      </c>
      <c r="H718" s="68"/>
      <c r="I718" s="198" t="s">
        <v>2879</v>
      </c>
      <c r="J718" s="68"/>
      <c r="K718" s="68"/>
      <c r="L718" s="68"/>
      <c r="M718" s="68"/>
      <c r="N718" s="362"/>
      <c r="O718" s="362"/>
      <c r="P718" s="216">
        <v>0</v>
      </c>
      <c r="Q718" s="216">
        <v>3466.33</v>
      </c>
      <c r="R718" s="68" t="s">
        <v>638</v>
      </c>
      <c r="S718" s="363"/>
      <c r="T718" s="277"/>
    </row>
    <row r="719" spans="1:20" ht="63.75">
      <c r="A719" s="192" t="s">
        <v>541</v>
      </c>
      <c r="B719" s="68"/>
      <c r="C719" s="214" t="s">
        <v>590</v>
      </c>
      <c r="D719" s="215">
        <v>45041</v>
      </c>
      <c r="E719" s="192" t="s">
        <v>2659</v>
      </c>
      <c r="F719" s="192" t="s">
        <v>3</v>
      </c>
      <c r="G719" s="192">
        <v>2109112</v>
      </c>
      <c r="H719" s="68"/>
      <c r="I719" s="198" t="s">
        <v>2880</v>
      </c>
      <c r="J719" s="68"/>
      <c r="K719" s="68"/>
      <c r="L719" s="68"/>
      <c r="M719" s="68"/>
      <c r="N719" s="362"/>
      <c r="O719" s="362"/>
      <c r="P719" s="216">
        <v>0</v>
      </c>
      <c r="Q719" s="216">
        <v>2143.4899999999998</v>
      </c>
      <c r="R719" s="68" t="s">
        <v>638</v>
      </c>
      <c r="S719" s="363"/>
      <c r="T719" s="277"/>
    </row>
    <row r="720" spans="1:20" ht="63.75">
      <c r="A720" s="192" t="s">
        <v>541</v>
      </c>
      <c r="B720" s="68"/>
      <c r="C720" s="214" t="s">
        <v>590</v>
      </c>
      <c r="D720" s="215">
        <v>45041</v>
      </c>
      <c r="E720" s="192" t="s">
        <v>2660</v>
      </c>
      <c r="F720" s="192" t="s">
        <v>3</v>
      </c>
      <c r="G720" s="192">
        <v>2109114</v>
      </c>
      <c r="H720" s="68"/>
      <c r="I720" s="198" t="s">
        <v>2881</v>
      </c>
      <c r="J720" s="68"/>
      <c r="K720" s="68"/>
      <c r="L720" s="68"/>
      <c r="M720" s="68"/>
      <c r="N720" s="362"/>
      <c r="O720" s="362"/>
      <c r="P720" s="216">
        <v>0</v>
      </c>
      <c r="Q720" s="216">
        <v>2143.4899999999998</v>
      </c>
      <c r="R720" s="68" t="s">
        <v>638</v>
      </c>
      <c r="S720" s="363"/>
      <c r="T720" s="277"/>
    </row>
    <row r="721" spans="1:20" ht="51">
      <c r="A721" s="192" t="s">
        <v>541</v>
      </c>
      <c r="B721" s="68"/>
      <c r="C721" s="214" t="s">
        <v>590</v>
      </c>
      <c r="D721" s="215">
        <v>45042</v>
      </c>
      <c r="E721" s="192" t="s">
        <v>2661</v>
      </c>
      <c r="F721" s="192" t="s">
        <v>3</v>
      </c>
      <c r="G721" s="192">
        <v>2109405</v>
      </c>
      <c r="H721" s="68"/>
      <c r="I721" s="198" t="s">
        <v>2460</v>
      </c>
      <c r="J721" s="68"/>
      <c r="K721" s="68"/>
      <c r="L721" s="68"/>
      <c r="M721" s="68"/>
      <c r="N721" s="362"/>
      <c r="O721" s="362"/>
      <c r="P721" s="216">
        <v>0</v>
      </c>
      <c r="Q721" s="216">
        <v>3300.69</v>
      </c>
      <c r="R721" s="68" t="s">
        <v>638</v>
      </c>
      <c r="S721" s="363"/>
      <c r="T721" s="277"/>
    </row>
    <row r="722" spans="1:20" ht="51">
      <c r="A722" s="192" t="s">
        <v>541</v>
      </c>
      <c r="B722" s="68"/>
      <c r="C722" s="214" t="s">
        <v>590</v>
      </c>
      <c r="D722" s="215">
        <v>45042</v>
      </c>
      <c r="E722" s="192" t="s">
        <v>2662</v>
      </c>
      <c r="F722" s="192" t="s">
        <v>3</v>
      </c>
      <c r="G722" s="192">
        <v>2109494</v>
      </c>
      <c r="H722" s="68"/>
      <c r="I722" s="198" t="s">
        <v>2882</v>
      </c>
      <c r="J722" s="68"/>
      <c r="K722" s="68"/>
      <c r="L722" s="68"/>
      <c r="M722" s="68"/>
      <c r="N722" s="362"/>
      <c r="O722" s="362"/>
      <c r="P722" s="216">
        <v>0</v>
      </c>
      <c r="Q722" s="216">
        <v>2589.23</v>
      </c>
      <c r="R722" s="68" t="s">
        <v>638</v>
      </c>
      <c r="S722" s="363"/>
      <c r="T722" s="277"/>
    </row>
    <row r="723" spans="1:20" ht="89.25">
      <c r="A723" s="192" t="s">
        <v>542</v>
      </c>
      <c r="B723" s="68"/>
      <c r="C723" s="214" t="s">
        <v>691</v>
      </c>
      <c r="D723" s="215">
        <v>45042</v>
      </c>
      <c r="E723" s="192" t="s">
        <v>2663</v>
      </c>
      <c r="F723" s="192" t="s">
        <v>6</v>
      </c>
      <c r="G723" s="192">
        <v>1803002</v>
      </c>
      <c r="H723" s="68"/>
      <c r="I723" s="198" t="s">
        <v>2883</v>
      </c>
      <c r="J723" s="68"/>
      <c r="K723" s="68"/>
      <c r="L723" s="68"/>
      <c r="M723" s="68"/>
      <c r="N723" s="362"/>
      <c r="O723" s="362"/>
      <c r="P723" s="216">
        <v>0</v>
      </c>
      <c r="Q723" s="216">
        <v>140000</v>
      </c>
      <c r="R723" s="68" t="s">
        <v>638</v>
      </c>
      <c r="S723" s="363"/>
      <c r="T723" s="277"/>
    </row>
    <row r="724" spans="1:20" ht="51">
      <c r="A724" s="192" t="s">
        <v>541</v>
      </c>
      <c r="B724" s="68"/>
      <c r="C724" s="214" t="s">
        <v>590</v>
      </c>
      <c r="D724" s="215">
        <v>45042</v>
      </c>
      <c r="E724" s="192" t="s">
        <v>2665</v>
      </c>
      <c r="F724" s="192" t="s">
        <v>3</v>
      </c>
      <c r="G724" s="192">
        <v>2109416</v>
      </c>
      <c r="H724" s="68"/>
      <c r="I724" s="198" t="s">
        <v>2885</v>
      </c>
      <c r="J724" s="68"/>
      <c r="K724" s="68"/>
      <c r="L724" s="68"/>
      <c r="M724" s="68"/>
      <c r="N724" s="362"/>
      <c r="O724" s="362"/>
      <c r="P724" s="216">
        <v>0</v>
      </c>
      <c r="Q724" s="216">
        <v>1238.3</v>
      </c>
      <c r="R724" s="68" t="s">
        <v>638</v>
      </c>
      <c r="S724" s="363"/>
      <c r="T724" s="277"/>
    </row>
    <row r="725" spans="1:20" ht="51">
      <c r="A725" s="192" t="s">
        <v>541</v>
      </c>
      <c r="B725" s="68"/>
      <c r="C725" s="214" t="s">
        <v>590</v>
      </c>
      <c r="D725" s="215">
        <v>45043</v>
      </c>
      <c r="E725" s="192" t="s">
        <v>2666</v>
      </c>
      <c r="F725" s="192" t="s">
        <v>3</v>
      </c>
      <c r="G725" s="192">
        <v>2109691</v>
      </c>
      <c r="H725" s="68"/>
      <c r="I725" s="198" t="s">
        <v>2886</v>
      </c>
      <c r="J725" s="68"/>
      <c r="K725" s="68"/>
      <c r="L725" s="68"/>
      <c r="M725" s="68"/>
      <c r="N725" s="362"/>
      <c r="O725" s="362"/>
      <c r="P725" s="216">
        <v>0</v>
      </c>
      <c r="Q725" s="216">
        <v>259.7</v>
      </c>
      <c r="R725" s="68" t="s">
        <v>638</v>
      </c>
      <c r="S725" s="363"/>
      <c r="T725" s="277"/>
    </row>
    <row r="726" spans="1:20" ht="76.5">
      <c r="A726" s="192" t="s">
        <v>541</v>
      </c>
      <c r="B726" s="68"/>
      <c r="C726" s="214" t="s">
        <v>590</v>
      </c>
      <c r="D726" s="215">
        <v>45043</v>
      </c>
      <c r="E726" s="192" t="s">
        <v>2667</v>
      </c>
      <c r="F726" s="192" t="s">
        <v>639</v>
      </c>
      <c r="G726" s="192">
        <v>5539412</v>
      </c>
      <c r="H726" s="68"/>
      <c r="I726" s="198" t="s">
        <v>2887</v>
      </c>
      <c r="J726" s="68"/>
      <c r="K726" s="68"/>
      <c r="L726" s="68"/>
      <c r="M726" s="68"/>
      <c r="N726" s="362"/>
      <c r="O726" s="362"/>
      <c r="P726" s="216">
        <v>0</v>
      </c>
      <c r="Q726" s="216">
        <v>3070.13</v>
      </c>
      <c r="R726" s="68" t="s">
        <v>638</v>
      </c>
      <c r="S726" s="363"/>
      <c r="T726" s="277"/>
    </row>
    <row r="727" spans="1:20" ht="76.5">
      <c r="A727" s="192" t="s">
        <v>541</v>
      </c>
      <c r="B727" s="68"/>
      <c r="C727" s="214" t="s">
        <v>590</v>
      </c>
      <c r="D727" s="215">
        <v>45043</v>
      </c>
      <c r="E727" s="192" t="s">
        <v>2668</v>
      </c>
      <c r="F727" s="192" t="s">
        <v>639</v>
      </c>
      <c r="G727" s="192">
        <v>5539413</v>
      </c>
      <c r="H727" s="68"/>
      <c r="I727" s="198" t="s">
        <v>2887</v>
      </c>
      <c r="J727" s="68"/>
      <c r="K727" s="68"/>
      <c r="L727" s="68"/>
      <c r="M727" s="68"/>
      <c r="N727" s="362"/>
      <c r="O727" s="362"/>
      <c r="P727" s="216">
        <v>0</v>
      </c>
      <c r="Q727" s="216">
        <v>67175</v>
      </c>
      <c r="R727" s="68" t="s">
        <v>638</v>
      </c>
      <c r="S727" s="363"/>
      <c r="T727" s="277"/>
    </row>
    <row r="728" spans="1:20" ht="51">
      <c r="A728" s="192" t="s">
        <v>541</v>
      </c>
      <c r="B728" s="68"/>
      <c r="C728" s="214" t="s">
        <v>590</v>
      </c>
      <c r="D728" s="215">
        <v>45043</v>
      </c>
      <c r="E728" s="192" t="s">
        <v>2669</v>
      </c>
      <c r="F728" s="192" t="s">
        <v>3</v>
      </c>
      <c r="G728" s="192">
        <v>2109712</v>
      </c>
      <c r="H728" s="68"/>
      <c r="I728" s="198" t="s">
        <v>1425</v>
      </c>
      <c r="J728" s="68"/>
      <c r="K728" s="68"/>
      <c r="L728" s="68"/>
      <c r="M728" s="68"/>
      <c r="N728" s="362"/>
      <c r="O728" s="362"/>
      <c r="P728" s="216">
        <v>0</v>
      </c>
      <c r="Q728" s="216">
        <v>200</v>
      </c>
      <c r="R728" s="68" t="s">
        <v>638</v>
      </c>
      <c r="S728" s="363"/>
      <c r="T728" s="277"/>
    </row>
    <row r="729" spans="1:20" ht="51">
      <c r="A729" s="192" t="s">
        <v>541</v>
      </c>
      <c r="B729" s="68"/>
      <c r="C729" s="214" t="s">
        <v>590</v>
      </c>
      <c r="D729" s="215">
        <v>45043</v>
      </c>
      <c r="E729" s="192" t="s">
        <v>2670</v>
      </c>
      <c r="F729" s="192" t="s">
        <v>3</v>
      </c>
      <c r="G729" s="192">
        <v>2109743</v>
      </c>
      <c r="H729" s="68"/>
      <c r="I729" s="198" t="s">
        <v>2888</v>
      </c>
      <c r="J729" s="68"/>
      <c r="K729" s="68"/>
      <c r="L729" s="68"/>
      <c r="M729" s="68"/>
      <c r="N729" s="362"/>
      <c r="O729" s="362"/>
      <c r="P729" s="216">
        <v>0</v>
      </c>
      <c r="Q729" s="216">
        <v>150.94</v>
      </c>
      <c r="R729" s="68" t="s">
        <v>638</v>
      </c>
      <c r="S729" s="363"/>
      <c r="T729" s="277"/>
    </row>
    <row r="730" spans="1:20" ht="51">
      <c r="A730" s="192" t="s">
        <v>541</v>
      </c>
      <c r="B730" s="68"/>
      <c r="C730" s="214" t="s">
        <v>590</v>
      </c>
      <c r="D730" s="215">
        <v>45043</v>
      </c>
      <c r="E730" s="192" t="s">
        <v>2671</v>
      </c>
      <c r="F730" s="192" t="s">
        <v>3</v>
      </c>
      <c r="G730" s="192">
        <v>2109753</v>
      </c>
      <c r="H730" s="68"/>
      <c r="I730" s="198" t="s">
        <v>2889</v>
      </c>
      <c r="J730" s="68"/>
      <c r="K730" s="68"/>
      <c r="L730" s="68"/>
      <c r="M730" s="68"/>
      <c r="N730" s="362"/>
      <c r="O730" s="362"/>
      <c r="P730" s="216">
        <v>0</v>
      </c>
      <c r="Q730" s="216">
        <v>2564.58</v>
      </c>
      <c r="R730" s="68" t="s">
        <v>638</v>
      </c>
      <c r="S730" s="363"/>
      <c r="T730" s="277"/>
    </row>
    <row r="731" spans="1:20" ht="51">
      <c r="A731" s="192" t="s">
        <v>541</v>
      </c>
      <c r="B731" s="68"/>
      <c r="C731" s="214" t="s">
        <v>590</v>
      </c>
      <c r="D731" s="215">
        <v>45044</v>
      </c>
      <c r="E731" s="192" t="s">
        <v>2672</v>
      </c>
      <c r="F731" s="192" t="s">
        <v>639</v>
      </c>
      <c r="G731" s="192">
        <v>5559867</v>
      </c>
      <c r="H731" s="68"/>
      <c r="I731" s="198" t="s">
        <v>2892</v>
      </c>
      <c r="J731" s="68"/>
      <c r="K731" s="68"/>
      <c r="L731" s="68"/>
      <c r="M731" s="68"/>
      <c r="N731" s="362"/>
      <c r="O731" s="362"/>
      <c r="P731" s="216">
        <v>200000000</v>
      </c>
      <c r="Q731" s="216">
        <v>0</v>
      </c>
      <c r="R731" s="68" t="s">
        <v>638</v>
      </c>
      <c r="S731" s="363"/>
      <c r="T731" s="277"/>
    </row>
    <row r="732" spans="1:20" ht="51">
      <c r="A732" s="192" t="s">
        <v>541</v>
      </c>
      <c r="B732" s="68"/>
      <c r="C732" s="214" t="s">
        <v>590</v>
      </c>
      <c r="D732" s="215">
        <v>45044</v>
      </c>
      <c r="E732" s="192" t="s">
        <v>2673</v>
      </c>
      <c r="F732" s="192" t="s">
        <v>3</v>
      </c>
      <c r="G732" s="192">
        <v>2109978</v>
      </c>
      <c r="H732" s="68"/>
      <c r="I732" s="198" t="s">
        <v>2893</v>
      </c>
      <c r="J732" s="68"/>
      <c r="K732" s="68"/>
      <c r="L732" s="68"/>
      <c r="M732" s="68"/>
      <c r="N732" s="362"/>
      <c r="O732" s="362"/>
      <c r="P732" s="216">
        <v>0</v>
      </c>
      <c r="Q732" s="216">
        <v>171.88</v>
      </c>
      <c r="R732" s="68" t="s">
        <v>638</v>
      </c>
      <c r="S732" s="363"/>
      <c r="T732" s="277"/>
    </row>
    <row r="733" spans="1:20" ht="51">
      <c r="A733" s="192" t="s">
        <v>541</v>
      </c>
      <c r="B733" s="68"/>
      <c r="C733" s="214" t="s">
        <v>590</v>
      </c>
      <c r="D733" s="215">
        <v>45044</v>
      </c>
      <c r="E733" s="192" t="s">
        <v>2674</v>
      </c>
      <c r="F733" s="192" t="s">
        <v>3</v>
      </c>
      <c r="G733" s="192">
        <v>2109980</v>
      </c>
      <c r="H733" s="68"/>
      <c r="I733" s="198" t="s">
        <v>2894</v>
      </c>
      <c r="J733" s="68"/>
      <c r="K733" s="68"/>
      <c r="L733" s="68"/>
      <c r="M733" s="68"/>
      <c r="N733" s="362"/>
      <c r="O733" s="362"/>
      <c r="P733" s="216">
        <v>0</v>
      </c>
      <c r="Q733" s="216">
        <v>171.88</v>
      </c>
      <c r="R733" s="68" t="s">
        <v>638</v>
      </c>
      <c r="S733" s="363"/>
      <c r="T733" s="277"/>
    </row>
    <row r="734" spans="1:20" ht="51">
      <c r="A734" s="192" t="s">
        <v>541</v>
      </c>
      <c r="B734" s="68"/>
      <c r="C734" s="214" t="s">
        <v>590</v>
      </c>
      <c r="D734" s="215">
        <v>45044</v>
      </c>
      <c r="E734" s="192" t="s">
        <v>2675</v>
      </c>
      <c r="F734" s="192" t="s">
        <v>3</v>
      </c>
      <c r="G734" s="192">
        <v>2109982</v>
      </c>
      <c r="H734" s="68"/>
      <c r="I734" s="198" t="s">
        <v>2895</v>
      </c>
      <c r="J734" s="68"/>
      <c r="K734" s="68"/>
      <c r="L734" s="68"/>
      <c r="M734" s="68"/>
      <c r="N734" s="362"/>
      <c r="O734" s="362"/>
      <c r="P734" s="216">
        <v>0</v>
      </c>
      <c r="Q734" s="216">
        <v>171.88</v>
      </c>
      <c r="R734" s="68" t="s">
        <v>638</v>
      </c>
      <c r="S734" s="363"/>
      <c r="T734" s="277"/>
    </row>
    <row r="735" spans="1:20" ht="38.25">
      <c r="A735" s="192" t="s">
        <v>667</v>
      </c>
      <c r="B735" s="68"/>
      <c r="C735" s="214" t="s">
        <v>1256</v>
      </c>
      <c r="D735" s="215">
        <v>45044</v>
      </c>
      <c r="E735" s="192" t="s">
        <v>2676</v>
      </c>
      <c r="F735" s="192" t="s">
        <v>12</v>
      </c>
      <c r="G735" s="192">
        <v>444486</v>
      </c>
      <c r="H735" s="68"/>
      <c r="I735" s="198" t="s">
        <v>1843</v>
      </c>
      <c r="J735" s="68"/>
      <c r="K735" s="68"/>
      <c r="L735" s="68"/>
      <c r="M735" s="68"/>
      <c r="N735" s="362"/>
      <c r="O735" s="362"/>
      <c r="P735" s="216">
        <v>2066464.35</v>
      </c>
      <c r="Q735" s="216">
        <v>0</v>
      </c>
      <c r="R735" s="68" t="s">
        <v>638</v>
      </c>
      <c r="S735" s="363"/>
      <c r="T735" s="277"/>
    </row>
    <row r="736" spans="1:20" ht="38.25">
      <c r="A736" s="192" t="s">
        <v>667</v>
      </c>
      <c r="B736" s="68"/>
      <c r="C736" s="214" t="s">
        <v>1256</v>
      </c>
      <c r="D736" s="215">
        <v>45044</v>
      </c>
      <c r="E736" s="192" t="s">
        <v>2677</v>
      </c>
      <c r="F736" s="192" t="s">
        <v>12</v>
      </c>
      <c r="G736" s="192">
        <v>444488</v>
      </c>
      <c r="H736" s="68"/>
      <c r="I736" s="198" t="s">
        <v>1843</v>
      </c>
      <c r="J736" s="68"/>
      <c r="K736" s="68"/>
      <c r="L736" s="68"/>
      <c r="M736" s="68"/>
      <c r="N736" s="362"/>
      <c r="O736" s="362"/>
      <c r="P736" s="216">
        <v>5675787.0800000001</v>
      </c>
      <c r="Q736" s="216">
        <v>0</v>
      </c>
      <c r="R736" s="68" t="s">
        <v>638</v>
      </c>
      <c r="S736" s="363"/>
      <c r="T736" s="277"/>
    </row>
    <row r="737" spans="1:20" ht="38.25">
      <c r="A737" s="192" t="s">
        <v>667</v>
      </c>
      <c r="B737" s="68"/>
      <c r="C737" s="214" t="s">
        <v>1256</v>
      </c>
      <c r="D737" s="215">
        <v>45044</v>
      </c>
      <c r="E737" s="192" t="s">
        <v>2678</v>
      </c>
      <c r="F737" s="192" t="s">
        <v>12</v>
      </c>
      <c r="G737" s="192">
        <v>444490</v>
      </c>
      <c r="H737" s="68"/>
      <c r="I737" s="198" t="s">
        <v>1843</v>
      </c>
      <c r="J737" s="68"/>
      <c r="K737" s="68"/>
      <c r="L737" s="68"/>
      <c r="M737" s="68"/>
      <c r="N737" s="362"/>
      <c r="O737" s="362"/>
      <c r="P737" s="216">
        <v>4807973.6900000004</v>
      </c>
      <c r="Q737" s="216">
        <v>0</v>
      </c>
      <c r="R737" s="68" t="s">
        <v>638</v>
      </c>
      <c r="S737" s="363"/>
      <c r="T737" s="277"/>
    </row>
    <row r="738" spans="1:20" ht="38.25">
      <c r="A738" s="192" t="s">
        <v>667</v>
      </c>
      <c r="B738" s="68"/>
      <c r="C738" s="214" t="s">
        <v>1256</v>
      </c>
      <c r="D738" s="215">
        <v>45044</v>
      </c>
      <c r="E738" s="192" t="s">
        <v>2679</v>
      </c>
      <c r="F738" s="192" t="s">
        <v>12</v>
      </c>
      <c r="G738" s="192">
        <v>444492</v>
      </c>
      <c r="H738" s="68"/>
      <c r="I738" s="198" t="s">
        <v>1843</v>
      </c>
      <c r="J738" s="68"/>
      <c r="K738" s="68"/>
      <c r="L738" s="68"/>
      <c r="M738" s="68"/>
      <c r="N738" s="362"/>
      <c r="O738" s="362"/>
      <c r="P738" s="216">
        <v>13205664.57</v>
      </c>
      <c r="Q738" s="216">
        <v>0</v>
      </c>
      <c r="R738" s="68" t="s">
        <v>638</v>
      </c>
      <c r="S738" s="363"/>
      <c r="T738" s="277"/>
    </row>
    <row r="739" spans="1:20" ht="38.25">
      <c r="A739" s="192" t="s">
        <v>667</v>
      </c>
      <c r="B739" s="68"/>
      <c r="C739" s="214" t="s">
        <v>1256</v>
      </c>
      <c r="D739" s="215">
        <v>45044</v>
      </c>
      <c r="E739" s="192" t="s">
        <v>2680</v>
      </c>
      <c r="F739" s="192" t="s">
        <v>12</v>
      </c>
      <c r="G739" s="192">
        <v>444494</v>
      </c>
      <c r="H739" s="68"/>
      <c r="I739" s="198" t="s">
        <v>1843</v>
      </c>
      <c r="J739" s="68"/>
      <c r="K739" s="68"/>
      <c r="L739" s="68"/>
      <c r="M739" s="68"/>
      <c r="N739" s="362"/>
      <c r="O739" s="362"/>
      <c r="P739" s="216">
        <v>13205664.57</v>
      </c>
      <c r="Q739" s="216">
        <v>0</v>
      </c>
      <c r="R739" s="68" t="s">
        <v>638</v>
      </c>
      <c r="S739" s="363"/>
      <c r="T739" s="277"/>
    </row>
    <row r="740" spans="1:20" ht="38.25">
      <c r="A740" s="192" t="s">
        <v>667</v>
      </c>
      <c r="B740" s="68"/>
      <c r="C740" s="214" t="s">
        <v>1256</v>
      </c>
      <c r="D740" s="215">
        <v>45044</v>
      </c>
      <c r="E740" s="192" t="s">
        <v>2681</v>
      </c>
      <c r="F740" s="192" t="s">
        <v>12</v>
      </c>
      <c r="G740" s="192">
        <v>444496</v>
      </c>
      <c r="H740" s="68"/>
      <c r="I740" s="198" t="s">
        <v>1843</v>
      </c>
      <c r="J740" s="68"/>
      <c r="K740" s="68"/>
      <c r="L740" s="68"/>
      <c r="M740" s="68"/>
      <c r="N740" s="362"/>
      <c r="O740" s="362"/>
      <c r="P740" s="216">
        <v>2429588.23</v>
      </c>
      <c r="Q740" s="216">
        <v>0</v>
      </c>
      <c r="R740" s="68" t="s">
        <v>638</v>
      </c>
      <c r="S740" s="363"/>
      <c r="T740" s="277"/>
    </row>
    <row r="741" spans="1:20" ht="38.25">
      <c r="A741" s="192" t="s">
        <v>667</v>
      </c>
      <c r="B741" s="68"/>
      <c r="C741" s="214" t="s">
        <v>1256</v>
      </c>
      <c r="D741" s="215">
        <v>45044</v>
      </c>
      <c r="E741" s="192" t="s">
        <v>2682</v>
      </c>
      <c r="F741" s="192" t="s">
        <v>12</v>
      </c>
      <c r="G741" s="192">
        <v>444498</v>
      </c>
      <c r="H741" s="68"/>
      <c r="I741" s="198" t="s">
        <v>1843</v>
      </c>
      <c r="J741" s="68"/>
      <c r="K741" s="68"/>
      <c r="L741" s="68"/>
      <c r="M741" s="68"/>
      <c r="N741" s="362"/>
      <c r="O741" s="362"/>
      <c r="P741" s="216">
        <v>91381.79</v>
      </c>
      <c r="Q741" s="216">
        <v>0</v>
      </c>
      <c r="R741" s="68" t="s">
        <v>638</v>
      </c>
      <c r="S741" s="363"/>
      <c r="T741" s="277"/>
    </row>
    <row r="742" spans="1:20" ht="38.25">
      <c r="A742" s="192" t="s">
        <v>667</v>
      </c>
      <c r="B742" s="68"/>
      <c r="C742" s="214" t="s">
        <v>1256</v>
      </c>
      <c r="D742" s="215">
        <v>45044</v>
      </c>
      <c r="E742" s="192" t="s">
        <v>2683</v>
      </c>
      <c r="F742" s="192" t="s">
        <v>12</v>
      </c>
      <c r="G742" s="192">
        <v>444500</v>
      </c>
      <c r="H742" s="68"/>
      <c r="I742" s="198" t="s">
        <v>1843</v>
      </c>
      <c r="J742" s="68"/>
      <c r="K742" s="68"/>
      <c r="L742" s="68"/>
      <c r="M742" s="68"/>
      <c r="N742" s="362"/>
      <c r="O742" s="362"/>
      <c r="P742" s="216">
        <v>225086.55</v>
      </c>
      <c r="Q742" s="216">
        <v>0</v>
      </c>
      <c r="R742" s="68" t="s">
        <v>638</v>
      </c>
      <c r="S742" s="363"/>
      <c r="T742" s="277"/>
    </row>
    <row r="743" spans="1:20" ht="38.25">
      <c r="A743" s="192" t="s">
        <v>667</v>
      </c>
      <c r="B743" s="68"/>
      <c r="C743" s="214" t="s">
        <v>1256</v>
      </c>
      <c r="D743" s="215">
        <v>45044</v>
      </c>
      <c r="E743" s="192" t="s">
        <v>2684</v>
      </c>
      <c r="F743" s="192" t="s">
        <v>12</v>
      </c>
      <c r="G743" s="192">
        <v>444502</v>
      </c>
      <c r="H743" s="68"/>
      <c r="I743" s="198" t="s">
        <v>1843</v>
      </c>
      <c r="J743" s="68"/>
      <c r="K743" s="68"/>
      <c r="L743" s="68"/>
      <c r="M743" s="68"/>
      <c r="N743" s="362"/>
      <c r="O743" s="362"/>
      <c r="P743" s="216">
        <v>190671.37</v>
      </c>
      <c r="Q743" s="216">
        <v>0</v>
      </c>
      <c r="R743" s="68" t="s">
        <v>638</v>
      </c>
      <c r="S743" s="363"/>
      <c r="T743" s="277"/>
    </row>
    <row r="744" spans="1:20" ht="38.25">
      <c r="A744" s="192" t="s">
        <v>667</v>
      </c>
      <c r="B744" s="68"/>
      <c r="C744" s="214" t="s">
        <v>1256</v>
      </c>
      <c r="D744" s="215">
        <v>45044</v>
      </c>
      <c r="E744" s="192" t="s">
        <v>2685</v>
      </c>
      <c r="F744" s="192" t="s">
        <v>12</v>
      </c>
      <c r="G744" s="192">
        <v>444504</v>
      </c>
      <c r="H744" s="68"/>
      <c r="I744" s="198" t="s">
        <v>1843</v>
      </c>
      <c r="J744" s="68"/>
      <c r="K744" s="68"/>
      <c r="L744" s="68"/>
      <c r="M744" s="68"/>
      <c r="N744" s="362"/>
      <c r="O744" s="362"/>
      <c r="P744" s="216">
        <v>212615</v>
      </c>
      <c r="Q744" s="216">
        <v>0</v>
      </c>
      <c r="R744" s="68" t="s">
        <v>638</v>
      </c>
      <c r="S744" s="363"/>
      <c r="T744" s="277"/>
    </row>
    <row r="745" spans="1:20" ht="38.25">
      <c r="A745" s="192" t="s">
        <v>667</v>
      </c>
      <c r="B745" s="68"/>
      <c r="C745" s="214" t="s">
        <v>1256</v>
      </c>
      <c r="D745" s="215">
        <v>45044</v>
      </c>
      <c r="E745" s="192" t="s">
        <v>2686</v>
      </c>
      <c r="F745" s="192" t="s">
        <v>12</v>
      </c>
      <c r="G745" s="192">
        <v>444506</v>
      </c>
      <c r="H745" s="68"/>
      <c r="I745" s="198" t="s">
        <v>1843</v>
      </c>
      <c r="J745" s="68"/>
      <c r="K745" s="68"/>
      <c r="L745" s="68"/>
      <c r="M745" s="68"/>
      <c r="N745" s="362"/>
      <c r="O745" s="362"/>
      <c r="P745" s="216">
        <v>9766645.1099999994</v>
      </c>
      <c r="Q745" s="216">
        <v>0</v>
      </c>
      <c r="R745" s="68" t="s">
        <v>638</v>
      </c>
      <c r="S745" s="363"/>
      <c r="T745" s="277"/>
    </row>
    <row r="746" spans="1:20" ht="38.25">
      <c r="A746" s="192" t="s">
        <v>667</v>
      </c>
      <c r="B746" s="68"/>
      <c r="C746" s="214" t="s">
        <v>1256</v>
      </c>
      <c r="D746" s="215">
        <v>45044</v>
      </c>
      <c r="E746" s="192" t="s">
        <v>2687</v>
      </c>
      <c r="F746" s="192" t="s">
        <v>12</v>
      </c>
      <c r="G746" s="192">
        <v>444508</v>
      </c>
      <c r="H746" s="68"/>
      <c r="I746" s="198" t="s">
        <v>1843</v>
      </c>
      <c r="J746" s="68"/>
      <c r="K746" s="68"/>
      <c r="L746" s="68"/>
      <c r="M746" s="68"/>
      <c r="N746" s="362"/>
      <c r="O746" s="362"/>
      <c r="P746" s="216">
        <v>107439.61</v>
      </c>
      <c r="Q746" s="216">
        <v>0</v>
      </c>
      <c r="R746" s="68" t="s">
        <v>638</v>
      </c>
      <c r="S746" s="363"/>
      <c r="T746" s="277"/>
    </row>
    <row r="747" spans="1:20" ht="38.25">
      <c r="A747" s="192" t="s">
        <v>667</v>
      </c>
      <c r="B747" s="68"/>
      <c r="C747" s="214" t="s">
        <v>1256</v>
      </c>
      <c r="D747" s="215">
        <v>45044</v>
      </c>
      <c r="E747" s="192" t="s">
        <v>2688</v>
      </c>
      <c r="F747" s="192" t="s">
        <v>12</v>
      </c>
      <c r="G747" s="192">
        <v>444510</v>
      </c>
      <c r="H747" s="68"/>
      <c r="I747" s="198" t="s">
        <v>1843</v>
      </c>
      <c r="J747" s="68"/>
      <c r="K747" s="68"/>
      <c r="L747" s="68"/>
      <c r="M747" s="68"/>
      <c r="N747" s="362"/>
      <c r="O747" s="362"/>
      <c r="P747" s="216">
        <v>538148.68000000005</v>
      </c>
      <c r="Q747" s="216">
        <v>0</v>
      </c>
      <c r="R747" s="68" t="s">
        <v>638</v>
      </c>
      <c r="S747" s="363"/>
      <c r="T747" s="277"/>
    </row>
    <row r="748" spans="1:20" ht="38.25">
      <c r="A748" s="192" t="s">
        <v>667</v>
      </c>
      <c r="B748" s="68"/>
      <c r="C748" s="214" t="s">
        <v>1256</v>
      </c>
      <c r="D748" s="215">
        <v>45044</v>
      </c>
      <c r="E748" s="192" t="s">
        <v>2689</v>
      </c>
      <c r="F748" s="192" t="s">
        <v>12</v>
      </c>
      <c r="G748" s="192">
        <v>444512</v>
      </c>
      <c r="H748" s="68"/>
      <c r="I748" s="198" t="s">
        <v>1843</v>
      </c>
      <c r="J748" s="68"/>
      <c r="K748" s="68"/>
      <c r="L748" s="68"/>
      <c r="M748" s="68"/>
      <c r="N748" s="362"/>
      <c r="O748" s="362"/>
      <c r="P748" s="216">
        <v>1478088.6</v>
      </c>
      <c r="Q748" s="216">
        <v>0</v>
      </c>
      <c r="R748" s="68" t="s">
        <v>638</v>
      </c>
      <c r="S748" s="363"/>
      <c r="T748" s="277"/>
    </row>
    <row r="749" spans="1:20" ht="38.25">
      <c r="A749" s="192" t="s">
        <v>667</v>
      </c>
      <c r="B749" s="68"/>
      <c r="C749" s="214" t="s">
        <v>1256</v>
      </c>
      <c r="D749" s="215">
        <v>45044</v>
      </c>
      <c r="E749" s="192" t="s">
        <v>2690</v>
      </c>
      <c r="F749" s="192" t="s">
        <v>12</v>
      </c>
      <c r="G749" s="192">
        <v>444514</v>
      </c>
      <c r="H749" s="68"/>
      <c r="I749" s="198" t="s">
        <v>1843</v>
      </c>
      <c r="J749" s="68"/>
      <c r="K749" s="68"/>
      <c r="L749" s="68"/>
      <c r="M749" s="68"/>
      <c r="N749" s="362"/>
      <c r="O749" s="362"/>
      <c r="P749" s="216">
        <v>4595358.76</v>
      </c>
      <c r="Q749" s="216">
        <v>0</v>
      </c>
      <c r="R749" s="68" t="s">
        <v>638</v>
      </c>
      <c r="S749" s="363"/>
      <c r="T749" s="277"/>
    </row>
    <row r="750" spans="1:20" ht="38.25">
      <c r="A750" s="192" t="s">
        <v>667</v>
      </c>
      <c r="B750" s="68"/>
      <c r="C750" s="214" t="s">
        <v>1256</v>
      </c>
      <c r="D750" s="215">
        <v>45044</v>
      </c>
      <c r="E750" s="192" t="s">
        <v>2691</v>
      </c>
      <c r="F750" s="192" t="s">
        <v>12</v>
      </c>
      <c r="G750" s="192">
        <v>444516</v>
      </c>
      <c r="H750" s="68"/>
      <c r="I750" s="198" t="s">
        <v>1843</v>
      </c>
      <c r="J750" s="68"/>
      <c r="K750" s="68"/>
      <c r="L750" s="68"/>
      <c r="M750" s="68"/>
      <c r="N750" s="362"/>
      <c r="O750" s="362"/>
      <c r="P750" s="216">
        <v>12681963.25</v>
      </c>
      <c r="Q750" s="216">
        <v>0</v>
      </c>
      <c r="R750" s="68" t="s">
        <v>638</v>
      </c>
      <c r="S750" s="363"/>
      <c r="T750" s="277"/>
    </row>
    <row r="751" spans="1:20" ht="38.25">
      <c r="A751" s="192" t="s">
        <v>667</v>
      </c>
      <c r="B751" s="68"/>
      <c r="C751" s="214" t="s">
        <v>1256</v>
      </c>
      <c r="D751" s="215">
        <v>45044</v>
      </c>
      <c r="E751" s="192" t="s">
        <v>2692</v>
      </c>
      <c r="F751" s="192" t="s">
        <v>12</v>
      </c>
      <c r="G751" s="192">
        <v>444518</v>
      </c>
      <c r="H751" s="68"/>
      <c r="I751" s="198" t="s">
        <v>1843</v>
      </c>
      <c r="J751" s="68"/>
      <c r="K751" s="68"/>
      <c r="L751" s="68"/>
      <c r="M751" s="68"/>
      <c r="N751" s="362"/>
      <c r="O751" s="362"/>
      <c r="P751" s="216">
        <v>632713.43999999994</v>
      </c>
      <c r="Q751" s="216">
        <v>0</v>
      </c>
      <c r="R751" s="68" t="s">
        <v>638</v>
      </c>
      <c r="S751" s="363"/>
      <c r="T751" s="277"/>
    </row>
    <row r="752" spans="1:20" ht="38.25">
      <c r="A752" s="192" t="s">
        <v>667</v>
      </c>
      <c r="B752" s="68"/>
      <c r="C752" s="214" t="s">
        <v>1256</v>
      </c>
      <c r="D752" s="215">
        <v>45044</v>
      </c>
      <c r="E752" s="192" t="s">
        <v>2693</v>
      </c>
      <c r="F752" s="192" t="s">
        <v>12</v>
      </c>
      <c r="G752" s="192">
        <v>444520</v>
      </c>
      <c r="H752" s="68"/>
      <c r="I752" s="198" t="s">
        <v>1843</v>
      </c>
      <c r="J752" s="68"/>
      <c r="K752" s="68"/>
      <c r="L752" s="68"/>
      <c r="M752" s="68"/>
      <c r="N752" s="362"/>
      <c r="O752" s="362"/>
      <c r="P752" s="216">
        <v>7636852.4000000004</v>
      </c>
      <c r="Q752" s="216">
        <v>0</v>
      </c>
      <c r="R752" s="68" t="s">
        <v>638</v>
      </c>
      <c r="S752" s="363"/>
      <c r="T752" s="277"/>
    </row>
    <row r="753" spans="1:20" ht="38.25">
      <c r="A753" s="192" t="s">
        <v>667</v>
      </c>
      <c r="B753" s="68"/>
      <c r="C753" s="214" t="s">
        <v>1256</v>
      </c>
      <c r="D753" s="215">
        <v>45044</v>
      </c>
      <c r="E753" s="192" t="s">
        <v>2694</v>
      </c>
      <c r="F753" s="192" t="s">
        <v>12</v>
      </c>
      <c r="G753" s="192">
        <v>444522</v>
      </c>
      <c r="H753" s="68"/>
      <c r="I753" s="198" t="s">
        <v>1843</v>
      </c>
      <c r="J753" s="68"/>
      <c r="K753" s="68"/>
      <c r="L753" s="68"/>
      <c r="M753" s="68"/>
      <c r="N753" s="362"/>
      <c r="O753" s="362"/>
      <c r="P753" s="216">
        <v>6778070.8099999996</v>
      </c>
      <c r="Q753" s="216">
        <v>0</v>
      </c>
      <c r="R753" s="68" t="s">
        <v>638</v>
      </c>
      <c r="S753" s="363"/>
      <c r="T753" s="277"/>
    </row>
    <row r="754" spans="1:20" ht="38.25">
      <c r="A754" s="192" t="s">
        <v>667</v>
      </c>
      <c r="B754" s="68"/>
      <c r="C754" s="214" t="s">
        <v>1256</v>
      </c>
      <c r="D754" s="215">
        <v>45044</v>
      </c>
      <c r="E754" s="192" t="s">
        <v>2695</v>
      </c>
      <c r="F754" s="192" t="s">
        <v>12</v>
      </c>
      <c r="G754" s="192">
        <v>444524</v>
      </c>
      <c r="H754" s="68"/>
      <c r="I754" s="198" t="s">
        <v>1843</v>
      </c>
      <c r="J754" s="68"/>
      <c r="K754" s="68"/>
      <c r="L754" s="68"/>
      <c r="M754" s="68"/>
      <c r="N754" s="362"/>
      <c r="O754" s="362"/>
      <c r="P754" s="216">
        <v>609.24</v>
      </c>
      <c r="Q754" s="216">
        <v>0</v>
      </c>
      <c r="R754" s="68" t="s">
        <v>638</v>
      </c>
      <c r="S754" s="363"/>
      <c r="T754" s="277"/>
    </row>
    <row r="755" spans="1:20" ht="38.25">
      <c r="A755" s="192" t="s">
        <v>667</v>
      </c>
      <c r="B755" s="68"/>
      <c r="C755" s="214" t="s">
        <v>1256</v>
      </c>
      <c r="D755" s="215">
        <v>45044</v>
      </c>
      <c r="E755" s="192" t="s">
        <v>2696</v>
      </c>
      <c r="F755" s="192" t="s">
        <v>12</v>
      </c>
      <c r="G755" s="192">
        <v>444526</v>
      </c>
      <c r="H755" s="68"/>
      <c r="I755" s="198" t="s">
        <v>1843</v>
      </c>
      <c r="J755" s="68"/>
      <c r="K755" s="68"/>
      <c r="L755" s="68"/>
      <c r="M755" s="68"/>
      <c r="N755" s="362"/>
      <c r="O755" s="362"/>
      <c r="P755" s="216">
        <v>13776.46</v>
      </c>
      <c r="Q755" s="216">
        <v>0</v>
      </c>
      <c r="R755" s="68" t="s">
        <v>638</v>
      </c>
      <c r="S755" s="363"/>
      <c r="T755" s="277"/>
    </row>
    <row r="756" spans="1:20" ht="38.25">
      <c r="A756" s="192" t="s">
        <v>667</v>
      </c>
      <c r="B756" s="68"/>
      <c r="C756" s="214" t="s">
        <v>1256</v>
      </c>
      <c r="D756" s="215">
        <v>45044</v>
      </c>
      <c r="E756" s="192" t="s">
        <v>2697</v>
      </c>
      <c r="F756" s="192" t="s">
        <v>12</v>
      </c>
      <c r="G756" s="192">
        <v>444528</v>
      </c>
      <c r="H756" s="68"/>
      <c r="I756" s="198" t="s">
        <v>1843</v>
      </c>
      <c r="J756" s="68"/>
      <c r="K756" s="68"/>
      <c r="L756" s="68"/>
      <c r="M756" s="68"/>
      <c r="N756" s="362"/>
      <c r="O756" s="362"/>
      <c r="P756" s="216">
        <v>13776.46</v>
      </c>
      <c r="Q756" s="216">
        <v>0</v>
      </c>
      <c r="R756" s="68" t="s">
        <v>638</v>
      </c>
      <c r="S756" s="363"/>
      <c r="T756" s="277"/>
    </row>
    <row r="757" spans="1:20" ht="38.25">
      <c r="A757" s="192" t="s">
        <v>667</v>
      </c>
      <c r="B757" s="68"/>
      <c r="C757" s="214" t="s">
        <v>1256</v>
      </c>
      <c r="D757" s="215">
        <v>45044</v>
      </c>
      <c r="E757" s="192" t="s">
        <v>2698</v>
      </c>
      <c r="F757" s="192" t="s">
        <v>12</v>
      </c>
      <c r="G757" s="192">
        <v>444530</v>
      </c>
      <c r="H757" s="68"/>
      <c r="I757" s="198" t="s">
        <v>1843</v>
      </c>
      <c r="J757" s="68"/>
      <c r="K757" s="68"/>
      <c r="L757" s="68"/>
      <c r="M757" s="68"/>
      <c r="N757" s="362"/>
      <c r="O757" s="362"/>
      <c r="P757" s="216">
        <v>13776.46</v>
      </c>
      <c r="Q757" s="216">
        <v>0</v>
      </c>
      <c r="R757" s="68" t="s">
        <v>638</v>
      </c>
      <c r="S757" s="363"/>
      <c r="T757" s="277"/>
    </row>
    <row r="758" spans="1:20" ht="38.25">
      <c r="A758" s="192" t="s">
        <v>667</v>
      </c>
      <c r="B758" s="68"/>
      <c r="C758" s="214" t="s">
        <v>1256</v>
      </c>
      <c r="D758" s="215">
        <v>45044</v>
      </c>
      <c r="E758" s="192" t="s">
        <v>2699</v>
      </c>
      <c r="F758" s="192" t="s">
        <v>12</v>
      </c>
      <c r="G758" s="192">
        <v>444532</v>
      </c>
      <c r="H758" s="68"/>
      <c r="I758" s="198" t="s">
        <v>1843</v>
      </c>
      <c r="J758" s="68"/>
      <c r="K758" s="68"/>
      <c r="L758" s="68"/>
      <c r="M758" s="68"/>
      <c r="N758" s="362"/>
      <c r="O758" s="362"/>
      <c r="P758" s="216">
        <v>254372.98</v>
      </c>
      <c r="Q758" s="216">
        <v>0</v>
      </c>
      <c r="R758" s="68" t="s">
        <v>638</v>
      </c>
      <c r="S758" s="363"/>
      <c r="T758" s="277"/>
    </row>
    <row r="759" spans="1:20" ht="38.25">
      <c r="A759" s="192" t="s">
        <v>667</v>
      </c>
      <c r="B759" s="68"/>
      <c r="C759" s="214" t="s">
        <v>1256</v>
      </c>
      <c r="D759" s="215">
        <v>45044</v>
      </c>
      <c r="E759" s="192" t="s">
        <v>2700</v>
      </c>
      <c r="F759" s="192" t="s">
        <v>12</v>
      </c>
      <c r="G759" s="192">
        <v>444534</v>
      </c>
      <c r="H759" s="68"/>
      <c r="I759" s="198" t="s">
        <v>1843</v>
      </c>
      <c r="J759" s="68"/>
      <c r="K759" s="68"/>
      <c r="L759" s="68"/>
      <c r="M759" s="68"/>
      <c r="N759" s="362"/>
      <c r="O759" s="362"/>
      <c r="P759" s="216">
        <v>5728.51</v>
      </c>
      <c r="Q759" s="216">
        <v>0</v>
      </c>
      <c r="R759" s="68" t="s">
        <v>638</v>
      </c>
      <c r="S759" s="363"/>
      <c r="T759" s="277"/>
    </row>
    <row r="760" spans="1:20" ht="38.25">
      <c r="A760" s="192" t="s">
        <v>667</v>
      </c>
      <c r="B760" s="68"/>
      <c r="C760" s="214" t="s">
        <v>1256</v>
      </c>
      <c r="D760" s="215">
        <v>45044</v>
      </c>
      <c r="E760" s="192" t="s">
        <v>2701</v>
      </c>
      <c r="F760" s="192" t="s">
        <v>12</v>
      </c>
      <c r="G760" s="192">
        <v>444536</v>
      </c>
      <c r="H760" s="68"/>
      <c r="I760" s="198" t="s">
        <v>1843</v>
      </c>
      <c r="J760" s="68"/>
      <c r="K760" s="68"/>
      <c r="L760" s="68"/>
      <c r="M760" s="68"/>
      <c r="N760" s="362"/>
      <c r="O760" s="362"/>
      <c r="P760" s="216">
        <v>3600.95</v>
      </c>
      <c r="Q760" s="216">
        <v>0</v>
      </c>
      <c r="R760" s="68" t="s">
        <v>638</v>
      </c>
      <c r="S760" s="363"/>
      <c r="T760" s="277"/>
    </row>
    <row r="761" spans="1:20" ht="38.25">
      <c r="A761" s="192" t="s">
        <v>667</v>
      </c>
      <c r="B761" s="68"/>
      <c r="C761" s="214" t="s">
        <v>1256</v>
      </c>
      <c r="D761" s="215">
        <v>45044</v>
      </c>
      <c r="E761" s="192" t="s">
        <v>2702</v>
      </c>
      <c r="F761" s="192" t="s">
        <v>12</v>
      </c>
      <c r="G761" s="192">
        <v>444538</v>
      </c>
      <c r="H761" s="68"/>
      <c r="I761" s="198" t="s">
        <v>1843</v>
      </c>
      <c r="J761" s="68"/>
      <c r="K761" s="68"/>
      <c r="L761" s="68"/>
      <c r="M761" s="68"/>
      <c r="N761" s="362"/>
      <c r="O761" s="362"/>
      <c r="P761" s="216">
        <v>215.34</v>
      </c>
      <c r="Q761" s="216">
        <v>0</v>
      </c>
      <c r="R761" s="68" t="s">
        <v>638</v>
      </c>
      <c r="S761" s="363"/>
      <c r="T761" s="277"/>
    </row>
    <row r="762" spans="1:20" ht="38.25">
      <c r="A762" s="192" t="s">
        <v>667</v>
      </c>
      <c r="B762" s="68"/>
      <c r="C762" s="214" t="s">
        <v>1256</v>
      </c>
      <c r="D762" s="215">
        <v>45044</v>
      </c>
      <c r="E762" s="192" t="s">
        <v>2703</v>
      </c>
      <c r="F762" s="192" t="s">
        <v>12</v>
      </c>
      <c r="G762" s="192">
        <v>444540</v>
      </c>
      <c r="H762" s="68"/>
      <c r="I762" s="198" t="s">
        <v>1843</v>
      </c>
      <c r="J762" s="68"/>
      <c r="K762" s="68"/>
      <c r="L762" s="68"/>
      <c r="M762" s="68"/>
      <c r="N762" s="362"/>
      <c r="O762" s="362"/>
      <c r="P762" s="216">
        <v>193.11</v>
      </c>
      <c r="Q762" s="216">
        <v>0</v>
      </c>
      <c r="R762" s="68" t="s">
        <v>638</v>
      </c>
      <c r="S762" s="363"/>
      <c r="T762" s="277"/>
    </row>
    <row r="763" spans="1:20" ht="38.25">
      <c r="A763" s="192" t="s">
        <v>667</v>
      </c>
      <c r="B763" s="68"/>
      <c r="C763" s="214" t="s">
        <v>1256</v>
      </c>
      <c r="D763" s="215">
        <v>45044</v>
      </c>
      <c r="E763" s="192" t="s">
        <v>2704</v>
      </c>
      <c r="F763" s="192" t="s">
        <v>12</v>
      </c>
      <c r="G763" s="192">
        <v>444542</v>
      </c>
      <c r="H763" s="68"/>
      <c r="I763" s="198" t="s">
        <v>1843</v>
      </c>
      <c r="J763" s="68"/>
      <c r="K763" s="68"/>
      <c r="L763" s="68"/>
      <c r="M763" s="68"/>
      <c r="N763" s="362"/>
      <c r="O763" s="362"/>
      <c r="P763" s="216">
        <v>4868.8900000000003</v>
      </c>
      <c r="Q763" s="216">
        <v>0</v>
      </c>
      <c r="R763" s="68" t="s">
        <v>638</v>
      </c>
      <c r="S763" s="363"/>
      <c r="T763" s="277"/>
    </row>
    <row r="764" spans="1:20" ht="38.25">
      <c r="A764" s="192" t="s">
        <v>667</v>
      </c>
      <c r="B764" s="68"/>
      <c r="C764" s="214" t="s">
        <v>1256</v>
      </c>
      <c r="D764" s="215">
        <v>45044</v>
      </c>
      <c r="E764" s="192" t="s">
        <v>2705</v>
      </c>
      <c r="F764" s="192" t="s">
        <v>12</v>
      </c>
      <c r="G764" s="192">
        <v>444544</v>
      </c>
      <c r="H764" s="68"/>
      <c r="I764" s="198" t="s">
        <v>1843</v>
      </c>
      <c r="J764" s="68"/>
      <c r="K764" s="68"/>
      <c r="L764" s="68"/>
      <c r="M764" s="68"/>
      <c r="N764" s="362"/>
      <c r="O764" s="362"/>
      <c r="P764" s="216">
        <v>4868.8900000000003</v>
      </c>
      <c r="Q764" s="216">
        <v>0</v>
      </c>
      <c r="R764" s="68" t="s">
        <v>638</v>
      </c>
      <c r="S764" s="363"/>
      <c r="T764" s="277"/>
    </row>
    <row r="765" spans="1:20" ht="38.25">
      <c r="A765" s="192" t="s">
        <v>667</v>
      </c>
      <c r="B765" s="68"/>
      <c r="C765" s="214" t="s">
        <v>1256</v>
      </c>
      <c r="D765" s="215">
        <v>45044</v>
      </c>
      <c r="E765" s="192" t="s">
        <v>2706</v>
      </c>
      <c r="F765" s="192" t="s">
        <v>12</v>
      </c>
      <c r="G765" s="192">
        <v>444546</v>
      </c>
      <c r="H765" s="68"/>
      <c r="I765" s="198" t="s">
        <v>1843</v>
      </c>
      <c r="J765" s="68"/>
      <c r="K765" s="68"/>
      <c r="L765" s="68"/>
      <c r="M765" s="68"/>
      <c r="N765" s="362"/>
      <c r="O765" s="362"/>
      <c r="P765" s="216">
        <v>4868.8900000000003</v>
      </c>
      <c r="Q765" s="216">
        <v>0</v>
      </c>
      <c r="R765" s="68" t="s">
        <v>638</v>
      </c>
      <c r="S765" s="363"/>
      <c r="T765" s="277"/>
    </row>
    <row r="766" spans="1:20" ht="38.25">
      <c r="A766" s="192" t="s">
        <v>667</v>
      </c>
      <c r="B766" s="68"/>
      <c r="C766" s="214" t="s">
        <v>1256</v>
      </c>
      <c r="D766" s="215">
        <v>45044</v>
      </c>
      <c r="E766" s="192" t="s">
        <v>2707</v>
      </c>
      <c r="F766" s="192" t="s">
        <v>12</v>
      </c>
      <c r="G766" s="192">
        <v>444548</v>
      </c>
      <c r="H766" s="68"/>
      <c r="I766" s="198" t="s">
        <v>1843</v>
      </c>
      <c r="J766" s="68"/>
      <c r="K766" s="68"/>
      <c r="L766" s="68"/>
      <c r="M766" s="68"/>
      <c r="N766" s="362"/>
      <c r="O766" s="362"/>
      <c r="P766" s="216">
        <v>4868.8900000000003</v>
      </c>
      <c r="Q766" s="216">
        <v>0</v>
      </c>
      <c r="R766" s="68" t="s">
        <v>638</v>
      </c>
      <c r="S766" s="363"/>
      <c r="T766" s="277"/>
    </row>
    <row r="767" spans="1:20" ht="38.25">
      <c r="A767" s="192" t="s">
        <v>667</v>
      </c>
      <c r="B767" s="68"/>
      <c r="C767" s="214" t="s">
        <v>1256</v>
      </c>
      <c r="D767" s="215">
        <v>45044</v>
      </c>
      <c r="E767" s="192" t="s">
        <v>2708</v>
      </c>
      <c r="F767" s="192" t="s">
        <v>12</v>
      </c>
      <c r="G767" s="192">
        <v>444550</v>
      </c>
      <c r="H767" s="68"/>
      <c r="I767" s="198" t="s">
        <v>1843</v>
      </c>
      <c r="J767" s="68"/>
      <c r="K767" s="68"/>
      <c r="L767" s="68"/>
      <c r="M767" s="68"/>
      <c r="N767" s="362"/>
      <c r="O767" s="362"/>
      <c r="P767" s="216">
        <v>4868.8900000000003</v>
      </c>
      <c r="Q767" s="216">
        <v>0</v>
      </c>
      <c r="R767" s="68" t="s">
        <v>638</v>
      </c>
      <c r="S767" s="363"/>
      <c r="T767" s="277"/>
    </row>
    <row r="768" spans="1:20" ht="38.25">
      <c r="A768" s="192" t="s">
        <v>667</v>
      </c>
      <c r="B768" s="68"/>
      <c r="C768" s="214" t="s">
        <v>1256</v>
      </c>
      <c r="D768" s="215">
        <v>45044</v>
      </c>
      <c r="E768" s="192" t="s">
        <v>2709</v>
      </c>
      <c r="F768" s="192" t="s">
        <v>12</v>
      </c>
      <c r="G768" s="192">
        <v>444552</v>
      </c>
      <c r="H768" s="68"/>
      <c r="I768" s="198" t="s">
        <v>1843</v>
      </c>
      <c r="J768" s="68"/>
      <c r="K768" s="68"/>
      <c r="L768" s="68"/>
      <c r="M768" s="68"/>
      <c r="N768" s="362"/>
      <c r="O768" s="362"/>
      <c r="P768" s="216">
        <v>44518.66</v>
      </c>
      <c r="Q768" s="216">
        <v>0</v>
      </c>
      <c r="R768" s="68" t="s">
        <v>638</v>
      </c>
      <c r="S768" s="363"/>
      <c r="T768" s="277"/>
    </row>
    <row r="769" spans="1:20" ht="38.25">
      <c r="A769" s="192" t="s">
        <v>667</v>
      </c>
      <c r="B769" s="68"/>
      <c r="C769" s="214" t="s">
        <v>1256</v>
      </c>
      <c r="D769" s="215">
        <v>45044</v>
      </c>
      <c r="E769" s="192" t="s">
        <v>2710</v>
      </c>
      <c r="F769" s="192" t="s">
        <v>12</v>
      </c>
      <c r="G769" s="192">
        <v>444554</v>
      </c>
      <c r="H769" s="68"/>
      <c r="I769" s="198" t="s">
        <v>1843</v>
      </c>
      <c r="J769" s="68"/>
      <c r="K769" s="68"/>
      <c r="L769" s="68"/>
      <c r="M769" s="68"/>
      <c r="N769" s="362"/>
      <c r="O769" s="362"/>
      <c r="P769" s="216">
        <v>27984.68</v>
      </c>
      <c r="Q769" s="216">
        <v>0</v>
      </c>
      <c r="R769" s="68" t="s">
        <v>638</v>
      </c>
      <c r="S769" s="363"/>
      <c r="T769" s="277"/>
    </row>
    <row r="770" spans="1:20" ht="38.25">
      <c r="A770" s="192" t="s">
        <v>667</v>
      </c>
      <c r="B770" s="68"/>
      <c r="C770" s="214" t="s">
        <v>1256</v>
      </c>
      <c r="D770" s="215">
        <v>45044</v>
      </c>
      <c r="E770" s="192" t="s">
        <v>2711</v>
      </c>
      <c r="F770" s="192" t="s">
        <v>12</v>
      </c>
      <c r="G770" s="192">
        <v>444556</v>
      </c>
      <c r="H770" s="68"/>
      <c r="I770" s="198" t="s">
        <v>1843</v>
      </c>
      <c r="J770" s="68"/>
      <c r="K770" s="68"/>
      <c r="L770" s="68"/>
      <c r="M770" s="68"/>
      <c r="N770" s="362"/>
      <c r="O770" s="362"/>
      <c r="P770" s="216">
        <v>1673.29</v>
      </c>
      <c r="Q770" s="216">
        <v>0</v>
      </c>
      <c r="R770" s="68" t="s">
        <v>638</v>
      </c>
      <c r="S770" s="363"/>
      <c r="T770" s="277"/>
    </row>
    <row r="771" spans="1:20" ht="38.25">
      <c r="A771" s="192" t="s">
        <v>667</v>
      </c>
      <c r="B771" s="68"/>
      <c r="C771" s="214" t="s">
        <v>1256</v>
      </c>
      <c r="D771" s="215">
        <v>45044</v>
      </c>
      <c r="E771" s="192" t="s">
        <v>2712</v>
      </c>
      <c r="F771" s="192" t="s">
        <v>12</v>
      </c>
      <c r="G771" s="192">
        <v>444558</v>
      </c>
      <c r="H771" s="68"/>
      <c r="I771" s="198" t="s">
        <v>1843</v>
      </c>
      <c r="J771" s="68"/>
      <c r="K771" s="68"/>
      <c r="L771" s="68"/>
      <c r="M771" s="68"/>
      <c r="N771" s="362"/>
      <c r="O771" s="362"/>
      <c r="P771" s="216">
        <v>1500.56</v>
      </c>
      <c r="Q771" s="216">
        <v>0</v>
      </c>
      <c r="R771" s="68" t="s">
        <v>638</v>
      </c>
      <c r="S771" s="363"/>
      <c r="T771" s="277"/>
    </row>
    <row r="772" spans="1:20" ht="38.25">
      <c r="A772" s="192" t="s">
        <v>667</v>
      </c>
      <c r="B772" s="68"/>
      <c r="C772" s="214" t="s">
        <v>1256</v>
      </c>
      <c r="D772" s="215">
        <v>45044</v>
      </c>
      <c r="E772" s="192" t="s">
        <v>2713</v>
      </c>
      <c r="F772" s="192" t="s">
        <v>12</v>
      </c>
      <c r="G772" s="192">
        <v>444560</v>
      </c>
      <c r="H772" s="68"/>
      <c r="I772" s="198" t="s">
        <v>1843</v>
      </c>
      <c r="J772" s="68"/>
      <c r="K772" s="68"/>
      <c r="L772" s="68"/>
      <c r="M772" s="68"/>
      <c r="N772" s="362"/>
      <c r="O772" s="362"/>
      <c r="P772" s="216">
        <v>37838.589999999997</v>
      </c>
      <c r="Q772" s="216">
        <v>0</v>
      </c>
      <c r="R772" s="68" t="s">
        <v>638</v>
      </c>
      <c r="S772" s="363"/>
      <c r="T772" s="277"/>
    </row>
    <row r="773" spans="1:20" ht="38.25">
      <c r="A773" s="192" t="s">
        <v>667</v>
      </c>
      <c r="B773" s="68"/>
      <c r="C773" s="214" t="s">
        <v>1256</v>
      </c>
      <c r="D773" s="215">
        <v>45044</v>
      </c>
      <c r="E773" s="192" t="s">
        <v>2714</v>
      </c>
      <c r="F773" s="192" t="s">
        <v>12</v>
      </c>
      <c r="G773" s="192">
        <v>444562</v>
      </c>
      <c r="H773" s="68"/>
      <c r="I773" s="198" t="s">
        <v>1843</v>
      </c>
      <c r="J773" s="68"/>
      <c r="K773" s="68"/>
      <c r="L773" s="68"/>
      <c r="M773" s="68"/>
      <c r="N773" s="362"/>
      <c r="O773" s="362"/>
      <c r="P773" s="216">
        <v>37838.589999999997</v>
      </c>
      <c r="Q773" s="216">
        <v>0</v>
      </c>
      <c r="R773" s="68" t="s">
        <v>638</v>
      </c>
      <c r="S773" s="363"/>
      <c r="T773" s="277"/>
    </row>
    <row r="774" spans="1:20" ht="38.25">
      <c r="A774" s="192" t="s">
        <v>667</v>
      </c>
      <c r="B774" s="68"/>
      <c r="C774" s="214" t="s">
        <v>1256</v>
      </c>
      <c r="D774" s="215">
        <v>45044</v>
      </c>
      <c r="E774" s="192" t="s">
        <v>2715</v>
      </c>
      <c r="F774" s="192" t="s">
        <v>12</v>
      </c>
      <c r="G774" s="192">
        <v>444564</v>
      </c>
      <c r="H774" s="68"/>
      <c r="I774" s="198" t="s">
        <v>1843</v>
      </c>
      <c r="J774" s="68"/>
      <c r="K774" s="68"/>
      <c r="L774" s="68"/>
      <c r="M774" s="68"/>
      <c r="N774" s="362"/>
      <c r="O774" s="362"/>
      <c r="P774" s="216">
        <v>37838.589999999997</v>
      </c>
      <c r="Q774" s="216">
        <v>0</v>
      </c>
      <c r="R774" s="68" t="s">
        <v>638</v>
      </c>
      <c r="S774" s="363"/>
      <c r="T774" s="277"/>
    </row>
    <row r="775" spans="1:20" ht="38.25">
      <c r="A775" s="192" t="s">
        <v>667</v>
      </c>
      <c r="B775" s="68"/>
      <c r="C775" s="214" t="s">
        <v>1256</v>
      </c>
      <c r="D775" s="215">
        <v>45044</v>
      </c>
      <c r="E775" s="192" t="s">
        <v>2716</v>
      </c>
      <c r="F775" s="192" t="s">
        <v>12</v>
      </c>
      <c r="G775" s="192">
        <v>444566</v>
      </c>
      <c r="H775" s="68"/>
      <c r="I775" s="198" t="s">
        <v>1843</v>
      </c>
      <c r="J775" s="68"/>
      <c r="K775" s="68"/>
      <c r="L775" s="68"/>
      <c r="M775" s="68"/>
      <c r="N775" s="362"/>
      <c r="O775" s="362"/>
      <c r="P775" s="216">
        <v>37838.589999999997</v>
      </c>
      <c r="Q775" s="216">
        <v>0</v>
      </c>
      <c r="R775" s="68" t="s">
        <v>638</v>
      </c>
      <c r="S775" s="363"/>
      <c r="T775" s="277"/>
    </row>
    <row r="776" spans="1:20" ht="38.25">
      <c r="A776" s="192" t="s">
        <v>667</v>
      </c>
      <c r="B776" s="68"/>
      <c r="C776" s="214" t="s">
        <v>1256</v>
      </c>
      <c r="D776" s="215">
        <v>45044</v>
      </c>
      <c r="E776" s="192" t="s">
        <v>2717</v>
      </c>
      <c r="F776" s="192" t="s">
        <v>12</v>
      </c>
      <c r="G776" s="192">
        <v>444568</v>
      </c>
      <c r="H776" s="68"/>
      <c r="I776" s="198" t="s">
        <v>1843</v>
      </c>
      <c r="J776" s="68"/>
      <c r="K776" s="68"/>
      <c r="L776" s="68"/>
      <c r="M776" s="68"/>
      <c r="N776" s="362"/>
      <c r="O776" s="362"/>
      <c r="P776" s="216">
        <v>37838.589999999997</v>
      </c>
      <c r="Q776" s="216">
        <v>0</v>
      </c>
      <c r="R776" s="68" t="s">
        <v>638</v>
      </c>
      <c r="S776" s="363"/>
      <c r="T776" s="277"/>
    </row>
    <row r="777" spans="1:20" ht="38.25">
      <c r="A777" s="192" t="s">
        <v>667</v>
      </c>
      <c r="B777" s="68"/>
      <c r="C777" s="214" t="s">
        <v>1256</v>
      </c>
      <c r="D777" s="215">
        <v>45044</v>
      </c>
      <c r="E777" s="192" t="s">
        <v>2718</v>
      </c>
      <c r="F777" s="192" t="s">
        <v>12</v>
      </c>
      <c r="G777" s="192">
        <v>444570</v>
      </c>
      <c r="H777" s="68"/>
      <c r="I777" s="198" t="s">
        <v>1843</v>
      </c>
      <c r="J777" s="68"/>
      <c r="K777" s="68"/>
      <c r="L777" s="68"/>
      <c r="M777" s="68"/>
      <c r="N777" s="362"/>
      <c r="O777" s="362"/>
      <c r="P777" s="216">
        <v>45187.16</v>
      </c>
      <c r="Q777" s="216">
        <v>0</v>
      </c>
      <c r="R777" s="68" t="s">
        <v>638</v>
      </c>
      <c r="S777" s="363"/>
      <c r="T777" s="277"/>
    </row>
    <row r="778" spans="1:20" ht="38.25">
      <c r="A778" s="192" t="s">
        <v>667</v>
      </c>
      <c r="B778" s="68"/>
      <c r="C778" s="214" t="s">
        <v>1256</v>
      </c>
      <c r="D778" s="215">
        <v>45044</v>
      </c>
      <c r="E778" s="192" t="s">
        <v>2719</v>
      </c>
      <c r="F778" s="192" t="s">
        <v>12</v>
      </c>
      <c r="G778" s="192">
        <v>444572</v>
      </c>
      <c r="H778" s="68"/>
      <c r="I778" s="198" t="s">
        <v>1843</v>
      </c>
      <c r="J778" s="68"/>
      <c r="K778" s="68"/>
      <c r="L778" s="68"/>
      <c r="M778" s="68"/>
      <c r="N778" s="362"/>
      <c r="O778" s="362"/>
      <c r="P778" s="216">
        <v>4675.84</v>
      </c>
      <c r="Q778" s="216">
        <v>0</v>
      </c>
      <c r="R778" s="68" t="s">
        <v>638</v>
      </c>
      <c r="S778" s="363"/>
      <c r="T778" s="277"/>
    </row>
    <row r="779" spans="1:20" ht="38.25">
      <c r="A779" s="192" t="s">
        <v>667</v>
      </c>
      <c r="B779" s="68"/>
      <c r="C779" s="214" t="s">
        <v>1256</v>
      </c>
      <c r="D779" s="215">
        <v>45044</v>
      </c>
      <c r="E779" s="192" t="s">
        <v>2720</v>
      </c>
      <c r="F779" s="192" t="s">
        <v>12</v>
      </c>
      <c r="G779" s="192">
        <v>444574</v>
      </c>
      <c r="H779" s="68"/>
      <c r="I779" s="198" t="s">
        <v>1843</v>
      </c>
      <c r="J779" s="68"/>
      <c r="K779" s="68"/>
      <c r="L779" s="68"/>
      <c r="M779" s="68"/>
      <c r="N779" s="362"/>
      <c r="O779" s="362"/>
      <c r="P779" s="216">
        <v>4653.62</v>
      </c>
      <c r="Q779" s="216">
        <v>0</v>
      </c>
      <c r="R779" s="68" t="s">
        <v>638</v>
      </c>
      <c r="S779" s="363"/>
      <c r="T779" s="277"/>
    </row>
    <row r="780" spans="1:20" ht="38.25">
      <c r="A780" s="192" t="s">
        <v>667</v>
      </c>
      <c r="B780" s="68"/>
      <c r="C780" s="214" t="s">
        <v>1256</v>
      </c>
      <c r="D780" s="215">
        <v>45044</v>
      </c>
      <c r="E780" s="192" t="s">
        <v>2721</v>
      </c>
      <c r="F780" s="192" t="s">
        <v>12</v>
      </c>
      <c r="G780" s="192">
        <v>444576</v>
      </c>
      <c r="H780" s="68"/>
      <c r="I780" s="198" t="s">
        <v>1843</v>
      </c>
      <c r="J780" s="68"/>
      <c r="K780" s="68"/>
      <c r="L780" s="68"/>
      <c r="M780" s="68"/>
      <c r="N780" s="362"/>
      <c r="O780" s="362"/>
      <c r="P780" s="216">
        <v>1267.93</v>
      </c>
      <c r="Q780" s="216">
        <v>0</v>
      </c>
      <c r="R780" s="68" t="s">
        <v>638</v>
      </c>
      <c r="S780" s="363"/>
      <c r="T780" s="277"/>
    </row>
    <row r="781" spans="1:20" ht="38.25">
      <c r="A781" s="192" t="s">
        <v>667</v>
      </c>
      <c r="B781" s="68"/>
      <c r="C781" s="214" t="s">
        <v>1256</v>
      </c>
      <c r="D781" s="215">
        <v>45044</v>
      </c>
      <c r="E781" s="192" t="s">
        <v>2722</v>
      </c>
      <c r="F781" s="192" t="s">
        <v>12</v>
      </c>
      <c r="G781" s="192">
        <v>444578</v>
      </c>
      <c r="H781" s="68"/>
      <c r="I781" s="198" t="s">
        <v>1843</v>
      </c>
      <c r="J781" s="68"/>
      <c r="K781" s="68"/>
      <c r="L781" s="68"/>
      <c r="M781" s="68"/>
      <c r="N781" s="362"/>
      <c r="O781" s="362"/>
      <c r="P781" s="216">
        <v>13167.22</v>
      </c>
      <c r="Q781" s="216">
        <v>0</v>
      </c>
      <c r="R781" s="68" t="s">
        <v>638</v>
      </c>
      <c r="S781" s="363"/>
      <c r="T781" s="277"/>
    </row>
    <row r="782" spans="1:20" ht="38.25">
      <c r="A782" s="192" t="s">
        <v>667</v>
      </c>
      <c r="B782" s="68"/>
      <c r="C782" s="214" t="s">
        <v>1256</v>
      </c>
      <c r="D782" s="215">
        <v>45044</v>
      </c>
      <c r="E782" s="192" t="s">
        <v>2723</v>
      </c>
      <c r="F782" s="192" t="s">
        <v>12</v>
      </c>
      <c r="G782" s="192">
        <v>444580</v>
      </c>
      <c r="H782" s="68"/>
      <c r="I782" s="198" t="s">
        <v>1843</v>
      </c>
      <c r="J782" s="68"/>
      <c r="K782" s="68"/>
      <c r="L782" s="68"/>
      <c r="M782" s="68"/>
      <c r="N782" s="362"/>
      <c r="O782" s="362"/>
      <c r="P782" s="216">
        <v>3587.64</v>
      </c>
      <c r="Q782" s="216">
        <v>0</v>
      </c>
      <c r="R782" s="68" t="s">
        <v>638</v>
      </c>
      <c r="S782" s="363"/>
      <c r="T782" s="277"/>
    </row>
    <row r="783" spans="1:20" ht="38.25">
      <c r="A783" s="192" t="s">
        <v>667</v>
      </c>
      <c r="B783" s="68"/>
      <c r="C783" s="214" t="s">
        <v>1256</v>
      </c>
      <c r="D783" s="215">
        <v>45044</v>
      </c>
      <c r="E783" s="192" t="s">
        <v>2724</v>
      </c>
      <c r="F783" s="192" t="s">
        <v>12</v>
      </c>
      <c r="G783" s="192">
        <v>444582</v>
      </c>
      <c r="H783" s="68"/>
      <c r="I783" s="198" t="s">
        <v>1843</v>
      </c>
      <c r="J783" s="68"/>
      <c r="K783" s="68"/>
      <c r="L783" s="68"/>
      <c r="M783" s="68"/>
      <c r="N783" s="362"/>
      <c r="O783" s="362"/>
      <c r="P783" s="216">
        <v>13230.06</v>
      </c>
      <c r="Q783" s="216">
        <v>0</v>
      </c>
      <c r="R783" s="68" t="s">
        <v>638</v>
      </c>
      <c r="S783" s="363"/>
      <c r="T783" s="277"/>
    </row>
    <row r="784" spans="1:20" ht="38.25">
      <c r="A784" s="192" t="s">
        <v>667</v>
      </c>
      <c r="B784" s="68"/>
      <c r="C784" s="214" t="s">
        <v>1256</v>
      </c>
      <c r="D784" s="215">
        <v>45044</v>
      </c>
      <c r="E784" s="192" t="s">
        <v>2725</v>
      </c>
      <c r="F784" s="192" t="s">
        <v>12</v>
      </c>
      <c r="G784" s="192">
        <v>444584</v>
      </c>
      <c r="H784" s="68"/>
      <c r="I784" s="198" t="s">
        <v>1843</v>
      </c>
      <c r="J784" s="68"/>
      <c r="K784" s="68"/>
      <c r="L784" s="68"/>
      <c r="M784" s="68"/>
      <c r="N784" s="362"/>
      <c r="O784" s="362"/>
      <c r="P784" s="216">
        <v>9853.91</v>
      </c>
      <c r="Q784" s="216">
        <v>0</v>
      </c>
      <c r="R784" s="68" t="s">
        <v>638</v>
      </c>
      <c r="S784" s="363"/>
      <c r="T784" s="277"/>
    </row>
    <row r="785" spans="1:20" ht="38.25">
      <c r="A785" s="192" t="s">
        <v>667</v>
      </c>
      <c r="B785" s="68"/>
      <c r="C785" s="214" t="s">
        <v>1256</v>
      </c>
      <c r="D785" s="215">
        <v>45044</v>
      </c>
      <c r="E785" s="192" t="s">
        <v>2726</v>
      </c>
      <c r="F785" s="192" t="s">
        <v>12</v>
      </c>
      <c r="G785" s="192">
        <v>444586</v>
      </c>
      <c r="H785" s="68"/>
      <c r="I785" s="198" t="s">
        <v>1843</v>
      </c>
      <c r="J785" s="68"/>
      <c r="K785" s="68"/>
      <c r="L785" s="68"/>
      <c r="M785" s="68"/>
      <c r="N785" s="362"/>
      <c r="O785" s="362"/>
      <c r="P785" s="216">
        <v>36338.04</v>
      </c>
      <c r="Q785" s="216">
        <v>0</v>
      </c>
      <c r="R785" s="68" t="s">
        <v>638</v>
      </c>
      <c r="S785" s="363"/>
      <c r="T785" s="277"/>
    </row>
    <row r="786" spans="1:20" ht="38.25">
      <c r="A786" s="192" t="s">
        <v>667</v>
      </c>
      <c r="B786" s="68"/>
      <c r="C786" s="214" t="s">
        <v>1256</v>
      </c>
      <c r="D786" s="215">
        <v>45044</v>
      </c>
      <c r="E786" s="192" t="s">
        <v>2727</v>
      </c>
      <c r="F786" s="192" t="s">
        <v>12</v>
      </c>
      <c r="G786" s="192">
        <v>444588</v>
      </c>
      <c r="H786" s="68"/>
      <c r="I786" s="198" t="s">
        <v>1843</v>
      </c>
      <c r="J786" s="68"/>
      <c r="K786" s="68"/>
      <c r="L786" s="68"/>
      <c r="M786" s="68"/>
      <c r="N786" s="362"/>
      <c r="O786" s="362"/>
      <c r="P786" s="216">
        <v>36165.300000000003</v>
      </c>
      <c r="Q786" s="216">
        <v>0</v>
      </c>
      <c r="R786" s="68" t="s">
        <v>638</v>
      </c>
      <c r="S786" s="363"/>
      <c r="T786" s="277"/>
    </row>
    <row r="787" spans="1:20" ht="38.25">
      <c r="A787" s="192" t="s">
        <v>667</v>
      </c>
      <c r="B787" s="68"/>
      <c r="C787" s="214" t="s">
        <v>1256</v>
      </c>
      <c r="D787" s="215">
        <v>45044</v>
      </c>
      <c r="E787" s="192" t="s">
        <v>2728</v>
      </c>
      <c r="F787" s="192" t="s">
        <v>12</v>
      </c>
      <c r="G787" s="192">
        <v>444592</v>
      </c>
      <c r="H787" s="68"/>
      <c r="I787" s="198" t="s">
        <v>1843</v>
      </c>
      <c r="J787" s="68"/>
      <c r="K787" s="68"/>
      <c r="L787" s="68"/>
      <c r="M787" s="68"/>
      <c r="N787" s="362"/>
      <c r="O787" s="362"/>
      <c r="P787" s="216">
        <v>2066464.35</v>
      </c>
      <c r="Q787" s="216">
        <v>0</v>
      </c>
      <c r="R787" s="68" t="s">
        <v>638</v>
      </c>
      <c r="S787" s="363"/>
      <c r="T787" s="277"/>
    </row>
    <row r="788" spans="1:20" ht="38.25">
      <c r="A788" s="192" t="s">
        <v>667</v>
      </c>
      <c r="B788" s="68"/>
      <c r="C788" s="214" t="s">
        <v>1256</v>
      </c>
      <c r="D788" s="215">
        <v>45044</v>
      </c>
      <c r="E788" s="192" t="s">
        <v>2729</v>
      </c>
      <c r="F788" s="192" t="s">
        <v>12</v>
      </c>
      <c r="G788" s="192">
        <v>444594</v>
      </c>
      <c r="H788" s="68"/>
      <c r="I788" s="198" t="s">
        <v>1843</v>
      </c>
      <c r="J788" s="68"/>
      <c r="K788" s="68"/>
      <c r="L788" s="68"/>
      <c r="M788" s="68"/>
      <c r="N788" s="362"/>
      <c r="O788" s="362"/>
      <c r="P788" s="216">
        <v>2066464.35</v>
      </c>
      <c r="Q788" s="216">
        <v>0</v>
      </c>
      <c r="R788" s="68" t="s">
        <v>638</v>
      </c>
      <c r="S788" s="363"/>
      <c r="T788" s="277"/>
    </row>
    <row r="789" spans="1:20" ht="38.25">
      <c r="A789" s="192" t="s">
        <v>667</v>
      </c>
      <c r="B789" s="68"/>
      <c r="C789" s="214" t="s">
        <v>1256</v>
      </c>
      <c r="D789" s="215">
        <v>45044</v>
      </c>
      <c r="E789" s="192" t="s">
        <v>2730</v>
      </c>
      <c r="F789" s="192" t="s">
        <v>12</v>
      </c>
      <c r="G789" s="192">
        <v>444596</v>
      </c>
      <c r="H789" s="68"/>
      <c r="I789" s="198" t="s">
        <v>1843</v>
      </c>
      <c r="J789" s="68"/>
      <c r="K789" s="68"/>
      <c r="L789" s="68"/>
      <c r="M789" s="68"/>
      <c r="N789" s="362"/>
      <c r="O789" s="362"/>
      <c r="P789" s="216">
        <v>2066464.35</v>
      </c>
      <c r="Q789" s="216">
        <v>0</v>
      </c>
      <c r="R789" s="68" t="s">
        <v>638</v>
      </c>
      <c r="S789" s="363"/>
      <c r="T789" s="277"/>
    </row>
    <row r="790" spans="1:20" ht="38.25">
      <c r="A790" s="192" t="s">
        <v>667</v>
      </c>
      <c r="B790" s="68"/>
      <c r="C790" s="214" t="s">
        <v>1256</v>
      </c>
      <c r="D790" s="215">
        <v>45044</v>
      </c>
      <c r="E790" s="192" t="s">
        <v>2731</v>
      </c>
      <c r="F790" s="192" t="s">
        <v>12</v>
      </c>
      <c r="G790" s="192">
        <v>444598</v>
      </c>
      <c r="H790" s="68"/>
      <c r="I790" s="198" t="s">
        <v>1843</v>
      </c>
      <c r="J790" s="68"/>
      <c r="K790" s="68"/>
      <c r="L790" s="68"/>
      <c r="M790" s="68"/>
      <c r="N790" s="362"/>
      <c r="O790" s="362"/>
      <c r="P790" s="216">
        <v>2066464.35</v>
      </c>
      <c r="Q790" s="216">
        <v>0</v>
      </c>
      <c r="R790" s="68" t="s">
        <v>638</v>
      </c>
      <c r="S790" s="363"/>
      <c r="T790" s="277"/>
    </row>
    <row r="791" spans="1:20" ht="38.25">
      <c r="A791" s="192" t="s">
        <v>667</v>
      </c>
      <c r="B791" s="68"/>
      <c r="C791" s="214" t="s">
        <v>1256</v>
      </c>
      <c r="D791" s="215">
        <v>45044</v>
      </c>
      <c r="E791" s="192" t="s">
        <v>2732</v>
      </c>
      <c r="F791" s="192" t="s">
        <v>12</v>
      </c>
      <c r="G791" s="192">
        <v>444600</v>
      </c>
      <c r="H791" s="68"/>
      <c r="I791" s="198" t="s">
        <v>1843</v>
      </c>
      <c r="J791" s="68"/>
      <c r="K791" s="68"/>
      <c r="L791" s="68"/>
      <c r="M791" s="68"/>
      <c r="N791" s="362"/>
      <c r="O791" s="362"/>
      <c r="P791" s="216">
        <v>5675787.0800000001</v>
      </c>
      <c r="Q791" s="216">
        <v>0</v>
      </c>
      <c r="R791" s="68" t="s">
        <v>638</v>
      </c>
      <c r="S791" s="363"/>
      <c r="T791" s="277"/>
    </row>
    <row r="792" spans="1:20" ht="38.25">
      <c r="A792" s="192" t="s">
        <v>667</v>
      </c>
      <c r="B792" s="68"/>
      <c r="C792" s="214" t="s">
        <v>1256</v>
      </c>
      <c r="D792" s="215">
        <v>45044</v>
      </c>
      <c r="E792" s="192" t="s">
        <v>2733</v>
      </c>
      <c r="F792" s="192" t="s">
        <v>12</v>
      </c>
      <c r="G792" s="192">
        <v>444602</v>
      </c>
      <c r="H792" s="68"/>
      <c r="I792" s="198" t="s">
        <v>1843</v>
      </c>
      <c r="J792" s="68"/>
      <c r="K792" s="68"/>
      <c r="L792" s="68"/>
      <c r="M792" s="68"/>
      <c r="N792" s="362"/>
      <c r="O792" s="362"/>
      <c r="P792" s="216">
        <v>5675787.0800000001</v>
      </c>
      <c r="Q792" s="216">
        <v>0</v>
      </c>
      <c r="R792" s="68" t="s">
        <v>638</v>
      </c>
      <c r="S792" s="363"/>
      <c r="T792" s="277"/>
    </row>
    <row r="793" spans="1:20" ht="38.25">
      <c r="A793" s="192" t="s">
        <v>667</v>
      </c>
      <c r="B793" s="68"/>
      <c r="C793" s="214" t="s">
        <v>1256</v>
      </c>
      <c r="D793" s="215">
        <v>45044</v>
      </c>
      <c r="E793" s="192" t="s">
        <v>2734</v>
      </c>
      <c r="F793" s="192" t="s">
        <v>12</v>
      </c>
      <c r="G793" s="192">
        <v>444604</v>
      </c>
      <c r="H793" s="68"/>
      <c r="I793" s="198" t="s">
        <v>1843</v>
      </c>
      <c r="J793" s="68"/>
      <c r="K793" s="68"/>
      <c r="L793" s="68"/>
      <c r="M793" s="68"/>
      <c r="N793" s="362"/>
      <c r="O793" s="362"/>
      <c r="P793" s="216">
        <v>5675787.0800000001</v>
      </c>
      <c r="Q793" s="216">
        <v>0</v>
      </c>
      <c r="R793" s="68" t="s">
        <v>638</v>
      </c>
      <c r="S793" s="363"/>
      <c r="T793" s="277"/>
    </row>
    <row r="794" spans="1:20" ht="38.25">
      <c r="A794" s="192" t="s">
        <v>667</v>
      </c>
      <c r="B794" s="68"/>
      <c r="C794" s="214" t="s">
        <v>1256</v>
      </c>
      <c r="D794" s="215">
        <v>45044</v>
      </c>
      <c r="E794" s="192" t="s">
        <v>2735</v>
      </c>
      <c r="F794" s="192" t="s">
        <v>12</v>
      </c>
      <c r="G794" s="192">
        <v>444606</v>
      </c>
      <c r="H794" s="68"/>
      <c r="I794" s="198" t="s">
        <v>1843</v>
      </c>
      <c r="J794" s="68"/>
      <c r="K794" s="68"/>
      <c r="L794" s="68"/>
      <c r="M794" s="68"/>
      <c r="N794" s="362"/>
      <c r="O794" s="362"/>
      <c r="P794" s="216">
        <v>5675787.0800000001</v>
      </c>
      <c r="Q794" s="216">
        <v>0</v>
      </c>
      <c r="R794" s="68" t="s">
        <v>638</v>
      </c>
      <c r="S794" s="363"/>
      <c r="T794" s="277"/>
    </row>
    <row r="795" spans="1:20" ht="38.25">
      <c r="A795" s="192" t="s">
        <v>667</v>
      </c>
      <c r="B795" s="68"/>
      <c r="C795" s="214" t="s">
        <v>1256</v>
      </c>
      <c r="D795" s="215">
        <v>45044</v>
      </c>
      <c r="E795" s="192" t="s">
        <v>2736</v>
      </c>
      <c r="F795" s="192" t="s">
        <v>12</v>
      </c>
      <c r="G795" s="192">
        <v>444608</v>
      </c>
      <c r="H795" s="68"/>
      <c r="I795" s="198" t="s">
        <v>1843</v>
      </c>
      <c r="J795" s="68"/>
      <c r="K795" s="68"/>
      <c r="L795" s="68"/>
      <c r="M795" s="68"/>
      <c r="N795" s="362"/>
      <c r="O795" s="362"/>
      <c r="P795" s="216">
        <v>4807973.6900000004</v>
      </c>
      <c r="Q795" s="216">
        <v>0</v>
      </c>
      <c r="R795" s="68" t="s">
        <v>638</v>
      </c>
      <c r="S795" s="363"/>
      <c r="T795" s="277"/>
    </row>
    <row r="796" spans="1:20" ht="38.25">
      <c r="A796" s="192" t="s">
        <v>667</v>
      </c>
      <c r="B796" s="68"/>
      <c r="C796" s="214" t="s">
        <v>1256</v>
      </c>
      <c r="D796" s="215">
        <v>45044</v>
      </c>
      <c r="E796" s="192" t="s">
        <v>2737</v>
      </c>
      <c r="F796" s="192" t="s">
        <v>12</v>
      </c>
      <c r="G796" s="192">
        <v>444610</v>
      </c>
      <c r="H796" s="68"/>
      <c r="I796" s="198" t="s">
        <v>1843</v>
      </c>
      <c r="J796" s="68"/>
      <c r="K796" s="68"/>
      <c r="L796" s="68"/>
      <c r="M796" s="68"/>
      <c r="N796" s="362"/>
      <c r="O796" s="362"/>
      <c r="P796" s="216">
        <v>4807973.6900000004</v>
      </c>
      <c r="Q796" s="216">
        <v>0</v>
      </c>
      <c r="R796" s="68" t="s">
        <v>638</v>
      </c>
      <c r="S796" s="363"/>
      <c r="T796" s="277"/>
    </row>
    <row r="797" spans="1:20" ht="38.25">
      <c r="A797" s="192" t="s">
        <v>667</v>
      </c>
      <c r="B797" s="68"/>
      <c r="C797" s="214" t="s">
        <v>1256</v>
      </c>
      <c r="D797" s="215">
        <v>45044</v>
      </c>
      <c r="E797" s="192" t="s">
        <v>2738</v>
      </c>
      <c r="F797" s="192" t="s">
        <v>12</v>
      </c>
      <c r="G797" s="192">
        <v>444612</v>
      </c>
      <c r="H797" s="68"/>
      <c r="I797" s="198" t="s">
        <v>1843</v>
      </c>
      <c r="J797" s="68"/>
      <c r="K797" s="68"/>
      <c r="L797" s="68"/>
      <c r="M797" s="68"/>
      <c r="N797" s="362"/>
      <c r="O797" s="362"/>
      <c r="P797" s="216">
        <v>4807973.6900000004</v>
      </c>
      <c r="Q797" s="216">
        <v>0</v>
      </c>
      <c r="R797" s="68" t="s">
        <v>638</v>
      </c>
      <c r="S797" s="363"/>
      <c r="T797" s="277"/>
    </row>
    <row r="798" spans="1:20" ht="38.25">
      <c r="A798" s="192" t="s">
        <v>667</v>
      </c>
      <c r="B798" s="68"/>
      <c r="C798" s="214" t="s">
        <v>1256</v>
      </c>
      <c r="D798" s="215">
        <v>45044</v>
      </c>
      <c r="E798" s="192" t="s">
        <v>2739</v>
      </c>
      <c r="F798" s="192" t="s">
        <v>12</v>
      </c>
      <c r="G798" s="192">
        <v>444614</v>
      </c>
      <c r="H798" s="68"/>
      <c r="I798" s="198" t="s">
        <v>1843</v>
      </c>
      <c r="J798" s="68"/>
      <c r="K798" s="68"/>
      <c r="L798" s="68"/>
      <c r="M798" s="68"/>
      <c r="N798" s="362"/>
      <c r="O798" s="362"/>
      <c r="P798" s="216">
        <v>4807973.6900000004</v>
      </c>
      <c r="Q798" s="216">
        <v>0</v>
      </c>
      <c r="R798" s="68" t="s">
        <v>638</v>
      </c>
      <c r="S798" s="363"/>
      <c r="T798" s="277"/>
    </row>
    <row r="799" spans="1:20" ht="38.25">
      <c r="A799" s="192" t="s">
        <v>667</v>
      </c>
      <c r="B799" s="68"/>
      <c r="C799" s="214" t="s">
        <v>1256</v>
      </c>
      <c r="D799" s="215">
        <v>45044</v>
      </c>
      <c r="E799" s="192" t="s">
        <v>2740</v>
      </c>
      <c r="F799" s="192" t="s">
        <v>12</v>
      </c>
      <c r="G799" s="192">
        <v>444616</v>
      </c>
      <c r="H799" s="68"/>
      <c r="I799" s="198" t="s">
        <v>1843</v>
      </c>
      <c r="J799" s="68"/>
      <c r="K799" s="68"/>
      <c r="L799" s="68"/>
      <c r="M799" s="68"/>
      <c r="N799" s="362"/>
      <c r="O799" s="362"/>
      <c r="P799" s="216">
        <v>13205664.57</v>
      </c>
      <c r="Q799" s="216">
        <v>0</v>
      </c>
      <c r="R799" s="68" t="s">
        <v>638</v>
      </c>
      <c r="S799" s="363"/>
      <c r="T799" s="277"/>
    </row>
    <row r="800" spans="1:20" ht="38.25">
      <c r="A800" s="192" t="s">
        <v>667</v>
      </c>
      <c r="B800" s="68"/>
      <c r="C800" s="214" t="s">
        <v>1256</v>
      </c>
      <c r="D800" s="215">
        <v>45044</v>
      </c>
      <c r="E800" s="192" t="s">
        <v>2741</v>
      </c>
      <c r="F800" s="192" t="s">
        <v>12</v>
      </c>
      <c r="G800" s="192">
        <v>444618</v>
      </c>
      <c r="H800" s="68"/>
      <c r="I800" s="198" t="s">
        <v>1843</v>
      </c>
      <c r="J800" s="68"/>
      <c r="K800" s="68"/>
      <c r="L800" s="68"/>
      <c r="M800" s="68"/>
      <c r="N800" s="362"/>
      <c r="O800" s="362"/>
      <c r="P800" s="216">
        <v>13205664.57</v>
      </c>
      <c r="Q800" s="216">
        <v>0</v>
      </c>
      <c r="R800" s="68" t="s">
        <v>638</v>
      </c>
      <c r="S800" s="363"/>
      <c r="T800" s="277"/>
    </row>
    <row r="801" spans="1:20" ht="38.25">
      <c r="A801" s="192" t="s">
        <v>667</v>
      </c>
      <c r="B801" s="68"/>
      <c r="C801" s="214" t="s">
        <v>1256</v>
      </c>
      <c r="D801" s="215">
        <v>45044</v>
      </c>
      <c r="E801" s="192" t="s">
        <v>2742</v>
      </c>
      <c r="F801" s="192" t="s">
        <v>12</v>
      </c>
      <c r="G801" s="192">
        <v>444620</v>
      </c>
      <c r="H801" s="68"/>
      <c r="I801" s="198" t="s">
        <v>1843</v>
      </c>
      <c r="J801" s="68"/>
      <c r="K801" s="68"/>
      <c r="L801" s="68"/>
      <c r="M801" s="68"/>
      <c r="N801" s="362"/>
      <c r="O801" s="362"/>
      <c r="P801" s="216">
        <v>13205664.57</v>
      </c>
      <c r="Q801" s="216">
        <v>0</v>
      </c>
      <c r="R801" s="68" t="s">
        <v>638</v>
      </c>
      <c r="S801" s="363"/>
      <c r="T801" s="277"/>
    </row>
    <row r="802" spans="1:20" ht="38.25">
      <c r="A802" s="192" t="s">
        <v>667</v>
      </c>
      <c r="B802" s="68"/>
      <c r="C802" s="214" t="s">
        <v>1256</v>
      </c>
      <c r="D802" s="215">
        <v>45044</v>
      </c>
      <c r="E802" s="192" t="s">
        <v>2743</v>
      </c>
      <c r="F802" s="192" t="s">
        <v>12</v>
      </c>
      <c r="G802" s="192">
        <v>444622</v>
      </c>
      <c r="H802" s="68"/>
      <c r="I802" s="198" t="s">
        <v>1843</v>
      </c>
      <c r="J802" s="68"/>
      <c r="K802" s="68"/>
      <c r="L802" s="68"/>
      <c r="M802" s="68"/>
      <c r="N802" s="362"/>
      <c r="O802" s="362"/>
      <c r="P802" s="216">
        <v>2429588.23</v>
      </c>
      <c r="Q802" s="216">
        <v>0</v>
      </c>
      <c r="R802" s="68" t="s">
        <v>638</v>
      </c>
      <c r="S802" s="363"/>
      <c r="T802" s="277"/>
    </row>
    <row r="803" spans="1:20" ht="38.25">
      <c r="A803" s="192" t="s">
        <v>667</v>
      </c>
      <c r="B803" s="68"/>
      <c r="C803" s="214" t="s">
        <v>1256</v>
      </c>
      <c r="D803" s="215">
        <v>45044</v>
      </c>
      <c r="E803" s="192" t="s">
        <v>2744</v>
      </c>
      <c r="F803" s="192" t="s">
        <v>12</v>
      </c>
      <c r="G803" s="192">
        <v>444624</v>
      </c>
      <c r="H803" s="68"/>
      <c r="I803" s="198" t="s">
        <v>1843</v>
      </c>
      <c r="J803" s="68"/>
      <c r="K803" s="68"/>
      <c r="L803" s="68"/>
      <c r="M803" s="68"/>
      <c r="N803" s="362"/>
      <c r="O803" s="362"/>
      <c r="P803" s="216">
        <v>2429588.23</v>
      </c>
      <c r="Q803" s="216">
        <v>0</v>
      </c>
      <c r="R803" s="68" t="s">
        <v>638</v>
      </c>
      <c r="S803" s="363"/>
      <c r="T803" s="277"/>
    </row>
    <row r="804" spans="1:20" ht="38.25">
      <c r="A804" s="192" t="s">
        <v>667</v>
      </c>
      <c r="B804" s="68"/>
      <c r="C804" s="214" t="s">
        <v>1256</v>
      </c>
      <c r="D804" s="215">
        <v>45044</v>
      </c>
      <c r="E804" s="192" t="s">
        <v>2745</v>
      </c>
      <c r="F804" s="192" t="s">
        <v>12</v>
      </c>
      <c r="G804" s="192">
        <v>444626</v>
      </c>
      <c r="H804" s="68"/>
      <c r="I804" s="198" t="s">
        <v>1843</v>
      </c>
      <c r="J804" s="68"/>
      <c r="K804" s="68"/>
      <c r="L804" s="68"/>
      <c r="M804" s="68"/>
      <c r="N804" s="362"/>
      <c r="O804" s="362"/>
      <c r="P804" s="216">
        <v>2429588.23</v>
      </c>
      <c r="Q804" s="216">
        <v>0</v>
      </c>
      <c r="R804" s="68" t="s">
        <v>638</v>
      </c>
      <c r="S804" s="363"/>
      <c r="T804" s="277"/>
    </row>
    <row r="805" spans="1:20" ht="38.25">
      <c r="A805" s="192" t="s">
        <v>667</v>
      </c>
      <c r="B805" s="68"/>
      <c r="C805" s="214" t="s">
        <v>1256</v>
      </c>
      <c r="D805" s="215">
        <v>45044</v>
      </c>
      <c r="E805" s="192" t="s">
        <v>2746</v>
      </c>
      <c r="F805" s="192" t="s">
        <v>12</v>
      </c>
      <c r="G805" s="192">
        <v>444628</v>
      </c>
      <c r="H805" s="68"/>
      <c r="I805" s="198" t="s">
        <v>1843</v>
      </c>
      <c r="J805" s="68"/>
      <c r="K805" s="68"/>
      <c r="L805" s="68"/>
      <c r="M805" s="68"/>
      <c r="N805" s="362"/>
      <c r="O805" s="362"/>
      <c r="P805" s="216">
        <v>2429588.23</v>
      </c>
      <c r="Q805" s="216">
        <v>0</v>
      </c>
      <c r="R805" s="68" t="s">
        <v>638</v>
      </c>
      <c r="S805" s="363"/>
      <c r="T805" s="277"/>
    </row>
    <row r="806" spans="1:20" ht="38.25">
      <c r="A806" s="192" t="s">
        <v>667</v>
      </c>
      <c r="B806" s="68"/>
      <c r="C806" s="214" t="s">
        <v>1256</v>
      </c>
      <c r="D806" s="215">
        <v>45044</v>
      </c>
      <c r="E806" s="192" t="s">
        <v>2747</v>
      </c>
      <c r="F806" s="192" t="s">
        <v>12</v>
      </c>
      <c r="G806" s="192">
        <v>444630</v>
      </c>
      <c r="H806" s="68"/>
      <c r="I806" s="198" t="s">
        <v>1843</v>
      </c>
      <c r="J806" s="68"/>
      <c r="K806" s="68"/>
      <c r="L806" s="68"/>
      <c r="M806" s="68"/>
      <c r="N806" s="362"/>
      <c r="O806" s="362"/>
      <c r="P806" s="216">
        <v>1528315.66</v>
      </c>
      <c r="Q806" s="216">
        <v>0</v>
      </c>
      <c r="R806" s="68" t="s">
        <v>638</v>
      </c>
      <c r="S806" s="363"/>
      <c r="T806" s="277"/>
    </row>
    <row r="807" spans="1:20" ht="38.25">
      <c r="A807" s="192" t="s">
        <v>667</v>
      </c>
      <c r="B807" s="68"/>
      <c r="C807" s="214" t="s">
        <v>1256</v>
      </c>
      <c r="D807" s="215">
        <v>45044</v>
      </c>
      <c r="E807" s="192" t="s">
        <v>2748</v>
      </c>
      <c r="F807" s="192" t="s">
        <v>12</v>
      </c>
      <c r="G807" s="192">
        <v>444632</v>
      </c>
      <c r="H807" s="68"/>
      <c r="I807" s="198" t="s">
        <v>1843</v>
      </c>
      <c r="J807" s="68"/>
      <c r="K807" s="68"/>
      <c r="L807" s="68"/>
      <c r="M807" s="68"/>
      <c r="N807" s="362"/>
      <c r="O807" s="362"/>
      <c r="P807" s="216">
        <v>2431280.79</v>
      </c>
      <c r="Q807" s="216">
        <v>0</v>
      </c>
      <c r="R807" s="68" t="s">
        <v>638</v>
      </c>
      <c r="S807" s="363"/>
      <c r="T807" s="277"/>
    </row>
    <row r="808" spans="1:20" ht="38.25">
      <c r="A808" s="192" t="s">
        <v>667</v>
      </c>
      <c r="B808" s="68"/>
      <c r="C808" s="214" t="s">
        <v>1256</v>
      </c>
      <c r="D808" s="215">
        <v>45044</v>
      </c>
      <c r="E808" s="192" t="s">
        <v>2749</v>
      </c>
      <c r="F808" s="192" t="s">
        <v>12</v>
      </c>
      <c r="G808" s="192">
        <v>444634</v>
      </c>
      <c r="H808" s="68"/>
      <c r="I808" s="198" t="s">
        <v>1843</v>
      </c>
      <c r="J808" s="68"/>
      <c r="K808" s="68"/>
      <c r="L808" s="68"/>
      <c r="M808" s="68"/>
      <c r="N808" s="362"/>
      <c r="O808" s="362"/>
      <c r="P808" s="216">
        <v>81950.45</v>
      </c>
      <c r="Q808" s="216">
        <v>0</v>
      </c>
      <c r="R808" s="68" t="s">
        <v>638</v>
      </c>
      <c r="S808" s="363"/>
      <c r="T808" s="277"/>
    </row>
    <row r="809" spans="1:20" ht="38.25">
      <c r="A809" s="192" t="s">
        <v>667</v>
      </c>
      <c r="B809" s="68"/>
      <c r="C809" s="214" t="s">
        <v>1256</v>
      </c>
      <c r="D809" s="215">
        <v>45044</v>
      </c>
      <c r="E809" s="192" t="s">
        <v>2750</v>
      </c>
      <c r="F809" s="192" t="s">
        <v>12</v>
      </c>
      <c r="G809" s="192">
        <v>444636</v>
      </c>
      <c r="H809" s="68"/>
      <c r="I809" s="198" t="s">
        <v>1843</v>
      </c>
      <c r="J809" s="68"/>
      <c r="K809" s="68"/>
      <c r="L809" s="68"/>
      <c r="M809" s="68"/>
      <c r="N809" s="362"/>
      <c r="O809" s="362"/>
      <c r="P809" s="216">
        <v>4197698.4800000004</v>
      </c>
      <c r="Q809" s="216">
        <v>0</v>
      </c>
      <c r="R809" s="68" t="s">
        <v>638</v>
      </c>
      <c r="S809" s="363"/>
      <c r="T809" s="277"/>
    </row>
    <row r="810" spans="1:20" ht="38.25">
      <c r="A810" s="192" t="s">
        <v>667</v>
      </c>
      <c r="B810" s="68"/>
      <c r="C810" s="214" t="s">
        <v>1256</v>
      </c>
      <c r="D810" s="215">
        <v>45044</v>
      </c>
      <c r="E810" s="192" t="s">
        <v>2751</v>
      </c>
      <c r="F810" s="192" t="s">
        <v>12</v>
      </c>
      <c r="G810" s="192">
        <v>444638</v>
      </c>
      <c r="H810" s="68"/>
      <c r="I810" s="198" t="s">
        <v>1843</v>
      </c>
      <c r="J810" s="68"/>
      <c r="K810" s="68"/>
      <c r="L810" s="68"/>
      <c r="M810" s="68"/>
      <c r="N810" s="362"/>
      <c r="O810" s="362"/>
      <c r="P810" s="216">
        <v>6677798.3300000001</v>
      </c>
      <c r="Q810" s="216">
        <v>0</v>
      </c>
      <c r="R810" s="68" t="s">
        <v>638</v>
      </c>
      <c r="S810" s="363"/>
      <c r="T810" s="277"/>
    </row>
    <row r="811" spans="1:20" ht="38.25">
      <c r="A811" s="192" t="s">
        <v>667</v>
      </c>
      <c r="B811" s="68"/>
      <c r="C811" s="214" t="s">
        <v>1256</v>
      </c>
      <c r="D811" s="215">
        <v>45044</v>
      </c>
      <c r="E811" s="192" t="s">
        <v>2752</v>
      </c>
      <c r="F811" s="192" t="s">
        <v>12</v>
      </c>
      <c r="G811" s="192">
        <v>444640</v>
      </c>
      <c r="H811" s="68"/>
      <c r="I811" s="198" t="s">
        <v>1843</v>
      </c>
      <c r="J811" s="68"/>
      <c r="K811" s="68"/>
      <c r="L811" s="68"/>
      <c r="M811" s="68"/>
      <c r="N811" s="362"/>
      <c r="O811" s="362"/>
      <c r="P811" s="216">
        <v>250990.87</v>
      </c>
      <c r="Q811" s="216">
        <v>0</v>
      </c>
      <c r="R811" s="68" t="s">
        <v>638</v>
      </c>
      <c r="S811" s="363"/>
      <c r="T811" s="277"/>
    </row>
    <row r="812" spans="1:20" ht="38.25">
      <c r="A812" s="192" t="s">
        <v>667</v>
      </c>
      <c r="B812" s="68"/>
      <c r="C812" s="214" t="s">
        <v>1256</v>
      </c>
      <c r="D812" s="215">
        <v>45044</v>
      </c>
      <c r="E812" s="192" t="s">
        <v>2753</v>
      </c>
      <c r="F812" s="192" t="s">
        <v>12</v>
      </c>
      <c r="G812" s="192">
        <v>444642</v>
      </c>
      <c r="H812" s="68"/>
      <c r="I812" s="198" t="s">
        <v>1843</v>
      </c>
      <c r="J812" s="68"/>
      <c r="K812" s="68"/>
      <c r="L812" s="68"/>
      <c r="M812" s="68"/>
      <c r="N812" s="362"/>
      <c r="O812" s="362"/>
      <c r="P812" s="216">
        <v>3555881.07</v>
      </c>
      <c r="Q812" s="216">
        <v>0</v>
      </c>
      <c r="R812" s="68" t="s">
        <v>638</v>
      </c>
      <c r="S812" s="363"/>
      <c r="T812" s="277"/>
    </row>
    <row r="813" spans="1:20" ht="38.25">
      <c r="A813" s="192" t="s">
        <v>667</v>
      </c>
      <c r="B813" s="68"/>
      <c r="C813" s="214" t="s">
        <v>1256</v>
      </c>
      <c r="D813" s="215">
        <v>45044</v>
      </c>
      <c r="E813" s="192" t="s">
        <v>2754</v>
      </c>
      <c r="F813" s="192" t="s">
        <v>12</v>
      </c>
      <c r="G813" s="192">
        <v>444644</v>
      </c>
      <c r="H813" s="68"/>
      <c r="I813" s="198" t="s">
        <v>1843</v>
      </c>
      <c r="J813" s="68"/>
      <c r="K813" s="68"/>
      <c r="L813" s="68"/>
      <c r="M813" s="68"/>
      <c r="N813" s="362"/>
      <c r="O813" s="362"/>
      <c r="P813" s="216">
        <v>5656780.0099999998</v>
      </c>
      <c r="Q813" s="216">
        <v>0</v>
      </c>
      <c r="R813" s="68" t="s">
        <v>638</v>
      </c>
      <c r="S813" s="363"/>
      <c r="T813" s="277"/>
    </row>
    <row r="814" spans="1:20" ht="38.25">
      <c r="A814" s="192" t="s">
        <v>667</v>
      </c>
      <c r="B814" s="68"/>
      <c r="C814" s="214" t="s">
        <v>1256</v>
      </c>
      <c r="D814" s="215">
        <v>45044</v>
      </c>
      <c r="E814" s="192" t="s">
        <v>2755</v>
      </c>
      <c r="F814" s="192" t="s">
        <v>12</v>
      </c>
      <c r="G814" s="192">
        <v>444646</v>
      </c>
      <c r="H814" s="68"/>
      <c r="I814" s="198" t="s">
        <v>1843</v>
      </c>
      <c r="J814" s="68"/>
      <c r="K814" s="68"/>
      <c r="L814" s="68"/>
      <c r="M814" s="68"/>
      <c r="N814" s="362"/>
      <c r="O814" s="362"/>
      <c r="P814" s="216">
        <v>583972.04</v>
      </c>
      <c r="Q814" s="216">
        <v>0</v>
      </c>
      <c r="R814" s="68" t="s">
        <v>638</v>
      </c>
      <c r="S814" s="363"/>
      <c r="T814" s="277"/>
    </row>
    <row r="815" spans="1:20" ht="38.25">
      <c r="A815" s="192" t="s">
        <v>667</v>
      </c>
      <c r="B815" s="68"/>
      <c r="C815" s="214" t="s">
        <v>1256</v>
      </c>
      <c r="D815" s="215">
        <v>45044</v>
      </c>
      <c r="E815" s="192" t="s">
        <v>2756</v>
      </c>
      <c r="F815" s="192" t="s">
        <v>12</v>
      </c>
      <c r="G815" s="192">
        <v>444648</v>
      </c>
      <c r="H815" s="68"/>
      <c r="I815" s="198" t="s">
        <v>1843</v>
      </c>
      <c r="J815" s="68"/>
      <c r="K815" s="68"/>
      <c r="L815" s="68"/>
      <c r="M815" s="68"/>
      <c r="N815" s="362"/>
      <c r="O815" s="362"/>
      <c r="P815" s="216">
        <v>15537010.74</v>
      </c>
      <c r="Q815" s="216">
        <v>0</v>
      </c>
      <c r="R815" s="68" t="s">
        <v>638</v>
      </c>
      <c r="S815" s="363"/>
      <c r="T815" s="277"/>
    </row>
    <row r="816" spans="1:20" ht="38.25">
      <c r="A816" s="192" t="s">
        <v>667</v>
      </c>
      <c r="B816" s="68"/>
      <c r="C816" s="214" t="s">
        <v>1256</v>
      </c>
      <c r="D816" s="215">
        <v>45044</v>
      </c>
      <c r="E816" s="192" t="s">
        <v>2757</v>
      </c>
      <c r="F816" s="192" t="s">
        <v>12</v>
      </c>
      <c r="G816" s="192">
        <v>444650</v>
      </c>
      <c r="H816" s="68"/>
      <c r="I816" s="198" t="s">
        <v>1843</v>
      </c>
      <c r="J816" s="68"/>
      <c r="K816" s="68"/>
      <c r="L816" s="68"/>
      <c r="M816" s="68"/>
      <c r="N816" s="362"/>
      <c r="O816" s="362"/>
      <c r="P816" s="216">
        <v>523701.32</v>
      </c>
      <c r="Q816" s="216">
        <v>0</v>
      </c>
      <c r="R816" s="68" t="s">
        <v>638</v>
      </c>
      <c r="S816" s="363"/>
      <c r="T816" s="277"/>
    </row>
    <row r="817" spans="1:20" ht="38.25">
      <c r="A817" s="192" t="s">
        <v>667</v>
      </c>
      <c r="B817" s="68"/>
      <c r="C817" s="214" t="s">
        <v>1256</v>
      </c>
      <c r="D817" s="215">
        <v>45044</v>
      </c>
      <c r="E817" s="192" t="s">
        <v>2758</v>
      </c>
      <c r="F817" s="192" t="s">
        <v>12</v>
      </c>
      <c r="G817" s="192">
        <v>444652</v>
      </c>
      <c r="H817" s="68"/>
      <c r="I817" s="198" t="s">
        <v>1843</v>
      </c>
      <c r="J817" s="68"/>
      <c r="K817" s="68"/>
      <c r="L817" s="68"/>
      <c r="M817" s="68"/>
      <c r="N817" s="362"/>
      <c r="O817" s="362"/>
      <c r="P817" s="216">
        <v>2858511.03</v>
      </c>
      <c r="Q817" s="216">
        <v>0</v>
      </c>
      <c r="R817" s="68" t="s">
        <v>638</v>
      </c>
      <c r="S817" s="363"/>
      <c r="T817" s="277"/>
    </row>
    <row r="818" spans="1:20" ht="38.25">
      <c r="A818" s="192" t="s">
        <v>667</v>
      </c>
      <c r="B818" s="68"/>
      <c r="C818" s="214" t="s">
        <v>1256</v>
      </c>
      <c r="D818" s="215">
        <v>45044</v>
      </c>
      <c r="E818" s="192" t="s">
        <v>2759</v>
      </c>
      <c r="F818" s="192" t="s">
        <v>12</v>
      </c>
      <c r="G818" s="192">
        <v>444654</v>
      </c>
      <c r="H818" s="68"/>
      <c r="I818" s="198" t="s">
        <v>1843</v>
      </c>
      <c r="J818" s="68"/>
      <c r="K818" s="68"/>
      <c r="L818" s="68"/>
      <c r="M818" s="68"/>
      <c r="N818" s="362"/>
      <c r="O818" s="362"/>
      <c r="P818" s="216">
        <v>96350.96</v>
      </c>
      <c r="Q818" s="216">
        <v>0</v>
      </c>
      <c r="R818" s="68" t="s">
        <v>638</v>
      </c>
      <c r="S818" s="363"/>
      <c r="T818" s="277"/>
    </row>
    <row r="819" spans="1:20" ht="38.25">
      <c r="A819" s="192" t="s">
        <v>667</v>
      </c>
      <c r="B819" s="68"/>
      <c r="C819" s="214" t="s">
        <v>1256</v>
      </c>
      <c r="D819" s="215">
        <v>45044</v>
      </c>
      <c r="E819" s="192" t="s">
        <v>2760</v>
      </c>
      <c r="F819" s="192" t="s">
        <v>12</v>
      </c>
      <c r="G819" s="192">
        <v>444656</v>
      </c>
      <c r="H819" s="68"/>
      <c r="I819" s="198" t="s">
        <v>1843</v>
      </c>
      <c r="J819" s="68"/>
      <c r="K819" s="68"/>
      <c r="L819" s="68"/>
      <c r="M819" s="68"/>
      <c r="N819" s="362"/>
      <c r="O819" s="362"/>
      <c r="P819" s="216">
        <v>1796874.79</v>
      </c>
      <c r="Q819" s="216">
        <v>0</v>
      </c>
      <c r="R819" s="68" t="s">
        <v>638</v>
      </c>
      <c r="S819" s="363"/>
      <c r="T819" s="277"/>
    </row>
    <row r="820" spans="1:20" ht="38.25">
      <c r="A820" s="192" t="s">
        <v>667</v>
      </c>
      <c r="B820" s="68"/>
      <c r="C820" s="214" t="s">
        <v>1256</v>
      </c>
      <c r="D820" s="215">
        <v>45044</v>
      </c>
      <c r="E820" s="192" t="s">
        <v>2761</v>
      </c>
      <c r="F820" s="192" t="s">
        <v>12</v>
      </c>
      <c r="G820" s="192">
        <v>444658</v>
      </c>
      <c r="H820" s="68"/>
      <c r="I820" s="198" t="s">
        <v>1843</v>
      </c>
      <c r="J820" s="68"/>
      <c r="K820" s="68"/>
      <c r="L820" s="68"/>
      <c r="M820" s="68"/>
      <c r="N820" s="362"/>
      <c r="O820" s="362"/>
      <c r="P820" s="216">
        <v>1975082.56</v>
      </c>
      <c r="Q820" s="216">
        <v>0</v>
      </c>
      <c r="R820" s="68" t="s">
        <v>638</v>
      </c>
      <c r="S820" s="363"/>
      <c r="T820" s="277"/>
    </row>
    <row r="821" spans="1:20" ht="38.25">
      <c r="A821" s="192" t="s">
        <v>667</v>
      </c>
      <c r="B821" s="68"/>
      <c r="C821" s="214" t="s">
        <v>1256</v>
      </c>
      <c r="D821" s="215">
        <v>45044</v>
      </c>
      <c r="E821" s="192" t="s">
        <v>2762</v>
      </c>
      <c r="F821" s="192" t="s">
        <v>12</v>
      </c>
      <c r="G821" s="192">
        <v>444660</v>
      </c>
      <c r="H821" s="68"/>
      <c r="I821" s="198" t="s">
        <v>1843</v>
      </c>
      <c r="J821" s="68"/>
      <c r="K821" s="68"/>
      <c r="L821" s="68"/>
      <c r="M821" s="68"/>
      <c r="N821" s="362"/>
      <c r="O821" s="362"/>
      <c r="P821" s="216">
        <v>1984513.9</v>
      </c>
      <c r="Q821" s="216">
        <v>0</v>
      </c>
      <c r="R821" s="68" t="s">
        <v>638</v>
      </c>
      <c r="S821" s="363"/>
      <c r="T821" s="277"/>
    </row>
    <row r="822" spans="1:20" ht="38.25">
      <c r="A822" s="192" t="s">
        <v>667</v>
      </c>
      <c r="B822" s="68"/>
      <c r="C822" s="214" t="s">
        <v>1256</v>
      </c>
      <c r="D822" s="215">
        <v>45044</v>
      </c>
      <c r="E822" s="192" t="s">
        <v>2763</v>
      </c>
      <c r="F822" s="192" t="s">
        <v>12</v>
      </c>
      <c r="G822" s="192">
        <v>444662</v>
      </c>
      <c r="H822" s="68"/>
      <c r="I822" s="198" t="s">
        <v>1843</v>
      </c>
      <c r="J822" s="68"/>
      <c r="K822" s="68"/>
      <c r="L822" s="68"/>
      <c r="M822" s="68"/>
      <c r="N822" s="362"/>
      <c r="O822" s="362"/>
      <c r="P822" s="216">
        <v>5450700.5300000003</v>
      </c>
      <c r="Q822" s="216">
        <v>0</v>
      </c>
      <c r="R822" s="68" t="s">
        <v>638</v>
      </c>
      <c r="S822" s="363"/>
      <c r="T822" s="277"/>
    </row>
    <row r="823" spans="1:20" ht="38.25">
      <c r="A823" s="192" t="s">
        <v>667</v>
      </c>
      <c r="B823" s="68"/>
      <c r="C823" s="214" t="s">
        <v>1256</v>
      </c>
      <c r="D823" s="215">
        <v>45044</v>
      </c>
      <c r="E823" s="192" t="s">
        <v>2764</v>
      </c>
      <c r="F823" s="192" t="s">
        <v>12</v>
      </c>
      <c r="G823" s="192">
        <v>444664</v>
      </c>
      <c r="H823" s="68"/>
      <c r="I823" s="198" t="s">
        <v>1843</v>
      </c>
      <c r="J823" s="68"/>
      <c r="K823" s="68"/>
      <c r="L823" s="68"/>
      <c r="M823" s="68"/>
      <c r="N823" s="362"/>
      <c r="O823" s="362"/>
      <c r="P823" s="216">
        <v>5424796.21</v>
      </c>
      <c r="Q823" s="216">
        <v>0</v>
      </c>
      <c r="R823" s="68" t="s">
        <v>638</v>
      </c>
      <c r="S823" s="363"/>
      <c r="T823" s="277"/>
    </row>
    <row r="824" spans="1:20" ht="38.25">
      <c r="A824" s="192" t="s">
        <v>667</v>
      </c>
      <c r="B824" s="68"/>
      <c r="C824" s="214" t="s">
        <v>1256</v>
      </c>
      <c r="D824" s="215">
        <v>45044</v>
      </c>
      <c r="E824" s="192" t="s">
        <v>2765</v>
      </c>
      <c r="F824" s="192" t="s">
        <v>12</v>
      </c>
      <c r="G824" s="192">
        <v>444666</v>
      </c>
      <c r="H824" s="68"/>
      <c r="I824" s="198" t="s">
        <v>1843</v>
      </c>
      <c r="J824" s="68"/>
      <c r="K824" s="68"/>
      <c r="L824" s="68"/>
      <c r="M824" s="68"/>
      <c r="N824" s="362"/>
      <c r="O824" s="362"/>
      <c r="P824" s="216">
        <v>4617302.32</v>
      </c>
      <c r="Q824" s="216">
        <v>0</v>
      </c>
      <c r="R824" s="68" t="s">
        <v>638</v>
      </c>
      <c r="S824" s="363"/>
      <c r="T824" s="277"/>
    </row>
    <row r="825" spans="1:20" ht="38.25">
      <c r="A825" s="192" t="s">
        <v>667</v>
      </c>
      <c r="B825" s="68"/>
      <c r="C825" s="214" t="s">
        <v>1256</v>
      </c>
      <c r="D825" s="215">
        <v>45044</v>
      </c>
      <c r="E825" s="192" t="s">
        <v>2766</v>
      </c>
      <c r="F825" s="192" t="s">
        <v>12</v>
      </c>
      <c r="G825" s="192">
        <v>444668</v>
      </c>
      <c r="H825" s="68"/>
      <c r="I825" s="198" t="s">
        <v>1843</v>
      </c>
      <c r="J825" s="68"/>
      <c r="K825" s="68"/>
      <c r="L825" s="68"/>
      <c r="M825" s="68"/>
      <c r="N825" s="362"/>
      <c r="O825" s="362"/>
      <c r="P825" s="216">
        <v>1252092.6200000001</v>
      </c>
      <c r="Q825" s="216">
        <v>0</v>
      </c>
      <c r="R825" s="68" t="s">
        <v>638</v>
      </c>
      <c r="S825" s="363"/>
      <c r="T825" s="277"/>
    </row>
    <row r="826" spans="1:20" ht="38.25">
      <c r="A826" s="192" t="s">
        <v>667</v>
      </c>
      <c r="B826" s="68"/>
      <c r="C826" s="214" t="s">
        <v>1256</v>
      </c>
      <c r="D826" s="215">
        <v>45044</v>
      </c>
      <c r="E826" s="192" t="s">
        <v>2767</v>
      </c>
      <c r="F826" s="192" t="s">
        <v>12</v>
      </c>
      <c r="G826" s="192">
        <v>444670</v>
      </c>
      <c r="H826" s="68"/>
      <c r="I826" s="198" t="s">
        <v>1843</v>
      </c>
      <c r="J826" s="68"/>
      <c r="K826" s="68"/>
      <c r="L826" s="68"/>
      <c r="M826" s="68"/>
      <c r="N826" s="362"/>
      <c r="O826" s="362"/>
      <c r="P826" s="216">
        <v>12621692.529999999</v>
      </c>
      <c r="Q826" s="216">
        <v>0</v>
      </c>
      <c r="R826" s="68" t="s">
        <v>638</v>
      </c>
      <c r="S826" s="363"/>
      <c r="T826" s="277"/>
    </row>
    <row r="827" spans="1:20" ht="38.25">
      <c r="A827" s="192" t="s">
        <v>667</v>
      </c>
      <c r="B827" s="68"/>
      <c r="C827" s="214" t="s">
        <v>1256</v>
      </c>
      <c r="D827" s="215">
        <v>45044</v>
      </c>
      <c r="E827" s="192" t="s">
        <v>2768</v>
      </c>
      <c r="F827" s="192" t="s">
        <v>12</v>
      </c>
      <c r="G827" s="192">
        <v>444672</v>
      </c>
      <c r="H827" s="68"/>
      <c r="I827" s="198" t="s">
        <v>1843</v>
      </c>
      <c r="J827" s="68"/>
      <c r="K827" s="68"/>
      <c r="L827" s="68"/>
      <c r="M827" s="68"/>
      <c r="N827" s="362"/>
      <c r="O827" s="362"/>
      <c r="P827" s="216">
        <v>3439019.46</v>
      </c>
      <c r="Q827" s="216">
        <v>0</v>
      </c>
      <c r="R827" s="68" t="s">
        <v>638</v>
      </c>
      <c r="S827" s="363"/>
      <c r="T827" s="277"/>
    </row>
    <row r="828" spans="1:20" ht="38.25">
      <c r="A828" s="192" t="s">
        <v>667</v>
      </c>
      <c r="B828" s="68"/>
      <c r="C828" s="214" t="s">
        <v>1256</v>
      </c>
      <c r="D828" s="215">
        <v>45044</v>
      </c>
      <c r="E828" s="192" t="s">
        <v>2769</v>
      </c>
      <c r="F828" s="192" t="s">
        <v>12</v>
      </c>
      <c r="G828" s="192">
        <v>444674</v>
      </c>
      <c r="H828" s="68"/>
      <c r="I828" s="198" t="s">
        <v>1843</v>
      </c>
      <c r="J828" s="68"/>
      <c r="K828" s="68"/>
      <c r="L828" s="68"/>
      <c r="M828" s="68"/>
      <c r="N828" s="362"/>
      <c r="O828" s="362"/>
      <c r="P828" s="216">
        <v>2333237.2599999998</v>
      </c>
      <c r="Q828" s="216">
        <v>0</v>
      </c>
      <c r="R828" s="68" t="s">
        <v>638</v>
      </c>
      <c r="S828" s="363"/>
      <c r="T828" s="277"/>
    </row>
    <row r="829" spans="1:20" ht="38.25">
      <c r="A829" s="192" t="s">
        <v>667</v>
      </c>
      <c r="B829" s="68"/>
      <c r="C829" s="214" t="s">
        <v>1256</v>
      </c>
      <c r="D829" s="215">
        <v>45044</v>
      </c>
      <c r="E829" s="192" t="s">
        <v>2770</v>
      </c>
      <c r="F829" s="192" t="s">
        <v>12</v>
      </c>
      <c r="G829" s="192">
        <v>444676</v>
      </c>
      <c r="H829" s="68"/>
      <c r="I829" s="198" t="s">
        <v>1843</v>
      </c>
      <c r="J829" s="68"/>
      <c r="K829" s="68"/>
      <c r="L829" s="68"/>
      <c r="M829" s="68"/>
      <c r="N829" s="362"/>
      <c r="O829" s="362"/>
      <c r="P829" s="216">
        <v>2322148.5499999998</v>
      </c>
      <c r="Q829" s="216">
        <v>0</v>
      </c>
      <c r="R829" s="68" t="s">
        <v>638</v>
      </c>
      <c r="S829" s="363"/>
      <c r="T829" s="277"/>
    </row>
    <row r="830" spans="1:20" ht="38.25">
      <c r="A830" s="192" t="s">
        <v>667</v>
      </c>
      <c r="B830" s="68"/>
      <c r="C830" s="214" t="s">
        <v>1256</v>
      </c>
      <c r="D830" s="215">
        <v>45044</v>
      </c>
      <c r="E830" s="192" t="s">
        <v>2771</v>
      </c>
      <c r="F830" s="192" t="s">
        <v>12</v>
      </c>
      <c r="G830" s="192">
        <v>444678</v>
      </c>
      <c r="H830" s="68"/>
      <c r="I830" s="198" t="s">
        <v>1843</v>
      </c>
      <c r="J830" s="68"/>
      <c r="K830" s="68"/>
      <c r="L830" s="68"/>
      <c r="M830" s="68"/>
      <c r="N830" s="362"/>
      <c r="O830" s="362"/>
      <c r="P830" s="216">
        <v>15770311.449999999</v>
      </c>
      <c r="Q830" s="216">
        <v>0</v>
      </c>
      <c r="R830" s="68" t="s">
        <v>638</v>
      </c>
      <c r="S830" s="363"/>
      <c r="T830" s="277"/>
    </row>
    <row r="831" spans="1:20" ht="38.25">
      <c r="A831" s="192" t="s">
        <v>667</v>
      </c>
      <c r="B831" s="68"/>
      <c r="C831" s="214" t="s">
        <v>1256</v>
      </c>
      <c r="D831" s="215">
        <v>45044</v>
      </c>
      <c r="E831" s="192" t="s">
        <v>2772</v>
      </c>
      <c r="F831" s="192" t="s">
        <v>12</v>
      </c>
      <c r="G831" s="192">
        <v>444680</v>
      </c>
      <c r="H831" s="68"/>
      <c r="I831" s="198" t="s">
        <v>1843</v>
      </c>
      <c r="J831" s="68"/>
      <c r="K831" s="68"/>
      <c r="L831" s="68"/>
      <c r="M831" s="68"/>
      <c r="N831" s="362"/>
      <c r="O831" s="362"/>
      <c r="P831" s="216">
        <v>15462587.08</v>
      </c>
      <c r="Q831" s="216">
        <v>0</v>
      </c>
      <c r="R831" s="68" t="s">
        <v>638</v>
      </c>
      <c r="S831" s="363"/>
      <c r="T831" s="277"/>
    </row>
    <row r="832" spans="1:20" ht="38.25">
      <c r="A832" s="192" t="s">
        <v>667</v>
      </c>
      <c r="B832" s="68"/>
      <c r="C832" s="214" t="s">
        <v>1256</v>
      </c>
      <c r="D832" s="215">
        <v>45044</v>
      </c>
      <c r="E832" s="192" t="s">
        <v>2773</v>
      </c>
      <c r="F832" s="192" t="s">
        <v>12</v>
      </c>
      <c r="G832" s="192">
        <v>444682</v>
      </c>
      <c r="H832" s="68"/>
      <c r="I832" s="198" t="s">
        <v>1843</v>
      </c>
      <c r="J832" s="68"/>
      <c r="K832" s="68"/>
      <c r="L832" s="68"/>
      <c r="M832" s="68"/>
      <c r="N832" s="362"/>
      <c r="O832" s="362"/>
      <c r="P832" s="216">
        <v>19828342.460000001</v>
      </c>
      <c r="Q832" s="216">
        <v>0</v>
      </c>
      <c r="R832" s="68" t="s">
        <v>638</v>
      </c>
      <c r="S832" s="363"/>
      <c r="T832" s="277"/>
    </row>
    <row r="833" spans="1:20" ht="38.25">
      <c r="A833" s="192" t="s">
        <v>667</v>
      </c>
      <c r="B833" s="68"/>
      <c r="C833" s="214" t="s">
        <v>1256</v>
      </c>
      <c r="D833" s="215">
        <v>45044</v>
      </c>
      <c r="E833" s="192" t="s">
        <v>2774</v>
      </c>
      <c r="F833" s="192" t="s">
        <v>12</v>
      </c>
      <c r="G833" s="192">
        <v>444684</v>
      </c>
      <c r="H833" s="68"/>
      <c r="I833" s="198" t="s">
        <v>1843</v>
      </c>
      <c r="J833" s="68"/>
      <c r="K833" s="68"/>
      <c r="L833" s="68"/>
      <c r="M833" s="68"/>
      <c r="N833" s="362"/>
      <c r="O833" s="362"/>
      <c r="P833" s="216">
        <v>88776181.370000005</v>
      </c>
      <c r="Q833" s="216">
        <v>0</v>
      </c>
      <c r="R833" s="68" t="s">
        <v>638</v>
      </c>
      <c r="S833" s="363"/>
      <c r="T833" s="277"/>
    </row>
    <row r="834" spans="1:20" ht="38.25">
      <c r="A834" s="192" t="s">
        <v>667</v>
      </c>
      <c r="B834" s="68"/>
      <c r="C834" s="214" t="s">
        <v>1256</v>
      </c>
      <c r="D834" s="215">
        <v>45044</v>
      </c>
      <c r="E834" s="192" t="s">
        <v>2775</v>
      </c>
      <c r="F834" s="192" t="s">
        <v>12</v>
      </c>
      <c r="G834" s="192">
        <v>444686</v>
      </c>
      <c r="H834" s="68"/>
      <c r="I834" s="198" t="s">
        <v>1843</v>
      </c>
      <c r="J834" s="68"/>
      <c r="K834" s="68"/>
      <c r="L834" s="68"/>
      <c r="M834" s="68"/>
      <c r="N834" s="362"/>
      <c r="O834" s="362"/>
      <c r="P834" s="216">
        <v>38155951.939999998</v>
      </c>
      <c r="Q834" s="216">
        <v>0</v>
      </c>
      <c r="R834" s="68" t="s">
        <v>638</v>
      </c>
      <c r="S834" s="363"/>
      <c r="T834" s="277"/>
    </row>
    <row r="835" spans="1:20" ht="38.25">
      <c r="A835" s="192" t="s">
        <v>667</v>
      </c>
      <c r="B835" s="68"/>
      <c r="C835" s="214" t="s">
        <v>1256</v>
      </c>
      <c r="D835" s="215">
        <v>45044</v>
      </c>
      <c r="E835" s="192" t="s">
        <v>2776</v>
      </c>
      <c r="F835" s="192" t="s">
        <v>12</v>
      </c>
      <c r="G835" s="192">
        <v>444688</v>
      </c>
      <c r="H835" s="68"/>
      <c r="I835" s="198" t="s">
        <v>1843</v>
      </c>
      <c r="J835" s="68"/>
      <c r="K835" s="68"/>
      <c r="L835" s="68"/>
      <c r="M835" s="68"/>
      <c r="N835" s="362"/>
      <c r="O835" s="362"/>
      <c r="P835" s="216">
        <v>10188.75</v>
      </c>
      <c r="Q835" s="216">
        <v>0</v>
      </c>
      <c r="R835" s="68" t="s">
        <v>638</v>
      </c>
      <c r="S835" s="363"/>
      <c r="T835" s="277"/>
    </row>
    <row r="836" spans="1:20" ht="38.25">
      <c r="A836" s="192" t="s">
        <v>667</v>
      </c>
      <c r="B836" s="68"/>
      <c r="C836" s="214" t="s">
        <v>1256</v>
      </c>
      <c r="D836" s="215">
        <v>45044</v>
      </c>
      <c r="E836" s="192" t="s">
        <v>2777</v>
      </c>
      <c r="F836" s="192" t="s">
        <v>12</v>
      </c>
      <c r="G836" s="192">
        <v>444690</v>
      </c>
      <c r="H836" s="68"/>
      <c r="I836" s="198" t="s">
        <v>1843</v>
      </c>
      <c r="J836" s="68"/>
      <c r="K836" s="68"/>
      <c r="L836" s="68"/>
      <c r="M836" s="68"/>
      <c r="N836" s="362"/>
      <c r="O836" s="362"/>
      <c r="P836" s="216">
        <v>16208.53</v>
      </c>
      <c r="Q836" s="216">
        <v>0</v>
      </c>
      <c r="R836" s="68" t="s">
        <v>638</v>
      </c>
      <c r="S836" s="363"/>
      <c r="T836" s="277"/>
    </row>
    <row r="837" spans="1:20" ht="38.25">
      <c r="A837" s="192" t="s">
        <v>667</v>
      </c>
      <c r="B837" s="68"/>
      <c r="C837" s="214" t="s">
        <v>1256</v>
      </c>
      <c r="D837" s="215">
        <v>45044</v>
      </c>
      <c r="E837" s="192" t="s">
        <v>2778</v>
      </c>
      <c r="F837" s="192" t="s">
        <v>12</v>
      </c>
      <c r="G837" s="192">
        <v>444692</v>
      </c>
      <c r="H837" s="68"/>
      <c r="I837" s="198" t="s">
        <v>1843</v>
      </c>
      <c r="J837" s="68"/>
      <c r="K837" s="68"/>
      <c r="L837" s="68"/>
      <c r="M837" s="68"/>
      <c r="N837" s="362"/>
      <c r="O837" s="362"/>
      <c r="P837" s="216">
        <v>546.33000000000004</v>
      </c>
      <c r="Q837" s="216">
        <v>0</v>
      </c>
      <c r="R837" s="68" t="s">
        <v>638</v>
      </c>
      <c r="S837" s="363"/>
      <c r="T837" s="277"/>
    </row>
    <row r="838" spans="1:20" ht="38.25">
      <c r="A838" s="192" t="s">
        <v>667</v>
      </c>
      <c r="B838" s="68"/>
      <c r="C838" s="214" t="s">
        <v>1256</v>
      </c>
      <c r="D838" s="215">
        <v>45044</v>
      </c>
      <c r="E838" s="192" t="s">
        <v>2779</v>
      </c>
      <c r="F838" s="192" t="s">
        <v>12</v>
      </c>
      <c r="G838" s="192">
        <v>444694</v>
      </c>
      <c r="H838" s="68"/>
      <c r="I838" s="198" t="s">
        <v>1843</v>
      </c>
      <c r="J838" s="68"/>
      <c r="K838" s="68"/>
      <c r="L838" s="68"/>
      <c r="M838" s="68"/>
      <c r="N838" s="362"/>
      <c r="O838" s="362"/>
      <c r="P838" s="216">
        <v>13776.46</v>
      </c>
      <c r="Q838" s="216">
        <v>0</v>
      </c>
      <c r="R838" s="68" t="s">
        <v>638</v>
      </c>
      <c r="S838" s="363"/>
      <c r="T838" s="277"/>
    </row>
    <row r="839" spans="1:20" ht="38.25">
      <c r="A839" s="192" t="s">
        <v>667</v>
      </c>
      <c r="B839" s="68"/>
      <c r="C839" s="214" t="s">
        <v>1256</v>
      </c>
      <c r="D839" s="215">
        <v>45044</v>
      </c>
      <c r="E839" s="192" t="s">
        <v>2780</v>
      </c>
      <c r="F839" s="192" t="s">
        <v>12</v>
      </c>
      <c r="G839" s="192">
        <v>444696</v>
      </c>
      <c r="H839" s="68"/>
      <c r="I839" s="198" t="s">
        <v>1843</v>
      </c>
      <c r="J839" s="68"/>
      <c r="K839" s="68"/>
      <c r="L839" s="68"/>
      <c r="M839" s="68"/>
      <c r="N839" s="362"/>
      <c r="O839" s="362"/>
      <c r="P839" s="216">
        <v>13776.46</v>
      </c>
      <c r="Q839" s="216">
        <v>0</v>
      </c>
      <c r="R839" s="68" t="s">
        <v>638</v>
      </c>
      <c r="S839" s="363"/>
      <c r="T839" s="277"/>
    </row>
    <row r="840" spans="1:20" ht="89.25">
      <c r="A840" s="192" t="s">
        <v>542</v>
      </c>
      <c r="B840" s="68"/>
      <c r="C840" s="214" t="s">
        <v>691</v>
      </c>
      <c r="D840" s="215">
        <v>45044</v>
      </c>
      <c r="E840" s="192" t="s">
        <v>2781</v>
      </c>
      <c r="F840" s="192" t="s">
        <v>12</v>
      </c>
      <c r="G840" s="192">
        <v>1059567</v>
      </c>
      <c r="H840" s="68"/>
      <c r="I840" s="198" t="s">
        <v>2896</v>
      </c>
      <c r="J840" s="68"/>
      <c r="K840" s="68"/>
      <c r="L840" s="68"/>
      <c r="M840" s="68"/>
      <c r="N840" s="362"/>
      <c r="O840" s="362"/>
      <c r="P840" s="216">
        <v>26812679</v>
      </c>
      <c r="Q840" s="216">
        <v>0</v>
      </c>
      <c r="R840" s="68" t="s">
        <v>638</v>
      </c>
      <c r="S840" s="363"/>
      <c r="T840" s="277"/>
    </row>
    <row r="841" spans="1:20" ht="51">
      <c r="A841" s="192" t="s">
        <v>541</v>
      </c>
      <c r="B841" s="68"/>
      <c r="C841" s="214" t="s">
        <v>590</v>
      </c>
      <c r="D841" s="215">
        <v>45048</v>
      </c>
      <c r="E841" s="192" t="s">
        <v>2958</v>
      </c>
      <c r="F841" s="192" t="s">
        <v>3</v>
      </c>
      <c r="G841" s="192">
        <v>2110434</v>
      </c>
      <c r="H841" s="68"/>
      <c r="I841" s="198" t="s">
        <v>1756</v>
      </c>
      <c r="J841" s="68"/>
      <c r="K841" s="68"/>
      <c r="L841" s="68"/>
      <c r="M841" s="68"/>
      <c r="N841" s="362"/>
      <c r="O841" s="362"/>
      <c r="P841" s="216">
        <v>0</v>
      </c>
      <c r="Q841" s="216">
        <v>290</v>
      </c>
      <c r="R841" s="68" t="s">
        <v>638</v>
      </c>
      <c r="S841" s="363"/>
      <c r="T841" s="277"/>
    </row>
    <row r="842" spans="1:20" ht="51">
      <c r="A842" s="192">
        <v>267</v>
      </c>
      <c r="B842" s="68"/>
      <c r="C842" s="214" t="s">
        <v>107</v>
      </c>
      <c r="D842" s="215">
        <v>45048</v>
      </c>
      <c r="E842" s="192" t="s">
        <v>2959</v>
      </c>
      <c r="F842" s="192" t="s">
        <v>3</v>
      </c>
      <c r="G842" s="192">
        <v>2110446</v>
      </c>
      <c r="H842" s="68"/>
      <c r="I842" s="198" t="s">
        <v>3173</v>
      </c>
      <c r="J842" s="68"/>
      <c r="K842" s="68"/>
      <c r="L842" s="68"/>
      <c r="M842" s="68"/>
      <c r="N842" s="362"/>
      <c r="O842" s="362"/>
      <c r="P842" s="216">
        <v>0</v>
      </c>
      <c r="Q842" s="216">
        <v>1422.07</v>
      </c>
      <c r="R842" s="68" t="s">
        <v>638</v>
      </c>
      <c r="S842" s="363"/>
      <c r="T842" s="277"/>
    </row>
    <row r="843" spans="1:20" ht="76.5">
      <c r="A843" s="192" t="s">
        <v>542</v>
      </c>
      <c r="B843" s="68"/>
      <c r="C843" s="214" t="s">
        <v>691</v>
      </c>
      <c r="D843" s="215">
        <v>45049</v>
      </c>
      <c r="E843" s="192" t="s">
        <v>2960</v>
      </c>
      <c r="F843" s="192" t="s">
        <v>6</v>
      </c>
      <c r="G843" s="192">
        <v>1806163</v>
      </c>
      <c r="H843" s="68"/>
      <c r="I843" s="198" t="s">
        <v>3174</v>
      </c>
      <c r="J843" s="68"/>
      <c r="K843" s="68"/>
      <c r="L843" s="68"/>
      <c r="M843" s="68"/>
      <c r="N843" s="362"/>
      <c r="O843" s="362"/>
      <c r="P843" s="216">
        <v>0</v>
      </c>
      <c r="Q843" s="216">
        <v>140000</v>
      </c>
      <c r="R843" s="68" t="s">
        <v>638</v>
      </c>
      <c r="S843" s="363"/>
      <c r="T843" s="277"/>
    </row>
    <row r="844" spans="1:20" ht="51">
      <c r="A844" s="192">
        <v>548</v>
      </c>
      <c r="B844" s="68"/>
      <c r="C844" s="214" t="s">
        <v>1285</v>
      </c>
      <c r="D844" s="215">
        <v>45049</v>
      </c>
      <c r="E844" s="192" t="s">
        <v>2961</v>
      </c>
      <c r="F844" s="192" t="s">
        <v>3</v>
      </c>
      <c r="G844" s="192">
        <v>2110833</v>
      </c>
      <c r="H844" s="68"/>
      <c r="I844" s="198" t="s">
        <v>3175</v>
      </c>
      <c r="J844" s="68"/>
      <c r="K844" s="68"/>
      <c r="L844" s="68"/>
      <c r="M844" s="68"/>
      <c r="N844" s="362"/>
      <c r="O844" s="362"/>
      <c r="P844" s="216">
        <v>0</v>
      </c>
      <c r="Q844" s="216">
        <v>145</v>
      </c>
      <c r="R844" s="68" t="s">
        <v>638</v>
      </c>
      <c r="S844" s="363"/>
      <c r="T844" s="277"/>
    </row>
    <row r="845" spans="1:20" ht="51">
      <c r="A845" s="192" t="s">
        <v>541</v>
      </c>
      <c r="B845" s="68"/>
      <c r="C845" s="214" t="s">
        <v>590</v>
      </c>
      <c r="D845" s="215">
        <v>45050</v>
      </c>
      <c r="E845" s="192" t="s">
        <v>2962</v>
      </c>
      <c r="F845" s="192" t="s">
        <v>3</v>
      </c>
      <c r="G845" s="192">
        <v>2111067</v>
      </c>
      <c r="H845" s="68"/>
      <c r="I845" s="198" t="s">
        <v>1766</v>
      </c>
      <c r="J845" s="68"/>
      <c r="K845" s="68"/>
      <c r="L845" s="68"/>
      <c r="M845" s="68"/>
      <c r="N845" s="362"/>
      <c r="O845" s="362"/>
      <c r="P845" s="216">
        <v>0</v>
      </c>
      <c r="Q845" s="216">
        <v>2205</v>
      </c>
      <c r="R845" s="68" t="s">
        <v>638</v>
      </c>
      <c r="S845" s="363"/>
      <c r="T845" s="277"/>
    </row>
    <row r="846" spans="1:20" ht="51">
      <c r="A846" s="192" t="s">
        <v>541</v>
      </c>
      <c r="B846" s="68"/>
      <c r="C846" s="214" t="s">
        <v>590</v>
      </c>
      <c r="D846" s="215">
        <v>45050</v>
      </c>
      <c r="E846" s="192" t="s">
        <v>2963</v>
      </c>
      <c r="F846" s="192" t="s">
        <v>3</v>
      </c>
      <c r="G846" s="192">
        <v>2111096</v>
      </c>
      <c r="H846" s="68"/>
      <c r="I846" s="198" t="s">
        <v>3176</v>
      </c>
      <c r="J846" s="68"/>
      <c r="K846" s="68"/>
      <c r="L846" s="68"/>
      <c r="M846" s="68"/>
      <c r="N846" s="362"/>
      <c r="O846" s="362"/>
      <c r="P846" s="216">
        <v>0</v>
      </c>
      <c r="Q846" s="216">
        <v>3000</v>
      </c>
      <c r="R846" s="68" t="s">
        <v>638</v>
      </c>
      <c r="S846" s="363"/>
      <c r="T846" s="277"/>
    </row>
    <row r="847" spans="1:20" ht="63.75">
      <c r="A847" s="192" t="s">
        <v>541</v>
      </c>
      <c r="B847" s="68"/>
      <c r="C847" s="214" t="s">
        <v>590</v>
      </c>
      <c r="D847" s="215">
        <v>45050</v>
      </c>
      <c r="E847" s="192" t="s">
        <v>2964</v>
      </c>
      <c r="F847" s="192" t="s">
        <v>3</v>
      </c>
      <c r="G847" s="192">
        <v>2111030</v>
      </c>
      <c r="H847" s="68"/>
      <c r="I847" s="198" t="s">
        <v>3177</v>
      </c>
      <c r="J847" s="68"/>
      <c r="K847" s="68"/>
      <c r="L847" s="68"/>
      <c r="M847" s="68"/>
      <c r="N847" s="362"/>
      <c r="O847" s="362"/>
      <c r="P847" s="216">
        <v>0</v>
      </c>
      <c r="Q847" s="216">
        <v>3165.71</v>
      </c>
      <c r="R847" s="68" t="s">
        <v>638</v>
      </c>
      <c r="S847" s="363"/>
      <c r="T847" s="277"/>
    </row>
    <row r="848" spans="1:20" ht="51">
      <c r="A848" s="192" t="s">
        <v>541</v>
      </c>
      <c r="B848" s="68"/>
      <c r="C848" s="214" t="s">
        <v>590</v>
      </c>
      <c r="D848" s="215">
        <v>45050</v>
      </c>
      <c r="E848" s="192" t="s">
        <v>2965</v>
      </c>
      <c r="F848" s="192" t="s">
        <v>3</v>
      </c>
      <c r="G848" s="192">
        <v>2111083</v>
      </c>
      <c r="H848" s="68"/>
      <c r="I848" s="198" t="s">
        <v>3178</v>
      </c>
      <c r="J848" s="68"/>
      <c r="K848" s="68"/>
      <c r="L848" s="68"/>
      <c r="M848" s="68"/>
      <c r="N848" s="362"/>
      <c r="O848" s="362"/>
      <c r="P848" s="216">
        <v>0</v>
      </c>
      <c r="Q848" s="216">
        <v>942.09</v>
      </c>
      <c r="R848" s="68" t="s">
        <v>638</v>
      </c>
      <c r="S848" s="363"/>
      <c r="T848" s="277"/>
    </row>
    <row r="849" spans="1:20" ht="51">
      <c r="A849" s="192" t="s">
        <v>541</v>
      </c>
      <c r="B849" s="68"/>
      <c r="C849" s="214" t="s">
        <v>590</v>
      </c>
      <c r="D849" s="215">
        <v>45051</v>
      </c>
      <c r="E849" s="192" t="s">
        <v>2966</v>
      </c>
      <c r="F849" s="192" t="s">
        <v>3</v>
      </c>
      <c r="G849" s="192">
        <v>2111344</v>
      </c>
      <c r="H849" s="68"/>
      <c r="I849" s="198" t="s">
        <v>1762</v>
      </c>
      <c r="J849" s="68"/>
      <c r="K849" s="68"/>
      <c r="L849" s="68"/>
      <c r="M849" s="68"/>
      <c r="N849" s="362"/>
      <c r="O849" s="362"/>
      <c r="P849" s="216">
        <v>0</v>
      </c>
      <c r="Q849" s="216">
        <v>1360</v>
      </c>
      <c r="R849" s="68" t="s">
        <v>638</v>
      </c>
      <c r="S849" s="363"/>
      <c r="T849" s="277"/>
    </row>
    <row r="850" spans="1:20" ht="51">
      <c r="A850" s="192" t="s">
        <v>541</v>
      </c>
      <c r="B850" s="68"/>
      <c r="C850" s="214" t="s">
        <v>590</v>
      </c>
      <c r="D850" s="215">
        <v>45051</v>
      </c>
      <c r="E850" s="192" t="s">
        <v>2967</v>
      </c>
      <c r="F850" s="192" t="s">
        <v>3</v>
      </c>
      <c r="G850" s="192">
        <v>2111393</v>
      </c>
      <c r="H850" s="68"/>
      <c r="I850" s="198" t="s">
        <v>1764</v>
      </c>
      <c r="J850" s="68"/>
      <c r="K850" s="68"/>
      <c r="L850" s="68"/>
      <c r="M850" s="68"/>
      <c r="N850" s="362"/>
      <c r="O850" s="362"/>
      <c r="P850" s="216">
        <v>0</v>
      </c>
      <c r="Q850" s="216">
        <v>4310</v>
      </c>
      <c r="R850" s="68" t="s">
        <v>638</v>
      </c>
      <c r="S850" s="363"/>
      <c r="T850" s="277"/>
    </row>
    <row r="851" spans="1:20" ht="51">
      <c r="A851" s="192">
        <v>302</v>
      </c>
      <c r="B851" s="68"/>
      <c r="C851" s="214" t="s">
        <v>129</v>
      </c>
      <c r="D851" s="215">
        <v>45051</v>
      </c>
      <c r="E851" s="192" t="s">
        <v>2968</v>
      </c>
      <c r="F851" s="192" t="s">
        <v>3</v>
      </c>
      <c r="G851" s="192">
        <v>2111410</v>
      </c>
      <c r="H851" s="68"/>
      <c r="I851" s="198" t="s">
        <v>3179</v>
      </c>
      <c r="J851" s="68"/>
      <c r="K851" s="68"/>
      <c r="L851" s="68"/>
      <c r="M851" s="68"/>
      <c r="N851" s="362"/>
      <c r="O851" s="362"/>
      <c r="P851" s="216">
        <v>0</v>
      </c>
      <c r="Q851" s="216">
        <v>1435</v>
      </c>
      <c r="R851" s="68" t="s">
        <v>638</v>
      </c>
      <c r="S851" s="363"/>
      <c r="T851" s="277"/>
    </row>
    <row r="852" spans="1:20" ht="51">
      <c r="A852" s="192" t="s">
        <v>541</v>
      </c>
      <c r="B852" s="68"/>
      <c r="C852" s="214" t="s">
        <v>590</v>
      </c>
      <c r="D852" s="215">
        <v>45051</v>
      </c>
      <c r="E852" s="192" t="s">
        <v>2969</v>
      </c>
      <c r="F852" s="192" t="s">
        <v>3</v>
      </c>
      <c r="G852" s="192">
        <v>2111466</v>
      </c>
      <c r="H852" s="68"/>
      <c r="I852" s="198" t="s">
        <v>3180</v>
      </c>
      <c r="J852" s="68"/>
      <c r="K852" s="68"/>
      <c r="L852" s="68"/>
      <c r="M852" s="68"/>
      <c r="N852" s="362"/>
      <c r="O852" s="362"/>
      <c r="P852" s="216">
        <v>0</v>
      </c>
      <c r="Q852" s="216">
        <v>810</v>
      </c>
      <c r="R852" s="68" t="s">
        <v>638</v>
      </c>
      <c r="S852" s="363"/>
      <c r="T852" s="277"/>
    </row>
    <row r="853" spans="1:20" ht="51">
      <c r="A853" s="192">
        <v>594</v>
      </c>
      <c r="B853" s="68"/>
      <c r="C853" s="214" t="s">
        <v>88</v>
      </c>
      <c r="D853" s="215">
        <v>45051</v>
      </c>
      <c r="E853" s="192" t="s">
        <v>2970</v>
      </c>
      <c r="F853" s="192" t="s">
        <v>14</v>
      </c>
      <c r="G853" s="192">
        <v>2260520</v>
      </c>
      <c r="H853" s="68"/>
      <c r="I853" s="198" t="s">
        <v>3181</v>
      </c>
      <c r="J853" s="68"/>
      <c r="K853" s="68"/>
      <c r="L853" s="68"/>
      <c r="M853" s="68"/>
      <c r="N853" s="362"/>
      <c r="O853" s="362"/>
      <c r="P853" s="216">
        <v>50</v>
      </c>
      <c r="Q853" s="216">
        <v>0</v>
      </c>
      <c r="R853" s="68" t="s">
        <v>638</v>
      </c>
      <c r="S853" s="363"/>
      <c r="T853" s="277"/>
    </row>
    <row r="854" spans="1:20" ht="51">
      <c r="A854" s="192">
        <v>417</v>
      </c>
      <c r="B854" s="68"/>
      <c r="C854" s="214" t="s">
        <v>147</v>
      </c>
      <c r="D854" s="215">
        <v>45051</v>
      </c>
      <c r="E854" s="192" t="s">
        <v>2971</v>
      </c>
      <c r="F854" s="192" t="s">
        <v>3</v>
      </c>
      <c r="G854" s="192">
        <v>2111347</v>
      </c>
      <c r="H854" s="68"/>
      <c r="I854" s="198" t="s">
        <v>3182</v>
      </c>
      <c r="J854" s="68"/>
      <c r="K854" s="68"/>
      <c r="L854" s="68"/>
      <c r="M854" s="68"/>
      <c r="N854" s="362"/>
      <c r="O854" s="362"/>
      <c r="P854" s="216">
        <v>0</v>
      </c>
      <c r="Q854" s="216">
        <v>12790.75</v>
      </c>
      <c r="R854" s="68" t="s">
        <v>638</v>
      </c>
      <c r="S854" s="363"/>
      <c r="T854" s="277"/>
    </row>
    <row r="855" spans="1:20" ht="51">
      <c r="A855" s="192" t="s">
        <v>541</v>
      </c>
      <c r="B855" s="68"/>
      <c r="C855" s="214" t="s">
        <v>590</v>
      </c>
      <c r="D855" s="215">
        <v>45054</v>
      </c>
      <c r="E855" s="192" t="s">
        <v>2974</v>
      </c>
      <c r="F855" s="192" t="s">
        <v>3</v>
      </c>
      <c r="G855" s="192">
        <v>2111779</v>
      </c>
      <c r="H855" s="68"/>
      <c r="I855" s="198" t="s">
        <v>1761</v>
      </c>
      <c r="J855" s="68"/>
      <c r="K855" s="68"/>
      <c r="L855" s="68"/>
      <c r="M855" s="68"/>
      <c r="N855" s="362"/>
      <c r="O855" s="362"/>
      <c r="P855" s="216">
        <v>0</v>
      </c>
      <c r="Q855" s="216">
        <v>1441</v>
      </c>
      <c r="R855" s="68" t="s">
        <v>638</v>
      </c>
      <c r="S855" s="363"/>
      <c r="T855" s="277"/>
    </row>
    <row r="856" spans="1:20" ht="51">
      <c r="A856" s="192">
        <v>650</v>
      </c>
      <c r="B856" s="68"/>
      <c r="C856" s="214" t="s">
        <v>175</v>
      </c>
      <c r="D856" s="215">
        <v>45054</v>
      </c>
      <c r="E856" s="192" t="s">
        <v>2975</v>
      </c>
      <c r="F856" s="192" t="s">
        <v>3</v>
      </c>
      <c r="G856" s="192">
        <v>2111876</v>
      </c>
      <c r="H856" s="68"/>
      <c r="I856" s="198" t="s">
        <v>3185</v>
      </c>
      <c r="J856" s="68"/>
      <c r="K856" s="68"/>
      <c r="L856" s="68"/>
      <c r="M856" s="68"/>
      <c r="N856" s="362"/>
      <c r="O856" s="362"/>
      <c r="P856" s="216">
        <v>0</v>
      </c>
      <c r="Q856" s="216">
        <v>2000</v>
      </c>
      <c r="R856" s="68" t="s">
        <v>638</v>
      </c>
      <c r="S856" s="363"/>
      <c r="T856" s="277"/>
    </row>
    <row r="857" spans="1:20" ht="51">
      <c r="A857" s="192" t="s">
        <v>541</v>
      </c>
      <c r="B857" s="68"/>
      <c r="C857" s="214" t="s">
        <v>590</v>
      </c>
      <c r="D857" s="215">
        <v>45055</v>
      </c>
      <c r="E857" s="192" t="s">
        <v>2976</v>
      </c>
      <c r="F857" s="192" t="s">
        <v>3</v>
      </c>
      <c r="G857" s="192">
        <v>2112089</v>
      </c>
      <c r="H857" s="68"/>
      <c r="I857" s="198" t="s">
        <v>3186</v>
      </c>
      <c r="J857" s="68"/>
      <c r="K857" s="68"/>
      <c r="L857" s="68"/>
      <c r="M857" s="68"/>
      <c r="N857" s="362"/>
      <c r="O857" s="362"/>
      <c r="P857" s="216">
        <v>0</v>
      </c>
      <c r="Q857" s="216">
        <v>2294.0500000000002</v>
      </c>
      <c r="R857" s="68" t="s">
        <v>638</v>
      </c>
      <c r="S857" s="363"/>
      <c r="T857" s="277"/>
    </row>
    <row r="858" spans="1:20" ht="63.75">
      <c r="A858" s="192" t="s">
        <v>541</v>
      </c>
      <c r="B858" s="68"/>
      <c r="C858" s="214" t="s">
        <v>590</v>
      </c>
      <c r="D858" s="215">
        <v>45055</v>
      </c>
      <c r="E858" s="192" t="s">
        <v>2977</v>
      </c>
      <c r="F858" s="192" t="s">
        <v>3</v>
      </c>
      <c r="G858" s="192">
        <v>2112091</v>
      </c>
      <c r="H858" s="68"/>
      <c r="I858" s="198" t="s">
        <v>3187</v>
      </c>
      <c r="J858" s="68"/>
      <c r="K858" s="68"/>
      <c r="L858" s="68"/>
      <c r="M858" s="68"/>
      <c r="N858" s="362"/>
      <c r="O858" s="362"/>
      <c r="P858" s="216">
        <v>0</v>
      </c>
      <c r="Q858" s="216">
        <v>2294.0500000000002</v>
      </c>
      <c r="R858" s="68" t="s">
        <v>638</v>
      </c>
      <c r="S858" s="363"/>
      <c r="T858" s="277"/>
    </row>
    <row r="859" spans="1:20" ht="51">
      <c r="A859" s="192" t="s">
        <v>541</v>
      </c>
      <c r="B859" s="68"/>
      <c r="C859" s="214" t="s">
        <v>590</v>
      </c>
      <c r="D859" s="215">
        <v>45055</v>
      </c>
      <c r="E859" s="192" t="s">
        <v>2978</v>
      </c>
      <c r="F859" s="192" t="s">
        <v>3</v>
      </c>
      <c r="G859" s="192">
        <v>2112092</v>
      </c>
      <c r="H859" s="68"/>
      <c r="I859" s="198" t="s">
        <v>3188</v>
      </c>
      <c r="J859" s="68"/>
      <c r="K859" s="68"/>
      <c r="L859" s="68"/>
      <c r="M859" s="68"/>
      <c r="N859" s="362"/>
      <c r="O859" s="362"/>
      <c r="P859" s="216">
        <v>0</v>
      </c>
      <c r="Q859" s="216">
        <v>233.42</v>
      </c>
      <c r="R859" s="68" t="s">
        <v>638</v>
      </c>
      <c r="S859" s="363"/>
      <c r="T859" s="277"/>
    </row>
    <row r="860" spans="1:20" ht="63.75">
      <c r="A860" s="192" t="s">
        <v>541</v>
      </c>
      <c r="B860" s="68"/>
      <c r="C860" s="214" t="s">
        <v>590</v>
      </c>
      <c r="D860" s="215">
        <v>45055</v>
      </c>
      <c r="E860" s="192" t="s">
        <v>2979</v>
      </c>
      <c r="F860" s="192" t="s">
        <v>3</v>
      </c>
      <c r="G860" s="192">
        <v>2112094</v>
      </c>
      <c r="H860" s="68"/>
      <c r="I860" s="198" t="s">
        <v>3189</v>
      </c>
      <c r="J860" s="68"/>
      <c r="K860" s="68"/>
      <c r="L860" s="68"/>
      <c r="M860" s="68"/>
      <c r="N860" s="362"/>
      <c r="O860" s="362"/>
      <c r="P860" s="216">
        <v>0</v>
      </c>
      <c r="Q860" s="216">
        <v>1665.33</v>
      </c>
      <c r="R860" s="68" t="s">
        <v>638</v>
      </c>
      <c r="S860" s="363"/>
      <c r="T860" s="277"/>
    </row>
    <row r="861" spans="1:20" ht="63.75">
      <c r="A861" s="192" t="s">
        <v>541</v>
      </c>
      <c r="B861" s="68"/>
      <c r="C861" s="214" t="s">
        <v>590</v>
      </c>
      <c r="D861" s="215">
        <v>45055</v>
      </c>
      <c r="E861" s="192" t="s">
        <v>2980</v>
      </c>
      <c r="F861" s="192" t="s">
        <v>3</v>
      </c>
      <c r="G861" s="192">
        <v>2112098</v>
      </c>
      <c r="H861" s="68"/>
      <c r="I861" s="198" t="s">
        <v>3190</v>
      </c>
      <c r="J861" s="68"/>
      <c r="K861" s="68"/>
      <c r="L861" s="68"/>
      <c r="M861" s="68"/>
      <c r="N861" s="362"/>
      <c r="O861" s="362"/>
      <c r="P861" s="216">
        <v>0</v>
      </c>
      <c r="Q861" s="216">
        <v>1665.33</v>
      </c>
      <c r="R861" s="68" t="s">
        <v>638</v>
      </c>
      <c r="S861" s="363"/>
      <c r="T861" s="277"/>
    </row>
    <row r="862" spans="1:20" ht="51">
      <c r="A862" s="192" t="s">
        <v>541</v>
      </c>
      <c r="B862" s="68"/>
      <c r="C862" s="214" t="s">
        <v>590</v>
      </c>
      <c r="D862" s="215">
        <v>45055</v>
      </c>
      <c r="E862" s="192" t="s">
        <v>2981</v>
      </c>
      <c r="F862" s="192" t="s">
        <v>3</v>
      </c>
      <c r="G862" s="192">
        <v>2112099</v>
      </c>
      <c r="H862" s="68"/>
      <c r="I862" s="198" t="s">
        <v>3191</v>
      </c>
      <c r="J862" s="68"/>
      <c r="K862" s="68"/>
      <c r="L862" s="68"/>
      <c r="M862" s="68"/>
      <c r="N862" s="362"/>
      <c r="O862" s="362"/>
      <c r="P862" s="216">
        <v>0</v>
      </c>
      <c r="Q862" s="216">
        <v>3365.76</v>
      </c>
      <c r="R862" s="68" t="s">
        <v>638</v>
      </c>
      <c r="S862" s="363"/>
      <c r="T862" s="277"/>
    </row>
    <row r="863" spans="1:20" ht="51">
      <c r="A863" s="192" t="s">
        <v>541</v>
      </c>
      <c r="B863" s="68"/>
      <c r="C863" s="214" t="s">
        <v>590</v>
      </c>
      <c r="D863" s="215">
        <v>45055</v>
      </c>
      <c r="E863" s="192" t="s">
        <v>2982</v>
      </c>
      <c r="F863" s="192" t="s">
        <v>3</v>
      </c>
      <c r="G863" s="192">
        <v>2112103</v>
      </c>
      <c r="H863" s="68"/>
      <c r="I863" s="198" t="s">
        <v>3192</v>
      </c>
      <c r="J863" s="68"/>
      <c r="K863" s="68"/>
      <c r="L863" s="68"/>
      <c r="M863" s="68"/>
      <c r="N863" s="362"/>
      <c r="O863" s="362"/>
      <c r="P863" s="216">
        <v>0</v>
      </c>
      <c r="Q863" s="216">
        <v>3365.76</v>
      </c>
      <c r="R863" s="68" t="s">
        <v>638</v>
      </c>
      <c r="S863" s="363"/>
      <c r="T863" s="277"/>
    </row>
    <row r="864" spans="1:20" ht="63.75">
      <c r="A864" s="192" t="s">
        <v>541</v>
      </c>
      <c r="B864" s="68"/>
      <c r="C864" s="214" t="s">
        <v>590</v>
      </c>
      <c r="D864" s="215">
        <v>45055</v>
      </c>
      <c r="E864" s="192" t="s">
        <v>2983</v>
      </c>
      <c r="F864" s="192" t="s">
        <v>3</v>
      </c>
      <c r="G864" s="192">
        <v>2112078</v>
      </c>
      <c r="H864" s="68"/>
      <c r="I864" s="198" t="s">
        <v>3193</v>
      </c>
      <c r="J864" s="68"/>
      <c r="K864" s="68"/>
      <c r="L864" s="68"/>
      <c r="M864" s="68"/>
      <c r="N864" s="362"/>
      <c r="O864" s="362"/>
      <c r="P864" s="216">
        <v>0</v>
      </c>
      <c r="Q864" s="216">
        <v>4350.3599999999997</v>
      </c>
      <c r="R864" s="68" t="s">
        <v>638</v>
      </c>
      <c r="S864" s="363"/>
      <c r="T864" s="277"/>
    </row>
    <row r="865" spans="1:20" ht="63.75">
      <c r="A865" s="192" t="s">
        <v>541</v>
      </c>
      <c r="B865" s="68"/>
      <c r="C865" s="214" t="s">
        <v>590</v>
      </c>
      <c r="D865" s="215">
        <v>45055</v>
      </c>
      <c r="E865" s="192" t="s">
        <v>2984</v>
      </c>
      <c r="F865" s="192" t="s">
        <v>3</v>
      </c>
      <c r="G865" s="192">
        <v>2112079</v>
      </c>
      <c r="H865" s="68"/>
      <c r="I865" s="198" t="s">
        <v>3194</v>
      </c>
      <c r="J865" s="68"/>
      <c r="K865" s="68"/>
      <c r="L865" s="68"/>
      <c r="M865" s="68"/>
      <c r="N865" s="362"/>
      <c r="O865" s="362"/>
      <c r="P865" s="216">
        <v>0</v>
      </c>
      <c r="Q865" s="216">
        <v>6379.63</v>
      </c>
      <c r="R865" s="68" t="s">
        <v>638</v>
      </c>
      <c r="S865" s="363"/>
      <c r="T865" s="277"/>
    </row>
    <row r="866" spans="1:20" ht="51">
      <c r="A866" s="192" t="s">
        <v>541</v>
      </c>
      <c r="B866" s="68"/>
      <c r="C866" s="214" t="s">
        <v>590</v>
      </c>
      <c r="D866" s="215">
        <v>45056</v>
      </c>
      <c r="E866" s="192" t="s">
        <v>2985</v>
      </c>
      <c r="F866" s="192" t="s">
        <v>3</v>
      </c>
      <c r="G866" s="192">
        <v>2112362</v>
      </c>
      <c r="H866" s="68"/>
      <c r="I866" s="198" t="s">
        <v>3195</v>
      </c>
      <c r="J866" s="68"/>
      <c r="K866" s="68"/>
      <c r="L866" s="68"/>
      <c r="M866" s="68"/>
      <c r="N866" s="362"/>
      <c r="O866" s="362"/>
      <c r="P866" s="216">
        <v>0</v>
      </c>
      <c r="Q866" s="216">
        <v>418.99</v>
      </c>
      <c r="R866" s="68" t="s">
        <v>638</v>
      </c>
      <c r="S866" s="363"/>
      <c r="T866" s="277"/>
    </row>
    <row r="867" spans="1:20" ht="51">
      <c r="A867" s="192" t="s">
        <v>541</v>
      </c>
      <c r="B867" s="68"/>
      <c r="C867" s="214" t="s">
        <v>590</v>
      </c>
      <c r="D867" s="215">
        <v>45056</v>
      </c>
      <c r="E867" s="192" t="s">
        <v>2986</v>
      </c>
      <c r="F867" s="192" t="s">
        <v>3</v>
      </c>
      <c r="G867" s="192">
        <v>2112366</v>
      </c>
      <c r="H867" s="68"/>
      <c r="I867" s="198" t="s">
        <v>3196</v>
      </c>
      <c r="J867" s="68"/>
      <c r="K867" s="68"/>
      <c r="L867" s="68"/>
      <c r="M867" s="68"/>
      <c r="N867" s="362"/>
      <c r="O867" s="362"/>
      <c r="P867" s="216">
        <v>0</v>
      </c>
      <c r="Q867" s="216">
        <v>336.15</v>
      </c>
      <c r="R867" s="68" t="s">
        <v>638</v>
      </c>
      <c r="S867" s="363"/>
      <c r="T867" s="277"/>
    </row>
    <row r="868" spans="1:20" ht="63.75">
      <c r="A868" s="192" t="s">
        <v>541</v>
      </c>
      <c r="B868" s="68"/>
      <c r="C868" s="214" t="s">
        <v>590</v>
      </c>
      <c r="D868" s="215">
        <v>45056</v>
      </c>
      <c r="E868" s="192" t="s">
        <v>2987</v>
      </c>
      <c r="F868" s="192" t="s">
        <v>6</v>
      </c>
      <c r="G868" s="192">
        <v>1809821</v>
      </c>
      <c r="H868" s="68"/>
      <c r="I868" s="198" t="s">
        <v>3197</v>
      </c>
      <c r="J868" s="68"/>
      <c r="K868" s="68"/>
      <c r="L868" s="68"/>
      <c r="M868" s="68"/>
      <c r="N868" s="362"/>
      <c r="O868" s="362"/>
      <c r="P868" s="216">
        <v>0</v>
      </c>
      <c r="Q868" s="216">
        <v>19505420.84</v>
      </c>
      <c r="R868" s="68" t="s">
        <v>638</v>
      </c>
      <c r="S868" s="363"/>
      <c r="T868" s="277"/>
    </row>
    <row r="869" spans="1:20" ht="63.75">
      <c r="A869" s="192" t="s">
        <v>541</v>
      </c>
      <c r="B869" s="68"/>
      <c r="C869" s="214" t="s">
        <v>590</v>
      </c>
      <c r="D869" s="215">
        <v>45056</v>
      </c>
      <c r="E869" s="192" t="s">
        <v>2988</v>
      </c>
      <c r="F869" s="192" t="s">
        <v>3</v>
      </c>
      <c r="G869" s="192">
        <v>2112409</v>
      </c>
      <c r="H869" s="68"/>
      <c r="I869" s="198" t="s">
        <v>3198</v>
      </c>
      <c r="J869" s="68"/>
      <c r="K869" s="68"/>
      <c r="L869" s="68"/>
      <c r="M869" s="68"/>
      <c r="N869" s="362"/>
      <c r="O869" s="362"/>
      <c r="P869" s="216">
        <v>0</v>
      </c>
      <c r="Q869" s="216">
        <v>4029.31</v>
      </c>
      <c r="R869" s="68" t="s">
        <v>638</v>
      </c>
      <c r="S869" s="363"/>
      <c r="T869" s="277"/>
    </row>
    <row r="870" spans="1:20" ht="63.75">
      <c r="A870" s="192" t="s">
        <v>541</v>
      </c>
      <c r="B870" s="68"/>
      <c r="C870" s="214" t="s">
        <v>590</v>
      </c>
      <c r="D870" s="215">
        <v>45056</v>
      </c>
      <c r="E870" s="192" t="s">
        <v>2989</v>
      </c>
      <c r="F870" s="192" t="s">
        <v>3</v>
      </c>
      <c r="G870" s="192">
        <v>2112416</v>
      </c>
      <c r="H870" s="68"/>
      <c r="I870" s="198" t="s">
        <v>3199</v>
      </c>
      <c r="J870" s="68"/>
      <c r="K870" s="68"/>
      <c r="L870" s="68"/>
      <c r="M870" s="68"/>
      <c r="N870" s="362"/>
      <c r="O870" s="362"/>
      <c r="P870" s="216">
        <v>0</v>
      </c>
      <c r="Q870" s="216">
        <v>4029.31</v>
      </c>
      <c r="R870" s="68" t="s">
        <v>638</v>
      </c>
      <c r="S870" s="363"/>
      <c r="T870" s="277"/>
    </row>
    <row r="871" spans="1:20" ht="51">
      <c r="A871" s="192" t="s">
        <v>541</v>
      </c>
      <c r="B871" s="68"/>
      <c r="C871" s="214" t="s">
        <v>590</v>
      </c>
      <c r="D871" s="215">
        <v>45056</v>
      </c>
      <c r="E871" s="192" t="s">
        <v>2990</v>
      </c>
      <c r="F871" s="192" t="s">
        <v>3</v>
      </c>
      <c r="G871" s="192">
        <v>2112424</v>
      </c>
      <c r="H871" s="68"/>
      <c r="I871" s="198" t="s">
        <v>3200</v>
      </c>
      <c r="J871" s="68"/>
      <c r="K871" s="68"/>
      <c r="L871" s="68"/>
      <c r="M871" s="68"/>
      <c r="N871" s="362"/>
      <c r="O871" s="362"/>
      <c r="P871" s="216">
        <v>0</v>
      </c>
      <c r="Q871" s="216">
        <v>11335.14</v>
      </c>
      <c r="R871" s="68" t="s">
        <v>638</v>
      </c>
      <c r="S871" s="363"/>
      <c r="T871" s="277"/>
    </row>
    <row r="872" spans="1:20" ht="89.25">
      <c r="A872" s="192" t="s">
        <v>541</v>
      </c>
      <c r="B872" s="68"/>
      <c r="C872" s="214" t="s">
        <v>590</v>
      </c>
      <c r="D872" s="215">
        <v>45056</v>
      </c>
      <c r="E872" s="192" t="s">
        <v>2991</v>
      </c>
      <c r="F872" s="192" t="s">
        <v>6</v>
      </c>
      <c r="G872" s="192">
        <v>337</v>
      </c>
      <c r="H872" s="68"/>
      <c r="I872" s="198" t="s">
        <v>3201</v>
      </c>
      <c r="J872" s="68"/>
      <c r="K872" s="68"/>
      <c r="L872" s="68"/>
      <c r="M872" s="68"/>
      <c r="N872" s="362"/>
      <c r="O872" s="362"/>
      <c r="P872" s="216">
        <v>0</v>
      </c>
      <c r="Q872" s="216">
        <v>3785.41</v>
      </c>
      <c r="R872" s="68" t="s">
        <v>638</v>
      </c>
      <c r="S872" s="363"/>
      <c r="T872" s="277"/>
    </row>
    <row r="873" spans="1:20" ht="63.75">
      <c r="A873" s="192" t="s">
        <v>541</v>
      </c>
      <c r="B873" s="68"/>
      <c r="C873" s="214" t="s">
        <v>590</v>
      </c>
      <c r="D873" s="215">
        <v>45056</v>
      </c>
      <c r="E873" s="192" t="s">
        <v>2992</v>
      </c>
      <c r="F873" s="192" t="s">
        <v>3</v>
      </c>
      <c r="G873" s="192">
        <v>2112360</v>
      </c>
      <c r="H873" s="68"/>
      <c r="I873" s="198" t="s">
        <v>3202</v>
      </c>
      <c r="J873" s="68"/>
      <c r="K873" s="68"/>
      <c r="L873" s="68"/>
      <c r="M873" s="68"/>
      <c r="N873" s="362"/>
      <c r="O873" s="362"/>
      <c r="P873" s="216">
        <v>0</v>
      </c>
      <c r="Q873" s="216">
        <v>1016.36</v>
      </c>
      <c r="R873" s="68" t="s">
        <v>638</v>
      </c>
      <c r="S873" s="363"/>
      <c r="T873" s="277"/>
    </row>
    <row r="874" spans="1:20" ht="89.25">
      <c r="A874" s="192" t="s">
        <v>541</v>
      </c>
      <c r="B874" s="68"/>
      <c r="C874" s="214" t="s">
        <v>590</v>
      </c>
      <c r="D874" s="215">
        <v>45056</v>
      </c>
      <c r="E874" s="192" t="s">
        <v>2993</v>
      </c>
      <c r="F874" s="192" t="s">
        <v>639</v>
      </c>
      <c r="G874" s="192">
        <v>5602552</v>
      </c>
      <c r="H874" s="68"/>
      <c r="I874" s="198" t="s">
        <v>3203</v>
      </c>
      <c r="J874" s="68"/>
      <c r="K874" s="68"/>
      <c r="L874" s="68"/>
      <c r="M874" s="68"/>
      <c r="N874" s="362"/>
      <c r="O874" s="362"/>
      <c r="P874" s="216">
        <v>0</v>
      </c>
      <c r="Q874" s="216">
        <v>14710.77</v>
      </c>
      <c r="R874" s="68" t="s">
        <v>638</v>
      </c>
      <c r="S874" s="363"/>
      <c r="T874" s="277"/>
    </row>
    <row r="875" spans="1:20" ht="89.25">
      <c r="A875" s="192" t="s">
        <v>541</v>
      </c>
      <c r="B875" s="68"/>
      <c r="C875" s="214" t="s">
        <v>590</v>
      </c>
      <c r="D875" s="215">
        <v>45056</v>
      </c>
      <c r="E875" s="192" t="s">
        <v>2994</v>
      </c>
      <c r="F875" s="192" t="s">
        <v>639</v>
      </c>
      <c r="G875" s="192">
        <v>5602579</v>
      </c>
      <c r="H875" s="68"/>
      <c r="I875" s="198" t="s">
        <v>3204</v>
      </c>
      <c r="J875" s="68"/>
      <c r="K875" s="68"/>
      <c r="L875" s="68"/>
      <c r="M875" s="68"/>
      <c r="N875" s="362"/>
      <c r="O875" s="362"/>
      <c r="P875" s="216">
        <v>0</v>
      </c>
      <c r="Q875" s="216">
        <v>2743925.82</v>
      </c>
      <c r="R875" s="68" t="s">
        <v>638</v>
      </c>
      <c r="S875" s="363"/>
      <c r="T875" s="277"/>
    </row>
    <row r="876" spans="1:20" ht="51">
      <c r="A876" s="192" t="s">
        <v>541</v>
      </c>
      <c r="B876" s="68"/>
      <c r="C876" s="214" t="s">
        <v>590</v>
      </c>
      <c r="D876" s="215">
        <v>45057</v>
      </c>
      <c r="E876" s="192" t="s">
        <v>2995</v>
      </c>
      <c r="F876" s="192" t="s">
        <v>639</v>
      </c>
      <c r="G876" s="192">
        <v>5603755</v>
      </c>
      <c r="H876" s="68"/>
      <c r="I876" s="198" t="s">
        <v>2828</v>
      </c>
      <c r="J876" s="68"/>
      <c r="K876" s="68"/>
      <c r="L876" s="68"/>
      <c r="M876" s="68"/>
      <c r="N876" s="362"/>
      <c r="O876" s="362"/>
      <c r="P876" s="216">
        <v>0</v>
      </c>
      <c r="Q876" s="216">
        <v>250000000</v>
      </c>
      <c r="R876" s="68" t="s">
        <v>638</v>
      </c>
      <c r="S876" s="363"/>
      <c r="T876" s="277"/>
    </row>
    <row r="877" spans="1:20" ht="51">
      <c r="A877" s="192">
        <v>288</v>
      </c>
      <c r="B877" s="68"/>
      <c r="C877" s="214" t="s">
        <v>117</v>
      </c>
      <c r="D877" s="215">
        <v>45057</v>
      </c>
      <c r="E877" s="192" t="s">
        <v>2996</v>
      </c>
      <c r="F877" s="192" t="s">
        <v>3</v>
      </c>
      <c r="G877" s="192">
        <v>2112692</v>
      </c>
      <c r="H877" s="68"/>
      <c r="I877" s="198" t="s">
        <v>3205</v>
      </c>
      <c r="J877" s="68"/>
      <c r="K877" s="68"/>
      <c r="L877" s="68"/>
      <c r="M877" s="68"/>
      <c r="N877" s="362"/>
      <c r="O877" s="362"/>
      <c r="P877" s="216">
        <v>0</v>
      </c>
      <c r="Q877" s="216">
        <v>18</v>
      </c>
      <c r="R877" s="68" t="s">
        <v>638</v>
      </c>
      <c r="S877" s="363"/>
      <c r="T877" s="277"/>
    </row>
    <row r="878" spans="1:20" ht="51">
      <c r="A878" s="192" t="s">
        <v>541</v>
      </c>
      <c r="B878" s="68"/>
      <c r="C878" s="214" t="s">
        <v>590</v>
      </c>
      <c r="D878" s="215">
        <v>45057</v>
      </c>
      <c r="E878" s="192" t="s">
        <v>2997</v>
      </c>
      <c r="F878" s="192" t="s">
        <v>3</v>
      </c>
      <c r="G878" s="192">
        <v>2112750</v>
      </c>
      <c r="H878" s="68"/>
      <c r="I878" s="198" t="s">
        <v>3206</v>
      </c>
      <c r="J878" s="68"/>
      <c r="K878" s="68"/>
      <c r="L878" s="68"/>
      <c r="M878" s="68"/>
      <c r="N878" s="362"/>
      <c r="O878" s="362"/>
      <c r="P878" s="216">
        <v>0</v>
      </c>
      <c r="Q878" s="216">
        <v>4811.87</v>
      </c>
      <c r="R878" s="68" t="s">
        <v>638</v>
      </c>
      <c r="S878" s="363"/>
      <c r="T878" s="277"/>
    </row>
    <row r="879" spans="1:20" ht="51">
      <c r="A879" s="192" t="s">
        <v>541</v>
      </c>
      <c r="B879" s="68"/>
      <c r="C879" s="214" t="s">
        <v>590</v>
      </c>
      <c r="D879" s="215">
        <v>45057</v>
      </c>
      <c r="E879" s="192" t="s">
        <v>2998</v>
      </c>
      <c r="F879" s="192" t="s">
        <v>6</v>
      </c>
      <c r="G879" s="192">
        <v>1810926</v>
      </c>
      <c r="H879" s="68"/>
      <c r="I879" s="198" t="s">
        <v>3207</v>
      </c>
      <c r="J879" s="68"/>
      <c r="K879" s="68"/>
      <c r="L879" s="68"/>
      <c r="M879" s="68"/>
      <c r="N879" s="362"/>
      <c r="O879" s="362"/>
      <c r="P879" s="216">
        <v>0</v>
      </c>
      <c r="Q879" s="216">
        <v>3575.92</v>
      </c>
      <c r="R879" s="68" t="s">
        <v>1464</v>
      </c>
      <c r="S879" s="363"/>
      <c r="T879" s="277"/>
    </row>
    <row r="880" spans="1:20" ht="51">
      <c r="A880" s="192" t="s">
        <v>541</v>
      </c>
      <c r="B880" s="68"/>
      <c r="C880" s="214" t="s">
        <v>590</v>
      </c>
      <c r="D880" s="215">
        <v>45057</v>
      </c>
      <c r="E880" s="192" t="s">
        <v>2999</v>
      </c>
      <c r="F880" s="192" t="s">
        <v>3</v>
      </c>
      <c r="G880" s="192">
        <v>2112682</v>
      </c>
      <c r="H880" s="68"/>
      <c r="I880" s="198" t="s">
        <v>3208</v>
      </c>
      <c r="J880" s="68"/>
      <c r="K880" s="68"/>
      <c r="L880" s="68"/>
      <c r="M880" s="68"/>
      <c r="N880" s="362"/>
      <c r="O880" s="362"/>
      <c r="P880" s="216">
        <v>0</v>
      </c>
      <c r="Q880" s="216">
        <v>2471.27</v>
      </c>
      <c r="R880" s="68" t="s">
        <v>638</v>
      </c>
      <c r="S880" s="363"/>
      <c r="T880" s="277"/>
    </row>
    <row r="881" spans="1:20" ht="89.25">
      <c r="A881" s="192" t="s">
        <v>541</v>
      </c>
      <c r="B881" s="68"/>
      <c r="C881" s="214" t="s">
        <v>590</v>
      </c>
      <c r="D881" s="215">
        <v>45058</v>
      </c>
      <c r="E881" s="192" t="s">
        <v>3000</v>
      </c>
      <c r="F881" s="192" t="s">
        <v>639</v>
      </c>
      <c r="G881" s="192">
        <v>5605537</v>
      </c>
      <c r="H881" s="68"/>
      <c r="I881" s="198" t="s">
        <v>3209</v>
      </c>
      <c r="J881" s="68"/>
      <c r="K881" s="68"/>
      <c r="L881" s="68"/>
      <c r="M881" s="68"/>
      <c r="N881" s="362"/>
      <c r="O881" s="362"/>
      <c r="P881" s="216">
        <v>0</v>
      </c>
      <c r="Q881" s="216">
        <v>17623.25</v>
      </c>
      <c r="R881" s="68" t="s">
        <v>638</v>
      </c>
      <c r="S881" s="363"/>
      <c r="T881" s="277"/>
    </row>
    <row r="882" spans="1:20" ht="51">
      <c r="A882" s="192" t="s">
        <v>541</v>
      </c>
      <c r="B882" s="68"/>
      <c r="C882" s="214" t="s">
        <v>590</v>
      </c>
      <c r="D882" s="215">
        <v>45058</v>
      </c>
      <c r="E882" s="192" t="s">
        <v>3001</v>
      </c>
      <c r="F882" s="192" t="s">
        <v>3</v>
      </c>
      <c r="G882" s="192">
        <v>2112921</v>
      </c>
      <c r="H882" s="68"/>
      <c r="I882" s="198" t="s">
        <v>3210</v>
      </c>
      <c r="J882" s="68"/>
      <c r="K882" s="68"/>
      <c r="L882" s="68"/>
      <c r="M882" s="68"/>
      <c r="N882" s="362"/>
      <c r="O882" s="362"/>
      <c r="P882" s="216">
        <v>0</v>
      </c>
      <c r="Q882" s="216">
        <v>800</v>
      </c>
      <c r="R882" s="68" t="s">
        <v>638</v>
      </c>
      <c r="S882" s="363"/>
      <c r="T882" s="277"/>
    </row>
    <row r="883" spans="1:20" ht="51">
      <c r="A883" s="192" t="s">
        <v>541</v>
      </c>
      <c r="B883" s="68"/>
      <c r="C883" s="214" t="s">
        <v>590</v>
      </c>
      <c r="D883" s="215">
        <v>45058</v>
      </c>
      <c r="E883" s="192" t="s">
        <v>3002</v>
      </c>
      <c r="F883" s="192" t="s">
        <v>3</v>
      </c>
      <c r="G883" s="192">
        <v>2112932</v>
      </c>
      <c r="H883" s="68"/>
      <c r="I883" s="198" t="s">
        <v>3211</v>
      </c>
      <c r="J883" s="68"/>
      <c r="K883" s="68"/>
      <c r="L883" s="68"/>
      <c r="M883" s="68"/>
      <c r="N883" s="362"/>
      <c r="O883" s="362"/>
      <c r="P883" s="216">
        <v>0</v>
      </c>
      <c r="Q883" s="216">
        <v>1364.9</v>
      </c>
      <c r="R883" s="68" t="s">
        <v>638</v>
      </c>
      <c r="S883" s="363"/>
      <c r="T883" s="277"/>
    </row>
    <row r="884" spans="1:20" ht="89.25">
      <c r="A884" s="192" t="s">
        <v>542</v>
      </c>
      <c r="B884" s="68"/>
      <c r="C884" s="214" t="s">
        <v>691</v>
      </c>
      <c r="D884" s="215">
        <v>45058</v>
      </c>
      <c r="E884" s="192" t="s">
        <v>3003</v>
      </c>
      <c r="F884" s="192" t="s">
        <v>12</v>
      </c>
      <c r="G884" s="192">
        <v>1060167</v>
      </c>
      <c r="H884" s="68"/>
      <c r="I884" s="198" t="s">
        <v>3212</v>
      </c>
      <c r="J884" s="68"/>
      <c r="K884" s="68"/>
      <c r="L884" s="68"/>
      <c r="M884" s="68"/>
      <c r="N884" s="362"/>
      <c r="O884" s="362"/>
      <c r="P884" s="216">
        <v>4425989.12</v>
      </c>
      <c r="Q884" s="216">
        <v>0</v>
      </c>
      <c r="R884" s="68" t="s">
        <v>638</v>
      </c>
      <c r="S884" s="363"/>
      <c r="T884" s="277"/>
    </row>
    <row r="885" spans="1:20" ht="51">
      <c r="A885" s="192" t="s">
        <v>541</v>
      </c>
      <c r="B885" s="68"/>
      <c r="C885" s="214" t="s">
        <v>590</v>
      </c>
      <c r="D885" s="215">
        <v>45061</v>
      </c>
      <c r="E885" s="192" t="s">
        <v>3004</v>
      </c>
      <c r="F885" s="192" t="s">
        <v>3</v>
      </c>
      <c r="G885" s="192">
        <v>2113394</v>
      </c>
      <c r="H885" s="68"/>
      <c r="I885" s="198" t="s">
        <v>3213</v>
      </c>
      <c r="J885" s="68"/>
      <c r="K885" s="68"/>
      <c r="L885" s="68"/>
      <c r="M885" s="68"/>
      <c r="N885" s="362"/>
      <c r="O885" s="362"/>
      <c r="P885" s="216">
        <v>0</v>
      </c>
      <c r="Q885" s="216">
        <v>969.33</v>
      </c>
      <c r="R885" s="68" t="s">
        <v>638</v>
      </c>
      <c r="S885" s="363"/>
      <c r="T885" s="277"/>
    </row>
    <row r="886" spans="1:20" ht="51">
      <c r="A886" s="192" t="s">
        <v>541</v>
      </c>
      <c r="B886" s="68"/>
      <c r="C886" s="214" t="s">
        <v>590</v>
      </c>
      <c r="D886" s="215">
        <v>45061</v>
      </c>
      <c r="E886" s="192" t="s">
        <v>3005</v>
      </c>
      <c r="F886" s="192" t="s">
        <v>3</v>
      </c>
      <c r="G886" s="192">
        <v>2113441</v>
      </c>
      <c r="H886" s="68"/>
      <c r="I886" s="198" t="s">
        <v>2830</v>
      </c>
      <c r="J886" s="68"/>
      <c r="K886" s="68"/>
      <c r="L886" s="68"/>
      <c r="M886" s="68"/>
      <c r="N886" s="362"/>
      <c r="O886" s="362"/>
      <c r="P886" s="216">
        <v>0</v>
      </c>
      <c r="Q886" s="216">
        <v>700</v>
      </c>
      <c r="R886" s="68" t="s">
        <v>638</v>
      </c>
      <c r="S886" s="363"/>
      <c r="T886" s="277"/>
    </row>
    <row r="887" spans="1:20" ht="63.75">
      <c r="A887" s="192">
        <v>597</v>
      </c>
      <c r="B887" s="68"/>
      <c r="C887" s="214" t="s">
        <v>677</v>
      </c>
      <c r="D887" s="215">
        <v>45061</v>
      </c>
      <c r="E887" s="192" t="s">
        <v>3006</v>
      </c>
      <c r="F887" s="192" t="s">
        <v>6</v>
      </c>
      <c r="G887" s="192">
        <v>2270882</v>
      </c>
      <c r="H887" s="68"/>
      <c r="I887" s="198" t="s">
        <v>3214</v>
      </c>
      <c r="J887" s="68"/>
      <c r="K887" s="68"/>
      <c r="L887" s="68"/>
      <c r="M887" s="68"/>
      <c r="N887" s="362"/>
      <c r="O887" s="362"/>
      <c r="P887" s="216">
        <v>0</v>
      </c>
      <c r="Q887" s="216">
        <v>514500</v>
      </c>
      <c r="R887" s="68" t="s">
        <v>638</v>
      </c>
      <c r="S887" s="363"/>
      <c r="T887" s="277"/>
    </row>
    <row r="888" spans="1:20" ht="102">
      <c r="A888" s="192">
        <v>310</v>
      </c>
      <c r="B888" s="68"/>
      <c r="C888" s="214" t="s">
        <v>131</v>
      </c>
      <c r="D888" s="215">
        <v>45061</v>
      </c>
      <c r="E888" s="192" t="s">
        <v>3007</v>
      </c>
      <c r="F888" s="192" t="s">
        <v>601</v>
      </c>
      <c r="G888" s="192">
        <v>18218</v>
      </c>
      <c r="H888" s="68"/>
      <c r="I888" s="198" t="s">
        <v>3215</v>
      </c>
      <c r="J888" s="68"/>
      <c r="K888" s="68"/>
      <c r="L888" s="68"/>
      <c r="M888" s="68"/>
      <c r="N888" s="362"/>
      <c r="O888" s="362"/>
      <c r="P888" s="216">
        <v>18038.990000000002</v>
      </c>
      <c r="Q888" s="216">
        <v>0</v>
      </c>
      <c r="R888" s="68" t="s">
        <v>638</v>
      </c>
      <c r="S888" s="363"/>
      <c r="T888" s="277"/>
    </row>
    <row r="889" spans="1:20" ht="51">
      <c r="A889" s="192" t="s">
        <v>541</v>
      </c>
      <c r="B889" s="68"/>
      <c r="C889" s="214" t="s">
        <v>590</v>
      </c>
      <c r="D889" s="215">
        <v>45061</v>
      </c>
      <c r="E889" s="192" t="s">
        <v>3008</v>
      </c>
      <c r="F889" s="192" t="s">
        <v>3</v>
      </c>
      <c r="G889" s="192">
        <v>2113341</v>
      </c>
      <c r="H889" s="68"/>
      <c r="I889" s="198" t="s">
        <v>3216</v>
      </c>
      <c r="J889" s="68"/>
      <c r="K889" s="68"/>
      <c r="L889" s="68"/>
      <c r="M889" s="68"/>
      <c r="N889" s="362"/>
      <c r="O889" s="362"/>
      <c r="P889" s="216">
        <v>0</v>
      </c>
      <c r="Q889" s="216">
        <v>544.24</v>
      </c>
      <c r="R889" s="68" t="s">
        <v>638</v>
      </c>
      <c r="S889" s="363"/>
      <c r="T889" s="277"/>
    </row>
    <row r="890" spans="1:20" ht="51">
      <c r="A890" s="192" t="s">
        <v>541</v>
      </c>
      <c r="B890" s="68"/>
      <c r="C890" s="214" t="s">
        <v>590</v>
      </c>
      <c r="D890" s="215">
        <v>45061</v>
      </c>
      <c r="E890" s="192" t="s">
        <v>3009</v>
      </c>
      <c r="F890" s="192" t="s">
        <v>3</v>
      </c>
      <c r="G890" s="192">
        <v>2113342</v>
      </c>
      <c r="H890" s="68"/>
      <c r="I890" s="198" t="s">
        <v>3217</v>
      </c>
      <c r="J890" s="68"/>
      <c r="K890" s="68"/>
      <c r="L890" s="68"/>
      <c r="M890" s="68"/>
      <c r="N890" s="362"/>
      <c r="O890" s="362"/>
      <c r="P890" s="216">
        <v>0</v>
      </c>
      <c r="Q890" s="216">
        <v>329572</v>
      </c>
      <c r="R890" s="68" t="s">
        <v>638</v>
      </c>
      <c r="S890" s="363"/>
      <c r="T890" s="277"/>
    </row>
    <row r="891" spans="1:20" ht="51">
      <c r="A891" s="192" t="s">
        <v>541</v>
      </c>
      <c r="B891" s="68"/>
      <c r="C891" s="214" t="s">
        <v>590</v>
      </c>
      <c r="D891" s="215">
        <v>45062</v>
      </c>
      <c r="E891" s="192" t="s">
        <v>3010</v>
      </c>
      <c r="F891" s="192" t="s">
        <v>3</v>
      </c>
      <c r="G891" s="192">
        <v>2113598</v>
      </c>
      <c r="H891" s="68"/>
      <c r="I891" s="198" t="s">
        <v>3218</v>
      </c>
      <c r="J891" s="68"/>
      <c r="K891" s="68"/>
      <c r="L891" s="68"/>
      <c r="M891" s="68"/>
      <c r="N891" s="362"/>
      <c r="O891" s="362"/>
      <c r="P891" s="216">
        <v>0</v>
      </c>
      <c r="Q891" s="216">
        <v>7903.24</v>
      </c>
      <c r="R891" s="68" t="s">
        <v>638</v>
      </c>
      <c r="S891" s="363"/>
      <c r="T891" s="277"/>
    </row>
    <row r="892" spans="1:20" ht="76.5">
      <c r="A892" s="192">
        <v>597</v>
      </c>
      <c r="B892" s="68"/>
      <c r="C892" s="214" t="s">
        <v>677</v>
      </c>
      <c r="D892" s="215">
        <v>45062</v>
      </c>
      <c r="E892" s="192" t="s">
        <v>3011</v>
      </c>
      <c r="F892" s="192" t="s">
        <v>6</v>
      </c>
      <c r="G892" s="192">
        <v>2272028</v>
      </c>
      <c r="H892" s="68"/>
      <c r="I892" s="198" t="s">
        <v>3220</v>
      </c>
      <c r="J892" s="68"/>
      <c r="K892" s="68"/>
      <c r="L892" s="68"/>
      <c r="M892" s="68"/>
      <c r="N892" s="362"/>
      <c r="O892" s="362"/>
      <c r="P892" s="216">
        <v>0</v>
      </c>
      <c r="Q892" s="216">
        <v>8232000</v>
      </c>
      <c r="R892" s="68" t="s">
        <v>638</v>
      </c>
      <c r="S892" s="363"/>
      <c r="T892" s="277"/>
    </row>
    <row r="893" spans="1:20" ht="51">
      <c r="A893" s="192">
        <v>81</v>
      </c>
      <c r="B893" s="68"/>
      <c r="C893" s="214" t="s">
        <v>49</v>
      </c>
      <c r="D893" s="215">
        <v>45062</v>
      </c>
      <c r="E893" s="192" t="s">
        <v>3012</v>
      </c>
      <c r="F893" s="192" t="s">
        <v>3</v>
      </c>
      <c r="G893" s="192">
        <v>2113680</v>
      </c>
      <c r="H893" s="68"/>
      <c r="I893" s="198" t="s">
        <v>3221</v>
      </c>
      <c r="J893" s="68"/>
      <c r="K893" s="68"/>
      <c r="L893" s="68"/>
      <c r="M893" s="68"/>
      <c r="N893" s="362"/>
      <c r="O893" s="362"/>
      <c r="P893" s="216">
        <v>0</v>
      </c>
      <c r="Q893" s="216">
        <v>460628.35</v>
      </c>
      <c r="R893" s="68" t="s">
        <v>638</v>
      </c>
      <c r="S893" s="363"/>
      <c r="T893" s="277"/>
    </row>
    <row r="894" spans="1:20" ht="51">
      <c r="A894" s="192">
        <v>423</v>
      </c>
      <c r="B894" s="68"/>
      <c r="C894" s="214" t="s">
        <v>150</v>
      </c>
      <c r="D894" s="215">
        <v>45063</v>
      </c>
      <c r="E894" s="192" t="s">
        <v>3013</v>
      </c>
      <c r="F894" s="192" t="s">
        <v>3</v>
      </c>
      <c r="G894" s="192">
        <v>2113988</v>
      </c>
      <c r="H894" s="68"/>
      <c r="I894" s="198" t="s">
        <v>3222</v>
      </c>
      <c r="J894" s="68"/>
      <c r="K894" s="68"/>
      <c r="L894" s="68"/>
      <c r="M894" s="68"/>
      <c r="N894" s="362"/>
      <c r="O894" s="362"/>
      <c r="P894" s="216">
        <v>0</v>
      </c>
      <c r="Q894" s="216">
        <v>3549.77</v>
      </c>
      <c r="R894" s="68" t="s">
        <v>638</v>
      </c>
      <c r="S894" s="363"/>
      <c r="T894" s="277"/>
    </row>
    <row r="895" spans="1:20" ht="51">
      <c r="A895" s="192" t="s">
        <v>541</v>
      </c>
      <c r="B895" s="68"/>
      <c r="C895" s="214" t="s">
        <v>590</v>
      </c>
      <c r="D895" s="215">
        <v>45063</v>
      </c>
      <c r="E895" s="192" t="s">
        <v>3014</v>
      </c>
      <c r="F895" s="192" t="s">
        <v>3</v>
      </c>
      <c r="G895" s="192">
        <v>2114041</v>
      </c>
      <c r="H895" s="68"/>
      <c r="I895" s="198" t="s">
        <v>3223</v>
      </c>
      <c r="J895" s="68"/>
      <c r="K895" s="68"/>
      <c r="L895" s="68"/>
      <c r="M895" s="68"/>
      <c r="N895" s="362"/>
      <c r="O895" s="362"/>
      <c r="P895" s="216">
        <v>0</v>
      </c>
      <c r="Q895" s="216">
        <v>2589.23</v>
      </c>
      <c r="R895" s="68" t="s">
        <v>638</v>
      </c>
      <c r="S895" s="363"/>
      <c r="T895" s="277"/>
    </row>
    <row r="896" spans="1:20" ht="102">
      <c r="A896" s="192">
        <v>596</v>
      </c>
      <c r="B896" s="68"/>
      <c r="C896" s="214" t="s">
        <v>1248</v>
      </c>
      <c r="D896" s="215">
        <v>45064</v>
      </c>
      <c r="E896" s="192" t="s">
        <v>3015</v>
      </c>
      <c r="F896" s="192" t="s">
        <v>601</v>
      </c>
      <c r="G896" s="192">
        <v>18269</v>
      </c>
      <c r="H896" s="68"/>
      <c r="I896" s="198" t="s">
        <v>3224</v>
      </c>
      <c r="J896" s="68"/>
      <c r="K896" s="68"/>
      <c r="L896" s="68"/>
      <c r="M896" s="68"/>
      <c r="N896" s="362"/>
      <c r="O896" s="362"/>
      <c r="P896" s="216">
        <v>893.53</v>
      </c>
      <c r="Q896" s="216">
        <v>0</v>
      </c>
      <c r="R896" s="68" t="s">
        <v>638</v>
      </c>
      <c r="S896" s="363"/>
      <c r="T896" s="277"/>
    </row>
    <row r="897" spans="1:20" ht="51">
      <c r="A897" s="192" t="s">
        <v>541</v>
      </c>
      <c r="B897" s="68"/>
      <c r="C897" s="214" t="s">
        <v>590</v>
      </c>
      <c r="D897" s="215">
        <v>45064</v>
      </c>
      <c r="E897" s="192" t="s">
        <v>3016</v>
      </c>
      <c r="F897" s="192" t="s">
        <v>3</v>
      </c>
      <c r="G897" s="192">
        <v>2114310</v>
      </c>
      <c r="H897" s="68"/>
      <c r="I897" s="198" t="s">
        <v>3225</v>
      </c>
      <c r="J897" s="68"/>
      <c r="K897" s="68"/>
      <c r="L897" s="68"/>
      <c r="M897" s="68"/>
      <c r="N897" s="362"/>
      <c r="O897" s="362"/>
      <c r="P897" s="216">
        <v>0</v>
      </c>
      <c r="Q897" s="216">
        <v>26000</v>
      </c>
      <c r="R897" s="68" t="s">
        <v>638</v>
      </c>
      <c r="S897" s="363"/>
      <c r="T897" s="277"/>
    </row>
    <row r="898" spans="1:20" ht="63.75">
      <c r="A898" s="192">
        <v>597</v>
      </c>
      <c r="B898" s="68"/>
      <c r="C898" s="214" t="s">
        <v>677</v>
      </c>
      <c r="D898" s="215">
        <v>45065</v>
      </c>
      <c r="E898" s="192" t="s">
        <v>3017</v>
      </c>
      <c r="F898" s="192" t="s">
        <v>6</v>
      </c>
      <c r="G898" s="192">
        <v>2276636</v>
      </c>
      <c r="H898" s="68"/>
      <c r="I898" s="198" t="s">
        <v>3226</v>
      </c>
      <c r="J898" s="68"/>
      <c r="K898" s="68"/>
      <c r="L898" s="68"/>
      <c r="M898" s="68"/>
      <c r="N898" s="362"/>
      <c r="O898" s="362"/>
      <c r="P898" s="216">
        <v>0</v>
      </c>
      <c r="Q898" s="216">
        <v>57624</v>
      </c>
      <c r="R898" s="68" t="s">
        <v>638</v>
      </c>
      <c r="S898" s="363"/>
      <c r="T898" s="277"/>
    </row>
    <row r="899" spans="1:20" ht="63.75">
      <c r="A899" s="192" t="s">
        <v>541</v>
      </c>
      <c r="B899" s="68"/>
      <c r="C899" s="214" t="s">
        <v>590</v>
      </c>
      <c r="D899" s="215">
        <v>45065</v>
      </c>
      <c r="E899" s="192" t="s">
        <v>3018</v>
      </c>
      <c r="F899" s="192" t="s">
        <v>3</v>
      </c>
      <c r="G899" s="192">
        <v>2114537</v>
      </c>
      <c r="H899" s="68"/>
      <c r="I899" s="198" t="s">
        <v>3227</v>
      </c>
      <c r="J899" s="68"/>
      <c r="K899" s="68"/>
      <c r="L899" s="68"/>
      <c r="M899" s="68"/>
      <c r="N899" s="362"/>
      <c r="O899" s="362"/>
      <c r="P899" s="216">
        <v>0</v>
      </c>
      <c r="Q899" s="216">
        <v>7716.4</v>
      </c>
      <c r="R899" s="68" t="s">
        <v>638</v>
      </c>
      <c r="S899" s="363"/>
      <c r="T899" s="277"/>
    </row>
    <row r="900" spans="1:20" ht="63.75">
      <c r="A900" s="192" t="s">
        <v>541</v>
      </c>
      <c r="B900" s="68"/>
      <c r="C900" s="214" t="s">
        <v>590</v>
      </c>
      <c r="D900" s="215">
        <v>45065</v>
      </c>
      <c r="E900" s="192" t="s">
        <v>3019</v>
      </c>
      <c r="F900" s="192" t="s">
        <v>3</v>
      </c>
      <c r="G900" s="192">
        <v>2114539</v>
      </c>
      <c r="H900" s="68"/>
      <c r="I900" s="198" t="s">
        <v>3228</v>
      </c>
      <c r="J900" s="68"/>
      <c r="K900" s="68"/>
      <c r="L900" s="68"/>
      <c r="M900" s="68"/>
      <c r="N900" s="362"/>
      <c r="O900" s="362"/>
      <c r="P900" s="216">
        <v>0</v>
      </c>
      <c r="Q900" s="216">
        <v>7716.4</v>
      </c>
      <c r="R900" s="68" t="s">
        <v>638</v>
      </c>
      <c r="S900" s="363"/>
      <c r="T900" s="277"/>
    </row>
    <row r="901" spans="1:20" ht="51">
      <c r="A901" s="192" t="s">
        <v>541</v>
      </c>
      <c r="B901" s="68"/>
      <c r="C901" s="214" t="s">
        <v>590</v>
      </c>
      <c r="D901" s="215">
        <v>45065</v>
      </c>
      <c r="E901" s="192" t="s">
        <v>3020</v>
      </c>
      <c r="F901" s="192" t="s">
        <v>3</v>
      </c>
      <c r="G901" s="192">
        <v>2114562</v>
      </c>
      <c r="H901" s="68"/>
      <c r="I901" s="198" t="s">
        <v>1810</v>
      </c>
      <c r="J901" s="68"/>
      <c r="K901" s="68"/>
      <c r="L901" s="68"/>
      <c r="M901" s="68"/>
      <c r="N901" s="362"/>
      <c r="O901" s="362"/>
      <c r="P901" s="216">
        <v>0</v>
      </c>
      <c r="Q901" s="216">
        <v>950</v>
      </c>
      <c r="R901" s="68" t="s">
        <v>638</v>
      </c>
      <c r="S901" s="363"/>
      <c r="T901" s="277"/>
    </row>
    <row r="902" spans="1:20" ht="51">
      <c r="A902" s="192">
        <v>140</v>
      </c>
      <c r="B902" s="68"/>
      <c r="C902" s="214" t="s">
        <v>1279</v>
      </c>
      <c r="D902" s="215">
        <v>45065</v>
      </c>
      <c r="E902" s="192" t="s">
        <v>3021</v>
      </c>
      <c r="F902" s="192" t="s">
        <v>3</v>
      </c>
      <c r="G902" s="192">
        <v>2114601</v>
      </c>
      <c r="H902" s="68"/>
      <c r="I902" s="198" t="s">
        <v>3229</v>
      </c>
      <c r="J902" s="68"/>
      <c r="K902" s="68"/>
      <c r="L902" s="68"/>
      <c r="M902" s="68"/>
      <c r="N902" s="362"/>
      <c r="O902" s="362"/>
      <c r="P902" s="216">
        <v>0</v>
      </c>
      <c r="Q902" s="216">
        <v>1607.3</v>
      </c>
      <c r="R902" s="68" t="s">
        <v>638</v>
      </c>
      <c r="S902" s="363"/>
      <c r="T902" s="277"/>
    </row>
    <row r="903" spans="1:20" ht="51">
      <c r="A903" s="192" t="s">
        <v>541</v>
      </c>
      <c r="B903" s="68"/>
      <c r="C903" s="214" t="s">
        <v>590</v>
      </c>
      <c r="D903" s="215">
        <v>45065</v>
      </c>
      <c r="E903" s="192" t="s">
        <v>3022</v>
      </c>
      <c r="F903" s="192" t="s">
        <v>3</v>
      </c>
      <c r="G903" s="192">
        <v>2114671</v>
      </c>
      <c r="H903" s="68"/>
      <c r="I903" s="198" t="s">
        <v>3230</v>
      </c>
      <c r="J903" s="68"/>
      <c r="K903" s="68"/>
      <c r="L903" s="68"/>
      <c r="M903" s="68"/>
      <c r="N903" s="362"/>
      <c r="O903" s="362"/>
      <c r="P903" s="216">
        <v>0</v>
      </c>
      <c r="Q903" s="216">
        <v>4423</v>
      </c>
      <c r="R903" s="68" t="s">
        <v>638</v>
      </c>
      <c r="S903" s="363"/>
      <c r="T903" s="277"/>
    </row>
    <row r="904" spans="1:20" ht="51">
      <c r="A904" s="192" t="s">
        <v>541</v>
      </c>
      <c r="B904" s="68"/>
      <c r="C904" s="214" t="s">
        <v>590</v>
      </c>
      <c r="D904" s="215">
        <v>45065</v>
      </c>
      <c r="E904" s="192" t="s">
        <v>3023</v>
      </c>
      <c r="F904" s="192" t="s">
        <v>6</v>
      </c>
      <c r="G904" s="192">
        <v>1815634</v>
      </c>
      <c r="H904" s="68"/>
      <c r="I904" s="198" t="s">
        <v>3231</v>
      </c>
      <c r="J904" s="68"/>
      <c r="K904" s="68"/>
      <c r="L904" s="68"/>
      <c r="M904" s="68"/>
      <c r="N904" s="362"/>
      <c r="O904" s="362"/>
      <c r="P904" s="216">
        <v>0</v>
      </c>
      <c r="Q904" s="216">
        <v>172737.27</v>
      </c>
      <c r="R904" s="68" t="s">
        <v>638</v>
      </c>
      <c r="S904" s="363"/>
      <c r="T904" s="277"/>
    </row>
    <row r="905" spans="1:20" ht="51">
      <c r="A905" s="192" t="s">
        <v>541</v>
      </c>
      <c r="B905" s="68"/>
      <c r="C905" s="214" t="s">
        <v>590</v>
      </c>
      <c r="D905" s="215">
        <v>45068</v>
      </c>
      <c r="E905" s="192" t="s">
        <v>3028</v>
      </c>
      <c r="F905" s="192" t="s">
        <v>3</v>
      </c>
      <c r="G905" s="192">
        <v>2115036</v>
      </c>
      <c r="H905" s="68"/>
      <c r="I905" s="198" t="s">
        <v>1763</v>
      </c>
      <c r="J905" s="68"/>
      <c r="K905" s="68"/>
      <c r="L905" s="68"/>
      <c r="M905" s="68"/>
      <c r="N905" s="362"/>
      <c r="O905" s="362"/>
      <c r="P905" s="216">
        <v>0</v>
      </c>
      <c r="Q905" s="216">
        <v>550</v>
      </c>
      <c r="R905" s="68" t="s">
        <v>638</v>
      </c>
      <c r="S905" s="363"/>
      <c r="T905" s="277"/>
    </row>
    <row r="906" spans="1:20" ht="51">
      <c r="A906" s="192">
        <v>266</v>
      </c>
      <c r="B906" s="68"/>
      <c r="C906" s="214" t="s">
        <v>1268</v>
      </c>
      <c r="D906" s="215">
        <v>45068</v>
      </c>
      <c r="E906" s="192" t="s">
        <v>3029</v>
      </c>
      <c r="F906" s="192" t="s">
        <v>3</v>
      </c>
      <c r="G906" s="192">
        <v>2115059</v>
      </c>
      <c r="H906" s="68"/>
      <c r="I906" s="198" t="s">
        <v>3236</v>
      </c>
      <c r="J906" s="68"/>
      <c r="K906" s="68"/>
      <c r="L906" s="68"/>
      <c r="M906" s="68"/>
      <c r="N906" s="362"/>
      <c r="O906" s="362"/>
      <c r="P906" s="216">
        <v>0</v>
      </c>
      <c r="Q906" s="216">
        <v>3888.54</v>
      </c>
      <c r="R906" s="68" t="s">
        <v>638</v>
      </c>
      <c r="S906" s="363"/>
      <c r="T906" s="277"/>
    </row>
    <row r="907" spans="1:20" ht="51">
      <c r="A907" s="192" t="s">
        <v>541</v>
      </c>
      <c r="B907" s="68"/>
      <c r="C907" s="214" t="s">
        <v>590</v>
      </c>
      <c r="D907" s="215">
        <v>45068</v>
      </c>
      <c r="E907" s="192" t="s">
        <v>3030</v>
      </c>
      <c r="F907" s="192" t="s">
        <v>3</v>
      </c>
      <c r="G907" s="192">
        <v>2115062</v>
      </c>
      <c r="H907" s="68"/>
      <c r="I907" s="198" t="s">
        <v>3237</v>
      </c>
      <c r="J907" s="68"/>
      <c r="K907" s="68"/>
      <c r="L907" s="68"/>
      <c r="M907" s="68"/>
      <c r="N907" s="362"/>
      <c r="O907" s="362"/>
      <c r="P907" s="216">
        <v>0</v>
      </c>
      <c r="Q907" s="216">
        <v>1500</v>
      </c>
      <c r="R907" s="68" t="s">
        <v>638</v>
      </c>
      <c r="S907" s="363"/>
      <c r="T907" s="277"/>
    </row>
    <row r="908" spans="1:20" ht="51">
      <c r="A908" s="192">
        <v>266</v>
      </c>
      <c r="B908" s="68"/>
      <c r="C908" s="214" t="s">
        <v>1268</v>
      </c>
      <c r="D908" s="215">
        <v>45068</v>
      </c>
      <c r="E908" s="192" t="s">
        <v>3031</v>
      </c>
      <c r="F908" s="192" t="s">
        <v>3</v>
      </c>
      <c r="G908" s="192">
        <v>2115064</v>
      </c>
      <c r="H908" s="68"/>
      <c r="I908" s="198" t="s">
        <v>3238</v>
      </c>
      <c r="J908" s="68"/>
      <c r="K908" s="68"/>
      <c r="L908" s="68"/>
      <c r="M908" s="68"/>
      <c r="N908" s="362"/>
      <c r="O908" s="362"/>
      <c r="P908" s="216">
        <v>0</v>
      </c>
      <c r="Q908" s="216">
        <v>4455.43</v>
      </c>
      <c r="R908" s="68" t="s">
        <v>638</v>
      </c>
      <c r="S908" s="363"/>
      <c r="T908" s="277"/>
    </row>
    <row r="909" spans="1:20" ht="63.75">
      <c r="A909" s="192">
        <v>597</v>
      </c>
      <c r="B909" s="68"/>
      <c r="C909" s="214" t="s">
        <v>677</v>
      </c>
      <c r="D909" s="215">
        <v>45068</v>
      </c>
      <c r="E909" s="192" t="s">
        <v>3032</v>
      </c>
      <c r="F909" s="192" t="s">
        <v>6</v>
      </c>
      <c r="G909" s="192">
        <v>2278828</v>
      </c>
      <c r="H909" s="68"/>
      <c r="I909" s="198" t="s">
        <v>3239</v>
      </c>
      <c r="J909" s="68"/>
      <c r="K909" s="68"/>
      <c r="L909" s="68"/>
      <c r="M909" s="68"/>
      <c r="N909" s="362"/>
      <c r="O909" s="362"/>
      <c r="P909" s="216">
        <v>0</v>
      </c>
      <c r="Q909" s="216">
        <v>514500</v>
      </c>
      <c r="R909" s="68" t="s">
        <v>638</v>
      </c>
      <c r="S909" s="363"/>
      <c r="T909" s="277"/>
    </row>
    <row r="910" spans="1:20" ht="102">
      <c r="A910" s="192">
        <v>597</v>
      </c>
      <c r="B910" s="68"/>
      <c r="C910" s="214" t="s">
        <v>677</v>
      </c>
      <c r="D910" s="215">
        <v>45068</v>
      </c>
      <c r="E910" s="192" t="s">
        <v>3033</v>
      </c>
      <c r="F910" s="192" t="s">
        <v>10</v>
      </c>
      <c r="G910" s="192">
        <v>1060975</v>
      </c>
      <c r="H910" s="68"/>
      <c r="I910" s="198" t="s">
        <v>3240</v>
      </c>
      <c r="J910" s="68"/>
      <c r="K910" s="68"/>
      <c r="L910" s="68"/>
      <c r="M910" s="68"/>
      <c r="N910" s="362"/>
      <c r="O910" s="362"/>
      <c r="P910" s="216">
        <v>15313.57</v>
      </c>
      <c r="Q910" s="216">
        <v>0</v>
      </c>
      <c r="R910" s="68" t="s">
        <v>638</v>
      </c>
      <c r="S910" s="363"/>
      <c r="T910" s="277"/>
    </row>
    <row r="911" spans="1:20" ht="89.25">
      <c r="A911" s="192">
        <v>597</v>
      </c>
      <c r="B911" s="68"/>
      <c r="C911" s="214" t="s">
        <v>677</v>
      </c>
      <c r="D911" s="215">
        <v>45068</v>
      </c>
      <c r="E911" s="192" t="s">
        <v>3034</v>
      </c>
      <c r="F911" s="192" t="s">
        <v>10</v>
      </c>
      <c r="G911" s="192">
        <v>1060992</v>
      </c>
      <c r="H911" s="68"/>
      <c r="I911" s="198" t="s">
        <v>3241</v>
      </c>
      <c r="J911" s="68"/>
      <c r="K911" s="68"/>
      <c r="L911" s="68"/>
      <c r="M911" s="68"/>
      <c r="N911" s="362"/>
      <c r="O911" s="362"/>
      <c r="P911" s="216">
        <v>150</v>
      </c>
      <c r="Q911" s="216">
        <v>0</v>
      </c>
      <c r="R911" s="68" t="s">
        <v>638</v>
      </c>
      <c r="S911" s="363"/>
      <c r="T911" s="277"/>
    </row>
    <row r="912" spans="1:20" ht="38.25">
      <c r="A912" s="192">
        <v>140</v>
      </c>
      <c r="B912" s="68"/>
      <c r="C912" s="214" t="s">
        <v>1279</v>
      </c>
      <c r="D912" s="215">
        <v>45069</v>
      </c>
      <c r="E912" s="192" t="s">
        <v>3035</v>
      </c>
      <c r="F912" s="192" t="s">
        <v>3</v>
      </c>
      <c r="G912" s="192">
        <v>2115273</v>
      </c>
      <c r="H912" s="68"/>
      <c r="I912" s="198" t="s">
        <v>3242</v>
      </c>
      <c r="J912" s="68"/>
      <c r="K912" s="68"/>
      <c r="L912" s="68"/>
      <c r="M912" s="68"/>
      <c r="N912" s="362"/>
      <c r="O912" s="362"/>
      <c r="P912" s="216">
        <v>0</v>
      </c>
      <c r="Q912" s="216">
        <v>0.67</v>
      </c>
      <c r="R912" s="68" t="s">
        <v>638</v>
      </c>
      <c r="S912" s="363"/>
      <c r="T912" s="277"/>
    </row>
    <row r="913" spans="1:20" ht="51">
      <c r="A913" s="192" t="s">
        <v>541</v>
      </c>
      <c r="B913" s="68"/>
      <c r="C913" s="214" t="s">
        <v>590</v>
      </c>
      <c r="D913" s="215">
        <v>45069</v>
      </c>
      <c r="E913" s="192" t="s">
        <v>3036</v>
      </c>
      <c r="F913" s="192" t="s">
        <v>6</v>
      </c>
      <c r="G913" s="192">
        <v>1817074</v>
      </c>
      <c r="H913" s="68"/>
      <c r="I913" s="198" t="s">
        <v>3243</v>
      </c>
      <c r="J913" s="68"/>
      <c r="K913" s="68"/>
      <c r="L913" s="68"/>
      <c r="M913" s="68"/>
      <c r="N913" s="362"/>
      <c r="O913" s="362"/>
      <c r="P913" s="216">
        <v>0</v>
      </c>
      <c r="Q913" s="216">
        <v>33.57</v>
      </c>
      <c r="R913" s="68" t="s">
        <v>638</v>
      </c>
      <c r="S913" s="363"/>
      <c r="T913" s="277"/>
    </row>
    <row r="914" spans="1:20" ht="51">
      <c r="A914" s="192" t="s">
        <v>541</v>
      </c>
      <c r="B914" s="68"/>
      <c r="C914" s="214" t="s">
        <v>590</v>
      </c>
      <c r="D914" s="215">
        <v>45069</v>
      </c>
      <c r="E914" s="192" t="s">
        <v>3037</v>
      </c>
      <c r="F914" s="192" t="s">
        <v>6</v>
      </c>
      <c r="G914" s="192">
        <v>1817076</v>
      </c>
      <c r="H914" s="68"/>
      <c r="I914" s="198" t="s">
        <v>3243</v>
      </c>
      <c r="J914" s="68"/>
      <c r="K914" s="68"/>
      <c r="L914" s="68"/>
      <c r="M914" s="68"/>
      <c r="N914" s="362"/>
      <c r="O914" s="362"/>
      <c r="P914" s="216">
        <v>0</v>
      </c>
      <c r="Q914" s="216">
        <v>9237.08</v>
      </c>
      <c r="R914" s="68" t="s">
        <v>638</v>
      </c>
      <c r="S914" s="363"/>
      <c r="T914" s="277"/>
    </row>
    <row r="915" spans="1:20" ht="63.75">
      <c r="A915" s="192" t="s">
        <v>541</v>
      </c>
      <c r="B915" s="68"/>
      <c r="C915" s="214" t="s">
        <v>590</v>
      </c>
      <c r="D915" s="215">
        <v>45070</v>
      </c>
      <c r="E915" s="192" t="s">
        <v>3038</v>
      </c>
      <c r="F915" s="192" t="s">
        <v>3</v>
      </c>
      <c r="G915" s="192">
        <v>2115514</v>
      </c>
      <c r="H915" s="68"/>
      <c r="I915" s="198" t="s">
        <v>3244</v>
      </c>
      <c r="J915" s="68"/>
      <c r="K915" s="68"/>
      <c r="L915" s="68"/>
      <c r="M915" s="68"/>
      <c r="N915" s="362"/>
      <c r="O915" s="362"/>
      <c r="P915" s="216">
        <v>0</v>
      </c>
      <c r="Q915" s="216">
        <v>328470.21000000002</v>
      </c>
      <c r="R915" s="68" t="s">
        <v>638</v>
      </c>
      <c r="S915" s="363"/>
      <c r="T915" s="277"/>
    </row>
    <row r="916" spans="1:20" ht="63.75">
      <c r="A916" s="192" t="s">
        <v>541</v>
      </c>
      <c r="B916" s="68"/>
      <c r="C916" s="214" t="s">
        <v>590</v>
      </c>
      <c r="D916" s="215">
        <v>45070</v>
      </c>
      <c r="E916" s="192" t="s">
        <v>3039</v>
      </c>
      <c r="F916" s="192" t="s">
        <v>3</v>
      </c>
      <c r="G916" s="192">
        <v>2115516</v>
      </c>
      <c r="H916" s="68"/>
      <c r="I916" s="198" t="s">
        <v>3245</v>
      </c>
      <c r="J916" s="68"/>
      <c r="K916" s="68"/>
      <c r="L916" s="68"/>
      <c r="M916" s="68"/>
      <c r="N916" s="362"/>
      <c r="O916" s="362"/>
      <c r="P916" s="216">
        <v>0</v>
      </c>
      <c r="Q916" s="216">
        <v>667816.09</v>
      </c>
      <c r="R916" s="68" t="s">
        <v>638</v>
      </c>
      <c r="S916" s="363"/>
      <c r="T916" s="277"/>
    </row>
    <row r="917" spans="1:20" ht="51">
      <c r="A917" s="192">
        <v>1513</v>
      </c>
      <c r="B917" s="68"/>
      <c r="C917" s="214" t="s">
        <v>405</v>
      </c>
      <c r="D917" s="215">
        <v>45071</v>
      </c>
      <c r="E917" s="192" t="s">
        <v>3040</v>
      </c>
      <c r="F917" s="192" t="s">
        <v>3</v>
      </c>
      <c r="G917" s="192">
        <v>2115849</v>
      </c>
      <c r="H917" s="68"/>
      <c r="I917" s="198" t="s">
        <v>3246</v>
      </c>
      <c r="J917" s="68"/>
      <c r="K917" s="68"/>
      <c r="L917" s="68"/>
      <c r="M917" s="68"/>
      <c r="N917" s="362"/>
      <c r="O917" s="362"/>
      <c r="P917" s="216">
        <v>0</v>
      </c>
      <c r="Q917" s="216">
        <v>1</v>
      </c>
      <c r="R917" s="68" t="s">
        <v>638</v>
      </c>
      <c r="S917" s="363"/>
      <c r="T917" s="277"/>
    </row>
    <row r="918" spans="1:20" ht="63.75">
      <c r="A918" s="192">
        <v>597</v>
      </c>
      <c r="B918" s="68"/>
      <c r="C918" s="214" t="s">
        <v>677</v>
      </c>
      <c r="D918" s="215">
        <v>45071</v>
      </c>
      <c r="E918" s="192" t="s">
        <v>3041</v>
      </c>
      <c r="F918" s="192" t="s">
        <v>6</v>
      </c>
      <c r="G918" s="192">
        <v>2283231</v>
      </c>
      <c r="H918" s="68"/>
      <c r="I918" s="198" t="s">
        <v>3247</v>
      </c>
      <c r="J918" s="68"/>
      <c r="K918" s="68"/>
      <c r="L918" s="68"/>
      <c r="M918" s="68"/>
      <c r="N918" s="362"/>
      <c r="O918" s="362"/>
      <c r="P918" s="216">
        <v>0</v>
      </c>
      <c r="Q918" s="216">
        <v>443416.68</v>
      </c>
      <c r="R918" s="68" t="s">
        <v>638</v>
      </c>
      <c r="S918" s="363"/>
      <c r="T918" s="277"/>
    </row>
    <row r="919" spans="1:20" ht="63.75">
      <c r="A919" s="192">
        <v>597</v>
      </c>
      <c r="B919" s="68"/>
      <c r="C919" s="214" t="s">
        <v>677</v>
      </c>
      <c r="D919" s="215">
        <v>45071</v>
      </c>
      <c r="E919" s="192" t="s">
        <v>3042</v>
      </c>
      <c r="F919" s="192" t="s">
        <v>14</v>
      </c>
      <c r="G919" s="192">
        <v>2283232</v>
      </c>
      <c r="H919" s="68"/>
      <c r="I919" s="198" t="s">
        <v>3248</v>
      </c>
      <c r="J919" s="68"/>
      <c r="K919" s="68"/>
      <c r="L919" s="68"/>
      <c r="M919" s="68"/>
      <c r="N919" s="362"/>
      <c r="O919" s="362"/>
      <c r="P919" s="216">
        <v>50</v>
      </c>
      <c r="Q919" s="216">
        <v>0</v>
      </c>
      <c r="R919" s="68" t="s">
        <v>638</v>
      </c>
      <c r="S919" s="363"/>
      <c r="T919" s="277"/>
    </row>
    <row r="920" spans="1:20" ht="51">
      <c r="A920" s="192">
        <v>548</v>
      </c>
      <c r="B920" s="68"/>
      <c r="C920" s="214" t="s">
        <v>1285</v>
      </c>
      <c r="D920" s="215">
        <v>45071</v>
      </c>
      <c r="E920" s="192" t="s">
        <v>3043</v>
      </c>
      <c r="F920" s="192" t="s">
        <v>3</v>
      </c>
      <c r="G920" s="192">
        <v>2115917</v>
      </c>
      <c r="H920" s="68"/>
      <c r="I920" s="198" t="s">
        <v>2786</v>
      </c>
      <c r="J920" s="68"/>
      <c r="K920" s="68"/>
      <c r="L920" s="68"/>
      <c r="M920" s="68"/>
      <c r="N920" s="362"/>
      <c r="O920" s="362"/>
      <c r="P920" s="216">
        <v>0</v>
      </c>
      <c r="Q920" s="216">
        <v>145</v>
      </c>
      <c r="R920" s="68" t="s">
        <v>638</v>
      </c>
      <c r="S920" s="363"/>
      <c r="T920" s="277"/>
    </row>
    <row r="921" spans="1:20" ht="51">
      <c r="A921" s="192">
        <v>548</v>
      </c>
      <c r="B921" s="68"/>
      <c r="C921" s="214" t="s">
        <v>1285</v>
      </c>
      <c r="D921" s="215">
        <v>45071</v>
      </c>
      <c r="E921" s="192" t="s">
        <v>3044</v>
      </c>
      <c r="F921" s="192" t="s">
        <v>3</v>
      </c>
      <c r="G921" s="192">
        <v>2115918</v>
      </c>
      <c r="H921" s="68"/>
      <c r="I921" s="198" t="s">
        <v>3219</v>
      </c>
      <c r="J921" s="68"/>
      <c r="K921" s="68"/>
      <c r="L921" s="68"/>
      <c r="M921" s="68"/>
      <c r="N921" s="362"/>
      <c r="O921" s="362"/>
      <c r="P921" s="216">
        <v>0</v>
      </c>
      <c r="Q921" s="216">
        <v>78</v>
      </c>
      <c r="R921" s="68" t="s">
        <v>638</v>
      </c>
      <c r="S921" s="363"/>
      <c r="T921" s="277"/>
    </row>
    <row r="922" spans="1:20" ht="63.75">
      <c r="A922" s="192">
        <v>382</v>
      </c>
      <c r="B922" s="68"/>
      <c r="C922" s="214" t="s">
        <v>1245</v>
      </c>
      <c r="D922" s="215">
        <v>45072</v>
      </c>
      <c r="E922" s="192" t="s">
        <v>3045</v>
      </c>
      <c r="F922" s="192" t="s">
        <v>3</v>
      </c>
      <c r="G922" s="192">
        <v>2116073</v>
      </c>
      <c r="H922" s="68"/>
      <c r="I922" s="198" t="s">
        <v>3249</v>
      </c>
      <c r="J922" s="68"/>
      <c r="K922" s="68"/>
      <c r="L922" s="68"/>
      <c r="M922" s="68"/>
      <c r="N922" s="362"/>
      <c r="O922" s="362"/>
      <c r="P922" s="216">
        <v>0</v>
      </c>
      <c r="Q922" s="216">
        <v>400</v>
      </c>
      <c r="R922" s="68" t="s">
        <v>638</v>
      </c>
      <c r="S922" s="363"/>
      <c r="T922" s="277"/>
    </row>
    <row r="923" spans="1:20" ht="51">
      <c r="A923" s="192" t="s">
        <v>541</v>
      </c>
      <c r="B923" s="68"/>
      <c r="C923" s="214" t="s">
        <v>590</v>
      </c>
      <c r="D923" s="215">
        <v>45072</v>
      </c>
      <c r="E923" s="192" t="s">
        <v>3046</v>
      </c>
      <c r="F923" s="192" t="s">
        <v>3</v>
      </c>
      <c r="G923" s="192">
        <v>2116123</v>
      </c>
      <c r="H923" s="68"/>
      <c r="I923" s="198" t="s">
        <v>3250</v>
      </c>
      <c r="J923" s="68"/>
      <c r="K923" s="68"/>
      <c r="L923" s="68"/>
      <c r="M923" s="68"/>
      <c r="N923" s="362"/>
      <c r="O923" s="362"/>
      <c r="P923" s="216">
        <v>0</v>
      </c>
      <c r="Q923" s="216">
        <v>5.96</v>
      </c>
      <c r="R923" s="68" t="s">
        <v>638</v>
      </c>
      <c r="S923" s="363"/>
      <c r="T923" s="277"/>
    </row>
    <row r="924" spans="1:20" ht="51">
      <c r="A924" s="192" t="s">
        <v>541</v>
      </c>
      <c r="B924" s="68"/>
      <c r="C924" s="214" t="s">
        <v>590</v>
      </c>
      <c r="D924" s="215">
        <v>45072</v>
      </c>
      <c r="E924" s="192" t="s">
        <v>3047</v>
      </c>
      <c r="F924" s="192" t="s">
        <v>3</v>
      </c>
      <c r="G924" s="192">
        <v>2116230</v>
      </c>
      <c r="H924" s="68"/>
      <c r="I924" s="198" t="s">
        <v>3251</v>
      </c>
      <c r="J924" s="68"/>
      <c r="K924" s="68"/>
      <c r="L924" s="68"/>
      <c r="M924" s="68"/>
      <c r="N924" s="362"/>
      <c r="O924" s="362"/>
      <c r="P924" s="216">
        <v>0</v>
      </c>
      <c r="Q924" s="216">
        <v>2837.77</v>
      </c>
      <c r="R924" s="68" t="s">
        <v>638</v>
      </c>
      <c r="S924" s="363"/>
      <c r="T924" s="277"/>
    </row>
    <row r="925" spans="1:20" ht="51">
      <c r="A925" s="192" t="s">
        <v>541</v>
      </c>
      <c r="B925" s="68"/>
      <c r="C925" s="214" t="s">
        <v>590</v>
      </c>
      <c r="D925" s="215">
        <v>45072</v>
      </c>
      <c r="E925" s="192" t="s">
        <v>3048</v>
      </c>
      <c r="F925" s="192" t="s">
        <v>3</v>
      </c>
      <c r="G925" s="192">
        <v>2116126</v>
      </c>
      <c r="H925" s="68"/>
      <c r="I925" s="198" t="s">
        <v>3252</v>
      </c>
      <c r="J925" s="68"/>
      <c r="K925" s="68"/>
      <c r="L925" s="68"/>
      <c r="M925" s="68"/>
      <c r="N925" s="362"/>
      <c r="O925" s="362"/>
      <c r="P925" s="216">
        <v>0</v>
      </c>
      <c r="Q925" s="216">
        <v>116.1</v>
      </c>
      <c r="R925" s="68" t="s">
        <v>638</v>
      </c>
      <c r="S925" s="363"/>
      <c r="T925" s="277"/>
    </row>
    <row r="926" spans="1:20" ht="76.5">
      <c r="A926" s="192">
        <v>597</v>
      </c>
      <c r="B926" s="68"/>
      <c r="C926" s="214" t="s">
        <v>677</v>
      </c>
      <c r="D926" s="215">
        <v>45072</v>
      </c>
      <c r="E926" s="192" t="s">
        <v>3049</v>
      </c>
      <c r="F926" s="192" t="s">
        <v>6</v>
      </c>
      <c r="G926" s="192">
        <v>2284976</v>
      </c>
      <c r="H926" s="68"/>
      <c r="I926" s="198" t="s">
        <v>3253</v>
      </c>
      <c r="J926" s="68"/>
      <c r="K926" s="68"/>
      <c r="L926" s="68"/>
      <c r="M926" s="68"/>
      <c r="N926" s="362"/>
      <c r="O926" s="362"/>
      <c r="P926" s="216">
        <v>0</v>
      </c>
      <c r="Q926" s="216">
        <v>11319000</v>
      </c>
      <c r="R926" s="68" t="s">
        <v>638</v>
      </c>
      <c r="S926" s="363"/>
      <c r="T926" s="277"/>
    </row>
    <row r="927" spans="1:20" ht="63.75">
      <c r="A927" s="192">
        <v>597</v>
      </c>
      <c r="B927" s="68"/>
      <c r="C927" s="214" t="s">
        <v>677</v>
      </c>
      <c r="D927" s="215">
        <v>45072</v>
      </c>
      <c r="E927" s="192" t="s">
        <v>3050</v>
      </c>
      <c r="F927" s="192" t="s">
        <v>14</v>
      </c>
      <c r="G927" s="192">
        <v>2284977</v>
      </c>
      <c r="H927" s="68"/>
      <c r="I927" s="198" t="s">
        <v>3254</v>
      </c>
      <c r="J927" s="68"/>
      <c r="K927" s="68"/>
      <c r="L927" s="68"/>
      <c r="M927" s="68"/>
      <c r="N927" s="362"/>
      <c r="O927" s="362"/>
      <c r="P927" s="216">
        <v>50</v>
      </c>
      <c r="Q927" s="216">
        <v>0</v>
      </c>
      <c r="R927" s="68" t="s">
        <v>638</v>
      </c>
      <c r="S927" s="363"/>
      <c r="T927" s="277"/>
    </row>
    <row r="928" spans="1:20" ht="76.5">
      <c r="A928" s="192" t="s">
        <v>541</v>
      </c>
      <c r="B928" s="68"/>
      <c r="C928" s="214" t="s">
        <v>590</v>
      </c>
      <c r="D928" s="215">
        <v>45075</v>
      </c>
      <c r="E928" s="192" t="s">
        <v>3051</v>
      </c>
      <c r="F928" s="192" t="s">
        <v>639</v>
      </c>
      <c r="G928" s="192">
        <v>5714714</v>
      </c>
      <c r="H928" s="68"/>
      <c r="I928" s="198" t="s">
        <v>3255</v>
      </c>
      <c r="J928" s="68"/>
      <c r="K928" s="68"/>
      <c r="L928" s="68"/>
      <c r="M928" s="68"/>
      <c r="N928" s="362"/>
      <c r="O928" s="362"/>
      <c r="P928" s="216">
        <v>0</v>
      </c>
      <c r="Q928" s="216">
        <v>2284</v>
      </c>
      <c r="R928" s="68" t="s">
        <v>638</v>
      </c>
      <c r="S928" s="363"/>
      <c r="T928" s="277"/>
    </row>
    <row r="929" spans="1:20" ht="76.5">
      <c r="A929" s="192" t="s">
        <v>541</v>
      </c>
      <c r="B929" s="68"/>
      <c r="C929" s="214" t="s">
        <v>590</v>
      </c>
      <c r="D929" s="215">
        <v>45075</v>
      </c>
      <c r="E929" s="192" t="s">
        <v>3052</v>
      </c>
      <c r="F929" s="192" t="s">
        <v>639</v>
      </c>
      <c r="G929" s="192">
        <v>5714715</v>
      </c>
      <c r="H929" s="68"/>
      <c r="I929" s="198" t="s">
        <v>3255</v>
      </c>
      <c r="J929" s="68"/>
      <c r="K929" s="68"/>
      <c r="L929" s="68"/>
      <c r="M929" s="68"/>
      <c r="N929" s="362"/>
      <c r="O929" s="362"/>
      <c r="P929" s="216">
        <v>0</v>
      </c>
      <c r="Q929" s="216">
        <v>8145.24</v>
      </c>
      <c r="R929" s="68" t="s">
        <v>638</v>
      </c>
      <c r="S929" s="363"/>
      <c r="T929" s="277"/>
    </row>
    <row r="930" spans="1:20" ht="76.5">
      <c r="A930" s="192" t="s">
        <v>541</v>
      </c>
      <c r="B930" s="68"/>
      <c r="C930" s="214" t="s">
        <v>590</v>
      </c>
      <c r="D930" s="215">
        <v>45075</v>
      </c>
      <c r="E930" s="192" t="s">
        <v>3053</v>
      </c>
      <c r="F930" s="192" t="s">
        <v>639</v>
      </c>
      <c r="G930" s="192">
        <v>5714735</v>
      </c>
      <c r="H930" s="68"/>
      <c r="I930" s="198" t="s">
        <v>3255</v>
      </c>
      <c r="J930" s="68"/>
      <c r="K930" s="68"/>
      <c r="L930" s="68"/>
      <c r="M930" s="68"/>
      <c r="N930" s="362"/>
      <c r="O930" s="362"/>
      <c r="P930" s="216">
        <v>0</v>
      </c>
      <c r="Q930" s="216">
        <v>8144.47</v>
      </c>
      <c r="R930" s="68" t="s">
        <v>638</v>
      </c>
      <c r="S930" s="363"/>
      <c r="T930" s="277"/>
    </row>
    <row r="931" spans="1:20" ht="51">
      <c r="A931" s="192" t="s">
        <v>541</v>
      </c>
      <c r="B931" s="68"/>
      <c r="C931" s="214" t="s">
        <v>590</v>
      </c>
      <c r="D931" s="215">
        <v>45075</v>
      </c>
      <c r="E931" s="192" t="s">
        <v>3054</v>
      </c>
      <c r="F931" s="192" t="s">
        <v>3</v>
      </c>
      <c r="G931" s="192">
        <v>2116589</v>
      </c>
      <c r="H931" s="68"/>
      <c r="I931" s="198" t="s">
        <v>1425</v>
      </c>
      <c r="J931" s="68"/>
      <c r="K931" s="68"/>
      <c r="L931" s="68"/>
      <c r="M931" s="68"/>
      <c r="N931" s="362"/>
      <c r="O931" s="362"/>
      <c r="P931" s="216">
        <v>0</v>
      </c>
      <c r="Q931" s="216">
        <v>200</v>
      </c>
      <c r="R931" s="68" t="s">
        <v>638</v>
      </c>
      <c r="S931" s="363"/>
      <c r="T931" s="277"/>
    </row>
    <row r="932" spans="1:20" ht="63.75">
      <c r="A932" s="192" t="s">
        <v>541</v>
      </c>
      <c r="B932" s="68"/>
      <c r="C932" s="214" t="s">
        <v>590</v>
      </c>
      <c r="D932" s="215">
        <v>45075</v>
      </c>
      <c r="E932" s="192" t="s">
        <v>3055</v>
      </c>
      <c r="F932" s="192" t="s">
        <v>3</v>
      </c>
      <c r="G932" s="192">
        <v>2116611</v>
      </c>
      <c r="H932" s="68"/>
      <c r="I932" s="198" t="s">
        <v>3256</v>
      </c>
      <c r="J932" s="68"/>
      <c r="K932" s="68"/>
      <c r="L932" s="68"/>
      <c r="M932" s="68"/>
      <c r="N932" s="362"/>
      <c r="O932" s="362"/>
      <c r="P932" s="216">
        <v>0</v>
      </c>
      <c r="Q932" s="216">
        <v>13500</v>
      </c>
      <c r="R932" s="68" t="s">
        <v>638</v>
      </c>
      <c r="S932" s="363"/>
      <c r="T932" s="277"/>
    </row>
    <row r="933" spans="1:20" ht="51">
      <c r="A933" s="192" t="s">
        <v>541</v>
      </c>
      <c r="B933" s="68"/>
      <c r="C933" s="214" t="s">
        <v>590</v>
      </c>
      <c r="D933" s="215">
        <v>45075</v>
      </c>
      <c r="E933" s="192" t="s">
        <v>3056</v>
      </c>
      <c r="F933" s="192" t="s">
        <v>3</v>
      </c>
      <c r="G933" s="192">
        <v>2116600</v>
      </c>
      <c r="H933" s="68"/>
      <c r="I933" s="198" t="s">
        <v>3257</v>
      </c>
      <c r="J933" s="68"/>
      <c r="K933" s="68"/>
      <c r="L933" s="68"/>
      <c r="M933" s="68"/>
      <c r="N933" s="362"/>
      <c r="O933" s="362"/>
      <c r="P933" s="216">
        <v>0</v>
      </c>
      <c r="Q933" s="216">
        <v>6704.66</v>
      </c>
      <c r="R933" s="68" t="s">
        <v>638</v>
      </c>
      <c r="S933" s="363"/>
      <c r="T933" s="277"/>
    </row>
    <row r="934" spans="1:20" ht="38.25">
      <c r="A934" s="192" t="s">
        <v>667</v>
      </c>
      <c r="B934" s="68"/>
      <c r="C934" s="214" t="s">
        <v>1256</v>
      </c>
      <c r="D934" s="215">
        <v>45075</v>
      </c>
      <c r="E934" s="192" t="s">
        <v>3057</v>
      </c>
      <c r="F934" s="192" t="s">
        <v>12</v>
      </c>
      <c r="G934" s="192">
        <v>445544</v>
      </c>
      <c r="H934" s="68"/>
      <c r="I934" s="198" t="s">
        <v>1843</v>
      </c>
      <c r="J934" s="68"/>
      <c r="K934" s="68"/>
      <c r="L934" s="68"/>
      <c r="M934" s="68"/>
      <c r="N934" s="362"/>
      <c r="O934" s="362"/>
      <c r="P934" s="216">
        <v>39845.620000000003</v>
      </c>
      <c r="Q934" s="216">
        <v>0</v>
      </c>
      <c r="R934" s="68" t="s">
        <v>638</v>
      </c>
      <c r="S934" s="363"/>
      <c r="T934" s="277"/>
    </row>
    <row r="935" spans="1:20" ht="38.25">
      <c r="A935" s="192" t="s">
        <v>667</v>
      </c>
      <c r="B935" s="68"/>
      <c r="C935" s="214" t="s">
        <v>1256</v>
      </c>
      <c r="D935" s="215">
        <v>45075</v>
      </c>
      <c r="E935" s="192" t="s">
        <v>3058</v>
      </c>
      <c r="F935" s="192" t="s">
        <v>12</v>
      </c>
      <c r="G935" s="192">
        <v>445546</v>
      </c>
      <c r="H935" s="68"/>
      <c r="I935" s="198" t="s">
        <v>1843</v>
      </c>
      <c r="J935" s="68"/>
      <c r="K935" s="68"/>
      <c r="L935" s="68"/>
      <c r="M935" s="68"/>
      <c r="N935" s="362"/>
      <c r="O935" s="362"/>
      <c r="P935" s="216">
        <v>4128.01</v>
      </c>
      <c r="Q935" s="216">
        <v>0</v>
      </c>
      <c r="R935" s="68" t="s">
        <v>638</v>
      </c>
      <c r="S935" s="363"/>
      <c r="T935" s="277"/>
    </row>
    <row r="936" spans="1:20" ht="38.25">
      <c r="A936" s="192" t="s">
        <v>667</v>
      </c>
      <c r="B936" s="68"/>
      <c r="C936" s="214" t="s">
        <v>1256</v>
      </c>
      <c r="D936" s="215">
        <v>45075</v>
      </c>
      <c r="E936" s="192" t="s">
        <v>3059</v>
      </c>
      <c r="F936" s="192" t="s">
        <v>12</v>
      </c>
      <c r="G936" s="192">
        <v>445548</v>
      </c>
      <c r="H936" s="68"/>
      <c r="I936" s="198" t="s">
        <v>1843</v>
      </c>
      <c r="J936" s="68"/>
      <c r="K936" s="68"/>
      <c r="L936" s="68"/>
      <c r="M936" s="68"/>
      <c r="N936" s="362"/>
      <c r="O936" s="362"/>
      <c r="P936" s="216">
        <v>1162.02</v>
      </c>
      <c r="Q936" s="216">
        <v>0</v>
      </c>
      <c r="R936" s="68" t="s">
        <v>638</v>
      </c>
      <c r="S936" s="363"/>
      <c r="T936" s="277"/>
    </row>
    <row r="937" spans="1:20" ht="38.25">
      <c r="A937" s="192" t="s">
        <v>667</v>
      </c>
      <c r="B937" s="68"/>
      <c r="C937" s="214" t="s">
        <v>1256</v>
      </c>
      <c r="D937" s="215">
        <v>45075</v>
      </c>
      <c r="E937" s="192" t="s">
        <v>3060</v>
      </c>
      <c r="F937" s="192" t="s">
        <v>12</v>
      </c>
      <c r="G937" s="192">
        <v>445550</v>
      </c>
      <c r="H937" s="68"/>
      <c r="I937" s="198" t="s">
        <v>1843</v>
      </c>
      <c r="J937" s="68"/>
      <c r="K937" s="68"/>
      <c r="L937" s="68"/>
      <c r="M937" s="68"/>
      <c r="N937" s="362"/>
      <c r="O937" s="362"/>
      <c r="P937" s="216">
        <v>11611.65</v>
      </c>
      <c r="Q937" s="216">
        <v>0</v>
      </c>
      <c r="R937" s="68" t="s">
        <v>638</v>
      </c>
      <c r="S937" s="363"/>
      <c r="T937" s="277"/>
    </row>
    <row r="938" spans="1:20" ht="38.25">
      <c r="A938" s="192" t="s">
        <v>667</v>
      </c>
      <c r="B938" s="68"/>
      <c r="C938" s="214" t="s">
        <v>1256</v>
      </c>
      <c r="D938" s="215">
        <v>45075</v>
      </c>
      <c r="E938" s="192" t="s">
        <v>3061</v>
      </c>
      <c r="F938" s="192" t="s">
        <v>12</v>
      </c>
      <c r="G938" s="192">
        <v>445552</v>
      </c>
      <c r="H938" s="68"/>
      <c r="I938" s="198" t="s">
        <v>1843</v>
      </c>
      <c r="J938" s="68"/>
      <c r="K938" s="68"/>
      <c r="L938" s="68"/>
      <c r="M938" s="68"/>
      <c r="N938" s="362"/>
      <c r="O938" s="362"/>
      <c r="P938" s="216">
        <v>1822190.18</v>
      </c>
      <c r="Q938" s="216">
        <v>0</v>
      </c>
      <c r="R938" s="68" t="s">
        <v>638</v>
      </c>
      <c r="S938" s="363"/>
      <c r="T938" s="277"/>
    </row>
    <row r="939" spans="1:20" ht="38.25">
      <c r="A939" s="192" t="s">
        <v>667</v>
      </c>
      <c r="B939" s="68"/>
      <c r="C939" s="214" t="s">
        <v>1256</v>
      </c>
      <c r="D939" s="215">
        <v>45075</v>
      </c>
      <c r="E939" s="192" t="s">
        <v>3062</v>
      </c>
      <c r="F939" s="192" t="s">
        <v>12</v>
      </c>
      <c r="G939" s="192">
        <v>445554</v>
      </c>
      <c r="H939" s="68"/>
      <c r="I939" s="198" t="s">
        <v>1843</v>
      </c>
      <c r="J939" s="68"/>
      <c r="K939" s="68"/>
      <c r="L939" s="68"/>
      <c r="M939" s="68"/>
      <c r="N939" s="362"/>
      <c r="O939" s="362"/>
      <c r="P939" s="216">
        <v>1822190.18</v>
      </c>
      <c r="Q939" s="216">
        <v>0</v>
      </c>
      <c r="R939" s="68" t="s">
        <v>638</v>
      </c>
      <c r="S939" s="363"/>
      <c r="T939" s="277"/>
    </row>
    <row r="940" spans="1:20" ht="38.25">
      <c r="A940" s="192" t="s">
        <v>667</v>
      </c>
      <c r="B940" s="68"/>
      <c r="C940" s="214" t="s">
        <v>1256</v>
      </c>
      <c r="D940" s="215">
        <v>45075</v>
      </c>
      <c r="E940" s="192" t="s">
        <v>3063</v>
      </c>
      <c r="F940" s="192" t="s">
        <v>12</v>
      </c>
      <c r="G940" s="192">
        <v>445556</v>
      </c>
      <c r="H940" s="68"/>
      <c r="I940" s="198" t="s">
        <v>1843</v>
      </c>
      <c r="J940" s="68"/>
      <c r="K940" s="68"/>
      <c r="L940" s="68"/>
      <c r="M940" s="68"/>
      <c r="N940" s="362"/>
      <c r="O940" s="362"/>
      <c r="P940" s="216">
        <v>1822190.18</v>
      </c>
      <c r="Q940" s="216">
        <v>0</v>
      </c>
      <c r="R940" s="68" t="s">
        <v>638</v>
      </c>
      <c r="S940" s="363"/>
      <c r="T940" s="277"/>
    </row>
    <row r="941" spans="1:20" ht="38.25">
      <c r="A941" s="192" t="s">
        <v>667</v>
      </c>
      <c r="B941" s="68"/>
      <c r="C941" s="214" t="s">
        <v>1256</v>
      </c>
      <c r="D941" s="215">
        <v>45075</v>
      </c>
      <c r="E941" s="192" t="s">
        <v>3064</v>
      </c>
      <c r="F941" s="192" t="s">
        <v>12</v>
      </c>
      <c r="G941" s="192">
        <v>445558</v>
      </c>
      <c r="H941" s="68"/>
      <c r="I941" s="198" t="s">
        <v>1843</v>
      </c>
      <c r="J941" s="68"/>
      <c r="K941" s="68"/>
      <c r="L941" s="68"/>
      <c r="M941" s="68"/>
      <c r="N941" s="362"/>
      <c r="O941" s="362"/>
      <c r="P941" s="216">
        <v>1822190.18</v>
      </c>
      <c r="Q941" s="216">
        <v>0</v>
      </c>
      <c r="R941" s="68" t="s">
        <v>638</v>
      </c>
      <c r="S941" s="363"/>
      <c r="T941" s="277"/>
    </row>
    <row r="942" spans="1:20" ht="38.25">
      <c r="A942" s="192" t="s">
        <v>667</v>
      </c>
      <c r="B942" s="68"/>
      <c r="C942" s="214" t="s">
        <v>1256</v>
      </c>
      <c r="D942" s="215">
        <v>45075</v>
      </c>
      <c r="E942" s="192" t="s">
        <v>3065</v>
      </c>
      <c r="F942" s="192" t="s">
        <v>12</v>
      </c>
      <c r="G942" s="192">
        <v>445560</v>
      </c>
      <c r="H942" s="68"/>
      <c r="I942" s="198" t="s">
        <v>1843</v>
      </c>
      <c r="J942" s="68"/>
      <c r="K942" s="68"/>
      <c r="L942" s="68"/>
      <c r="M942" s="68"/>
      <c r="N942" s="362"/>
      <c r="O942" s="362"/>
      <c r="P942" s="216">
        <v>1822190.18</v>
      </c>
      <c r="Q942" s="216">
        <v>0</v>
      </c>
      <c r="R942" s="68" t="s">
        <v>638</v>
      </c>
      <c r="S942" s="363"/>
      <c r="T942" s="277"/>
    </row>
    <row r="943" spans="1:20" ht="38.25">
      <c r="A943" s="192" t="s">
        <v>667</v>
      </c>
      <c r="B943" s="68"/>
      <c r="C943" s="214" t="s">
        <v>1256</v>
      </c>
      <c r="D943" s="215">
        <v>45075</v>
      </c>
      <c r="E943" s="192" t="s">
        <v>3066</v>
      </c>
      <c r="F943" s="192" t="s">
        <v>12</v>
      </c>
      <c r="G943" s="192">
        <v>445562</v>
      </c>
      <c r="H943" s="68"/>
      <c r="I943" s="198" t="s">
        <v>1843</v>
      </c>
      <c r="J943" s="68"/>
      <c r="K943" s="68"/>
      <c r="L943" s="68"/>
      <c r="M943" s="68"/>
      <c r="N943" s="362"/>
      <c r="O943" s="362"/>
      <c r="P943" s="216">
        <v>5004859.32</v>
      </c>
      <c r="Q943" s="216">
        <v>0</v>
      </c>
      <c r="R943" s="68" t="s">
        <v>638</v>
      </c>
      <c r="S943" s="363"/>
      <c r="T943" s="277"/>
    </row>
    <row r="944" spans="1:20" ht="38.25">
      <c r="A944" s="192" t="s">
        <v>667</v>
      </c>
      <c r="B944" s="68"/>
      <c r="C944" s="214" t="s">
        <v>1256</v>
      </c>
      <c r="D944" s="215">
        <v>45075</v>
      </c>
      <c r="E944" s="192" t="s">
        <v>3067</v>
      </c>
      <c r="F944" s="192" t="s">
        <v>12</v>
      </c>
      <c r="G944" s="192">
        <v>445564</v>
      </c>
      <c r="H944" s="68"/>
      <c r="I944" s="198" t="s">
        <v>1843</v>
      </c>
      <c r="J944" s="68"/>
      <c r="K944" s="68"/>
      <c r="L944" s="68"/>
      <c r="M944" s="68"/>
      <c r="N944" s="362"/>
      <c r="O944" s="362"/>
      <c r="P944" s="216">
        <v>5004859.32</v>
      </c>
      <c r="Q944" s="216">
        <v>0</v>
      </c>
      <c r="R944" s="68" t="s">
        <v>638</v>
      </c>
      <c r="S944" s="363"/>
      <c r="T944" s="277"/>
    </row>
    <row r="945" spans="1:20" ht="38.25">
      <c r="A945" s="192" t="s">
        <v>667</v>
      </c>
      <c r="B945" s="68"/>
      <c r="C945" s="214" t="s">
        <v>1256</v>
      </c>
      <c r="D945" s="215">
        <v>45075</v>
      </c>
      <c r="E945" s="192" t="s">
        <v>3068</v>
      </c>
      <c r="F945" s="192" t="s">
        <v>12</v>
      </c>
      <c r="G945" s="192">
        <v>445566</v>
      </c>
      <c r="H945" s="68"/>
      <c r="I945" s="198" t="s">
        <v>1843</v>
      </c>
      <c r="J945" s="68"/>
      <c r="K945" s="68"/>
      <c r="L945" s="68"/>
      <c r="M945" s="68"/>
      <c r="N945" s="362"/>
      <c r="O945" s="362"/>
      <c r="P945" s="216">
        <v>5004859.32</v>
      </c>
      <c r="Q945" s="216">
        <v>0</v>
      </c>
      <c r="R945" s="68" t="s">
        <v>638</v>
      </c>
      <c r="S945" s="363"/>
      <c r="T945" s="277"/>
    </row>
    <row r="946" spans="1:20" ht="38.25">
      <c r="A946" s="192" t="s">
        <v>667</v>
      </c>
      <c r="B946" s="68"/>
      <c r="C946" s="214" t="s">
        <v>1256</v>
      </c>
      <c r="D946" s="215">
        <v>45075</v>
      </c>
      <c r="E946" s="192" t="s">
        <v>3069</v>
      </c>
      <c r="F946" s="192" t="s">
        <v>12</v>
      </c>
      <c r="G946" s="192">
        <v>445568</v>
      </c>
      <c r="H946" s="68"/>
      <c r="I946" s="198" t="s">
        <v>1843</v>
      </c>
      <c r="J946" s="68"/>
      <c r="K946" s="68"/>
      <c r="L946" s="68"/>
      <c r="M946" s="68"/>
      <c r="N946" s="362"/>
      <c r="O946" s="362"/>
      <c r="P946" s="216">
        <v>5004859.32</v>
      </c>
      <c r="Q946" s="216">
        <v>0</v>
      </c>
      <c r="R946" s="68" t="s">
        <v>638</v>
      </c>
      <c r="S946" s="363"/>
      <c r="T946" s="277"/>
    </row>
    <row r="947" spans="1:20" ht="38.25">
      <c r="A947" s="192" t="s">
        <v>667</v>
      </c>
      <c r="B947" s="68"/>
      <c r="C947" s="214" t="s">
        <v>1256</v>
      </c>
      <c r="D947" s="215">
        <v>45075</v>
      </c>
      <c r="E947" s="192" t="s">
        <v>3070</v>
      </c>
      <c r="F947" s="192" t="s">
        <v>12</v>
      </c>
      <c r="G947" s="192">
        <v>445570</v>
      </c>
      <c r="H947" s="68"/>
      <c r="I947" s="198" t="s">
        <v>1843</v>
      </c>
      <c r="J947" s="68"/>
      <c r="K947" s="68"/>
      <c r="L947" s="68"/>
      <c r="M947" s="68"/>
      <c r="N947" s="362"/>
      <c r="O947" s="362"/>
      <c r="P947" s="216">
        <v>5004859.32</v>
      </c>
      <c r="Q947" s="216">
        <v>0</v>
      </c>
      <c r="R947" s="68" t="s">
        <v>638</v>
      </c>
      <c r="S947" s="363"/>
      <c r="T947" s="277"/>
    </row>
    <row r="948" spans="1:20" ht="38.25">
      <c r="A948" s="192" t="s">
        <v>667</v>
      </c>
      <c r="B948" s="68"/>
      <c r="C948" s="214" t="s">
        <v>1256</v>
      </c>
      <c r="D948" s="215">
        <v>45075</v>
      </c>
      <c r="E948" s="192" t="s">
        <v>3071</v>
      </c>
      <c r="F948" s="192" t="s">
        <v>12</v>
      </c>
      <c r="G948" s="192">
        <v>445578</v>
      </c>
      <c r="H948" s="68"/>
      <c r="I948" s="198" t="s">
        <v>1843</v>
      </c>
      <c r="J948" s="68"/>
      <c r="K948" s="68"/>
      <c r="L948" s="68"/>
      <c r="M948" s="68"/>
      <c r="N948" s="362"/>
      <c r="O948" s="362"/>
      <c r="P948" s="216">
        <v>4239629.07</v>
      </c>
      <c r="Q948" s="216">
        <v>0</v>
      </c>
      <c r="R948" s="68" t="s">
        <v>638</v>
      </c>
      <c r="S948" s="363"/>
      <c r="T948" s="277"/>
    </row>
    <row r="949" spans="1:20" ht="38.25">
      <c r="A949" s="192" t="s">
        <v>667</v>
      </c>
      <c r="B949" s="68"/>
      <c r="C949" s="214" t="s">
        <v>1256</v>
      </c>
      <c r="D949" s="215">
        <v>45075</v>
      </c>
      <c r="E949" s="192" t="s">
        <v>3072</v>
      </c>
      <c r="F949" s="192" t="s">
        <v>12</v>
      </c>
      <c r="G949" s="192">
        <v>445572</v>
      </c>
      <c r="H949" s="68"/>
      <c r="I949" s="198" t="s">
        <v>1843</v>
      </c>
      <c r="J949" s="68"/>
      <c r="K949" s="68"/>
      <c r="L949" s="68"/>
      <c r="M949" s="68"/>
      <c r="N949" s="362"/>
      <c r="O949" s="362"/>
      <c r="P949" s="216">
        <v>4239629.07</v>
      </c>
      <c r="Q949" s="216">
        <v>0</v>
      </c>
      <c r="R949" s="68" t="s">
        <v>638</v>
      </c>
      <c r="S949" s="363"/>
      <c r="T949" s="277"/>
    </row>
    <row r="950" spans="1:20" ht="38.25">
      <c r="A950" s="192" t="s">
        <v>667</v>
      </c>
      <c r="B950" s="68"/>
      <c r="C950" s="214" t="s">
        <v>1256</v>
      </c>
      <c r="D950" s="215">
        <v>45075</v>
      </c>
      <c r="E950" s="192" t="s">
        <v>3073</v>
      </c>
      <c r="F950" s="192" t="s">
        <v>12</v>
      </c>
      <c r="G950" s="192">
        <v>445574</v>
      </c>
      <c r="H950" s="68"/>
      <c r="I950" s="198" t="s">
        <v>1843</v>
      </c>
      <c r="J950" s="68"/>
      <c r="K950" s="68"/>
      <c r="L950" s="68"/>
      <c r="M950" s="68"/>
      <c r="N950" s="362"/>
      <c r="O950" s="362"/>
      <c r="P950" s="216">
        <v>4239629.07</v>
      </c>
      <c r="Q950" s="216">
        <v>0</v>
      </c>
      <c r="R950" s="68" t="s">
        <v>638</v>
      </c>
      <c r="S950" s="363"/>
      <c r="T950" s="277"/>
    </row>
    <row r="951" spans="1:20" ht="38.25">
      <c r="A951" s="192" t="s">
        <v>667</v>
      </c>
      <c r="B951" s="68"/>
      <c r="C951" s="214" t="s">
        <v>1256</v>
      </c>
      <c r="D951" s="215">
        <v>45075</v>
      </c>
      <c r="E951" s="192" t="s">
        <v>3074</v>
      </c>
      <c r="F951" s="192" t="s">
        <v>12</v>
      </c>
      <c r="G951" s="192">
        <v>445576</v>
      </c>
      <c r="H951" s="68"/>
      <c r="I951" s="198" t="s">
        <v>1843</v>
      </c>
      <c r="J951" s="68"/>
      <c r="K951" s="68"/>
      <c r="L951" s="68"/>
      <c r="M951" s="68"/>
      <c r="N951" s="362"/>
      <c r="O951" s="362"/>
      <c r="P951" s="216">
        <v>4239629.07</v>
      </c>
      <c r="Q951" s="216">
        <v>0</v>
      </c>
      <c r="R951" s="68" t="s">
        <v>638</v>
      </c>
      <c r="S951" s="363"/>
      <c r="T951" s="277"/>
    </row>
    <row r="952" spans="1:20" ht="38.25">
      <c r="A952" s="192" t="s">
        <v>667</v>
      </c>
      <c r="B952" s="68"/>
      <c r="C952" s="214" t="s">
        <v>1256</v>
      </c>
      <c r="D952" s="215">
        <v>45075</v>
      </c>
      <c r="E952" s="192" t="s">
        <v>3075</v>
      </c>
      <c r="F952" s="192" t="s">
        <v>12</v>
      </c>
      <c r="G952" s="192">
        <v>445580</v>
      </c>
      <c r="H952" s="68"/>
      <c r="I952" s="198" t="s">
        <v>1843</v>
      </c>
      <c r="J952" s="68"/>
      <c r="K952" s="68"/>
      <c r="L952" s="68"/>
      <c r="M952" s="68"/>
      <c r="N952" s="362"/>
      <c r="O952" s="362"/>
      <c r="P952" s="216">
        <v>4239629.07</v>
      </c>
      <c r="Q952" s="216">
        <v>0</v>
      </c>
      <c r="R952" s="68" t="s">
        <v>638</v>
      </c>
      <c r="S952" s="363"/>
      <c r="T952" s="277"/>
    </row>
    <row r="953" spans="1:20" ht="38.25">
      <c r="A953" s="192" t="s">
        <v>667</v>
      </c>
      <c r="B953" s="68"/>
      <c r="C953" s="214" t="s">
        <v>1256</v>
      </c>
      <c r="D953" s="215">
        <v>45075</v>
      </c>
      <c r="E953" s="192" t="s">
        <v>3076</v>
      </c>
      <c r="F953" s="192" t="s">
        <v>12</v>
      </c>
      <c r="G953" s="192">
        <v>445582</v>
      </c>
      <c r="H953" s="68"/>
      <c r="I953" s="198" t="s">
        <v>1843</v>
      </c>
      <c r="J953" s="68"/>
      <c r="K953" s="68"/>
      <c r="L953" s="68"/>
      <c r="M953" s="68"/>
      <c r="N953" s="362"/>
      <c r="O953" s="362"/>
      <c r="P953" s="216">
        <v>11644639.33</v>
      </c>
      <c r="Q953" s="216">
        <v>0</v>
      </c>
      <c r="R953" s="68" t="s">
        <v>638</v>
      </c>
      <c r="S953" s="363"/>
      <c r="T953" s="277"/>
    </row>
    <row r="954" spans="1:20" ht="38.25">
      <c r="A954" s="192" t="s">
        <v>667</v>
      </c>
      <c r="B954" s="68"/>
      <c r="C954" s="214" t="s">
        <v>1256</v>
      </c>
      <c r="D954" s="215">
        <v>45075</v>
      </c>
      <c r="E954" s="192" t="s">
        <v>3077</v>
      </c>
      <c r="F954" s="192" t="s">
        <v>12</v>
      </c>
      <c r="G954" s="192">
        <v>445584</v>
      </c>
      <c r="H954" s="68"/>
      <c r="I954" s="198" t="s">
        <v>1843</v>
      </c>
      <c r="J954" s="68"/>
      <c r="K954" s="68"/>
      <c r="L954" s="68"/>
      <c r="M954" s="68"/>
      <c r="N954" s="362"/>
      <c r="O954" s="362"/>
      <c r="P954" s="216">
        <v>11644639.33</v>
      </c>
      <c r="Q954" s="216">
        <v>0</v>
      </c>
      <c r="R954" s="68" t="s">
        <v>638</v>
      </c>
      <c r="S954" s="363"/>
      <c r="T954" s="277"/>
    </row>
    <row r="955" spans="1:20" ht="38.25">
      <c r="A955" s="192" t="s">
        <v>667</v>
      </c>
      <c r="B955" s="68"/>
      <c r="C955" s="214" t="s">
        <v>1256</v>
      </c>
      <c r="D955" s="215">
        <v>45075</v>
      </c>
      <c r="E955" s="192" t="s">
        <v>3078</v>
      </c>
      <c r="F955" s="192" t="s">
        <v>12</v>
      </c>
      <c r="G955" s="192">
        <v>445586</v>
      </c>
      <c r="H955" s="68"/>
      <c r="I955" s="198" t="s">
        <v>1843</v>
      </c>
      <c r="J955" s="68"/>
      <c r="K955" s="68"/>
      <c r="L955" s="68"/>
      <c r="M955" s="68"/>
      <c r="N955" s="362"/>
      <c r="O955" s="362"/>
      <c r="P955" s="216">
        <v>11644639.33</v>
      </c>
      <c r="Q955" s="216">
        <v>0</v>
      </c>
      <c r="R955" s="68" t="s">
        <v>638</v>
      </c>
      <c r="S955" s="363"/>
      <c r="T955" s="277"/>
    </row>
    <row r="956" spans="1:20" ht="38.25">
      <c r="A956" s="192" t="s">
        <v>667</v>
      </c>
      <c r="B956" s="68"/>
      <c r="C956" s="214" t="s">
        <v>1256</v>
      </c>
      <c r="D956" s="215">
        <v>45075</v>
      </c>
      <c r="E956" s="192" t="s">
        <v>3079</v>
      </c>
      <c r="F956" s="192" t="s">
        <v>12</v>
      </c>
      <c r="G956" s="192">
        <v>445588</v>
      </c>
      <c r="H956" s="68"/>
      <c r="I956" s="198" t="s">
        <v>1843</v>
      </c>
      <c r="J956" s="68"/>
      <c r="K956" s="68"/>
      <c r="L956" s="68"/>
      <c r="M956" s="68"/>
      <c r="N956" s="362"/>
      <c r="O956" s="362"/>
      <c r="P956" s="216">
        <v>11644639.33</v>
      </c>
      <c r="Q956" s="216">
        <v>0</v>
      </c>
      <c r="R956" s="68" t="s">
        <v>638</v>
      </c>
      <c r="S956" s="363"/>
      <c r="T956" s="277"/>
    </row>
    <row r="957" spans="1:20" ht="38.25">
      <c r="A957" s="192" t="s">
        <v>667</v>
      </c>
      <c r="B957" s="68"/>
      <c r="C957" s="214" t="s">
        <v>1256</v>
      </c>
      <c r="D957" s="215">
        <v>45075</v>
      </c>
      <c r="E957" s="192" t="s">
        <v>3080</v>
      </c>
      <c r="F957" s="192" t="s">
        <v>12</v>
      </c>
      <c r="G957" s="192">
        <v>445590</v>
      </c>
      <c r="H957" s="68"/>
      <c r="I957" s="198" t="s">
        <v>1843</v>
      </c>
      <c r="J957" s="68"/>
      <c r="K957" s="68"/>
      <c r="L957" s="68"/>
      <c r="M957" s="68"/>
      <c r="N957" s="362"/>
      <c r="O957" s="362"/>
      <c r="P957" s="216">
        <v>11644639.33</v>
      </c>
      <c r="Q957" s="216">
        <v>0</v>
      </c>
      <c r="R957" s="68" t="s">
        <v>638</v>
      </c>
      <c r="S957" s="363"/>
      <c r="T957" s="277"/>
    </row>
    <row r="958" spans="1:20" ht="38.25">
      <c r="A958" s="192" t="s">
        <v>667</v>
      </c>
      <c r="B958" s="68"/>
      <c r="C958" s="214" t="s">
        <v>1256</v>
      </c>
      <c r="D958" s="215">
        <v>45075</v>
      </c>
      <c r="E958" s="192" t="s">
        <v>3081</v>
      </c>
      <c r="F958" s="192" t="s">
        <v>12</v>
      </c>
      <c r="G958" s="192">
        <v>445592</v>
      </c>
      <c r="H958" s="68"/>
      <c r="I958" s="198" t="s">
        <v>1843</v>
      </c>
      <c r="J958" s="68"/>
      <c r="K958" s="68"/>
      <c r="L958" s="68"/>
      <c r="M958" s="68"/>
      <c r="N958" s="362"/>
      <c r="O958" s="362"/>
      <c r="P958" s="216">
        <v>2142389.59</v>
      </c>
      <c r="Q958" s="216">
        <v>0</v>
      </c>
      <c r="R958" s="68" t="s">
        <v>638</v>
      </c>
      <c r="S958" s="363"/>
      <c r="T958" s="277"/>
    </row>
    <row r="959" spans="1:20" ht="38.25">
      <c r="A959" s="192" t="s">
        <v>667</v>
      </c>
      <c r="B959" s="68"/>
      <c r="C959" s="214" t="s">
        <v>1256</v>
      </c>
      <c r="D959" s="215">
        <v>45075</v>
      </c>
      <c r="E959" s="192" t="s">
        <v>3082</v>
      </c>
      <c r="F959" s="192" t="s">
        <v>12</v>
      </c>
      <c r="G959" s="192">
        <v>445594</v>
      </c>
      <c r="H959" s="68"/>
      <c r="I959" s="198" t="s">
        <v>1843</v>
      </c>
      <c r="J959" s="68"/>
      <c r="K959" s="68"/>
      <c r="L959" s="68"/>
      <c r="M959" s="68"/>
      <c r="N959" s="362"/>
      <c r="O959" s="362"/>
      <c r="P959" s="216">
        <v>2142389.59</v>
      </c>
      <c r="Q959" s="216">
        <v>0</v>
      </c>
      <c r="R959" s="68" t="s">
        <v>638</v>
      </c>
      <c r="S959" s="363"/>
      <c r="T959" s="277"/>
    </row>
    <row r="960" spans="1:20" ht="38.25">
      <c r="A960" s="192" t="s">
        <v>667</v>
      </c>
      <c r="B960" s="68"/>
      <c r="C960" s="214" t="s">
        <v>1256</v>
      </c>
      <c r="D960" s="215">
        <v>45075</v>
      </c>
      <c r="E960" s="192" t="s">
        <v>3083</v>
      </c>
      <c r="F960" s="192" t="s">
        <v>12</v>
      </c>
      <c r="G960" s="192">
        <v>445596</v>
      </c>
      <c r="H960" s="68"/>
      <c r="I960" s="198" t="s">
        <v>1843</v>
      </c>
      <c r="J960" s="68"/>
      <c r="K960" s="68"/>
      <c r="L960" s="68"/>
      <c r="M960" s="68"/>
      <c r="N960" s="362"/>
      <c r="O960" s="362"/>
      <c r="P960" s="216">
        <v>2142389.59</v>
      </c>
      <c r="Q960" s="216">
        <v>0</v>
      </c>
      <c r="R960" s="68" t="s">
        <v>638</v>
      </c>
      <c r="S960" s="363"/>
      <c r="T960" s="277"/>
    </row>
    <row r="961" spans="1:20" ht="38.25">
      <c r="A961" s="192" t="s">
        <v>667</v>
      </c>
      <c r="B961" s="68"/>
      <c r="C961" s="214" t="s">
        <v>1256</v>
      </c>
      <c r="D961" s="215">
        <v>45075</v>
      </c>
      <c r="E961" s="192" t="s">
        <v>3084</v>
      </c>
      <c r="F961" s="192" t="s">
        <v>12</v>
      </c>
      <c r="G961" s="192">
        <v>445598</v>
      </c>
      <c r="H961" s="68"/>
      <c r="I961" s="198" t="s">
        <v>1843</v>
      </c>
      <c r="J961" s="68"/>
      <c r="K961" s="68"/>
      <c r="L961" s="68"/>
      <c r="M961" s="68"/>
      <c r="N961" s="362"/>
      <c r="O961" s="362"/>
      <c r="P961" s="216">
        <v>2142389.59</v>
      </c>
      <c r="Q961" s="216">
        <v>0</v>
      </c>
      <c r="R961" s="68" t="s">
        <v>638</v>
      </c>
      <c r="S961" s="363"/>
      <c r="T961" s="277"/>
    </row>
    <row r="962" spans="1:20" ht="38.25">
      <c r="A962" s="192" t="s">
        <v>667</v>
      </c>
      <c r="B962" s="68"/>
      <c r="C962" s="214" t="s">
        <v>1256</v>
      </c>
      <c r="D962" s="215">
        <v>45075</v>
      </c>
      <c r="E962" s="192" t="s">
        <v>3085</v>
      </c>
      <c r="F962" s="192" t="s">
        <v>12</v>
      </c>
      <c r="G962" s="192">
        <v>445600</v>
      </c>
      <c r="H962" s="68"/>
      <c r="I962" s="198" t="s">
        <v>1843</v>
      </c>
      <c r="J962" s="68"/>
      <c r="K962" s="68"/>
      <c r="L962" s="68"/>
      <c r="M962" s="68"/>
      <c r="N962" s="362"/>
      <c r="O962" s="362"/>
      <c r="P962" s="216">
        <v>2142389.59</v>
      </c>
      <c r="Q962" s="216">
        <v>0</v>
      </c>
      <c r="R962" s="68" t="s">
        <v>638</v>
      </c>
      <c r="S962" s="363"/>
      <c r="T962" s="277"/>
    </row>
    <row r="963" spans="1:20" ht="38.25">
      <c r="A963" s="192" t="s">
        <v>667</v>
      </c>
      <c r="B963" s="68"/>
      <c r="C963" s="214" t="s">
        <v>1256</v>
      </c>
      <c r="D963" s="215">
        <v>45075</v>
      </c>
      <c r="E963" s="192" t="s">
        <v>3086</v>
      </c>
      <c r="F963" s="192" t="s">
        <v>12</v>
      </c>
      <c r="G963" s="192">
        <v>445602</v>
      </c>
      <c r="H963" s="68"/>
      <c r="I963" s="198" t="s">
        <v>1843</v>
      </c>
      <c r="J963" s="68"/>
      <c r="K963" s="68"/>
      <c r="L963" s="68"/>
      <c r="M963" s="68"/>
      <c r="N963" s="362"/>
      <c r="O963" s="362"/>
      <c r="P963" s="216">
        <v>1329020.45</v>
      </c>
      <c r="Q963" s="216">
        <v>0</v>
      </c>
      <c r="R963" s="68" t="s">
        <v>638</v>
      </c>
      <c r="S963" s="363"/>
      <c r="T963" s="277"/>
    </row>
    <row r="964" spans="1:20" ht="38.25">
      <c r="A964" s="192" t="s">
        <v>667</v>
      </c>
      <c r="B964" s="68"/>
      <c r="C964" s="214" t="s">
        <v>1256</v>
      </c>
      <c r="D964" s="215">
        <v>45075</v>
      </c>
      <c r="E964" s="192" t="s">
        <v>3087</v>
      </c>
      <c r="F964" s="192" t="s">
        <v>12</v>
      </c>
      <c r="G964" s="192">
        <v>445604</v>
      </c>
      <c r="H964" s="68"/>
      <c r="I964" s="198" t="s">
        <v>1843</v>
      </c>
      <c r="J964" s="68"/>
      <c r="K964" s="68"/>
      <c r="L964" s="68"/>
      <c r="M964" s="68"/>
      <c r="N964" s="362"/>
      <c r="O964" s="362"/>
      <c r="P964" s="216">
        <v>80444.41</v>
      </c>
      <c r="Q964" s="216">
        <v>0</v>
      </c>
      <c r="R964" s="68" t="s">
        <v>638</v>
      </c>
      <c r="S964" s="363"/>
      <c r="T964" s="277"/>
    </row>
    <row r="965" spans="1:20" ht="38.25">
      <c r="A965" s="192" t="s">
        <v>667</v>
      </c>
      <c r="B965" s="68"/>
      <c r="C965" s="214" t="s">
        <v>1256</v>
      </c>
      <c r="D965" s="215">
        <v>45075</v>
      </c>
      <c r="E965" s="192" t="s">
        <v>3088</v>
      </c>
      <c r="F965" s="192" t="s">
        <v>12</v>
      </c>
      <c r="G965" s="192">
        <v>445606</v>
      </c>
      <c r="H965" s="68"/>
      <c r="I965" s="198" t="s">
        <v>1843</v>
      </c>
      <c r="J965" s="68"/>
      <c r="K965" s="68"/>
      <c r="L965" s="68"/>
      <c r="M965" s="68"/>
      <c r="N965" s="362"/>
      <c r="O965" s="362"/>
      <c r="P965" s="216">
        <v>2164727.19</v>
      </c>
      <c r="Q965" s="216">
        <v>0</v>
      </c>
      <c r="R965" s="68" t="s">
        <v>638</v>
      </c>
      <c r="S965" s="363"/>
      <c r="T965" s="277"/>
    </row>
    <row r="966" spans="1:20" ht="38.25">
      <c r="A966" s="192" t="s">
        <v>667</v>
      </c>
      <c r="B966" s="68"/>
      <c r="C966" s="214" t="s">
        <v>1256</v>
      </c>
      <c r="D966" s="215">
        <v>45075</v>
      </c>
      <c r="E966" s="192" t="s">
        <v>3089</v>
      </c>
      <c r="F966" s="192" t="s">
        <v>12</v>
      </c>
      <c r="G966" s="192">
        <v>445608</v>
      </c>
      <c r="H966" s="68"/>
      <c r="I966" s="198" t="s">
        <v>1843</v>
      </c>
      <c r="J966" s="68"/>
      <c r="K966" s="68"/>
      <c r="L966" s="68"/>
      <c r="M966" s="68"/>
      <c r="N966" s="362"/>
      <c r="O966" s="362"/>
      <c r="P966" s="216">
        <v>70188.3</v>
      </c>
      <c r="Q966" s="216">
        <v>0</v>
      </c>
      <c r="R966" s="68" t="s">
        <v>638</v>
      </c>
      <c r="S966" s="363"/>
      <c r="T966" s="277"/>
    </row>
    <row r="967" spans="1:20" ht="38.25">
      <c r="A967" s="192" t="s">
        <v>667</v>
      </c>
      <c r="B967" s="68"/>
      <c r="C967" s="214" t="s">
        <v>1256</v>
      </c>
      <c r="D967" s="215">
        <v>45075</v>
      </c>
      <c r="E967" s="192" t="s">
        <v>3090</v>
      </c>
      <c r="F967" s="192" t="s">
        <v>12</v>
      </c>
      <c r="G967" s="192">
        <v>445610</v>
      </c>
      <c r="H967" s="68"/>
      <c r="I967" s="198" t="s">
        <v>1843</v>
      </c>
      <c r="J967" s="68"/>
      <c r="K967" s="68"/>
      <c r="L967" s="68"/>
      <c r="M967" s="68"/>
      <c r="N967" s="362"/>
      <c r="O967" s="362"/>
      <c r="P967" s="216">
        <v>3650310.75</v>
      </c>
      <c r="Q967" s="216">
        <v>0</v>
      </c>
      <c r="R967" s="68" t="s">
        <v>638</v>
      </c>
      <c r="S967" s="363"/>
      <c r="T967" s="277"/>
    </row>
    <row r="968" spans="1:20" ht="38.25">
      <c r="A968" s="192" t="s">
        <v>667</v>
      </c>
      <c r="B968" s="68"/>
      <c r="C968" s="214" t="s">
        <v>1256</v>
      </c>
      <c r="D968" s="215">
        <v>45075</v>
      </c>
      <c r="E968" s="192" t="s">
        <v>3091</v>
      </c>
      <c r="F968" s="192" t="s">
        <v>12</v>
      </c>
      <c r="G968" s="192">
        <v>445612</v>
      </c>
      <c r="H968" s="68"/>
      <c r="I968" s="198" t="s">
        <v>1843</v>
      </c>
      <c r="J968" s="68"/>
      <c r="K968" s="68"/>
      <c r="L968" s="68"/>
      <c r="M968" s="68"/>
      <c r="N968" s="362"/>
      <c r="O968" s="362"/>
      <c r="P968" s="216">
        <v>192780.47</v>
      </c>
      <c r="Q968" s="216">
        <v>0</v>
      </c>
      <c r="R968" s="68" t="s">
        <v>638</v>
      </c>
      <c r="S968" s="363"/>
      <c r="T968" s="277"/>
    </row>
    <row r="969" spans="1:20" ht="38.25">
      <c r="A969" s="192" t="s">
        <v>667</v>
      </c>
      <c r="B969" s="68"/>
      <c r="C969" s="214" t="s">
        <v>1256</v>
      </c>
      <c r="D969" s="215">
        <v>45075</v>
      </c>
      <c r="E969" s="192" t="s">
        <v>3092</v>
      </c>
      <c r="F969" s="192" t="s">
        <v>12</v>
      </c>
      <c r="G969" s="192">
        <v>445614</v>
      </c>
      <c r="H969" s="68"/>
      <c r="I969" s="198" t="s">
        <v>1843</v>
      </c>
      <c r="J969" s="68"/>
      <c r="K969" s="68"/>
      <c r="L969" s="68"/>
      <c r="M969" s="68"/>
      <c r="N969" s="362"/>
      <c r="O969" s="362"/>
      <c r="P969" s="216">
        <v>5945677.4500000002</v>
      </c>
      <c r="Q969" s="216">
        <v>0</v>
      </c>
      <c r="R969" s="68" t="s">
        <v>638</v>
      </c>
      <c r="S969" s="363"/>
      <c r="T969" s="277"/>
    </row>
    <row r="970" spans="1:20" ht="38.25">
      <c r="A970" s="192" t="s">
        <v>667</v>
      </c>
      <c r="B970" s="68"/>
      <c r="C970" s="214" t="s">
        <v>1256</v>
      </c>
      <c r="D970" s="215">
        <v>45075</v>
      </c>
      <c r="E970" s="192" t="s">
        <v>3093</v>
      </c>
      <c r="F970" s="192" t="s">
        <v>12</v>
      </c>
      <c r="G970" s="192">
        <v>445616</v>
      </c>
      <c r="H970" s="68"/>
      <c r="I970" s="198" t="s">
        <v>1843</v>
      </c>
      <c r="J970" s="68"/>
      <c r="K970" s="68"/>
      <c r="L970" s="68"/>
      <c r="M970" s="68"/>
      <c r="N970" s="362"/>
      <c r="O970" s="362"/>
      <c r="P970" s="216">
        <v>220949.9</v>
      </c>
      <c r="Q970" s="216">
        <v>0</v>
      </c>
      <c r="R970" s="68" t="s">
        <v>638</v>
      </c>
      <c r="S970" s="363"/>
      <c r="T970" s="277"/>
    </row>
    <row r="971" spans="1:20" ht="38.25">
      <c r="A971" s="192" t="s">
        <v>667</v>
      </c>
      <c r="B971" s="68"/>
      <c r="C971" s="214" t="s">
        <v>1256</v>
      </c>
      <c r="D971" s="215">
        <v>45075</v>
      </c>
      <c r="E971" s="192" t="s">
        <v>3094</v>
      </c>
      <c r="F971" s="192" t="s">
        <v>12</v>
      </c>
      <c r="G971" s="192">
        <v>445618</v>
      </c>
      <c r="H971" s="68"/>
      <c r="I971" s="198" t="s">
        <v>1843</v>
      </c>
      <c r="J971" s="68"/>
      <c r="K971" s="68"/>
      <c r="L971" s="68"/>
      <c r="M971" s="68"/>
      <c r="N971" s="362"/>
      <c r="O971" s="362"/>
      <c r="P971" s="216">
        <v>163304.84</v>
      </c>
      <c r="Q971" s="216">
        <v>0</v>
      </c>
      <c r="R971" s="68" t="s">
        <v>638</v>
      </c>
      <c r="S971" s="363"/>
      <c r="T971" s="277"/>
    </row>
    <row r="972" spans="1:20" ht="38.25">
      <c r="A972" s="192" t="s">
        <v>667</v>
      </c>
      <c r="B972" s="68"/>
      <c r="C972" s="214" t="s">
        <v>1256</v>
      </c>
      <c r="D972" s="215">
        <v>45075</v>
      </c>
      <c r="E972" s="192" t="s">
        <v>3095</v>
      </c>
      <c r="F972" s="192" t="s">
        <v>12</v>
      </c>
      <c r="G972" s="192">
        <v>445620</v>
      </c>
      <c r="H972" s="68"/>
      <c r="I972" s="198" t="s">
        <v>1843</v>
      </c>
      <c r="J972" s="68"/>
      <c r="K972" s="68"/>
      <c r="L972" s="68"/>
      <c r="M972" s="68"/>
      <c r="N972" s="362"/>
      <c r="O972" s="362"/>
      <c r="P972" s="216">
        <v>3092187.53</v>
      </c>
      <c r="Q972" s="216">
        <v>0</v>
      </c>
      <c r="R972" s="68" t="s">
        <v>638</v>
      </c>
      <c r="S972" s="363"/>
      <c r="T972" s="277"/>
    </row>
    <row r="973" spans="1:20" ht="38.25">
      <c r="A973" s="192" t="s">
        <v>667</v>
      </c>
      <c r="B973" s="68"/>
      <c r="C973" s="214" t="s">
        <v>1256</v>
      </c>
      <c r="D973" s="215">
        <v>45075</v>
      </c>
      <c r="E973" s="192" t="s">
        <v>3096</v>
      </c>
      <c r="F973" s="192" t="s">
        <v>12</v>
      </c>
      <c r="G973" s="192">
        <v>445622</v>
      </c>
      <c r="H973" s="68"/>
      <c r="I973" s="198" t="s">
        <v>1843</v>
      </c>
      <c r="J973" s="68"/>
      <c r="K973" s="68"/>
      <c r="L973" s="68"/>
      <c r="M973" s="68"/>
      <c r="N973" s="362"/>
      <c r="O973" s="362"/>
      <c r="P973" s="216">
        <v>5036598.55</v>
      </c>
      <c r="Q973" s="216">
        <v>0</v>
      </c>
      <c r="R973" s="68" t="s">
        <v>638</v>
      </c>
      <c r="S973" s="363"/>
      <c r="T973" s="277"/>
    </row>
    <row r="974" spans="1:20" ht="38.25">
      <c r="A974" s="192" t="s">
        <v>667</v>
      </c>
      <c r="B974" s="68"/>
      <c r="C974" s="214" t="s">
        <v>1256</v>
      </c>
      <c r="D974" s="215">
        <v>45075</v>
      </c>
      <c r="E974" s="192" t="s">
        <v>3097</v>
      </c>
      <c r="F974" s="192" t="s">
        <v>12</v>
      </c>
      <c r="G974" s="192">
        <v>445624</v>
      </c>
      <c r="H974" s="68"/>
      <c r="I974" s="198" t="s">
        <v>1843</v>
      </c>
      <c r="J974" s="68"/>
      <c r="K974" s="68"/>
      <c r="L974" s="68"/>
      <c r="M974" s="68"/>
      <c r="N974" s="362"/>
      <c r="O974" s="362"/>
      <c r="P974" s="216">
        <v>187167.28</v>
      </c>
      <c r="Q974" s="216">
        <v>0</v>
      </c>
      <c r="R974" s="68" t="s">
        <v>638</v>
      </c>
      <c r="S974" s="363"/>
      <c r="T974" s="277"/>
    </row>
    <row r="975" spans="1:20" ht="38.25">
      <c r="A975" s="192" t="s">
        <v>667</v>
      </c>
      <c r="B975" s="68"/>
      <c r="C975" s="214" t="s">
        <v>1256</v>
      </c>
      <c r="D975" s="215">
        <v>45075</v>
      </c>
      <c r="E975" s="192" t="s">
        <v>3098</v>
      </c>
      <c r="F975" s="192" t="s">
        <v>12</v>
      </c>
      <c r="G975" s="192">
        <v>445626</v>
      </c>
      <c r="H975" s="68"/>
      <c r="I975" s="198" t="s">
        <v>1843</v>
      </c>
      <c r="J975" s="68"/>
      <c r="K975" s="68"/>
      <c r="L975" s="68"/>
      <c r="M975" s="68"/>
      <c r="N975" s="362"/>
      <c r="O975" s="362"/>
      <c r="P975" s="216">
        <v>514076.81</v>
      </c>
      <c r="Q975" s="216">
        <v>0</v>
      </c>
      <c r="R975" s="68" t="s">
        <v>638</v>
      </c>
      <c r="S975" s="363"/>
      <c r="T975" s="277"/>
    </row>
    <row r="976" spans="1:20" ht="38.25">
      <c r="A976" s="192" t="s">
        <v>667</v>
      </c>
      <c r="B976" s="68"/>
      <c r="C976" s="214" t="s">
        <v>1256</v>
      </c>
      <c r="D976" s="215">
        <v>45075</v>
      </c>
      <c r="E976" s="192" t="s">
        <v>3099</v>
      </c>
      <c r="F976" s="192" t="s">
        <v>12</v>
      </c>
      <c r="G976" s="192">
        <v>445628</v>
      </c>
      <c r="H976" s="68"/>
      <c r="I976" s="198" t="s">
        <v>1843</v>
      </c>
      <c r="J976" s="68"/>
      <c r="K976" s="68"/>
      <c r="L976" s="68"/>
      <c r="M976" s="68"/>
      <c r="N976" s="362"/>
      <c r="O976" s="362"/>
      <c r="P976" s="216">
        <v>13833609.560000001</v>
      </c>
      <c r="Q976" s="216">
        <v>0</v>
      </c>
      <c r="R976" s="68" t="s">
        <v>638</v>
      </c>
      <c r="S976" s="363"/>
      <c r="T976" s="277"/>
    </row>
    <row r="977" spans="1:20" ht="38.25">
      <c r="A977" s="192" t="s">
        <v>667</v>
      </c>
      <c r="B977" s="68"/>
      <c r="C977" s="214" t="s">
        <v>1256</v>
      </c>
      <c r="D977" s="215">
        <v>45075</v>
      </c>
      <c r="E977" s="192" t="s">
        <v>3100</v>
      </c>
      <c r="F977" s="192" t="s">
        <v>12</v>
      </c>
      <c r="G977" s="192">
        <v>445630</v>
      </c>
      <c r="H977" s="68"/>
      <c r="I977" s="198" t="s">
        <v>1843</v>
      </c>
      <c r="J977" s="68"/>
      <c r="K977" s="68"/>
      <c r="L977" s="68"/>
      <c r="M977" s="68"/>
      <c r="N977" s="362"/>
      <c r="O977" s="362"/>
      <c r="P977" s="216">
        <v>448535.89</v>
      </c>
      <c r="Q977" s="216">
        <v>0</v>
      </c>
      <c r="R977" s="68" t="s">
        <v>638</v>
      </c>
      <c r="S977" s="363"/>
      <c r="T977" s="277"/>
    </row>
    <row r="978" spans="1:20" ht="38.25">
      <c r="A978" s="192" t="s">
        <v>667</v>
      </c>
      <c r="B978" s="68"/>
      <c r="C978" s="214" t="s">
        <v>1256</v>
      </c>
      <c r="D978" s="215">
        <v>45075</v>
      </c>
      <c r="E978" s="192" t="s">
        <v>3101</v>
      </c>
      <c r="F978" s="192" t="s">
        <v>12</v>
      </c>
      <c r="G978" s="192">
        <v>445632</v>
      </c>
      <c r="H978" s="68"/>
      <c r="I978" s="198" t="s">
        <v>1843</v>
      </c>
      <c r="J978" s="68"/>
      <c r="K978" s="68"/>
      <c r="L978" s="68"/>
      <c r="M978" s="68"/>
      <c r="N978" s="362"/>
      <c r="O978" s="362"/>
      <c r="P978" s="216">
        <v>8493056.3399999999</v>
      </c>
      <c r="Q978" s="216">
        <v>0</v>
      </c>
      <c r="R978" s="68" t="s">
        <v>638</v>
      </c>
      <c r="S978" s="363"/>
      <c r="T978" s="277"/>
    </row>
    <row r="979" spans="1:20" ht="38.25">
      <c r="A979" s="192" t="s">
        <v>667</v>
      </c>
      <c r="B979" s="68"/>
      <c r="C979" s="214" t="s">
        <v>1256</v>
      </c>
      <c r="D979" s="215">
        <v>45075</v>
      </c>
      <c r="E979" s="192" t="s">
        <v>3102</v>
      </c>
      <c r="F979" s="192" t="s">
        <v>12</v>
      </c>
      <c r="G979" s="192">
        <v>445634</v>
      </c>
      <c r="H979" s="68"/>
      <c r="I979" s="198" t="s">
        <v>1843</v>
      </c>
      <c r="J979" s="68"/>
      <c r="K979" s="68"/>
      <c r="L979" s="68"/>
      <c r="M979" s="68"/>
      <c r="N979" s="362"/>
      <c r="O979" s="362"/>
      <c r="P979" s="216">
        <v>2545117.9700000002</v>
      </c>
      <c r="Q979" s="216">
        <v>0</v>
      </c>
      <c r="R979" s="68" t="s">
        <v>638</v>
      </c>
      <c r="S979" s="363"/>
      <c r="T979" s="277"/>
    </row>
    <row r="980" spans="1:20" ht="38.25">
      <c r="A980" s="192" t="s">
        <v>667</v>
      </c>
      <c r="B980" s="68"/>
      <c r="C980" s="214" t="s">
        <v>1256</v>
      </c>
      <c r="D980" s="215">
        <v>45075</v>
      </c>
      <c r="E980" s="192" t="s">
        <v>3103</v>
      </c>
      <c r="F980" s="192" t="s">
        <v>12</v>
      </c>
      <c r="G980" s="192">
        <v>445636</v>
      </c>
      <c r="H980" s="68"/>
      <c r="I980" s="198" t="s">
        <v>1843</v>
      </c>
      <c r="J980" s="68"/>
      <c r="K980" s="68"/>
      <c r="L980" s="68"/>
      <c r="M980" s="68"/>
      <c r="N980" s="362"/>
      <c r="O980" s="362"/>
      <c r="P980" s="216">
        <v>82521.960000000006</v>
      </c>
      <c r="Q980" s="216">
        <v>0</v>
      </c>
      <c r="R980" s="68" t="s">
        <v>638</v>
      </c>
      <c r="S980" s="363"/>
      <c r="T980" s="277"/>
    </row>
    <row r="981" spans="1:20" ht="38.25">
      <c r="A981" s="192" t="s">
        <v>667</v>
      </c>
      <c r="B981" s="68"/>
      <c r="C981" s="214" t="s">
        <v>1256</v>
      </c>
      <c r="D981" s="215">
        <v>45075</v>
      </c>
      <c r="E981" s="192" t="s">
        <v>3104</v>
      </c>
      <c r="F981" s="192" t="s">
        <v>12</v>
      </c>
      <c r="G981" s="192">
        <v>445638</v>
      </c>
      <c r="H981" s="68"/>
      <c r="I981" s="198" t="s">
        <v>1843</v>
      </c>
      <c r="J981" s="68"/>
      <c r="K981" s="68"/>
      <c r="L981" s="68"/>
      <c r="M981" s="68"/>
      <c r="N981" s="362"/>
      <c r="O981" s="362"/>
      <c r="P981" s="216">
        <v>94580.26</v>
      </c>
      <c r="Q981" s="216">
        <v>0</v>
      </c>
      <c r="R981" s="68" t="s">
        <v>638</v>
      </c>
      <c r="S981" s="363"/>
      <c r="T981" s="277"/>
    </row>
    <row r="982" spans="1:20" ht="38.25">
      <c r="A982" s="192" t="s">
        <v>667</v>
      </c>
      <c r="B982" s="68"/>
      <c r="C982" s="214" t="s">
        <v>1256</v>
      </c>
      <c r="D982" s="215">
        <v>45075</v>
      </c>
      <c r="E982" s="192" t="s">
        <v>3105</v>
      </c>
      <c r="F982" s="192" t="s">
        <v>12</v>
      </c>
      <c r="G982" s="192">
        <v>445646</v>
      </c>
      <c r="H982" s="68"/>
      <c r="I982" s="198" t="s">
        <v>1843</v>
      </c>
      <c r="J982" s="68"/>
      <c r="K982" s="68"/>
      <c r="L982" s="68"/>
      <c r="M982" s="68"/>
      <c r="N982" s="362"/>
      <c r="O982" s="362"/>
      <c r="P982" s="216">
        <v>1752001.81</v>
      </c>
      <c r="Q982" s="216">
        <v>0</v>
      </c>
      <c r="R982" s="68" t="s">
        <v>638</v>
      </c>
      <c r="S982" s="363"/>
      <c r="T982" s="277"/>
    </row>
    <row r="983" spans="1:20" ht="38.25">
      <c r="A983" s="192" t="s">
        <v>667</v>
      </c>
      <c r="B983" s="68"/>
      <c r="C983" s="214" t="s">
        <v>1256</v>
      </c>
      <c r="D983" s="215">
        <v>45075</v>
      </c>
      <c r="E983" s="192" t="s">
        <v>3106</v>
      </c>
      <c r="F983" s="192" t="s">
        <v>12</v>
      </c>
      <c r="G983" s="192">
        <v>445640</v>
      </c>
      <c r="H983" s="68"/>
      <c r="I983" s="198" t="s">
        <v>1843</v>
      </c>
      <c r="J983" s="68"/>
      <c r="K983" s="68"/>
      <c r="L983" s="68"/>
      <c r="M983" s="68"/>
      <c r="N983" s="362"/>
      <c r="O983" s="362"/>
      <c r="P983" s="216">
        <v>1562558.93</v>
      </c>
      <c r="Q983" s="216">
        <v>0</v>
      </c>
      <c r="R983" s="68" t="s">
        <v>638</v>
      </c>
      <c r="S983" s="363"/>
      <c r="T983" s="277"/>
    </row>
    <row r="984" spans="1:20" ht="38.25">
      <c r="A984" s="192" t="s">
        <v>667</v>
      </c>
      <c r="B984" s="68"/>
      <c r="C984" s="214" t="s">
        <v>1256</v>
      </c>
      <c r="D984" s="215">
        <v>45075</v>
      </c>
      <c r="E984" s="192" t="s">
        <v>3107</v>
      </c>
      <c r="F984" s="192" t="s">
        <v>12</v>
      </c>
      <c r="G984" s="192">
        <v>445642</v>
      </c>
      <c r="H984" s="68"/>
      <c r="I984" s="198" t="s">
        <v>1843</v>
      </c>
      <c r="J984" s="68"/>
      <c r="K984" s="68"/>
      <c r="L984" s="68"/>
      <c r="M984" s="68"/>
      <c r="N984" s="362"/>
      <c r="O984" s="362"/>
      <c r="P984" s="216">
        <v>1741745.77</v>
      </c>
      <c r="Q984" s="216">
        <v>0</v>
      </c>
      <c r="R984" s="68" t="s">
        <v>638</v>
      </c>
      <c r="S984" s="363"/>
      <c r="T984" s="277"/>
    </row>
    <row r="985" spans="1:20" ht="38.25">
      <c r="A985" s="192" t="s">
        <v>667</v>
      </c>
      <c r="B985" s="68"/>
      <c r="C985" s="214" t="s">
        <v>1256</v>
      </c>
      <c r="D985" s="215">
        <v>45075</v>
      </c>
      <c r="E985" s="192" t="s">
        <v>3108</v>
      </c>
      <c r="F985" s="192" t="s">
        <v>12</v>
      </c>
      <c r="G985" s="192">
        <v>445644</v>
      </c>
      <c r="H985" s="68"/>
      <c r="I985" s="198" t="s">
        <v>1843</v>
      </c>
      <c r="J985" s="68"/>
      <c r="K985" s="68"/>
      <c r="L985" s="68"/>
      <c r="M985" s="68"/>
      <c r="N985" s="362"/>
      <c r="O985" s="362"/>
      <c r="P985" s="216">
        <v>493169.72</v>
      </c>
      <c r="Q985" s="216">
        <v>0</v>
      </c>
      <c r="R985" s="68" t="s">
        <v>638</v>
      </c>
      <c r="S985" s="363"/>
      <c r="T985" s="277"/>
    </row>
    <row r="986" spans="1:20" ht="38.25">
      <c r="A986" s="192" t="s">
        <v>667</v>
      </c>
      <c r="B986" s="68"/>
      <c r="C986" s="214" t="s">
        <v>1256</v>
      </c>
      <c r="D986" s="215">
        <v>45075</v>
      </c>
      <c r="E986" s="192" t="s">
        <v>3109</v>
      </c>
      <c r="F986" s="192" t="s">
        <v>12</v>
      </c>
      <c r="G986" s="192">
        <v>445648</v>
      </c>
      <c r="H986" s="68"/>
      <c r="I986" s="198" t="s">
        <v>1843</v>
      </c>
      <c r="J986" s="68"/>
      <c r="K986" s="68"/>
      <c r="L986" s="68"/>
      <c r="M986" s="68"/>
      <c r="N986" s="362"/>
      <c r="O986" s="362"/>
      <c r="P986" s="216">
        <v>4812078.8499999996</v>
      </c>
      <c r="Q986" s="216">
        <v>0</v>
      </c>
      <c r="R986" s="68" t="s">
        <v>638</v>
      </c>
      <c r="S986" s="363"/>
      <c r="T986" s="277"/>
    </row>
    <row r="987" spans="1:20" ht="38.25">
      <c r="A987" s="192" t="s">
        <v>667</v>
      </c>
      <c r="B987" s="68"/>
      <c r="C987" s="214" t="s">
        <v>1256</v>
      </c>
      <c r="D987" s="215">
        <v>45075</v>
      </c>
      <c r="E987" s="192" t="s">
        <v>3110</v>
      </c>
      <c r="F987" s="192" t="s">
        <v>12</v>
      </c>
      <c r="G987" s="192">
        <v>445650</v>
      </c>
      <c r="H987" s="68"/>
      <c r="I987" s="198" t="s">
        <v>1843</v>
      </c>
      <c r="J987" s="68"/>
      <c r="K987" s="68"/>
      <c r="L987" s="68"/>
      <c r="M987" s="68"/>
      <c r="N987" s="362"/>
      <c r="O987" s="362"/>
      <c r="P987" s="216">
        <v>1354548.57</v>
      </c>
      <c r="Q987" s="216">
        <v>0</v>
      </c>
      <c r="R987" s="68" t="s">
        <v>638</v>
      </c>
      <c r="S987" s="363"/>
      <c r="T987" s="277"/>
    </row>
    <row r="988" spans="1:20" ht="38.25">
      <c r="A988" s="192" t="s">
        <v>667</v>
      </c>
      <c r="B988" s="68"/>
      <c r="C988" s="214" t="s">
        <v>1256</v>
      </c>
      <c r="D988" s="215">
        <v>45075</v>
      </c>
      <c r="E988" s="192" t="s">
        <v>3111</v>
      </c>
      <c r="F988" s="192" t="s">
        <v>12</v>
      </c>
      <c r="G988" s="192">
        <v>445652</v>
      </c>
      <c r="H988" s="68"/>
      <c r="I988" s="198" t="s">
        <v>1843</v>
      </c>
      <c r="J988" s="68"/>
      <c r="K988" s="68"/>
      <c r="L988" s="68"/>
      <c r="M988" s="68"/>
      <c r="N988" s="362"/>
      <c r="O988" s="362"/>
      <c r="P988" s="216">
        <v>4783909.3600000003</v>
      </c>
      <c r="Q988" s="216">
        <v>0</v>
      </c>
      <c r="R988" s="68" t="s">
        <v>638</v>
      </c>
      <c r="S988" s="363"/>
      <c r="T988" s="277"/>
    </row>
    <row r="989" spans="1:20" ht="38.25">
      <c r="A989" s="192" t="s">
        <v>667</v>
      </c>
      <c r="B989" s="68"/>
      <c r="C989" s="214" t="s">
        <v>1256</v>
      </c>
      <c r="D989" s="215">
        <v>45075</v>
      </c>
      <c r="E989" s="192" t="s">
        <v>3112</v>
      </c>
      <c r="F989" s="192" t="s">
        <v>12</v>
      </c>
      <c r="G989" s="192">
        <v>445654</v>
      </c>
      <c r="H989" s="68"/>
      <c r="I989" s="198" t="s">
        <v>1843</v>
      </c>
      <c r="J989" s="68"/>
      <c r="K989" s="68"/>
      <c r="L989" s="68"/>
      <c r="M989" s="68"/>
      <c r="N989" s="362"/>
      <c r="O989" s="362"/>
      <c r="P989" s="216">
        <v>4076324.23</v>
      </c>
      <c r="Q989" s="216">
        <v>0</v>
      </c>
      <c r="R989" s="68" t="s">
        <v>638</v>
      </c>
      <c r="S989" s="363"/>
      <c r="T989" s="277"/>
    </row>
    <row r="990" spans="1:20" ht="38.25">
      <c r="A990" s="192" t="s">
        <v>667</v>
      </c>
      <c r="B990" s="68"/>
      <c r="C990" s="214" t="s">
        <v>1256</v>
      </c>
      <c r="D990" s="215">
        <v>45075</v>
      </c>
      <c r="E990" s="192" t="s">
        <v>3113</v>
      </c>
      <c r="F990" s="192" t="s">
        <v>12</v>
      </c>
      <c r="G990" s="192">
        <v>445656</v>
      </c>
      <c r="H990" s="68"/>
      <c r="I990" s="198" t="s">
        <v>1843</v>
      </c>
      <c r="J990" s="68"/>
      <c r="K990" s="68"/>
      <c r="L990" s="68"/>
      <c r="M990" s="68"/>
      <c r="N990" s="362"/>
      <c r="O990" s="362"/>
      <c r="P990" s="216">
        <v>4052461.86</v>
      </c>
      <c r="Q990" s="216">
        <v>0</v>
      </c>
      <c r="R990" s="68" t="s">
        <v>638</v>
      </c>
      <c r="S990" s="363"/>
      <c r="T990" s="277"/>
    </row>
    <row r="991" spans="1:20" ht="38.25">
      <c r="A991" s="192" t="s">
        <v>667</v>
      </c>
      <c r="B991" s="68"/>
      <c r="C991" s="214" t="s">
        <v>1256</v>
      </c>
      <c r="D991" s="215">
        <v>45075</v>
      </c>
      <c r="E991" s="192" t="s">
        <v>3114</v>
      </c>
      <c r="F991" s="192" t="s">
        <v>12</v>
      </c>
      <c r="G991" s="192">
        <v>445658</v>
      </c>
      <c r="H991" s="68"/>
      <c r="I991" s="198" t="s">
        <v>1843</v>
      </c>
      <c r="J991" s="68"/>
      <c r="K991" s="68"/>
      <c r="L991" s="68"/>
      <c r="M991" s="68"/>
      <c r="N991" s="362"/>
      <c r="O991" s="362"/>
      <c r="P991" s="216">
        <v>1147441.54</v>
      </c>
      <c r="Q991" s="216">
        <v>0</v>
      </c>
      <c r="R991" s="68" t="s">
        <v>638</v>
      </c>
      <c r="S991" s="363"/>
      <c r="T991" s="277"/>
    </row>
    <row r="992" spans="1:20" ht="38.25">
      <c r="A992" s="192" t="s">
        <v>667</v>
      </c>
      <c r="B992" s="68"/>
      <c r="C992" s="214" t="s">
        <v>1256</v>
      </c>
      <c r="D992" s="215">
        <v>45075</v>
      </c>
      <c r="E992" s="192" t="s">
        <v>3115</v>
      </c>
      <c r="F992" s="192" t="s">
        <v>12</v>
      </c>
      <c r="G992" s="192">
        <v>445660</v>
      </c>
      <c r="H992" s="68"/>
      <c r="I992" s="198" t="s">
        <v>1843</v>
      </c>
      <c r="J992" s="68"/>
      <c r="K992" s="68"/>
      <c r="L992" s="68"/>
      <c r="M992" s="68"/>
      <c r="N992" s="362"/>
      <c r="O992" s="362"/>
      <c r="P992" s="216">
        <v>11130562.449999999</v>
      </c>
      <c r="Q992" s="216">
        <v>0</v>
      </c>
      <c r="R992" s="68" t="s">
        <v>638</v>
      </c>
      <c r="S992" s="363"/>
      <c r="T992" s="277"/>
    </row>
    <row r="993" spans="1:20" ht="38.25">
      <c r="A993" s="192" t="s">
        <v>667</v>
      </c>
      <c r="B993" s="68"/>
      <c r="C993" s="214" t="s">
        <v>1256</v>
      </c>
      <c r="D993" s="215">
        <v>45075</v>
      </c>
      <c r="E993" s="192" t="s">
        <v>3116</v>
      </c>
      <c r="F993" s="192" t="s">
        <v>12</v>
      </c>
      <c r="G993" s="192">
        <v>445662</v>
      </c>
      <c r="H993" s="68"/>
      <c r="I993" s="198" t="s">
        <v>1843</v>
      </c>
      <c r="J993" s="68"/>
      <c r="K993" s="68"/>
      <c r="L993" s="68"/>
      <c r="M993" s="68"/>
      <c r="N993" s="362"/>
      <c r="O993" s="362"/>
      <c r="P993" s="216">
        <v>3151582.99</v>
      </c>
      <c r="Q993" s="216">
        <v>0</v>
      </c>
      <c r="R993" s="68" t="s">
        <v>638</v>
      </c>
      <c r="S993" s="363"/>
      <c r="T993" s="277"/>
    </row>
    <row r="994" spans="1:20" ht="38.25">
      <c r="A994" s="192" t="s">
        <v>667</v>
      </c>
      <c r="B994" s="68"/>
      <c r="C994" s="214" t="s">
        <v>1256</v>
      </c>
      <c r="D994" s="215">
        <v>45075</v>
      </c>
      <c r="E994" s="192" t="s">
        <v>3117</v>
      </c>
      <c r="F994" s="192" t="s">
        <v>12</v>
      </c>
      <c r="G994" s="192">
        <v>445664</v>
      </c>
      <c r="H994" s="68"/>
      <c r="I994" s="198" t="s">
        <v>1843</v>
      </c>
      <c r="J994" s="68"/>
      <c r="K994" s="68"/>
      <c r="L994" s="68"/>
      <c r="M994" s="68"/>
      <c r="N994" s="362"/>
      <c r="O994" s="362"/>
      <c r="P994" s="216">
        <v>11196103.369999999</v>
      </c>
      <c r="Q994" s="216">
        <v>0</v>
      </c>
      <c r="R994" s="68" t="s">
        <v>638</v>
      </c>
      <c r="S994" s="363"/>
      <c r="T994" s="277"/>
    </row>
    <row r="995" spans="1:20" ht="38.25">
      <c r="A995" s="192" t="s">
        <v>667</v>
      </c>
      <c r="B995" s="68"/>
      <c r="C995" s="214" t="s">
        <v>1256</v>
      </c>
      <c r="D995" s="215">
        <v>45075</v>
      </c>
      <c r="E995" s="192" t="s">
        <v>3118</v>
      </c>
      <c r="F995" s="192" t="s">
        <v>12</v>
      </c>
      <c r="G995" s="192">
        <v>445666</v>
      </c>
      <c r="H995" s="68"/>
      <c r="I995" s="198" t="s">
        <v>1843</v>
      </c>
      <c r="J995" s="68"/>
      <c r="K995" s="68"/>
      <c r="L995" s="68"/>
      <c r="M995" s="68"/>
      <c r="N995" s="362"/>
      <c r="O995" s="362"/>
      <c r="P995" s="216">
        <v>2059867.64</v>
      </c>
      <c r="Q995" s="216">
        <v>0</v>
      </c>
      <c r="R995" s="68" t="s">
        <v>638</v>
      </c>
      <c r="S995" s="363"/>
      <c r="T995" s="277"/>
    </row>
    <row r="996" spans="1:20" ht="38.25">
      <c r="A996" s="192" t="s">
        <v>667</v>
      </c>
      <c r="B996" s="68"/>
      <c r="C996" s="214" t="s">
        <v>1256</v>
      </c>
      <c r="D996" s="215">
        <v>45075</v>
      </c>
      <c r="E996" s="192" t="s">
        <v>3119</v>
      </c>
      <c r="F996" s="192" t="s">
        <v>12</v>
      </c>
      <c r="G996" s="192">
        <v>445668</v>
      </c>
      <c r="H996" s="68"/>
      <c r="I996" s="198" t="s">
        <v>1843</v>
      </c>
      <c r="J996" s="68"/>
      <c r="K996" s="68"/>
      <c r="L996" s="68"/>
      <c r="M996" s="68"/>
      <c r="N996" s="362"/>
      <c r="O996" s="362"/>
      <c r="P996" s="216">
        <v>2047809.33</v>
      </c>
      <c r="Q996" s="216">
        <v>0</v>
      </c>
      <c r="R996" s="68" t="s">
        <v>638</v>
      </c>
      <c r="S996" s="363"/>
      <c r="T996" s="277"/>
    </row>
    <row r="997" spans="1:20" ht="38.25">
      <c r="A997" s="192" t="s">
        <v>667</v>
      </c>
      <c r="B997" s="68"/>
      <c r="C997" s="214" t="s">
        <v>1256</v>
      </c>
      <c r="D997" s="215">
        <v>45075</v>
      </c>
      <c r="E997" s="192" t="s">
        <v>3120</v>
      </c>
      <c r="F997" s="192" t="s">
        <v>12</v>
      </c>
      <c r="G997" s="192">
        <v>445670</v>
      </c>
      <c r="H997" s="68"/>
      <c r="I997" s="198" t="s">
        <v>1843</v>
      </c>
      <c r="J997" s="68"/>
      <c r="K997" s="68"/>
      <c r="L997" s="68"/>
      <c r="M997" s="68"/>
      <c r="N997" s="362"/>
      <c r="O997" s="362"/>
      <c r="P997" s="216">
        <v>579830.66</v>
      </c>
      <c r="Q997" s="216">
        <v>0</v>
      </c>
      <c r="R997" s="68" t="s">
        <v>638</v>
      </c>
      <c r="S997" s="363"/>
      <c r="T997" s="277"/>
    </row>
    <row r="998" spans="1:20" ht="38.25">
      <c r="A998" s="192" t="s">
        <v>667</v>
      </c>
      <c r="B998" s="68"/>
      <c r="C998" s="214" t="s">
        <v>1256</v>
      </c>
      <c r="D998" s="215">
        <v>45075</v>
      </c>
      <c r="E998" s="192" t="s">
        <v>3121</v>
      </c>
      <c r="F998" s="192" t="s">
        <v>12</v>
      </c>
      <c r="G998" s="192">
        <v>445672</v>
      </c>
      <c r="H998" s="68"/>
      <c r="I998" s="198" t="s">
        <v>1843</v>
      </c>
      <c r="J998" s="68"/>
      <c r="K998" s="68"/>
      <c r="L998" s="68"/>
      <c r="M998" s="68"/>
      <c r="N998" s="362"/>
      <c r="O998" s="362"/>
      <c r="P998" s="216">
        <v>13906122.5</v>
      </c>
      <c r="Q998" s="216">
        <v>0</v>
      </c>
      <c r="R998" s="68" t="s">
        <v>638</v>
      </c>
      <c r="S998" s="363"/>
      <c r="T998" s="277"/>
    </row>
    <row r="999" spans="1:20" ht="38.25">
      <c r="A999" s="192" t="s">
        <v>667</v>
      </c>
      <c r="B999" s="68"/>
      <c r="C999" s="214" t="s">
        <v>1256</v>
      </c>
      <c r="D999" s="215">
        <v>45075</v>
      </c>
      <c r="E999" s="192" t="s">
        <v>3122</v>
      </c>
      <c r="F999" s="192" t="s">
        <v>12</v>
      </c>
      <c r="G999" s="192">
        <v>445674</v>
      </c>
      <c r="H999" s="68"/>
      <c r="I999" s="198" t="s">
        <v>1843</v>
      </c>
      <c r="J999" s="68"/>
      <c r="K999" s="68"/>
      <c r="L999" s="68"/>
      <c r="M999" s="68"/>
      <c r="N999" s="362"/>
      <c r="O999" s="362"/>
      <c r="P999" s="216">
        <v>13634773.76</v>
      </c>
      <c r="Q999" s="216">
        <v>0</v>
      </c>
      <c r="R999" s="68" t="s">
        <v>638</v>
      </c>
      <c r="S999" s="363"/>
      <c r="T999" s="277"/>
    </row>
    <row r="1000" spans="1:20" ht="38.25">
      <c r="A1000" s="192" t="s">
        <v>667</v>
      </c>
      <c r="B1000" s="68"/>
      <c r="C1000" s="214" t="s">
        <v>1256</v>
      </c>
      <c r="D1000" s="215">
        <v>45075</v>
      </c>
      <c r="E1000" s="192" t="s">
        <v>3123</v>
      </c>
      <c r="F1000" s="192" t="s">
        <v>12</v>
      </c>
      <c r="G1000" s="192">
        <v>445676</v>
      </c>
      <c r="H1000" s="68"/>
      <c r="I1000" s="198" t="s">
        <v>1843</v>
      </c>
      <c r="J1000" s="68"/>
      <c r="K1000" s="68"/>
      <c r="L1000" s="68"/>
      <c r="M1000" s="68"/>
      <c r="N1000" s="362"/>
      <c r="O1000" s="362"/>
      <c r="P1000" s="216">
        <v>17484458.68</v>
      </c>
      <c r="Q1000" s="216">
        <v>0</v>
      </c>
      <c r="R1000" s="68" t="s">
        <v>638</v>
      </c>
      <c r="S1000" s="363"/>
      <c r="T1000" s="277"/>
    </row>
    <row r="1001" spans="1:20" ht="38.25">
      <c r="A1001" s="192" t="s">
        <v>667</v>
      </c>
      <c r="B1001" s="68"/>
      <c r="C1001" s="214" t="s">
        <v>1256</v>
      </c>
      <c r="D1001" s="215">
        <v>45075</v>
      </c>
      <c r="E1001" s="192" t="s">
        <v>3124</v>
      </c>
      <c r="F1001" s="192" t="s">
        <v>12</v>
      </c>
      <c r="G1001" s="192">
        <v>445678</v>
      </c>
      <c r="H1001" s="68"/>
      <c r="I1001" s="198" t="s">
        <v>1843</v>
      </c>
      <c r="J1001" s="68"/>
      <c r="K1001" s="68"/>
      <c r="L1001" s="68"/>
      <c r="M1001" s="68"/>
      <c r="N1001" s="362"/>
      <c r="O1001" s="362"/>
      <c r="P1001" s="216">
        <v>6734109.5300000003</v>
      </c>
      <c r="Q1001" s="216">
        <v>0</v>
      </c>
      <c r="R1001" s="68" t="s">
        <v>638</v>
      </c>
      <c r="S1001" s="363"/>
      <c r="T1001" s="277"/>
    </row>
    <row r="1002" spans="1:20" ht="38.25">
      <c r="A1002" s="192" t="s">
        <v>667</v>
      </c>
      <c r="B1002" s="68"/>
      <c r="C1002" s="214" t="s">
        <v>1256</v>
      </c>
      <c r="D1002" s="215">
        <v>45075</v>
      </c>
      <c r="E1002" s="192" t="s">
        <v>3125</v>
      </c>
      <c r="F1002" s="192" t="s">
        <v>12</v>
      </c>
      <c r="G1002" s="192">
        <v>445680</v>
      </c>
      <c r="H1002" s="68"/>
      <c r="I1002" s="198" t="s">
        <v>1843</v>
      </c>
      <c r="J1002" s="68"/>
      <c r="K1002" s="68"/>
      <c r="L1002" s="68"/>
      <c r="M1002" s="68"/>
      <c r="N1002" s="362"/>
      <c r="O1002" s="362"/>
      <c r="P1002" s="216">
        <v>78083208.090000004</v>
      </c>
      <c r="Q1002" s="216">
        <v>0</v>
      </c>
      <c r="R1002" s="68" t="s">
        <v>638</v>
      </c>
      <c r="S1002" s="363"/>
      <c r="T1002" s="277"/>
    </row>
    <row r="1003" spans="1:20" ht="38.25">
      <c r="A1003" s="192" t="s">
        <v>667</v>
      </c>
      <c r="B1003" s="68"/>
      <c r="C1003" s="214" t="s">
        <v>1256</v>
      </c>
      <c r="D1003" s="215">
        <v>45075</v>
      </c>
      <c r="E1003" s="192" t="s">
        <v>3126</v>
      </c>
      <c r="F1003" s="192" t="s">
        <v>12</v>
      </c>
      <c r="G1003" s="192">
        <v>445682</v>
      </c>
      <c r="H1003" s="68"/>
      <c r="I1003" s="198" t="s">
        <v>1843</v>
      </c>
      <c r="J1003" s="68"/>
      <c r="K1003" s="68"/>
      <c r="L1003" s="68"/>
      <c r="M1003" s="68"/>
      <c r="N1003" s="362"/>
      <c r="O1003" s="362"/>
      <c r="P1003" s="216">
        <v>33560118.469999999</v>
      </c>
      <c r="Q1003" s="216">
        <v>0</v>
      </c>
      <c r="R1003" s="68" t="s">
        <v>638</v>
      </c>
      <c r="S1003" s="363"/>
      <c r="T1003" s="277"/>
    </row>
    <row r="1004" spans="1:20" ht="38.25">
      <c r="A1004" s="192" t="s">
        <v>667</v>
      </c>
      <c r="B1004" s="68"/>
      <c r="C1004" s="214" t="s">
        <v>1256</v>
      </c>
      <c r="D1004" s="215">
        <v>45075</v>
      </c>
      <c r="E1004" s="192" t="s">
        <v>3127</v>
      </c>
      <c r="F1004" s="192" t="s">
        <v>12</v>
      </c>
      <c r="G1004" s="192">
        <v>445684</v>
      </c>
      <c r="H1004" s="68"/>
      <c r="I1004" s="198" t="s">
        <v>1843</v>
      </c>
      <c r="J1004" s="68"/>
      <c r="K1004" s="68"/>
      <c r="L1004" s="68"/>
      <c r="M1004" s="68"/>
      <c r="N1004" s="362"/>
      <c r="O1004" s="362"/>
      <c r="P1004" s="216">
        <v>5976843.46</v>
      </c>
      <c r="Q1004" s="216">
        <v>0</v>
      </c>
      <c r="R1004" s="68" t="s">
        <v>638</v>
      </c>
      <c r="S1004" s="363"/>
      <c r="T1004" s="277"/>
    </row>
    <row r="1005" spans="1:20" ht="38.25">
      <c r="A1005" s="192" t="s">
        <v>667</v>
      </c>
      <c r="B1005" s="68"/>
      <c r="C1005" s="214" t="s">
        <v>1256</v>
      </c>
      <c r="D1005" s="215">
        <v>45075</v>
      </c>
      <c r="E1005" s="192" t="s">
        <v>3128</v>
      </c>
      <c r="F1005" s="192" t="s">
        <v>12</v>
      </c>
      <c r="G1005" s="192">
        <v>445686</v>
      </c>
      <c r="H1005" s="68"/>
      <c r="I1005" s="198" t="s">
        <v>1843</v>
      </c>
      <c r="J1005" s="68"/>
      <c r="K1005" s="68"/>
      <c r="L1005" s="68"/>
      <c r="M1005" s="68"/>
      <c r="N1005" s="362"/>
      <c r="O1005" s="362"/>
      <c r="P1005" s="216">
        <v>8860.17</v>
      </c>
      <c r="Q1005" s="216">
        <v>0</v>
      </c>
      <c r="R1005" s="68" t="s">
        <v>638</v>
      </c>
      <c r="S1005" s="363"/>
      <c r="T1005" s="277"/>
    </row>
    <row r="1006" spans="1:20" ht="38.25">
      <c r="A1006" s="192" t="s">
        <v>667</v>
      </c>
      <c r="B1006" s="68"/>
      <c r="C1006" s="214" t="s">
        <v>1256</v>
      </c>
      <c r="D1006" s="215">
        <v>45075</v>
      </c>
      <c r="E1006" s="192" t="s">
        <v>3129</v>
      </c>
      <c r="F1006" s="192" t="s">
        <v>12</v>
      </c>
      <c r="G1006" s="192">
        <v>445688</v>
      </c>
      <c r="H1006" s="68"/>
      <c r="I1006" s="198" t="s">
        <v>1843</v>
      </c>
      <c r="J1006" s="68"/>
      <c r="K1006" s="68"/>
      <c r="L1006" s="68"/>
      <c r="M1006" s="68"/>
      <c r="N1006" s="362"/>
      <c r="O1006" s="362"/>
      <c r="P1006" s="216">
        <v>14431.52</v>
      </c>
      <c r="Q1006" s="216">
        <v>0</v>
      </c>
      <c r="R1006" s="68" t="s">
        <v>638</v>
      </c>
      <c r="S1006" s="363"/>
      <c r="T1006" s="277"/>
    </row>
    <row r="1007" spans="1:20" ht="38.25">
      <c r="A1007" s="192" t="s">
        <v>667</v>
      </c>
      <c r="B1007" s="68"/>
      <c r="C1007" s="214" t="s">
        <v>1256</v>
      </c>
      <c r="D1007" s="215">
        <v>45075</v>
      </c>
      <c r="E1007" s="192" t="s">
        <v>3130</v>
      </c>
      <c r="F1007" s="192" t="s">
        <v>12</v>
      </c>
      <c r="G1007" s="192">
        <v>445690</v>
      </c>
      <c r="H1007" s="68"/>
      <c r="I1007" s="198" t="s">
        <v>1843</v>
      </c>
      <c r="J1007" s="68"/>
      <c r="K1007" s="68"/>
      <c r="L1007" s="68"/>
      <c r="M1007" s="68"/>
      <c r="N1007" s="362"/>
      <c r="O1007" s="362"/>
      <c r="P1007" s="216">
        <v>536.30999999999995</v>
      </c>
      <c r="Q1007" s="216">
        <v>0</v>
      </c>
      <c r="R1007" s="68" t="s">
        <v>638</v>
      </c>
      <c r="S1007" s="363"/>
      <c r="T1007" s="277"/>
    </row>
    <row r="1008" spans="1:20" ht="38.25">
      <c r="A1008" s="192" t="s">
        <v>667</v>
      </c>
      <c r="B1008" s="68"/>
      <c r="C1008" s="214" t="s">
        <v>1256</v>
      </c>
      <c r="D1008" s="215">
        <v>45075</v>
      </c>
      <c r="E1008" s="192" t="s">
        <v>3131</v>
      </c>
      <c r="F1008" s="192" t="s">
        <v>12</v>
      </c>
      <c r="G1008" s="192">
        <v>445692</v>
      </c>
      <c r="H1008" s="68"/>
      <c r="I1008" s="198" t="s">
        <v>1843</v>
      </c>
      <c r="J1008" s="68"/>
      <c r="K1008" s="68"/>
      <c r="L1008" s="68"/>
      <c r="M1008" s="68"/>
      <c r="N1008" s="362"/>
      <c r="O1008" s="362"/>
      <c r="P1008" s="216">
        <v>467.92</v>
      </c>
      <c r="Q1008" s="216">
        <v>0</v>
      </c>
      <c r="R1008" s="68" t="s">
        <v>638</v>
      </c>
      <c r="S1008" s="363"/>
      <c r="T1008" s="277"/>
    </row>
    <row r="1009" spans="1:20" ht="38.25">
      <c r="A1009" s="192" t="s">
        <v>667</v>
      </c>
      <c r="B1009" s="68"/>
      <c r="C1009" s="214" t="s">
        <v>1256</v>
      </c>
      <c r="D1009" s="215">
        <v>45075</v>
      </c>
      <c r="E1009" s="192" t="s">
        <v>3132</v>
      </c>
      <c r="F1009" s="192" t="s">
        <v>12</v>
      </c>
      <c r="G1009" s="192">
        <v>445694</v>
      </c>
      <c r="H1009" s="68"/>
      <c r="I1009" s="198" t="s">
        <v>1843</v>
      </c>
      <c r="J1009" s="68"/>
      <c r="K1009" s="68"/>
      <c r="L1009" s="68"/>
      <c r="M1009" s="68"/>
      <c r="N1009" s="362"/>
      <c r="O1009" s="362"/>
      <c r="P1009" s="216">
        <v>12147.96</v>
      </c>
      <c r="Q1009" s="216">
        <v>0</v>
      </c>
      <c r="R1009" s="68" t="s">
        <v>638</v>
      </c>
      <c r="S1009" s="363"/>
      <c r="T1009" s="277"/>
    </row>
    <row r="1010" spans="1:20" ht="38.25">
      <c r="A1010" s="192" t="s">
        <v>667</v>
      </c>
      <c r="B1010" s="68"/>
      <c r="C1010" s="214" t="s">
        <v>1256</v>
      </c>
      <c r="D1010" s="215">
        <v>45075</v>
      </c>
      <c r="E1010" s="192" t="s">
        <v>3133</v>
      </c>
      <c r="F1010" s="192" t="s">
        <v>12</v>
      </c>
      <c r="G1010" s="192">
        <v>445696</v>
      </c>
      <c r="H1010" s="68"/>
      <c r="I1010" s="198" t="s">
        <v>1843</v>
      </c>
      <c r="J1010" s="68"/>
      <c r="K1010" s="68"/>
      <c r="L1010" s="68"/>
      <c r="M1010" s="68"/>
      <c r="N1010" s="362"/>
      <c r="O1010" s="362"/>
      <c r="P1010" s="216">
        <v>12147.96</v>
      </c>
      <c r="Q1010" s="216">
        <v>0</v>
      </c>
      <c r="R1010" s="68" t="s">
        <v>638</v>
      </c>
      <c r="S1010" s="363"/>
      <c r="T1010" s="277"/>
    </row>
    <row r="1011" spans="1:20" ht="38.25">
      <c r="A1011" s="192" t="s">
        <v>667</v>
      </c>
      <c r="B1011" s="68"/>
      <c r="C1011" s="214" t="s">
        <v>1256</v>
      </c>
      <c r="D1011" s="215">
        <v>45075</v>
      </c>
      <c r="E1011" s="192" t="s">
        <v>3134</v>
      </c>
      <c r="F1011" s="192" t="s">
        <v>12</v>
      </c>
      <c r="G1011" s="192">
        <v>445698</v>
      </c>
      <c r="H1011" s="68"/>
      <c r="I1011" s="198" t="s">
        <v>1843</v>
      </c>
      <c r="J1011" s="68"/>
      <c r="K1011" s="68"/>
      <c r="L1011" s="68"/>
      <c r="M1011" s="68"/>
      <c r="N1011" s="362"/>
      <c r="O1011" s="362"/>
      <c r="P1011" s="216">
        <v>12147.96</v>
      </c>
      <c r="Q1011" s="216">
        <v>0</v>
      </c>
      <c r="R1011" s="68" t="s">
        <v>638</v>
      </c>
      <c r="S1011" s="363"/>
      <c r="T1011" s="277"/>
    </row>
    <row r="1012" spans="1:20" ht="38.25">
      <c r="A1012" s="192" t="s">
        <v>667</v>
      </c>
      <c r="B1012" s="68"/>
      <c r="C1012" s="214" t="s">
        <v>1256</v>
      </c>
      <c r="D1012" s="215">
        <v>45075</v>
      </c>
      <c r="E1012" s="192" t="s">
        <v>3135</v>
      </c>
      <c r="F1012" s="192" t="s">
        <v>12</v>
      </c>
      <c r="G1012" s="192">
        <v>445700</v>
      </c>
      <c r="H1012" s="68"/>
      <c r="I1012" s="198" t="s">
        <v>1843</v>
      </c>
      <c r="J1012" s="68"/>
      <c r="K1012" s="68"/>
      <c r="L1012" s="68"/>
      <c r="M1012" s="68"/>
      <c r="N1012" s="362"/>
      <c r="O1012" s="362"/>
      <c r="P1012" s="216">
        <v>12147.96</v>
      </c>
      <c r="Q1012" s="216">
        <v>0</v>
      </c>
      <c r="R1012" s="68" t="s">
        <v>638</v>
      </c>
      <c r="S1012" s="363"/>
      <c r="T1012" s="277"/>
    </row>
    <row r="1013" spans="1:20" ht="38.25">
      <c r="A1013" s="192" t="s">
        <v>667</v>
      </c>
      <c r="B1013" s="68"/>
      <c r="C1013" s="214" t="s">
        <v>1256</v>
      </c>
      <c r="D1013" s="215">
        <v>45075</v>
      </c>
      <c r="E1013" s="192" t="s">
        <v>3136</v>
      </c>
      <c r="F1013" s="192" t="s">
        <v>12</v>
      </c>
      <c r="G1013" s="192">
        <v>445702</v>
      </c>
      <c r="H1013" s="68"/>
      <c r="I1013" s="198" t="s">
        <v>1843</v>
      </c>
      <c r="J1013" s="68"/>
      <c r="K1013" s="68"/>
      <c r="L1013" s="68"/>
      <c r="M1013" s="68"/>
      <c r="N1013" s="362"/>
      <c r="O1013" s="362"/>
      <c r="P1013" s="216">
        <v>12147.96</v>
      </c>
      <c r="Q1013" s="216">
        <v>0</v>
      </c>
      <c r="R1013" s="68" t="s">
        <v>638</v>
      </c>
      <c r="S1013" s="363"/>
      <c r="T1013" s="277"/>
    </row>
    <row r="1014" spans="1:20" ht="38.25">
      <c r="A1014" s="192" t="s">
        <v>667</v>
      </c>
      <c r="B1014" s="68"/>
      <c r="C1014" s="214" t="s">
        <v>1256</v>
      </c>
      <c r="D1014" s="215">
        <v>45075</v>
      </c>
      <c r="E1014" s="192" t="s">
        <v>3137</v>
      </c>
      <c r="F1014" s="192" t="s">
        <v>12</v>
      </c>
      <c r="G1014" s="192">
        <v>445704</v>
      </c>
      <c r="H1014" s="68"/>
      <c r="I1014" s="198" t="s">
        <v>1843</v>
      </c>
      <c r="J1014" s="68"/>
      <c r="K1014" s="68"/>
      <c r="L1014" s="68"/>
      <c r="M1014" s="68"/>
      <c r="N1014" s="362"/>
      <c r="O1014" s="362"/>
      <c r="P1014" s="216">
        <v>223734.1</v>
      </c>
      <c r="Q1014" s="216">
        <v>0</v>
      </c>
      <c r="R1014" s="68" t="s">
        <v>638</v>
      </c>
      <c r="S1014" s="363"/>
      <c r="T1014" s="277"/>
    </row>
    <row r="1015" spans="1:20" ht="38.25">
      <c r="A1015" s="192" t="s">
        <v>667</v>
      </c>
      <c r="B1015" s="68"/>
      <c r="C1015" s="214" t="s">
        <v>1256</v>
      </c>
      <c r="D1015" s="215">
        <v>45075</v>
      </c>
      <c r="E1015" s="192" t="s">
        <v>3138</v>
      </c>
      <c r="F1015" s="192" t="s">
        <v>12</v>
      </c>
      <c r="G1015" s="192">
        <v>445706</v>
      </c>
      <c r="H1015" s="68"/>
      <c r="I1015" s="198" t="s">
        <v>1843</v>
      </c>
      <c r="J1015" s="68"/>
      <c r="K1015" s="68"/>
      <c r="L1015" s="68"/>
      <c r="M1015" s="68"/>
      <c r="N1015" s="362"/>
      <c r="O1015" s="362"/>
      <c r="P1015" s="216">
        <v>5100.41</v>
      </c>
      <c r="Q1015" s="216">
        <v>0</v>
      </c>
      <c r="R1015" s="68" t="s">
        <v>638</v>
      </c>
      <c r="S1015" s="363"/>
      <c r="T1015" s="277"/>
    </row>
    <row r="1016" spans="1:20" ht="38.25">
      <c r="A1016" s="192" t="s">
        <v>667</v>
      </c>
      <c r="B1016" s="68"/>
      <c r="C1016" s="214" t="s">
        <v>1256</v>
      </c>
      <c r="D1016" s="215">
        <v>45075</v>
      </c>
      <c r="E1016" s="192" t="s">
        <v>3139</v>
      </c>
      <c r="F1016" s="192" t="s">
        <v>12</v>
      </c>
      <c r="G1016" s="192">
        <v>445714</v>
      </c>
      <c r="H1016" s="68"/>
      <c r="I1016" s="198" t="s">
        <v>1843</v>
      </c>
      <c r="J1016" s="68"/>
      <c r="K1016" s="68"/>
      <c r="L1016" s="68"/>
      <c r="M1016" s="68"/>
      <c r="N1016" s="362"/>
      <c r="O1016" s="362"/>
      <c r="P1016" s="216">
        <v>4293.3999999999996</v>
      </c>
      <c r="Q1016" s="216">
        <v>0</v>
      </c>
      <c r="R1016" s="68" t="s">
        <v>638</v>
      </c>
      <c r="S1016" s="363"/>
      <c r="T1016" s="277"/>
    </row>
    <row r="1017" spans="1:20" ht="38.25">
      <c r="A1017" s="192" t="s">
        <v>667</v>
      </c>
      <c r="B1017" s="68"/>
      <c r="C1017" s="214" t="s">
        <v>1256</v>
      </c>
      <c r="D1017" s="215">
        <v>45075</v>
      </c>
      <c r="E1017" s="192" t="s">
        <v>3140</v>
      </c>
      <c r="F1017" s="192" t="s">
        <v>12</v>
      </c>
      <c r="G1017" s="192">
        <v>445708</v>
      </c>
      <c r="H1017" s="68"/>
      <c r="I1017" s="198" t="s">
        <v>1843</v>
      </c>
      <c r="J1017" s="68"/>
      <c r="K1017" s="68"/>
      <c r="L1017" s="68"/>
      <c r="M1017" s="68"/>
      <c r="N1017" s="362"/>
      <c r="O1017" s="362"/>
      <c r="P1017" s="216">
        <v>3131.38</v>
      </c>
      <c r="Q1017" s="216">
        <v>0</v>
      </c>
      <c r="R1017" s="68" t="s">
        <v>638</v>
      </c>
      <c r="S1017" s="363"/>
      <c r="T1017" s="277"/>
    </row>
    <row r="1018" spans="1:20" ht="38.25">
      <c r="A1018" s="192" t="s">
        <v>667</v>
      </c>
      <c r="B1018" s="68"/>
      <c r="C1018" s="214" t="s">
        <v>1256</v>
      </c>
      <c r="D1018" s="215">
        <v>45075</v>
      </c>
      <c r="E1018" s="192" t="s">
        <v>3141</v>
      </c>
      <c r="F1018" s="192" t="s">
        <v>12</v>
      </c>
      <c r="G1018" s="192">
        <v>445710</v>
      </c>
      <c r="H1018" s="68"/>
      <c r="I1018" s="198" t="s">
        <v>1843</v>
      </c>
      <c r="J1018" s="68"/>
      <c r="K1018" s="68"/>
      <c r="L1018" s="68"/>
      <c r="M1018" s="68"/>
      <c r="N1018" s="362"/>
      <c r="O1018" s="362"/>
      <c r="P1018" s="216">
        <v>189.54</v>
      </c>
      <c r="Q1018" s="216">
        <v>0</v>
      </c>
      <c r="R1018" s="68" t="s">
        <v>638</v>
      </c>
      <c r="S1018" s="363"/>
      <c r="T1018" s="277"/>
    </row>
    <row r="1019" spans="1:20" ht="38.25">
      <c r="A1019" s="192" t="s">
        <v>667</v>
      </c>
      <c r="B1019" s="68"/>
      <c r="C1019" s="214" t="s">
        <v>1256</v>
      </c>
      <c r="D1019" s="215">
        <v>45075</v>
      </c>
      <c r="E1019" s="192" t="s">
        <v>3142</v>
      </c>
      <c r="F1019" s="192" t="s">
        <v>12</v>
      </c>
      <c r="G1019" s="192">
        <v>445712</v>
      </c>
      <c r="H1019" s="68"/>
      <c r="I1019" s="198" t="s">
        <v>1843</v>
      </c>
      <c r="J1019" s="68"/>
      <c r="K1019" s="68"/>
      <c r="L1019" s="68"/>
      <c r="M1019" s="68"/>
      <c r="N1019" s="362"/>
      <c r="O1019" s="362"/>
      <c r="P1019" s="216">
        <v>165.39</v>
      </c>
      <c r="Q1019" s="216">
        <v>0</v>
      </c>
      <c r="R1019" s="68" t="s">
        <v>638</v>
      </c>
      <c r="S1019" s="363"/>
      <c r="T1019" s="277"/>
    </row>
    <row r="1020" spans="1:20" ht="38.25">
      <c r="A1020" s="192" t="s">
        <v>667</v>
      </c>
      <c r="B1020" s="68"/>
      <c r="C1020" s="214" t="s">
        <v>1256</v>
      </c>
      <c r="D1020" s="215">
        <v>45075</v>
      </c>
      <c r="E1020" s="192" t="s">
        <v>3143</v>
      </c>
      <c r="F1020" s="192" t="s">
        <v>12</v>
      </c>
      <c r="G1020" s="192">
        <v>445716</v>
      </c>
      <c r="H1020" s="68"/>
      <c r="I1020" s="198" t="s">
        <v>1843</v>
      </c>
      <c r="J1020" s="68"/>
      <c r="K1020" s="68"/>
      <c r="L1020" s="68"/>
      <c r="M1020" s="68"/>
      <c r="N1020" s="362"/>
      <c r="O1020" s="362"/>
      <c r="P1020" s="216">
        <v>4293.3999999999996</v>
      </c>
      <c r="Q1020" s="216">
        <v>0</v>
      </c>
      <c r="R1020" s="68" t="s">
        <v>638</v>
      </c>
      <c r="S1020" s="363"/>
      <c r="T1020" s="277"/>
    </row>
    <row r="1021" spans="1:20" ht="38.25">
      <c r="A1021" s="192" t="s">
        <v>667</v>
      </c>
      <c r="B1021" s="68"/>
      <c r="C1021" s="214" t="s">
        <v>1256</v>
      </c>
      <c r="D1021" s="215">
        <v>45075</v>
      </c>
      <c r="E1021" s="192" t="s">
        <v>3144</v>
      </c>
      <c r="F1021" s="192" t="s">
        <v>12</v>
      </c>
      <c r="G1021" s="192">
        <v>445718</v>
      </c>
      <c r="H1021" s="68"/>
      <c r="I1021" s="198" t="s">
        <v>1843</v>
      </c>
      <c r="J1021" s="68"/>
      <c r="K1021" s="68"/>
      <c r="L1021" s="68"/>
      <c r="M1021" s="68"/>
      <c r="N1021" s="362"/>
      <c r="O1021" s="362"/>
      <c r="P1021" s="216">
        <v>4293.3999999999996</v>
      </c>
      <c r="Q1021" s="216">
        <v>0</v>
      </c>
      <c r="R1021" s="68" t="s">
        <v>638</v>
      </c>
      <c r="S1021" s="363"/>
      <c r="T1021" s="277"/>
    </row>
    <row r="1022" spans="1:20" ht="38.25">
      <c r="A1022" s="192" t="s">
        <v>667</v>
      </c>
      <c r="B1022" s="68"/>
      <c r="C1022" s="214" t="s">
        <v>1256</v>
      </c>
      <c r="D1022" s="215">
        <v>45075</v>
      </c>
      <c r="E1022" s="192" t="s">
        <v>3145</v>
      </c>
      <c r="F1022" s="192" t="s">
        <v>12</v>
      </c>
      <c r="G1022" s="192">
        <v>445720</v>
      </c>
      <c r="H1022" s="68"/>
      <c r="I1022" s="198" t="s">
        <v>1843</v>
      </c>
      <c r="J1022" s="68"/>
      <c r="K1022" s="68"/>
      <c r="L1022" s="68"/>
      <c r="M1022" s="68"/>
      <c r="N1022" s="362"/>
      <c r="O1022" s="362"/>
      <c r="P1022" s="216">
        <v>4293.3999999999996</v>
      </c>
      <c r="Q1022" s="216">
        <v>0</v>
      </c>
      <c r="R1022" s="68" t="s">
        <v>638</v>
      </c>
      <c r="S1022" s="363"/>
      <c r="T1022" s="277"/>
    </row>
    <row r="1023" spans="1:20" ht="38.25">
      <c r="A1023" s="192" t="s">
        <v>667</v>
      </c>
      <c r="B1023" s="68"/>
      <c r="C1023" s="214" t="s">
        <v>1256</v>
      </c>
      <c r="D1023" s="215">
        <v>45075</v>
      </c>
      <c r="E1023" s="192" t="s">
        <v>3146</v>
      </c>
      <c r="F1023" s="192" t="s">
        <v>12</v>
      </c>
      <c r="G1023" s="192">
        <v>445722</v>
      </c>
      <c r="H1023" s="68"/>
      <c r="I1023" s="198" t="s">
        <v>1843</v>
      </c>
      <c r="J1023" s="68"/>
      <c r="K1023" s="68"/>
      <c r="L1023" s="68"/>
      <c r="M1023" s="68"/>
      <c r="N1023" s="362"/>
      <c r="O1023" s="362"/>
      <c r="P1023" s="216">
        <v>4293.3999999999996</v>
      </c>
      <c r="Q1023" s="216">
        <v>0</v>
      </c>
      <c r="R1023" s="68" t="s">
        <v>638</v>
      </c>
      <c r="S1023" s="363"/>
      <c r="T1023" s="277"/>
    </row>
    <row r="1024" spans="1:20" ht="38.25">
      <c r="A1024" s="192" t="s">
        <v>667</v>
      </c>
      <c r="B1024" s="68"/>
      <c r="C1024" s="214" t="s">
        <v>1256</v>
      </c>
      <c r="D1024" s="215">
        <v>45075</v>
      </c>
      <c r="E1024" s="192" t="s">
        <v>3147</v>
      </c>
      <c r="F1024" s="192" t="s">
        <v>12</v>
      </c>
      <c r="G1024" s="192">
        <v>445724</v>
      </c>
      <c r="H1024" s="68"/>
      <c r="I1024" s="198" t="s">
        <v>1843</v>
      </c>
      <c r="J1024" s="68"/>
      <c r="K1024" s="68"/>
      <c r="L1024" s="68"/>
      <c r="M1024" s="68"/>
      <c r="N1024" s="362"/>
      <c r="O1024" s="362"/>
      <c r="P1024" s="216">
        <v>39637.83</v>
      </c>
      <c r="Q1024" s="216">
        <v>0</v>
      </c>
      <c r="R1024" s="68" t="s">
        <v>638</v>
      </c>
      <c r="S1024" s="363"/>
      <c r="T1024" s="277"/>
    </row>
    <row r="1025" spans="1:20" ht="38.25">
      <c r="A1025" s="192" t="s">
        <v>667</v>
      </c>
      <c r="B1025" s="68"/>
      <c r="C1025" s="214" t="s">
        <v>1256</v>
      </c>
      <c r="D1025" s="215">
        <v>45075</v>
      </c>
      <c r="E1025" s="192" t="s">
        <v>3148</v>
      </c>
      <c r="F1025" s="192" t="s">
        <v>12</v>
      </c>
      <c r="G1025" s="192">
        <v>445726</v>
      </c>
      <c r="H1025" s="68"/>
      <c r="I1025" s="198" t="s">
        <v>1843</v>
      </c>
      <c r="J1025" s="68"/>
      <c r="K1025" s="68"/>
      <c r="L1025" s="68"/>
      <c r="M1025" s="68"/>
      <c r="N1025" s="362"/>
      <c r="O1025" s="362"/>
      <c r="P1025" s="216">
        <v>24335.439999999999</v>
      </c>
      <c r="Q1025" s="216">
        <v>0</v>
      </c>
      <c r="R1025" s="68" t="s">
        <v>638</v>
      </c>
      <c r="S1025" s="363"/>
      <c r="T1025" s="277"/>
    </row>
    <row r="1026" spans="1:20" ht="38.25">
      <c r="A1026" s="192" t="s">
        <v>667</v>
      </c>
      <c r="B1026" s="68"/>
      <c r="C1026" s="214" t="s">
        <v>1256</v>
      </c>
      <c r="D1026" s="215">
        <v>45075</v>
      </c>
      <c r="E1026" s="192" t="s">
        <v>3149</v>
      </c>
      <c r="F1026" s="192" t="s">
        <v>12</v>
      </c>
      <c r="G1026" s="192">
        <v>445728</v>
      </c>
      <c r="H1026" s="68"/>
      <c r="I1026" s="198" t="s">
        <v>1843</v>
      </c>
      <c r="J1026" s="68"/>
      <c r="K1026" s="68"/>
      <c r="L1026" s="68"/>
      <c r="M1026" s="68"/>
      <c r="N1026" s="362"/>
      <c r="O1026" s="362"/>
      <c r="P1026" s="216">
        <v>1472.98</v>
      </c>
      <c r="Q1026" s="216">
        <v>0</v>
      </c>
      <c r="R1026" s="68" t="s">
        <v>638</v>
      </c>
      <c r="S1026" s="363"/>
      <c r="T1026" s="277"/>
    </row>
    <row r="1027" spans="1:20" ht="38.25">
      <c r="A1027" s="192" t="s">
        <v>667</v>
      </c>
      <c r="B1027" s="68"/>
      <c r="C1027" s="214" t="s">
        <v>1256</v>
      </c>
      <c r="D1027" s="215">
        <v>45075</v>
      </c>
      <c r="E1027" s="192" t="s">
        <v>3150</v>
      </c>
      <c r="F1027" s="192" t="s">
        <v>12</v>
      </c>
      <c r="G1027" s="192">
        <v>445730</v>
      </c>
      <c r="H1027" s="68"/>
      <c r="I1027" s="198" t="s">
        <v>1843</v>
      </c>
      <c r="J1027" s="68"/>
      <c r="K1027" s="68"/>
      <c r="L1027" s="68"/>
      <c r="M1027" s="68"/>
      <c r="N1027" s="362"/>
      <c r="O1027" s="362"/>
      <c r="P1027" s="216">
        <v>1285.22</v>
      </c>
      <c r="Q1027" s="216">
        <v>0</v>
      </c>
      <c r="R1027" s="68" t="s">
        <v>638</v>
      </c>
      <c r="S1027" s="363"/>
      <c r="T1027" s="277"/>
    </row>
    <row r="1028" spans="1:20" ht="38.25">
      <c r="A1028" s="192" t="s">
        <v>667</v>
      </c>
      <c r="B1028" s="68"/>
      <c r="C1028" s="214" t="s">
        <v>1256</v>
      </c>
      <c r="D1028" s="215">
        <v>45075</v>
      </c>
      <c r="E1028" s="192" t="s">
        <v>3151</v>
      </c>
      <c r="F1028" s="192" t="s">
        <v>12</v>
      </c>
      <c r="G1028" s="192">
        <v>445732</v>
      </c>
      <c r="H1028" s="68"/>
      <c r="I1028" s="198" t="s">
        <v>1843</v>
      </c>
      <c r="J1028" s="68"/>
      <c r="K1028" s="68"/>
      <c r="L1028" s="68"/>
      <c r="M1028" s="68"/>
      <c r="N1028" s="362"/>
      <c r="O1028" s="362"/>
      <c r="P1028" s="216">
        <v>33365.74</v>
      </c>
      <c r="Q1028" s="216">
        <v>0</v>
      </c>
      <c r="R1028" s="68" t="s">
        <v>638</v>
      </c>
      <c r="S1028" s="363"/>
      <c r="T1028" s="277"/>
    </row>
    <row r="1029" spans="1:20" ht="38.25">
      <c r="A1029" s="192" t="s">
        <v>667</v>
      </c>
      <c r="B1029" s="68"/>
      <c r="C1029" s="214" t="s">
        <v>1256</v>
      </c>
      <c r="D1029" s="215">
        <v>45075</v>
      </c>
      <c r="E1029" s="192" t="s">
        <v>3152</v>
      </c>
      <c r="F1029" s="192" t="s">
        <v>12</v>
      </c>
      <c r="G1029" s="192">
        <v>445734</v>
      </c>
      <c r="H1029" s="68"/>
      <c r="I1029" s="198" t="s">
        <v>1843</v>
      </c>
      <c r="J1029" s="68"/>
      <c r="K1029" s="68"/>
      <c r="L1029" s="68"/>
      <c r="M1029" s="68"/>
      <c r="N1029" s="362"/>
      <c r="O1029" s="362"/>
      <c r="P1029" s="216">
        <v>33365.74</v>
      </c>
      <c r="Q1029" s="216">
        <v>0</v>
      </c>
      <c r="R1029" s="68" t="s">
        <v>638</v>
      </c>
      <c r="S1029" s="363"/>
      <c r="T1029" s="277"/>
    </row>
    <row r="1030" spans="1:20" ht="38.25">
      <c r="A1030" s="192" t="s">
        <v>667</v>
      </c>
      <c r="B1030" s="68"/>
      <c r="C1030" s="214" t="s">
        <v>1256</v>
      </c>
      <c r="D1030" s="215">
        <v>45075</v>
      </c>
      <c r="E1030" s="192" t="s">
        <v>3153</v>
      </c>
      <c r="F1030" s="192" t="s">
        <v>12</v>
      </c>
      <c r="G1030" s="192">
        <v>445736</v>
      </c>
      <c r="H1030" s="68"/>
      <c r="I1030" s="198" t="s">
        <v>1843</v>
      </c>
      <c r="J1030" s="68"/>
      <c r="K1030" s="68"/>
      <c r="L1030" s="68"/>
      <c r="M1030" s="68"/>
      <c r="N1030" s="362"/>
      <c r="O1030" s="362"/>
      <c r="P1030" s="216">
        <v>33365.74</v>
      </c>
      <c r="Q1030" s="216">
        <v>0</v>
      </c>
      <c r="R1030" s="68" t="s">
        <v>638</v>
      </c>
      <c r="S1030" s="363"/>
      <c r="T1030" s="277"/>
    </row>
    <row r="1031" spans="1:20" ht="38.25">
      <c r="A1031" s="192" t="s">
        <v>667</v>
      </c>
      <c r="B1031" s="68"/>
      <c r="C1031" s="214" t="s">
        <v>1256</v>
      </c>
      <c r="D1031" s="215">
        <v>45075</v>
      </c>
      <c r="E1031" s="192" t="s">
        <v>3154</v>
      </c>
      <c r="F1031" s="192" t="s">
        <v>12</v>
      </c>
      <c r="G1031" s="192">
        <v>445738</v>
      </c>
      <c r="H1031" s="68"/>
      <c r="I1031" s="198" t="s">
        <v>1843</v>
      </c>
      <c r="J1031" s="68"/>
      <c r="K1031" s="68"/>
      <c r="L1031" s="68"/>
      <c r="M1031" s="68"/>
      <c r="N1031" s="362"/>
      <c r="O1031" s="362"/>
      <c r="P1031" s="216">
        <v>33365.74</v>
      </c>
      <c r="Q1031" s="216">
        <v>0</v>
      </c>
      <c r="R1031" s="68" t="s">
        <v>638</v>
      </c>
      <c r="S1031" s="363"/>
      <c r="T1031" s="277"/>
    </row>
    <row r="1032" spans="1:20" ht="38.25">
      <c r="A1032" s="192" t="s">
        <v>667</v>
      </c>
      <c r="B1032" s="68"/>
      <c r="C1032" s="214" t="s">
        <v>1256</v>
      </c>
      <c r="D1032" s="215">
        <v>45075</v>
      </c>
      <c r="E1032" s="192" t="s">
        <v>3155</v>
      </c>
      <c r="F1032" s="192" t="s">
        <v>12</v>
      </c>
      <c r="G1032" s="192">
        <v>445740</v>
      </c>
      <c r="H1032" s="68"/>
      <c r="I1032" s="198" t="s">
        <v>1843</v>
      </c>
      <c r="J1032" s="68"/>
      <c r="K1032" s="68"/>
      <c r="L1032" s="68"/>
      <c r="M1032" s="68"/>
      <c r="N1032" s="362"/>
      <c r="O1032" s="362"/>
      <c r="P1032" s="216">
        <v>33365.74</v>
      </c>
      <c r="Q1032" s="216">
        <v>0</v>
      </c>
      <c r="R1032" s="68" t="s">
        <v>638</v>
      </c>
      <c r="S1032" s="363"/>
      <c r="T1032" s="277"/>
    </row>
    <row r="1033" spans="1:20" ht="38.25">
      <c r="A1033" s="192" t="s">
        <v>667</v>
      </c>
      <c r="B1033" s="68"/>
      <c r="C1033" s="214" t="s">
        <v>1256</v>
      </c>
      <c r="D1033" s="215">
        <v>45075</v>
      </c>
      <c r="E1033" s="192" t="s">
        <v>3156</v>
      </c>
      <c r="F1033" s="192" t="s">
        <v>12</v>
      </c>
      <c r="G1033" s="192">
        <v>445742</v>
      </c>
      <c r="H1033" s="68"/>
      <c r="I1033" s="198" t="s">
        <v>1843</v>
      </c>
      <c r="J1033" s="68"/>
      <c r="K1033" s="68"/>
      <c r="L1033" s="68"/>
      <c r="M1033" s="68"/>
      <c r="N1033" s="362"/>
      <c r="O1033" s="362"/>
      <c r="P1033" s="216">
        <v>4103.8599999999997</v>
      </c>
      <c r="Q1033" s="216">
        <v>0</v>
      </c>
      <c r="R1033" s="68" t="s">
        <v>638</v>
      </c>
      <c r="S1033" s="363"/>
      <c r="T1033" s="277"/>
    </row>
    <row r="1034" spans="1:20" ht="38.25">
      <c r="A1034" s="192" t="s">
        <v>667</v>
      </c>
      <c r="B1034" s="68"/>
      <c r="C1034" s="214" t="s">
        <v>1256</v>
      </c>
      <c r="D1034" s="215">
        <v>45075</v>
      </c>
      <c r="E1034" s="192" t="s">
        <v>3157</v>
      </c>
      <c r="F1034" s="192" t="s">
        <v>12</v>
      </c>
      <c r="G1034" s="192">
        <v>445744</v>
      </c>
      <c r="H1034" s="68"/>
      <c r="I1034" s="198" t="s">
        <v>1843</v>
      </c>
      <c r="J1034" s="68"/>
      <c r="K1034" s="68"/>
      <c r="L1034" s="68"/>
      <c r="M1034" s="68"/>
      <c r="N1034" s="362"/>
      <c r="O1034" s="362"/>
      <c r="P1034" s="216">
        <v>11680.04</v>
      </c>
      <c r="Q1034" s="216">
        <v>0</v>
      </c>
      <c r="R1034" s="68" t="s">
        <v>638</v>
      </c>
      <c r="S1034" s="363"/>
      <c r="T1034" s="277"/>
    </row>
    <row r="1035" spans="1:20" ht="38.25">
      <c r="A1035" s="192" t="s">
        <v>667</v>
      </c>
      <c r="B1035" s="68"/>
      <c r="C1035" s="214" t="s">
        <v>1256</v>
      </c>
      <c r="D1035" s="215">
        <v>45075</v>
      </c>
      <c r="E1035" s="192" t="s">
        <v>3158</v>
      </c>
      <c r="F1035" s="192" t="s">
        <v>12</v>
      </c>
      <c r="G1035" s="192">
        <v>445746</v>
      </c>
      <c r="H1035" s="68"/>
      <c r="I1035" s="198" t="s">
        <v>1843</v>
      </c>
      <c r="J1035" s="68"/>
      <c r="K1035" s="68"/>
      <c r="L1035" s="68"/>
      <c r="M1035" s="68"/>
      <c r="N1035" s="362"/>
      <c r="O1035" s="362"/>
      <c r="P1035" s="216">
        <v>31892.76</v>
      </c>
      <c r="Q1035" s="216">
        <v>0</v>
      </c>
      <c r="R1035" s="68" t="s">
        <v>638</v>
      </c>
      <c r="S1035" s="363"/>
      <c r="T1035" s="277"/>
    </row>
    <row r="1036" spans="1:20" ht="38.25">
      <c r="A1036" s="192" t="s">
        <v>667</v>
      </c>
      <c r="B1036" s="68"/>
      <c r="C1036" s="214" t="s">
        <v>1256</v>
      </c>
      <c r="D1036" s="215">
        <v>45075</v>
      </c>
      <c r="E1036" s="192" t="s">
        <v>3159</v>
      </c>
      <c r="F1036" s="192" t="s">
        <v>12</v>
      </c>
      <c r="G1036" s="192">
        <v>445749</v>
      </c>
      <c r="H1036" s="68"/>
      <c r="I1036" s="198" t="s">
        <v>1843</v>
      </c>
      <c r="J1036" s="68"/>
      <c r="K1036" s="68"/>
      <c r="L1036" s="68"/>
      <c r="M1036" s="68"/>
      <c r="N1036" s="362"/>
      <c r="O1036" s="362"/>
      <c r="P1036" s="216">
        <v>3287.79</v>
      </c>
      <c r="Q1036" s="216">
        <v>0</v>
      </c>
      <c r="R1036" s="68" t="s">
        <v>638</v>
      </c>
      <c r="S1036" s="363"/>
      <c r="T1036" s="277"/>
    </row>
    <row r="1037" spans="1:20" ht="38.25">
      <c r="A1037" s="192" t="s">
        <v>667</v>
      </c>
      <c r="B1037" s="68"/>
      <c r="C1037" s="214" t="s">
        <v>1256</v>
      </c>
      <c r="D1037" s="215">
        <v>45075</v>
      </c>
      <c r="E1037" s="192" t="s">
        <v>3160</v>
      </c>
      <c r="F1037" s="192" t="s">
        <v>12</v>
      </c>
      <c r="G1037" s="192">
        <v>445751</v>
      </c>
      <c r="H1037" s="68"/>
      <c r="I1037" s="198" t="s">
        <v>1843</v>
      </c>
      <c r="J1037" s="68"/>
      <c r="K1037" s="68"/>
      <c r="L1037" s="68"/>
      <c r="M1037" s="68"/>
      <c r="N1037" s="362"/>
      <c r="O1037" s="362"/>
      <c r="P1037" s="216">
        <v>9030.2999999999993</v>
      </c>
      <c r="Q1037" s="216">
        <v>0</v>
      </c>
      <c r="R1037" s="68" t="s">
        <v>638</v>
      </c>
      <c r="S1037" s="363"/>
      <c r="T1037" s="277"/>
    </row>
    <row r="1038" spans="1:20" ht="38.25">
      <c r="A1038" s="192" t="s">
        <v>667</v>
      </c>
      <c r="B1038" s="68"/>
      <c r="C1038" s="214" t="s">
        <v>1256</v>
      </c>
      <c r="D1038" s="215">
        <v>45075</v>
      </c>
      <c r="E1038" s="192" t="s">
        <v>3161</v>
      </c>
      <c r="F1038" s="192" t="s">
        <v>12</v>
      </c>
      <c r="G1038" s="192">
        <v>445753</v>
      </c>
      <c r="H1038" s="68"/>
      <c r="I1038" s="198" t="s">
        <v>1843</v>
      </c>
      <c r="J1038" s="68"/>
      <c r="K1038" s="68"/>
      <c r="L1038" s="68"/>
      <c r="M1038" s="68"/>
      <c r="N1038" s="362"/>
      <c r="O1038" s="362"/>
      <c r="P1038" s="216">
        <v>32080.52</v>
      </c>
      <c r="Q1038" s="216">
        <v>0</v>
      </c>
      <c r="R1038" s="68" t="s">
        <v>638</v>
      </c>
      <c r="S1038" s="363"/>
      <c r="T1038" s="277"/>
    </row>
    <row r="1039" spans="1:20" ht="76.5">
      <c r="A1039" s="192">
        <v>597</v>
      </c>
      <c r="B1039" s="68"/>
      <c r="C1039" s="214" t="s">
        <v>677</v>
      </c>
      <c r="D1039" s="215">
        <v>45076</v>
      </c>
      <c r="E1039" s="192" t="s">
        <v>3162</v>
      </c>
      <c r="F1039" s="192" t="s">
        <v>6</v>
      </c>
      <c r="G1039" s="192">
        <v>2287970</v>
      </c>
      <c r="H1039" s="68"/>
      <c r="I1039" s="198" t="s">
        <v>3258</v>
      </c>
      <c r="J1039" s="68"/>
      <c r="K1039" s="68"/>
      <c r="L1039" s="68"/>
      <c r="M1039" s="68"/>
      <c r="N1039" s="362"/>
      <c r="O1039" s="362"/>
      <c r="P1039" s="216">
        <v>0</v>
      </c>
      <c r="Q1039" s="216">
        <v>912033.57</v>
      </c>
      <c r="R1039" s="68" t="s">
        <v>638</v>
      </c>
      <c r="S1039" s="363"/>
      <c r="T1039" s="277"/>
    </row>
    <row r="1040" spans="1:20" ht="63.75">
      <c r="A1040" s="192">
        <v>597</v>
      </c>
      <c r="B1040" s="68"/>
      <c r="C1040" s="214" t="s">
        <v>677</v>
      </c>
      <c r="D1040" s="215">
        <v>45076</v>
      </c>
      <c r="E1040" s="192" t="s">
        <v>3163</v>
      </c>
      <c r="F1040" s="192" t="s">
        <v>6</v>
      </c>
      <c r="G1040" s="192">
        <v>2287972</v>
      </c>
      <c r="H1040" s="68"/>
      <c r="I1040" s="198" t="s">
        <v>3259</v>
      </c>
      <c r="J1040" s="68"/>
      <c r="K1040" s="68"/>
      <c r="L1040" s="68"/>
      <c r="M1040" s="68"/>
      <c r="N1040" s="362"/>
      <c r="O1040" s="362"/>
      <c r="P1040" s="216">
        <v>0</v>
      </c>
      <c r="Q1040" s="216">
        <v>296722.44</v>
      </c>
      <c r="R1040" s="68" t="s">
        <v>638</v>
      </c>
      <c r="S1040" s="363"/>
      <c r="T1040" s="277"/>
    </row>
    <row r="1041" spans="1:20" ht="63.75">
      <c r="A1041" s="192">
        <v>597</v>
      </c>
      <c r="B1041" s="68"/>
      <c r="C1041" s="214" t="s">
        <v>677</v>
      </c>
      <c r="D1041" s="215">
        <v>45076</v>
      </c>
      <c r="E1041" s="192" t="s">
        <v>3164</v>
      </c>
      <c r="F1041" s="192" t="s">
        <v>14</v>
      </c>
      <c r="G1041" s="192">
        <v>2287971</v>
      </c>
      <c r="H1041" s="68"/>
      <c r="I1041" s="198" t="s">
        <v>3260</v>
      </c>
      <c r="J1041" s="68"/>
      <c r="K1041" s="68"/>
      <c r="L1041" s="68"/>
      <c r="M1041" s="68"/>
      <c r="N1041" s="362"/>
      <c r="O1041" s="362"/>
      <c r="P1041" s="216">
        <v>50</v>
      </c>
      <c r="Q1041" s="216">
        <v>0</v>
      </c>
      <c r="R1041" s="68" t="s">
        <v>638</v>
      </c>
      <c r="S1041" s="363"/>
      <c r="T1041" s="277"/>
    </row>
    <row r="1042" spans="1:20" ht="63.75">
      <c r="A1042" s="192">
        <v>597</v>
      </c>
      <c r="B1042" s="68"/>
      <c r="C1042" s="214" t="s">
        <v>677</v>
      </c>
      <c r="D1042" s="215">
        <v>45076</v>
      </c>
      <c r="E1042" s="192" t="s">
        <v>3165</v>
      </c>
      <c r="F1042" s="192" t="s">
        <v>14</v>
      </c>
      <c r="G1042" s="192">
        <v>2287973</v>
      </c>
      <c r="H1042" s="68"/>
      <c r="I1042" s="198" t="s">
        <v>3261</v>
      </c>
      <c r="J1042" s="68"/>
      <c r="K1042" s="68"/>
      <c r="L1042" s="68"/>
      <c r="M1042" s="68"/>
      <c r="N1042" s="362"/>
      <c r="O1042" s="362"/>
      <c r="P1042" s="216">
        <v>50</v>
      </c>
      <c r="Q1042" s="216">
        <v>0</v>
      </c>
      <c r="R1042" s="68" t="s">
        <v>638</v>
      </c>
      <c r="S1042" s="363"/>
      <c r="T1042" s="277"/>
    </row>
    <row r="1043" spans="1:20" ht="63.75">
      <c r="A1043" s="192">
        <v>46</v>
      </c>
      <c r="B1043" s="68"/>
      <c r="C1043" s="214" t="s">
        <v>1379</v>
      </c>
      <c r="D1043" s="215">
        <v>45077</v>
      </c>
      <c r="E1043" s="192" t="s">
        <v>3166</v>
      </c>
      <c r="F1043" s="192" t="s">
        <v>3</v>
      </c>
      <c r="G1043" s="192">
        <v>2117244</v>
      </c>
      <c r="H1043" s="68"/>
      <c r="I1043" s="198" t="s">
        <v>3262</v>
      </c>
      <c r="J1043" s="68"/>
      <c r="K1043" s="68"/>
      <c r="L1043" s="68"/>
      <c r="M1043" s="68"/>
      <c r="N1043" s="362"/>
      <c r="O1043" s="362"/>
      <c r="P1043" s="216">
        <v>0</v>
      </c>
      <c r="Q1043" s="216">
        <v>220</v>
      </c>
      <c r="R1043" s="68" t="s">
        <v>638</v>
      </c>
      <c r="S1043" s="363"/>
      <c r="T1043" s="277"/>
    </row>
    <row r="1044" spans="1:20" ht="51">
      <c r="A1044" s="192" t="s">
        <v>541</v>
      </c>
      <c r="B1044" s="68"/>
      <c r="C1044" s="214" t="s">
        <v>590</v>
      </c>
      <c r="D1044" s="215">
        <v>45077</v>
      </c>
      <c r="E1044" s="192" t="s">
        <v>3167</v>
      </c>
      <c r="F1044" s="192" t="s">
        <v>3</v>
      </c>
      <c r="G1044" s="192">
        <v>2117253</v>
      </c>
      <c r="H1044" s="68"/>
      <c r="I1044" s="198" t="s">
        <v>3263</v>
      </c>
      <c r="J1044" s="68"/>
      <c r="K1044" s="68"/>
      <c r="L1044" s="68"/>
      <c r="M1044" s="68"/>
      <c r="N1044" s="362"/>
      <c r="O1044" s="362"/>
      <c r="P1044" s="216">
        <v>0</v>
      </c>
      <c r="Q1044" s="216">
        <v>4009</v>
      </c>
      <c r="R1044" s="68" t="s">
        <v>638</v>
      </c>
      <c r="S1044" s="363"/>
      <c r="T1044" s="277"/>
    </row>
    <row r="1045" spans="1:20" ht="51">
      <c r="A1045" s="192" t="s">
        <v>541</v>
      </c>
      <c r="B1045" s="68"/>
      <c r="C1045" s="214" t="s">
        <v>590</v>
      </c>
      <c r="D1045" s="215">
        <v>45077</v>
      </c>
      <c r="E1045" s="192" t="s">
        <v>3168</v>
      </c>
      <c r="F1045" s="192" t="s">
        <v>3</v>
      </c>
      <c r="G1045" s="192">
        <v>2117258</v>
      </c>
      <c r="H1045" s="68"/>
      <c r="I1045" s="198" t="s">
        <v>3264</v>
      </c>
      <c r="J1045" s="68"/>
      <c r="K1045" s="68"/>
      <c r="L1045" s="68"/>
      <c r="M1045" s="68"/>
      <c r="N1045" s="362"/>
      <c r="O1045" s="362"/>
      <c r="P1045" s="216">
        <v>0</v>
      </c>
      <c r="Q1045" s="216">
        <v>3837.36</v>
      </c>
      <c r="R1045" s="68" t="s">
        <v>638</v>
      </c>
      <c r="S1045" s="363"/>
      <c r="T1045" s="277"/>
    </row>
    <row r="1046" spans="1:20" ht="63.75">
      <c r="A1046" s="192" t="s">
        <v>541</v>
      </c>
      <c r="B1046" s="68"/>
      <c r="C1046" s="214" t="s">
        <v>590</v>
      </c>
      <c r="D1046" s="215">
        <v>45077</v>
      </c>
      <c r="E1046" s="192" t="s">
        <v>3169</v>
      </c>
      <c r="F1046" s="192" t="s">
        <v>3</v>
      </c>
      <c r="G1046" s="192">
        <v>2117266</v>
      </c>
      <c r="H1046" s="68"/>
      <c r="I1046" s="198" t="s">
        <v>3265</v>
      </c>
      <c r="J1046" s="68"/>
      <c r="K1046" s="68"/>
      <c r="L1046" s="68"/>
      <c r="M1046" s="68"/>
      <c r="N1046" s="362"/>
      <c r="O1046" s="362"/>
      <c r="P1046" s="216">
        <v>0</v>
      </c>
      <c r="Q1046" s="216">
        <v>223.58</v>
      </c>
      <c r="R1046" s="68" t="s">
        <v>638</v>
      </c>
      <c r="S1046" s="363"/>
      <c r="T1046" s="277"/>
    </row>
    <row r="1047" spans="1:20" ht="63.75">
      <c r="A1047" s="192">
        <v>15</v>
      </c>
      <c r="B1047" s="68"/>
      <c r="C1047" s="214" t="s">
        <v>39</v>
      </c>
      <c r="D1047" s="215">
        <v>45077</v>
      </c>
      <c r="E1047" s="192" t="s">
        <v>3170</v>
      </c>
      <c r="F1047" s="192" t="s">
        <v>6</v>
      </c>
      <c r="G1047" s="192">
        <v>1822278</v>
      </c>
      <c r="H1047" s="68"/>
      <c r="I1047" s="198" t="s">
        <v>3266</v>
      </c>
      <c r="J1047" s="68"/>
      <c r="K1047" s="68"/>
      <c r="L1047" s="68"/>
      <c r="M1047" s="68"/>
      <c r="N1047" s="362"/>
      <c r="O1047" s="362"/>
      <c r="P1047" s="216">
        <v>0</v>
      </c>
      <c r="Q1047" s="216">
        <v>29040.15</v>
      </c>
      <c r="R1047" s="68" t="s">
        <v>1464</v>
      </c>
      <c r="S1047" s="363"/>
      <c r="T1047" s="277"/>
    </row>
    <row r="1048" spans="1:20" ht="51">
      <c r="A1048" s="192" t="s">
        <v>541</v>
      </c>
      <c r="B1048" s="68"/>
      <c r="C1048" s="214" t="s">
        <v>590</v>
      </c>
      <c r="D1048" s="215">
        <v>45077</v>
      </c>
      <c r="E1048" s="192" t="s">
        <v>3171</v>
      </c>
      <c r="F1048" s="192" t="s">
        <v>639</v>
      </c>
      <c r="G1048" s="192">
        <v>5754180</v>
      </c>
      <c r="H1048" s="68"/>
      <c r="I1048" s="198" t="s">
        <v>3267</v>
      </c>
      <c r="J1048" s="68"/>
      <c r="K1048" s="68"/>
      <c r="L1048" s="68"/>
      <c r="M1048" s="68"/>
      <c r="N1048" s="362"/>
      <c r="O1048" s="362"/>
      <c r="P1048" s="216">
        <v>250000000</v>
      </c>
      <c r="Q1048" s="216">
        <v>0</v>
      </c>
      <c r="R1048" s="68" t="s">
        <v>638</v>
      </c>
      <c r="S1048" s="363"/>
      <c r="T1048" s="277"/>
    </row>
    <row r="1049" spans="1:20" ht="51">
      <c r="A1049" s="192" t="s">
        <v>541</v>
      </c>
      <c r="B1049" s="68"/>
      <c r="C1049" s="214" t="s">
        <v>590</v>
      </c>
      <c r="D1049" s="215">
        <v>45078</v>
      </c>
      <c r="E1049" s="192" t="s">
        <v>3322</v>
      </c>
      <c r="F1049" s="192" t="s">
        <v>3</v>
      </c>
      <c r="G1049" s="192">
        <v>2117445</v>
      </c>
      <c r="H1049" s="68"/>
      <c r="I1049" s="198" t="s">
        <v>3607</v>
      </c>
      <c r="J1049" s="68"/>
      <c r="K1049" s="68"/>
      <c r="L1049" s="68"/>
      <c r="M1049" s="68"/>
      <c r="N1049" s="362"/>
      <c r="O1049" s="362"/>
      <c r="P1049" s="216">
        <v>0</v>
      </c>
      <c r="Q1049" s="216">
        <v>8432.2099999999991</v>
      </c>
      <c r="R1049" s="68" t="s">
        <v>638</v>
      </c>
      <c r="S1049" s="363"/>
      <c r="T1049" s="277"/>
    </row>
    <row r="1050" spans="1:20" ht="51">
      <c r="A1050" s="192">
        <v>16</v>
      </c>
      <c r="B1050" s="68"/>
      <c r="C1050" s="214" t="s">
        <v>40</v>
      </c>
      <c r="D1050" s="215">
        <v>45078</v>
      </c>
      <c r="E1050" s="192" t="s">
        <v>3323</v>
      </c>
      <c r="F1050" s="192" t="s">
        <v>3</v>
      </c>
      <c r="G1050" s="192">
        <v>2117447</v>
      </c>
      <c r="H1050" s="68"/>
      <c r="I1050" s="198" t="s">
        <v>3608</v>
      </c>
      <c r="J1050" s="68"/>
      <c r="K1050" s="68"/>
      <c r="L1050" s="68"/>
      <c r="M1050" s="68"/>
      <c r="N1050" s="362"/>
      <c r="O1050" s="362"/>
      <c r="P1050" s="216">
        <v>0</v>
      </c>
      <c r="Q1050" s="216">
        <v>2068.77</v>
      </c>
      <c r="R1050" s="68" t="s">
        <v>638</v>
      </c>
      <c r="S1050" s="363"/>
      <c r="T1050" s="277"/>
    </row>
    <row r="1051" spans="1:20" ht="51">
      <c r="A1051" s="192" t="s">
        <v>541</v>
      </c>
      <c r="B1051" s="68"/>
      <c r="C1051" s="214" t="s">
        <v>590</v>
      </c>
      <c r="D1051" s="215">
        <v>45078</v>
      </c>
      <c r="E1051" s="192" t="s">
        <v>3324</v>
      </c>
      <c r="F1051" s="192" t="s">
        <v>3</v>
      </c>
      <c r="G1051" s="192">
        <v>2117456</v>
      </c>
      <c r="H1051" s="68"/>
      <c r="I1051" s="198" t="s">
        <v>1756</v>
      </c>
      <c r="J1051" s="68"/>
      <c r="K1051" s="68"/>
      <c r="L1051" s="68"/>
      <c r="M1051" s="68"/>
      <c r="N1051" s="362"/>
      <c r="O1051" s="362"/>
      <c r="P1051" s="216">
        <v>0</v>
      </c>
      <c r="Q1051" s="216">
        <v>290</v>
      </c>
      <c r="R1051" s="68" t="s">
        <v>638</v>
      </c>
      <c r="S1051" s="363"/>
      <c r="T1051" s="277"/>
    </row>
    <row r="1052" spans="1:20" ht="51">
      <c r="A1052" s="192">
        <v>266</v>
      </c>
      <c r="B1052" s="68"/>
      <c r="C1052" s="214" t="s">
        <v>1268</v>
      </c>
      <c r="D1052" s="215">
        <v>45078</v>
      </c>
      <c r="E1052" s="192" t="s">
        <v>3325</v>
      </c>
      <c r="F1052" s="192" t="s">
        <v>3</v>
      </c>
      <c r="G1052" s="192">
        <v>2117512</v>
      </c>
      <c r="H1052" s="68"/>
      <c r="I1052" s="198" t="s">
        <v>3609</v>
      </c>
      <c r="J1052" s="68"/>
      <c r="K1052" s="68"/>
      <c r="L1052" s="68"/>
      <c r="M1052" s="68"/>
      <c r="N1052" s="362"/>
      <c r="O1052" s="362"/>
      <c r="P1052" s="216">
        <v>0</v>
      </c>
      <c r="Q1052" s="216">
        <v>25.96</v>
      </c>
      <c r="R1052" s="68" t="s">
        <v>638</v>
      </c>
      <c r="S1052" s="363"/>
      <c r="T1052" s="277"/>
    </row>
    <row r="1053" spans="1:20" ht="63.75">
      <c r="A1053" s="192">
        <v>597</v>
      </c>
      <c r="B1053" s="68"/>
      <c r="C1053" s="214" t="s">
        <v>677</v>
      </c>
      <c r="D1053" s="215">
        <v>45078</v>
      </c>
      <c r="E1053" s="192" t="s">
        <v>3326</v>
      </c>
      <c r="F1053" s="192" t="s">
        <v>6</v>
      </c>
      <c r="G1053" s="192">
        <v>2291211</v>
      </c>
      <c r="H1053" s="68"/>
      <c r="I1053" s="198" t="s">
        <v>3610</v>
      </c>
      <c r="J1053" s="68"/>
      <c r="K1053" s="68"/>
      <c r="L1053" s="68"/>
      <c r="M1053" s="68"/>
      <c r="N1053" s="362"/>
      <c r="O1053" s="362"/>
      <c r="P1053" s="216">
        <v>0</v>
      </c>
      <c r="Q1053" s="216">
        <v>3292525.6</v>
      </c>
      <c r="R1053" s="68" t="s">
        <v>638</v>
      </c>
      <c r="S1053" s="363"/>
      <c r="T1053" s="277"/>
    </row>
    <row r="1054" spans="1:20" ht="63.75">
      <c r="A1054" s="192">
        <v>597</v>
      </c>
      <c r="B1054" s="68"/>
      <c r="C1054" s="214" t="s">
        <v>677</v>
      </c>
      <c r="D1054" s="215">
        <v>45078</v>
      </c>
      <c r="E1054" s="192" t="s">
        <v>3327</v>
      </c>
      <c r="F1054" s="192" t="s">
        <v>14</v>
      </c>
      <c r="G1054" s="192">
        <v>2291212</v>
      </c>
      <c r="H1054" s="68"/>
      <c r="I1054" s="198" t="s">
        <v>3611</v>
      </c>
      <c r="J1054" s="68"/>
      <c r="K1054" s="68"/>
      <c r="L1054" s="68"/>
      <c r="M1054" s="68"/>
      <c r="N1054" s="362"/>
      <c r="O1054" s="362"/>
      <c r="P1054" s="216">
        <v>50</v>
      </c>
      <c r="Q1054" s="216">
        <v>0</v>
      </c>
      <c r="R1054" s="68" t="s">
        <v>638</v>
      </c>
      <c r="S1054" s="363"/>
      <c r="T1054" s="277"/>
    </row>
    <row r="1055" spans="1:20" ht="51">
      <c r="A1055" s="192" t="s">
        <v>541</v>
      </c>
      <c r="B1055" s="68"/>
      <c r="C1055" s="214" t="s">
        <v>590</v>
      </c>
      <c r="D1055" s="215">
        <v>45078</v>
      </c>
      <c r="E1055" s="192" t="s">
        <v>3328</v>
      </c>
      <c r="F1055" s="192" t="s">
        <v>3</v>
      </c>
      <c r="G1055" s="192">
        <v>2117555</v>
      </c>
      <c r="H1055" s="68"/>
      <c r="I1055" s="198" t="s">
        <v>3612</v>
      </c>
      <c r="J1055" s="68"/>
      <c r="K1055" s="68"/>
      <c r="L1055" s="68"/>
      <c r="M1055" s="68"/>
      <c r="N1055" s="362"/>
      <c r="O1055" s="362"/>
      <c r="P1055" s="216">
        <v>0</v>
      </c>
      <c r="Q1055" s="216">
        <v>2837.77</v>
      </c>
      <c r="R1055" s="68" t="s">
        <v>638</v>
      </c>
      <c r="S1055" s="363"/>
      <c r="T1055" s="277"/>
    </row>
    <row r="1056" spans="1:20" ht="63.75">
      <c r="A1056" s="192">
        <v>597</v>
      </c>
      <c r="B1056" s="68"/>
      <c r="C1056" s="214" t="s">
        <v>677</v>
      </c>
      <c r="D1056" s="215">
        <v>45078</v>
      </c>
      <c r="E1056" s="192" t="s">
        <v>3329</v>
      </c>
      <c r="F1056" s="192" t="s">
        <v>6</v>
      </c>
      <c r="G1056" s="192">
        <v>2291463</v>
      </c>
      <c r="H1056" s="68"/>
      <c r="I1056" s="198" t="s">
        <v>3613</v>
      </c>
      <c r="J1056" s="68"/>
      <c r="K1056" s="68"/>
      <c r="L1056" s="68"/>
      <c r="M1056" s="68"/>
      <c r="N1056" s="362"/>
      <c r="O1056" s="362"/>
      <c r="P1056" s="216">
        <v>0</v>
      </c>
      <c r="Q1056" s="216">
        <v>177481.92</v>
      </c>
      <c r="R1056" s="68" t="s">
        <v>638</v>
      </c>
      <c r="S1056" s="363"/>
      <c r="T1056" s="277"/>
    </row>
    <row r="1057" spans="1:20" ht="63.75">
      <c r="A1057" s="192">
        <v>597</v>
      </c>
      <c r="B1057" s="68"/>
      <c r="C1057" s="214" t="s">
        <v>677</v>
      </c>
      <c r="D1057" s="215">
        <v>45078</v>
      </c>
      <c r="E1057" s="192" t="s">
        <v>3330</v>
      </c>
      <c r="F1057" s="192" t="s">
        <v>6</v>
      </c>
      <c r="G1057" s="192">
        <v>2291465</v>
      </c>
      <c r="H1057" s="68"/>
      <c r="I1057" s="198" t="s">
        <v>3614</v>
      </c>
      <c r="J1057" s="68"/>
      <c r="K1057" s="68"/>
      <c r="L1057" s="68"/>
      <c r="M1057" s="68"/>
      <c r="N1057" s="362"/>
      <c r="O1057" s="362"/>
      <c r="P1057" s="216">
        <v>0</v>
      </c>
      <c r="Q1057" s="216">
        <v>177481.92</v>
      </c>
      <c r="R1057" s="68" t="s">
        <v>638</v>
      </c>
      <c r="S1057" s="363"/>
      <c r="T1057" s="277"/>
    </row>
    <row r="1058" spans="1:20" ht="76.5">
      <c r="A1058" s="192">
        <v>302</v>
      </c>
      <c r="B1058" s="68"/>
      <c r="C1058" s="214" t="s">
        <v>129</v>
      </c>
      <c r="D1058" s="215">
        <v>45078</v>
      </c>
      <c r="E1058" s="192" t="s">
        <v>3331</v>
      </c>
      <c r="F1058" s="192" t="s">
        <v>6</v>
      </c>
      <c r="G1058" s="192">
        <v>1822873</v>
      </c>
      <c r="H1058" s="68"/>
      <c r="I1058" s="198" t="s">
        <v>3615</v>
      </c>
      <c r="J1058" s="68"/>
      <c r="K1058" s="68"/>
      <c r="L1058" s="68"/>
      <c r="M1058" s="68"/>
      <c r="N1058" s="362"/>
      <c r="O1058" s="362"/>
      <c r="P1058" s="216">
        <v>0</v>
      </c>
      <c r="Q1058" s="216">
        <v>1067280</v>
      </c>
      <c r="R1058" s="68" t="s">
        <v>638</v>
      </c>
      <c r="S1058" s="363"/>
      <c r="T1058" s="277"/>
    </row>
    <row r="1059" spans="1:20" ht="76.5">
      <c r="A1059" s="192">
        <v>86</v>
      </c>
      <c r="B1059" s="68"/>
      <c r="C1059" s="214" t="s">
        <v>50</v>
      </c>
      <c r="D1059" s="215">
        <v>45078</v>
      </c>
      <c r="E1059" s="192" t="s">
        <v>3332</v>
      </c>
      <c r="F1059" s="192" t="s">
        <v>6</v>
      </c>
      <c r="G1059" s="192">
        <v>1822875</v>
      </c>
      <c r="H1059" s="68"/>
      <c r="I1059" s="198" t="s">
        <v>3616</v>
      </c>
      <c r="J1059" s="68"/>
      <c r="K1059" s="68"/>
      <c r="L1059" s="68"/>
      <c r="M1059" s="68"/>
      <c r="N1059" s="362"/>
      <c r="O1059" s="362"/>
      <c r="P1059" s="216">
        <v>0</v>
      </c>
      <c r="Q1059" s="216">
        <v>6538.03</v>
      </c>
      <c r="R1059" s="68" t="s">
        <v>638</v>
      </c>
      <c r="S1059" s="363"/>
      <c r="T1059" s="277"/>
    </row>
    <row r="1060" spans="1:20" ht="63.75">
      <c r="A1060" s="192">
        <v>597</v>
      </c>
      <c r="B1060" s="68"/>
      <c r="C1060" s="214" t="s">
        <v>677</v>
      </c>
      <c r="D1060" s="215">
        <v>45078</v>
      </c>
      <c r="E1060" s="192" t="s">
        <v>3333</v>
      </c>
      <c r="F1060" s="192" t="s">
        <v>14</v>
      </c>
      <c r="G1060" s="192">
        <v>2291466</v>
      </c>
      <c r="H1060" s="68"/>
      <c r="I1060" s="198" t="s">
        <v>3617</v>
      </c>
      <c r="J1060" s="68"/>
      <c r="K1060" s="68"/>
      <c r="L1060" s="68"/>
      <c r="M1060" s="68"/>
      <c r="N1060" s="362"/>
      <c r="O1060" s="362"/>
      <c r="P1060" s="216">
        <v>50</v>
      </c>
      <c r="Q1060" s="216">
        <v>0</v>
      </c>
      <c r="R1060" s="68" t="s">
        <v>638</v>
      </c>
      <c r="S1060" s="363"/>
      <c r="T1060" s="277"/>
    </row>
    <row r="1061" spans="1:20" ht="63.75">
      <c r="A1061" s="192">
        <v>593</v>
      </c>
      <c r="B1061" s="68"/>
      <c r="C1061" s="214" t="s">
        <v>1287</v>
      </c>
      <c r="D1061" s="215">
        <v>45078</v>
      </c>
      <c r="E1061" s="192" t="s">
        <v>3334</v>
      </c>
      <c r="F1061" s="192" t="s">
        <v>14</v>
      </c>
      <c r="G1061" s="192">
        <v>2291462</v>
      </c>
      <c r="H1061" s="68"/>
      <c r="I1061" s="198" t="s">
        <v>3618</v>
      </c>
      <c r="J1061" s="68"/>
      <c r="K1061" s="68"/>
      <c r="L1061" s="68"/>
      <c r="M1061" s="68"/>
      <c r="N1061" s="362"/>
      <c r="O1061" s="362"/>
      <c r="P1061" s="216">
        <v>50</v>
      </c>
      <c r="Q1061" s="216">
        <v>0</v>
      </c>
      <c r="R1061" s="68" t="s">
        <v>638</v>
      </c>
      <c r="S1061" s="363"/>
      <c r="T1061" s="277"/>
    </row>
    <row r="1062" spans="1:20" ht="63.75">
      <c r="A1062" s="192">
        <v>597</v>
      </c>
      <c r="B1062" s="68"/>
      <c r="C1062" s="214" t="s">
        <v>677</v>
      </c>
      <c r="D1062" s="215">
        <v>45078</v>
      </c>
      <c r="E1062" s="192" t="s">
        <v>3335</v>
      </c>
      <c r="F1062" s="192" t="s">
        <v>14</v>
      </c>
      <c r="G1062" s="192">
        <v>2291464</v>
      </c>
      <c r="H1062" s="68"/>
      <c r="I1062" s="198" t="s">
        <v>3619</v>
      </c>
      <c r="J1062" s="68"/>
      <c r="K1062" s="68"/>
      <c r="L1062" s="68"/>
      <c r="M1062" s="68"/>
      <c r="N1062" s="362"/>
      <c r="O1062" s="362"/>
      <c r="P1062" s="216">
        <v>50</v>
      </c>
      <c r="Q1062" s="216">
        <v>0</v>
      </c>
      <c r="R1062" s="68" t="s">
        <v>638</v>
      </c>
      <c r="S1062" s="363"/>
      <c r="T1062" s="277"/>
    </row>
    <row r="1063" spans="1:20" ht="38.25">
      <c r="A1063" s="192">
        <v>417</v>
      </c>
      <c r="B1063" s="68"/>
      <c r="C1063" s="214" t="s">
        <v>147</v>
      </c>
      <c r="D1063" s="215">
        <v>45079</v>
      </c>
      <c r="E1063" s="192" t="s">
        <v>3336</v>
      </c>
      <c r="F1063" s="192" t="s">
        <v>3</v>
      </c>
      <c r="G1063" s="192">
        <v>2117738</v>
      </c>
      <c r="H1063" s="68"/>
      <c r="I1063" s="198" t="s">
        <v>3620</v>
      </c>
      <c r="J1063" s="68"/>
      <c r="K1063" s="68"/>
      <c r="L1063" s="68"/>
      <c r="M1063" s="68"/>
      <c r="N1063" s="362"/>
      <c r="O1063" s="362"/>
      <c r="P1063" s="216">
        <v>0</v>
      </c>
      <c r="Q1063" s="216">
        <v>2681.53</v>
      </c>
      <c r="R1063" s="68" t="s">
        <v>638</v>
      </c>
      <c r="S1063" s="363"/>
      <c r="T1063" s="277"/>
    </row>
    <row r="1064" spans="1:20" ht="51">
      <c r="A1064" s="192">
        <v>249</v>
      </c>
      <c r="B1064" s="68"/>
      <c r="C1064" s="214" t="s">
        <v>102</v>
      </c>
      <c r="D1064" s="215">
        <v>45079</v>
      </c>
      <c r="E1064" s="192" t="s">
        <v>3337</v>
      </c>
      <c r="F1064" s="192" t="s">
        <v>639</v>
      </c>
      <c r="G1064" s="192">
        <v>5753147</v>
      </c>
      <c r="H1064" s="68"/>
      <c r="I1064" s="198" t="s">
        <v>3621</v>
      </c>
      <c r="J1064" s="68"/>
      <c r="K1064" s="68"/>
      <c r="L1064" s="68"/>
      <c r="M1064" s="68"/>
      <c r="N1064" s="362"/>
      <c r="O1064" s="362"/>
      <c r="P1064" s="216">
        <v>68870</v>
      </c>
      <c r="Q1064" s="216">
        <v>0</v>
      </c>
      <c r="R1064" s="68" t="s">
        <v>638</v>
      </c>
      <c r="S1064" s="363"/>
      <c r="T1064" s="277"/>
    </row>
    <row r="1065" spans="1:20" ht="38.25">
      <c r="A1065" s="192">
        <v>16</v>
      </c>
      <c r="B1065" s="68"/>
      <c r="C1065" s="214" t="s">
        <v>40</v>
      </c>
      <c r="D1065" s="215">
        <v>45079</v>
      </c>
      <c r="E1065" s="192" t="s">
        <v>3338</v>
      </c>
      <c r="F1065" s="192" t="s">
        <v>3</v>
      </c>
      <c r="G1065" s="192">
        <v>2117766</v>
      </c>
      <c r="H1065" s="68"/>
      <c r="I1065" s="198" t="s">
        <v>3622</v>
      </c>
      <c r="J1065" s="68"/>
      <c r="K1065" s="68"/>
      <c r="L1065" s="68"/>
      <c r="M1065" s="68"/>
      <c r="N1065" s="362"/>
      <c r="O1065" s="362"/>
      <c r="P1065" s="216">
        <v>0</v>
      </c>
      <c r="Q1065" s="216">
        <v>4404.34</v>
      </c>
      <c r="R1065" s="68" t="s">
        <v>638</v>
      </c>
      <c r="S1065" s="363"/>
      <c r="T1065" s="277"/>
    </row>
    <row r="1066" spans="1:20" ht="51">
      <c r="A1066" s="192" t="s">
        <v>541</v>
      </c>
      <c r="B1066" s="68"/>
      <c r="C1066" s="214" t="s">
        <v>590</v>
      </c>
      <c r="D1066" s="215">
        <v>45079</v>
      </c>
      <c r="E1066" s="192" t="s">
        <v>3339</v>
      </c>
      <c r="F1066" s="192" t="s">
        <v>3</v>
      </c>
      <c r="G1066" s="192">
        <v>2117786</v>
      </c>
      <c r="H1066" s="68"/>
      <c r="I1066" s="198" t="s">
        <v>3623</v>
      </c>
      <c r="J1066" s="68"/>
      <c r="K1066" s="68"/>
      <c r="L1066" s="68"/>
      <c r="M1066" s="68"/>
      <c r="N1066" s="362"/>
      <c r="O1066" s="362"/>
      <c r="P1066" s="216">
        <v>0</v>
      </c>
      <c r="Q1066" s="216">
        <v>900</v>
      </c>
      <c r="R1066" s="68" t="s">
        <v>638</v>
      </c>
      <c r="S1066" s="363"/>
      <c r="T1066" s="277"/>
    </row>
    <row r="1067" spans="1:20" ht="51">
      <c r="A1067" s="192" t="s">
        <v>541</v>
      </c>
      <c r="B1067" s="68"/>
      <c r="C1067" s="214" t="s">
        <v>590</v>
      </c>
      <c r="D1067" s="215">
        <v>45079</v>
      </c>
      <c r="E1067" s="192" t="s">
        <v>3340</v>
      </c>
      <c r="F1067" s="192" t="s">
        <v>3</v>
      </c>
      <c r="G1067" s="192">
        <v>2117790</v>
      </c>
      <c r="H1067" s="68"/>
      <c r="I1067" s="198" t="s">
        <v>2373</v>
      </c>
      <c r="J1067" s="68"/>
      <c r="K1067" s="68"/>
      <c r="L1067" s="68"/>
      <c r="M1067" s="68"/>
      <c r="N1067" s="362"/>
      <c r="O1067" s="362"/>
      <c r="P1067" s="216">
        <v>0</v>
      </c>
      <c r="Q1067" s="216">
        <v>508.11</v>
      </c>
      <c r="R1067" s="68" t="s">
        <v>638</v>
      </c>
      <c r="S1067" s="363"/>
      <c r="T1067" s="277"/>
    </row>
    <row r="1068" spans="1:20" ht="51">
      <c r="A1068" s="192" t="s">
        <v>541</v>
      </c>
      <c r="B1068" s="68"/>
      <c r="C1068" s="214" t="s">
        <v>590</v>
      </c>
      <c r="D1068" s="215">
        <v>45079</v>
      </c>
      <c r="E1068" s="192" t="s">
        <v>3341</v>
      </c>
      <c r="F1068" s="192" t="s">
        <v>3</v>
      </c>
      <c r="G1068" s="192">
        <v>2117796</v>
      </c>
      <c r="H1068" s="68"/>
      <c r="I1068" s="198" t="s">
        <v>3624</v>
      </c>
      <c r="J1068" s="68"/>
      <c r="K1068" s="68"/>
      <c r="L1068" s="68"/>
      <c r="M1068" s="68"/>
      <c r="N1068" s="362"/>
      <c r="O1068" s="362"/>
      <c r="P1068" s="216">
        <v>0</v>
      </c>
      <c r="Q1068" s="216">
        <v>1756.64</v>
      </c>
      <c r="R1068" s="68" t="s">
        <v>638</v>
      </c>
      <c r="S1068" s="363"/>
      <c r="T1068" s="277"/>
    </row>
    <row r="1069" spans="1:20" ht="51">
      <c r="A1069" s="192">
        <v>417</v>
      </c>
      <c r="B1069" s="68"/>
      <c r="C1069" s="214" t="s">
        <v>147</v>
      </c>
      <c r="D1069" s="215">
        <v>45079</v>
      </c>
      <c r="E1069" s="192" t="s">
        <v>3342</v>
      </c>
      <c r="F1069" s="192" t="s">
        <v>3</v>
      </c>
      <c r="G1069" s="192">
        <v>2117797</v>
      </c>
      <c r="H1069" s="68"/>
      <c r="I1069" s="198" t="s">
        <v>3625</v>
      </c>
      <c r="J1069" s="68"/>
      <c r="K1069" s="68"/>
      <c r="L1069" s="68"/>
      <c r="M1069" s="68"/>
      <c r="N1069" s="362"/>
      <c r="O1069" s="362"/>
      <c r="P1069" s="216">
        <v>0</v>
      </c>
      <c r="Q1069" s="216">
        <v>40780</v>
      </c>
      <c r="R1069" s="68" t="s">
        <v>638</v>
      </c>
      <c r="S1069" s="363"/>
      <c r="T1069" s="277"/>
    </row>
    <row r="1070" spans="1:20" ht="51">
      <c r="A1070" s="192">
        <v>20</v>
      </c>
      <c r="B1070" s="68"/>
      <c r="C1070" s="214" t="s">
        <v>41</v>
      </c>
      <c r="D1070" s="215">
        <v>45079</v>
      </c>
      <c r="E1070" s="192" t="s">
        <v>3343</v>
      </c>
      <c r="F1070" s="192" t="s">
        <v>3</v>
      </c>
      <c r="G1070" s="192">
        <v>2117798</v>
      </c>
      <c r="H1070" s="68"/>
      <c r="I1070" s="198" t="s">
        <v>3626</v>
      </c>
      <c r="J1070" s="68"/>
      <c r="K1070" s="68"/>
      <c r="L1070" s="68"/>
      <c r="M1070" s="68"/>
      <c r="N1070" s="362"/>
      <c r="O1070" s="362"/>
      <c r="P1070" s="216">
        <v>0</v>
      </c>
      <c r="Q1070" s="216">
        <v>7797.69</v>
      </c>
      <c r="R1070" s="68" t="s">
        <v>638</v>
      </c>
      <c r="S1070" s="363"/>
      <c r="T1070" s="277"/>
    </row>
    <row r="1071" spans="1:20" ht="51">
      <c r="A1071" s="192" t="s">
        <v>541</v>
      </c>
      <c r="B1071" s="68"/>
      <c r="C1071" s="214" t="s">
        <v>590</v>
      </c>
      <c r="D1071" s="215">
        <v>45079</v>
      </c>
      <c r="E1071" s="192" t="s">
        <v>3344</v>
      </c>
      <c r="F1071" s="192" t="s">
        <v>3</v>
      </c>
      <c r="G1071" s="192">
        <v>2117823</v>
      </c>
      <c r="H1071" s="68"/>
      <c r="I1071" s="198" t="s">
        <v>3627</v>
      </c>
      <c r="J1071" s="68"/>
      <c r="K1071" s="68"/>
      <c r="L1071" s="68"/>
      <c r="M1071" s="68"/>
      <c r="N1071" s="362"/>
      <c r="O1071" s="362"/>
      <c r="P1071" s="216">
        <v>0</v>
      </c>
      <c r="Q1071" s="216">
        <v>508.5</v>
      </c>
      <c r="R1071" s="68" t="s">
        <v>638</v>
      </c>
      <c r="S1071" s="363"/>
      <c r="T1071" s="277"/>
    </row>
    <row r="1072" spans="1:20" ht="51">
      <c r="A1072" s="192" t="s">
        <v>541</v>
      </c>
      <c r="B1072" s="68"/>
      <c r="C1072" s="214" t="s">
        <v>590</v>
      </c>
      <c r="D1072" s="215">
        <v>45079</v>
      </c>
      <c r="E1072" s="192" t="s">
        <v>3345</v>
      </c>
      <c r="F1072" s="192" t="s">
        <v>3</v>
      </c>
      <c r="G1072" s="192">
        <v>2117824</v>
      </c>
      <c r="H1072" s="68"/>
      <c r="I1072" s="198" t="s">
        <v>3628</v>
      </c>
      <c r="J1072" s="68"/>
      <c r="K1072" s="68"/>
      <c r="L1072" s="68"/>
      <c r="M1072" s="68"/>
      <c r="N1072" s="362"/>
      <c r="O1072" s="362"/>
      <c r="P1072" s="216">
        <v>0</v>
      </c>
      <c r="Q1072" s="216">
        <v>698.46</v>
      </c>
      <c r="R1072" s="68" t="s">
        <v>638</v>
      </c>
      <c r="S1072" s="363"/>
      <c r="T1072" s="277"/>
    </row>
    <row r="1073" spans="1:20" ht="51">
      <c r="A1073" s="192" t="s">
        <v>541</v>
      </c>
      <c r="B1073" s="68"/>
      <c r="C1073" s="214" t="s">
        <v>590</v>
      </c>
      <c r="D1073" s="215">
        <v>45079</v>
      </c>
      <c r="E1073" s="192" t="s">
        <v>3346</v>
      </c>
      <c r="F1073" s="192" t="s">
        <v>3</v>
      </c>
      <c r="G1073" s="192">
        <v>2117826</v>
      </c>
      <c r="H1073" s="68"/>
      <c r="I1073" s="198" t="s">
        <v>3629</v>
      </c>
      <c r="J1073" s="68"/>
      <c r="K1073" s="68"/>
      <c r="L1073" s="68"/>
      <c r="M1073" s="68"/>
      <c r="N1073" s="362"/>
      <c r="O1073" s="362"/>
      <c r="P1073" s="216">
        <v>0</v>
      </c>
      <c r="Q1073" s="216">
        <v>38.9</v>
      </c>
      <c r="R1073" s="68" t="s">
        <v>638</v>
      </c>
      <c r="S1073" s="363"/>
      <c r="T1073" s="277"/>
    </row>
    <row r="1074" spans="1:20" ht="51">
      <c r="A1074" s="192" t="s">
        <v>541</v>
      </c>
      <c r="B1074" s="68"/>
      <c r="C1074" s="214" t="s">
        <v>590</v>
      </c>
      <c r="D1074" s="215">
        <v>45079</v>
      </c>
      <c r="E1074" s="192" t="s">
        <v>3347</v>
      </c>
      <c r="F1074" s="192" t="s">
        <v>3</v>
      </c>
      <c r="G1074" s="192">
        <v>2117828</v>
      </c>
      <c r="H1074" s="68"/>
      <c r="I1074" s="198" t="s">
        <v>3630</v>
      </c>
      <c r="J1074" s="68"/>
      <c r="K1074" s="68"/>
      <c r="L1074" s="68"/>
      <c r="M1074" s="68"/>
      <c r="N1074" s="362"/>
      <c r="O1074" s="362"/>
      <c r="P1074" s="216">
        <v>0</v>
      </c>
      <c r="Q1074" s="216">
        <v>1122.98</v>
      </c>
      <c r="R1074" s="68" t="s">
        <v>638</v>
      </c>
      <c r="S1074" s="363"/>
      <c r="T1074" s="277"/>
    </row>
    <row r="1075" spans="1:20" ht="63.75">
      <c r="A1075" s="192">
        <v>109</v>
      </c>
      <c r="B1075" s="68"/>
      <c r="C1075" s="214" t="s">
        <v>614</v>
      </c>
      <c r="D1075" s="215">
        <v>45079</v>
      </c>
      <c r="E1075" s="192" t="s">
        <v>3348</v>
      </c>
      <c r="F1075" s="192" t="s">
        <v>3</v>
      </c>
      <c r="G1075" s="192">
        <v>2117835</v>
      </c>
      <c r="H1075" s="68"/>
      <c r="I1075" s="198" t="s">
        <v>3631</v>
      </c>
      <c r="J1075" s="68"/>
      <c r="K1075" s="68"/>
      <c r="L1075" s="68"/>
      <c r="M1075" s="68"/>
      <c r="N1075" s="362"/>
      <c r="O1075" s="362"/>
      <c r="P1075" s="216">
        <v>0</v>
      </c>
      <c r="Q1075" s="216">
        <v>28.8</v>
      </c>
      <c r="R1075" s="68" t="s">
        <v>638</v>
      </c>
      <c r="S1075" s="363"/>
      <c r="T1075" s="277"/>
    </row>
    <row r="1076" spans="1:20" ht="51">
      <c r="A1076" s="192" t="s">
        <v>541</v>
      </c>
      <c r="B1076" s="68"/>
      <c r="C1076" s="214" t="s">
        <v>590</v>
      </c>
      <c r="D1076" s="215">
        <v>45079</v>
      </c>
      <c r="E1076" s="192" t="s">
        <v>3349</v>
      </c>
      <c r="F1076" s="192" t="s">
        <v>3</v>
      </c>
      <c r="G1076" s="192">
        <v>2117851</v>
      </c>
      <c r="H1076" s="68"/>
      <c r="I1076" s="198" t="s">
        <v>3632</v>
      </c>
      <c r="J1076" s="68"/>
      <c r="K1076" s="68"/>
      <c r="L1076" s="68"/>
      <c r="M1076" s="68"/>
      <c r="N1076" s="362"/>
      <c r="O1076" s="362"/>
      <c r="P1076" s="216">
        <v>0</v>
      </c>
      <c r="Q1076" s="216">
        <v>4762.51</v>
      </c>
      <c r="R1076" s="68" t="s">
        <v>638</v>
      </c>
      <c r="S1076" s="363"/>
      <c r="T1076" s="277"/>
    </row>
    <row r="1077" spans="1:20" ht="38.25">
      <c r="A1077" s="192" t="s">
        <v>550</v>
      </c>
      <c r="B1077" s="68"/>
      <c r="C1077" s="214" t="s">
        <v>589</v>
      </c>
      <c r="D1077" s="215">
        <v>45079</v>
      </c>
      <c r="E1077" s="192" t="s">
        <v>3350</v>
      </c>
      <c r="F1077" s="192" t="s">
        <v>3</v>
      </c>
      <c r="G1077" s="192">
        <v>2117865</v>
      </c>
      <c r="H1077" s="68"/>
      <c r="I1077" s="198" t="s">
        <v>4205</v>
      </c>
      <c r="J1077" s="68"/>
      <c r="K1077" s="68"/>
      <c r="L1077" s="68"/>
      <c r="M1077" s="68"/>
      <c r="N1077" s="362"/>
      <c r="O1077" s="362"/>
      <c r="P1077" s="216">
        <v>0</v>
      </c>
      <c r="Q1077" s="216">
        <v>551.99</v>
      </c>
      <c r="R1077" s="68" t="s">
        <v>638</v>
      </c>
      <c r="S1077" s="363"/>
      <c r="T1077" s="277"/>
    </row>
    <row r="1078" spans="1:20" ht="63.75">
      <c r="A1078" s="192">
        <v>226</v>
      </c>
      <c r="B1078" s="68"/>
      <c r="C1078" s="214" t="s">
        <v>97</v>
      </c>
      <c r="D1078" s="215">
        <v>45079</v>
      </c>
      <c r="E1078" s="192" t="s">
        <v>3351</v>
      </c>
      <c r="F1078" s="192" t="s">
        <v>3</v>
      </c>
      <c r="G1078" s="192">
        <v>2117781</v>
      </c>
      <c r="H1078" s="68"/>
      <c r="I1078" s="198" t="s">
        <v>3633</v>
      </c>
      <c r="J1078" s="68"/>
      <c r="K1078" s="68"/>
      <c r="L1078" s="68"/>
      <c r="M1078" s="68"/>
      <c r="N1078" s="362"/>
      <c r="O1078" s="362"/>
      <c r="P1078" s="216">
        <v>0</v>
      </c>
      <c r="Q1078" s="216">
        <v>1613.15</v>
      </c>
      <c r="R1078" s="68" t="s">
        <v>638</v>
      </c>
      <c r="S1078" s="363"/>
      <c r="T1078" s="277"/>
    </row>
    <row r="1079" spans="1:20" ht="51">
      <c r="A1079" s="192" t="s">
        <v>541</v>
      </c>
      <c r="B1079" s="68"/>
      <c r="C1079" s="214" t="s">
        <v>590</v>
      </c>
      <c r="D1079" s="215">
        <v>45079</v>
      </c>
      <c r="E1079" s="192" t="s">
        <v>3352</v>
      </c>
      <c r="F1079" s="192" t="s">
        <v>3</v>
      </c>
      <c r="G1079" s="192">
        <v>2117799</v>
      </c>
      <c r="H1079" s="68"/>
      <c r="I1079" s="198" t="s">
        <v>3634</v>
      </c>
      <c r="J1079" s="68"/>
      <c r="K1079" s="68"/>
      <c r="L1079" s="68"/>
      <c r="M1079" s="68"/>
      <c r="N1079" s="362"/>
      <c r="O1079" s="362"/>
      <c r="P1079" s="216">
        <v>0</v>
      </c>
      <c r="Q1079" s="216">
        <v>826.94</v>
      </c>
      <c r="R1079" s="68" t="s">
        <v>638</v>
      </c>
      <c r="S1079" s="363"/>
      <c r="T1079" s="277"/>
    </row>
    <row r="1080" spans="1:20" ht="51">
      <c r="A1080" s="192" t="s">
        <v>541</v>
      </c>
      <c r="B1080" s="68"/>
      <c r="C1080" s="214" t="s">
        <v>590</v>
      </c>
      <c r="D1080" s="215">
        <v>45082</v>
      </c>
      <c r="E1080" s="192" t="s">
        <v>3353</v>
      </c>
      <c r="F1080" s="192" t="s">
        <v>3</v>
      </c>
      <c r="G1080" s="192">
        <v>2118147</v>
      </c>
      <c r="H1080" s="68"/>
      <c r="I1080" s="198" t="s">
        <v>1560</v>
      </c>
      <c r="J1080" s="68"/>
      <c r="K1080" s="68"/>
      <c r="L1080" s="68"/>
      <c r="M1080" s="68"/>
      <c r="N1080" s="362"/>
      <c r="O1080" s="362"/>
      <c r="P1080" s="216">
        <v>0</v>
      </c>
      <c r="Q1080" s="216">
        <v>810</v>
      </c>
      <c r="R1080" s="68" t="s">
        <v>638</v>
      </c>
      <c r="S1080" s="363"/>
      <c r="T1080" s="277"/>
    </row>
    <row r="1081" spans="1:20" ht="51">
      <c r="A1081" s="192" t="s">
        <v>541</v>
      </c>
      <c r="B1081" s="68"/>
      <c r="C1081" s="214" t="s">
        <v>590</v>
      </c>
      <c r="D1081" s="215">
        <v>45082</v>
      </c>
      <c r="E1081" s="192" t="s">
        <v>3354</v>
      </c>
      <c r="F1081" s="192" t="s">
        <v>3</v>
      </c>
      <c r="G1081" s="192">
        <v>2118155</v>
      </c>
      <c r="H1081" s="68"/>
      <c r="I1081" s="198" t="s">
        <v>1761</v>
      </c>
      <c r="J1081" s="68"/>
      <c r="K1081" s="68"/>
      <c r="L1081" s="68"/>
      <c r="M1081" s="68"/>
      <c r="N1081" s="362"/>
      <c r="O1081" s="362"/>
      <c r="P1081" s="216">
        <v>0</v>
      </c>
      <c r="Q1081" s="216">
        <v>1441</v>
      </c>
      <c r="R1081" s="68" t="s">
        <v>638</v>
      </c>
      <c r="S1081" s="363"/>
      <c r="T1081" s="277"/>
    </row>
    <row r="1082" spans="1:20" ht="51">
      <c r="A1082" s="192" t="s">
        <v>541</v>
      </c>
      <c r="B1082" s="68"/>
      <c r="C1082" s="214" t="s">
        <v>590</v>
      </c>
      <c r="D1082" s="215">
        <v>45082</v>
      </c>
      <c r="E1082" s="192" t="s">
        <v>3355</v>
      </c>
      <c r="F1082" s="192" t="s">
        <v>3</v>
      </c>
      <c r="G1082" s="192">
        <v>2118158</v>
      </c>
      <c r="H1082" s="68"/>
      <c r="I1082" s="198" t="s">
        <v>3635</v>
      </c>
      <c r="J1082" s="68"/>
      <c r="K1082" s="68"/>
      <c r="L1082" s="68"/>
      <c r="M1082" s="68"/>
      <c r="N1082" s="362"/>
      <c r="O1082" s="362"/>
      <c r="P1082" s="216">
        <v>0</v>
      </c>
      <c r="Q1082" s="216">
        <v>1867.97</v>
      </c>
      <c r="R1082" s="68" t="s">
        <v>638</v>
      </c>
      <c r="S1082" s="363"/>
      <c r="T1082" s="277"/>
    </row>
    <row r="1083" spans="1:20" ht="51">
      <c r="A1083" s="192" t="s">
        <v>541</v>
      </c>
      <c r="B1083" s="68"/>
      <c r="C1083" s="214" t="s">
        <v>590</v>
      </c>
      <c r="D1083" s="215">
        <v>45082</v>
      </c>
      <c r="E1083" s="192" t="s">
        <v>3356</v>
      </c>
      <c r="F1083" s="192" t="s">
        <v>3</v>
      </c>
      <c r="G1083" s="192">
        <v>2118161</v>
      </c>
      <c r="H1083" s="68"/>
      <c r="I1083" s="198" t="s">
        <v>3636</v>
      </c>
      <c r="J1083" s="68"/>
      <c r="K1083" s="68"/>
      <c r="L1083" s="68"/>
      <c r="M1083" s="68"/>
      <c r="N1083" s="362"/>
      <c r="O1083" s="362"/>
      <c r="P1083" s="216">
        <v>0</v>
      </c>
      <c r="Q1083" s="216">
        <v>39743.26</v>
      </c>
      <c r="R1083" s="68" t="s">
        <v>638</v>
      </c>
      <c r="S1083" s="363"/>
      <c r="T1083" s="277"/>
    </row>
    <row r="1084" spans="1:20" ht="51">
      <c r="A1084" s="192" t="s">
        <v>541</v>
      </c>
      <c r="B1084" s="68"/>
      <c r="C1084" s="214" t="s">
        <v>590</v>
      </c>
      <c r="D1084" s="215">
        <v>45082</v>
      </c>
      <c r="E1084" s="192" t="s">
        <v>3357</v>
      </c>
      <c r="F1084" s="192" t="s">
        <v>3</v>
      </c>
      <c r="G1084" s="192">
        <v>2118162</v>
      </c>
      <c r="H1084" s="68"/>
      <c r="I1084" s="198" t="s">
        <v>3637</v>
      </c>
      <c r="J1084" s="68"/>
      <c r="K1084" s="68"/>
      <c r="L1084" s="68"/>
      <c r="M1084" s="68"/>
      <c r="N1084" s="362"/>
      <c r="O1084" s="362"/>
      <c r="P1084" s="216">
        <v>0</v>
      </c>
      <c r="Q1084" s="216">
        <v>793.17</v>
      </c>
      <c r="R1084" s="68" t="s">
        <v>638</v>
      </c>
      <c r="S1084" s="363"/>
      <c r="T1084" s="277"/>
    </row>
    <row r="1085" spans="1:20" ht="51">
      <c r="A1085" s="192" t="s">
        <v>541</v>
      </c>
      <c r="B1085" s="68"/>
      <c r="C1085" s="214" t="s">
        <v>590</v>
      </c>
      <c r="D1085" s="215">
        <v>45082</v>
      </c>
      <c r="E1085" s="192" t="s">
        <v>3358</v>
      </c>
      <c r="F1085" s="192" t="s">
        <v>3</v>
      </c>
      <c r="G1085" s="192">
        <v>2118173</v>
      </c>
      <c r="H1085" s="68"/>
      <c r="I1085" s="198" t="s">
        <v>3638</v>
      </c>
      <c r="J1085" s="68"/>
      <c r="K1085" s="68"/>
      <c r="L1085" s="68"/>
      <c r="M1085" s="68"/>
      <c r="N1085" s="362"/>
      <c r="O1085" s="362"/>
      <c r="P1085" s="216">
        <v>0</v>
      </c>
      <c r="Q1085" s="216">
        <v>1926.01</v>
      </c>
      <c r="R1085" s="68" t="s">
        <v>638</v>
      </c>
      <c r="S1085" s="363"/>
      <c r="T1085" s="277"/>
    </row>
    <row r="1086" spans="1:20" ht="51">
      <c r="A1086" s="192" t="s">
        <v>541</v>
      </c>
      <c r="B1086" s="68"/>
      <c r="C1086" s="214" t="s">
        <v>590</v>
      </c>
      <c r="D1086" s="215">
        <v>45082</v>
      </c>
      <c r="E1086" s="192" t="s">
        <v>3359</v>
      </c>
      <c r="F1086" s="192" t="s">
        <v>3</v>
      </c>
      <c r="G1086" s="192">
        <v>2118211</v>
      </c>
      <c r="H1086" s="68"/>
      <c r="I1086" s="198" t="s">
        <v>3639</v>
      </c>
      <c r="J1086" s="68"/>
      <c r="K1086" s="68"/>
      <c r="L1086" s="68"/>
      <c r="M1086" s="68"/>
      <c r="N1086" s="362"/>
      <c r="O1086" s="362"/>
      <c r="P1086" s="216">
        <v>0</v>
      </c>
      <c r="Q1086" s="216">
        <v>294.41000000000003</v>
      </c>
      <c r="R1086" s="68" t="s">
        <v>638</v>
      </c>
      <c r="S1086" s="363"/>
      <c r="T1086" s="277"/>
    </row>
    <row r="1087" spans="1:20" ht="51">
      <c r="A1087" s="192">
        <v>596</v>
      </c>
      <c r="B1087" s="68"/>
      <c r="C1087" s="214" t="s">
        <v>1248</v>
      </c>
      <c r="D1087" s="215">
        <v>45082</v>
      </c>
      <c r="E1087" s="192" t="s">
        <v>3360</v>
      </c>
      <c r="F1087" s="192" t="s">
        <v>3</v>
      </c>
      <c r="G1087" s="192">
        <v>2118212</v>
      </c>
      <c r="H1087" s="68"/>
      <c r="I1087" s="198" t="s">
        <v>3640</v>
      </c>
      <c r="J1087" s="68"/>
      <c r="K1087" s="68"/>
      <c r="L1087" s="68"/>
      <c r="M1087" s="68"/>
      <c r="N1087" s="362"/>
      <c r="O1087" s="362"/>
      <c r="P1087" s="216">
        <v>0</v>
      </c>
      <c r="Q1087" s="216">
        <v>0.5</v>
      </c>
      <c r="R1087" s="68" t="s">
        <v>638</v>
      </c>
      <c r="S1087" s="363"/>
      <c r="T1087" s="277"/>
    </row>
    <row r="1088" spans="1:20" ht="51">
      <c r="A1088" s="192">
        <v>596</v>
      </c>
      <c r="B1088" s="68"/>
      <c r="C1088" s="214" t="s">
        <v>1248</v>
      </c>
      <c r="D1088" s="215">
        <v>45082</v>
      </c>
      <c r="E1088" s="192" t="s">
        <v>3361</v>
      </c>
      <c r="F1088" s="192" t="s">
        <v>3</v>
      </c>
      <c r="G1088" s="192">
        <v>2118214</v>
      </c>
      <c r="H1088" s="68"/>
      <c r="I1088" s="198" t="s">
        <v>3641</v>
      </c>
      <c r="J1088" s="68"/>
      <c r="K1088" s="68"/>
      <c r="L1088" s="68"/>
      <c r="M1088" s="68"/>
      <c r="N1088" s="362"/>
      <c r="O1088" s="362"/>
      <c r="P1088" s="216">
        <v>0</v>
      </c>
      <c r="Q1088" s="216">
        <v>427</v>
      </c>
      <c r="R1088" s="68" t="s">
        <v>638</v>
      </c>
      <c r="S1088" s="363"/>
      <c r="T1088" s="277"/>
    </row>
    <row r="1089" spans="1:20" ht="51">
      <c r="A1089" s="192" t="s">
        <v>541</v>
      </c>
      <c r="B1089" s="68"/>
      <c r="C1089" s="214" t="s">
        <v>590</v>
      </c>
      <c r="D1089" s="215">
        <v>45082</v>
      </c>
      <c r="E1089" s="192" t="s">
        <v>3362</v>
      </c>
      <c r="F1089" s="192" t="s">
        <v>3</v>
      </c>
      <c r="G1089" s="192">
        <v>2118216</v>
      </c>
      <c r="H1089" s="68"/>
      <c r="I1089" s="198" t="s">
        <v>3642</v>
      </c>
      <c r="J1089" s="68"/>
      <c r="K1089" s="68"/>
      <c r="L1089" s="68"/>
      <c r="M1089" s="68"/>
      <c r="N1089" s="362"/>
      <c r="O1089" s="362"/>
      <c r="P1089" s="216">
        <v>0</v>
      </c>
      <c r="Q1089" s="216">
        <v>727.4</v>
      </c>
      <c r="R1089" s="68" t="s">
        <v>638</v>
      </c>
      <c r="S1089" s="363"/>
      <c r="T1089" s="277"/>
    </row>
    <row r="1090" spans="1:20" ht="51">
      <c r="A1090" s="192" t="s">
        <v>541</v>
      </c>
      <c r="B1090" s="68"/>
      <c r="C1090" s="214" t="s">
        <v>590</v>
      </c>
      <c r="D1090" s="215">
        <v>45082</v>
      </c>
      <c r="E1090" s="192" t="s">
        <v>3363</v>
      </c>
      <c r="F1090" s="192" t="s">
        <v>3</v>
      </c>
      <c r="G1090" s="192">
        <v>2118217</v>
      </c>
      <c r="H1090" s="68"/>
      <c r="I1090" s="198" t="s">
        <v>1552</v>
      </c>
      <c r="J1090" s="68"/>
      <c r="K1090" s="68"/>
      <c r="L1090" s="68"/>
      <c r="M1090" s="68"/>
      <c r="N1090" s="362"/>
      <c r="O1090" s="362"/>
      <c r="P1090" s="216">
        <v>0</v>
      </c>
      <c r="Q1090" s="216">
        <v>6200</v>
      </c>
      <c r="R1090" s="68" t="s">
        <v>638</v>
      </c>
      <c r="S1090" s="363"/>
      <c r="T1090" s="277"/>
    </row>
    <row r="1091" spans="1:20" ht="51">
      <c r="A1091" s="192" t="s">
        <v>541</v>
      </c>
      <c r="B1091" s="68"/>
      <c r="C1091" s="214" t="s">
        <v>590</v>
      </c>
      <c r="D1091" s="215">
        <v>45082</v>
      </c>
      <c r="E1091" s="192" t="s">
        <v>3364</v>
      </c>
      <c r="F1091" s="192" t="s">
        <v>3</v>
      </c>
      <c r="G1091" s="192">
        <v>2118218</v>
      </c>
      <c r="H1091" s="68"/>
      <c r="I1091" s="198" t="s">
        <v>1762</v>
      </c>
      <c r="J1091" s="68"/>
      <c r="K1091" s="68"/>
      <c r="L1091" s="68"/>
      <c r="M1091" s="68"/>
      <c r="N1091" s="362"/>
      <c r="O1091" s="362"/>
      <c r="P1091" s="216">
        <v>0</v>
      </c>
      <c r="Q1091" s="216">
        <v>1360</v>
      </c>
      <c r="R1091" s="68" t="s">
        <v>638</v>
      </c>
      <c r="S1091" s="363"/>
      <c r="T1091" s="277"/>
    </row>
    <row r="1092" spans="1:20" ht="51">
      <c r="A1092" s="192" t="s">
        <v>541</v>
      </c>
      <c r="B1092" s="68"/>
      <c r="C1092" s="214" t="s">
        <v>590</v>
      </c>
      <c r="D1092" s="215">
        <v>45082</v>
      </c>
      <c r="E1092" s="192" t="s">
        <v>3365</v>
      </c>
      <c r="F1092" s="192" t="s">
        <v>3</v>
      </c>
      <c r="G1092" s="192">
        <v>2118235</v>
      </c>
      <c r="H1092" s="68"/>
      <c r="I1092" s="198" t="s">
        <v>1764</v>
      </c>
      <c r="J1092" s="68"/>
      <c r="K1092" s="68"/>
      <c r="L1092" s="68"/>
      <c r="M1092" s="68"/>
      <c r="N1092" s="362"/>
      <c r="O1092" s="362"/>
      <c r="P1092" s="216">
        <v>0</v>
      </c>
      <c r="Q1092" s="216">
        <v>4310</v>
      </c>
      <c r="R1092" s="68" t="s">
        <v>638</v>
      </c>
      <c r="S1092" s="363"/>
      <c r="T1092" s="277"/>
    </row>
    <row r="1093" spans="1:20" ht="51">
      <c r="A1093" s="192" t="s">
        <v>541</v>
      </c>
      <c r="B1093" s="68"/>
      <c r="C1093" s="214" t="s">
        <v>590</v>
      </c>
      <c r="D1093" s="215">
        <v>45082</v>
      </c>
      <c r="E1093" s="192" t="s">
        <v>3366</v>
      </c>
      <c r="F1093" s="192" t="s">
        <v>3</v>
      </c>
      <c r="G1093" s="192">
        <v>2118266</v>
      </c>
      <c r="H1093" s="68"/>
      <c r="I1093" s="198" t="s">
        <v>3643</v>
      </c>
      <c r="J1093" s="68"/>
      <c r="K1093" s="68"/>
      <c r="L1093" s="68"/>
      <c r="M1093" s="68"/>
      <c r="N1093" s="362"/>
      <c r="O1093" s="362"/>
      <c r="P1093" s="216">
        <v>0</v>
      </c>
      <c r="Q1093" s="216">
        <v>337.22</v>
      </c>
      <c r="R1093" s="68" t="s">
        <v>638</v>
      </c>
      <c r="S1093" s="363"/>
      <c r="T1093" s="277"/>
    </row>
    <row r="1094" spans="1:20" ht="63.75">
      <c r="A1094" s="192" t="s">
        <v>541</v>
      </c>
      <c r="B1094" s="68"/>
      <c r="C1094" s="214" t="s">
        <v>590</v>
      </c>
      <c r="D1094" s="215">
        <v>45082</v>
      </c>
      <c r="E1094" s="192" t="s">
        <v>3367</v>
      </c>
      <c r="F1094" s="192" t="s">
        <v>3</v>
      </c>
      <c r="G1094" s="192">
        <v>2118300</v>
      </c>
      <c r="H1094" s="68"/>
      <c r="I1094" s="198" t="s">
        <v>3644</v>
      </c>
      <c r="J1094" s="68"/>
      <c r="K1094" s="68"/>
      <c r="L1094" s="68"/>
      <c r="M1094" s="68"/>
      <c r="N1094" s="362"/>
      <c r="O1094" s="362"/>
      <c r="P1094" s="216">
        <v>0</v>
      </c>
      <c r="Q1094" s="216">
        <v>177.12</v>
      </c>
      <c r="R1094" s="68" t="s">
        <v>638</v>
      </c>
      <c r="S1094" s="363"/>
      <c r="T1094" s="277"/>
    </row>
    <row r="1095" spans="1:20" ht="63.75">
      <c r="A1095" s="192" t="s">
        <v>541</v>
      </c>
      <c r="B1095" s="68"/>
      <c r="C1095" s="214" t="s">
        <v>590</v>
      </c>
      <c r="D1095" s="215">
        <v>45082</v>
      </c>
      <c r="E1095" s="192" t="s">
        <v>3368</v>
      </c>
      <c r="F1095" s="192" t="s">
        <v>3</v>
      </c>
      <c r="G1095" s="192">
        <v>2118181</v>
      </c>
      <c r="H1095" s="68"/>
      <c r="I1095" s="198" t="s">
        <v>3645</v>
      </c>
      <c r="J1095" s="68"/>
      <c r="K1095" s="68"/>
      <c r="L1095" s="68"/>
      <c r="M1095" s="68"/>
      <c r="N1095" s="362"/>
      <c r="O1095" s="362"/>
      <c r="P1095" s="216">
        <v>0</v>
      </c>
      <c r="Q1095" s="216">
        <v>8084.2</v>
      </c>
      <c r="R1095" s="68" t="s">
        <v>638</v>
      </c>
      <c r="S1095" s="363"/>
      <c r="T1095" s="277"/>
    </row>
    <row r="1096" spans="1:20" ht="63.75">
      <c r="A1096" s="192" t="s">
        <v>541</v>
      </c>
      <c r="B1096" s="68"/>
      <c r="C1096" s="214" t="s">
        <v>590</v>
      </c>
      <c r="D1096" s="215">
        <v>45082</v>
      </c>
      <c r="E1096" s="192" t="s">
        <v>3369</v>
      </c>
      <c r="F1096" s="192" t="s">
        <v>3</v>
      </c>
      <c r="G1096" s="192">
        <v>2118183</v>
      </c>
      <c r="H1096" s="68"/>
      <c r="I1096" s="198" t="s">
        <v>3646</v>
      </c>
      <c r="J1096" s="68"/>
      <c r="K1096" s="68"/>
      <c r="L1096" s="68"/>
      <c r="M1096" s="68"/>
      <c r="N1096" s="362"/>
      <c r="O1096" s="362"/>
      <c r="P1096" s="216">
        <v>0</v>
      </c>
      <c r="Q1096" s="216">
        <v>10895.36</v>
      </c>
      <c r="R1096" s="68" t="s">
        <v>638</v>
      </c>
      <c r="S1096" s="363"/>
      <c r="T1096" s="277"/>
    </row>
    <row r="1097" spans="1:20" ht="63.75">
      <c r="A1097" s="192" t="s">
        <v>541</v>
      </c>
      <c r="B1097" s="68"/>
      <c r="C1097" s="214" t="s">
        <v>590</v>
      </c>
      <c r="D1097" s="215">
        <v>45082</v>
      </c>
      <c r="E1097" s="192" t="s">
        <v>3370</v>
      </c>
      <c r="F1097" s="192" t="s">
        <v>3</v>
      </c>
      <c r="G1097" s="192">
        <v>2118204</v>
      </c>
      <c r="H1097" s="68"/>
      <c r="I1097" s="198" t="s">
        <v>3647</v>
      </c>
      <c r="J1097" s="68"/>
      <c r="K1097" s="68"/>
      <c r="L1097" s="68"/>
      <c r="M1097" s="68"/>
      <c r="N1097" s="362"/>
      <c r="O1097" s="362"/>
      <c r="P1097" s="216">
        <v>0</v>
      </c>
      <c r="Q1097" s="216">
        <v>137083.6</v>
      </c>
      <c r="R1097" s="68" t="s">
        <v>638</v>
      </c>
      <c r="S1097" s="363"/>
      <c r="T1097" s="277"/>
    </row>
    <row r="1098" spans="1:20" ht="51">
      <c r="A1098" s="192">
        <v>145</v>
      </c>
      <c r="B1098" s="68"/>
      <c r="C1098" s="214" t="s">
        <v>68</v>
      </c>
      <c r="D1098" s="215">
        <v>45082</v>
      </c>
      <c r="E1098" s="192" t="s">
        <v>3371</v>
      </c>
      <c r="F1098" s="192" t="s">
        <v>3</v>
      </c>
      <c r="G1098" s="192">
        <v>2118219</v>
      </c>
      <c r="H1098" s="68"/>
      <c r="I1098" s="198" t="s">
        <v>3648</v>
      </c>
      <c r="J1098" s="68"/>
      <c r="K1098" s="68"/>
      <c r="L1098" s="68"/>
      <c r="M1098" s="68"/>
      <c r="N1098" s="362"/>
      <c r="O1098" s="362"/>
      <c r="P1098" s="216">
        <v>0</v>
      </c>
      <c r="Q1098" s="216">
        <v>1530.98</v>
      </c>
      <c r="R1098" s="68" t="s">
        <v>638</v>
      </c>
      <c r="S1098" s="363"/>
      <c r="T1098" s="277"/>
    </row>
    <row r="1099" spans="1:20" ht="51">
      <c r="A1099" s="192">
        <v>513</v>
      </c>
      <c r="B1099" s="68"/>
      <c r="C1099" s="214" t="s">
        <v>160</v>
      </c>
      <c r="D1099" s="215">
        <v>45082</v>
      </c>
      <c r="E1099" s="192" t="s">
        <v>3372</v>
      </c>
      <c r="F1099" s="192" t="s">
        <v>3</v>
      </c>
      <c r="G1099" s="192">
        <v>2118227</v>
      </c>
      <c r="H1099" s="68"/>
      <c r="I1099" s="198" t="s">
        <v>3649</v>
      </c>
      <c r="J1099" s="68"/>
      <c r="K1099" s="68"/>
      <c r="L1099" s="68"/>
      <c r="M1099" s="68"/>
      <c r="N1099" s="362"/>
      <c r="O1099" s="362"/>
      <c r="P1099" s="216">
        <v>0</v>
      </c>
      <c r="Q1099" s="216">
        <v>39115.15</v>
      </c>
      <c r="R1099" s="68" t="s">
        <v>638</v>
      </c>
      <c r="S1099" s="363"/>
      <c r="T1099" s="277"/>
    </row>
    <row r="1100" spans="1:20" ht="51">
      <c r="A1100" s="192" t="s">
        <v>541</v>
      </c>
      <c r="B1100" s="68"/>
      <c r="C1100" s="214" t="s">
        <v>590</v>
      </c>
      <c r="D1100" s="215">
        <v>45082</v>
      </c>
      <c r="E1100" s="192" t="s">
        <v>3373</v>
      </c>
      <c r="F1100" s="192" t="s">
        <v>3</v>
      </c>
      <c r="G1100" s="192">
        <v>2118231</v>
      </c>
      <c r="H1100" s="68"/>
      <c r="I1100" s="198" t="s">
        <v>3650</v>
      </c>
      <c r="J1100" s="68"/>
      <c r="K1100" s="68"/>
      <c r="L1100" s="68"/>
      <c r="M1100" s="68"/>
      <c r="N1100" s="362"/>
      <c r="O1100" s="362"/>
      <c r="P1100" s="216">
        <v>0</v>
      </c>
      <c r="Q1100" s="216">
        <v>12790.75</v>
      </c>
      <c r="R1100" s="68" t="s">
        <v>638</v>
      </c>
      <c r="S1100" s="363"/>
      <c r="T1100" s="277"/>
    </row>
    <row r="1101" spans="1:20" ht="76.5">
      <c r="A1101" s="192">
        <v>650</v>
      </c>
      <c r="B1101" s="68"/>
      <c r="C1101" s="214" t="s">
        <v>175</v>
      </c>
      <c r="D1101" s="215">
        <v>45082</v>
      </c>
      <c r="E1101" s="192" t="s">
        <v>3374</v>
      </c>
      <c r="F1101" s="192" t="s">
        <v>3</v>
      </c>
      <c r="G1101" s="192">
        <v>2118180</v>
      </c>
      <c r="H1101" s="68"/>
      <c r="I1101" s="198" t="s">
        <v>3847</v>
      </c>
      <c r="J1101" s="68"/>
      <c r="K1101" s="68"/>
      <c r="L1101" s="68"/>
      <c r="M1101" s="68"/>
      <c r="N1101" s="362"/>
      <c r="O1101" s="362"/>
      <c r="P1101" s="216">
        <v>0</v>
      </c>
      <c r="Q1101" s="216">
        <v>8327.61</v>
      </c>
      <c r="R1101" s="68" t="s">
        <v>1464</v>
      </c>
      <c r="S1101" s="363"/>
      <c r="T1101" s="277"/>
    </row>
    <row r="1102" spans="1:20" ht="76.5">
      <c r="A1102" s="192">
        <v>682</v>
      </c>
      <c r="B1102" s="68"/>
      <c r="C1102" s="214" t="s">
        <v>1250</v>
      </c>
      <c r="D1102" s="215">
        <v>45082</v>
      </c>
      <c r="E1102" s="192" t="s">
        <v>3374</v>
      </c>
      <c r="F1102" s="192" t="s">
        <v>3</v>
      </c>
      <c r="G1102" s="192">
        <v>2118180</v>
      </c>
      <c r="H1102" s="68"/>
      <c r="I1102" s="198" t="s">
        <v>3847</v>
      </c>
      <c r="J1102" s="68"/>
      <c r="K1102" s="68"/>
      <c r="L1102" s="68"/>
      <c r="M1102" s="68"/>
      <c r="N1102" s="362"/>
      <c r="O1102" s="362"/>
      <c r="P1102" s="216">
        <v>0</v>
      </c>
      <c r="Q1102" s="216">
        <v>42778.3</v>
      </c>
      <c r="R1102" s="68" t="s">
        <v>1464</v>
      </c>
      <c r="S1102" s="363"/>
      <c r="T1102" s="277"/>
    </row>
    <row r="1103" spans="1:20" ht="76.5">
      <c r="A1103" s="192">
        <v>650</v>
      </c>
      <c r="B1103" s="68"/>
      <c r="C1103" s="214" t="s">
        <v>175</v>
      </c>
      <c r="D1103" s="215">
        <v>45082</v>
      </c>
      <c r="E1103" s="192" t="s">
        <v>3374</v>
      </c>
      <c r="F1103" s="192" t="s">
        <v>3</v>
      </c>
      <c r="G1103" s="192">
        <v>2118180</v>
      </c>
      <c r="H1103" s="68"/>
      <c r="I1103" s="198" t="s">
        <v>3847</v>
      </c>
      <c r="J1103" s="68"/>
      <c r="K1103" s="68"/>
      <c r="L1103" s="68"/>
      <c r="M1103" s="68"/>
      <c r="N1103" s="362"/>
      <c r="O1103" s="362"/>
      <c r="P1103" s="216">
        <v>0</v>
      </c>
      <c r="Q1103" s="216">
        <v>10957.54</v>
      </c>
      <c r="R1103" s="68" t="s">
        <v>1464</v>
      </c>
      <c r="S1103" s="363"/>
      <c r="T1103" s="277"/>
    </row>
    <row r="1104" spans="1:20" ht="76.5">
      <c r="A1104" s="192">
        <v>15</v>
      </c>
      <c r="B1104" s="68"/>
      <c r="C1104" s="214" t="s">
        <v>39</v>
      </c>
      <c r="D1104" s="215">
        <v>45082</v>
      </c>
      <c r="E1104" s="192" t="s">
        <v>3374</v>
      </c>
      <c r="F1104" s="192" t="s">
        <v>3</v>
      </c>
      <c r="G1104" s="192">
        <v>2118180</v>
      </c>
      <c r="H1104" s="68"/>
      <c r="I1104" s="198" t="s">
        <v>3847</v>
      </c>
      <c r="J1104" s="68"/>
      <c r="K1104" s="68"/>
      <c r="L1104" s="68"/>
      <c r="M1104" s="68"/>
      <c r="N1104" s="362"/>
      <c r="O1104" s="362"/>
      <c r="P1104" s="216">
        <v>0</v>
      </c>
      <c r="Q1104" s="216">
        <v>4509</v>
      </c>
      <c r="R1104" s="68" t="s">
        <v>1464</v>
      </c>
      <c r="S1104" s="363"/>
      <c r="T1104" s="277"/>
    </row>
    <row r="1105" spans="1:20" ht="76.5">
      <c r="A1105" s="192">
        <v>15</v>
      </c>
      <c r="B1105" s="68"/>
      <c r="C1105" s="214" t="s">
        <v>39</v>
      </c>
      <c r="D1105" s="215">
        <v>45082</v>
      </c>
      <c r="E1105" s="192" t="s">
        <v>3374</v>
      </c>
      <c r="F1105" s="192" t="s">
        <v>3</v>
      </c>
      <c r="G1105" s="192">
        <v>2118180</v>
      </c>
      <c r="H1105" s="68"/>
      <c r="I1105" s="198" t="s">
        <v>3847</v>
      </c>
      <c r="J1105" s="68"/>
      <c r="K1105" s="68"/>
      <c r="L1105" s="68"/>
      <c r="M1105" s="68"/>
      <c r="N1105" s="362"/>
      <c r="O1105" s="362"/>
      <c r="P1105" s="216">
        <v>0</v>
      </c>
      <c r="Q1105" s="216">
        <v>2137.8500000000022</v>
      </c>
      <c r="R1105" s="68" t="s">
        <v>1464</v>
      </c>
      <c r="S1105" s="363"/>
      <c r="T1105" s="277"/>
    </row>
    <row r="1106" spans="1:20" ht="76.5">
      <c r="A1106" s="192">
        <v>650</v>
      </c>
      <c r="B1106" s="68"/>
      <c r="C1106" s="214" t="s">
        <v>175</v>
      </c>
      <c r="D1106" s="215">
        <v>45082</v>
      </c>
      <c r="E1106" s="192" t="s">
        <v>3374</v>
      </c>
      <c r="F1106" s="192" t="s">
        <v>3</v>
      </c>
      <c r="G1106" s="192">
        <v>2118180</v>
      </c>
      <c r="H1106" s="68"/>
      <c r="I1106" s="198" t="s">
        <v>3847</v>
      </c>
      <c r="J1106" s="68"/>
      <c r="K1106" s="68"/>
      <c r="L1106" s="68"/>
      <c r="M1106" s="68"/>
      <c r="N1106" s="362"/>
      <c r="O1106" s="362"/>
      <c r="P1106" s="216">
        <v>0</v>
      </c>
      <c r="Q1106" s="216">
        <v>3955.76</v>
      </c>
      <c r="R1106" s="68" t="s">
        <v>1464</v>
      </c>
      <c r="S1106" s="363"/>
      <c r="T1106" s="277"/>
    </row>
    <row r="1107" spans="1:20" ht="76.5">
      <c r="A1107" s="192">
        <v>650</v>
      </c>
      <c r="B1107" s="68"/>
      <c r="C1107" s="214" t="s">
        <v>175</v>
      </c>
      <c r="D1107" s="215">
        <v>45082</v>
      </c>
      <c r="E1107" s="192" t="s">
        <v>3374</v>
      </c>
      <c r="F1107" s="192" t="s">
        <v>3</v>
      </c>
      <c r="G1107" s="192">
        <v>2118180</v>
      </c>
      <c r="H1107" s="68"/>
      <c r="I1107" s="198" t="s">
        <v>3847</v>
      </c>
      <c r="J1107" s="68"/>
      <c r="K1107" s="68"/>
      <c r="L1107" s="68"/>
      <c r="M1107" s="68"/>
      <c r="N1107" s="362"/>
      <c r="O1107" s="362"/>
      <c r="P1107" s="216">
        <v>0</v>
      </c>
      <c r="Q1107" s="216">
        <v>2469.44</v>
      </c>
      <c r="R1107" s="68" t="s">
        <v>1464</v>
      </c>
      <c r="S1107" s="363"/>
      <c r="T1107" s="277"/>
    </row>
    <row r="1108" spans="1:20" ht="76.5">
      <c r="A1108" s="192">
        <v>650</v>
      </c>
      <c r="B1108" s="68"/>
      <c r="C1108" s="214" t="s">
        <v>175</v>
      </c>
      <c r="D1108" s="215">
        <v>45082</v>
      </c>
      <c r="E1108" s="192" t="s">
        <v>3374</v>
      </c>
      <c r="F1108" s="192" t="s">
        <v>3</v>
      </c>
      <c r="G1108" s="192">
        <v>2118180</v>
      </c>
      <c r="H1108" s="68"/>
      <c r="I1108" s="198" t="s">
        <v>3847</v>
      </c>
      <c r="J1108" s="68"/>
      <c r="K1108" s="68"/>
      <c r="L1108" s="68"/>
      <c r="M1108" s="68"/>
      <c r="N1108" s="362"/>
      <c r="O1108" s="362"/>
      <c r="P1108" s="216">
        <v>0</v>
      </c>
      <c r="Q1108" s="216">
        <v>6074.68</v>
      </c>
      <c r="R1108" s="68" t="s">
        <v>1464</v>
      </c>
      <c r="S1108" s="363"/>
      <c r="T1108" s="277"/>
    </row>
    <row r="1109" spans="1:20" ht="76.5">
      <c r="A1109" s="192">
        <v>650</v>
      </c>
      <c r="B1109" s="68"/>
      <c r="C1109" s="214" t="s">
        <v>175</v>
      </c>
      <c r="D1109" s="215">
        <v>45082</v>
      </c>
      <c r="E1109" s="192" t="s">
        <v>3374</v>
      </c>
      <c r="F1109" s="192" t="s">
        <v>3</v>
      </c>
      <c r="G1109" s="192">
        <v>2118180</v>
      </c>
      <c r="H1109" s="68"/>
      <c r="I1109" s="198" t="s">
        <v>3847</v>
      </c>
      <c r="J1109" s="68"/>
      <c r="K1109" s="68"/>
      <c r="L1109" s="68"/>
      <c r="M1109" s="68"/>
      <c r="N1109" s="362"/>
      <c r="O1109" s="362"/>
      <c r="P1109" s="216">
        <v>0</v>
      </c>
      <c r="Q1109" s="216">
        <v>7704</v>
      </c>
      <c r="R1109" s="68" t="s">
        <v>1464</v>
      </c>
      <c r="S1109" s="363"/>
      <c r="T1109" s="277"/>
    </row>
    <row r="1110" spans="1:20" ht="76.5">
      <c r="A1110" s="192">
        <v>152</v>
      </c>
      <c r="B1110" s="68"/>
      <c r="C1110" s="214" t="s">
        <v>72</v>
      </c>
      <c r="D1110" s="215">
        <v>45082</v>
      </c>
      <c r="E1110" s="192" t="s">
        <v>3374</v>
      </c>
      <c r="F1110" s="192" t="s">
        <v>3</v>
      </c>
      <c r="G1110" s="192">
        <v>2118180</v>
      </c>
      <c r="H1110" s="68"/>
      <c r="I1110" s="198" t="s">
        <v>3847</v>
      </c>
      <c r="J1110" s="68"/>
      <c r="K1110" s="68"/>
      <c r="L1110" s="68"/>
      <c r="M1110" s="68"/>
      <c r="N1110" s="362"/>
      <c r="O1110" s="362"/>
      <c r="P1110" s="216">
        <v>0</v>
      </c>
      <c r="Q1110" s="216">
        <v>15314.94</v>
      </c>
      <c r="R1110" s="68" t="s">
        <v>1464</v>
      </c>
      <c r="S1110" s="363"/>
      <c r="T1110" s="277"/>
    </row>
    <row r="1111" spans="1:20" ht="76.5">
      <c r="A1111" s="192">
        <v>594</v>
      </c>
      <c r="B1111" s="68"/>
      <c r="C1111" s="214" t="s">
        <v>88</v>
      </c>
      <c r="D1111" s="215">
        <v>45082</v>
      </c>
      <c r="E1111" s="192" t="s">
        <v>3374</v>
      </c>
      <c r="F1111" s="192" t="s">
        <v>3</v>
      </c>
      <c r="G1111" s="192">
        <v>2118180</v>
      </c>
      <c r="H1111" s="68"/>
      <c r="I1111" s="198" t="s">
        <v>3847</v>
      </c>
      <c r="J1111" s="68"/>
      <c r="K1111" s="68"/>
      <c r="L1111" s="68"/>
      <c r="M1111" s="68"/>
      <c r="N1111" s="362"/>
      <c r="O1111" s="362"/>
      <c r="P1111" s="216">
        <v>0</v>
      </c>
      <c r="Q1111" s="216">
        <v>1049.5999999999999</v>
      </c>
      <c r="R1111" s="68" t="s">
        <v>1464</v>
      </c>
      <c r="S1111" s="363"/>
      <c r="T1111" s="277"/>
    </row>
    <row r="1112" spans="1:20" ht="76.5">
      <c r="A1112" s="192">
        <v>650</v>
      </c>
      <c r="B1112" s="68"/>
      <c r="C1112" s="214" t="s">
        <v>175</v>
      </c>
      <c r="D1112" s="215">
        <v>45082</v>
      </c>
      <c r="E1112" s="192" t="s">
        <v>3374</v>
      </c>
      <c r="F1112" s="192" t="s">
        <v>3</v>
      </c>
      <c r="G1112" s="192">
        <v>2118180</v>
      </c>
      <c r="H1112" s="68"/>
      <c r="I1112" s="198" t="s">
        <v>3847</v>
      </c>
      <c r="J1112" s="68"/>
      <c r="K1112" s="68"/>
      <c r="L1112" s="68"/>
      <c r="M1112" s="68"/>
      <c r="N1112" s="362"/>
      <c r="O1112" s="362"/>
      <c r="P1112" s="216">
        <v>0</v>
      </c>
      <c r="Q1112" s="216">
        <v>16903.21</v>
      </c>
      <c r="R1112" s="68" t="s">
        <v>1464</v>
      </c>
      <c r="S1112" s="363"/>
      <c r="T1112" s="277"/>
    </row>
    <row r="1113" spans="1:20" ht="76.5">
      <c r="A1113" s="192">
        <v>15</v>
      </c>
      <c r="B1113" s="68"/>
      <c r="C1113" s="214" t="s">
        <v>39</v>
      </c>
      <c r="D1113" s="215">
        <v>45082</v>
      </c>
      <c r="E1113" s="192" t="s">
        <v>3374</v>
      </c>
      <c r="F1113" s="192" t="s">
        <v>3</v>
      </c>
      <c r="G1113" s="192">
        <v>2118180</v>
      </c>
      <c r="H1113" s="68"/>
      <c r="I1113" s="198" t="s">
        <v>3847</v>
      </c>
      <c r="J1113" s="68"/>
      <c r="K1113" s="68"/>
      <c r="L1113" s="68"/>
      <c r="M1113" s="68"/>
      <c r="N1113" s="362"/>
      <c r="O1113" s="362"/>
      <c r="P1113" s="216">
        <v>0</v>
      </c>
      <c r="Q1113" s="216">
        <v>14327.66</v>
      </c>
      <c r="R1113" s="68" t="s">
        <v>1464</v>
      </c>
      <c r="S1113" s="363"/>
      <c r="T1113" s="277"/>
    </row>
    <row r="1114" spans="1:20" ht="51">
      <c r="A1114" s="192">
        <v>253</v>
      </c>
      <c r="B1114" s="68"/>
      <c r="C1114" s="214" t="s">
        <v>104</v>
      </c>
      <c r="D1114" s="215">
        <v>45083</v>
      </c>
      <c r="E1114" s="192" t="s">
        <v>3375</v>
      </c>
      <c r="F1114" s="192" t="s">
        <v>3</v>
      </c>
      <c r="G1114" s="192">
        <v>2118645</v>
      </c>
      <c r="H1114" s="68"/>
      <c r="I1114" s="198" t="s">
        <v>3651</v>
      </c>
      <c r="J1114" s="68"/>
      <c r="K1114" s="68"/>
      <c r="L1114" s="68"/>
      <c r="M1114" s="68"/>
      <c r="N1114" s="362"/>
      <c r="O1114" s="362"/>
      <c r="P1114" s="216">
        <v>0</v>
      </c>
      <c r="Q1114" s="216">
        <v>742</v>
      </c>
      <c r="R1114" s="68" t="s">
        <v>638</v>
      </c>
      <c r="S1114" s="363"/>
      <c r="T1114" s="277"/>
    </row>
    <row r="1115" spans="1:20" ht="63.75">
      <c r="A1115" s="192">
        <v>597</v>
      </c>
      <c r="B1115" s="68"/>
      <c r="C1115" s="214" t="s">
        <v>677</v>
      </c>
      <c r="D1115" s="215">
        <v>45083</v>
      </c>
      <c r="E1115" s="192" t="s">
        <v>3376</v>
      </c>
      <c r="F1115" s="192" t="s">
        <v>6</v>
      </c>
      <c r="G1115" s="192">
        <v>1824956</v>
      </c>
      <c r="H1115" s="68"/>
      <c r="I1115" s="198" t="s">
        <v>3652</v>
      </c>
      <c r="J1115" s="68"/>
      <c r="K1115" s="68"/>
      <c r="L1115" s="68"/>
      <c r="M1115" s="68"/>
      <c r="N1115" s="362"/>
      <c r="O1115" s="362"/>
      <c r="P1115" s="216">
        <v>0</v>
      </c>
      <c r="Q1115" s="216">
        <v>1082480.8700000001</v>
      </c>
      <c r="R1115" s="68" t="s">
        <v>638</v>
      </c>
      <c r="S1115" s="363"/>
      <c r="T1115" s="277"/>
    </row>
    <row r="1116" spans="1:20" ht="63.75">
      <c r="A1116" s="192">
        <v>597</v>
      </c>
      <c r="B1116" s="68"/>
      <c r="C1116" s="214" t="s">
        <v>677</v>
      </c>
      <c r="D1116" s="215">
        <v>45083</v>
      </c>
      <c r="E1116" s="192" t="s">
        <v>3377</v>
      </c>
      <c r="F1116" s="192" t="s">
        <v>6</v>
      </c>
      <c r="G1116" s="192">
        <v>1824972</v>
      </c>
      <c r="H1116" s="68"/>
      <c r="I1116" s="198" t="s">
        <v>3653</v>
      </c>
      <c r="J1116" s="68"/>
      <c r="K1116" s="68"/>
      <c r="L1116" s="68"/>
      <c r="M1116" s="68"/>
      <c r="N1116" s="362"/>
      <c r="O1116" s="362"/>
      <c r="P1116" s="216">
        <v>0</v>
      </c>
      <c r="Q1116" s="216">
        <v>15313.57</v>
      </c>
      <c r="R1116" s="68" t="s">
        <v>638</v>
      </c>
      <c r="S1116" s="363"/>
      <c r="T1116" s="277"/>
    </row>
    <row r="1117" spans="1:20" ht="51">
      <c r="A1117" s="192">
        <v>1201</v>
      </c>
      <c r="B1117" s="68"/>
      <c r="C1117" s="214" t="s">
        <v>228</v>
      </c>
      <c r="D1117" s="215">
        <v>45084</v>
      </c>
      <c r="E1117" s="192" t="s">
        <v>3378</v>
      </c>
      <c r="F1117" s="192" t="s">
        <v>3</v>
      </c>
      <c r="G1117" s="192">
        <v>2118830</v>
      </c>
      <c r="H1117" s="68"/>
      <c r="I1117" s="198" t="s">
        <v>3654</v>
      </c>
      <c r="J1117" s="68"/>
      <c r="K1117" s="68"/>
      <c r="L1117" s="68"/>
      <c r="M1117" s="68"/>
      <c r="N1117" s="362"/>
      <c r="O1117" s="362"/>
      <c r="P1117" s="216">
        <v>0</v>
      </c>
      <c r="Q1117" s="216">
        <v>2000</v>
      </c>
      <c r="R1117" s="68" t="s">
        <v>638</v>
      </c>
      <c r="S1117" s="363"/>
      <c r="T1117" s="277"/>
    </row>
    <row r="1118" spans="1:20" ht="51">
      <c r="A1118" s="192" t="s">
        <v>541</v>
      </c>
      <c r="B1118" s="68"/>
      <c r="C1118" s="214" t="s">
        <v>590</v>
      </c>
      <c r="D1118" s="215">
        <v>45084</v>
      </c>
      <c r="E1118" s="192" t="s">
        <v>3379</v>
      </c>
      <c r="F1118" s="192" t="s">
        <v>3</v>
      </c>
      <c r="G1118" s="192">
        <v>2118874</v>
      </c>
      <c r="H1118" s="68"/>
      <c r="I1118" s="198" t="s">
        <v>3655</v>
      </c>
      <c r="J1118" s="68"/>
      <c r="K1118" s="68"/>
      <c r="L1118" s="68"/>
      <c r="M1118" s="68"/>
      <c r="N1118" s="362"/>
      <c r="O1118" s="362"/>
      <c r="P1118" s="216">
        <v>0</v>
      </c>
      <c r="Q1118" s="216">
        <v>3092.67</v>
      </c>
      <c r="R1118" s="68" t="s">
        <v>638</v>
      </c>
      <c r="S1118" s="363"/>
      <c r="T1118" s="277"/>
    </row>
    <row r="1119" spans="1:20" ht="51">
      <c r="A1119" s="192" t="s">
        <v>541</v>
      </c>
      <c r="B1119" s="68"/>
      <c r="C1119" s="214" t="s">
        <v>590</v>
      </c>
      <c r="D1119" s="215">
        <v>45084</v>
      </c>
      <c r="E1119" s="192" t="s">
        <v>3380</v>
      </c>
      <c r="F1119" s="192" t="s">
        <v>3</v>
      </c>
      <c r="G1119" s="192">
        <v>2118927</v>
      </c>
      <c r="H1119" s="68"/>
      <c r="I1119" s="198" t="s">
        <v>3656</v>
      </c>
      <c r="J1119" s="68"/>
      <c r="K1119" s="68"/>
      <c r="L1119" s="68"/>
      <c r="M1119" s="68"/>
      <c r="N1119" s="362"/>
      <c r="O1119" s="362"/>
      <c r="P1119" s="216">
        <v>0</v>
      </c>
      <c r="Q1119" s="216">
        <v>6333.66</v>
      </c>
      <c r="R1119" s="68" t="s">
        <v>638</v>
      </c>
      <c r="S1119" s="363"/>
      <c r="T1119" s="277"/>
    </row>
    <row r="1120" spans="1:20" ht="63.75">
      <c r="A1120" s="192" t="s">
        <v>541</v>
      </c>
      <c r="B1120" s="68"/>
      <c r="C1120" s="214" t="s">
        <v>590</v>
      </c>
      <c r="D1120" s="215">
        <v>45084</v>
      </c>
      <c r="E1120" s="192" t="s">
        <v>3382</v>
      </c>
      <c r="F1120" s="192" t="s">
        <v>3</v>
      </c>
      <c r="G1120" s="192">
        <v>2118853</v>
      </c>
      <c r="H1120" s="68"/>
      <c r="I1120" s="198" t="s">
        <v>3658</v>
      </c>
      <c r="J1120" s="68"/>
      <c r="K1120" s="68"/>
      <c r="L1120" s="68"/>
      <c r="M1120" s="68"/>
      <c r="N1120" s="362"/>
      <c r="O1120" s="362"/>
      <c r="P1120" s="216">
        <v>0</v>
      </c>
      <c r="Q1120" s="216">
        <v>1968.34</v>
      </c>
      <c r="R1120" s="68" t="s">
        <v>638</v>
      </c>
      <c r="S1120" s="363"/>
      <c r="T1120" s="277"/>
    </row>
    <row r="1121" spans="1:20" ht="51">
      <c r="A1121" s="192" t="s">
        <v>541</v>
      </c>
      <c r="B1121" s="68"/>
      <c r="C1121" s="214" t="s">
        <v>590</v>
      </c>
      <c r="D1121" s="215">
        <v>45086</v>
      </c>
      <c r="E1121" s="192" t="s">
        <v>3383</v>
      </c>
      <c r="F1121" s="192" t="s">
        <v>3</v>
      </c>
      <c r="G1121" s="192">
        <v>2119193</v>
      </c>
      <c r="H1121" s="68"/>
      <c r="I1121" s="198" t="s">
        <v>3659</v>
      </c>
      <c r="J1121" s="68"/>
      <c r="K1121" s="68"/>
      <c r="L1121" s="68"/>
      <c r="M1121" s="68"/>
      <c r="N1121" s="362"/>
      <c r="O1121" s="362"/>
      <c r="P1121" s="216">
        <v>0</v>
      </c>
      <c r="Q1121" s="216">
        <v>30.98</v>
      </c>
      <c r="R1121" s="68" t="s">
        <v>638</v>
      </c>
      <c r="S1121" s="363"/>
      <c r="T1121" s="277"/>
    </row>
    <row r="1122" spans="1:20" ht="51">
      <c r="A1122" s="192" t="s">
        <v>541</v>
      </c>
      <c r="B1122" s="68"/>
      <c r="C1122" s="214" t="s">
        <v>590</v>
      </c>
      <c r="D1122" s="215">
        <v>45086</v>
      </c>
      <c r="E1122" s="192" t="s">
        <v>3384</v>
      </c>
      <c r="F1122" s="192" t="s">
        <v>3</v>
      </c>
      <c r="G1122" s="192">
        <v>2119198</v>
      </c>
      <c r="H1122" s="68"/>
      <c r="I1122" s="198" t="s">
        <v>3660</v>
      </c>
      <c r="J1122" s="68"/>
      <c r="K1122" s="68"/>
      <c r="L1122" s="68"/>
      <c r="M1122" s="68"/>
      <c r="N1122" s="362"/>
      <c r="O1122" s="362"/>
      <c r="P1122" s="216">
        <v>0</v>
      </c>
      <c r="Q1122" s="216">
        <v>608.83000000000004</v>
      </c>
      <c r="R1122" s="68" t="s">
        <v>638</v>
      </c>
      <c r="S1122" s="363"/>
      <c r="T1122" s="277"/>
    </row>
    <row r="1123" spans="1:20" ht="51">
      <c r="A1123" s="192" t="s">
        <v>541</v>
      </c>
      <c r="B1123" s="68"/>
      <c r="C1123" s="214" t="s">
        <v>590</v>
      </c>
      <c r="D1123" s="215">
        <v>45086</v>
      </c>
      <c r="E1123" s="192" t="s">
        <v>3385</v>
      </c>
      <c r="F1123" s="192" t="s">
        <v>3</v>
      </c>
      <c r="G1123" s="192">
        <v>2119248</v>
      </c>
      <c r="H1123" s="68"/>
      <c r="I1123" s="198" t="s">
        <v>3661</v>
      </c>
      <c r="J1123" s="68"/>
      <c r="K1123" s="68"/>
      <c r="L1123" s="68"/>
      <c r="M1123" s="68"/>
      <c r="N1123" s="362"/>
      <c r="O1123" s="362"/>
      <c r="P1123" s="216">
        <v>0</v>
      </c>
      <c r="Q1123" s="216">
        <v>3100</v>
      </c>
      <c r="R1123" s="68" t="s">
        <v>638</v>
      </c>
      <c r="S1123" s="363"/>
      <c r="T1123" s="277"/>
    </row>
    <row r="1124" spans="1:20" ht="51">
      <c r="A1124" s="192" t="s">
        <v>541</v>
      </c>
      <c r="B1124" s="68"/>
      <c r="C1124" s="214" t="s">
        <v>590</v>
      </c>
      <c r="D1124" s="215">
        <v>45086</v>
      </c>
      <c r="E1124" s="192" t="s">
        <v>3386</v>
      </c>
      <c r="F1124" s="192" t="s">
        <v>3</v>
      </c>
      <c r="G1124" s="192">
        <v>2119256</v>
      </c>
      <c r="H1124" s="68"/>
      <c r="I1124" s="198" t="s">
        <v>3662</v>
      </c>
      <c r="J1124" s="68"/>
      <c r="K1124" s="68"/>
      <c r="L1124" s="68"/>
      <c r="M1124" s="68"/>
      <c r="N1124" s="362"/>
      <c r="O1124" s="362"/>
      <c r="P1124" s="216">
        <v>0</v>
      </c>
      <c r="Q1124" s="216">
        <v>2000</v>
      </c>
      <c r="R1124" s="68" t="s">
        <v>638</v>
      </c>
      <c r="S1124" s="363"/>
      <c r="T1124" s="277"/>
    </row>
    <row r="1125" spans="1:20" ht="51">
      <c r="A1125" s="192" t="s">
        <v>541</v>
      </c>
      <c r="B1125" s="68"/>
      <c r="C1125" s="214" t="s">
        <v>590</v>
      </c>
      <c r="D1125" s="215">
        <v>45086</v>
      </c>
      <c r="E1125" s="192" t="s">
        <v>3387</v>
      </c>
      <c r="F1125" s="192" t="s">
        <v>3</v>
      </c>
      <c r="G1125" s="192">
        <v>2119273</v>
      </c>
      <c r="H1125" s="68"/>
      <c r="I1125" s="198" t="s">
        <v>1766</v>
      </c>
      <c r="J1125" s="68"/>
      <c r="K1125" s="68"/>
      <c r="L1125" s="68"/>
      <c r="M1125" s="68"/>
      <c r="N1125" s="362"/>
      <c r="O1125" s="362"/>
      <c r="P1125" s="216">
        <v>0</v>
      </c>
      <c r="Q1125" s="216">
        <v>2205</v>
      </c>
      <c r="R1125" s="68" t="s">
        <v>638</v>
      </c>
      <c r="S1125" s="363"/>
      <c r="T1125" s="277"/>
    </row>
    <row r="1126" spans="1:20" ht="51">
      <c r="A1126" s="192">
        <v>548</v>
      </c>
      <c r="B1126" s="68"/>
      <c r="C1126" s="214" t="s">
        <v>1285</v>
      </c>
      <c r="D1126" s="215">
        <v>45086</v>
      </c>
      <c r="E1126" s="192" t="s">
        <v>3388</v>
      </c>
      <c r="F1126" s="192" t="s">
        <v>3</v>
      </c>
      <c r="G1126" s="192">
        <v>2119278</v>
      </c>
      <c r="H1126" s="68"/>
      <c r="I1126" s="198" t="s">
        <v>3663</v>
      </c>
      <c r="J1126" s="68"/>
      <c r="K1126" s="68"/>
      <c r="L1126" s="68"/>
      <c r="M1126" s="68"/>
      <c r="N1126" s="362"/>
      <c r="O1126" s="362"/>
      <c r="P1126" s="216">
        <v>0</v>
      </c>
      <c r="Q1126" s="216">
        <v>241</v>
      </c>
      <c r="R1126" s="68" t="s">
        <v>638</v>
      </c>
      <c r="S1126" s="363"/>
      <c r="T1126" s="277"/>
    </row>
    <row r="1127" spans="1:20" ht="76.5">
      <c r="A1127" s="192">
        <v>46</v>
      </c>
      <c r="B1127" s="68"/>
      <c r="C1127" s="214" t="s">
        <v>1379</v>
      </c>
      <c r="D1127" s="215">
        <v>45086</v>
      </c>
      <c r="E1127" s="192" t="s">
        <v>3389</v>
      </c>
      <c r="F1127" s="192" t="s">
        <v>6</v>
      </c>
      <c r="G1127" s="192">
        <v>1826400</v>
      </c>
      <c r="H1127" s="68"/>
      <c r="I1127" s="198" t="s">
        <v>3664</v>
      </c>
      <c r="J1127" s="68"/>
      <c r="K1127" s="68"/>
      <c r="L1127" s="68"/>
      <c r="M1127" s="68"/>
      <c r="N1127" s="362"/>
      <c r="O1127" s="362"/>
      <c r="P1127" s="216">
        <v>0</v>
      </c>
      <c r="Q1127" s="216">
        <v>85464.8</v>
      </c>
      <c r="R1127" s="68" t="s">
        <v>638</v>
      </c>
      <c r="S1127" s="363"/>
      <c r="T1127" s="277"/>
    </row>
    <row r="1128" spans="1:20" ht="76.5">
      <c r="A1128" s="192">
        <v>513</v>
      </c>
      <c r="B1128" s="68"/>
      <c r="C1128" s="214" t="s">
        <v>160</v>
      </c>
      <c r="D1128" s="215">
        <v>45086</v>
      </c>
      <c r="E1128" s="192" t="s">
        <v>3390</v>
      </c>
      <c r="F1128" s="192" t="s">
        <v>14</v>
      </c>
      <c r="G1128" s="192">
        <v>2299929</v>
      </c>
      <c r="H1128" s="68"/>
      <c r="I1128" s="198" t="s">
        <v>3665</v>
      </c>
      <c r="J1128" s="68"/>
      <c r="K1128" s="68"/>
      <c r="L1128" s="68"/>
      <c r="M1128" s="68"/>
      <c r="N1128" s="362"/>
      <c r="O1128" s="362"/>
      <c r="P1128" s="216">
        <v>50</v>
      </c>
      <c r="Q1128" s="216">
        <v>0</v>
      </c>
      <c r="R1128" s="68" t="s">
        <v>638</v>
      </c>
      <c r="S1128" s="363"/>
      <c r="T1128" s="277"/>
    </row>
    <row r="1129" spans="1:20" ht="63.75">
      <c r="A1129" s="192">
        <v>513</v>
      </c>
      <c r="B1129" s="68"/>
      <c r="C1129" s="214" t="s">
        <v>160</v>
      </c>
      <c r="D1129" s="215">
        <v>45086</v>
      </c>
      <c r="E1129" s="192" t="s">
        <v>3391</v>
      </c>
      <c r="F1129" s="192" t="s">
        <v>14</v>
      </c>
      <c r="G1129" s="192">
        <v>2299931</v>
      </c>
      <c r="H1129" s="68"/>
      <c r="I1129" s="198" t="s">
        <v>3666</v>
      </c>
      <c r="J1129" s="68"/>
      <c r="K1129" s="68"/>
      <c r="L1129" s="68"/>
      <c r="M1129" s="68"/>
      <c r="N1129" s="362"/>
      <c r="O1129" s="362"/>
      <c r="P1129" s="216">
        <v>50</v>
      </c>
      <c r="Q1129" s="216">
        <v>0</v>
      </c>
      <c r="R1129" s="68" t="s">
        <v>638</v>
      </c>
      <c r="S1129" s="363"/>
      <c r="T1129" s="277"/>
    </row>
    <row r="1130" spans="1:20" ht="76.5">
      <c r="A1130" s="192">
        <v>597</v>
      </c>
      <c r="B1130" s="68"/>
      <c r="C1130" s="214" t="s">
        <v>677</v>
      </c>
      <c r="D1130" s="215">
        <v>45086</v>
      </c>
      <c r="E1130" s="192" t="s">
        <v>3392</v>
      </c>
      <c r="F1130" s="192" t="s">
        <v>10</v>
      </c>
      <c r="G1130" s="192">
        <v>1062030</v>
      </c>
      <c r="H1130" s="68"/>
      <c r="I1130" s="198" t="s">
        <v>3667</v>
      </c>
      <c r="J1130" s="68"/>
      <c r="K1130" s="68"/>
      <c r="L1130" s="68"/>
      <c r="M1130" s="68"/>
      <c r="N1130" s="362"/>
      <c r="O1130" s="362"/>
      <c r="P1130" s="216">
        <v>50</v>
      </c>
      <c r="Q1130" s="216">
        <v>0</v>
      </c>
      <c r="R1130" s="68" t="s">
        <v>638</v>
      </c>
      <c r="S1130" s="363"/>
      <c r="T1130" s="277"/>
    </row>
    <row r="1131" spans="1:20" ht="63.75">
      <c r="A1131" s="192">
        <v>225</v>
      </c>
      <c r="B1131" s="68"/>
      <c r="C1131" s="214" t="s">
        <v>96</v>
      </c>
      <c r="D1131" s="215">
        <v>45086</v>
      </c>
      <c r="E1131" s="192" t="s">
        <v>3393</v>
      </c>
      <c r="F1131" s="192" t="s">
        <v>3</v>
      </c>
      <c r="G1131" s="192">
        <v>2119150</v>
      </c>
      <c r="H1131" s="68"/>
      <c r="I1131" s="198" t="s">
        <v>3668</v>
      </c>
      <c r="J1131" s="68"/>
      <c r="K1131" s="68"/>
      <c r="L1131" s="68"/>
      <c r="M1131" s="68"/>
      <c r="N1131" s="362"/>
      <c r="O1131" s="362"/>
      <c r="P1131" s="216">
        <v>0</v>
      </c>
      <c r="Q1131" s="216">
        <v>27</v>
      </c>
      <c r="R1131" s="68" t="s">
        <v>638</v>
      </c>
      <c r="S1131" s="363"/>
      <c r="T1131" s="277"/>
    </row>
    <row r="1132" spans="1:20" ht="89.25">
      <c r="A1132" s="192" t="s">
        <v>541</v>
      </c>
      <c r="B1132" s="68"/>
      <c r="C1132" s="214" t="s">
        <v>590</v>
      </c>
      <c r="D1132" s="215">
        <v>45086</v>
      </c>
      <c r="E1132" s="192" t="s">
        <v>3394</v>
      </c>
      <c r="F1132" s="192" t="s">
        <v>6</v>
      </c>
      <c r="G1132" s="192">
        <v>463</v>
      </c>
      <c r="H1132" s="68"/>
      <c r="I1132" s="198" t="s">
        <v>3669</v>
      </c>
      <c r="J1132" s="68"/>
      <c r="K1132" s="68"/>
      <c r="L1132" s="68"/>
      <c r="M1132" s="68"/>
      <c r="N1132" s="362"/>
      <c r="O1132" s="362"/>
      <c r="P1132" s="216">
        <v>0</v>
      </c>
      <c r="Q1132" s="216">
        <v>6610.53</v>
      </c>
      <c r="R1132" s="68" t="s">
        <v>638</v>
      </c>
      <c r="S1132" s="363"/>
      <c r="T1132" s="277"/>
    </row>
    <row r="1133" spans="1:20" ht="51">
      <c r="A1133" s="192" t="s">
        <v>541</v>
      </c>
      <c r="B1133" s="68"/>
      <c r="C1133" s="214" t="s">
        <v>590</v>
      </c>
      <c r="D1133" s="215">
        <v>45089</v>
      </c>
      <c r="E1133" s="192" t="s">
        <v>3395</v>
      </c>
      <c r="F1133" s="192" t="s">
        <v>3</v>
      </c>
      <c r="G1133" s="192">
        <v>2119471</v>
      </c>
      <c r="H1133" s="68"/>
      <c r="I1133" s="198" t="s">
        <v>3670</v>
      </c>
      <c r="J1133" s="68"/>
      <c r="K1133" s="68"/>
      <c r="L1133" s="68"/>
      <c r="M1133" s="68"/>
      <c r="N1133" s="362"/>
      <c r="O1133" s="362"/>
      <c r="P1133" s="216">
        <v>0</v>
      </c>
      <c r="Q1133" s="216">
        <v>800</v>
      </c>
      <c r="R1133" s="68" t="s">
        <v>638</v>
      </c>
      <c r="S1133" s="363"/>
      <c r="T1133" s="277"/>
    </row>
    <row r="1134" spans="1:20" ht="63.75">
      <c r="A1134" s="192">
        <v>598</v>
      </c>
      <c r="B1134" s="68"/>
      <c r="C1134" s="214" t="s">
        <v>672</v>
      </c>
      <c r="D1134" s="215">
        <v>45089</v>
      </c>
      <c r="E1134" s="192" t="s">
        <v>3396</v>
      </c>
      <c r="F1134" s="192" t="s">
        <v>3</v>
      </c>
      <c r="G1134" s="192">
        <v>2119514</v>
      </c>
      <c r="H1134" s="68"/>
      <c r="I1134" s="198" t="s">
        <v>3671</v>
      </c>
      <c r="J1134" s="68"/>
      <c r="K1134" s="68"/>
      <c r="L1134" s="68"/>
      <c r="M1134" s="68"/>
      <c r="N1134" s="362"/>
      <c r="O1134" s="362"/>
      <c r="P1134" s="216">
        <v>0</v>
      </c>
      <c r="Q1134" s="216">
        <v>500</v>
      </c>
      <c r="R1134" s="68" t="s">
        <v>638</v>
      </c>
      <c r="S1134" s="363"/>
      <c r="T1134" s="277"/>
    </row>
    <row r="1135" spans="1:20" ht="51">
      <c r="A1135" s="192" t="s">
        <v>541</v>
      </c>
      <c r="B1135" s="68"/>
      <c r="C1135" s="214" t="s">
        <v>590</v>
      </c>
      <c r="D1135" s="215">
        <v>45089</v>
      </c>
      <c r="E1135" s="192" t="s">
        <v>3397</v>
      </c>
      <c r="F1135" s="192" t="s">
        <v>3</v>
      </c>
      <c r="G1135" s="192">
        <v>2119524</v>
      </c>
      <c r="H1135" s="68"/>
      <c r="I1135" s="198" t="s">
        <v>3672</v>
      </c>
      <c r="J1135" s="68"/>
      <c r="K1135" s="68"/>
      <c r="L1135" s="68"/>
      <c r="M1135" s="68"/>
      <c r="N1135" s="362"/>
      <c r="O1135" s="362"/>
      <c r="P1135" s="216">
        <v>0</v>
      </c>
      <c r="Q1135" s="216">
        <v>1500</v>
      </c>
      <c r="R1135" s="68" t="s">
        <v>638</v>
      </c>
      <c r="S1135" s="363"/>
      <c r="T1135" s="277"/>
    </row>
    <row r="1136" spans="1:20" ht="51">
      <c r="A1136" s="192">
        <v>266</v>
      </c>
      <c r="B1136" s="68"/>
      <c r="C1136" s="214" t="s">
        <v>1268</v>
      </c>
      <c r="D1136" s="215">
        <v>45089</v>
      </c>
      <c r="E1136" s="192" t="s">
        <v>3398</v>
      </c>
      <c r="F1136" s="192" t="s">
        <v>3</v>
      </c>
      <c r="G1136" s="192">
        <v>2119543</v>
      </c>
      <c r="H1136" s="68"/>
      <c r="I1136" s="198" t="s">
        <v>3673</v>
      </c>
      <c r="J1136" s="68"/>
      <c r="K1136" s="68"/>
      <c r="L1136" s="68"/>
      <c r="M1136" s="68"/>
      <c r="N1136" s="362"/>
      <c r="O1136" s="362"/>
      <c r="P1136" s="216">
        <v>0</v>
      </c>
      <c r="Q1136" s="216">
        <v>4231.6000000000004</v>
      </c>
      <c r="R1136" s="68" t="s">
        <v>638</v>
      </c>
      <c r="S1136" s="363"/>
      <c r="T1136" s="277"/>
    </row>
    <row r="1137" spans="1:20" ht="89.25">
      <c r="A1137" s="192">
        <v>597</v>
      </c>
      <c r="B1137" s="68"/>
      <c r="C1137" s="214" t="s">
        <v>677</v>
      </c>
      <c r="D1137" s="215">
        <v>45089</v>
      </c>
      <c r="E1137" s="192" t="s">
        <v>3399</v>
      </c>
      <c r="F1137" s="192" t="s">
        <v>10</v>
      </c>
      <c r="G1137" s="192">
        <v>1062104</v>
      </c>
      <c r="H1137" s="68"/>
      <c r="I1137" s="198" t="s">
        <v>3674</v>
      </c>
      <c r="J1137" s="68"/>
      <c r="K1137" s="68"/>
      <c r="L1137" s="68"/>
      <c r="M1137" s="68"/>
      <c r="N1137" s="362"/>
      <c r="O1137" s="362"/>
      <c r="P1137" s="216">
        <v>250</v>
      </c>
      <c r="Q1137" s="216">
        <v>0</v>
      </c>
      <c r="R1137" s="68" t="s">
        <v>638</v>
      </c>
      <c r="S1137" s="363"/>
      <c r="T1137" s="277"/>
    </row>
    <row r="1138" spans="1:20" ht="89.25">
      <c r="A1138" s="192">
        <v>597</v>
      </c>
      <c r="B1138" s="68"/>
      <c r="C1138" s="214" t="s">
        <v>677</v>
      </c>
      <c r="D1138" s="215">
        <v>45089</v>
      </c>
      <c r="E1138" s="192" t="s">
        <v>3400</v>
      </c>
      <c r="F1138" s="192" t="s">
        <v>10</v>
      </c>
      <c r="G1138" s="192">
        <v>1062100</v>
      </c>
      <c r="H1138" s="68"/>
      <c r="I1138" s="198" t="s">
        <v>3675</v>
      </c>
      <c r="J1138" s="68"/>
      <c r="K1138" s="68"/>
      <c r="L1138" s="68"/>
      <c r="M1138" s="68"/>
      <c r="N1138" s="362"/>
      <c r="O1138" s="362"/>
      <c r="P1138" s="216">
        <v>150</v>
      </c>
      <c r="Q1138" s="216">
        <v>0</v>
      </c>
      <c r="R1138" s="68" t="s">
        <v>638</v>
      </c>
      <c r="S1138" s="363"/>
      <c r="T1138" s="277"/>
    </row>
    <row r="1139" spans="1:20" ht="51">
      <c r="A1139" s="192" t="s">
        <v>541</v>
      </c>
      <c r="B1139" s="68"/>
      <c r="C1139" s="214" t="s">
        <v>590</v>
      </c>
      <c r="D1139" s="215">
        <v>45090</v>
      </c>
      <c r="E1139" s="192" t="s">
        <v>3401</v>
      </c>
      <c r="F1139" s="192" t="s">
        <v>3</v>
      </c>
      <c r="G1139" s="192">
        <v>2119864</v>
      </c>
      <c r="H1139" s="68"/>
      <c r="I1139" s="198" t="s">
        <v>3676</v>
      </c>
      <c r="J1139" s="68"/>
      <c r="K1139" s="68"/>
      <c r="L1139" s="68"/>
      <c r="M1139" s="68"/>
      <c r="N1139" s="362"/>
      <c r="O1139" s="362"/>
      <c r="P1139" s="216">
        <v>0</v>
      </c>
      <c r="Q1139" s="216">
        <v>18967.34</v>
      </c>
      <c r="R1139" s="68" t="s">
        <v>638</v>
      </c>
      <c r="S1139" s="363"/>
      <c r="T1139" s="277"/>
    </row>
    <row r="1140" spans="1:20" ht="51">
      <c r="A1140" s="192" t="s">
        <v>541</v>
      </c>
      <c r="B1140" s="68"/>
      <c r="C1140" s="214" t="s">
        <v>590</v>
      </c>
      <c r="D1140" s="215">
        <v>45090</v>
      </c>
      <c r="E1140" s="192" t="s">
        <v>3402</v>
      </c>
      <c r="F1140" s="192" t="s">
        <v>3</v>
      </c>
      <c r="G1140" s="192">
        <v>2119913</v>
      </c>
      <c r="H1140" s="68"/>
      <c r="I1140" s="198" t="s">
        <v>3677</v>
      </c>
      <c r="J1140" s="68"/>
      <c r="K1140" s="68"/>
      <c r="L1140" s="68"/>
      <c r="M1140" s="68"/>
      <c r="N1140" s="362"/>
      <c r="O1140" s="362"/>
      <c r="P1140" s="216">
        <v>0</v>
      </c>
      <c r="Q1140" s="216">
        <v>1364.9</v>
      </c>
      <c r="R1140" s="68" t="s">
        <v>638</v>
      </c>
      <c r="S1140" s="363"/>
      <c r="T1140" s="277"/>
    </row>
    <row r="1141" spans="1:20" ht="51">
      <c r="A1141" s="192" t="s">
        <v>541</v>
      </c>
      <c r="B1141" s="68"/>
      <c r="C1141" s="214" t="s">
        <v>590</v>
      </c>
      <c r="D1141" s="215">
        <v>45090</v>
      </c>
      <c r="E1141" s="192" t="s">
        <v>3403</v>
      </c>
      <c r="F1141" s="192" t="s">
        <v>3</v>
      </c>
      <c r="G1141" s="192">
        <v>2119916</v>
      </c>
      <c r="H1141" s="68"/>
      <c r="I1141" s="198" t="s">
        <v>3678</v>
      </c>
      <c r="J1141" s="68"/>
      <c r="K1141" s="68"/>
      <c r="L1141" s="68"/>
      <c r="M1141" s="68"/>
      <c r="N1141" s="362"/>
      <c r="O1141" s="362"/>
      <c r="P1141" s="216">
        <v>0</v>
      </c>
      <c r="Q1141" s="216">
        <v>3446.61</v>
      </c>
      <c r="R1141" s="68" t="s">
        <v>638</v>
      </c>
      <c r="S1141" s="363"/>
      <c r="T1141" s="277"/>
    </row>
    <row r="1142" spans="1:20" ht="51">
      <c r="A1142" s="192" t="s">
        <v>541</v>
      </c>
      <c r="B1142" s="68"/>
      <c r="C1142" s="214" t="s">
        <v>590</v>
      </c>
      <c r="D1142" s="215">
        <v>45090</v>
      </c>
      <c r="E1142" s="192" t="s">
        <v>3404</v>
      </c>
      <c r="F1142" s="192" t="s">
        <v>3</v>
      </c>
      <c r="G1142" s="192">
        <v>2119924</v>
      </c>
      <c r="H1142" s="68"/>
      <c r="I1142" s="198" t="s">
        <v>3679</v>
      </c>
      <c r="J1142" s="68"/>
      <c r="K1142" s="68"/>
      <c r="L1142" s="68"/>
      <c r="M1142" s="68"/>
      <c r="N1142" s="362"/>
      <c r="O1142" s="362"/>
      <c r="P1142" s="216">
        <v>0</v>
      </c>
      <c r="Q1142" s="216">
        <v>2631.44</v>
      </c>
      <c r="R1142" s="68" t="s">
        <v>638</v>
      </c>
      <c r="S1142" s="363"/>
      <c r="T1142" s="277"/>
    </row>
    <row r="1143" spans="1:20" ht="63.75">
      <c r="A1143" s="192">
        <v>597</v>
      </c>
      <c r="B1143" s="68"/>
      <c r="C1143" s="214" t="s">
        <v>677</v>
      </c>
      <c r="D1143" s="215">
        <v>45090</v>
      </c>
      <c r="E1143" s="192" t="s">
        <v>3405</v>
      </c>
      <c r="F1143" s="192" t="s">
        <v>6</v>
      </c>
      <c r="G1143" s="192">
        <v>2303099</v>
      </c>
      <c r="H1143" s="68"/>
      <c r="I1143" s="198" t="s">
        <v>3680</v>
      </c>
      <c r="J1143" s="68"/>
      <c r="K1143" s="68"/>
      <c r="L1143" s="68"/>
      <c r="M1143" s="68"/>
      <c r="N1143" s="362"/>
      <c r="O1143" s="362"/>
      <c r="P1143" s="216">
        <v>0</v>
      </c>
      <c r="Q1143" s="216">
        <v>547428</v>
      </c>
      <c r="R1143" s="68" t="s">
        <v>638</v>
      </c>
      <c r="S1143" s="363"/>
      <c r="T1143" s="277"/>
    </row>
    <row r="1144" spans="1:20" ht="63.75">
      <c r="A1144" s="192">
        <v>597</v>
      </c>
      <c r="B1144" s="68"/>
      <c r="C1144" s="214" t="s">
        <v>677</v>
      </c>
      <c r="D1144" s="215">
        <v>45090</v>
      </c>
      <c r="E1144" s="192" t="s">
        <v>3406</v>
      </c>
      <c r="F1144" s="192" t="s">
        <v>14</v>
      </c>
      <c r="G1144" s="192">
        <v>2303100</v>
      </c>
      <c r="H1144" s="68"/>
      <c r="I1144" s="198" t="s">
        <v>3681</v>
      </c>
      <c r="J1144" s="68"/>
      <c r="K1144" s="68"/>
      <c r="L1144" s="68"/>
      <c r="M1144" s="68"/>
      <c r="N1144" s="362"/>
      <c r="O1144" s="362"/>
      <c r="P1144" s="216">
        <v>50</v>
      </c>
      <c r="Q1144" s="216">
        <v>0</v>
      </c>
      <c r="R1144" s="68" t="s">
        <v>638</v>
      </c>
      <c r="S1144" s="363"/>
      <c r="T1144" s="277"/>
    </row>
    <row r="1145" spans="1:20" ht="51">
      <c r="A1145" s="192" t="s">
        <v>541</v>
      </c>
      <c r="B1145" s="68"/>
      <c r="C1145" s="214" t="s">
        <v>590</v>
      </c>
      <c r="D1145" s="215">
        <v>45090</v>
      </c>
      <c r="E1145" s="192" t="s">
        <v>3407</v>
      </c>
      <c r="F1145" s="192" t="s">
        <v>3</v>
      </c>
      <c r="G1145" s="192">
        <v>2119845</v>
      </c>
      <c r="H1145" s="68"/>
      <c r="I1145" s="198" t="s">
        <v>3682</v>
      </c>
      <c r="J1145" s="68"/>
      <c r="K1145" s="68"/>
      <c r="L1145" s="68"/>
      <c r="M1145" s="68"/>
      <c r="N1145" s="362"/>
      <c r="O1145" s="362"/>
      <c r="P1145" s="216">
        <v>0</v>
      </c>
      <c r="Q1145" s="216">
        <v>99.36</v>
      </c>
      <c r="R1145" s="68" t="s">
        <v>638</v>
      </c>
      <c r="S1145" s="363"/>
      <c r="T1145" s="277"/>
    </row>
    <row r="1146" spans="1:20" ht="51">
      <c r="A1146" s="192" t="s">
        <v>541</v>
      </c>
      <c r="B1146" s="68"/>
      <c r="C1146" s="214" t="s">
        <v>590</v>
      </c>
      <c r="D1146" s="215">
        <v>45090</v>
      </c>
      <c r="E1146" s="192" t="s">
        <v>3408</v>
      </c>
      <c r="F1146" s="192" t="s">
        <v>3</v>
      </c>
      <c r="G1146" s="192">
        <v>2119849</v>
      </c>
      <c r="H1146" s="68"/>
      <c r="I1146" s="198" t="s">
        <v>3683</v>
      </c>
      <c r="J1146" s="68"/>
      <c r="K1146" s="68"/>
      <c r="L1146" s="68"/>
      <c r="M1146" s="68"/>
      <c r="N1146" s="362"/>
      <c r="O1146" s="362"/>
      <c r="P1146" s="216">
        <v>0</v>
      </c>
      <c r="Q1146" s="216">
        <v>2910.04</v>
      </c>
      <c r="R1146" s="68" t="s">
        <v>638</v>
      </c>
      <c r="S1146" s="363"/>
      <c r="T1146" s="277"/>
    </row>
    <row r="1147" spans="1:20" ht="51">
      <c r="A1147" s="192" t="s">
        <v>541</v>
      </c>
      <c r="B1147" s="68"/>
      <c r="C1147" s="214" t="s">
        <v>590</v>
      </c>
      <c r="D1147" s="215">
        <v>45090</v>
      </c>
      <c r="E1147" s="192" t="s">
        <v>3409</v>
      </c>
      <c r="F1147" s="192" t="s">
        <v>3</v>
      </c>
      <c r="G1147" s="192">
        <v>2119851</v>
      </c>
      <c r="H1147" s="68"/>
      <c r="I1147" s="198" t="s">
        <v>3684</v>
      </c>
      <c r="J1147" s="68"/>
      <c r="K1147" s="68"/>
      <c r="L1147" s="68"/>
      <c r="M1147" s="68"/>
      <c r="N1147" s="362"/>
      <c r="O1147" s="362"/>
      <c r="P1147" s="216">
        <v>0</v>
      </c>
      <c r="Q1147" s="216">
        <v>2893.37</v>
      </c>
      <c r="R1147" s="68" t="s">
        <v>638</v>
      </c>
      <c r="S1147" s="363"/>
      <c r="T1147" s="277"/>
    </row>
    <row r="1148" spans="1:20" ht="51">
      <c r="A1148" s="192" t="s">
        <v>541</v>
      </c>
      <c r="B1148" s="68"/>
      <c r="C1148" s="214" t="s">
        <v>590</v>
      </c>
      <c r="D1148" s="215">
        <v>45090</v>
      </c>
      <c r="E1148" s="192" t="s">
        <v>3410</v>
      </c>
      <c r="F1148" s="192" t="s">
        <v>3</v>
      </c>
      <c r="G1148" s="192">
        <v>2119854</v>
      </c>
      <c r="H1148" s="68"/>
      <c r="I1148" s="198" t="s">
        <v>3685</v>
      </c>
      <c r="J1148" s="68"/>
      <c r="K1148" s="68"/>
      <c r="L1148" s="68"/>
      <c r="M1148" s="68"/>
      <c r="N1148" s="362"/>
      <c r="O1148" s="362"/>
      <c r="P1148" s="216">
        <v>0</v>
      </c>
      <c r="Q1148" s="216">
        <v>114.72</v>
      </c>
      <c r="R1148" s="68" t="s">
        <v>638</v>
      </c>
      <c r="S1148" s="363"/>
      <c r="T1148" s="277"/>
    </row>
    <row r="1149" spans="1:20" ht="51">
      <c r="A1149" s="192" t="s">
        <v>541</v>
      </c>
      <c r="B1149" s="68"/>
      <c r="C1149" s="214" t="s">
        <v>590</v>
      </c>
      <c r="D1149" s="215">
        <v>45091</v>
      </c>
      <c r="E1149" s="192" t="s">
        <v>3411</v>
      </c>
      <c r="F1149" s="192" t="s">
        <v>3</v>
      </c>
      <c r="G1149" s="192">
        <v>2120195</v>
      </c>
      <c r="H1149" s="68"/>
      <c r="I1149" s="198" t="s">
        <v>3686</v>
      </c>
      <c r="J1149" s="68"/>
      <c r="K1149" s="68"/>
      <c r="L1149" s="68"/>
      <c r="M1149" s="68"/>
      <c r="N1149" s="362"/>
      <c r="O1149" s="362"/>
      <c r="P1149" s="216">
        <v>0</v>
      </c>
      <c r="Q1149" s="216">
        <v>1449.88</v>
      </c>
      <c r="R1149" s="68" t="s">
        <v>638</v>
      </c>
      <c r="S1149" s="363"/>
      <c r="T1149" s="277"/>
    </row>
    <row r="1150" spans="1:20" ht="76.5">
      <c r="A1150" s="192" t="s">
        <v>544</v>
      </c>
      <c r="B1150" s="68"/>
      <c r="C1150" s="214" t="s">
        <v>683</v>
      </c>
      <c r="D1150" s="215">
        <v>45091</v>
      </c>
      <c r="E1150" s="192" t="s">
        <v>3412</v>
      </c>
      <c r="F1150" s="192" t="s">
        <v>6</v>
      </c>
      <c r="G1150" s="192">
        <v>1828436</v>
      </c>
      <c r="H1150" s="68"/>
      <c r="I1150" s="198" t="s">
        <v>3687</v>
      </c>
      <c r="J1150" s="68"/>
      <c r="K1150" s="68"/>
      <c r="L1150" s="68"/>
      <c r="M1150" s="68"/>
      <c r="N1150" s="362"/>
      <c r="O1150" s="362"/>
      <c r="P1150" s="216">
        <v>0</v>
      </c>
      <c r="Q1150" s="216">
        <v>11</v>
      </c>
      <c r="R1150" s="68" t="s">
        <v>638</v>
      </c>
      <c r="S1150" s="363"/>
      <c r="T1150" s="277"/>
    </row>
    <row r="1151" spans="1:20" ht="51">
      <c r="A1151" s="192" t="s">
        <v>541</v>
      </c>
      <c r="B1151" s="68"/>
      <c r="C1151" s="214" t="s">
        <v>590</v>
      </c>
      <c r="D1151" s="215">
        <v>45091</v>
      </c>
      <c r="E1151" s="192" t="s">
        <v>3413</v>
      </c>
      <c r="F1151" s="192" t="s">
        <v>6</v>
      </c>
      <c r="G1151" s="192">
        <v>1828880</v>
      </c>
      <c r="H1151" s="68"/>
      <c r="I1151" s="198" t="s">
        <v>3688</v>
      </c>
      <c r="J1151" s="68"/>
      <c r="K1151" s="68"/>
      <c r="L1151" s="68"/>
      <c r="M1151" s="68"/>
      <c r="N1151" s="362"/>
      <c r="O1151" s="362"/>
      <c r="P1151" s="216">
        <v>0</v>
      </c>
      <c r="Q1151" s="216">
        <v>257145.43</v>
      </c>
      <c r="R1151" s="68" t="s">
        <v>638</v>
      </c>
      <c r="S1151" s="363"/>
      <c r="T1151" s="277"/>
    </row>
    <row r="1152" spans="1:20" ht="51">
      <c r="A1152" s="192">
        <v>86</v>
      </c>
      <c r="B1152" s="68"/>
      <c r="C1152" s="214" t="s">
        <v>50</v>
      </c>
      <c r="D1152" s="215">
        <v>45092</v>
      </c>
      <c r="E1152" s="192" t="s">
        <v>3414</v>
      </c>
      <c r="F1152" s="192" t="s">
        <v>3</v>
      </c>
      <c r="G1152" s="192">
        <v>2120440</v>
      </c>
      <c r="H1152" s="68"/>
      <c r="I1152" s="198" t="s">
        <v>3689</v>
      </c>
      <c r="J1152" s="68"/>
      <c r="K1152" s="68"/>
      <c r="L1152" s="68"/>
      <c r="M1152" s="68"/>
      <c r="N1152" s="362"/>
      <c r="O1152" s="362"/>
      <c r="P1152" s="216">
        <v>0</v>
      </c>
      <c r="Q1152" s="216">
        <v>4067</v>
      </c>
      <c r="R1152" s="68" t="s">
        <v>638</v>
      </c>
      <c r="S1152" s="363"/>
      <c r="T1152" s="277"/>
    </row>
    <row r="1153" spans="1:20" ht="51">
      <c r="A1153" s="192" t="s">
        <v>541</v>
      </c>
      <c r="B1153" s="68"/>
      <c r="C1153" s="214" t="s">
        <v>590</v>
      </c>
      <c r="D1153" s="215">
        <v>45092</v>
      </c>
      <c r="E1153" s="192" t="s">
        <v>3415</v>
      </c>
      <c r="F1153" s="192" t="s">
        <v>3</v>
      </c>
      <c r="G1153" s="192">
        <v>2120518</v>
      </c>
      <c r="H1153" s="68"/>
      <c r="I1153" s="198" t="s">
        <v>3690</v>
      </c>
      <c r="J1153" s="68"/>
      <c r="K1153" s="68"/>
      <c r="L1153" s="68"/>
      <c r="M1153" s="68"/>
      <c r="N1153" s="362"/>
      <c r="O1153" s="362"/>
      <c r="P1153" s="216">
        <v>0</v>
      </c>
      <c r="Q1153" s="216">
        <v>700</v>
      </c>
      <c r="R1153" s="68" t="s">
        <v>638</v>
      </c>
      <c r="S1153" s="363"/>
      <c r="T1153" s="277"/>
    </row>
    <row r="1154" spans="1:20" ht="63.75">
      <c r="A1154" s="192">
        <v>348</v>
      </c>
      <c r="B1154" s="68"/>
      <c r="C1154" s="214" t="s">
        <v>143</v>
      </c>
      <c r="D1154" s="215">
        <v>45092</v>
      </c>
      <c r="E1154" s="192" t="s">
        <v>3416</v>
      </c>
      <c r="F1154" s="192" t="s">
        <v>3</v>
      </c>
      <c r="G1154" s="192">
        <v>2120462</v>
      </c>
      <c r="H1154" s="68"/>
      <c r="I1154" s="198" t="s">
        <v>3691</v>
      </c>
      <c r="J1154" s="68"/>
      <c r="K1154" s="68"/>
      <c r="L1154" s="68"/>
      <c r="M1154" s="68"/>
      <c r="N1154" s="362"/>
      <c r="O1154" s="362"/>
      <c r="P1154" s="216">
        <v>0</v>
      </c>
      <c r="Q1154" s="216">
        <v>7715.59</v>
      </c>
      <c r="R1154" s="68" t="s">
        <v>638</v>
      </c>
      <c r="S1154" s="363"/>
      <c r="T1154" s="277"/>
    </row>
    <row r="1155" spans="1:20" ht="76.5">
      <c r="A1155" s="192" t="s">
        <v>542</v>
      </c>
      <c r="B1155" s="68"/>
      <c r="C1155" s="214" t="s">
        <v>691</v>
      </c>
      <c r="D1155" s="215">
        <v>45093</v>
      </c>
      <c r="E1155" s="192" t="s">
        <v>3417</v>
      </c>
      <c r="F1155" s="192" t="s">
        <v>6</v>
      </c>
      <c r="G1155" s="192">
        <v>1829725</v>
      </c>
      <c r="H1155" s="68"/>
      <c r="I1155" s="198" t="s">
        <v>3692</v>
      </c>
      <c r="J1155" s="68"/>
      <c r="K1155" s="68"/>
      <c r="L1155" s="68"/>
      <c r="M1155" s="68"/>
      <c r="N1155" s="362"/>
      <c r="O1155" s="362"/>
      <c r="P1155" s="216">
        <v>0</v>
      </c>
      <c r="Q1155" s="216">
        <v>185000000</v>
      </c>
      <c r="R1155" s="68" t="s">
        <v>638</v>
      </c>
      <c r="S1155" s="363"/>
      <c r="T1155" s="277"/>
    </row>
    <row r="1156" spans="1:20" ht="51">
      <c r="A1156" s="192" t="s">
        <v>541</v>
      </c>
      <c r="B1156" s="68"/>
      <c r="C1156" s="214" t="s">
        <v>590</v>
      </c>
      <c r="D1156" s="215">
        <v>45093</v>
      </c>
      <c r="E1156" s="192" t="s">
        <v>3418</v>
      </c>
      <c r="F1156" s="192" t="s">
        <v>3</v>
      </c>
      <c r="G1156" s="192">
        <v>2120777</v>
      </c>
      <c r="H1156" s="68"/>
      <c r="I1156" s="198" t="s">
        <v>3693</v>
      </c>
      <c r="J1156" s="68"/>
      <c r="K1156" s="68"/>
      <c r="L1156" s="68"/>
      <c r="M1156" s="68"/>
      <c r="N1156" s="362"/>
      <c r="O1156" s="362"/>
      <c r="P1156" s="216">
        <v>0</v>
      </c>
      <c r="Q1156" s="216">
        <v>7575.5</v>
      </c>
      <c r="R1156" s="68" t="s">
        <v>638</v>
      </c>
      <c r="S1156" s="363"/>
      <c r="T1156" s="277"/>
    </row>
    <row r="1157" spans="1:20" ht="51">
      <c r="A1157" s="192" t="s">
        <v>541</v>
      </c>
      <c r="B1157" s="68"/>
      <c r="C1157" s="214" t="s">
        <v>590</v>
      </c>
      <c r="D1157" s="215">
        <v>45093</v>
      </c>
      <c r="E1157" s="192" t="s">
        <v>3419</v>
      </c>
      <c r="F1157" s="192" t="s">
        <v>3</v>
      </c>
      <c r="G1157" s="192">
        <v>2120791</v>
      </c>
      <c r="H1157" s="68"/>
      <c r="I1157" s="198" t="s">
        <v>3694</v>
      </c>
      <c r="J1157" s="68"/>
      <c r="K1157" s="68"/>
      <c r="L1157" s="68"/>
      <c r="M1157" s="68"/>
      <c r="N1157" s="362"/>
      <c r="O1157" s="362"/>
      <c r="P1157" s="216">
        <v>0</v>
      </c>
      <c r="Q1157" s="216">
        <v>18974.28</v>
      </c>
      <c r="R1157" s="68" t="s">
        <v>638</v>
      </c>
      <c r="S1157" s="363"/>
      <c r="T1157" s="277"/>
    </row>
    <row r="1158" spans="1:20" ht="51">
      <c r="A1158" s="192" t="s">
        <v>541</v>
      </c>
      <c r="B1158" s="68"/>
      <c r="C1158" s="214" t="s">
        <v>590</v>
      </c>
      <c r="D1158" s="215">
        <v>45093</v>
      </c>
      <c r="E1158" s="192" t="s">
        <v>3420</v>
      </c>
      <c r="F1158" s="192" t="s">
        <v>3</v>
      </c>
      <c r="G1158" s="192">
        <v>2120820</v>
      </c>
      <c r="H1158" s="68"/>
      <c r="I1158" s="198" t="s">
        <v>3695</v>
      </c>
      <c r="J1158" s="68"/>
      <c r="K1158" s="68"/>
      <c r="L1158" s="68"/>
      <c r="M1158" s="68"/>
      <c r="N1158" s="362"/>
      <c r="O1158" s="362"/>
      <c r="P1158" s="216">
        <v>0</v>
      </c>
      <c r="Q1158" s="216">
        <v>4817</v>
      </c>
      <c r="R1158" s="68" t="s">
        <v>638</v>
      </c>
      <c r="S1158" s="363"/>
      <c r="T1158" s="277"/>
    </row>
    <row r="1159" spans="1:20" ht="51">
      <c r="A1159" s="192">
        <v>423</v>
      </c>
      <c r="B1159" s="68"/>
      <c r="C1159" s="214" t="s">
        <v>150</v>
      </c>
      <c r="D1159" s="215">
        <v>45093</v>
      </c>
      <c r="E1159" s="192" t="s">
        <v>3421</v>
      </c>
      <c r="F1159" s="192" t="s">
        <v>3</v>
      </c>
      <c r="G1159" s="192">
        <v>2120822</v>
      </c>
      <c r="H1159" s="68"/>
      <c r="I1159" s="198" t="s">
        <v>3222</v>
      </c>
      <c r="J1159" s="68"/>
      <c r="K1159" s="68"/>
      <c r="L1159" s="68"/>
      <c r="M1159" s="68"/>
      <c r="N1159" s="362"/>
      <c r="O1159" s="362"/>
      <c r="P1159" s="216">
        <v>0</v>
      </c>
      <c r="Q1159" s="216">
        <v>3514.97</v>
      </c>
      <c r="R1159" s="68" t="s">
        <v>638</v>
      </c>
      <c r="S1159" s="363"/>
      <c r="T1159" s="277"/>
    </row>
    <row r="1160" spans="1:20" ht="63.75">
      <c r="A1160" s="192">
        <v>594</v>
      </c>
      <c r="B1160" s="68"/>
      <c r="C1160" s="214" t="s">
        <v>88</v>
      </c>
      <c r="D1160" s="215">
        <v>45093</v>
      </c>
      <c r="E1160" s="192" t="s">
        <v>3422</v>
      </c>
      <c r="F1160" s="192" t="s">
        <v>14</v>
      </c>
      <c r="G1160" s="192">
        <v>2307987</v>
      </c>
      <c r="H1160" s="68"/>
      <c r="I1160" s="198" t="s">
        <v>3696</v>
      </c>
      <c r="J1160" s="68"/>
      <c r="K1160" s="68"/>
      <c r="L1160" s="68"/>
      <c r="M1160" s="68"/>
      <c r="N1160" s="362"/>
      <c r="O1160" s="362"/>
      <c r="P1160" s="216">
        <v>50</v>
      </c>
      <c r="Q1160" s="216">
        <v>0</v>
      </c>
      <c r="R1160" s="68" t="s">
        <v>638</v>
      </c>
      <c r="S1160" s="363"/>
      <c r="T1160" s="277"/>
    </row>
    <row r="1161" spans="1:20" ht="76.5">
      <c r="A1161" s="192">
        <v>374</v>
      </c>
      <c r="B1161" s="68"/>
      <c r="C1161" s="214" t="s">
        <v>608</v>
      </c>
      <c r="D1161" s="215">
        <v>45093</v>
      </c>
      <c r="E1161" s="192" t="s">
        <v>3423</v>
      </c>
      <c r="F1161" s="192" t="s">
        <v>3</v>
      </c>
      <c r="G1161" s="192">
        <v>2120740</v>
      </c>
      <c r="H1161" s="68"/>
      <c r="I1161" s="198" t="s">
        <v>3697</v>
      </c>
      <c r="J1161" s="68"/>
      <c r="K1161" s="68"/>
      <c r="L1161" s="68"/>
      <c r="M1161" s="68"/>
      <c r="N1161" s="362"/>
      <c r="O1161" s="362"/>
      <c r="P1161" s="216">
        <v>0</v>
      </c>
      <c r="Q1161" s="216">
        <v>6120.3</v>
      </c>
      <c r="R1161" s="68" t="s">
        <v>638</v>
      </c>
      <c r="S1161" s="363"/>
      <c r="T1161" s="277"/>
    </row>
    <row r="1162" spans="1:20" ht="63.75">
      <c r="A1162" s="192">
        <v>597</v>
      </c>
      <c r="B1162" s="68"/>
      <c r="C1162" s="214" t="s">
        <v>677</v>
      </c>
      <c r="D1162" s="215">
        <v>45093</v>
      </c>
      <c r="E1162" s="192" t="s">
        <v>3424</v>
      </c>
      <c r="F1162" s="192" t="s">
        <v>3</v>
      </c>
      <c r="G1162" s="192">
        <v>2120746</v>
      </c>
      <c r="H1162" s="68"/>
      <c r="I1162" s="198" t="s">
        <v>3698</v>
      </c>
      <c r="J1162" s="68"/>
      <c r="K1162" s="68"/>
      <c r="L1162" s="68"/>
      <c r="M1162" s="68"/>
      <c r="N1162" s="362"/>
      <c r="O1162" s="362"/>
      <c r="P1162" s="216">
        <v>0</v>
      </c>
      <c r="Q1162" s="216">
        <v>35479.129999999997</v>
      </c>
      <c r="R1162" s="68" t="s">
        <v>638</v>
      </c>
      <c r="S1162" s="363"/>
      <c r="T1162" s="277"/>
    </row>
    <row r="1163" spans="1:20" ht="63.75">
      <c r="A1163" s="192">
        <v>650</v>
      </c>
      <c r="B1163" s="68"/>
      <c r="C1163" s="214" t="s">
        <v>175</v>
      </c>
      <c r="D1163" s="215">
        <v>45093</v>
      </c>
      <c r="E1163" s="192" t="s">
        <v>3425</v>
      </c>
      <c r="F1163" s="192" t="s">
        <v>3</v>
      </c>
      <c r="G1163" s="192">
        <v>2120757</v>
      </c>
      <c r="H1163" s="68"/>
      <c r="I1163" s="198" t="s">
        <v>3699</v>
      </c>
      <c r="J1163" s="68"/>
      <c r="K1163" s="68"/>
      <c r="L1163" s="68"/>
      <c r="M1163" s="68"/>
      <c r="N1163" s="362"/>
      <c r="O1163" s="362"/>
      <c r="P1163" s="216">
        <v>0</v>
      </c>
      <c r="Q1163" s="216">
        <v>39278.870000000003</v>
      </c>
      <c r="R1163" s="68" t="s">
        <v>638</v>
      </c>
      <c r="S1163" s="363"/>
      <c r="T1163" s="277"/>
    </row>
    <row r="1164" spans="1:20" ht="63.75">
      <c r="A1164" s="192">
        <v>382</v>
      </c>
      <c r="B1164" s="68"/>
      <c r="C1164" s="214" t="s">
        <v>1245</v>
      </c>
      <c r="D1164" s="215">
        <v>45093</v>
      </c>
      <c r="E1164" s="192" t="s">
        <v>3426</v>
      </c>
      <c r="F1164" s="192" t="s">
        <v>3</v>
      </c>
      <c r="G1164" s="192">
        <v>2120764</v>
      </c>
      <c r="H1164" s="68"/>
      <c r="I1164" s="198" t="s">
        <v>3700</v>
      </c>
      <c r="J1164" s="68"/>
      <c r="K1164" s="68"/>
      <c r="L1164" s="68"/>
      <c r="M1164" s="68"/>
      <c r="N1164" s="362"/>
      <c r="O1164" s="362"/>
      <c r="P1164" s="216">
        <v>0</v>
      </c>
      <c r="Q1164" s="216">
        <v>2818.55</v>
      </c>
      <c r="R1164" s="68" t="s">
        <v>638</v>
      </c>
      <c r="S1164" s="363"/>
      <c r="T1164" s="277"/>
    </row>
    <row r="1165" spans="1:20" ht="51">
      <c r="A1165" s="192" t="s">
        <v>541</v>
      </c>
      <c r="B1165" s="68"/>
      <c r="C1165" s="214" t="s">
        <v>590</v>
      </c>
      <c r="D1165" s="215">
        <v>45093</v>
      </c>
      <c r="E1165" s="192" t="s">
        <v>3427</v>
      </c>
      <c r="F1165" s="192" t="s">
        <v>3</v>
      </c>
      <c r="G1165" s="192">
        <v>2120795</v>
      </c>
      <c r="H1165" s="68"/>
      <c r="I1165" s="198" t="s">
        <v>3701</v>
      </c>
      <c r="J1165" s="68"/>
      <c r="K1165" s="68"/>
      <c r="L1165" s="68"/>
      <c r="M1165" s="68"/>
      <c r="N1165" s="362"/>
      <c r="O1165" s="362"/>
      <c r="P1165" s="216">
        <v>0</v>
      </c>
      <c r="Q1165" s="216">
        <v>808.44</v>
      </c>
      <c r="R1165" s="68" t="s">
        <v>638</v>
      </c>
      <c r="S1165" s="363"/>
      <c r="T1165" s="277"/>
    </row>
    <row r="1166" spans="1:20" ht="51">
      <c r="A1166" s="192" t="s">
        <v>541</v>
      </c>
      <c r="B1166" s="68"/>
      <c r="C1166" s="214" t="s">
        <v>590</v>
      </c>
      <c r="D1166" s="215">
        <v>45093</v>
      </c>
      <c r="E1166" s="192" t="s">
        <v>3428</v>
      </c>
      <c r="F1166" s="192" t="s">
        <v>3</v>
      </c>
      <c r="G1166" s="192">
        <v>2120797</v>
      </c>
      <c r="H1166" s="68"/>
      <c r="I1166" s="198" t="s">
        <v>3702</v>
      </c>
      <c r="J1166" s="68"/>
      <c r="K1166" s="68"/>
      <c r="L1166" s="68"/>
      <c r="M1166" s="68"/>
      <c r="N1166" s="362"/>
      <c r="O1166" s="362"/>
      <c r="P1166" s="216">
        <v>0</v>
      </c>
      <c r="Q1166" s="216">
        <v>2083.04</v>
      </c>
      <c r="R1166" s="68" t="s">
        <v>638</v>
      </c>
      <c r="S1166" s="363"/>
      <c r="T1166" s="277"/>
    </row>
    <row r="1167" spans="1:20" ht="63.75">
      <c r="A1167" s="192">
        <v>597</v>
      </c>
      <c r="B1167" s="68"/>
      <c r="C1167" s="214" t="s">
        <v>677</v>
      </c>
      <c r="D1167" s="215">
        <v>45096</v>
      </c>
      <c r="E1167" s="192" t="s">
        <v>3429</v>
      </c>
      <c r="F1167" s="192" t="s">
        <v>6</v>
      </c>
      <c r="G1167" s="192">
        <v>2309791</v>
      </c>
      <c r="H1167" s="68"/>
      <c r="I1167" s="198" t="s">
        <v>3704</v>
      </c>
      <c r="J1167" s="68"/>
      <c r="K1167" s="68"/>
      <c r="L1167" s="68"/>
      <c r="M1167" s="68"/>
      <c r="N1167" s="362"/>
      <c r="O1167" s="362"/>
      <c r="P1167" s="216">
        <v>0</v>
      </c>
      <c r="Q1167" s="216">
        <v>177481.92</v>
      </c>
      <c r="R1167" s="68" t="s">
        <v>638</v>
      </c>
      <c r="S1167" s="363"/>
      <c r="T1167" s="277"/>
    </row>
    <row r="1168" spans="1:20" ht="63.75">
      <c r="A1168" s="192">
        <v>597</v>
      </c>
      <c r="B1168" s="68"/>
      <c r="C1168" s="214" t="s">
        <v>677</v>
      </c>
      <c r="D1168" s="215">
        <v>45096</v>
      </c>
      <c r="E1168" s="192" t="s">
        <v>3430</v>
      </c>
      <c r="F1168" s="192" t="s">
        <v>14</v>
      </c>
      <c r="G1168" s="192">
        <v>2309792</v>
      </c>
      <c r="H1168" s="68"/>
      <c r="I1168" s="198" t="s">
        <v>3705</v>
      </c>
      <c r="J1168" s="68"/>
      <c r="K1168" s="68"/>
      <c r="L1168" s="68"/>
      <c r="M1168" s="68"/>
      <c r="N1168" s="362"/>
      <c r="O1168" s="362"/>
      <c r="P1168" s="216">
        <v>50</v>
      </c>
      <c r="Q1168" s="216">
        <v>0</v>
      </c>
      <c r="R1168" s="68" t="s">
        <v>638</v>
      </c>
      <c r="S1168" s="363"/>
      <c r="T1168" s="277"/>
    </row>
    <row r="1169" spans="1:20" ht="51">
      <c r="A1169" s="192" t="s">
        <v>541</v>
      </c>
      <c r="B1169" s="68"/>
      <c r="C1169" s="214" t="s">
        <v>590</v>
      </c>
      <c r="D1169" s="215">
        <v>45096</v>
      </c>
      <c r="E1169" s="192" t="s">
        <v>3431</v>
      </c>
      <c r="F1169" s="192" t="s">
        <v>3</v>
      </c>
      <c r="G1169" s="192">
        <v>2121161</v>
      </c>
      <c r="H1169" s="68"/>
      <c r="I1169" s="198" t="s">
        <v>3237</v>
      </c>
      <c r="J1169" s="68"/>
      <c r="K1169" s="68"/>
      <c r="L1169" s="68"/>
      <c r="M1169" s="68"/>
      <c r="N1169" s="362"/>
      <c r="O1169" s="362"/>
      <c r="P1169" s="216">
        <v>0</v>
      </c>
      <c r="Q1169" s="216">
        <v>1500</v>
      </c>
      <c r="R1169" s="68" t="s">
        <v>638</v>
      </c>
      <c r="S1169" s="363"/>
      <c r="T1169" s="277"/>
    </row>
    <row r="1170" spans="1:20" ht="51">
      <c r="A1170" s="192" t="s">
        <v>541</v>
      </c>
      <c r="B1170" s="68"/>
      <c r="C1170" s="214" t="s">
        <v>590</v>
      </c>
      <c r="D1170" s="215">
        <v>45096</v>
      </c>
      <c r="E1170" s="192" t="s">
        <v>3432</v>
      </c>
      <c r="F1170" s="192" t="s">
        <v>3</v>
      </c>
      <c r="G1170" s="192">
        <v>2121169</v>
      </c>
      <c r="H1170" s="68"/>
      <c r="I1170" s="198" t="s">
        <v>3706</v>
      </c>
      <c r="J1170" s="68"/>
      <c r="K1170" s="68"/>
      <c r="L1170" s="68"/>
      <c r="M1170" s="68"/>
      <c r="N1170" s="362"/>
      <c r="O1170" s="362"/>
      <c r="P1170" s="216">
        <v>0</v>
      </c>
      <c r="Q1170" s="216">
        <v>3808.5</v>
      </c>
      <c r="R1170" s="68" t="s">
        <v>638</v>
      </c>
      <c r="S1170" s="363"/>
      <c r="T1170" s="277"/>
    </row>
    <row r="1171" spans="1:20" ht="51">
      <c r="A1171" s="192" t="s">
        <v>542</v>
      </c>
      <c r="B1171" s="68"/>
      <c r="C1171" s="214" t="s">
        <v>691</v>
      </c>
      <c r="D1171" s="215">
        <v>45096</v>
      </c>
      <c r="E1171" s="192" t="s">
        <v>3433</v>
      </c>
      <c r="F1171" s="192" t="s">
        <v>3</v>
      </c>
      <c r="G1171" s="192">
        <v>2121055</v>
      </c>
      <c r="H1171" s="68"/>
      <c r="I1171" s="198" t="s">
        <v>3707</v>
      </c>
      <c r="J1171" s="68"/>
      <c r="K1171" s="68"/>
      <c r="L1171" s="68"/>
      <c r="M1171" s="68"/>
      <c r="N1171" s="362"/>
      <c r="O1171" s="362"/>
      <c r="P1171" s="216">
        <v>0</v>
      </c>
      <c r="Q1171" s="216">
        <v>496317.61</v>
      </c>
      <c r="R1171" s="68" t="s">
        <v>638</v>
      </c>
      <c r="S1171" s="363"/>
      <c r="T1171" s="277"/>
    </row>
    <row r="1172" spans="1:20" ht="51">
      <c r="A1172" s="192" t="s">
        <v>541</v>
      </c>
      <c r="B1172" s="68"/>
      <c r="C1172" s="214" t="s">
        <v>590</v>
      </c>
      <c r="D1172" s="215">
        <v>45097</v>
      </c>
      <c r="E1172" s="192" t="s">
        <v>3434</v>
      </c>
      <c r="F1172" s="192" t="s">
        <v>3</v>
      </c>
      <c r="G1172" s="192">
        <v>2121324</v>
      </c>
      <c r="H1172" s="68"/>
      <c r="I1172" s="198" t="s">
        <v>1763</v>
      </c>
      <c r="J1172" s="68"/>
      <c r="K1172" s="68"/>
      <c r="L1172" s="68"/>
      <c r="M1172" s="68"/>
      <c r="N1172" s="362"/>
      <c r="O1172" s="362"/>
      <c r="P1172" s="216">
        <v>0</v>
      </c>
      <c r="Q1172" s="216">
        <v>550</v>
      </c>
      <c r="R1172" s="68" t="s">
        <v>638</v>
      </c>
      <c r="S1172" s="363"/>
      <c r="T1172" s="277"/>
    </row>
    <row r="1173" spans="1:20" ht="51">
      <c r="A1173" s="192" t="s">
        <v>541</v>
      </c>
      <c r="B1173" s="68"/>
      <c r="C1173" s="214" t="s">
        <v>590</v>
      </c>
      <c r="D1173" s="215">
        <v>45097</v>
      </c>
      <c r="E1173" s="192" t="s">
        <v>3435</v>
      </c>
      <c r="F1173" s="192" t="s">
        <v>3</v>
      </c>
      <c r="G1173" s="192">
        <v>2121353</v>
      </c>
      <c r="H1173" s="68"/>
      <c r="I1173" s="198" t="s">
        <v>3708</v>
      </c>
      <c r="J1173" s="68"/>
      <c r="K1173" s="68"/>
      <c r="L1173" s="68"/>
      <c r="M1173" s="68"/>
      <c r="N1173" s="362"/>
      <c r="O1173" s="362"/>
      <c r="P1173" s="216">
        <v>0</v>
      </c>
      <c r="Q1173" s="216">
        <v>950</v>
      </c>
      <c r="R1173" s="68" t="s">
        <v>638</v>
      </c>
      <c r="S1173" s="363"/>
      <c r="T1173" s="277"/>
    </row>
    <row r="1174" spans="1:20" ht="51">
      <c r="A1174" s="192" t="s">
        <v>541</v>
      </c>
      <c r="B1174" s="68"/>
      <c r="C1174" s="214" t="s">
        <v>590</v>
      </c>
      <c r="D1174" s="215">
        <v>45097</v>
      </c>
      <c r="E1174" s="192" t="s">
        <v>3436</v>
      </c>
      <c r="F1174" s="192" t="s">
        <v>3</v>
      </c>
      <c r="G1174" s="192">
        <v>2121432</v>
      </c>
      <c r="H1174" s="68"/>
      <c r="I1174" s="198" t="s">
        <v>3709</v>
      </c>
      <c r="J1174" s="68"/>
      <c r="K1174" s="68"/>
      <c r="L1174" s="68"/>
      <c r="M1174" s="68"/>
      <c r="N1174" s="362"/>
      <c r="O1174" s="362"/>
      <c r="P1174" s="216">
        <v>0</v>
      </c>
      <c r="Q1174" s="216">
        <v>1788.3</v>
      </c>
      <c r="R1174" s="68" t="s">
        <v>638</v>
      </c>
      <c r="S1174" s="363"/>
      <c r="T1174" s="277"/>
    </row>
    <row r="1175" spans="1:20" ht="51">
      <c r="A1175" s="192" t="s">
        <v>541</v>
      </c>
      <c r="B1175" s="68"/>
      <c r="C1175" s="214" t="s">
        <v>590</v>
      </c>
      <c r="D1175" s="215">
        <v>45097</v>
      </c>
      <c r="E1175" s="192" t="s">
        <v>3437</v>
      </c>
      <c r="F1175" s="192" t="s">
        <v>3</v>
      </c>
      <c r="G1175" s="192">
        <v>2121343</v>
      </c>
      <c r="H1175" s="68"/>
      <c r="I1175" s="198" t="s">
        <v>3710</v>
      </c>
      <c r="J1175" s="68"/>
      <c r="K1175" s="68"/>
      <c r="L1175" s="68"/>
      <c r="M1175" s="68"/>
      <c r="N1175" s="362"/>
      <c r="O1175" s="362"/>
      <c r="P1175" s="216">
        <v>0</v>
      </c>
      <c r="Q1175" s="216">
        <v>359492.35</v>
      </c>
      <c r="R1175" s="68" t="s">
        <v>638</v>
      </c>
      <c r="S1175" s="363"/>
      <c r="T1175" s="277"/>
    </row>
    <row r="1176" spans="1:20" ht="51">
      <c r="A1176" s="192">
        <v>35</v>
      </c>
      <c r="B1176" s="68"/>
      <c r="C1176" s="214" t="s">
        <v>43</v>
      </c>
      <c r="D1176" s="215">
        <v>45097</v>
      </c>
      <c r="E1176" s="192" t="s">
        <v>3438</v>
      </c>
      <c r="F1176" s="192" t="s">
        <v>3</v>
      </c>
      <c r="G1176" s="192">
        <v>2121344</v>
      </c>
      <c r="H1176" s="68"/>
      <c r="I1176" s="198" t="s">
        <v>3711</v>
      </c>
      <c r="J1176" s="68"/>
      <c r="K1176" s="68"/>
      <c r="L1176" s="68"/>
      <c r="M1176" s="68"/>
      <c r="N1176" s="362"/>
      <c r="O1176" s="362"/>
      <c r="P1176" s="216">
        <v>0</v>
      </c>
      <c r="Q1176" s="216">
        <v>202</v>
      </c>
      <c r="R1176" s="68" t="s">
        <v>638</v>
      </c>
      <c r="S1176" s="363"/>
      <c r="T1176" s="277"/>
    </row>
    <row r="1177" spans="1:20" ht="51">
      <c r="A1177" s="192" t="s">
        <v>541</v>
      </c>
      <c r="B1177" s="68"/>
      <c r="C1177" s="214" t="s">
        <v>590</v>
      </c>
      <c r="D1177" s="215">
        <v>45097</v>
      </c>
      <c r="E1177" s="192" t="s">
        <v>3439</v>
      </c>
      <c r="F1177" s="192" t="s">
        <v>3</v>
      </c>
      <c r="G1177" s="192">
        <v>2121345</v>
      </c>
      <c r="H1177" s="68"/>
      <c r="I1177" s="198" t="s">
        <v>3712</v>
      </c>
      <c r="J1177" s="68"/>
      <c r="K1177" s="68"/>
      <c r="L1177" s="68"/>
      <c r="M1177" s="68"/>
      <c r="N1177" s="362"/>
      <c r="O1177" s="362"/>
      <c r="P1177" s="216">
        <v>0</v>
      </c>
      <c r="Q1177" s="216">
        <v>43208.81</v>
      </c>
      <c r="R1177" s="68" t="s">
        <v>638</v>
      </c>
      <c r="S1177" s="363"/>
      <c r="T1177" s="277"/>
    </row>
    <row r="1178" spans="1:20" ht="51">
      <c r="A1178" s="192">
        <v>35</v>
      </c>
      <c r="B1178" s="68"/>
      <c r="C1178" s="214" t="s">
        <v>43</v>
      </c>
      <c r="D1178" s="215">
        <v>45097</v>
      </c>
      <c r="E1178" s="192" t="s">
        <v>3440</v>
      </c>
      <c r="F1178" s="192" t="s">
        <v>3</v>
      </c>
      <c r="G1178" s="192">
        <v>2121346</v>
      </c>
      <c r="H1178" s="68"/>
      <c r="I1178" s="198" t="s">
        <v>3713</v>
      </c>
      <c r="J1178" s="68"/>
      <c r="K1178" s="68"/>
      <c r="L1178" s="68"/>
      <c r="M1178" s="68"/>
      <c r="N1178" s="362"/>
      <c r="O1178" s="362"/>
      <c r="P1178" s="216">
        <v>0</v>
      </c>
      <c r="Q1178" s="216">
        <v>885</v>
      </c>
      <c r="R1178" s="68" t="s">
        <v>638</v>
      </c>
      <c r="S1178" s="363"/>
      <c r="T1178" s="277"/>
    </row>
    <row r="1179" spans="1:20" ht="51">
      <c r="A1179" s="192">
        <v>35</v>
      </c>
      <c r="B1179" s="68"/>
      <c r="C1179" s="214" t="s">
        <v>43</v>
      </c>
      <c r="D1179" s="215">
        <v>45097</v>
      </c>
      <c r="E1179" s="192" t="s">
        <v>3441</v>
      </c>
      <c r="F1179" s="192" t="s">
        <v>3</v>
      </c>
      <c r="G1179" s="192">
        <v>2121347</v>
      </c>
      <c r="H1179" s="68"/>
      <c r="I1179" s="198" t="s">
        <v>3714</v>
      </c>
      <c r="J1179" s="68"/>
      <c r="K1179" s="68"/>
      <c r="L1179" s="68"/>
      <c r="M1179" s="68"/>
      <c r="N1179" s="362"/>
      <c r="O1179" s="362"/>
      <c r="P1179" s="216">
        <v>0</v>
      </c>
      <c r="Q1179" s="216">
        <v>34593</v>
      </c>
      <c r="R1179" s="68" t="s">
        <v>638</v>
      </c>
      <c r="S1179" s="363"/>
      <c r="T1179" s="277"/>
    </row>
    <row r="1180" spans="1:20" ht="63.75">
      <c r="A1180" s="192">
        <v>35</v>
      </c>
      <c r="B1180" s="68"/>
      <c r="C1180" s="214" t="s">
        <v>43</v>
      </c>
      <c r="D1180" s="215">
        <v>45097</v>
      </c>
      <c r="E1180" s="192" t="s">
        <v>3442</v>
      </c>
      <c r="F1180" s="192" t="s">
        <v>3</v>
      </c>
      <c r="G1180" s="192">
        <v>2121348</v>
      </c>
      <c r="H1180" s="68"/>
      <c r="I1180" s="198" t="s">
        <v>3715</v>
      </c>
      <c r="J1180" s="68"/>
      <c r="K1180" s="68"/>
      <c r="L1180" s="68"/>
      <c r="M1180" s="68"/>
      <c r="N1180" s="362"/>
      <c r="O1180" s="362"/>
      <c r="P1180" s="216">
        <v>0</v>
      </c>
      <c r="Q1180" s="216">
        <v>3471</v>
      </c>
      <c r="R1180" s="68" t="s">
        <v>638</v>
      </c>
      <c r="S1180" s="363"/>
      <c r="T1180" s="277"/>
    </row>
    <row r="1181" spans="1:20" ht="51">
      <c r="A1181" s="192" t="s">
        <v>541</v>
      </c>
      <c r="B1181" s="68"/>
      <c r="C1181" s="214" t="s">
        <v>590</v>
      </c>
      <c r="D1181" s="215">
        <v>45097</v>
      </c>
      <c r="E1181" s="192" t="s">
        <v>3443</v>
      </c>
      <c r="F1181" s="192" t="s">
        <v>3</v>
      </c>
      <c r="G1181" s="192">
        <v>2121403</v>
      </c>
      <c r="H1181" s="68"/>
      <c r="I1181" s="198" t="s">
        <v>3716</v>
      </c>
      <c r="J1181" s="68"/>
      <c r="K1181" s="68"/>
      <c r="L1181" s="68"/>
      <c r="M1181" s="68"/>
      <c r="N1181" s="362"/>
      <c r="O1181" s="362"/>
      <c r="P1181" s="216">
        <v>0</v>
      </c>
      <c r="Q1181" s="216">
        <v>555</v>
      </c>
      <c r="R1181" s="68" t="s">
        <v>638</v>
      </c>
      <c r="S1181" s="363"/>
      <c r="T1181" s="277"/>
    </row>
    <row r="1182" spans="1:20" ht="51">
      <c r="A1182" s="192" t="s">
        <v>541</v>
      </c>
      <c r="B1182" s="68"/>
      <c r="C1182" s="214" t="s">
        <v>590</v>
      </c>
      <c r="D1182" s="215">
        <v>45099</v>
      </c>
      <c r="E1182" s="192" t="s">
        <v>3444</v>
      </c>
      <c r="F1182" s="192" t="s">
        <v>3</v>
      </c>
      <c r="G1182" s="192">
        <v>2121667</v>
      </c>
      <c r="H1182" s="68"/>
      <c r="I1182" s="198" t="s">
        <v>3717</v>
      </c>
      <c r="J1182" s="68"/>
      <c r="K1182" s="68"/>
      <c r="L1182" s="68"/>
      <c r="M1182" s="68"/>
      <c r="N1182" s="362"/>
      <c r="O1182" s="362"/>
      <c r="P1182" s="216">
        <v>0</v>
      </c>
      <c r="Q1182" s="216">
        <v>4152.16</v>
      </c>
      <c r="R1182" s="68" t="s">
        <v>638</v>
      </c>
      <c r="S1182" s="363"/>
      <c r="T1182" s="277"/>
    </row>
    <row r="1183" spans="1:20" ht="51">
      <c r="A1183" s="192" t="s">
        <v>542</v>
      </c>
      <c r="B1183" s="68"/>
      <c r="C1183" s="214" t="s">
        <v>691</v>
      </c>
      <c r="D1183" s="215">
        <v>45099</v>
      </c>
      <c r="E1183" s="192" t="s">
        <v>3445</v>
      </c>
      <c r="F1183" s="192" t="s">
        <v>10</v>
      </c>
      <c r="G1183" s="192">
        <v>17455</v>
      </c>
      <c r="H1183" s="68"/>
      <c r="I1183" s="198" t="s">
        <v>3718</v>
      </c>
      <c r="J1183" s="68"/>
      <c r="K1183" s="68"/>
      <c r="L1183" s="68"/>
      <c r="M1183" s="68"/>
      <c r="N1183" s="362"/>
      <c r="O1183" s="362"/>
      <c r="P1183" s="216">
        <v>567.38</v>
      </c>
      <c r="Q1183" s="216">
        <v>0</v>
      </c>
      <c r="R1183" s="68" t="s">
        <v>638</v>
      </c>
      <c r="S1183" s="363"/>
      <c r="T1183" s="277"/>
    </row>
    <row r="1184" spans="1:20" ht="51">
      <c r="A1184" s="192" t="s">
        <v>541</v>
      </c>
      <c r="B1184" s="68"/>
      <c r="C1184" s="214" t="s">
        <v>590</v>
      </c>
      <c r="D1184" s="215">
        <v>45099</v>
      </c>
      <c r="E1184" s="192" t="s">
        <v>3446</v>
      </c>
      <c r="F1184" s="192" t="s">
        <v>3</v>
      </c>
      <c r="G1184" s="192">
        <v>2121743</v>
      </c>
      <c r="H1184" s="68"/>
      <c r="I1184" s="198" t="s">
        <v>3719</v>
      </c>
      <c r="J1184" s="68"/>
      <c r="K1184" s="68"/>
      <c r="L1184" s="68"/>
      <c r="M1184" s="68"/>
      <c r="N1184" s="362"/>
      <c r="O1184" s="362"/>
      <c r="P1184" s="216">
        <v>0</v>
      </c>
      <c r="Q1184" s="216">
        <v>120</v>
      </c>
      <c r="R1184" s="68" t="s">
        <v>638</v>
      </c>
      <c r="S1184" s="363"/>
      <c r="T1184" s="277"/>
    </row>
    <row r="1185" spans="1:20" ht="51">
      <c r="A1185" s="192" t="s">
        <v>541</v>
      </c>
      <c r="B1185" s="68"/>
      <c r="C1185" s="214" t="s">
        <v>590</v>
      </c>
      <c r="D1185" s="215">
        <v>45099</v>
      </c>
      <c r="E1185" s="192" t="s">
        <v>3447</v>
      </c>
      <c r="F1185" s="192" t="s">
        <v>3</v>
      </c>
      <c r="G1185" s="192">
        <v>2121759</v>
      </c>
      <c r="H1185" s="68"/>
      <c r="I1185" s="198" t="s">
        <v>3720</v>
      </c>
      <c r="J1185" s="68"/>
      <c r="K1185" s="68"/>
      <c r="L1185" s="68"/>
      <c r="M1185" s="68"/>
      <c r="N1185" s="362"/>
      <c r="O1185" s="362"/>
      <c r="P1185" s="216">
        <v>0</v>
      </c>
      <c r="Q1185" s="216">
        <v>523.63</v>
      </c>
      <c r="R1185" s="68" t="s">
        <v>638</v>
      </c>
      <c r="S1185" s="363"/>
      <c r="T1185" s="277"/>
    </row>
    <row r="1186" spans="1:20" ht="51">
      <c r="A1186" s="192" t="s">
        <v>541</v>
      </c>
      <c r="B1186" s="68"/>
      <c r="C1186" s="214" t="s">
        <v>590</v>
      </c>
      <c r="D1186" s="215">
        <v>45099</v>
      </c>
      <c r="E1186" s="192" t="s">
        <v>3448</v>
      </c>
      <c r="F1186" s="192" t="s">
        <v>3</v>
      </c>
      <c r="G1186" s="192">
        <v>2121781</v>
      </c>
      <c r="H1186" s="68"/>
      <c r="I1186" s="198" t="s">
        <v>3721</v>
      </c>
      <c r="J1186" s="68"/>
      <c r="K1186" s="68"/>
      <c r="L1186" s="68"/>
      <c r="M1186" s="68"/>
      <c r="N1186" s="362"/>
      <c r="O1186" s="362"/>
      <c r="P1186" s="216">
        <v>0</v>
      </c>
      <c r="Q1186" s="216">
        <v>7443.65</v>
      </c>
      <c r="R1186" s="68" t="s">
        <v>638</v>
      </c>
      <c r="S1186" s="363"/>
      <c r="T1186" s="277"/>
    </row>
    <row r="1187" spans="1:20" ht="63.75">
      <c r="A1187" s="192">
        <v>301</v>
      </c>
      <c r="B1187" s="68"/>
      <c r="C1187" s="214" t="s">
        <v>128</v>
      </c>
      <c r="D1187" s="215">
        <v>45099</v>
      </c>
      <c r="E1187" s="192" t="s">
        <v>3449</v>
      </c>
      <c r="F1187" s="192" t="s">
        <v>3</v>
      </c>
      <c r="G1187" s="192">
        <v>2121671</v>
      </c>
      <c r="H1187" s="68"/>
      <c r="I1187" s="198" t="s">
        <v>3722</v>
      </c>
      <c r="J1187" s="68"/>
      <c r="K1187" s="68"/>
      <c r="L1187" s="68"/>
      <c r="M1187" s="68"/>
      <c r="N1187" s="362"/>
      <c r="O1187" s="362"/>
      <c r="P1187" s="216">
        <v>0</v>
      </c>
      <c r="Q1187" s="216">
        <v>1500000</v>
      </c>
      <c r="R1187" s="68" t="s">
        <v>638</v>
      </c>
      <c r="S1187" s="363"/>
      <c r="T1187" s="277"/>
    </row>
    <row r="1188" spans="1:20" ht="76.5">
      <c r="A1188" s="192">
        <v>597</v>
      </c>
      <c r="B1188" s="68"/>
      <c r="C1188" s="214" t="s">
        <v>677</v>
      </c>
      <c r="D1188" s="215">
        <v>45099</v>
      </c>
      <c r="E1188" s="192" t="s">
        <v>3450</v>
      </c>
      <c r="F1188" s="192" t="s">
        <v>6</v>
      </c>
      <c r="G1188" s="192">
        <v>2313416</v>
      </c>
      <c r="H1188" s="68"/>
      <c r="I1188" s="198" t="s">
        <v>3723</v>
      </c>
      <c r="J1188" s="68"/>
      <c r="K1188" s="68"/>
      <c r="L1188" s="68"/>
      <c r="M1188" s="68"/>
      <c r="N1188" s="362"/>
      <c r="O1188" s="362"/>
      <c r="P1188" s="216">
        <v>0</v>
      </c>
      <c r="Q1188" s="216">
        <v>195921.6</v>
      </c>
      <c r="R1188" s="68" t="s">
        <v>638</v>
      </c>
      <c r="S1188" s="363"/>
      <c r="T1188" s="277"/>
    </row>
    <row r="1189" spans="1:20" ht="63.75">
      <c r="A1189" s="192">
        <v>597</v>
      </c>
      <c r="B1189" s="68"/>
      <c r="C1189" s="214" t="s">
        <v>677</v>
      </c>
      <c r="D1189" s="215">
        <v>45099</v>
      </c>
      <c r="E1189" s="192" t="s">
        <v>3451</v>
      </c>
      <c r="F1189" s="192" t="s">
        <v>14</v>
      </c>
      <c r="G1189" s="192">
        <v>2313417</v>
      </c>
      <c r="H1189" s="68"/>
      <c r="I1189" s="198" t="s">
        <v>3724</v>
      </c>
      <c r="J1189" s="68"/>
      <c r="K1189" s="68"/>
      <c r="L1189" s="68"/>
      <c r="M1189" s="68"/>
      <c r="N1189" s="362"/>
      <c r="O1189" s="362"/>
      <c r="P1189" s="216">
        <v>50</v>
      </c>
      <c r="Q1189" s="216">
        <v>0</v>
      </c>
      <c r="R1189" s="68" t="s">
        <v>638</v>
      </c>
      <c r="S1189" s="363"/>
      <c r="T1189" s="277"/>
    </row>
    <row r="1190" spans="1:20" ht="89.25">
      <c r="A1190" s="192" t="s">
        <v>542</v>
      </c>
      <c r="B1190" s="68"/>
      <c r="C1190" s="214" t="s">
        <v>691</v>
      </c>
      <c r="D1190" s="215">
        <v>45099</v>
      </c>
      <c r="E1190" s="192" t="s">
        <v>3452</v>
      </c>
      <c r="F1190" s="192" t="s">
        <v>10</v>
      </c>
      <c r="G1190" s="192">
        <v>1062950</v>
      </c>
      <c r="H1190" s="68"/>
      <c r="I1190" s="198" t="s">
        <v>3725</v>
      </c>
      <c r="J1190" s="68"/>
      <c r="K1190" s="68"/>
      <c r="L1190" s="68"/>
      <c r="M1190" s="68"/>
      <c r="N1190" s="362"/>
      <c r="O1190" s="362"/>
      <c r="P1190" s="216">
        <v>50</v>
      </c>
      <c r="Q1190" s="216">
        <v>0</v>
      </c>
      <c r="R1190" s="68" t="s">
        <v>638</v>
      </c>
      <c r="S1190" s="363"/>
      <c r="T1190" s="277"/>
    </row>
    <row r="1191" spans="1:20" ht="51">
      <c r="A1191" s="192" t="s">
        <v>541</v>
      </c>
      <c r="B1191" s="68"/>
      <c r="C1191" s="214" t="s">
        <v>590</v>
      </c>
      <c r="D1191" s="215">
        <v>45100</v>
      </c>
      <c r="E1191" s="192" t="s">
        <v>3453</v>
      </c>
      <c r="F1191" s="192" t="s">
        <v>3</v>
      </c>
      <c r="G1191" s="192">
        <v>2122032</v>
      </c>
      <c r="H1191" s="68"/>
      <c r="I1191" s="198" t="s">
        <v>3726</v>
      </c>
      <c r="J1191" s="68"/>
      <c r="K1191" s="68"/>
      <c r="L1191" s="68"/>
      <c r="M1191" s="68"/>
      <c r="N1191" s="362"/>
      <c r="O1191" s="362"/>
      <c r="P1191" s="216">
        <v>0</v>
      </c>
      <c r="Q1191" s="216">
        <v>249.78</v>
      </c>
      <c r="R1191" s="68" t="s">
        <v>638</v>
      </c>
      <c r="S1191" s="363"/>
      <c r="T1191" s="277"/>
    </row>
    <row r="1192" spans="1:20" ht="51">
      <c r="A1192" s="192" t="s">
        <v>541</v>
      </c>
      <c r="B1192" s="68"/>
      <c r="C1192" s="214" t="s">
        <v>590</v>
      </c>
      <c r="D1192" s="215">
        <v>45100</v>
      </c>
      <c r="E1192" s="192" t="s">
        <v>3454</v>
      </c>
      <c r="F1192" s="192" t="s">
        <v>3</v>
      </c>
      <c r="G1192" s="192">
        <v>2122052</v>
      </c>
      <c r="H1192" s="68"/>
      <c r="I1192" s="198" t="s">
        <v>3727</v>
      </c>
      <c r="J1192" s="68"/>
      <c r="K1192" s="68"/>
      <c r="L1192" s="68"/>
      <c r="M1192" s="68"/>
      <c r="N1192" s="362"/>
      <c r="O1192" s="362"/>
      <c r="P1192" s="216">
        <v>0</v>
      </c>
      <c r="Q1192" s="216">
        <v>40.340000000000003</v>
      </c>
      <c r="R1192" s="68" t="s">
        <v>1464</v>
      </c>
      <c r="S1192" s="363"/>
      <c r="T1192" s="277"/>
    </row>
    <row r="1193" spans="1:20" ht="63.75">
      <c r="A1193" s="192">
        <v>344</v>
      </c>
      <c r="B1193" s="68"/>
      <c r="C1193" s="214" t="s">
        <v>139</v>
      </c>
      <c r="D1193" s="215">
        <v>45100</v>
      </c>
      <c r="E1193" s="192" t="s">
        <v>3455</v>
      </c>
      <c r="F1193" s="192" t="s">
        <v>6</v>
      </c>
      <c r="G1193" s="192">
        <v>1832950</v>
      </c>
      <c r="H1193" s="68"/>
      <c r="I1193" s="198" t="s">
        <v>3728</v>
      </c>
      <c r="J1193" s="68"/>
      <c r="K1193" s="68"/>
      <c r="L1193" s="68"/>
      <c r="M1193" s="68"/>
      <c r="N1193" s="362"/>
      <c r="O1193" s="362"/>
      <c r="P1193" s="216">
        <v>0</v>
      </c>
      <c r="Q1193" s="216">
        <v>387240</v>
      </c>
      <c r="R1193" s="68" t="s">
        <v>638</v>
      </c>
      <c r="S1193" s="363"/>
      <c r="T1193" s="277"/>
    </row>
    <row r="1194" spans="1:20" ht="63.75">
      <c r="A1194" s="192" t="s">
        <v>541</v>
      </c>
      <c r="B1194" s="68"/>
      <c r="C1194" s="214" t="s">
        <v>590</v>
      </c>
      <c r="D1194" s="215">
        <v>45100</v>
      </c>
      <c r="E1194" s="192" t="s">
        <v>3458</v>
      </c>
      <c r="F1194" s="192" t="s">
        <v>3</v>
      </c>
      <c r="G1194" s="192">
        <v>2122080</v>
      </c>
      <c r="H1194" s="68"/>
      <c r="I1194" s="198" t="s">
        <v>3731</v>
      </c>
      <c r="J1194" s="68"/>
      <c r="K1194" s="68"/>
      <c r="L1194" s="68"/>
      <c r="M1194" s="68"/>
      <c r="N1194" s="362"/>
      <c r="O1194" s="362"/>
      <c r="P1194" s="216">
        <v>0</v>
      </c>
      <c r="Q1194" s="216">
        <v>249.78</v>
      </c>
      <c r="R1194" s="68" t="s">
        <v>638</v>
      </c>
      <c r="S1194" s="363"/>
      <c r="T1194" s="277"/>
    </row>
    <row r="1195" spans="1:20" ht="51">
      <c r="A1195" s="192" t="s">
        <v>541</v>
      </c>
      <c r="B1195" s="68"/>
      <c r="C1195" s="214" t="s">
        <v>590</v>
      </c>
      <c r="D1195" s="215">
        <v>45100</v>
      </c>
      <c r="E1195" s="192" t="s">
        <v>3459</v>
      </c>
      <c r="F1195" s="192" t="s">
        <v>3</v>
      </c>
      <c r="G1195" s="192">
        <v>2122083</v>
      </c>
      <c r="H1195" s="68"/>
      <c r="I1195" s="198" t="s">
        <v>3732</v>
      </c>
      <c r="J1195" s="68"/>
      <c r="K1195" s="68"/>
      <c r="L1195" s="68"/>
      <c r="M1195" s="68"/>
      <c r="N1195" s="362"/>
      <c r="O1195" s="362"/>
      <c r="P1195" s="216">
        <v>0</v>
      </c>
      <c r="Q1195" s="216">
        <v>7903.24</v>
      </c>
      <c r="R1195" s="68" t="s">
        <v>638</v>
      </c>
      <c r="S1195" s="363"/>
      <c r="T1195" s="277"/>
    </row>
    <row r="1196" spans="1:20" ht="51">
      <c r="A1196" s="192" t="s">
        <v>541</v>
      </c>
      <c r="B1196" s="68"/>
      <c r="C1196" s="214" t="s">
        <v>590</v>
      </c>
      <c r="D1196" s="215">
        <v>45100</v>
      </c>
      <c r="E1196" s="192" t="s">
        <v>3461</v>
      </c>
      <c r="F1196" s="192" t="s">
        <v>3</v>
      </c>
      <c r="G1196" s="192">
        <v>2122020</v>
      </c>
      <c r="H1196" s="68"/>
      <c r="I1196" s="198" t="s">
        <v>3734</v>
      </c>
      <c r="J1196" s="68"/>
      <c r="K1196" s="68"/>
      <c r="L1196" s="68"/>
      <c r="M1196" s="68"/>
      <c r="N1196" s="362"/>
      <c r="O1196" s="362"/>
      <c r="P1196" s="216">
        <v>0</v>
      </c>
      <c r="Q1196" s="216">
        <v>12790.75</v>
      </c>
      <c r="R1196" s="68" t="s">
        <v>638</v>
      </c>
      <c r="S1196" s="363"/>
      <c r="T1196" s="277"/>
    </row>
    <row r="1197" spans="1:20" ht="51">
      <c r="A1197" s="192" t="s">
        <v>541</v>
      </c>
      <c r="B1197" s="68"/>
      <c r="C1197" s="214" t="s">
        <v>590</v>
      </c>
      <c r="D1197" s="215">
        <v>45100</v>
      </c>
      <c r="E1197" s="192" t="s">
        <v>3462</v>
      </c>
      <c r="F1197" s="192" t="s">
        <v>3</v>
      </c>
      <c r="G1197" s="192">
        <v>2122031</v>
      </c>
      <c r="H1197" s="68"/>
      <c r="I1197" s="198" t="s">
        <v>3735</v>
      </c>
      <c r="J1197" s="68"/>
      <c r="K1197" s="68"/>
      <c r="L1197" s="68"/>
      <c r="M1197" s="68"/>
      <c r="N1197" s="362"/>
      <c r="O1197" s="362"/>
      <c r="P1197" s="216">
        <v>0</v>
      </c>
      <c r="Q1197" s="216">
        <v>2509.12</v>
      </c>
      <c r="R1197" s="68" t="s">
        <v>638</v>
      </c>
      <c r="S1197" s="363"/>
      <c r="T1197" s="277"/>
    </row>
    <row r="1198" spans="1:20" ht="63.75">
      <c r="A1198" s="192">
        <v>597</v>
      </c>
      <c r="B1198" s="68"/>
      <c r="C1198" s="214" t="s">
        <v>677</v>
      </c>
      <c r="D1198" s="215">
        <v>45100</v>
      </c>
      <c r="E1198" s="192" t="s">
        <v>3463</v>
      </c>
      <c r="F1198" s="192" t="s">
        <v>6</v>
      </c>
      <c r="G1198" s="192">
        <v>2315117</v>
      </c>
      <c r="H1198" s="68"/>
      <c r="I1198" s="198" t="s">
        <v>3736</v>
      </c>
      <c r="J1198" s="68"/>
      <c r="K1198" s="68"/>
      <c r="L1198" s="68"/>
      <c r="M1198" s="68"/>
      <c r="N1198" s="362"/>
      <c r="O1198" s="362"/>
      <c r="P1198" s="216">
        <v>0</v>
      </c>
      <c r="Q1198" s="216">
        <v>472311</v>
      </c>
      <c r="R1198" s="68" t="s">
        <v>638</v>
      </c>
      <c r="S1198" s="363"/>
      <c r="T1198" s="277"/>
    </row>
    <row r="1199" spans="1:20" ht="63.75">
      <c r="A1199" s="192">
        <v>597</v>
      </c>
      <c r="B1199" s="68"/>
      <c r="C1199" s="214" t="s">
        <v>677</v>
      </c>
      <c r="D1199" s="215">
        <v>45100</v>
      </c>
      <c r="E1199" s="192" t="s">
        <v>3464</v>
      </c>
      <c r="F1199" s="192" t="s">
        <v>14</v>
      </c>
      <c r="G1199" s="192">
        <v>2315118</v>
      </c>
      <c r="H1199" s="68"/>
      <c r="I1199" s="198" t="s">
        <v>3737</v>
      </c>
      <c r="J1199" s="68"/>
      <c r="K1199" s="68"/>
      <c r="L1199" s="68"/>
      <c r="M1199" s="68"/>
      <c r="N1199" s="362"/>
      <c r="O1199" s="362"/>
      <c r="P1199" s="216">
        <v>50</v>
      </c>
      <c r="Q1199" s="216">
        <v>0</v>
      </c>
      <c r="R1199" s="68" t="s">
        <v>638</v>
      </c>
      <c r="S1199" s="363"/>
      <c r="T1199" s="277"/>
    </row>
    <row r="1200" spans="1:20" ht="89.25">
      <c r="A1200" s="192">
        <v>597</v>
      </c>
      <c r="B1200" s="68"/>
      <c r="C1200" s="214" t="s">
        <v>677</v>
      </c>
      <c r="D1200" s="215">
        <v>45100</v>
      </c>
      <c r="E1200" s="192" t="s">
        <v>3465</v>
      </c>
      <c r="F1200" s="192" t="s">
        <v>10</v>
      </c>
      <c r="G1200" s="192">
        <v>1063021</v>
      </c>
      <c r="H1200" s="68"/>
      <c r="I1200" s="198" t="s">
        <v>3738</v>
      </c>
      <c r="J1200" s="68"/>
      <c r="K1200" s="68"/>
      <c r="L1200" s="68"/>
      <c r="M1200" s="68"/>
      <c r="N1200" s="362"/>
      <c r="O1200" s="362"/>
      <c r="P1200" s="216">
        <v>350</v>
      </c>
      <c r="Q1200" s="216">
        <v>0</v>
      </c>
      <c r="R1200" s="68" t="s">
        <v>638</v>
      </c>
      <c r="S1200" s="363"/>
      <c r="T1200" s="277"/>
    </row>
    <row r="1201" spans="1:20" ht="51">
      <c r="A1201" s="192" t="s">
        <v>541</v>
      </c>
      <c r="B1201" s="68"/>
      <c r="C1201" s="214" t="s">
        <v>590</v>
      </c>
      <c r="D1201" s="215">
        <v>45103</v>
      </c>
      <c r="E1201" s="192" t="s">
        <v>3466</v>
      </c>
      <c r="F1201" s="192" t="s">
        <v>3</v>
      </c>
      <c r="G1201" s="192">
        <v>2122285</v>
      </c>
      <c r="H1201" s="68"/>
      <c r="I1201" s="198" t="s">
        <v>3739</v>
      </c>
      <c r="J1201" s="68"/>
      <c r="K1201" s="68"/>
      <c r="L1201" s="68"/>
      <c r="M1201" s="68"/>
      <c r="N1201" s="362"/>
      <c r="O1201" s="362"/>
      <c r="P1201" s="216">
        <v>0</v>
      </c>
      <c r="Q1201" s="216">
        <v>4</v>
      </c>
      <c r="R1201" s="68" t="s">
        <v>638</v>
      </c>
      <c r="S1201" s="363"/>
      <c r="T1201" s="277"/>
    </row>
    <row r="1202" spans="1:20" ht="51">
      <c r="A1202" s="192" t="s">
        <v>541</v>
      </c>
      <c r="B1202" s="68"/>
      <c r="C1202" s="214" t="s">
        <v>590</v>
      </c>
      <c r="D1202" s="215">
        <v>45103</v>
      </c>
      <c r="E1202" s="192" t="s">
        <v>3467</v>
      </c>
      <c r="F1202" s="192" t="s">
        <v>3</v>
      </c>
      <c r="G1202" s="192">
        <v>2122308</v>
      </c>
      <c r="H1202" s="68"/>
      <c r="I1202" s="198" t="s">
        <v>3740</v>
      </c>
      <c r="J1202" s="68"/>
      <c r="K1202" s="68"/>
      <c r="L1202" s="68"/>
      <c r="M1202" s="68"/>
      <c r="N1202" s="362"/>
      <c r="O1202" s="362"/>
      <c r="P1202" s="216">
        <v>0</v>
      </c>
      <c r="Q1202" s="216">
        <v>248.82</v>
      </c>
      <c r="R1202" s="68" t="s">
        <v>638</v>
      </c>
      <c r="S1202" s="363"/>
      <c r="T1202" s="277"/>
    </row>
    <row r="1203" spans="1:20" ht="51">
      <c r="A1203" s="192" t="s">
        <v>541</v>
      </c>
      <c r="B1203" s="68"/>
      <c r="C1203" s="214" t="s">
        <v>590</v>
      </c>
      <c r="D1203" s="215">
        <v>45103</v>
      </c>
      <c r="E1203" s="192" t="s">
        <v>3468</v>
      </c>
      <c r="F1203" s="192" t="s">
        <v>3</v>
      </c>
      <c r="G1203" s="192">
        <v>2122327</v>
      </c>
      <c r="H1203" s="68"/>
      <c r="I1203" s="198" t="s">
        <v>3741</v>
      </c>
      <c r="J1203" s="68"/>
      <c r="K1203" s="68"/>
      <c r="L1203" s="68"/>
      <c r="M1203" s="68"/>
      <c r="N1203" s="362"/>
      <c r="O1203" s="362"/>
      <c r="P1203" s="216">
        <v>0</v>
      </c>
      <c r="Q1203" s="216">
        <v>124.66</v>
      </c>
      <c r="R1203" s="68" t="s">
        <v>638</v>
      </c>
      <c r="S1203" s="363"/>
      <c r="T1203" s="277"/>
    </row>
    <row r="1204" spans="1:20" ht="51">
      <c r="A1204" s="192" t="s">
        <v>541</v>
      </c>
      <c r="B1204" s="68"/>
      <c r="C1204" s="214" t="s">
        <v>590</v>
      </c>
      <c r="D1204" s="215">
        <v>45103</v>
      </c>
      <c r="E1204" s="192" t="s">
        <v>3469</v>
      </c>
      <c r="F1204" s="192" t="s">
        <v>3</v>
      </c>
      <c r="G1204" s="192">
        <v>2122332</v>
      </c>
      <c r="H1204" s="68"/>
      <c r="I1204" s="198" t="s">
        <v>3742</v>
      </c>
      <c r="J1204" s="68"/>
      <c r="K1204" s="68"/>
      <c r="L1204" s="68"/>
      <c r="M1204" s="68"/>
      <c r="N1204" s="362"/>
      <c r="O1204" s="362"/>
      <c r="P1204" s="216">
        <v>0</v>
      </c>
      <c r="Q1204" s="216">
        <v>249.78</v>
      </c>
      <c r="R1204" s="68" t="s">
        <v>638</v>
      </c>
      <c r="S1204" s="363"/>
      <c r="T1204" s="277"/>
    </row>
    <row r="1205" spans="1:20" ht="63.75">
      <c r="A1205" s="192">
        <v>597</v>
      </c>
      <c r="B1205" s="68"/>
      <c r="C1205" s="214" t="s">
        <v>677</v>
      </c>
      <c r="D1205" s="215">
        <v>45103</v>
      </c>
      <c r="E1205" s="192" t="s">
        <v>3470</v>
      </c>
      <c r="F1205" s="192" t="s">
        <v>6</v>
      </c>
      <c r="G1205" s="192">
        <v>2316658</v>
      </c>
      <c r="H1205" s="68"/>
      <c r="I1205" s="198" t="s">
        <v>3743</v>
      </c>
      <c r="J1205" s="68"/>
      <c r="K1205" s="68"/>
      <c r="L1205" s="68"/>
      <c r="M1205" s="68"/>
      <c r="N1205" s="362"/>
      <c r="O1205" s="362"/>
      <c r="P1205" s="216">
        <v>0</v>
      </c>
      <c r="Q1205" s="216">
        <v>107564.8</v>
      </c>
      <c r="R1205" s="68" t="s">
        <v>638</v>
      </c>
      <c r="S1205" s="363"/>
      <c r="T1205" s="277"/>
    </row>
    <row r="1206" spans="1:20" ht="63.75">
      <c r="A1206" s="192">
        <v>597</v>
      </c>
      <c r="B1206" s="68"/>
      <c r="C1206" s="214" t="s">
        <v>677</v>
      </c>
      <c r="D1206" s="215">
        <v>45103</v>
      </c>
      <c r="E1206" s="192" t="s">
        <v>3471</v>
      </c>
      <c r="F1206" s="192" t="s">
        <v>14</v>
      </c>
      <c r="G1206" s="192">
        <v>2316659</v>
      </c>
      <c r="H1206" s="68"/>
      <c r="I1206" s="198" t="s">
        <v>3744</v>
      </c>
      <c r="J1206" s="68"/>
      <c r="K1206" s="68"/>
      <c r="L1206" s="68"/>
      <c r="M1206" s="68"/>
      <c r="N1206" s="362"/>
      <c r="O1206" s="362"/>
      <c r="P1206" s="216">
        <v>50</v>
      </c>
      <c r="Q1206" s="216">
        <v>0</v>
      </c>
      <c r="R1206" s="68" t="s">
        <v>638</v>
      </c>
      <c r="S1206" s="363"/>
      <c r="T1206" s="277"/>
    </row>
    <row r="1207" spans="1:20" ht="51">
      <c r="A1207" s="192" t="s">
        <v>541</v>
      </c>
      <c r="B1207" s="68"/>
      <c r="C1207" s="214" t="s">
        <v>590</v>
      </c>
      <c r="D1207" s="215">
        <v>45103</v>
      </c>
      <c r="E1207" s="192" t="s">
        <v>3472</v>
      </c>
      <c r="F1207" s="192" t="s">
        <v>3</v>
      </c>
      <c r="G1207" s="192">
        <v>2122312</v>
      </c>
      <c r="H1207" s="68"/>
      <c r="I1207" s="198" t="s">
        <v>3745</v>
      </c>
      <c r="J1207" s="68"/>
      <c r="K1207" s="68"/>
      <c r="L1207" s="68"/>
      <c r="M1207" s="68"/>
      <c r="N1207" s="362"/>
      <c r="O1207" s="362"/>
      <c r="P1207" s="216">
        <v>0</v>
      </c>
      <c r="Q1207" s="216">
        <v>7917.64</v>
      </c>
      <c r="R1207" s="68" t="s">
        <v>638</v>
      </c>
      <c r="S1207" s="363"/>
      <c r="T1207" s="277"/>
    </row>
    <row r="1208" spans="1:20" ht="51">
      <c r="A1208" s="192" t="s">
        <v>541</v>
      </c>
      <c r="B1208" s="68"/>
      <c r="C1208" s="214" t="s">
        <v>590</v>
      </c>
      <c r="D1208" s="215">
        <v>45104</v>
      </c>
      <c r="E1208" s="192" t="s">
        <v>3473</v>
      </c>
      <c r="F1208" s="192" t="s">
        <v>3</v>
      </c>
      <c r="G1208" s="192">
        <v>2122594</v>
      </c>
      <c r="H1208" s="68"/>
      <c r="I1208" s="198" t="s">
        <v>1425</v>
      </c>
      <c r="J1208" s="68"/>
      <c r="K1208" s="68"/>
      <c r="L1208" s="68"/>
      <c r="M1208" s="68"/>
      <c r="N1208" s="362"/>
      <c r="O1208" s="362"/>
      <c r="P1208" s="216">
        <v>0</v>
      </c>
      <c r="Q1208" s="216">
        <v>200</v>
      </c>
      <c r="R1208" s="68" t="s">
        <v>638</v>
      </c>
      <c r="S1208" s="363"/>
      <c r="T1208" s="277"/>
    </row>
    <row r="1209" spans="1:20" ht="63.75">
      <c r="A1209" s="192">
        <v>594</v>
      </c>
      <c r="B1209" s="68"/>
      <c r="C1209" s="214" t="s">
        <v>88</v>
      </c>
      <c r="D1209" s="215">
        <v>45104</v>
      </c>
      <c r="E1209" s="192" t="s">
        <v>3474</v>
      </c>
      <c r="F1209" s="192" t="s">
        <v>3</v>
      </c>
      <c r="G1209" s="192">
        <v>2122736</v>
      </c>
      <c r="H1209" s="68"/>
      <c r="I1209" s="198" t="s">
        <v>3746</v>
      </c>
      <c r="J1209" s="68"/>
      <c r="K1209" s="68"/>
      <c r="L1209" s="68"/>
      <c r="M1209" s="68"/>
      <c r="N1209" s="362"/>
      <c r="O1209" s="362"/>
      <c r="P1209" s="216">
        <v>0</v>
      </c>
      <c r="Q1209" s="216">
        <v>781.94</v>
      </c>
      <c r="R1209" s="68" t="s">
        <v>638</v>
      </c>
      <c r="S1209" s="363"/>
      <c r="T1209" s="277"/>
    </row>
    <row r="1210" spans="1:20" ht="76.5">
      <c r="A1210" s="192" t="s">
        <v>544</v>
      </c>
      <c r="B1210" s="68"/>
      <c r="C1210" s="214" t="s">
        <v>683</v>
      </c>
      <c r="D1210" s="215">
        <v>45104</v>
      </c>
      <c r="E1210" s="192" t="s">
        <v>3475</v>
      </c>
      <c r="F1210" s="192" t="s">
        <v>6</v>
      </c>
      <c r="G1210" s="192">
        <v>1834575</v>
      </c>
      <c r="H1210" s="68"/>
      <c r="I1210" s="198" t="s">
        <v>3747</v>
      </c>
      <c r="J1210" s="68"/>
      <c r="K1210" s="68"/>
      <c r="L1210" s="68"/>
      <c r="M1210" s="68"/>
      <c r="N1210" s="362"/>
      <c r="O1210" s="362"/>
      <c r="P1210" s="216">
        <v>0</v>
      </c>
      <c r="Q1210" s="216">
        <v>158.74</v>
      </c>
      <c r="R1210" s="68" t="s">
        <v>638</v>
      </c>
      <c r="S1210" s="363"/>
      <c r="T1210" s="277"/>
    </row>
    <row r="1211" spans="1:20" ht="89.25">
      <c r="A1211" s="192" t="s">
        <v>541</v>
      </c>
      <c r="B1211" s="68"/>
      <c r="C1211" s="214" t="s">
        <v>590</v>
      </c>
      <c r="D1211" s="215">
        <v>45104</v>
      </c>
      <c r="E1211" s="192" t="s">
        <v>3476</v>
      </c>
      <c r="F1211" s="192" t="s">
        <v>3</v>
      </c>
      <c r="G1211" s="192">
        <v>2122586</v>
      </c>
      <c r="H1211" s="68"/>
      <c r="I1211" s="198" t="s">
        <v>4206</v>
      </c>
      <c r="J1211" s="68"/>
      <c r="K1211" s="68"/>
      <c r="L1211" s="68"/>
      <c r="M1211" s="68"/>
      <c r="N1211" s="362"/>
      <c r="O1211" s="362"/>
      <c r="P1211" s="216">
        <v>0</v>
      </c>
      <c r="Q1211" s="216">
        <v>4343.8</v>
      </c>
      <c r="R1211" s="68" t="s">
        <v>1464</v>
      </c>
      <c r="S1211" s="363"/>
      <c r="T1211" s="277"/>
    </row>
    <row r="1212" spans="1:20" ht="89.25">
      <c r="A1212" s="192">
        <v>660</v>
      </c>
      <c r="B1212" s="68"/>
      <c r="C1212" s="214" t="s">
        <v>176</v>
      </c>
      <c r="D1212" s="215">
        <v>45104</v>
      </c>
      <c r="E1212" s="192" t="s">
        <v>3476</v>
      </c>
      <c r="F1212" s="192" t="s">
        <v>3</v>
      </c>
      <c r="G1212" s="192">
        <v>2122586</v>
      </c>
      <c r="H1212" s="68"/>
      <c r="I1212" s="198" t="s">
        <v>4206</v>
      </c>
      <c r="J1212" s="68"/>
      <c r="K1212" s="68"/>
      <c r="L1212" s="68"/>
      <c r="M1212" s="68"/>
      <c r="N1212" s="362"/>
      <c r="O1212" s="362"/>
      <c r="P1212" s="216">
        <v>0</v>
      </c>
      <c r="Q1212" s="216">
        <v>77547.740000000005</v>
      </c>
      <c r="R1212" s="68" t="s">
        <v>1464</v>
      </c>
      <c r="S1212" s="363"/>
      <c r="T1212" s="277"/>
    </row>
    <row r="1213" spans="1:20" ht="89.25">
      <c r="A1213" s="192">
        <v>682</v>
      </c>
      <c r="B1213" s="68"/>
      <c r="C1213" s="214" t="s">
        <v>1250</v>
      </c>
      <c r="D1213" s="215">
        <v>45104</v>
      </c>
      <c r="E1213" s="192" t="s">
        <v>3476</v>
      </c>
      <c r="F1213" s="192" t="s">
        <v>3</v>
      </c>
      <c r="G1213" s="192">
        <v>2122586</v>
      </c>
      <c r="H1213" s="68"/>
      <c r="I1213" s="198" t="s">
        <v>4206</v>
      </c>
      <c r="J1213" s="68"/>
      <c r="K1213" s="68"/>
      <c r="L1213" s="68"/>
      <c r="M1213" s="68"/>
      <c r="N1213" s="362"/>
      <c r="O1213" s="362"/>
      <c r="P1213" s="216">
        <v>0</v>
      </c>
      <c r="Q1213" s="216">
        <v>2435.9499999999998</v>
      </c>
      <c r="R1213" s="68" t="s">
        <v>1464</v>
      </c>
      <c r="S1213" s="363"/>
      <c r="T1213" s="277"/>
    </row>
    <row r="1214" spans="1:20" ht="89.25">
      <c r="A1214" s="192">
        <v>343</v>
      </c>
      <c r="B1214" s="68"/>
      <c r="C1214" s="214" t="s">
        <v>138</v>
      </c>
      <c r="D1214" s="215">
        <v>45104</v>
      </c>
      <c r="E1214" s="192" t="s">
        <v>3476</v>
      </c>
      <c r="F1214" s="192" t="s">
        <v>3</v>
      </c>
      <c r="G1214" s="192">
        <v>2122586</v>
      </c>
      <c r="H1214" s="68"/>
      <c r="I1214" s="198" t="s">
        <v>4206</v>
      </c>
      <c r="J1214" s="68"/>
      <c r="K1214" s="68"/>
      <c r="L1214" s="68"/>
      <c r="M1214" s="68"/>
      <c r="N1214" s="362"/>
      <c r="O1214" s="362"/>
      <c r="P1214" s="216">
        <v>0</v>
      </c>
      <c r="Q1214" s="216">
        <v>9815.3799999999992</v>
      </c>
      <c r="R1214" s="68" t="s">
        <v>1464</v>
      </c>
      <c r="S1214" s="363"/>
      <c r="T1214" s="277"/>
    </row>
    <row r="1215" spans="1:20" ht="89.25">
      <c r="A1215" s="192">
        <v>15</v>
      </c>
      <c r="B1215" s="68"/>
      <c r="C1215" s="214" t="s">
        <v>39</v>
      </c>
      <c r="D1215" s="215">
        <v>45104</v>
      </c>
      <c r="E1215" s="192" t="s">
        <v>3476</v>
      </c>
      <c r="F1215" s="192" t="s">
        <v>3</v>
      </c>
      <c r="G1215" s="192">
        <v>2122586</v>
      </c>
      <c r="H1215" s="68"/>
      <c r="I1215" s="198" t="s">
        <v>4206</v>
      </c>
      <c r="J1215" s="68"/>
      <c r="K1215" s="68"/>
      <c r="L1215" s="68"/>
      <c r="M1215" s="68"/>
      <c r="N1215" s="362"/>
      <c r="O1215" s="362"/>
      <c r="P1215" s="216">
        <v>0</v>
      </c>
      <c r="Q1215" s="216">
        <v>1726.5</v>
      </c>
      <c r="R1215" s="68" t="s">
        <v>1464</v>
      </c>
      <c r="S1215" s="363"/>
      <c r="T1215" s="277"/>
    </row>
    <row r="1216" spans="1:20" ht="89.25">
      <c r="A1216" s="192">
        <v>15</v>
      </c>
      <c r="B1216" s="68"/>
      <c r="C1216" s="214" t="s">
        <v>39</v>
      </c>
      <c r="D1216" s="215">
        <v>45104</v>
      </c>
      <c r="E1216" s="192" t="s">
        <v>3476</v>
      </c>
      <c r="F1216" s="192" t="s">
        <v>3</v>
      </c>
      <c r="G1216" s="192">
        <v>2122586</v>
      </c>
      <c r="H1216" s="68"/>
      <c r="I1216" s="198" t="s">
        <v>4206</v>
      </c>
      <c r="J1216" s="68"/>
      <c r="K1216" s="68"/>
      <c r="L1216" s="68"/>
      <c r="M1216" s="68"/>
      <c r="N1216" s="362"/>
      <c r="O1216" s="362"/>
      <c r="P1216" s="216">
        <v>0</v>
      </c>
      <c r="Q1216" s="216">
        <v>18081.559999999998</v>
      </c>
      <c r="R1216" s="68" t="s">
        <v>1464</v>
      </c>
      <c r="S1216" s="363"/>
      <c r="T1216" s="277"/>
    </row>
    <row r="1217" spans="1:20" ht="89.25">
      <c r="A1217" s="192">
        <v>660</v>
      </c>
      <c r="B1217" s="68"/>
      <c r="C1217" s="214" t="s">
        <v>176</v>
      </c>
      <c r="D1217" s="215">
        <v>45104</v>
      </c>
      <c r="E1217" s="192" t="s">
        <v>3476</v>
      </c>
      <c r="F1217" s="192" t="s">
        <v>3</v>
      </c>
      <c r="G1217" s="192">
        <v>2122586</v>
      </c>
      <c r="H1217" s="68"/>
      <c r="I1217" s="198" t="s">
        <v>4206</v>
      </c>
      <c r="J1217" s="68"/>
      <c r="K1217" s="68"/>
      <c r="L1217" s="68"/>
      <c r="M1217" s="68"/>
      <c r="N1217" s="362"/>
      <c r="O1217" s="362"/>
      <c r="P1217" s="216">
        <v>0</v>
      </c>
      <c r="Q1217" s="216">
        <v>42788.32</v>
      </c>
      <c r="R1217" s="68" t="s">
        <v>1464</v>
      </c>
      <c r="S1217" s="363"/>
      <c r="T1217" s="277"/>
    </row>
    <row r="1218" spans="1:20" ht="89.25">
      <c r="A1218" s="192">
        <v>660</v>
      </c>
      <c r="B1218" s="68"/>
      <c r="C1218" s="214" t="s">
        <v>176</v>
      </c>
      <c r="D1218" s="215">
        <v>45104</v>
      </c>
      <c r="E1218" s="192" t="s">
        <v>3476</v>
      </c>
      <c r="F1218" s="192" t="s">
        <v>3</v>
      </c>
      <c r="G1218" s="192">
        <v>2122586</v>
      </c>
      <c r="H1218" s="68"/>
      <c r="I1218" s="198" t="s">
        <v>4206</v>
      </c>
      <c r="J1218" s="68"/>
      <c r="K1218" s="68"/>
      <c r="L1218" s="68"/>
      <c r="M1218" s="68"/>
      <c r="N1218" s="362"/>
      <c r="O1218" s="362"/>
      <c r="P1218" s="216">
        <v>0</v>
      </c>
      <c r="Q1218" s="216">
        <v>89704.290000000008</v>
      </c>
      <c r="R1218" s="68" t="s">
        <v>1464</v>
      </c>
      <c r="S1218" s="363"/>
      <c r="T1218" s="277"/>
    </row>
    <row r="1219" spans="1:20" ht="89.25">
      <c r="A1219" s="192">
        <v>660</v>
      </c>
      <c r="B1219" s="68"/>
      <c r="C1219" s="214" t="s">
        <v>176</v>
      </c>
      <c r="D1219" s="215">
        <v>45104</v>
      </c>
      <c r="E1219" s="192" t="s">
        <v>3476</v>
      </c>
      <c r="F1219" s="192" t="s">
        <v>3</v>
      </c>
      <c r="G1219" s="192">
        <v>2122586</v>
      </c>
      <c r="H1219" s="68"/>
      <c r="I1219" s="198" t="s">
        <v>4206</v>
      </c>
      <c r="J1219" s="68"/>
      <c r="K1219" s="68"/>
      <c r="L1219" s="68"/>
      <c r="M1219" s="68"/>
      <c r="N1219" s="362"/>
      <c r="O1219" s="362"/>
      <c r="P1219" s="216">
        <v>0</v>
      </c>
      <c r="Q1219" s="216">
        <v>48986.8</v>
      </c>
      <c r="R1219" s="68" t="s">
        <v>1464</v>
      </c>
      <c r="S1219" s="363"/>
      <c r="T1219" s="277"/>
    </row>
    <row r="1220" spans="1:20" ht="63.75">
      <c r="A1220" s="192" t="s">
        <v>541</v>
      </c>
      <c r="B1220" s="68"/>
      <c r="C1220" s="214" t="s">
        <v>590</v>
      </c>
      <c r="D1220" s="215">
        <v>45104</v>
      </c>
      <c r="E1220" s="192" t="s">
        <v>3477</v>
      </c>
      <c r="F1220" s="192" t="s">
        <v>3</v>
      </c>
      <c r="G1220" s="192">
        <v>2122610</v>
      </c>
      <c r="H1220" s="68"/>
      <c r="I1220" s="198" t="s">
        <v>3748</v>
      </c>
      <c r="J1220" s="68"/>
      <c r="K1220" s="68"/>
      <c r="L1220" s="68"/>
      <c r="M1220" s="68"/>
      <c r="N1220" s="362"/>
      <c r="O1220" s="362"/>
      <c r="P1220" s="216">
        <v>0</v>
      </c>
      <c r="Q1220" s="216">
        <v>1500</v>
      </c>
      <c r="R1220" s="68" t="s">
        <v>638</v>
      </c>
      <c r="S1220" s="363"/>
      <c r="T1220" s="277"/>
    </row>
    <row r="1221" spans="1:20" ht="76.5">
      <c r="A1221" s="192">
        <v>383</v>
      </c>
      <c r="B1221" s="68"/>
      <c r="C1221" s="214" t="s">
        <v>1246</v>
      </c>
      <c r="D1221" s="215">
        <v>45104</v>
      </c>
      <c r="E1221" s="192" t="s">
        <v>3478</v>
      </c>
      <c r="F1221" s="192" t="s">
        <v>10</v>
      </c>
      <c r="G1221" s="192">
        <v>1063237</v>
      </c>
      <c r="H1221" s="68"/>
      <c r="I1221" s="198" t="s">
        <v>3749</v>
      </c>
      <c r="J1221" s="68"/>
      <c r="K1221" s="68"/>
      <c r="L1221" s="68"/>
      <c r="M1221" s="68"/>
      <c r="N1221" s="362"/>
      <c r="O1221" s="362"/>
      <c r="P1221" s="216">
        <v>50</v>
      </c>
      <c r="Q1221" s="216">
        <v>0</v>
      </c>
      <c r="R1221" s="68" t="s">
        <v>638</v>
      </c>
      <c r="S1221" s="363"/>
      <c r="T1221" s="277"/>
    </row>
    <row r="1222" spans="1:20" ht="51">
      <c r="A1222" s="192" t="s">
        <v>541</v>
      </c>
      <c r="B1222" s="68"/>
      <c r="C1222" s="214" t="s">
        <v>590</v>
      </c>
      <c r="D1222" s="215">
        <v>45105</v>
      </c>
      <c r="E1222" s="192" t="s">
        <v>3479</v>
      </c>
      <c r="F1222" s="192" t="s">
        <v>3</v>
      </c>
      <c r="G1222" s="192">
        <v>2122978</v>
      </c>
      <c r="H1222" s="68"/>
      <c r="I1222" s="198" t="s">
        <v>3750</v>
      </c>
      <c r="J1222" s="68"/>
      <c r="K1222" s="68"/>
      <c r="L1222" s="68"/>
      <c r="M1222" s="68"/>
      <c r="N1222" s="362"/>
      <c r="O1222" s="362"/>
      <c r="P1222" s="216">
        <v>0</v>
      </c>
      <c r="Q1222" s="216">
        <v>249.78</v>
      </c>
      <c r="R1222" s="68" t="s">
        <v>638</v>
      </c>
      <c r="S1222" s="363"/>
      <c r="T1222" s="277"/>
    </row>
    <row r="1223" spans="1:20" ht="51">
      <c r="A1223" s="192" t="s">
        <v>541</v>
      </c>
      <c r="B1223" s="68"/>
      <c r="C1223" s="214" t="s">
        <v>590</v>
      </c>
      <c r="D1223" s="215">
        <v>45105</v>
      </c>
      <c r="E1223" s="192" t="s">
        <v>3480</v>
      </c>
      <c r="F1223" s="192" t="s">
        <v>3</v>
      </c>
      <c r="G1223" s="192">
        <v>2123002</v>
      </c>
      <c r="H1223" s="68"/>
      <c r="I1223" s="198" t="s">
        <v>3751</v>
      </c>
      <c r="J1223" s="68"/>
      <c r="K1223" s="68"/>
      <c r="L1223" s="68"/>
      <c r="M1223" s="68"/>
      <c r="N1223" s="362"/>
      <c r="O1223" s="362"/>
      <c r="P1223" s="216">
        <v>0</v>
      </c>
      <c r="Q1223" s="216">
        <v>249.78</v>
      </c>
      <c r="R1223" s="68" t="s">
        <v>638</v>
      </c>
      <c r="S1223" s="363"/>
      <c r="T1223" s="277"/>
    </row>
    <row r="1224" spans="1:20" ht="51">
      <c r="A1224" s="192">
        <v>513</v>
      </c>
      <c r="B1224" s="68"/>
      <c r="C1224" s="214" t="s">
        <v>160</v>
      </c>
      <c r="D1224" s="215">
        <v>45105</v>
      </c>
      <c r="E1224" s="192" t="s">
        <v>3481</v>
      </c>
      <c r="F1224" s="192" t="s">
        <v>14</v>
      </c>
      <c r="G1224" s="192">
        <v>2319923</v>
      </c>
      <c r="H1224" s="68"/>
      <c r="I1224" s="198" t="s">
        <v>3752</v>
      </c>
      <c r="J1224" s="68"/>
      <c r="K1224" s="68"/>
      <c r="L1224" s="68"/>
      <c r="M1224" s="68"/>
      <c r="N1224" s="362"/>
      <c r="O1224" s="362"/>
      <c r="P1224" s="216">
        <v>50</v>
      </c>
      <c r="Q1224" s="216">
        <v>0</v>
      </c>
      <c r="R1224" s="68" t="s">
        <v>638</v>
      </c>
      <c r="S1224" s="363"/>
      <c r="T1224" s="277"/>
    </row>
    <row r="1225" spans="1:20" ht="51">
      <c r="A1225" s="192" t="s">
        <v>541</v>
      </c>
      <c r="B1225" s="68"/>
      <c r="C1225" s="214" t="s">
        <v>590</v>
      </c>
      <c r="D1225" s="215">
        <v>45105</v>
      </c>
      <c r="E1225" s="192" t="s">
        <v>3482</v>
      </c>
      <c r="F1225" s="192" t="s">
        <v>639</v>
      </c>
      <c r="G1225" s="192">
        <v>5935286</v>
      </c>
      <c r="H1225" s="68"/>
      <c r="I1225" s="198" t="s">
        <v>3753</v>
      </c>
      <c r="J1225" s="68"/>
      <c r="K1225" s="68"/>
      <c r="L1225" s="68"/>
      <c r="M1225" s="68"/>
      <c r="N1225" s="362"/>
      <c r="O1225" s="362"/>
      <c r="P1225" s="216">
        <v>0</v>
      </c>
      <c r="Q1225" s="216">
        <v>320000000</v>
      </c>
      <c r="R1225" s="68" t="s">
        <v>638</v>
      </c>
      <c r="S1225" s="363"/>
      <c r="T1225" s="277"/>
    </row>
    <row r="1226" spans="1:20" ht="51">
      <c r="A1226" s="192" t="s">
        <v>541</v>
      </c>
      <c r="B1226" s="68"/>
      <c r="C1226" s="214" t="s">
        <v>590</v>
      </c>
      <c r="D1226" s="215">
        <v>45105</v>
      </c>
      <c r="E1226" s="192" t="s">
        <v>3483</v>
      </c>
      <c r="F1226" s="192" t="s">
        <v>3</v>
      </c>
      <c r="G1226" s="192">
        <v>2122960</v>
      </c>
      <c r="H1226" s="68"/>
      <c r="I1226" s="198" t="s">
        <v>3754</v>
      </c>
      <c r="J1226" s="68"/>
      <c r="K1226" s="68"/>
      <c r="L1226" s="68"/>
      <c r="M1226" s="68"/>
      <c r="N1226" s="362"/>
      <c r="O1226" s="362"/>
      <c r="P1226" s="216">
        <v>0</v>
      </c>
      <c r="Q1226" s="216">
        <v>9019.73</v>
      </c>
      <c r="R1226" s="68" t="s">
        <v>638</v>
      </c>
      <c r="S1226" s="363"/>
      <c r="T1226" s="277"/>
    </row>
    <row r="1227" spans="1:20" ht="63.75">
      <c r="A1227" s="192">
        <v>597</v>
      </c>
      <c r="B1227" s="68"/>
      <c r="C1227" s="214" t="s">
        <v>677</v>
      </c>
      <c r="D1227" s="215">
        <v>45106</v>
      </c>
      <c r="E1227" s="192" t="s">
        <v>3484</v>
      </c>
      <c r="F1227" s="192" t="s">
        <v>6</v>
      </c>
      <c r="G1227" s="192">
        <v>2321536</v>
      </c>
      <c r="H1227" s="68"/>
      <c r="I1227" s="198" t="s">
        <v>3755</v>
      </c>
      <c r="J1227" s="68"/>
      <c r="K1227" s="68"/>
      <c r="L1227" s="68"/>
      <c r="M1227" s="68"/>
      <c r="N1227" s="362"/>
      <c r="O1227" s="362"/>
      <c r="P1227" s="216">
        <v>0</v>
      </c>
      <c r="Q1227" s="216">
        <v>463050</v>
      </c>
      <c r="R1227" s="68" t="s">
        <v>638</v>
      </c>
      <c r="S1227" s="363"/>
      <c r="T1227" s="277"/>
    </row>
    <row r="1228" spans="1:20" ht="51">
      <c r="A1228" s="192" t="s">
        <v>541</v>
      </c>
      <c r="B1228" s="68"/>
      <c r="C1228" s="214" t="s">
        <v>590</v>
      </c>
      <c r="D1228" s="215">
        <v>45106</v>
      </c>
      <c r="E1228" s="192" t="s">
        <v>3485</v>
      </c>
      <c r="F1228" s="192" t="s">
        <v>3</v>
      </c>
      <c r="G1228" s="192">
        <v>2123270</v>
      </c>
      <c r="H1228" s="68"/>
      <c r="I1228" s="198" t="s">
        <v>3756</v>
      </c>
      <c r="J1228" s="68"/>
      <c r="K1228" s="68"/>
      <c r="L1228" s="68"/>
      <c r="M1228" s="68"/>
      <c r="N1228" s="362"/>
      <c r="O1228" s="362"/>
      <c r="P1228" s="216">
        <v>0</v>
      </c>
      <c r="Q1228" s="216">
        <v>4388.53</v>
      </c>
      <c r="R1228" s="68" t="s">
        <v>638</v>
      </c>
      <c r="S1228" s="363"/>
      <c r="T1228" s="277"/>
    </row>
    <row r="1229" spans="1:20" ht="63.75">
      <c r="A1229" s="192">
        <v>597</v>
      </c>
      <c r="B1229" s="68"/>
      <c r="C1229" s="214" t="s">
        <v>677</v>
      </c>
      <c r="D1229" s="215">
        <v>45106</v>
      </c>
      <c r="E1229" s="192" t="s">
        <v>3486</v>
      </c>
      <c r="F1229" s="192" t="s">
        <v>14</v>
      </c>
      <c r="G1229" s="192">
        <v>2321537</v>
      </c>
      <c r="H1229" s="68"/>
      <c r="I1229" s="198" t="s">
        <v>3757</v>
      </c>
      <c r="J1229" s="68"/>
      <c r="K1229" s="68"/>
      <c r="L1229" s="68"/>
      <c r="M1229" s="68"/>
      <c r="N1229" s="362"/>
      <c r="O1229" s="362"/>
      <c r="P1229" s="216">
        <v>50</v>
      </c>
      <c r="Q1229" s="216">
        <v>0</v>
      </c>
      <c r="R1229" s="68" t="s">
        <v>638</v>
      </c>
      <c r="S1229" s="363"/>
      <c r="T1229" s="277"/>
    </row>
    <row r="1230" spans="1:20" ht="38.25">
      <c r="A1230" s="192" t="s">
        <v>667</v>
      </c>
      <c r="B1230" s="68"/>
      <c r="C1230" s="214" t="s">
        <v>1256</v>
      </c>
      <c r="D1230" s="215">
        <v>45106</v>
      </c>
      <c r="E1230" s="192" t="s">
        <v>3487</v>
      </c>
      <c r="F1230" s="192" t="s">
        <v>12</v>
      </c>
      <c r="G1230" s="192">
        <v>446639</v>
      </c>
      <c r="H1230" s="68"/>
      <c r="I1230" s="198" t="s">
        <v>1843</v>
      </c>
      <c r="J1230" s="68"/>
      <c r="K1230" s="68"/>
      <c r="L1230" s="68"/>
      <c r="M1230" s="68"/>
      <c r="N1230" s="362"/>
      <c r="O1230" s="362"/>
      <c r="P1230" s="216">
        <v>1945647.19</v>
      </c>
      <c r="Q1230" s="216">
        <v>0</v>
      </c>
      <c r="R1230" s="68" t="s">
        <v>638</v>
      </c>
      <c r="S1230" s="363"/>
      <c r="T1230" s="277"/>
    </row>
    <row r="1231" spans="1:20" ht="38.25">
      <c r="A1231" s="192" t="s">
        <v>667</v>
      </c>
      <c r="B1231" s="68"/>
      <c r="C1231" s="214" t="s">
        <v>1256</v>
      </c>
      <c r="D1231" s="215">
        <v>45106</v>
      </c>
      <c r="E1231" s="192" t="s">
        <v>3488</v>
      </c>
      <c r="F1231" s="192" t="s">
        <v>12</v>
      </c>
      <c r="G1231" s="192">
        <v>446641</v>
      </c>
      <c r="H1231" s="68"/>
      <c r="I1231" s="198" t="s">
        <v>1843</v>
      </c>
      <c r="J1231" s="68"/>
      <c r="K1231" s="68"/>
      <c r="L1231" s="68"/>
      <c r="M1231" s="68"/>
      <c r="N1231" s="362"/>
      <c r="O1231" s="362"/>
      <c r="P1231" s="216">
        <v>1945647.19</v>
      </c>
      <c r="Q1231" s="216">
        <v>0</v>
      </c>
      <c r="R1231" s="68" t="s">
        <v>638</v>
      </c>
      <c r="S1231" s="363"/>
      <c r="T1231" s="277"/>
    </row>
    <row r="1232" spans="1:20" ht="38.25">
      <c r="A1232" s="192" t="s">
        <v>667</v>
      </c>
      <c r="B1232" s="68"/>
      <c r="C1232" s="214" t="s">
        <v>1256</v>
      </c>
      <c r="D1232" s="215">
        <v>45106</v>
      </c>
      <c r="E1232" s="192" t="s">
        <v>3489</v>
      </c>
      <c r="F1232" s="192" t="s">
        <v>12</v>
      </c>
      <c r="G1232" s="192">
        <v>446643</v>
      </c>
      <c r="H1232" s="68"/>
      <c r="I1232" s="198" t="s">
        <v>1843</v>
      </c>
      <c r="J1232" s="68"/>
      <c r="K1232" s="68"/>
      <c r="L1232" s="68"/>
      <c r="M1232" s="68"/>
      <c r="N1232" s="362"/>
      <c r="O1232" s="362"/>
      <c r="P1232" s="216">
        <v>1945647.19</v>
      </c>
      <c r="Q1232" s="216">
        <v>0</v>
      </c>
      <c r="R1232" s="68" t="s">
        <v>638</v>
      </c>
      <c r="S1232" s="363"/>
      <c r="T1232" s="277"/>
    </row>
    <row r="1233" spans="1:20" ht="38.25">
      <c r="A1233" s="192" t="s">
        <v>667</v>
      </c>
      <c r="B1233" s="68"/>
      <c r="C1233" s="214" t="s">
        <v>1256</v>
      </c>
      <c r="D1233" s="215">
        <v>45106</v>
      </c>
      <c r="E1233" s="192" t="s">
        <v>3490</v>
      </c>
      <c r="F1233" s="192" t="s">
        <v>12</v>
      </c>
      <c r="G1233" s="192">
        <v>446645</v>
      </c>
      <c r="H1233" s="68"/>
      <c r="I1233" s="198" t="s">
        <v>1843</v>
      </c>
      <c r="J1233" s="68"/>
      <c r="K1233" s="68"/>
      <c r="L1233" s="68"/>
      <c r="M1233" s="68"/>
      <c r="N1233" s="362"/>
      <c r="O1233" s="362"/>
      <c r="P1233" s="216">
        <v>1945647.19</v>
      </c>
      <c r="Q1233" s="216">
        <v>0</v>
      </c>
      <c r="R1233" s="68" t="s">
        <v>638</v>
      </c>
      <c r="S1233" s="363"/>
      <c r="T1233" s="277"/>
    </row>
    <row r="1234" spans="1:20" ht="38.25">
      <c r="A1234" s="192" t="s">
        <v>667</v>
      </c>
      <c r="B1234" s="68"/>
      <c r="C1234" s="214" t="s">
        <v>1256</v>
      </c>
      <c r="D1234" s="215">
        <v>45106</v>
      </c>
      <c r="E1234" s="192" t="s">
        <v>3491</v>
      </c>
      <c r="F1234" s="192" t="s">
        <v>12</v>
      </c>
      <c r="G1234" s="192">
        <v>446647</v>
      </c>
      <c r="H1234" s="68"/>
      <c r="I1234" s="198" t="s">
        <v>1843</v>
      </c>
      <c r="J1234" s="68"/>
      <c r="K1234" s="68"/>
      <c r="L1234" s="68"/>
      <c r="M1234" s="68"/>
      <c r="N1234" s="362"/>
      <c r="O1234" s="362"/>
      <c r="P1234" s="216">
        <v>1945647.19</v>
      </c>
      <c r="Q1234" s="216">
        <v>0</v>
      </c>
      <c r="R1234" s="68" t="s">
        <v>638</v>
      </c>
      <c r="S1234" s="363"/>
      <c r="T1234" s="277"/>
    </row>
    <row r="1235" spans="1:20" ht="38.25">
      <c r="A1235" s="192" t="s">
        <v>667</v>
      </c>
      <c r="B1235" s="68"/>
      <c r="C1235" s="214" t="s">
        <v>1256</v>
      </c>
      <c r="D1235" s="215">
        <v>45106</v>
      </c>
      <c r="E1235" s="192" t="s">
        <v>3492</v>
      </c>
      <c r="F1235" s="192" t="s">
        <v>12</v>
      </c>
      <c r="G1235" s="192">
        <v>446649</v>
      </c>
      <c r="H1235" s="68"/>
      <c r="I1235" s="198" t="s">
        <v>1843</v>
      </c>
      <c r="J1235" s="68"/>
      <c r="K1235" s="68"/>
      <c r="L1235" s="68"/>
      <c r="M1235" s="68"/>
      <c r="N1235" s="362"/>
      <c r="O1235" s="362"/>
      <c r="P1235" s="216">
        <v>5343948.51</v>
      </c>
      <c r="Q1235" s="216">
        <v>0</v>
      </c>
      <c r="R1235" s="68" t="s">
        <v>638</v>
      </c>
      <c r="S1235" s="363"/>
      <c r="T1235" s="277"/>
    </row>
    <row r="1236" spans="1:20" ht="38.25">
      <c r="A1236" s="192" t="s">
        <v>667</v>
      </c>
      <c r="B1236" s="68"/>
      <c r="C1236" s="214" t="s">
        <v>1256</v>
      </c>
      <c r="D1236" s="215">
        <v>45106</v>
      </c>
      <c r="E1236" s="192" t="s">
        <v>3493</v>
      </c>
      <c r="F1236" s="192" t="s">
        <v>12</v>
      </c>
      <c r="G1236" s="192">
        <v>446651</v>
      </c>
      <c r="H1236" s="68"/>
      <c r="I1236" s="198" t="s">
        <v>1843</v>
      </c>
      <c r="J1236" s="68"/>
      <c r="K1236" s="68"/>
      <c r="L1236" s="68"/>
      <c r="M1236" s="68"/>
      <c r="N1236" s="362"/>
      <c r="O1236" s="362"/>
      <c r="P1236" s="216">
        <v>5343948.51</v>
      </c>
      <c r="Q1236" s="216">
        <v>0</v>
      </c>
      <c r="R1236" s="68" t="s">
        <v>638</v>
      </c>
      <c r="S1236" s="363"/>
      <c r="T1236" s="277"/>
    </row>
    <row r="1237" spans="1:20" ht="38.25">
      <c r="A1237" s="192" t="s">
        <v>667</v>
      </c>
      <c r="B1237" s="68"/>
      <c r="C1237" s="214" t="s">
        <v>1256</v>
      </c>
      <c r="D1237" s="215">
        <v>45106</v>
      </c>
      <c r="E1237" s="192" t="s">
        <v>3494</v>
      </c>
      <c r="F1237" s="192" t="s">
        <v>12</v>
      </c>
      <c r="G1237" s="192">
        <v>446653</v>
      </c>
      <c r="H1237" s="68"/>
      <c r="I1237" s="198" t="s">
        <v>1843</v>
      </c>
      <c r="J1237" s="68"/>
      <c r="K1237" s="68"/>
      <c r="L1237" s="68"/>
      <c r="M1237" s="68"/>
      <c r="N1237" s="362"/>
      <c r="O1237" s="362"/>
      <c r="P1237" s="216">
        <v>5343948.51</v>
      </c>
      <c r="Q1237" s="216">
        <v>0</v>
      </c>
      <c r="R1237" s="68" t="s">
        <v>638</v>
      </c>
      <c r="S1237" s="363"/>
      <c r="T1237" s="277"/>
    </row>
    <row r="1238" spans="1:20" ht="38.25">
      <c r="A1238" s="192" t="s">
        <v>667</v>
      </c>
      <c r="B1238" s="68"/>
      <c r="C1238" s="214" t="s">
        <v>1256</v>
      </c>
      <c r="D1238" s="215">
        <v>45106</v>
      </c>
      <c r="E1238" s="192" t="s">
        <v>3495</v>
      </c>
      <c r="F1238" s="192" t="s">
        <v>12</v>
      </c>
      <c r="G1238" s="192">
        <v>446655</v>
      </c>
      <c r="H1238" s="68"/>
      <c r="I1238" s="198" t="s">
        <v>1843</v>
      </c>
      <c r="J1238" s="68"/>
      <c r="K1238" s="68"/>
      <c r="L1238" s="68"/>
      <c r="M1238" s="68"/>
      <c r="N1238" s="362"/>
      <c r="O1238" s="362"/>
      <c r="P1238" s="216">
        <v>5343948.51</v>
      </c>
      <c r="Q1238" s="216">
        <v>0</v>
      </c>
      <c r="R1238" s="68" t="s">
        <v>638</v>
      </c>
      <c r="S1238" s="363"/>
      <c r="T1238" s="277"/>
    </row>
    <row r="1239" spans="1:20" ht="38.25">
      <c r="A1239" s="192" t="s">
        <v>667</v>
      </c>
      <c r="B1239" s="68"/>
      <c r="C1239" s="214" t="s">
        <v>1256</v>
      </c>
      <c r="D1239" s="215">
        <v>45106</v>
      </c>
      <c r="E1239" s="192" t="s">
        <v>3496</v>
      </c>
      <c r="F1239" s="192" t="s">
        <v>12</v>
      </c>
      <c r="G1239" s="192">
        <v>446657</v>
      </c>
      <c r="H1239" s="68"/>
      <c r="I1239" s="198" t="s">
        <v>1843</v>
      </c>
      <c r="J1239" s="68"/>
      <c r="K1239" s="68"/>
      <c r="L1239" s="68"/>
      <c r="M1239" s="68"/>
      <c r="N1239" s="362"/>
      <c r="O1239" s="362"/>
      <c r="P1239" s="216">
        <v>4526872.43</v>
      </c>
      <c r="Q1239" s="216">
        <v>0</v>
      </c>
      <c r="R1239" s="68" t="s">
        <v>638</v>
      </c>
      <c r="S1239" s="363"/>
      <c r="T1239" s="277"/>
    </row>
    <row r="1240" spans="1:20" ht="38.25">
      <c r="A1240" s="192" t="s">
        <v>667</v>
      </c>
      <c r="B1240" s="68"/>
      <c r="C1240" s="214" t="s">
        <v>1256</v>
      </c>
      <c r="D1240" s="215">
        <v>45106</v>
      </c>
      <c r="E1240" s="192" t="s">
        <v>3497</v>
      </c>
      <c r="F1240" s="192" t="s">
        <v>12</v>
      </c>
      <c r="G1240" s="192">
        <v>446659</v>
      </c>
      <c r="H1240" s="68"/>
      <c r="I1240" s="198" t="s">
        <v>1843</v>
      </c>
      <c r="J1240" s="68"/>
      <c r="K1240" s="68"/>
      <c r="L1240" s="68"/>
      <c r="M1240" s="68"/>
      <c r="N1240" s="362"/>
      <c r="O1240" s="362"/>
      <c r="P1240" s="216">
        <v>4526872.43</v>
      </c>
      <c r="Q1240" s="216">
        <v>0</v>
      </c>
      <c r="R1240" s="68" t="s">
        <v>638</v>
      </c>
      <c r="S1240" s="363"/>
      <c r="T1240" s="277"/>
    </row>
    <row r="1241" spans="1:20" ht="38.25">
      <c r="A1241" s="192" t="s">
        <v>667</v>
      </c>
      <c r="B1241" s="68"/>
      <c r="C1241" s="214" t="s">
        <v>1256</v>
      </c>
      <c r="D1241" s="215">
        <v>45106</v>
      </c>
      <c r="E1241" s="192" t="s">
        <v>3498</v>
      </c>
      <c r="F1241" s="192" t="s">
        <v>12</v>
      </c>
      <c r="G1241" s="192">
        <v>446661</v>
      </c>
      <c r="H1241" s="68"/>
      <c r="I1241" s="198" t="s">
        <v>1843</v>
      </c>
      <c r="J1241" s="68"/>
      <c r="K1241" s="68"/>
      <c r="L1241" s="68"/>
      <c r="M1241" s="68"/>
      <c r="N1241" s="362"/>
      <c r="O1241" s="362"/>
      <c r="P1241" s="216">
        <v>4526872.43</v>
      </c>
      <c r="Q1241" s="216">
        <v>0</v>
      </c>
      <c r="R1241" s="68" t="s">
        <v>638</v>
      </c>
      <c r="S1241" s="363"/>
      <c r="T1241" s="277"/>
    </row>
    <row r="1242" spans="1:20" ht="38.25">
      <c r="A1242" s="192" t="s">
        <v>667</v>
      </c>
      <c r="B1242" s="68"/>
      <c r="C1242" s="214" t="s">
        <v>1256</v>
      </c>
      <c r="D1242" s="215">
        <v>45106</v>
      </c>
      <c r="E1242" s="192" t="s">
        <v>3499</v>
      </c>
      <c r="F1242" s="192" t="s">
        <v>12</v>
      </c>
      <c r="G1242" s="192">
        <v>446663</v>
      </c>
      <c r="H1242" s="68"/>
      <c r="I1242" s="198" t="s">
        <v>1843</v>
      </c>
      <c r="J1242" s="68"/>
      <c r="K1242" s="68"/>
      <c r="L1242" s="68"/>
      <c r="M1242" s="68"/>
      <c r="N1242" s="362"/>
      <c r="O1242" s="362"/>
      <c r="P1242" s="216">
        <v>4526872.43</v>
      </c>
      <c r="Q1242" s="216">
        <v>0</v>
      </c>
      <c r="R1242" s="68" t="s">
        <v>638</v>
      </c>
      <c r="S1242" s="363"/>
      <c r="T1242" s="277"/>
    </row>
    <row r="1243" spans="1:20" ht="38.25">
      <c r="A1243" s="192" t="s">
        <v>667</v>
      </c>
      <c r="B1243" s="68"/>
      <c r="C1243" s="214" t="s">
        <v>1256</v>
      </c>
      <c r="D1243" s="215">
        <v>45106</v>
      </c>
      <c r="E1243" s="192" t="s">
        <v>3500</v>
      </c>
      <c r="F1243" s="192" t="s">
        <v>12</v>
      </c>
      <c r="G1243" s="192">
        <v>446665</v>
      </c>
      <c r="H1243" s="68"/>
      <c r="I1243" s="198" t="s">
        <v>1843</v>
      </c>
      <c r="J1243" s="68"/>
      <c r="K1243" s="68"/>
      <c r="L1243" s="68"/>
      <c r="M1243" s="68"/>
      <c r="N1243" s="362"/>
      <c r="O1243" s="362"/>
      <c r="P1243" s="216">
        <v>4526872.43</v>
      </c>
      <c r="Q1243" s="216">
        <v>0</v>
      </c>
      <c r="R1243" s="68" t="s">
        <v>638</v>
      </c>
      <c r="S1243" s="363"/>
      <c r="T1243" s="277"/>
    </row>
    <row r="1244" spans="1:20" ht="38.25">
      <c r="A1244" s="192" t="s">
        <v>667</v>
      </c>
      <c r="B1244" s="68"/>
      <c r="C1244" s="214" t="s">
        <v>1256</v>
      </c>
      <c r="D1244" s="215">
        <v>45106</v>
      </c>
      <c r="E1244" s="192" t="s">
        <v>3501</v>
      </c>
      <c r="F1244" s="192" t="s">
        <v>12</v>
      </c>
      <c r="G1244" s="192">
        <v>446667</v>
      </c>
      <c r="H1244" s="68"/>
      <c r="I1244" s="198" t="s">
        <v>1843</v>
      </c>
      <c r="J1244" s="68"/>
      <c r="K1244" s="68"/>
      <c r="L1244" s="68"/>
      <c r="M1244" s="68"/>
      <c r="N1244" s="362"/>
      <c r="O1244" s="362"/>
      <c r="P1244" s="216">
        <v>12433586.939999999</v>
      </c>
      <c r="Q1244" s="216">
        <v>0</v>
      </c>
      <c r="R1244" s="68" t="s">
        <v>638</v>
      </c>
      <c r="S1244" s="363"/>
      <c r="T1244" s="277"/>
    </row>
    <row r="1245" spans="1:20" ht="38.25">
      <c r="A1245" s="192" t="s">
        <v>667</v>
      </c>
      <c r="B1245" s="68"/>
      <c r="C1245" s="214" t="s">
        <v>1256</v>
      </c>
      <c r="D1245" s="215">
        <v>45106</v>
      </c>
      <c r="E1245" s="192" t="s">
        <v>3502</v>
      </c>
      <c r="F1245" s="192" t="s">
        <v>12</v>
      </c>
      <c r="G1245" s="192">
        <v>446669</v>
      </c>
      <c r="H1245" s="68"/>
      <c r="I1245" s="198" t="s">
        <v>1843</v>
      </c>
      <c r="J1245" s="68"/>
      <c r="K1245" s="68"/>
      <c r="L1245" s="68"/>
      <c r="M1245" s="68"/>
      <c r="N1245" s="362"/>
      <c r="O1245" s="362"/>
      <c r="P1245" s="216">
        <v>12433586.939999999</v>
      </c>
      <c r="Q1245" s="216">
        <v>0</v>
      </c>
      <c r="R1245" s="68" t="s">
        <v>638</v>
      </c>
      <c r="S1245" s="363"/>
      <c r="T1245" s="277"/>
    </row>
    <row r="1246" spans="1:20" ht="38.25">
      <c r="A1246" s="192" t="s">
        <v>667</v>
      </c>
      <c r="B1246" s="68"/>
      <c r="C1246" s="214" t="s">
        <v>1256</v>
      </c>
      <c r="D1246" s="215">
        <v>45106</v>
      </c>
      <c r="E1246" s="192" t="s">
        <v>3503</v>
      </c>
      <c r="F1246" s="192" t="s">
        <v>12</v>
      </c>
      <c r="G1246" s="192">
        <v>446671</v>
      </c>
      <c r="H1246" s="68"/>
      <c r="I1246" s="198" t="s">
        <v>1843</v>
      </c>
      <c r="J1246" s="68"/>
      <c r="K1246" s="68"/>
      <c r="L1246" s="68"/>
      <c r="M1246" s="68"/>
      <c r="N1246" s="362"/>
      <c r="O1246" s="362"/>
      <c r="P1246" s="216">
        <v>12433586.939999999</v>
      </c>
      <c r="Q1246" s="216">
        <v>0</v>
      </c>
      <c r="R1246" s="68" t="s">
        <v>638</v>
      </c>
      <c r="S1246" s="363"/>
      <c r="T1246" s="277"/>
    </row>
    <row r="1247" spans="1:20" ht="38.25">
      <c r="A1247" s="192" t="s">
        <v>667</v>
      </c>
      <c r="B1247" s="68"/>
      <c r="C1247" s="214" t="s">
        <v>1256</v>
      </c>
      <c r="D1247" s="215">
        <v>45106</v>
      </c>
      <c r="E1247" s="192" t="s">
        <v>3504</v>
      </c>
      <c r="F1247" s="192" t="s">
        <v>12</v>
      </c>
      <c r="G1247" s="192">
        <v>446673</v>
      </c>
      <c r="H1247" s="68"/>
      <c r="I1247" s="198" t="s">
        <v>1843</v>
      </c>
      <c r="J1247" s="68"/>
      <c r="K1247" s="68"/>
      <c r="L1247" s="68"/>
      <c r="M1247" s="68"/>
      <c r="N1247" s="362"/>
      <c r="O1247" s="362"/>
      <c r="P1247" s="216">
        <v>12433586.939999999</v>
      </c>
      <c r="Q1247" s="216">
        <v>0</v>
      </c>
      <c r="R1247" s="68" t="s">
        <v>638</v>
      </c>
      <c r="S1247" s="363"/>
      <c r="T1247" s="277"/>
    </row>
    <row r="1248" spans="1:20" ht="38.25">
      <c r="A1248" s="192" t="s">
        <v>667</v>
      </c>
      <c r="B1248" s="68"/>
      <c r="C1248" s="214" t="s">
        <v>1256</v>
      </c>
      <c r="D1248" s="215">
        <v>45106</v>
      </c>
      <c r="E1248" s="192" t="s">
        <v>3505</v>
      </c>
      <c r="F1248" s="192" t="s">
        <v>12</v>
      </c>
      <c r="G1248" s="192">
        <v>446675</v>
      </c>
      <c r="H1248" s="68"/>
      <c r="I1248" s="198" t="s">
        <v>1843</v>
      </c>
      <c r="J1248" s="68"/>
      <c r="K1248" s="68"/>
      <c r="L1248" s="68"/>
      <c r="M1248" s="68"/>
      <c r="N1248" s="362"/>
      <c r="O1248" s="362"/>
      <c r="P1248" s="216">
        <v>2287540.75</v>
      </c>
      <c r="Q1248" s="216">
        <v>0</v>
      </c>
      <c r="R1248" s="68" t="s">
        <v>638</v>
      </c>
      <c r="S1248" s="363"/>
      <c r="T1248" s="277"/>
    </row>
    <row r="1249" spans="1:20" ht="38.25">
      <c r="A1249" s="192" t="s">
        <v>667</v>
      </c>
      <c r="B1249" s="68"/>
      <c r="C1249" s="214" t="s">
        <v>1256</v>
      </c>
      <c r="D1249" s="215">
        <v>45106</v>
      </c>
      <c r="E1249" s="192" t="s">
        <v>3506</v>
      </c>
      <c r="F1249" s="192" t="s">
        <v>12</v>
      </c>
      <c r="G1249" s="192">
        <v>446677</v>
      </c>
      <c r="H1249" s="68"/>
      <c r="I1249" s="198" t="s">
        <v>1843</v>
      </c>
      <c r="J1249" s="68"/>
      <c r="K1249" s="68"/>
      <c r="L1249" s="68"/>
      <c r="M1249" s="68"/>
      <c r="N1249" s="362"/>
      <c r="O1249" s="362"/>
      <c r="P1249" s="216">
        <v>2287540.75</v>
      </c>
      <c r="Q1249" s="216">
        <v>0</v>
      </c>
      <c r="R1249" s="68" t="s">
        <v>638</v>
      </c>
      <c r="S1249" s="363"/>
      <c r="T1249" s="277"/>
    </row>
    <row r="1250" spans="1:20" ht="38.25">
      <c r="A1250" s="192" t="s">
        <v>667</v>
      </c>
      <c r="B1250" s="68"/>
      <c r="C1250" s="214" t="s">
        <v>1256</v>
      </c>
      <c r="D1250" s="215">
        <v>45106</v>
      </c>
      <c r="E1250" s="192" t="s">
        <v>3507</v>
      </c>
      <c r="F1250" s="192" t="s">
        <v>12</v>
      </c>
      <c r="G1250" s="192">
        <v>446679</v>
      </c>
      <c r="H1250" s="68"/>
      <c r="I1250" s="198" t="s">
        <v>1843</v>
      </c>
      <c r="J1250" s="68"/>
      <c r="K1250" s="68"/>
      <c r="L1250" s="68"/>
      <c r="M1250" s="68"/>
      <c r="N1250" s="362"/>
      <c r="O1250" s="362"/>
      <c r="P1250" s="216">
        <v>2287540.75</v>
      </c>
      <c r="Q1250" s="216">
        <v>0</v>
      </c>
      <c r="R1250" s="68" t="s">
        <v>638</v>
      </c>
      <c r="S1250" s="363"/>
      <c r="T1250" s="277"/>
    </row>
    <row r="1251" spans="1:20" ht="38.25">
      <c r="A1251" s="192" t="s">
        <v>667</v>
      </c>
      <c r="B1251" s="68"/>
      <c r="C1251" s="214" t="s">
        <v>1256</v>
      </c>
      <c r="D1251" s="215">
        <v>45106</v>
      </c>
      <c r="E1251" s="192" t="s">
        <v>3508</v>
      </c>
      <c r="F1251" s="192" t="s">
        <v>12</v>
      </c>
      <c r="G1251" s="192">
        <v>446681</v>
      </c>
      <c r="H1251" s="68"/>
      <c r="I1251" s="198" t="s">
        <v>1843</v>
      </c>
      <c r="J1251" s="68"/>
      <c r="K1251" s="68"/>
      <c r="L1251" s="68"/>
      <c r="M1251" s="68"/>
      <c r="N1251" s="362"/>
      <c r="O1251" s="362"/>
      <c r="P1251" s="216">
        <v>2287540.75</v>
      </c>
      <c r="Q1251" s="216">
        <v>0</v>
      </c>
      <c r="R1251" s="68" t="s">
        <v>638</v>
      </c>
      <c r="S1251" s="363"/>
      <c r="T1251" s="277"/>
    </row>
    <row r="1252" spans="1:20" ht="38.25">
      <c r="A1252" s="192" t="s">
        <v>667</v>
      </c>
      <c r="B1252" s="68"/>
      <c r="C1252" s="214" t="s">
        <v>1256</v>
      </c>
      <c r="D1252" s="215">
        <v>45106</v>
      </c>
      <c r="E1252" s="192" t="s">
        <v>3509</v>
      </c>
      <c r="F1252" s="192" t="s">
        <v>12</v>
      </c>
      <c r="G1252" s="192">
        <v>446683</v>
      </c>
      <c r="H1252" s="68"/>
      <c r="I1252" s="198" t="s">
        <v>1843</v>
      </c>
      <c r="J1252" s="68"/>
      <c r="K1252" s="68"/>
      <c r="L1252" s="68"/>
      <c r="M1252" s="68"/>
      <c r="N1252" s="362"/>
      <c r="O1252" s="362"/>
      <c r="P1252" s="216">
        <v>2287540.75</v>
      </c>
      <c r="Q1252" s="216">
        <v>0</v>
      </c>
      <c r="R1252" s="68" t="s">
        <v>638</v>
      </c>
      <c r="S1252" s="363"/>
      <c r="T1252" s="277"/>
    </row>
    <row r="1253" spans="1:20" ht="38.25">
      <c r="A1253" s="192" t="s">
        <v>667</v>
      </c>
      <c r="B1253" s="68"/>
      <c r="C1253" s="214" t="s">
        <v>1256</v>
      </c>
      <c r="D1253" s="215">
        <v>45106</v>
      </c>
      <c r="E1253" s="192" t="s">
        <v>3510</v>
      </c>
      <c r="F1253" s="192" t="s">
        <v>12</v>
      </c>
      <c r="G1253" s="192">
        <v>446685</v>
      </c>
      <c r="H1253" s="68"/>
      <c r="I1253" s="198" t="s">
        <v>1843</v>
      </c>
      <c r="J1253" s="68"/>
      <c r="K1253" s="68"/>
      <c r="L1253" s="68"/>
      <c r="M1253" s="68"/>
      <c r="N1253" s="362"/>
      <c r="O1253" s="362"/>
      <c r="P1253" s="216">
        <v>1413917</v>
      </c>
      <c r="Q1253" s="216">
        <v>0</v>
      </c>
      <c r="R1253" s="68" t="s">
        <v>638</v>
      </c>
      <c r="S1253" s="363"/>
      <c r="T1253" s="277"/>
    </row>
    <row r="1254" spans="1:20" ht="38.25">
      <c r="A1254" s="192" t="s">
        <v>667</v>
      </c>
      <c r="B1254" s="68"/>
      <c r="C1254" s="214" t="s">
        <v>1256</v>
      </c>
      <c r="D1254" s="215">
        <v>45106</v>
      </c>
      <c r="E1254" s="192" t="s">
        <v>3511</v>
      </c>
      <c r="F1254" s="192" t="s">
        <v>12</v>
      </c>
      <c r="G1254" s="192">
        <v>446687</v>
      </c>
      <c r="H1254" s="68"/>
      <c r="I1254" s="198" t="s">
        <v>1843</v>
      </c>
      <c r="J1254" s="68"/>
      <c r="K1254" s="68"/>
      <c r="L1254" s="68"/>
      <c r="M1254" s="68"/>
      <c r="N1254" s="362"/>
      <c r="O1254" s="362"/>
      <c r="P1254" s="216">
        <v>81736.83</v>
      </c>
      <c r="Q1254" s="216">
        <v>0</v>
      </c>
      <c r="R1254" s="68" t="s">
        <v>638</v>
      </c>
      <c r="S1254" s="363"/>
      <c r="T1254" s="277"/>
    </row>
    <row r="1255" spans="1:20" ht="38.25">
      <c r="A1255" s="192" t="s">
        <v>667</v>
      </c>
      <c r="B1255" s="68"/>
      <c r="C1255" s="214" t="s">
        <v>1256</v>
      </c>
      <c r="D1255" s="215">
        <v>45106</v>
      </c>
      <c r="E1255" s="192" t="s">
        <v>3512</v>
      </c>
      <c r="F1255" s="192" t="s">
        <v>12</v>
      </c>
      <c r="G1255" s="192">
        <v>446689</v>
      </c>
      <c r="H1255" s="68"/>
      <c r="I1255" s="198" t="s">
        <v>1843</v>
      </c>
      <c r="J1255" s="68"/>
      <c r="K1255" s="68"/>
      <c r="L1255" s="68"/>
      <c r="M1255" s="68"/>
      <c r="N1255" s="362"/>
      <c r="O1255" s="362"/>
      <c r="P1255" s="216">
        <v>2323944.98</v>
      </c>
      <c r="Q1255" s="216">
        <v>0</v>
      </c>
      <c r="R1255" s="68" t="s">
        <v>638</v>
      </c>
      <c r="S1255" s="363"/>
      <c r="T1255" s="277"/>
    </row>
    <row r="1256" spans="1:20" ht="38.25">
      <c r="A1256" s="192" t="s">
        <v>667</v>
      </c>
      <c r="B1256" s="68"/>
      <c r="C1256" s="214" t="s">
        <v>1256</v>
      </c>
      <c r="D1256" s="215">
        <v>45106</v>
      </c>
      <c r="E1256" s="192" t="s">
        <v>3513</v>
      </c>
      <c r="F1256" s="192" t="s">
        <v>12</v>
      </c>
      <c r="G1256" s="192">
        <v>446691</v>
      </c>
      <c r="H1256" s="68"/>
      <c r="I1256" s="198" t="s">
        <v>1843</v>
      </c>
      <c r="J1256" s="68"/>
      <c r="K1256" s="68"/>
      <c r="L1256" s="68"/>
      <c r="M1256" s="68"/>
      <c r="N1256" s="362"/>
      <c r="O1256" s="362"/>
      <c r="P1256" s="216">
        <v>71695.509999999995</v>
      </c>
      <c r="Q1256" s="216">
        <v>0</v>
      </c>
      <c r="R1256" s="68" t="s">
        <v>638</v>
      </c>
      <c r="S1256" s="363"/>
      <c r="T1256" s="277"/>
    </row>
    <row r="1257" spans="1:20" ht="38.25">
      <c r="A1257" s="192" t="s">
        <v>667</v>
      </c>
      <c r="B1257" s="68"/>
      <c r="C1257" s="214" t="s">
        <v>1256</v>
      </c>
      <c r="D1257" s="215">
        <v>45106</v>
      </c>
      <c r="E1257" s="192" t="s">
        <v>3514</v>
      </c>
      <c r="F1257" s="192" t="s">
        <v>12</v>
      </c>
      <c r="G1257" s="192">
        <v>446693</v>
      </c>
      <c r="H1257" s="68"/>
      <c r="I1257" s="198" t="s">
        <v>1843</v>
      </c>
      <c r="J1257" s="68"/>
      <c r="K1257" s="68"/>
      <c r="L1257" s="68"/>
      <c r="M1257" s="68"/>
      <c r="N1257" s="362"/>
      <c r="O1257" s="362"/>
      <c r="P1257" s="216">
        <v>3883489.08</v>
      </c>
      <c r="Q1257" s="216">
        <v>0</v>
      </c>
      <c r="R1257" s="68" t="s">
        <v>638</v>
      </c>
      <c r="S1257" s="363"/>
      <c r="T1257" s="277"/>
    </row>
    <row r="1258" spans="1:20" ht="38.25">
      <c r="A1258" s="192" t="s">
        <v>667</v>
      </c>
      <c r="B1258" s="68"/>
      <c r="C1258" s="214" t="s">
        <v>1256</v>
      </c>
      <c r="D1258" s="215">
        <v>45106</v>
      </c>
      <c r="E1258" s="192" t="s">
        <v>3515</v>
      </c>
      <c r="F1258" s="192" t="s">
        <v>12</v>
      </c>
      <c r="G1258" s="192">
        <v>446695</v>
      </c>
      <c r="H1258" s="68"/>
      <c r="I1258" s="198" t="s">
        <v>1843</v>
      </c>
      <c r="J1258" s="68"/>
      <c r="K1258" s="68"/>
      <c r="L1258" s="68"/>
      <c r="M1258" s="68"/>
      <c r="N1258" s="362"/>
      <c r="O1258" s="362"/>
      <c r="P1258" s="216">
        <v>196920.21</v>
      </c>
      <c r="Q1258" s="216">
        <v>0</v>
      </c>
      <c r="R1258" s="68" t="s">
        <v>638</v>
      </c>
      <c r="S1258" s="363"/>
      <c r="T1258" s="277"/>
    </row>
    <row r="1259" spans="1:20" ht="38.25">
      <c r="A1259" s="192" t="s">
        <v>667</v>
      </c>
      <c r="B1259" s="68"/>
      <c r="C1259" s="214" t="s">
        <v>1256</v>
      </c>
      <c r="D1259" s="215">
        <v>45106</v>
      </c>
      <c r="E1259" s="192" t="s">
        <v>3516</v>
      </c>
      <c r="F1259" s="192" t="s">
        <v>12</v>
      </c>
      <c r="G1259" s="192">
        <v>446697</v>
      </c>
      <c r="H1259" s="68"/>
      <c r="I1259" s="198" t="s">
        <v>1843</v>
      </c>
      <c r="J1259" s="68"/>
      <c r="K1259" s="68"/>
      <c r="L1259" s="68"/>
      <c r="M1259" s="68"/>
      <c r="N1259" s="362"/>
      <c r="O1259" s="362"/>
      <c r="P1259" s="216">
        <v>6382987.9800000004</v>
      </c>
      <c r="Q1259" s="216">
        <v>0</v>
      </c>
      <c r="R1259" s="68" t="s">
        <v>638</v>
      </c>
      <c r="S1259" s="363"/>
      <c r="T1259" s="277"/>
    </row>
    <row r="1260" spans="1:20" ht="38.25">
      <c r="A1260" s="192" t="s">
        <v>667</v>
      </c>
      <c r="B1260" s="68"/>
      <c r="C1260" s="214" t="s">
        <v>1256</v>
      </c>
      <c r="D1260" s="215">
        <v>45106</v>
      </c>
      <c r="E1260" s="192" t="s">
        <v>3517</v>
      </c>
      <c r="F1260" s="192" t="s">
        <v>12</v>
      </c>
      <c r="G1260" s="192">
        <v>446699</v>
      </c>
      <c r="H1260" s="68"/>
      <c r="I1260" s="198" t="s">
        <v>1843</v>
      </c>
      <c r="J1260" s="68"/>
      <c r="K1260" s="68"/>
      <c r="L1260" s="68"/>
      <c r="M1260" s="68"/>
      <c r="N1260" s="362"/>
      <c r="O1260" s="362"/>
      <c r="P1260" s="216">
        <v>224499.81</v>
      </c>
      <c r="Q1260" s="216">
        <v>0</v>
      </c>
      <c r="R1260" s="68" t="s">
        <v>638</v>
      </c>
      <c r="S1260" s="363"/>
      <c r="T1260" s="277"/>
    </row>
    <row r="1261" spans="1:20" ht="38.25">
      <c r="A1261" s="192" t="s">
        <v>667</v>
      </c>
      <c r="B1261" s="68"/>
      <c r="C1261" s="214" t="s">
        <v>1256</v>
      </c>
      <c r="D1261" s="215">
        <v>45106</v>
      </c>
      <c r="E1261" s="192" t="s">
        <v>3518</v>
      </c>
      <c r="F1261" s="192" t="s">
        <v>12</v>
      </c>
      <c r="G1261" s="192">
        <v>446707</v>
      </c>
      <c r="H1261" s="68"/>
      <c r="I1261" s="198" t="s">
        <v>1843</v>
      </c>
      <c r="J1261" s="68"/>
      <c r="K1261" s="68"/>
      <c r="L1261" s="68"/>
      <c r="M1261" s="68"/>
      <c r="N1261" s="362"/>
      <c r="O1261" s="362"/>
      <c r="P1261" s="216">
        <v>190174.36</v>
      </c>
      <c r="Q1261" s="216">
        <v>0</v>
      </c>
      <c r="R1261" s="68" t="s">
        <v>638</v>
      </c>
      <c r="S1261" s="363"/>
      <c r="T1261" s="277"/>
    </row>
    <row r="1262" spans="1:20" ht="38.25">
      <c r="A1262" s="192" t="s">
        <v>667</v>
      </c>
      <c r="B1262" s="68"/>
      <c r="C1262" s="214" t="s">
        <v>1256</v>
      </c>
      <c r="D1262" s="215">
        <v>45106</v>
      </c>
      <c r="E1262" s="192" t="s">
        <v>3519</v>
      </c>
      <c r="F1262" s="192" t="s">
        <v>12</v>
      </c>
      <c r="G1262" s="192">
        <v>446701</v>
      </c>
      <c r="H1262" s="68"/>
      <c r="I1262" s="198" t="s">
        <v>1843</v>
      </c>
      <c r="J1262" s="68"/>
      <c r="K1262" s="68"/>
      <c r="L1262" s="68"/>
      <c r="M1262" s="68"/>
      <c r="N1262" s="362"/>
      <c r="O1262" s="362"/>
      <c r="P1262" s="216">
        <v>166811.6</v>
      </c>
      <c r="Q1262" s="216">
        <v>0</v>
      </c>
      <c r="R1262" s="68" t="s">
        <v>638</v>
      </c>
      <c r="S1262" s="363"/>
      <c r="T1262" s="277"/>
    </row>
    <row r="1263" spans="1:20" ht="38.25">
      <c r="A1263" s="192" t="s">
        <v>667</v>
      </c>
      <c r="B1263" s="68"/>
      <c r="C1263" s="214" t="s">
        <v>1256</v>
      </c>
      <c r="D1263" s="215">
        <v>45106</v>
      </c>
      <c r="E1263" s="192" t="s">
        <v>3520</v>
      </c>
      <c r="F1263" s="192" t="s">
        <v>12</v>
      </c>
      <c r="G1263" s="192">
        <v>446703</v>
      </c>
      <c r="H1263" s="68"/>
      <c r="I1263" s="198" t="s">
        <v>1843</v>
      </c>
      <c r="J1263" s="68"/>
      <c r="K1263" s="68"/>
      <c r="L1263" s="68"/>
      <c r="M1263" s="68"/>
      <c r="N1263" s="362"/>
      <c r="O1263" s="362"/>
      <c r="P1263" s="216">
        <v>3289713.55</v>
      </c>
      <c r="Q1263" s="216">
        <v>0</v>
      </c>
      <c r="R1263" s="68" t="s">
        <v>638</v>
      </c>
      <c r="S1263" s="363"/>
      <c r="T1263" s="277"/>
    </row>
    <row r="1264" spans="1:20" ht="38.25">
      <c r="A1264" s="192" t="s">
        <v>667</v>
      </c>
      <c r="B1264" s="68"/>
      <c r="C1264" s="214" t="s">
        <v>1256</v>
      </c>
      <c r="D1264" s="215">
        <v>45106</v>
      </c>
      <c r="E1264" s="192" t="s">
        <v>3521</v>
      </c>
      <c r="F1264" s="192" t="s">
        <v>12</v>
      </c>
      <c r="G1264" s="192">
        <v>446705</v>
      </c>
      <c r="H1264" s="68"/>
      <c r="I1264" s="198" t="s">
        <v>1843</v>
      </c>
      <c r="J1264" s="68"/>
      <c r="K1264" s="68"/>
      <c r="L1264" s="68"/>
      <c r="M1264" s="68"/>
      <c r="N1264" s="362"/>
      <c r="O1264" s="362"/>
      <c r="P1264" s="216">
        <v>5407045.4100000001</v>
      </c>
      <c r="Q1264" s="216">
        <v>0</v>
      </c>
      <c r="R1264" s="68" t="s">
        <v>638</v>
      </c>
      <c r="S1264" s="363"/>
      <c r="T1264" s="277"/>
    </row>
    <row r="1265" spans="1:20" ht="38.25">
      <c r="A1265" s="192" t="s">
        <v>667</v>
      </c>
      <c r="B1265" s="68"/>
      <c r="C1265" s="214" t="s">
        <v>1256</v>
      </c>
      <c r="D1265" s="215">
        <v>45106</v>
      </c>
      <c r="E1265" s="192" t="s">
        <v>3522</v>
      </c>
      <c r="F1265" s="192" t="s">
        <v>12</v>
      </c>
      <c r="G1265" s="192">
        <v>446709</v>
      </c>
      <c r="H1265" s="68"/>
      <c r="I1265" s="198" t="s">
        <v>1843</v>
      </c>
      <c r="J1265" s="68"/>
      <c r="K1265" s="68"/>
      <c r="L1265" s="68"/>
      <c r="M1265" s="68"/>
      <c r="N1265" s="362"/>
      <c r="O1265" s="362"/>
      <c r="P1265" s="216">
        <v>522336.25</v>
      </c>
      <c r="Q1265" s="216">
        <v>0</v>
      </c>
      <c r="R1265" s="68" t="s">
        <v>638</v>
      </c>
      <c r="S1265" s="363"/>
      <c r="T1265" s="277"/>
    </row>
    <row r="1266" spans="1:20" ht="38.25">
      <c r="A1266" s="192" t="s">
        <v>667</v>
      </c>
      <c r="B1266" s="68"/>
      <c r="C1266" s="214" t="s">
        <v>1256</v>
      </c>
      <c r="D1266" s="215">
        <v>45106</v>
      </c>
      <c r="E1266" s="192" t="s">
        <v>3523</v>
      </c>
      <c r="F1266" s="192" t="s">
        <v>12</v>
      </c>
      <c r="G1266" s="192">
        <v>446711</v>
      </c>
      <c r="H1266" s="68"/>
      <c r="I1266" s="198" t="s">
        <v>1843</v>
      </c>
      <c r="J1266" s="68"/>
      <c r="K1266" s="68"/>
      <c r="L1266" s="68"/>
      <c r="M1266" s="68"/>
      <c r="N1266" s="362"/>
      <c r="O1266" s="362"/>
      <c r="P1266" s="216">
        <v>14851085.380000001</v>
      </c>
      <c r="Q1266" s="216">
        <v>0</v>
      </c>
      <c r="R1266" s="68" t="s">
        <v>638</v>
      </c>
      <c r="S1266" s="363"/>
      <c r="T1266" s="277"/>
    </row>
    <row r="1267" spans="1:20" ht="38.25">
      <c r="A1267" s="192" t="s">
        <v>667</v>
      </c>
      <c r="B1267" s="68"/>
      <c r="C1267" s="214" t="s">
        <v>1256</v>
      </c>
      <c r="D1267" s="215">
        <v>45106</v>
      </c>
      <c r="E1267" s="192" t="s">
        <v>3524</v>
      </c>
      <c r="F1267" s="192" t="s">
        <v>12</v>
      </c>
      <c r="G1267" s="192">
        <v>446713</v>
      </c>
      <c r="H1267" s="68"/>
      <c r="I1267" s="198" t="s">
        <v>1843</v>
      </c>
      <c r="J1267" s="68"/>
      <c r="K1267" s="68"/>
      <c r="L1267" s="68"/>
      <c r="M1267" s="68"/>
      <c r="N1267" s="362"/>
      <c r="O1267" s="362"/>
      <c r="P1267" s="216">
        <v>458167.67</v>
      </c>
      <c r="Q1267" s="216">
        <v>0</v>
      </c>
      <c r="R1267" s="68" t="s">
        <v>638</v>
      </c>
      <c r="S1267" s="363"/>
      <c r="T1267" s="277"/>
    </row>
    <row r="1268" spans="1:20" ht="38.25">
      <c r="A1268" s="192" t="s">
        <v>667</v>
      </c>
      <c r="B1268" s="68"/>
      <c r="C1268" s="214" t="s">
        <v>1256</v>
      </c>
      <c r="D1268" s="215">
        <v>45106</v>
      </c>
      <c r="E1268" s="192" t="s">
        <v>3525</v>
      </c>
      <c r="F1268" s="192" t="s">
        <v>12</v>
      </c>
      <c r="G1268" s="192">
        <v>446715</v>
      </c>
      <c r="H1268" s="68"/>
      <c r="I1268" s="198" t="s">
        <v>1843</v>
      </c>
      <c r="J1268" s="68"/>
      <c r="K1268" s="68"/>
      <c r="L1268" s="68"/>
      <c r="M1268" s="68"/>
      <c r="N1268" s="362"/>
      <c r="O1268" s="362"/>
      <c r="P1268" s="216">
        <v>9035584.5800000001</v>
      </c>
      <c r="Q1268" s="216">
        <v>0</v>
      </c>
      <c r="R1268" s="68" t="s">
        <v>638</v>
      </c>
      <c r="S1268" s="363"/>
      <c r="T1268" s="277"/>
    </row>
    <row r="1269" spans="1:20" ht="38.25">
      <c r="A1269" s="192" t="s">
        <v>667</v>
      </c>
      <c r="B1269" s="68"/>
      <c r="C1269" s="214" t="s">
        <v>1256</v>
      </c>
      <c r="D1269" s="215">
        <v>45106</v>
      </c>
      <c r="E1269" s="192" t="s">
        <v>3526</v>
      </c>
      <c r="F1269" s="192" t="s">
        <v>12</v>
      </c>
      <c r="G1269" s="192">
        <v>446717</v>
      </c>
      <c r="H1269" s="68"/>
      <c r="I1269" s="198" t="s">
        <v>1843</v>
      </c>
      <c r="J1269" s="68"/>
      <c r="K1269" s="68"/>
      <c r="L1269" s="68"/>
      <c r="M1269" s="68"/>
      <c r="N1269" s="362"/>
      <c r="O1269" s="362"/>
      <c r="P1269" s="216">
        <v>2732313.99</v>
      </c>
      <c r="Q1269" s="216">
        <v>0</v>
      </c>
      <c r="R1269" s="68" t="s">
        <v>638</v>
      </c>
      <c r="S1269" s="363"/>
      <c r="T1269" s="277"/>
    </row>
    <row r="1270" spans="1:20" ht="38.25">
      <c r="A1270" s="192" t="s">
        <v>667</v>
      </c>
      <c r="B1270" s="68"/>
      <c r="C1270" s="214" t="s">
        <v>1256</v>
      </c>
      <c r="D1270" s="215">
        <v>45106</v>
      </c>
      <c r="E1270" s="192" t="s">
        <v>3527</v>
      </c>
      <c r="F1270" s="192" t="s">
        <v>12</v>
      </c>
      <c r="G1270" s="192">
        <v>446719</v>
      </c>
      <c r="H1270" s="68"/>
      <c r="I1270" s="198" t="s">
        <v>1843</v>
      </c>
      <c r="J1270" s="68"/>
      <c r="K1270" s="68"/>
      <c r="L1270" s="68"/>
      <c r="M1270" s="68"/>
      <c r="N1270" s="362"/>
      <c r="O1270" s="362"/>
      <c r="P1270" s="216">
        <v>84294.03</v>
      </c>
      <c r="Q1270" s="216">
        <v>0</v>
      </c>
      <c r="R1270" s="68" t="s">
        <v>638</v>
      </c>
      <c r="S1270" s="363"/>
      <c r="T1270" s="277"/>
    </row>
    <row r="1271" spans="1:20" ht="38.25">
      <c r="A1271" s="192" t="s">
        <v>667</v>
      </c>
      <c r="B1271" s="68"/>
      <c r="C1271" s="214" t="s">
        <v>1256</v>
      </c>
      <c r="D1271" s="215">
        <v>45106</v>
      </c>
      <c r="E1271" s="192" t="s">
        <v>3528</v>
      </c>
      <c r="F1271" s="192" t="s">
        <v>12</v>
      </c>
      <c r="G1271" s="192">
        <v>446721</v>
      </c>
      <c r="H1271" s="68"/>
      <c r="I1271" s="198" t="s">
        <v>1843</v>
      </c>
      <c r="J1271" s="68"/>
      <c r="K1271" s="68"/>
      <c r="L1271" s="68"/>
      <c r="M1271" s="68"/>
      <c r="N1271" s="362"/>
      <c r="O1271" s="362"/>
      <c r="P1271" s="216">
        <v>96099.82</v>
      </c>
      <c r="Q1271" s="216">
        <v>0</v>
      </c>
      <c r="R1271" s="68" t="s">
        <v>638</v>
      </c>
      <c r="S1271" s="363"/>
      <c r="T1271" s="277"/>
    </row>
    <row r="1272" spans="1:20" ht="38.25">
      <c r="A1272" s="192" t="s">
        <v>667</v>
      </c>
      <c r="B1272" s="68"/>
      <c r="C1272" s="214" t="s">
        <v>1256</v>
      </c>
      <c r="D1272" s="215">
        <v>45106</v>
      </c>
      <c r="E1272" s="192" t="s">
        <v>3529</v>
      </c>
      <c r="F1272" s="192" t="s">
        <v>12</v>
      </c>
      <c r="G1272" s="192">
        <v>446723</v>
      </c>
      <c r="H1272" s="68"/>
      <c r="I1272" s="198" t="s">
        <v>1843</v>
      </c>
      <c r="J1272" s="68"/>
      <c r="K1272" s="68"/>
      <c r="L1272" s="68"/>
      <c r="M1272" s="68"/>
      <c r="N1272" s="362"/>
      <c r="O1272" s="362"/>
      <c r="P1272" s="216">
        <v>1662373.72</v>
      </c>
      <c r="Q1272" s="216">
        <v>0</v>
      </c>
      <c r="R1272" s="68" t="s">
        <v>638</v>
      </c>
      <c r="S1272" s="363"/>
      <c r="T1272" s="277"/>
    </row>
    <row r="1273" spans="1:20" ht="38.25">
      <c r="A1273" s="192" t="s">
        <v>667</v>
      </c>
      <c r="B1273" s="68"/>
      <c r="C1273" s="214" t="s">
        <v>1256</v>
      </c>
      <c r="D1273" s="215">
        <v>45106</v>
      </c>
      <c r="E1273" s="192" t="s">
        <v>3530</v>
      </c>
      <c r="F1273" s="192" t="s">
        <v>12</v>
      </c>
      <c r="G1273" s="192">
        <v>446725</v>
      </c>
      <c r="H1273" s="68"/>
      <c r="I1273" s="198" t="s">
        <v>1843</v>
      </c>
      <c r="J1273" s="68"/>
      <c r="K1273" s="68"/>
      <c r="L1273" s="68"/>
      <c r="M1273" s="68"/>
      <c r="N1273" s="362"/>
      <c r="O1273" s="362"/>
      <c r="P1273" s="216">
        <v>1863910.36</v>
      </c>
      <c r="Q1273" s="216">
        <v>0</v>
      </c>
      <c r="R1273" s="68" t="s">
        <v>638</v>
      </c>
      <c r="S1273" s="363"/>
      <c r="T1273" s="277"/>
    </row>
    <row r="1274" spans="1:20" ht="38.25">
      <c r="A1274" s="192" t="s">
        <v>667</v>
      </c>
      <c r="B1274" s="68"/>
      <c r="C1274" s="214" t="s">
        <v>1256</v>
      </c>
      <c r="D1274" s="215">
        <v>45106</v>
      </c>
      <c r="E1274" s="192" t="s">
        <v>3531</v>
      </c>
      <c r="F1274" s="192" t="s">
        <v>12</v>
      </c>
      <c r="G1274" s="192">
        <v>446727</v>
      </c>
      <c r="H1274" s="68"/>
      <c r="I1274" s="198" t="s">
        <v>1843</v>
      </c>
      <c r="J1274" s="68"/>
      <c r="K1274" s="68"/>
      <c r="L1274" s="68"/>
      <c r="M1274" s="68"/>
      <c r="N1274" s="362"/>
      <c r="O1274" s="362"/>
      <c r="P1274" s="216">
        <v>531730.18999999994</v>
      </c>
      <c r="Q1274" s="216">
        <v>0</v>
      </c>
      <c r="R1274" s="68" t="s">
        <v>638</v>
      </c>
      <c r="S1274" s="363"/>
      <c r="T1274" s="277"/>
    </row>
    <row r="1275" spans="1:20" ht="38.25">
      <c r="A1275" s="192" t="s">
        <v>667</v>
      </c>
      <c r="B1275" s="68"/>
      <c r="C1275" s="214" t="s">
        <v>1256</v>
      </c>
      <c r="D1275" s="215">
        <v>45106</v>
      </c>
      <c r="E1275" s="192" t="s">
        <v>3532</v>
      </c>
      <c r="F1275" s="192" t="s">
        <v>12</v>
      </c>
      <c r="G1275" s="192">
        <v>446729</v>
      </c>
      <c r="H1275" s="68"/>
      <c r="I1275" s="198" t="s">
        <v>1843</v>
      </c>
      <c r="J1275" s="68"/>
      <c r="K1275" s="68"/>
      <c r="L1275" s="68"/>
      <c r="M1275" s="68"/>
      <c r="N1275" s="362"/>
      <c r="O1275" s="362"/>
      <c r="P1275" s="216">
        <v>1873951.62</v>
      </c>
      <c r="Q1275" s="216">
        <v>0</v>
      </c>
      <c r="R1275" s="68" t="s">
        <v>638</v>
      </c>
      <c r="S1275" s="363"/>
      <c r="T1275" s="277"/>
    </row>
    <row r="1276" spans="1:20" ht="38.25">
      <c r="A1276" s="192" t="s">
        <v>667</v>
      </c>
      <c r="B1276" s="68"/>
      <c r="C1276" s="214" t="s">
        <v>1256</v>
      </c>
      <c r="D1276" s="215">
        <v>45106</v>
      </c>
      <c r="E1276" s="192" t="s">
        <v>3533</v>
      </c>
      <c r="F1276" s="192" t="s">
        <v>12</v>
      </c>
      <c r="G1276" s="192">
        <v>446731</v>
      </c>
      <c r="H1276" s="68"/>
      <c r="I1276" s="198" t="s">
        <v>1843</v>
      </c>
      <c r="J1276" s="68"/>
      <c r="K1276" s="68"/>
      <c r="L1276" s="68"/>
      <c r="M1276" s="68"/>
      <c r="N1276" s="362"/>
      <c r="O1276" s="362"/>
      <c r="P1276" s="216">
        <v>5147028.3</v>
      </c>
      <c r="Q1276" s="216">
        <v>0</v>
      </c>
      <c r="R1276" s="68" t="s">
        <v>638</v>
      </c>
      <c r="S1276" s="363"/>
      <c r="T1276" s="277"/>
    </row>
    <row r="1277" spans="1:20" ht="38.25">
      <c r="A1277" s="192" t="s">
        <v>667</v>
      </c>
      <c r="B1277" s="68"/>
      <c r="C1277" s="214" t="s">
        <v>1256</v>
      </c>
      <c r="D1277" s="215">
        <v>45106</v>
      </c>
      <c r="E1277" s="192" t="s">
        <v>3534</v>
      </c>
      <c r="F1277" s="192" t="s">
        <v>12</v>
      </c>
      <c r="G1277" s="192">
        <v>446733</v>
      </c>
      <c r="H1277" s="68"/>
      <c r="I1277" s="198" t="s">
        <v>1843</v>
      </c>
      <c r="J1277" s="68"/>
      <c r="K1277" s="68"/>
      <c r="L1277" s="68"/>
      <c r="M1277" s="68"/>
      <c r="N1277" s="362"/>
      <c r="O1277" s="362"/>
      <c r="P1277" s="216">
        <v>1460459.43</v>
      </c>
      <c r="Q1277" s="216">
        <v>0</v>
      </c>
      <c r="R1277" s="68" t="s">
        <v>638</v>
      </c>
      <c r="S1277" s="363"/>
      <c r="T1277" s="277"/>
    </row>
    <row r="1278" spans="1:20" ht="38.25">
      <c r="A1278" s="192" t="s">
        <v>667</v>
      </c>
      <c r="B1278" s="68"/>
      <c r="C1278" s="214" t="s">
        <v>1256</v>
      </c>
      <c r="D1278" s="215">
        <v>45106</v>
      </c>
      <c r="E1278" s="192" t="s">
        <v>3535</v>
      </c>
      <c r="F1278" s="192" t="s">
        <v>12</v>
      </c>
      <c r="G1278" s="192">
        <v>446735</v>
      </c>
      <c r="H1278" s="68"/>
      <c r="I1278" s="198" t="s">
        <v>1843</v>
      </c>
      <c r="J1278" s="68"/>
      <c r="K1278" s="68"/>
      <c r="L1278" s="68"/>
      <c r="M1278" s="68"/>
      <c r="N1278" s="362"/>
      <c r="O1278" s="362"/>
      <c r="P1278" s="216">
        <v>5119448.7</v>
      </c>
      <c r="Q1278" s="216">
        <v>0</v>
      </c>
      <c r="R1278" s="68" t="s">
        <v>638</v>
      </c>
      <c r="S1278" s="363"/>
      <c r="T1278" s="277"/>
    </row>
    <row r="1279" spans="1:20" ht="38.25">
      <c r="A1279" s="192" t="s">
        <v>667</v>
      </c>
      <c r="B1279" s="68"/>
      <c r="C1279" s="214" t="s">
        <v>1256</v>
      </c>
      <c r="D1279" s="215">
        <v>45106</v>
      </c>
      <c r="E1279" s="192" t="s">
        <v>3536</v>
      </c>
      <c r="F1279" s="192" t="s">
        <v>12</v>
      </c>
      <c r="G1279" s="192">
        <v>446737</v>
      </c>
      <c r="H1279" s="68"/>
      <c r="I1279" s="198" t="s">
        <v>1843</v>
      </c>
      <c r="J1279" s="68"/>
      <c r="K1279" s="68"/>
      <c r="L1279" s="68"/>
      <c r="M1279" s="68"/>
      <c r="N1279" s="362"/>
      <c r="O1279" s="362"/>
      <c r="P1279" s="216">
        <v>4360060.83</v>
      </c>
      <c r="Q1279" s="216">
        <v>0</v>
      </c>
      <c r="R1279" s="68" t="s">
        <v>638</v>
      </c>
      <c r="S1279" s="363"/>
      <c r="T1279" s="277"/>
    </row>
    <row r="1280" spans="1:20" ht="38.25">
      <c r="A1280" s="192" t="s">
        <v>667</v>
      </c>
      <c r="B1280" s="68"/>
      <c r="C1280" s="214" t="s">
        <v>1256</v>
      </c>
      <c r="D1280" s="215">
        <v>45106</v>
      </c>
      <c r="E1280" s="192" t="s">
        <v>3537</v>
      </c>
      <c r="F1280" s="192" t="s">
        <v>12</v>
      </c>
      <c r="G1280" s="192">
        <v>446739</v>
      </c>
      <c r="H1280" s="68"/>
      <c r="I1280" s="198" t="s">
        <v>1843</v>
      </c>
      <c r="J1280" s="68"/>
      <c r="K1280" s="68"/>
      <c r="L1280" s="68"/>
      <c r="M1280" s="68"/>
      <c r="N1280" s="362"/>
      <c r="O1280" s="362"/>
      <c r="P1280" s="216">
        <v>4336698.07</v>
      </c>
      <c r="Q1280" s="216">
        <v>0</v>
      </c>
      <c r="R1280" s="68" t="s">
        <v>638</v>
      </c>
      <c r="S1280" s="363"/>
      <c r="T1280" s="277"/>
    </row>
    <row r="1281" spans="1:20" ht="38.25">
      <c r="A1281" s="192" t="s">
        <v>667</v>
      </c>
      <c r="B1281" s="68"/>
      <c r="C1281" s="214" t="s">
        <v>1256</v>
      </c>
      <c r="D1281" s="215">
        <v>45106</v>
      </c>
      <c r="E1281" s="192" t="s">
        <v>3538</v>
      </c>
      <c r="F1281" s="192" t="s">
        <v>12</v>
      </c>
      <c r="G1281" s="192">
        <v>446741</v>
      </c>
      <c r="H1281" s="68"/>
      <c r="I1281" s="198" t="s">
        <v>1843</v>
      </c>
      <c r="J1281" s="68"/>
      <c r="K1281" s="68"/>
      <c r="L1281" s="68"/>
      <c r="M1281" s="68"/>
      <c r="N1281" s="362"/>
      <c r="O1281" s="362"/>
      <c r="P1281" s="216">
        <v>1237158.95</v>
      </c>
      <c r="Q1281" s="216">
        <v>0</v>
      </c>
      <c r="R1281" s="68" t="s">
        <v>638</v>
      </c>
      <c r="S1281" s="363"/>
      <c r="T1281" s="277"/>
    </row>
    <row r="1282" spans="1:20" ht="38.25">
      <c r="A1282" s="192" t="s">
        <v>667</v>
      </c>
      <c r="B1282" s="68"/>
      <c r="C1282" s="214" t="s">
        <v>1256</v>
      </c>
      <c r="D1282" s="215">
        <v>45106</v>
      </c>
      <c r="E1282" s="192" t="s">
        <v>3539</v>
      </c>
      <c r="F1282" s="192" t="s">
        <v>12</v>
      </c>
      <c r="G1282" s="192">
        <v>446743</v>
      </c>
      <c r="H1282" s="68"/>
      <c r="I1282" s="198" t="s">
        <v>1843</v>
      </c>
      <c r="J1282" s="68"/>
      <c r="K1282" s="68"/>
      <c r="L1282" s="68"/>
      <c r="M1282" s="68"/>
      <c r="N1282" s="362"/>
      <c r="O1282" s="362"/>
      <c r="P1282" s="216">
        <v>11911250.689999999</v>
      </c>
      <c r="Q1282" s="216">
        <v>0</v>
      </c>
      <c r="R1282" s="68" t="s">
        <v>638</v>
      </c>
      <c r="S1282" s="363"/>
      <c r="T1282" s="277"/>
    </row>
    <row r="1283" spans="1:20" ht="38.25">
      <c r="A1283" s="192" t="s">
        <v>667</v>
      </c>
      <c r="B1283" s="68"/>
      <c r="C1283" s="214" t="s">
        <v>1256</v>
      </c>
      <c r="D1283" s="215">
        <v>45106</v>
      </c>
      <c r="E1283" s="192" t="s">
        <v>3540</v>
      </c>
      <c r="F1283" s="192" t="s">
        <v>12</v>
      </c>
      <c r="G1283" s="192">
        <v>446745</v>
      </c>
      <c r="H1283" s="68"/>
      <c r="I1283" s="198" t="s">
        <v>1843</v>
      </c>
      <c r="J1283" s="68"/>
      <c r="K1283" s="68"/>
      <c r="L1283" s="68"/>
      <c r="M1283" s="68"/>
      <c r="N1283" s="362"/>
      <c r="O1283" s="362"/>
      <c r="P1283" s="216">
        <v>3398002.35</v>
      </c>
      <c r="Q1283" s="216">
        <v>0</v>
      </c>
      <c r="R1283" s="68" t="s">
        <v>638</v>
      </c>
      <c r="S1283" s="363"/>
      <c r="T1283" s="277"/>
    </row>
    <row r="1284" spans="1:20" ht="38.25">
      <c r="A1284" s="192" t="s">
        <v>667</v>
      </c>
      <c r="B1284" s="68"/>
      <c r="C1284" s="214" t="s">
        <v>1256</v>
      </c>
      <c r="D1284" s="215">
        <v>45106</v>
      </c>
      <c r="E1284" s="192" t="s">
        <v>3541</v>
      </c>
      <c r="F1284" s="192" t="s">
        <v>12</v>
      </c>
      <c r="G1284" s="192">
        <v>446747</v>
      </c>
      <c r="H1284" s="68"/>
      <c r="I1284" s="198" t="s">
        <v>1843</v>
      </c>
      <c r="J1284" s="68"/>
      <c r="K1284" s="68"/>
      <c r="L1284" s="68"/>
      <c r="M1284" s="68"/>
      <c r="N1284" s="362"/>
      <c r="O1284" s="362"/>
      <c r="P1284" s="216">
        <v>11975419.27</v>
      </c>
      <c r="Q1284" s="216">
        <v>0</v>
      </c>
      <c r="R1284" s="68" t="s">
        <v>638</v>
      </c>
      <c r="S1284" s="363"/>
      <c r="T1284" s="277"/>
    </row>
    <row r="1285" spans="1:20" ht="38.25">
      <c r="A1285" s="192" t="s">
        <v>667</v>
      </c>
      <c r="B1285" s="68"/>
      <c r="C1285" s="214" t="s">
        <v>1256</v>
      </c>
      <c r="D1285" s="215">
        <v>45106</v>
      </c>
      <c r="E1285" s="192" t="s">
        <v>3542</v>
      </c>
      <c r="F1285" s="192" t="s">
        <v>12</v>
      </c>
      <c r="G1285" s="192">
        <v>446749</v>
      </c>
      <c r="H1285" s="68"/>
      <c r="I1285" s="198" t="s">
        <v>1843</v>
      </c>
      <c r="J1285" s="68"/>
      <c r="K1285" s="68"/>
      <c r="L1285" s="68"/>
      <c r="M1285" s="68"/>
      <c r="N1285" s="362"/>
      <c r="O1285" s="362"/>
      <c r="P1285" s="216">
        <v>2203246.71</v>
      </c>
      <c r="Q1285" s="216">
        <v>0</v>
      </c>
      <c r="R1285" s="68" t="s">
        <v>638</v>
      </c>
      <c r="S1285" s="363"/>
      <c r="T1285" s="277"/>
    </row>
    <row r="1286" spans="1:20" ht="38.25">
      <c r="A1286" s="192" t="s">
        <v>667</v>
      </c>
      <c r="B1286" s="68"/>
      <c r="C1286" s="214" t="s">
        <v>1256</v>
      </c>
      <c r="D1286" s="215">
        <v>45106</v>
      </c>
      <c r="E1286" s="192" t="s">
        <v>3543</v>
      </c>
      <c r="F1286" s="192" t="s">
        <v>12</v>
      </c>
      <c r="G1286" s="192">
        <v>446751</v>
      </c>
      <c r="H1286" s="68"/>
      <c r="I1286" s="198" t="s">
        <v>1843</v>
      </c>
      <c r="J1286" s="68"/>
      <c r="K1286" s="68"/>
      <c r="L1286" s="68"/>
      <c r="M1286" s="68"/>
      <c r="N1286" s="362"/>
      <c r="O1286" s="362"/>
      <c r="P1286" s="216">
        <v>2191440.9300000002</v>
      </c>
      <c r="Q1286" s="216">
        <v>0</v>
      </c>
      <c r="R1286" s="68" t="s">
        <v>638</v>
      </c>
      <c r="S1286" s="363"/>
      <c r="T1286" s="277"/>
    </row>
    <row r="1287" spans="1:20" ht="38.25">
      <c r="A1287" s="192" t="s">
        <v>667</v>
      </c>
      <c r="B1287" s="68"/>
      <c r="C1287" s="214" t="s">
        <v>1256</v>
      </c>
      <c r="D1287" s="215">
        <v>45106</v>
      </c>
      <c r="E1287" s="192" t="s">
        <v>3544</v>
      </c>
      <c r="F1287" s="192" t="s">
        <v>12</v>
      </c>
      <c r="G1287" s="192">
        <v>446753</v>
      </c>
      <c r="H1287" s="68"/>
      <c r="I1287" s="198" t="s">
        <v>1843</v>
      </c>
      <c r="J1287" s="68"/>
      <c r="K1287" s="68"/>
      <c r="L1287" s="68"/>
      <c r="M1287" s="68"/>
      <c r="N1287" s="362"/>
      <c r="O1287" s="362"/>
      <c r="P1287" s="216">
        <v>625167.03</v>
      </c>
      <c r="Q1287" s="216">
        <v>0</v>
      </c>
      <c r="R1287" s="68" t="s">
        <v>638</v>
      </c>
      <c r="S1287" s="363"/>
      <c r="T1287" s="277"/>
    </row>
    <row r="1288" spans="1:20" ht="38.25">
      <c r="A1288" s="192" t="s">
        <v>667</v>
      </c>
      <c r="B1288" s="68"/>
      <c r="C1288" s="214" t="s">
        <v>1256</v>
      </c>
      <c r="D1288" s="215">
        <v>45106</v>
      </c>
      <c r="E1288" s="192" t="s">
        <v>3545</v>
      </c>
      <c r="F1288" s="192" t="s">
        <v>12</v>
      </c>
      <c r="G1288" s="192">
        <v>446755</v>
      </c>
      <c r="H1288" s="68"/>
      <c r="I1288" s="198" t="s">
        <v>1843</v>
      </c>
      <c r="J1288" s="68"/>
      <c r="K1288" s="68"/>
      <c r="L1288" s="68"/>
      <c r="M1288" s="68"/>
      <c r="N1288" s="362"/>
      <c r="O1288" s="362"/>
      <c r="P1288" s="216">
        <v>14848290.130000001</v>
      </c>
      <c r="Q1288" s="216">
        <v>0</v>
      </c>
      <c r="R1288" s="68" t="s">
        <v>638</v>
      </c>
      <c r="S1288" s="363"/>
      <c r="T1288" s="277"/>
    </row>
    <row r="1289" spans="1:20" ht="38.25">
      <c r="A1289" s="192" t="s">
        <v>667</v>
      </c>
      <c r="B1289" s="68"/>
      <c r="C1289" s="214" t="s">
        <v>1256</v>
      </c>
      <c r="D1289" s="215">
        <v>45106</v>
      </c>
      <c r="E1289" s="192" t="s">
        <v>3546</v>
      </c>
      <c r="F1289" s="192" t="s">
        <v>12</v>
      </c>
      <c r="G1289" s="192">
        <v>446757</v>
      </c>
      <c r="H1289" s="68"/>
      <c r="I1289" s="198" t="s">
        <v>1843</v>
      </c>
      <c r="J1289" s="68"/>
      <c r="K1289" s="68"/>
      <c r="L1289" s="68"/>
      <c r="M1289" s="68"/>
      <c r="N1289" s="362"/>
      <c r="O1289" s="362"/>
      <c r="P1289" s="216">
        <v>14558557</v>
      </c>
      <c r="Q1289" s="216">
        <v>0</v>
      </c>
      <c r="R1289" s="68" t="s">
        <v>638</v>
      </c>
      <c r="S1289" s="363"/>
      <c r="T1289" s="277"/>
    </row>
    <row r="1290" spans="1:20" ht="38.25">
      <c r="A1290" s="192" t="s">
        <v>667</v>
      </c>
      <c r="B1290" s="68"/>
      <c r="C1290" s="214" t="s">
        <v>1256</v>
      </c>
      <c r="D1290" s="215">
        <v>45106</v>
      </c>
      <c r="E1290" s="192" t="s">
        <v>3547</v>
      </c>
      <c r="F1290" s="192" t="s">
        <v>12</v>
      </c>
      <c r="G1290" s="192">
        <v>446759</v>
      </c>
      <c r="H1290" s="68"/>
      <c r="I1290" s="198" t="s">
        <v>1843</v>
      </c>
      <c r="J1290" s="68"/>
      <c r="K1290" s="68"/>
      <c r="L1290" s="68"/>
      <c r="M1290" s="68"/>
      <c r="N1290" s="362"/>
      <c r="O1290" s="362"/>
      <c r="P1290" s="216">
        <v>18669065.710000001</v>
      </c>
      <c r="Q1290" s="216">
        <v>0</v>
      </c>
      <c r="R1290" s="68" t="s">
        <v>638</v>
      </c>
      <c r="S1290" s="363"/>
      <c r="T1290" s="277"/>
    </row>
    <row r="1291" spans="1:20" ht="38.25">
      <c r="A1291" s="192" t="s">
        <v>667</v>
      </c>
      <c r="B1291" s="68"/>
      <c r="C1291" s="214" t="s">
        <v>1256</v>
      </c>
      <c r="D1291" s="215">
        <v>45106</v>
      </c>
      <c r="E1291" s="192" t="s">
        <v>3548</v>
      </c>
      <c r="F1291" s="192" t="s">
        <v>12</v>
      </c>
      <c r="G1291" s="192">
        <v>446761</v>
      </c>
      <c r="H1291" s="68"/>
      <c r="I1291" s="198" t="s">
        <v>1843</v>
      </c>
      <c r="J1291" s="68"/>
      <c r="K1291" s="68"/>
      <c r="L1291" s="68"/>
      <c r="M1291" s="68"/>
      <c r="N1291" s="362"/>
      <c r="O1291" s="362"/>
      <c r="P1291" s="216">
        <v>7190358.9400000004</v>
      </c>
      <c r="Q1291" s="216">
        <v>0</v>
      </c>
      <c r="R1291" s="68" t="s">
        <v>638</v>
      </c>
      <c r="S1291" s="363"/>
      <c r="T1291" s="277"/>
    </row>
    <row r="1292" spans="1:20" ht="38.25">
      <c r="A1292" s="192" t="s">
        <v>667</v>
      </c>
      <c r="B1292" s="68"/>
      <c r="C1292" s="214" t="s">
        <v>1256</v>
      </c>
      <c r="D1292" s="215">
        <v>45106</v>
      </c>
      <c r="E1292" s="192" t="s">
        <v>3549</v>
      </c>
      <c r="F1292" s="192" t="s">
        <v>12</v>
      </c>
      <c r="G1292" s="192">
        <v>446763</v>
      </c>
      <c r="H1292" s="68"/>
      <c r="I1292" s="198" t="s">
        <v>1843</v>
      </c>
      <c r="J1292" s="68"/>
      <c r="K1292" s="68"/>
      <c r="L1292" s="68"/>
      <c r="M1292" s="68"/>
      <c r="N1292" s="362"/>
      <c r="O1292" s="362"/>
      <c r="P1292" s="216">
        <v>83253752.540000007</v>
      </c>
      <c r="Q1292" s="216">
        <v>0</v>
      </c>
      <c r="R1292" s="68" t="s">
        <v>638</v>
      </c>
      <c r="S1292" s="363"/>
      <c r="T1292" s="277"/>
    </row>
    <row r="1293" spans="1:20" ht="38.25">
      <c r="A1293" s="192" t="s">
        <v>667</v>
      </c>
      <c r="B1293" s="68"/>
      <c r="C1293" s="214" t="s">
        <v>1256</v>
      </c>
      <c r="D1293" s="215">
        <v>45106</v>
      </c>
      <c r="E1293" s="192" t="s">
        <v>3550</v>
      </c>
      <c r="F1293" s="192" t="s">
        <v>12</v>
      </c>
      <c r="G1293" s="192">
        <v>446765</v>
      </c>
      <c r="H1293" s="68"/>
      <c r="I1293" s="198" t="s">
        <v>1843</v>
      </c>
      <c r="J1293" s="68"/>
      <c r="K1293" s="68"/>
      <c r="L1293" s="68"/>
      <c r="M1293" s="68"/>
      <c r="N1293" s="362"/>
      <c r="O1293" s="362"/>
      <c r="P1293" s="216">
        <v>35782414.859999999</v>
      </c>
      <c r="Q1293" s="216">
        <v>0</v>
      </c>
      <c r="R1293" s="68" t="s">
        <v>638</v>
      </c>
      <c r="S1293" s="363"/>
      <c r="T1293" s="277"/>
    </row>
    <row r="1294" spans="1:20" ht="38.25">
      <c r="A1294" s="192" t="s">
        <v>667</v>
      </c>
      <c r="B1294" s="68"/>
      <c r="C1294" s="214" t="s">
        <v>1256</v>
      </c>
      <c r="D1294" s="215">
        <v>45106</v>
      </c>
      <c r="E1294" s="192" t="s">
        <v>3551</v>
      </c>
      <c r="F1294" s="192" t="s">
        <v>12</v>
      </c>
      <c r="G1294" s="192">
        <v>446767</v>
      </c>
      <c r="H1294" s="68"/>
      <c r="I1294" s="198" t="s">
        <v>1843</v>
      </c>
      <c r="J1294" s="68"/>
      <c r="K1294" s="68"/>
      <c r="L1294" s="68"/>
      <c r="M1294" s="68"/>
      <c r="N1294" s="362"/>
      <c r="O1294" s="362"/>
      <c r="P1294" s="216">
        <v>6381786.5899999999</v>
      </c>
      <c r="Q1294" s="216">
        <v>0</v>
      </c>
      <c r="R1294" s="68" t="s">
        <v>638</v>
      </c>
      <c r="S1294" s="363"/>
      <c r="T1294" s="277"/>
    </row>
    <row r="1295" spans="1:20" ht="38.25">
      <c r="A1295" s="192" t="s">
        <v>667</v>
      </c>
      <c r="B1295" s="68"/>
      <c r="C1295" s="214" t="s">
        <v>1256</v>
      </c>
      <c r="D1295" s="215">
        <v>45106</v>
      </c>
      <c r="E1295" s="192" t="s">
        <v>3552</v>
      </c>
      <c r="F1295" s="192" t="s">
        <v>12</v>
      </c>
      <c r="G1295" s="192">
        <v>446775</v>
      </c>
      <c r="H1295" s="68"/>
      <c r="I1295" s="198" t="s">
        <v>1843</v>
      </c>
      <c r="J1295" s="68"/>
      <c r="K1295" s="68"/>
      <c r="L1295" s="68"/>
      <c r="M1295" s="68"/>
      <c r="N1295" s="362"/>
      <c r="O1295" s="362"/>
      <c r="P1295" s="216">
        <v>477.94</v>
      </c>
      <c r="Q1295" s="216">
        <v>0</v>
      </c>
      <c r="R1295" s="68" t="s">
        <v>638</v>
      </c>
      <c r="S1295" s="363"/>
      <c r="T1295" s="277"/>
    </row>
    <row r="1296" spans="1:20" ht="38.25">
      <c r="A1296" s="192" t="s">
        <v>667</v>
      </c>
      <c r="B1296" s="68"/>
      <c r="C1296" s="214" t="s">
        <v>1256</v>
      </c>
      <c r="D1296" s="215">
        <v>45106</v>
      </c>
      <c r="E1296" s="192" t="s">
        <v>3553</v>
      </c>
      <c r="F1296" s="192" t="s">
        <v>12</v>
      </c>
      <c r="G1296" s="192">
        <v>446769</v>
      </c>
      <c r="H1296" s="68"/>
      <c r="I1296" s="198" t="s">
        <v>1843</v>
      </c>
      <c r="J1296" s="68"/>
      <c r="K1296" s="68"/>
      <c r="L1296" s="68"/>
      <c r="M1296" s="68"/>
      <c r="N1296" s="362"/>
      <c r="O1296" s="362"/>
      <c r="P1296" s="216">
        <v>9426.1200000000008</v>
      </c>
      <c r="Q1296" s="216">
        <v>0</v>
      </c>
      <c r="R1296" s="68" t="s">
        <v>638</v>
      </c>
      <c r="S1296" s="363"/>
      <c r="T1296" s="277"/>
    </row>
    <row r="1297" spans="1:20" ht="38.25">
      <c r="A1297" s="192" t="s">
        <v>667</v>
      </c>
      <c r="B1297" s="68"/>
      <c r="C1297" s="214" t="s">
        <v>1256</v>
      </c>
      <c r="D1297" s="215">
        <v>45106</v>
      </c>
      <c r="E1297" s="192" t="s">
        <v>3554</v>
      </c>
      <c r="F1297" s="192" t="s">
        <v>12</v>
      </c>
      <c r="G1297" s="192">
        <v>446771</v>
      </c>
      <c r="H1297" s="68"/>
      <c r="I1297" s="198" t="s">
        <v>1843</v>
      </c>
      <c r="J1297" s="68"/>
      <c r="K1297" s="68"/>
      <c r="L1297" s="68"/>
      <c r="M1297" s="68"/>
      <c r="N1297" s="362"/>
      <c r="O1297" s="362"/>
      <c r="P1297" s="216">
        <v>15492.97</v>
      </c>
      <c r="Q1297" s="216">
        <v>0</v>
      </c>
      <c r="R1297" s="68" t="s">
        <v>638</v>
      </c>
      <c r="S1297" s="363"/>
      <c r="T1297" s="277"/>
    </row>
    <row r="1298" spans="1:20" ht="38.25">
      <c r="A1298" s="192" t="s">
        <v>667</v>
      </c>
      <c r="B1298" s="68"/>
      <c r="C1298" s="214" t="s">
        <v>1256</v>
      </c>
      <c r="D1298" s="215">
        <v>45106</v>
      </c>
      <c r="E1298" s="192" t="s">
        <v>3555</v>
      </c>
      <c r="F1298" s="192" t="s">
        <v>12</v>
      </c>
      <c r="G1298" s="192">
        <v>446773</v>
      </c>
      <c r="H1298" s="68"/>
      <c r="I1298" s="198" t="s">
        <v>1843</v>
      </c>
      <c r="J1298" s="68"/>
      <c r="K1298" s="68"/>
      <c r="L1298" s="68"/>
      <c r="M1298" s="68"/>
      <c r="N1298" s="362"/>
      <c r="O1298" s="362"/>
      <c r="P1298" s="216">
        <v>544.89</v>
      </c>
      <c r="Q1298" s="216">
        <v>0</v>
      </c>
      <c r="R1298" s="68" t="s">
        <v>638</v>
      </c>
      <c r="S1298" s="363"/>
      <c r="T1298" s="277"/>
    </row>
    <row r="1299" spans="1:20" ht="38.25">
      <c r="A1299" s="192" t="s">
        <v>667</v>
      </c>
      <c r="B1299" s="68"/>
      <c r="C1299" s="214" t="s">
        <v>1256</v>
      </c>
      <c r="D1299" s="215">
        <v>45106</v>
      </c>
      <c r="E1299" s="192" t="s">
        <v>3556</v>
      </c>
      <c r="F1299" s="192" t="s">
        <v>12</v>
      </c>
      <c r="G1299" s="192">
        <v>446777</v>
      </c>
      <c r="H1299" s="68"/>
      <c r="I1299" s="198" t="s">
        <v>1843</v>
      </c>
      <c r="J1299" s="68"/>
      <c r="K1299" s="68"/>
      <c r="L1299" s="68"/>
      <c r="M1299" s="68"/>
      <c r="N1299" s="362"/>
      <c r="O1299" s="362"/>
      <c r="P1299" s="216">
        <v>12970.96</v>
      </c>
      <c r="Q1299" s="216">
        <v>0</v>
      </c>
      <c r="R1299" s="68" t="s">
        <v>638</v>
      </c>
      <c r="S1299" s="363"/>
      <c r="T1299" s="277"/>
    </row>
    <row r="1300" spans="1:20" ht="38.25">
      <c r="A1300" s="192" t="s">
        <v>667</v>
      </c>
      <c r="B1300" s="68"/>
      <c r="C1300" s="214" t="s">
        <v>1256</v>
      </c>
      <c r="D1300" s="215">
        <v>45106</v>
      </c>
      <c r="E1300" s="192" t="s">
        <v>3557</v>
      </c>
      <c r="F1300" s="192" t="s">
        <v>12</v>
      </c>
      <c r="G1300" s="192">
        <v>446779</v>
      </c>
      <c r="H1300" s="68"/>
      <c r="I1300" s="198" t="s">
        <v>1843</v>
      </c>
      <c r="J1300" s="68"/>
      <c r="K1300" s="68"/>
      <c r="L1300" s="68"/>
      <c r="M1300" s="68"/>
      <c r="N1300" s="362"/>
      <c r="O1300" s="362"/>
      <c r="P1300" s="216">
        <v>12970.96</v>
      </c>
      <c r="Q1300" s="216">
        <v>0</v>
      </c>
      <c r="R1300" s="68" t="s">
        <v>638</v>
      </c>
      <c r="S1300" s="363"/>
      <c r="T1300" s="277"/>
    </row>
    <row r="1301" spans="1:20" ht="38.25">
      <c r="A1301" s="192" t="s">
        <v>667</v>
      </c>
      <c r="B1301" s="68"/>
      <c r="C1301" s="214" t="s">
        <v>1256</v>
      </c>
      <c r="D1301" s="215">
        <v>45106</v>
      </c>
      <c r="E1301" s="192" t="s">
        <v>3558</v>
      </c>
      <c r="F1301" s="192" t="s">
        <v>12</v>
      </c>
      <c r="G1301" s="192">
        <v>446781</v>
      </c>
      <c r="H1301" s="68"/>
      <c r="I1301" s="198" t="s">
        <v>1843</v>
      </c>
      <c r="J1301" s="68"/>
      <c r="K1301" s="68"/>
      <c r="L1301" s="68"/>
      <c r="M1301" s="68"/>
      <c r="N1301" s="362"/>
      <c r="O1301" s="362"/>
      <c r="P1301" s="216">
        <v>12970.96</v>
      </c>
      <c r="Q1301" s="216">
        <v>0</v>
      </c>
      <c r="R1301" s="68" t="s">
        <v>638</v>
      </c>
      <c r="S1301" s="363"/>
      <c r="T1301" s="277"/>
    </row>
    <row r="1302" spans="1:20" ht="38.25">
      <c r="A1302" s="192" t="s">
        <v>667</v>
      </c>
      <c r="B1302" s="68"/>
      <c r="C1302" s="214" t="s">
        <v>1256</v>
      </c>
      <c r="D1302" s="215">
        <v>45106</v>
      </c>
      <c r="E1302" s="192" t="s">
        <v>3559</v>
      </c>
      <c r="F1302" s="192" t="s">
        <v>12</v>
      </c>
      <c r="G1302" s="192">
        <v>446783</v>
      </c>
      <c r="H1302" s="68"/>
      <c r="I1302" s="198" t="s">
        <v>1843</v>
      </c>
      <c r="J1302" s="68"/>
      <c r="K1302" s="68"/>
      <c r="L1302" s="68"/>
      <c r="M1302" s="68"/>
      <c r="N1302" s="362"/>
      <c r="O1302" s="362"/>
      <c r="P1302" s="216">
        <v>12970.96</v>
      </c>
      <c r="Q1302" s="216">
        <v>0</v>
      </c>
      <c r="R1302" s="68" t="s">
        <v>638</v>
      </c>
      <c r="S1302" s="363"/>
      <c r="T1302" s="277"/>
    </row>
    <row r="1303" spans="1:20" ht="38.25">
      <c r="A1303" s="192" t="s">
        <v>667</v>
      </c>
      <c r="B1303" s="68"/>
      <c r="C1303" s="214" t="s">
        <v>1256</v>
      </c>
      <c r="D1303" s="215">
        <v>45106</v>
      </c>
      <c r="E1303" s="192" t="s">
        <v>3560</v>
      </c>
      <c r="F1303" s="192" t="s">
        <v>12</v>
      </c>
      <c r="G1303" s="192">
        <v>446785</v>
      </c>
      <c r="H1303" s="68"/>
      <c r="I1303" s="198" t="s">
        <v>1843</v>
      </c>
      <c r="J1303" s="68"/>
      <c r="K1303" s="68"/>
      <c r="L1303" s="68"/>
      <c r="M1303" s="68"/>
      <c r="N1303" s="362"/>
      <c r="O1303" s="362"/>
      <c r="P1303" s="216">
        <v>238549.43</v>
      </c>
      <c r="Q1303" s="216">
        <v>0</v>
      </c>
      <c r="R1303" s="68" t="s">
        <v>638</v>
      </c>
      <c r="S1303" s="363"/>
      <c r="T1303" s="277"/>
    </row>
    <row r="1304" spans="1:20" ht="38.25">
      <c r="A1304" s="192" t="s">
        <v>667</v>
      </c>
      <c r="B1304" s="68"/>
      <c r="C1304" s="214" t="s">
        <v>1256</v>
      </c>
      <c r="D1304" s="215">
        <v>45106</v>
      </c>
      <c r="E1304" s="192" t="s">
        <v>3561</v>
      </c>
      <c r="F1304" s="192" t="s">
        <v>12</v>
      </c>
      <c r="G1304" s="192">
        <v>446787</v>
      </c>
      <c r="H1304" s="68"/>
      <c r="I1304" s="198" t="s">
        <v>1843</v>
      </c>
      <c r="J1304" s="68"/>
      <c r="K1304" s="68"/>
      <c r="L1304" s="68"/>
      <c r="M1304" s="68"/>
      <c r="N1304" s="362"/>
      <c r="O1304" s="362"/>
      <c r="P1304" s="216">
        <v>168.89</v>
      </c>
      <c r="Q1304" s="216">
        <v>0</v>
      </c>
      <c r="R1304" s="68" t="s">
        <v>638</v>
      </c>
      <c r="S1304" s="363"/>
      <c r="T1304" s="277"/>
    </row>
    <row r="1305" spans="1:20" ht="38.25">
      <c r="A1305" s="192" t="s">
        <v>667</v>
      </c>
      <c r="B1305" s="68"/>
      <c r="C1305" s="214" t="s">
        <v>1256</v>
      </c>
      <c r="D1305" s="215">
        <v>45106</v>
      </c>
      <c r="E1305" s="192" t="s">
        <v>3562</v>
      </c>
      <c r="F1305" s="192" t="s">
        <v>12</v>
      </c>
      <c r="G1305" s="192">
        <v>446789</v>
      </c>
      <c r="H1305" s="68"/>
      <c r="I1305" s="198" t="s">
        <v>1843</v>
      </c>
      <c r="J1305" s="68"/>
      <c r="K1305" s="68"/>
      <c r="L1305" s="68"/>
      <c r="M1305" s="68"/>
      <c r="N1305" s="362"/>
      <c r="O1305" s="362"/>
      <c r="P1305" s="216">
        <v>4584.26</v>
      </c>
      <c r="Q1305" s="216">
        <v>0</v>
      </c>
      <c r="R1305" s="68" t="s">
        <v>638</v>
      </c>
      <c r="S1305" s="363"/>
      <c r="T1305" s="277"/>
    </row>
    <row r="1306" spans="1:20" ht="38.25">
      <c r="A1306" s="192" t="s">
        <v>667</v>
      </c>
      <c r="B1306" s="68"/>
      <c r="C1306" s="214" t="s">
        <v>1256</v>
      </c>
      <c r="D1306" s="215">
        <v>45106</v>
      </c>
      <c r="E1306" s="192" t="s">
        <v>3563</v>
      </c>
      <c r="F1306" s="192" t="s">
        <v>12</v>
      </c>
      <c r="G1306" s="192">
        <v>446791</v>
      </c>
      <c r="H1306" s="68"/>
      <c r="I1306" s="198" t="s">
        <v>1843</v>
      </c>
      <c r="J1306" s="68"/>
      <c r="K1306" s="68"/>
      <c r="L1306" s="68"/>
      <c r="M1306" s="68"/>
      <c r="N1306" s="362"/>
      <c r="O1306" s="362"/>
      <c r="P1306" s="216">
        <v>1312.8</v>
      </c>
      <c r="Q1306" s="216">
        <v>0</v>
      </c>
      <c r="R1306" s="68" t="s">
        <v>638</v>
      </c>
      <c r="S1306" s="363"/>
      <c r="T1306" s="277"/>
    </row>
    <row r="1307" spans="1:20" ht="38.25">
      <c r="A1307" s="192" t="s">
        <v>667</v>
      </c>
      <c r="B1307" s="68"/>
      <c r="C1307" s="214" t="s">
        <v>1256</v>
      </c>
      <c r="D1307" s="215">
        <v>45106</v>
      </c>
      <c r="E1307" s="192" t="s">
        <v>3564</v>
      </c>
      <c r="F1307" s="192" t="s">
        <v>12</v>
      </c>
      <c r="G1307" s="192">
        <v>446793</v>
      </c>
      <c r="H1307" s="68"/>
      <c r="I1307" s="198" t="s">
        <v>1843</v>
      </c>
      <c r="J1307" s="68"/>
      <c r="K1307" s="68"/>
      <c r="L1307" s="68"/>
      <c r="M1307" s="68"/>
      <c r="N1307" s="362"/>
      <c r="O1307" s="362"/>
      <c r="P1307" s="216">
        <v>35626.31</v>
      </c>
      <c r="Q1307" s="216">
        <v>0</v>
      </c>
      <c r="R1307" s="68" t="s">
        <v>638</v>
      </c>
      <c r="S1307" s="363"/>
      <c r="T1307" s="277"/>
    </row>
    <row r="1308" spans="1:20" ht="38.25">
      <c r="A1308" s="192" t="s">
        <v>667</v>
      </c>
      <c r="B1308" s="68"/>
      <c r="C1308" s="214" t="s">
        <v>1256</v>
      </c>
      <c r="D1308" s="215">
        <v>45106</v>
      </c>
      <c r="E1308" s="192" t="s">
        <v>3565</v>
      </c>
      <c r="F1308" s="192" t="s">
        <v>12</v>
      </c>
      <c r="G1308" s="192">
        <v>446795</v>
      </c>
      <c r="H1308" s="68"/>
      <c r="I1308" s="198" t="s">
        <v>1843</v>
      </c>
      <c r="J1308" s="68"/>
      <c r="K1308" s="68"/>
      <c r="L1308" s="68"/>
      <c r="M1308" s="68"/>
      <c r="N1308" s="362"/>
      <c r="O1308" s="362"/>
      <c r="P1308" s="216">
        <v>4391.63</v>
      </c>
      <c r="Q1308" s="216">
        <v>0</v>
      </c>
      <c r="R1308" s="68" t="s">
        <v>638</v>
      </c>
      <c r="S1308" s="363"/>
      <c r="T1308" s="277"/>
    </row>
    <row r="1309" spans="1:20" ht="38.25">
      <c r="A1309" s="192" t="s">
        <v>667</v>
      </c>
      <c r="B1309" s="68"/>
      <c r="C1309" s="214" t="s">
        <v>1256</v>
      </c>
      <c r="D1309" s="215">
        <v>45106</v>
      </c>
      <c r="E1309" s="192" t="s">
        <v>3566</v>
      </c>
      <c r="F1309" s="192" t="s">
        <v>12</v>
      </c>
      <c r="G1309" s="192">
        <v>446797</v>
      </c>
      <c r="H1309" s="68"/>
      <c r="I1309" s="198" t="s">
        <v>1843</v>
      </c>
      <c r="J1309" s="68"/>
      <c r="K1309" s="68"/>
      <c r="L1309" s="68"/>
      <c r="M1309" s="68"/>
      <c r="N1309" s="362"/>
      <c r="O1309" s="362"/>
      <c r="P1309" s="216">
        <v>12493.02</v>
      </c>
      <c r="Q1309" s="216">
        <v>0</v>
      </c>
      <c r="R1309" s="68" t="s">
        <v>638</v>
      </c>
      <c r="S1309" s="363"/>
      <c r="T1309" s="277"/>
    </row>
    <row r="1310" spans="1:20" ht="38.25">
      <c r="A1310" s="192" t="s">
        <v>667</v>
      </c>
      <c r="B1310" s="68"/>
      <c r="C1310" s="214" t="s">
        <v>1256</v>
      </c>
      <c r="D1310" s="215">
        <v>45106</v>
      </c>
      <c r="E1310" s="192" t="s">
        <v>3567</v>
      </c>
      <c r="F1310" s="192" t="s">
        <v>12</v>
      </c>
      <c r="G1310" s="192">
        <v>446800</v>
      </c>
      <c r="H1310" s="68"/>
      <c r="I1310" s="198" t="s">
        <v>1843</v>
      </c>
      <c r="J1310" s="68"/>
      <c r="K1310" s="68"/>
      <c r="L1310" s="68"/>
      <c r="M1310" s="68"/>
      <c r="N1310" s="362"/>
      <c r="O1310" s="362"/>
      <c r="P1310" s="216">
        <v>5343948.51</v>
      </c>
      <c r="Q1310" s="216">
        <v>0</v>
      </c>
      <c r="R1310" s="68" t="s">
        <v>638</v>
      </c>
      <c r="S1310" s="363"/>
      <c r="T1310" s="277"/>
    </row>
    <row r="1311" spans="1:20" ht="38.25">
      <c r="A1311" s="192" t="s">
        <v>667</v>
      </c>
      <c r="B1311" s="68"/>
      <c r="C1311" s="214" t="s">
        <v>1256</v>
      </c>
      <c r="D1311" s="215">
        <v>45106</v>
      </c>
      <c r="E1311" s="192" t="s">
        <v>3568</v>
      </c>
      <c r="F1311" s="192" t="s">
        <v>12</v>
      </c>
      <c r="G1311" s="192">
        <v>446802</v>
      </c>
      <c r="H1311" s="68"/>
      <c r="I1311" s="198" t="s">
        <v>1843</v>
      </c>
      <c r="J1311" s="68"/>
      <c r="K1311" s="68"/>
      <c r="L1311" s="68"/>
      <c r="M1311" s="68"/>
      <c r="N1311" s="362"/>
      <c r="O1311" s="362"/>
      <c r="P1311" s="216">
        <v>12433586.939999999</v>
      </c>
      <c r="Q1311" s="216">
        <v>0</v>
      </c>
      <c r="R1311" s="68" t="s">
        <v>638</v>
      </c>
      <c r="S1311" s="363"/>
      <c r="T1311" s="277"/>
    </row>
    <row r="1312" spans="1:20" ht="38.25">
      <c r="A1312" s="192" t="s">
        <v>667</v>
      </c>
      <c r="B1312" s="68"/>
      <c r="C1312" s="214" t="s">
        <v>1256</v>
      </c>
      <c r="D1312" s="215">
        <v>45106</v>
      </c>
      <c r="E1312" s="192" t="s">
        <v>3569</v>
      </c>
      <c r="F1312" s="192" t="s">
        <v>12</v>
      </c>
      <c r="G1312" s="192">
        <v>446804</v>
      </c>
      <c r="H1312" s="68"/>
      <c r="I1312" s="198" t="s">
        <v>1843</v>
      </c>
      <c r="J1312" s="68"/>
      <c r="K1312" s="68"/>
      <c r="L1312" s="68"/>
      <c r="M1312" s="68"/>
      <c r="N1312" s="362"/>
      <c r="O1312" s="362"/>
      <c r="P1312" s="216">
        <v>12970.96</v>
      </c>
      <c r="Q1312" s="216">
        <v>0</v>
      </c>
      <c r="R1312" s="68" t="s">
        <v>638</v>
      </c>
      <c r="S1312" s="363"/>
      <c r="T1312" s="277"/>
    </row>
    <row r="1313" spans="1:20" ht="38.25">
      <c r="A1313" s="192" t="s">
        <v>667</v>
      </c>
      <c r="B1313" s="68"/>
      <c r="C1313" s="214" t="s">
        <v>1256</v>
      </c>
      <c r="D1313" s="215">
        <v>45106</v>
      </c>
      <c r="E1313" s="192" t="s">
        <v>3570</v>
      </c>
      <c r="F1313" s="192" t="s">
        <v>12</v>
      </c>
      <c r="G1313" s="192">
        <v>446806</v>
      </c>
      <c r="H1313" s="68"/>
      <c r="I1313" s="198" t="s">
        <v>1843</v>
      </c>
      <c r="J1313" s="68"/>
      <c r="K1313" s="68"/>
      <c r="L1313" s="68"/>
      <c r="M1313" s="68"/>
      <c r="N1313" s="362"/>
      <c r="O1313" s="362"/>
      <c r="P1313" s="216">
        <v>5475.58</v>
      </c>
      <c r="Q1313" s="216">
        <v>0</v>
      </c>
      <c r="R1313" s="68" t="s">
        <v>638</v>
      </c>
      <c r="S1313" s="363"/>
      <c r="T1313" s="277"/>
    </row>
    <row r="1314" spans="1:20" ht="38.25">
      <c r="A1314" s="192" t="s">
        <v>667</v>
      </c>
      <c r="B1314" s="68"/>
      <c r="C1314" s="214" t="s">
        <v>1256</v>
      </c>
      <c r="D1314" s="215">
        <v>45106</v>
      </c>
      <c r="E1314" s="192" t="s">
        <v>3571</v>
      </c>
      <c r="F1314" s="192" t="s">
        <v>12</v>
      </c>
      <c r="G1314" s="192">
        <v>446808</v>
      </c>
      <c r="H1314" s="68"/>
      <c r="I1314" s="198" t="s">
        <v>1843</v>
      </c>
      <c r="J1314" s="68"/>
      <c r="K1314" s="68"/>
      <c r="L1314" s="68"/>
      <c r="M1314" s="68"/>
      <c r="N1314" s="362"/>
      <c r="O1314" s="362"/>
      <c r="P1314" s="216">
        <v>3331.42</v>
      </c>
      <c r="Q1314" s="216">
        <v>0</v>
      </c>
      <c r="R1314" s="68" t="s">
        <v>638</v>
      </c>
      <c r="S1314" s="363"/>
      <c r="T1314" s="277"/>
    </row>
    <row r="1315" spans="1:20" ht="38.25">
      <c r="A1315" s="192" t="s">
        <v>667</v>
      </c>
      <c r="B1315" s="68"/>
      <c r="C1315" s="214" t="s">
        <v>1256</v>
      </c>
      <c r="D1315" s="215">
        <v>45106</v>
      </c>
      <c r="E1315" s="192" t="s">
        <v>3572</v>
      </c>
      <c r="F1315" s="192" t="s">
        <v>12</v>
      </c>
      <c r="G1315" s="192">
        <v>446810</v>
      </c>
      <c r="H1315" s="68"/>
      <c r="I1315" s="198" t="s">
        <v>1843</v>
      </c>
      <c r="J1315" s="68"/>
      <c r="K1315" s="68"/>
      <c r="L1315" s="68"/>
      <c r="M1315" s="68"/>
      <c r="N1315" s="362"/>
      <c r="O1315" s="362"/>
      <c r="P1315" s="216">
        <v>192.56</v>
      </c>
      <c r="Q1315" s="216">
        <v>0</v>
      </c>
      <c r="R1315" s="68" t="s">
        <v>638</v>
      </c>
      <c r="S1315" s="363"/>
      <c r="T1315" s="277"/>
    </row>
    <row r="1316" spans="1:20" ht="38.25">
      <c r="A1316" s="192" t="s">
        <v>667</v>
      </c>
      <c r="B1316" s="68"/>
      <c r="C1316" s="214" t="s">
        <v>1256</v>
      </c>
      <c r="D1316" s="215">
        <v>45106</v>
      </c>
      <c r="E1316" s="192" t="s">
        <v>3573</v>
      </c>
      <c r="F1316" s="192" t="s">
        <v>12</v>
      </c>
      <c r="G1316" s="192">
        <v>446812</v>
      </c>
      <c r="H1316" s="68"/>
      <c r="I1316" s="198" t="s">
        <v>1843</v>
      </c>
      <c r="J1316" s="68"/>
      <c r="K1316" s="68"/>
      <c r="L1316" s="68"/>
      <c r="M1316" s="68"/>
      <c r="N1316" s="362"/>
      <c r="O1316" s="362"/>
      <c r="P1316" s="216">
        <v>4584.26</v>
      </c>
      <c r="Q1316" s="216">
        <v>0</v>
      </c>
      <c r="R1316" s="68" t="s">
        <v>638</v>
      </c>
      <c r="S1316" s="363"/>
      <c r="T1316" s="277"/>
    </row>
    <row r="1317" spans="1:20" ht="38.25">
      <c r="A1317" s="192" t="s">
        <v>667</v>
      </c>
      <c r="B1317" s="68"/>
      <c r="C1317" s="214" t="s">
        <v>1256</v>
      </c>
      <c r="D1317" s="215">
        <v>45106</v>
      </c>
      <c r="E1317" s="192" t="s">
        <v>3574</v>
      </c>
      <c r="F1317" s="192" t="s">
        <v>12</v>
      </c>
      <c r="G1317" s="192">
        <v>446814</v>
      </c>
      <c r="H1317" s="68"/>
      <c r="I1317" s="198" t="s">
        <v>1843</v>
      </c>
      <c r="J1317" s="68"/>
      <c r="K1317" s="68"/>
      <c r="L1317" s="68"/>
      <c r="M1317" s="68"/>
      <c r="N1317" s="362"/>
      <c r="O1317" s="362"/>
      <c r="P1317" s="216">
        <v>4584.26</v>
      </c>
      <c r="Q1317" s="216">
        <v>0</v>
      </c>
      <c r="R1317" s="68" t="s">
        <v>638</v>
      </c>
      <c r="S1317" s="363"/>
      <c r="T1317" s="277"/>
    </row>
    <row r="1318" spans="1:20" ht="38.25">
      <c r="A1318" s="192" t="s">
        <v>667</v>
      </c>
      <c r="B1318" s="68"/>
      <c r="C1318" s="214" t="s">
        <v>1256</v>
      </c>
      <c r="D1318" s="215">
        <v>45106</v>
      </c>
      <c r="E1318" s="192" t="s">
        <v>3575</v>
      </c>
      <c r="F1318" s="192" t="s">
        <v>12</v>
      </c>
      <c r="G1318" s="192">
        <v>446816</v>
      </c>
      <c r="H1318" s="68"/>
      <c r="I1318" s="198" t="s">
        <v>1843</v>
      </c>
      <c r="J1318" s="68"/>
      <c r="K1318" s="68"/>
      <c r="L1318" s="68"/>
      <c r="M1318" s="68"/>
      <c r="N1318" s="362"/>
      <c r="O1318" s="362"/>
      <c r="P1318" s="216">
        <v>4584.26</v>
      </c>
      <c r="Q1318" s="216">
        <v>0</v>
      </c>
      <c r="R1318" s="68" t="s">
        <v>638</v>
      </c>
      <c r="S1318" s="363"/>
      <c r="T1318" s="277"/>
    </row>
    <row r="1319" spans="1:20" ht="38.25">
      <c r="A1319" s="192" t="s">
        <v>667</v>
      </c>
      <c r="B1319" s="68"/>
      <c r="C1319" s="214" t="s">
        <v>1256</v>
      </c>
      <c r="D1319" s="215">
        <v>45106</v>
      </c>
      <c r="E1319" s="192" t="s">
        <v>3576</v>
      </c>
      <c r="F1319" s="192" t="s">
        <v>12</v>
      </c>
      <c r="G1319" s="192">
        <v>446818</v>
      </c>
      <c r="H1319" s="68"/>
      <c r="I1319" s="198" t="s">
        <v>1843</v>
      </c>
      <c r="J1319" s="68"/>
      <c r="K1319" s="68"/>
      <c r="L1319" s="68"/>
      <c r="M1319" s="68"/>
      <c r="N1319" s="362"/>
      <c r="O1319" s="362"/>
      <c r="P1319" s="216">
        <v>4584.26</v>
      </c>
      <c r="Q1319" s="216">
        <v>0</v>
      </c>
      <c r="R1319" s="68" t="s">
        <v>638</v>
      </c>
      <c r="S1319" s="363"/>
      <c r="T1319" s="277"/>
    </row>
    <row r="1320" spans="1:20" ht="38.25">
      <c r="A1320" s="192" t="s">
        <v>667</v>
      </c>
      <c r="B1320" s="68"/>
      <c r="C1320" s="214" t="s">
        <v>1256</v>
      </c>
      <c r="D1320" s="215">
        <v>45106</v>
      </c>
      <c r="E1320" s="192" t="s">
        <v>3577</v>
      </c>
      <c r="F1320" s="192" t="s">
        <v>12</v>
      </c>
      <c r="G1320" s="192">
        <v>446820</v>
      </c>
      <c r="H1320" s="68"/>
      <c r="I1320" s="198" t="s">
        <v>1843</v>
      </c>
      <c r="J1320" s="68"/>
      <c r="K1320" s="68"/>
      <c r="L1320" s="68"/>
      <c r="M1320" s="68"/>
      <c r="N1320" s="362"/>
      <c r="O1320" s="362"/>
      <c r="P1320" s="216">
        <v>42553.27</v>
      </c>
      <c r="Q1320" s="216">
        <v>0</v>
      </c>
      <c r="R1320" s="68" t="s">
        <v>638</v>
      </c>
      <c r="S1320" s="363"/>
      <c r="T1320" s="277"/>
    </row>
    <row r="1321" spans="1:20" ht="38.25">
      <c r="A1321" s="192" t="s">
        <v>667</v>
      </c>
      <c r="B1321" s="68"/>
      <c r="C1321" s="214" t="s">
        <v>1256</v>
      </c>
      <c r="D1321" s="215">
        <v>45106</v>
      </c>
      <c r="E1321" s="192" t="s">
        <v>3578</v>
      </c>
      <c r="F1321" s="192" t="s">
        <v>12</v>
      </c>
      <c r="G1321" s="192">
        <v>446822</v>
      </c>
      <c r="H1321" s="68"/>
      <c r="I1321" s="198" t="s">
        <v>1843</v>
      </c>
      <c r="J1321" s="68"/>
      <c r="K1321" s="68"/>
      <c r="L1321" s="68"/>
      <c r="M1321" s="68"/>
      <c r="N1321" s="362"/>
      <c r="O1321" s="362"/>
      <c r="P1321" s="216">
        <v>25889.91</v>
      </c>
      <c r="Q1321" s="216">
        <v>0</v>
      </c>
      <c r="R1321" s="68" t="s">
        <v>638</v>
      </c>
      <c r="S1321" s="363"/>
      <c r="T1321" s="277"/>
    </row>
    <row r="1322" spans="1:20" ht="38.25">
      <c r="A1322" s="192" t="s">
        <v>667</v>
      </c>
      <c r="B1322" s="68"/>
      <c r="C1322" s="214" t="s">
        <v>1256</v>
      </c>
      <c r="D1322" s="215">
        <v>45106</v>
      </c>
      <c r="E1322" s="192" t="s">
        <v>3579</v>
      </c>
      <c r="F1322" s="192" t="s">
        <v>12</v>
      </c>
      <c r="G1322" s="192">
        <v>446824</v>
      </c>
      <c r="H1322" s="68"/>
      <c r="I1322" s="198" t="s">
        <v>1843</v>
      </c>
      <c r="J1322" s="68"/>
      <c r="K1322" s="68"/>
      <c r="L1322" s="68"/>
      <c r="M1322" s="68"/>
      <c r="N1322" s="362"/>
      <c r="O1322" s="362"/>
      <c r="P1322" s="216">
        <v>1496.65</v>
      </c>
      <c r="Q1322" s="216">
        <v>0</v>
      </c>
      <c r="R1322" s="68" t="s">
        <v>638</v>
      </c>
      <c r="S1322" s="363"/>
      <c r="T1322" s="277"/>
    </row>
    <row r="1323" spans="1:20" ht="38.25">
      <c r="A1323" s="192" t="s">
        <v>667</v>
      </c>
      <c r="B1323" s="68"/>
      <c r="C1323" s="214" t="s">
        <v>1256</v>
      </c>
      <c r="D1323" s="215">
        <v>45106</v>
      </c>
      <c r="E1323" s="192" t="s">
        <v>3580</v>
      </c>
      <c r="F1323" s="192" t="s">
        <v>12</v>
      </c>
      <c r="G1323" s="192">
        <v>446826</v>
      </c>
      <c r="H1323" s="68"/>
      <c r="I1323" s="198" t="s">
        <v>1843</v>
      </c>
      <c r="J1323" s="68"/>
      <c r="K1323" s="68"/>
      <c r="L1323" s="68"/>
      <c r="M1323" s="68"/>
      <c r="N1323" s="362"/>
      <c r="O1323" s="362"/>
      <c r="P1323" s="216">
        <v>35626.31</v>
      </c>
      <c r="Q1323" s="216">
        <v>0</v>
      </c>
      <c r="R1323" s="68" t="s">
        <v>638</v>
      </c>
      <c r="S1323" s="363"/>
      <c r="T1323" s="277"/>
    </row>
    <row r="1324" spans="1:20" ht="38.25">
      <c r="A1324" s="192" t="s">
        <v>667</v>
      </c>
      <c r="B1324" s="68"/>
      <c r="C1324" s="214" t="s">
        <v>1256</v>
      </c>
      <c r="D1324" s="215">
        <v>45106</v>
      </c>
      <c r="E1324" s="192" t="s">
        <v>3581</v>
      </c>
      <c r="F1324" s="192" t="s">
        <v>12</v>
      </c>
      <c r="G1324" s="192">
        <v>446828</v>
      </c>
      <c r="H1324" s="68"/>
      <c r="I1324" s="198" t="s">
        <v>1843</v>
      </c>
      <c r="J1324" s="68"/>
      <c r="K1324" s="68"/>
      <c r="L1324" s="68"/>
      <c r="M1324" s="68"/>
      <c r="N1324" s="362"/>
      <c r="O1324" s="362"/>
      <c r="P1324" s="216">
        <v>35626.31</v>
      </c>
      <c r="Q1324" s="216">
        <v>0</v>
      </c>
      <c r="R1324" s="68" t="s">
        <v>638</v>
      </c>
      <c r="S1324" s="363"/>
      <c r="T1324" s="277"/>
    </row>
    <row r="1325" spans="1:20" ht="38.25">
      <c r="A1325" s="192" t="s">
        <v>667</v>
      </c>
      <c r="B1325" s="68"/>
      <c r="C1325" s="214" t="s">
        <v>1256</v>
      </c>
      <c r="D1325" s="215">
        <v>45106</v>
      </c>
      <c r="E1325" s="192" t="s">
        <v>3582</v>
      </c>
      <c r="F1325" s="192" t="s">
        <v>12</v>
      </c>
      <c r="G1325" s="192">
        <v>446830</v>
      </c>
      <c r="H1325" s="68"/>
      <c r="I1325" s="198" t="s">
        <v>1843</v>
      </c>
      <c r="J1325" s="68"/>
      <c r="K1325" s="68"/>
      <c r="L1325" s="68"/>
      <c r="M1325" s="68"/>
      <c r="N1325" s="362"/>
      <c r="O1325" s="362"/>
      <c r="P1325" s="216">
        <v>35626.31</v>
      </c>
      <c r="Q1325" s="216">
        <v>0</v>
      </c>
      <c r="R1325" s="68" t="s">
        <v>638</v>
      </c>
      <c r="S1325" s="363"/>
      <c r="T1325" s="277"/>
    </row>
    <row r="1326" spans="1:20" ht="38.25">
      <c r="A1326" s="192" t="s">
        <v>667</v>
      </c>
      <c r="B1326" s="68"/>
      <c r="C1326" s="214" t="s">
        <v>1256</v>
      </c>
      <c r="D1326" s="215">
        <v>45106</v>
      </c>
      <c r="E1326" s="192" t="s">
        <v>3583</v>
      </c>
      <c r="F1326" s="192" t="s">
        <v>12</v>
      </c>
      <c r="G1326" s="192">
        <v>446832</v>
      </c>
      <c r="H1326" s="68"/>
      <c r="I1326" s="198" t="s">
        <v>1843</v>
      </c>
      <c r="J1326" s="68"/>
      <c r="K1326" s="68"/>
      <c r="L1326" s="68"/>
      <c r="M1326" s="68"/>
      <c r="N1326" s="362"/>
      <c r="O1326" s="362"/>
      <c r="P1326" s="216">
        <v>35626.31</v>
      </c>
      <c r="Q1326" s="216">
        <v>0</v>
      </c>
      <c r="R1326" s="68" t="s">
        <v>638</v>
      </c>
      <c r="S1326" s="363"/>
      <c r="T1326" s="277"/>
    </row>
    <row r="1327" spans="1:20" ht="38.25">
      <c r="A1327" s="192" t="s">
        <v>667</v>
      </c>
      <c r="B1327" s="68"/>
      <c r="C1327" s="214" t="s">
        <v>1256</v>
      </c>
      <c r="D1327" s="215">
        <v>45106</v>
      </c>
      <c r="E1327" s="192" t="s">
        <v>3584</v>
      </c>
      <c r="F1327" s="192" t="s">
        <v>12</v>
      </c>
      <c r="G1327" s="192">
        <v>446834</v>
      </c>
      <c r="H1327" s="68"/>
      <c r="I1327" s="198" t="s">
        <v>1843</v>
      </c>
      <c r="J1327" s="68"/>
      <c r="K1327" s="68"/>
      <c r="L1327" s="68"/>
      <c r="M1327" s="68"/>
      <c r="N1327" s="362"/>
      <c r="O1327" s="362"/>
      <c r="P1327" s="216">
        <v>42545.24</v>
      </c>
      <c r="Q1327" s="216">
        <v>0</v>
      </c>
      <c r="R1327" s="68" t="s">
        <v>638</v>
      </c>
      <c r="S1327" s="363"/>
      <c r="T1327" s="277"/>
    </row>
    <row r="1328" spans="1:20" ht="38.25">
      <c r="A1328" s="192" t="s">
        <v>667</v>
      </c>
      <c r="B1328" s="68"/>
      <c r="C1328" s="214" t="s">
        <v>1256</v>
      </c>
      <c r="D1328" s="215">
        <v>45106</v>
      </c>
      <c r="E1328" s="192" t="s">
        <v>3585</v>
      </c>
      <c r="F1328" s="192" t="s">
        <v>12</v>
      </c>
      <c r="G1328" s="192">
        <v>446836</v>
      </c>
      <c r="H1328" s="68"/>
      <c r="I1328" s="198" t="s">
        <v>1843</v>
      </c>
      <c r="J1328" s="68"/>
      <c r="K1328" s="68"/>
      <c r="L1328" s="68"/>
      <c r="M1328" s="68"/>
      <c r="N1328" s="362"/>
      <c r="O1328" s="362"/>
      <c r="P1328" s="216">
        <v>4415.3</v>
      </c>
      <c r="Q1328" s="216">
        <v>0</v>
      </c>
      <c r="R1328" s="68" t="s">
        <v>638</v>
      </c>
      <c r="S1328" s="363"/>
      <c r="T1328" s="277"/>
    </row>
    <row r="1329" spans="1:20" ht="38.25">
      <c r="A1329" s="192" t="s">
        <v>667</v>
      </c>
      <c r="B1329" s="68"/>
      <c r="C1329" s="214" t="s">
        <v>1256</v>
      </c>
      <c r="D1329" s="215">
        <v>45106</v>
      </c>
      <c r="E1329" s="192" t="s">
        <v>3586</v>
      </c>
      <c r="F1329" s="192" t="s">
        <v>12</v>
      </c>
      <c r="G1329" s="192">
        <v>446838</v>
      </c>
      <c r="H1329" s="68"/>
      <c r="I1329" s="198" t="s">
        <v>1843</v>
      </c>
      <c r="J1329" s="68"/>
      <c r="K1329" s="68"/>
      <c r="L1329" s="68"/>
      <c r="M1329" s="68"/>
      <c r="N1329" s="362"/>
      <c r="O1329" s="362"/>
      <c r="P1329" s="216">
        <v>1252.8399999999999</v>
      </c>
      <c r="Q1329" s="216">
        <v>0</v>
      </c>
      <c r="R1329" s="68" t="s">
        <v>638</v>
      </c>
      <c r="S1329" s="363"/>
      <c r="T1329" s="277"/>
    </row>
    <row r="1330" spans="1:20" ht="38.25">
      <c r="A1330" s="192" t="s">
        <v>667</v>
      </c>
      <c r="B1330" s="68"/>
      <c r="C1330" s="214" t="s">
        <v>1256</v>
      </c>
      <c r="D1330" s="215">
        <v>45106</v>
      </c>
      <c r="E1330" s="192" t="s">
        <v>3587</v>
      </c>
      <c r="F1330" s="192" t="s">
        <v>12</v>
      </c>
      <c r="G1330" s="192">
        <v>446846</v>
      </c>
      <c r="H1330" s="68"/>
      <c r="I1330" s="198" t="s">
        <v>1843</v>
      </c>
      <c r="J1330" s="68"/>
      <c r="K1330" s="68"/>
      <c r="L1330" s="68"/>
      <c r="M1330" s="68"/>
      <c r="N1330" s="362"/>
      <c r="O1330" s="362"/>
      <c r="P1330" s="216">
        <v>34313.51</v>
      </c>
      <c r="Q1330" s="216">
        <v>0</v>
      </c>
      <c r="R1330" s="68" t="s">
        <v>638</v>
      </c>
      <c r="S1330" s="363"/>
      <c r="T1330" s="277"/>
    </row>
    <row r="1331" spans="1:20" ht="38.25">
      <c r="A1331" s="192" t="s">
        <v>667</v>
      </c>
      <c r="B1331" s="68"/>
      <c r="C1331" s="214" t="s">
        <v>1256</v>
      </c>
      <c r="D1331" s="215">
        <v>45106</v>
      </c>
      <c r="E1331" s="192" t="s">
        <v>3588</v>
      </c>
      <c r="F1331" s="192" t="s">
        <v>12</v>
      </c>
      <c r="G1331" s="192">
        <v>446840</v>
      </c>
      <c r="H1331" s="68"/>
      <c r="I1331" s="198" t="s">
        <v>1843</v>
      </c>
      <c r="J1331" s="68"/>
      <c r="K1331" s="68"/>
      <c r="L1331" s="68"/>
      <c r="M1331" s="68"/>
      <c r="N1331" s="362"/>
      <c r="O1331" s="362"/>
      <c r="P1331" s="216">
        <v>12426.07</v>
      </c>
      <c r="Q1331" s="216">
        <v>0</v>
      </c>
      <c r="R1331" s="68" t="s">
        <v>638</v>
      </c>
      <c r="S1331" s="363"/>
      <c r="T1331" s="277"/>
    </row>
    <row r="1332" spans="1:20" ht="38.25">
      <c r="A1332" s="192" t="s">
        <v>667</v>
      </c>
      <c r="B1332" s="68"/>
      <c r="C1332" s="214" t="s">
        <v>1256</v>
      </c>
      <c r="D1332" s="215">
        <v>45106</v>
      </c>
      <c r="E1332" s="192" t="s">
        <v>3589</v>
      </c>
      <c r="F1332" s="192" t="s">
        <v>12</v>
      </c>
      <c r="G1332" s="192">
        <v>446842</v>
      </c>
      <c r="H1332" s="68"/>
      <c r="I1332" s="198" t="s">
        <v>1843</v>
      </c>
      <c r="J1332" s="68"/>
      <c r="K1332" s="68"/>
      <c r="L1332" s="68"/>
      <c r="M1332" s="68"/>
      <c r="N1332" s="362"/>
      <c r="O1332" s="362"/>
      <c r="P1332" s="216">
        <v>3544.84</v>
      </c>
      <c r="Q1332" s="216">
        <v>0</v>
      </c>
      <c r="R1332" s="68" t="s">
        <v>638</v>
      </c>
      <c r="S1332" s="363"/>
      <c r="T1332" s="277"/>
    </row>
    <row r="1333" spans="1:20" ht="38.25">
      <c r="A1333" s="192" t="s">
        <v>667</v>
      </c>
      <c r="B1333" s="68"/>
      <c r="C1333" s="214" t="s">
        <v>1256</v>
      </c>
      <c r="D1333" s="215">
        <v>45106</v>
      </c>
      <c r="E1333" s="192" t="s">
        <v>3590</v>
      </c>
      <c r="F1333" s="192" t="s">
        <v>12</v>
      </c>
      <c r="G1333" s="192">
        <v>446844</v>
      </c>
      <c r="H1333" s="68"/>
      <c r="I1333" s="198" t="s">
        <v>1843</v>
      </c>
      <c r="J1333" s="68"/>
      <c r="K1333" s="68"/>
      <c r="L1333" s="68"/>
      <c r="M1333" s="68"/>
      <c r="N1333" s="362"/>
      <c r="O1333" s="362"/>
      <c r="P1333" s="216">
        <v>9736.4</v>
      </c>
      <c r="Q1333" s="216">
        <v>0</v>
      </c>
      <c r="R1333" s="68" t="s">
        <v>638</v>
      </c>
      <c r="S1333" s="363"/>
      <c r="T1333" s="277"/>
    </row>
    <row r="1334" spans="1:20" ht="38.25">
      <c r="A1334" s="192" t="s">
        <v>667</v>
      </c>
      <c r="B1334" s="68"/>
      <c r="C1334" s="214" t="s">
        <v>1256</v>
      </c>
      <c r="D1334" s="215">
        <v>45106</v>
      </c>
      <c r="E1334" s="192" t="s">
        <v>3591</v>
      </c>
      <c r="F1334" s="192" t="s">
        <v>12</v>
      </c>
      <c r="G1334" s="192">
        <v>446848</v>
      </c>
      <c r="H1334" s="68"/>
      <c r="I1334" s="198" t="s">
        <v>1843</v>
      </c>
      <c r="J1334" s="68"/>
      <c r="K1334" s="68"/>
      <c r="L1334" s="68"/>
      <c r="M1334" s="68"/>
      <c r="N1334" s="362"/>
      <c r="O1334" s="362"/>
      <c r="P1334" s="216">
        <v>34129.67</v>
      </c>
      <c r="Q1334" s="216">
        <v>0</v>
      </c>
      <c r="R1334" s="68" t="s">
        <v>638</v>
      </c>
      <c r="S1334" s="363"/>
      <c r="T1334" s="277"/>
    </row>
    <row r="1335" spans="1:20" ht="51">
      <c r="A1335" s="192">
        <v>16</v>
      </c>
      <c r="B1335" s="68"/>
      <c r="C1335" s="214" t="s">
        <v>40</v>
      </c>
      <c r="D1335" s="215">
        <v>45106</v>
      </c>
      <c r="E1335" s="192" t="s">
        <v>3592</v>
      </c>
      <c r="F1335" s="192" t="s">
        <v>3</v>
      </c>
      <c r="G1335" s="192">
        <v>2123228</v>
      </c>
      <c r="H1335" s="68"/>
      <c r="I1335" s="198" t="s">
        <v>3758</v>
      </c>
      <c r="J1335" s="68"/>
      <c r="K1335" s="68"/>
      <c r="L1335" s="68"/>
      <c r="M1335" s="68"/>
      <c r="N1335" s="362"/>
      <c r="O1335" s="362"/>
      <c r="P1335" s="216">
        <v>0</v>
      </c>
      <c r="Q1335" s="216">
        <v>157850.70000000001</v>
      </c>
      <c r="R1335" s="68" t="s">
        <v>638</v>
      </c>
      <c r="S1335" s="363"/>
      <c r="T1335" s="277"/>
    </row>
    <row r="1336" spans="1:20" ht="51">
      <c r="A1336" s="192" t="s">
        <v>541</v>
      </c>
      <c r="B1336" s="68"/>
      <c r="C1336" s="214" t="s">
        <v>590</v>
      </c>
      <c r="D1336" s="215">
        <v>45107</v>
      </c>
      <c r="E1336" s="192" t="s">
        <v>3593</v>
      </c>
      <c r="F1336" s="192" t="s">
        <v>3</v>
      </c>
      <c r="G1336" s="192">
        <v>2123469</v>
      </c>
      <c r="H1336" s="68"/>
      <c r="I1336" s="198" t="s">
        <v>3759</v>
      </c>
      <c r="J1336" s="68"/>
      <c r="K1336" s="68"/>
      <c r="L1336" s="68"/>
      <c r="M1336" s="68"/>
      <c r="N1336" s="362"/>
      <c r="O1336" s="362"/>
      <c r="P1336" s="216">
        <v>0</v>
      </c>
      <c r="Q1336" s="216">
        <v>842.76</v>
      </c>
      <c r="R1336" s="68" t="s">
        <v>638</v>
      </c>
      <c r="S1336" s="363"/>
      <c r="T1336" s="277"/>
    </row>
    <row r="1337" spans="1:20" ht="51">
      <c r="A1337" s="192" t="s">
        <v>541</v>
      </c>
      <c r="B1337" s="68"/>
      <c r="C1337" s="214" t="s">
        <v>590</v>
      </c>
      <c r="D1337" s="215">
        <v>45107</v>
      </c>
      <c r="E1337" s="192" t="s">
        <v>3594</v>
      </c>
      <c r="F1337" s="192" t="s">
        <v>3</v>
      </c>
      <c r="G1337" s="192">
        <v>2123497</v>
      </c>
      <c r="H1337" s="68"/>
      <c r="I1337" s="198" t="s">
        <v>3760</v>
      </c>
      <c r="J1337" s="68"/>
      <c r="K1337" s="68"/>
      <c r="L1337" s="68"/>
      <c r="M1337" s="68"/>
      <c r="N1337" s="362"/>
      <c r="O1337" s="362"/>
      <c r="P1337" s="216">
        <v>0</v>
      </c>
      <c r="Q1337" s="216">
        <v>23</v>
      </c>
      <c r="R1337" s="68" t="s">
        <v>638</v>
      </c>
      <c r="S1337" s="363"/>
      <c r="T1337" s="277"/>
    </row>
    <row r="1338" spans="1:20" ht="63.75">
      <c r="A1338" s="192" t="s">
        <v>541</v>
      </c>
      <c r="B1338" s="68"/>
      <c r="C1338" s="214" t="s">
        <v>590</v>
      </c>
      <c r="D1338" s="215">
        <v>45107</v>
      </c>
      <c r="E1338" s="192" t="s">
        <v>3595</v>
      </c>
      <c r="F1338" s="192" t="s">
        <v>3</v>
      </c>
      <c r="G1338" s="192">
        <v>2123535</v>
      </c>
      <c r="H1338" s="68"/>
      <c r="I1338" s="198" t="s">
        <v>3761</v>
      </c>
      <c r="J1338" s="68"/>
      <c r="K1338" s="68"/>
      <c r="L1338" s="68"/>
      <c r="M1338" s="68"/>
      <c r="N1338" s="362"/>
      <c r="O1338" s="362"/>
      <c r="P1338" s="216">
        <v>0</v>
      </c>
      <c r="Q1338" s="216">
        <v>8188.4</v>
      </c>
      <c r="R1338" s="68" t="s">
        <v>638</v>
      </c>
      <c r="S1338" s="363"/>
      <c r="T1338" s="277"/>
    </row>
    <row r="1339" spans="1:20" ht="76.5">
      <c r="A1339" s="192">
        <v>86</v>
      </c>
      <c r="B1339" s="68"/>
      <c r="C1339" s="214" t="s">
        <v>50</v>
      </c>
      <c r="D1339" s="215">
        <v>45107</v>
      </c>
      <c r="E1339" s="192" t="s">
        <v>3596</v>
      </c>
      <c r="F1339" s="192" t="s">
        <v>639</v>
      </c>
      <c r="G1339" s="192">
        <v>5932067</v>
      </c>
      <c r="H1339" s="68"/>
      <c r="I1339" s="198" t="s">
        <v>3762</v>
      </c>
      <c r="J1339" s="68"/>
      <c r="K1339" s="68"/>
      <c r="L1339" s="68"/>
      <c r="M1339" s="68"/>
      <c r="N1339" s="362"/>
      <c r="O1339" s="362"/>
      <c r="P1339" s="216">
        <v>3745779.01</v>
      </c>
      <c r="Q1339" s="216">
        <v>0</v>
      </c>
      <c r="R1339" s="68" t="s">
        <v>638</v>
      </c>
      <c r="S1339" s="363"/>
      <c r="T1339" s="277"/>
    </row>
    <row r="1340" spans="1:20" ht="51">
      <c r="A1340" s="192" t="s">
        <v>541</v>
      </c>
      <c r="B1340" s="68"/>
      <c r="C1340" s="214" t="s">
        <v>590</v>
      </c>
      <c r="D1340" s="215">
        <v>45107</v>
      </c>
      <c r="E1340" s="192" t="s">
        <v>3597</v>
      </c>
      <c r="F1340" s="192" t="s">
        <v>3</v>
      </c>
      <c r="G1340" s="192">
        <v>2123573</v>
      </c>
      <c r="H1340" s="68"/>
      <c r="I1340" s="198" t="s">
        <v>3763</v>
      </c>
      <c r="J1340" s="68"/>
      <c r="K1340" s="68"/>
      <c r="L1340" s="68"/>
      <c r="M1340" s="68"/>
      <c r="N1340" s="362"/>
      <c r="O1340" s="362"/>
      <c r="P1340" s="216">
        <v>0</v>
      </c>
      <c r="Q1340" s="216">
        <v>409</v>
      </c>
      <c r="R1340" s="68" t="s">
        <v>638</v>
      </c>
      <c r="S1340" s="363"/>
      <c r="T1340" s="277"/>
    </row>
    <row r="1341" spans="1:20" ht="51">
      <c r="A1341" s="192" t="s">
        <v>541</v>
      </c>
      <c r="B1341" s="68"/>
      <c r="C1341" s="214" t="s">
        <v>590</v>
      </c>
      <c r="D1341" s="215">
        <v>45107</v>
      </c>
      <c r="E1341" s="192" t="s">
        <v>3598</v>
      </c>
      <c r="F1341" s="192" t="s">
        <v>3</v>
      </c>
      <c r="G1341" s="192">
        <v>2123590</v>
      </c>
      <c r="H1341" s="68"/>
      <c r="I1341" s="198" t="s">
        <v>3764</v>
      </c>
      <c r="J1341" s="68"/>
      <c r="K1341" s="68"/>
      <c r="L1341" s="68"/>
      <c r="M1341" s="68"/>
      <c r="N1341" s="362"/>
      <c r="O1341" s="362"/>
      <c r="P1341" s="216">
        <v>0</v>
      </c>
      <c r="Q1341" s="216">
        <v>2000</v>
      </c>
      <c r="R1341" s="68" t="s">
        <v>638</v>
      </c>
      <c r="S1341" s="363"/>
      <c r="T1341" s="277"/>
    </row>
    <row r="1342" spans="1:20" ht="51">
      <c r="A1342" s="192" t="s">
        <v>541</v>
      </c>
      <c r="B1342" s="68"/>
      <c r="C1342" s="214" t="s">
        <v>590</v>
      </c>
      <c r="D1342" s="215">
        <v>45107</v>
      </c>
      <c r="E1342" s="192" t="s">
        <v>3599</v>
      </c>
      <c r="F1342" s="192" t="s">
        <v>3</v>
      </c>
      <c r="G1342" s="192">
        <v>2123529</v>
      </c>
      <c r="H1342" s="68"/>
      <c r="I1342" s="198" t="s">
        <v>3765</v>
      </c>
      <c r="J1342" s="68"/>
      <c r="K1342" s="68"/>
      <c r="L1342" s="68"/>
      <c r="M1342" s="68"/>
      <c r="N1342" s="362"/>
      <c r="O1342" s="362"/>
      <c r="P1342" s="216">
        <v>0</v>
      </c>
      <c r="Q1342" s="216">
        <v>4774.6000000000004</v>
      </c>
      <c r="R1342" s="68" t="s">
        <v>638</v>
      </c>
      <c r="S1342" s="363"/>
      <c r="T1342" s="277"/>
    </row>
    <row r="1343" spans="1:20" ht="63.75">
      <c r="A1343" s="192">
        <v>348</v>
      </c>
      <c r="B1343" s="68"/>
      <c r="C1343" s="214" t="s">
        <v>143</v>
      </c>
      <c r="D1343" s="215">
        <v>45107</v>
      </c>
      <c r="E1343" s="192" t="s">
        <v>3600</v>
      </c>
      <c r="F1343" s="192" t="s">
        <v>3</v>
      </c>
      <c r="G1343" s="192">
        <v>2123534</v>
      </c>
      <c r="H1343" s="68"/>
      <c r="I1343" s="198" t="s">
        <v>3766</v>
      </c>
      <c r="J1343" s="68"/>
      <c r="K1343" s="68"/>
      <c r="L1343" s="68"/>
      <c r="M1343" s="68"/>
      <c r="N1343" s="362"/>
      <c r="O1343" s="362"/>
      <c r="P1343" s="216">
        <v>0</v>
      </c>
      <c r="Q1343" s="216">
        <v>13981.28</v>
      </c>
      <c r="R1343" s="68" t="s">
        <v>638</v>
      </c>
      <c r="S1343" s="363"/>
      <c r="T1343" s="277"/>
    </row>
    <row r="1344" spans="1:20" ht="63.75">
      <c r="A1344" s="192">
        <v>525</v>
      </c>
      <c r="B1344" s="68"/>
      <c r="C1344" s="214" t="s">
        <v>164</v>
      </c>
      <c r="D1344" s="215">
        <v>45107</v>
      </c>
      <c r="E1344" s="192" t="s">
        <v>3601</v>
      </c>
      <c r="F1344" s="192" t="s">
        <v>6</v>
      </c>
      <c r="G1344" s="192">
        <v>2323381</v>
      </c>
      <c r="H1344" s="68"/>
      <c r="I1344" s="198" t="s">
        <v>3767</v>
      </c>
      <c r="J1344" s="68"/>
      <c r="K1344" s="68"/>
      <c r="L1344" s="68"/>
      <c r="M1344" s="68"/>
      <c r="N1344" s="362"/>
      <c r="O1344" s="362"/>
      <c r="P1344" s="216">
        <v>0</v>
      </c>
      <c r="Q1344" s="216">
        <v>198641.18</v>
      </c>
      <c r="R1344" s="68" t="s">
        <v>638</v>
      </c>
      <c r="S1344" s="363"/>
      <c r="T1344" s="277"/>
    </row>
    <row r="1345" spans="1:20" ht="51">
      <c r="A1345" s="192">
        <v>253</v>
      </c>
      <c r="B1345" s="68"/>
      <c r="C1345" s="214" t="s">
        <v>104</v>
      </c>
      <c r="D1345" s="215">
        <v>45107</v>
      </c>
      <c r="E1345" s="192" t="s">
        <v>3602</v>
      </c>
      <c r="F1345" s="192" t="s">
        <v>3</v>
      </c>
      <c r="G1345" s="192">
        <v>2123598</v>
      </c>
      <c r="H1345" s="68"/>
      <c r="I1345" s="198" t="s">
        <v>3768</v>
      </c>
      <c r="J1345" s="68"/>
      <c r="K1345" s="68"/>
      <c r="L1345" s="68"/>
      <c r="M1345" s="68"/>
      <c r="N1345" s="362"/>
      <c r="O1345" s="362"/>
      <c r="P1345" s="216">
        <v>0</v>
      </c>
      <c r="Q1345" s="216">
        <v>9</v>
      </c>
      <c r="R1345" s="68" t="s">
        <v>1464</v>
      </c>
      <c r="S1345" s="363"/>
      <c r="T1345" s="277"/>
    </row>
    <row r="1346" spans="1:20" ht="63.75">
      <c r="A1346" s="192">
        <v>513</v>
      </c>
      <c r="B1346" s="68"/>
      <c r="C1346" s="214" t="s">
        <v>160</v>
      </c>
      <c r="D1346" s="215">
        <v>45107</v>
      </c>
      <c r="E1346" s="192" t="s">
        <v>3603</v>
      </c>
      <c r="F1346" s="192" t="s">
        <v>14</v>
      </c>
      <c r="G1346" s="192">
        <v>2323384</v>
      </c>
      <c r="H1346" s="68"/>
      <c r="I1346" s="198" t="s">
        <v>3769</v>
      </c>
      <c r="J1346" s="68"/>
      <c r="K1346" s="68"/>
      <c r="L1346" s="68"/>
      <c r="M1346" s="68"/>
      <c r="N1346" s="362"/>
      <c r="O1346" s="362"/>
      <c r="P1346" s="216">
        <v>50</v>
      </c>
      <c r="Q1346" s="216">
        <v>0</v>
      </c>
      <c r="R1346" s="68" t="s">
        <v>638</v>
      </c>
      <c r="S1346" s="363"/>
      <c r="T1346" s="277"/>
    </row>
    <row r="1347" spans="1:20" ht="63.75">
      <c r="A1347" s="192">
        <v>513</v>
      </c>
      <c r="B1347" s="68"/>
      <c r="C1347" s="214" t="s">
        <v>160</v>
      </c>
      <c r="D1347" s="215">
        <v>45107</v>
      </c>
      <c r="E1347" s="192" t="s">
        <v>3604</v>
      </c>
      <c r="F1347" s="192" t="s">
        <v>14</v>
      </c>
      <c r="G1347" s="192">
        <v>2323386</v>
      </c>
      <c r="H1347" s="68"/>
      <c r="I1347" s="198" t="s">
        <v>3770</v>
      </c>
      <c r="J1347" s="68"/>
      <c r="K1347" s="68"/>
      <c r="L1347" s="68"/>
      <c r="M1347" s="68"/>
      <c r="N1347" s="362"/>
      <c r="O1347" s="362"/>
      <c r="P1347" s="216">
        <v>50</v>
      </c>
      <c r="Q1347" s="216">
        <v>0</v>
      </c>
      <c r="R1347" s="68" t="s">
        <v>638</v>
      </c>
      <c r="S1347" s="363"/>
      <c r="T1347" s="277"/>
    </row>
    <row r="1348" spans="1:20" ht="76.5">
      <c r="A1348" s="192" t="s">
        <v>544</v>
      </c>
      <c r="B1348" s="68"/>
      <c r="C1348" s="214" t="s">
        <v>683</v>
      </c>
      <c r="D1348" s="215">
        <v>45107</v>
      </c>
      <c r="E1348" s="192" t="s">
        <v>3605</v>
      </c>
      <c r="F1348" s="192" t="s">
        <v>6</v>
      </c>
      <c r="G1348" s="192">
        <v>1837398</v>
      </c>
      <c r="H1348" s="68"/>
      <c r="I1348" s="198" t="s">
        <v>3771</v>
      </c>
      <c r="J1348" s="68"/>
      <c r="K1348" s="68"/>
      <c r="L1348" s="68"/>
      <c r="M1348" s="68"/>
      <c r="N1348" s="362"/>
      <c r="O1348" s="362"/>
      <c r="P1348" s="216">
        <v>0</v>
      </c>
      <c r="Q1348" s="216">
        <v>3560.58</v>
      </c>
      <c r="R1348" s="68" t="s">
        <v>638</v>
      </c>
      <c r="S1348" s="363"/>
      <c r="T1348" s="277"/>
    </row>
    <row r="1349" spans="1:20" ht="76.5">
      <c r="A1349" s="192" t="s">
        <v>542</v>
      </c>
      <c r="B1349" s="68"/>
      <c r="C1349" s="214" t="s">
        <v>691</v>
      </c>
      <c r="D1349" s="215">
        <v>45107</v>
      </c>
      <c r="E1349" s="192" t="s">
        <v>3606</v>
      </c>
      <c r="F1349" s="192" t="s">
        <v>10</v>
      </c>
      <c r="G1349" s="192">
        <v>1063672</v>
      </c>
      <c r="H1349" s="68"/>
      <c r="I1349" s="198" t="s">
        <v>3772</v>
      </c>
      <c r="J1349" s="68"/>
      <c r="K1349" s="68"/>
      <c r="L1349" s="68"/>
      <c r="M1349" s="68"/>
      <c r="N1349" s="362"/>
      <c r="O1349" s="362"/>
      <c r="P1349" s="216">
        <v>459.27</v>
      </c>
      <c r="Q1349" s="216">
        <v>0</v>
      </c>
      <c r="R1349" s="68" t="s">
        <v>638</v>
      </c>
      <c r="S1349" s="363"/>
      <c r="T1349" s="277"/>
    </row>
    <row r="1350" spans="1:20" ht="63.75">
      <c r="A1350" s="192">
        <v>417</v>
      </c>
      <c r="B1350" s="68"/>
      <c r="C1350" s="214" t="s">
        <v>147</v>
      </c>
      <c r="D1350" s="215">
        <v>45110</v>
      </c>
      <c r="E1350" s="192" t="s">
        <v>3856</v>
      </c>
      <c r="F1350" s="192" t="s">
        <v>3</v>
      </c>
      <c r="G1350" s="192">
        <v>2123787</v>
      </c>
      <c r="H1350" s="68"/>
      <c r="I1350" s="198" t="s">
        <v>4207</v>
      </c>
      <c r="J1350" s="68"/>
      <c r="K1350" s="68"/>
      <c r="L1350" s="68"/>
      <c r="M1350" s="68"/>
      <c r="N1350" s="362"/>
      <c r="O1350" s="362"/>
      <c r="P1350" s="216">
        <v>0</v>
      </c>
      <c r="Q1350" s="216">
        <v>10000</v>
      </c>
      <c r="R1350" s="68" t="s">
        <v>638</v>
      </c>
      <c r="S1350" s="363"/>
      <c r="T1350" s="277"/>
    </row>
    <row r="1351" spans="1:20" ht="51">
      <c r="A1351" s="192" t="s">
        <v>550</v>
      </c>
      <c r="B1351" s="68"/>
      <c r="C1351" s="214" t="s">
        <v>589</v>
      </c>
      <c r="D1351" s="215">
        <v>45110</v>
      </c>
      <c r="E1351" s="192" t="s">
        <v>3857</v>
      </c>
      <c r="F1351" s="192" t="s">
        <v>3</v>
      </c>
      <c r="G1351" s="192">
        <v>2123829</v>
      </c>
      <c r="H1351" s="68"/>
      <c r="I1351" s="198" t="s">
        <v>4208</v>
      </c>
      <c r="J1351" s="68"/>
      <c r="K1351" s="68"/>
      <c r="L1351" s="68"/>
      <c r="M1351" s="68"/>
      <c r="N1351" s="362"/>
      <c r="O1351" s="362"/>
      <c r="P1351" s="216">
        <v>0</v>
      </c>
      <c r="Q1351" s="216">
        <v>210.21</v>
      </c>
      <c r="R1351" s="68" t="s">
        <v>638</v>
      </c>
      <c r="S1351" s="363"/>
      <c r="T1351" s="277"/>
    </row>
    <row r="1352" spans="1:20" ht="63.75">
      <c r="A1352" s="192">
        <v>597</v>
      </c>
      <c r="B1352" s="68"/>
      <c r="C1352" s="214" t="s">
        <v>677</v>
      </c>
      <c r="D1352" s="215">
        <v>45110</v>
      </c>
      <c r="E1352" s="192" t="s">
        <v>3858</v>
      </c>
      <c r="F1352" s="192" t="s">
        <v>3</v>
      </c>
      <c r="G1352" s="192">
        <v>2123795</v>
      </c>
      <c r="H1352" s="68"/>
      <c r="I1352" s="198" t="s">
        <v>4209</v>
      </c>
      <c r="J1352" s="68"/>
      <c r="K1352" s="68"/>
      <c r="L1352" s="68"/>
      <c r="M1352" s="68"/>
      <c r="N1352" s="362"/>
      <c r="O1352" s="362"/>
      <c r="P1352" s="216">
        <v>0</v>
      </c>
      <c r="Q1352" s="216">
        <v>1722479.47</v>
      </c>
      <c r="R1352" s="68" t="s">
        <v>638</v>
      </c>
      <c r="S1352" s="363"/>
      <c r="T1352" s="277"/>
    </row>
    <row r="1353" spans="1:20" ht="51">
      <c r="A1353" s="192" t="s">
        <v>550</v>
      </c>
      <c r="B1353" s="68"/>
      <c r="C1353" s="214" t="s">
        <v>589</v>
      </c>
      <c r="D1353" s="215">
        <v>45110</v>
      </c>
      <c r="E1353" s="192" t="s">
        <v>3859</v>
      </c>
      <c r="F1353" s="192" t="s">
        <v>3</v>
      </c>
      <c r="G1353" s="192">
        <v>2123802</v>
      </c>
      <c r="H1353" s="68"/>
      <c r="I1353" s="198" t="s">
        <v>4210</v>
      </c>
      <c r="J1353" s="68"/>
      <c r="K1353" s="68"/>
      <c r="L1353" s="68"/>
      <c r="M1353" s="68"/>
      <c r="N1353" s="362"/>
      <c r="O1353" s="362"/>
      <c r="P1353" s="216">
        <v>0</v>
      </c>
      <c r="Q1353" s="216">
        <v>2739.25</v>
      </c>
      <c r="R1353" s="68" t="s">
        <v>638</v>
      </c>
      <c r="S1353" s="363"/>
      <c r="T1353" s="277"/>
    </row>
    <row r="1354" spans="1:20" ht="51">
      <c r="A1354" s="192" t="s">
        <v>550</v>
      </c>
      <c r="B1354" s="68"/>
      <c r="C1354" s="214" t="s">
        <v>589</v>
      </c>
      <c r="D1354" s="215">
        <v>45110</v>
      </c>
      <c r="E1354" s="192" t="s">
        <v>3860</v>
      </c>
      <c r="F1354" s="192" t="s">
        <v>3</v>
      </c>
      <c r="G1354" s="192">
        <v>2123803</v>
      </c>
      <c r="H1354" s="68"/>
      <c r="I1354" s="198" t="s">
        <v>4211</v>
      </c>
      <c r="J1354" s="68"/>
      <c r="K1354" s="68"/>
      <c r="L1354" s="68"/>
      <c r="M1354" s="68"/>
      <c r="N1354" s="362"/>
      <c r="O1354" s="362"/>
      <c r="P1354" s="216">
        <v>0</v>
      </c>
      <c r="Q1354" s="216">
        <v>2739.25</v>
      </c>
      <c r="R1354" s="68" t="s">
        <v>638</v>
      </c>
      <c r="S1354" s="363"/>
      <c r="T1354" s="277"/>
    </row>
    <row r="1355" spans="1:20" ht="63.75">
      <c r="A1355" s="192">
        <v>203</v>
      </c>
      <c r="B1355" s="68"/>
      <c r="C1355" s="214" t="s">
        <v>86</v>
      </c>
      <c r="D1355" s="215">
        <v>45110</v>
      </c>
      <c r="E1355" s="192" t="s">
        <v>3861</v>
      </c>
      <c r="F1355" s="192" t="s">
        <v>3</v>
      </c>
      <c r="G1355" s="192">
        <v>2123898</v>
      </c>
      <c r="H1355" s="68"/>
      <c r="I1355" s="198" t="s">
        <v>4212</v>
      </c>
      <c r="J1355" s="68"/>
      <c r="K1355" s="68"/>
      <c r="L1355" s="68"/>
      <c r="M1355" s="68"/>
      <c r="N1355" s="362"/>
      <c r="O1355" s="362"/>
      <c r="P1355" s="216">
        <v>0</v>
      </c>
      <c r="Q1355" s="216">
        <v>30</v>
      </c>
      <c r="R1355" s="68" t="s">
        <v>638</v>
      </c>
      <c r="S1355" s="363"/>
      <c r="T1355" s="277"/>
    </row>
    <row r="1356" spans="1:20" ht="76.5">
      <c r="A1356" s="192">
        <v>597</v>
      </c>
      <c r="B1356" s="68"/>
      <c r="C1356" s="214" t="s">
        <v>677</v>
      </c>
      <c r="D1356" s="215">
        <v>45110</v>
      </c>
      <c r="E1356" s="192" t="s">
        <v>3862</v>
      </c>
      <c r="F1356" s="192" t="s">
        <v>6</v>
      </c>
      <c r="G1356" s="192">
        <v>2325607</v>
      </c>
      <c r="H1356" s="68"/>
      <c r="I1356" s="198" t="s">
        <v>4213</v>
      </c>
      <c r="J1356" s="68"/>
      <c r="K1356" s="68"/>
      <c r="L1356" s="68"/>
      <c r="M1356" s="68"/>
      <c r="N1356" s="362"/>
      <c r="O1356" s="362"/>
      <c r="P1356" s="216">
        <v>0</v>
      </c>
      <c r="Q1356" s="216">
        <v>685996.57</v>
      </c>
      <c r="R1356" s="68" t="s">
        <v>638</v>
      </c>
      <c r="S1356" s="363"/>
      <c r="T1356" s="277"/>
    </row>
    <row r="1357" spans="1:20" ht="63.75">
      <c r="A1357" s="192">
        <v>597</v>
      </c>
      <c r="B1357" s="68"/>
      <c r="C1357" s="214" t="s">
        <v>677</v>
      </c>
      <c r="D1357" s="215">
        <v>45110</v>
      </c>
      <c r="E1357" s="192" t="s">
        <v>3863</v>
      </c>
      <c r="F1357" s="192" t="s">
        <v>14</v>
      </c>
      <c r="G1357" s="192">
        <v>2325608</v>
      </c>
      <c r="H1357" s="68"/>
      <c r="I1357" s="198" t="s">
        <v>4214</v>
      </c>
      <c r="J1357" s="68"/>
      <c r="K1357" s="68"/>
      <c r="L1357" s="68"/>
      <c r="M1357" s="68"/>
      <c r="N1357" s="362"/>
      <c r="O1357" s="362"/>
      <c r="P1357" s="216">
        <v>50</v>
      </c>
      <c r="Q1357" s="216">
        <v>0</v>
      </c>
      <c r="R1357" s="68" t="s">
        <v>638</v>
      </c>
      <c r="S1357" s="363"/>
      <c r="T1357" s="277"/>
    </row>
    <row r="1358" spans="1:20" ht="38.25">
      <c r="A1358" s="192">
        <v>46</v>
      </c>
      <c r="B1358" s="68"/>
      <c r="C1358" s="214" t="s">
        <v>1379</v>
      </c>
      <c r="D1358" s="215">
        <v>45111</v>
      </c>
      <c r="E1358" s="192" t="s">
        <v>3864</v>
      </c>
      <c r="F1358" s="192" t="s">
        <v>3</v>
      </c>
      <c r="G1358" s="192">
        <v>2124206</v>
      </c>
      <c r="H1358" s="68"/>
      <c r="I1358" s="198" t="s">
        <v>4215</v>
      </c>
      <c r="J1358" s="68"/>
      <c r="K1358" s="68"/>
      <c r="L1358" s="68"/>
      <c r="M1358" s="68"/>
      <c r="N1358" s="362"/>
      <c r="O1358" s="362"/>
      <c r="P1358" s="216">
        <v>0</v>
      </c>
      <c r="Q1358" s="216">
        <v>21170</v>
      </c>
      <c r="R1358" s="68" t="s">
        <v>638</v>
      </c>
      <c r="S1358" s="363"/>
      <c r="T1358" s="277"/>
    </row>
    <row r="1359" spans="1:20" ht="51">
      <c r="A1359" s="192">
        <v>594</v>
      </c>
      <c r="B1359" s="68"/>
      <c r="C1359" s="214" t="s">
        <v>88</v>
      </c>
      <c r="D1359" s="215">
        <v>45111</v>
      </c>
      <c r="E1359" s="192" t="s">
        <v>3865</v>
      </c>
      <c r="F1359" s="192" t="s">
        <v>3</v>
      </c>
      <c r="G1359" s="192">
        <v>2124207</v>
      </c>
      <c r="H1359" s="68"/>
      <c r="I1359" s="198" t="s">
        <v>4216</v>
      </c>
      <c r="J1359" s="68"/>
      <c r="K1359" s="68"/>
      <c r="L1359" s="68"/>
      <c r="M1359" s="68"/>
      <c r="N1359" s="362"/>
      <c r="O1359" s="362"/>
      <c r="P1359" s="216">
        <v>0</v>
      </c>
      <c r="Q1359" s="216">
        <v>68.45</v>
      </c>
      <c r="R1359" s="68" t="s">
        <v>638</v>
      </c>
      <c r="S1359" s="363"/>
      <c r="T1359" s="277"/>
    </row>
    <row r="1360" spans="1:20" ht="63.75">
      <c r="A1360" s="192">
        <v>594</v>
      </c>
      <c r="B1360" s="68"/>
      <c r="C1360" s="214" t="s">
        <v>88</v>
      </c>
      <c r="D1360" s="215">
        <v>45111</v>
      </c>
      <c r="E1360" s="192" t="s">
        <v>3866</v>
      </c>
      <c r="F1360" s="192" t="s">
        <v>3</v>
      </c>
      <c r="G1360" s="192">
        <v>2124210</v>
      </c>
      <c r="H1360" s="68"/>
      <c r="I1360" s="198" t="s">
        <v>4217</v>
      </c>
      <c r="J1360" s="68"/>
      <c r="K1360" s="68"/>
      <c r="L1360" s="68"/>
      <c r="M1360" s="68"/>
      <c r="N1360" s="362"/>
      <c r="O1360" s="362"/>
      <c r="P1360" s="216">
        <v>0</v>
      </c>
      <c r="Q1360" s="216">
        <v>720.35</v>
      </c>
      <c r="R1360" s="68" t="s">
        <v>638</v>
      </c>
      <c r="S1360" s="363"/>
      <c r="T1360" s="277"/>
    </row>
    <row r="1361" spans="1:20" ht="51">
      <c r="A1361" s="192">
        <v>417</v>
      </c>
      <c r="B1361" s="68"/>
      <c r="C1361" s="214" t="s">
        <v>147</v>
      </c>
      <c r="D1361" s="215">
        <v>45112</v>
      </c>
      <c r="E1361" s="192" t="s">
        <v>3867</v>
      </c>
      <c r="F1361" s="192" t="s">
        <v>3</v>
      </c>
      <c r="G1361" s="192">
        <v>2124396</v>
      </c>
      <c r="H1361" s="68"/>
      <c r="I1361" s="198" t="s">
        <v>4218</v>
      </c>
      <c r="J1361" s="68"/>
      <c r="K1361" s="68"/>
      <c r="L1361" s="68"/>
      <c r="M1361" s="68"/>
      <c r="N1361" s="362"/>
      <c r="O1361" s="362"/>
      <c r="P1361" s="216">
        <v>0</v>
      </c>
      <c r="Q1361" s="216">
        <v>24448.37</v>
      </c>
      <c r="R1361" s="68" t="s">
        <v>638</v>
      </c>
      <c r="S1361" s="363"/>
      <c r="T1361" s="277"/>
    </row>
    <row r="1362" spans="1:20" ht="51">
      <c r="A1362" s="192">
        <v>650</v>
      </c>
      <c r="B1362" s="68"/>
      <c r="C1362" s="214" t="s">
        <v>175</v>
      </c>
      <c r="D1362" s="215">
        <v>45112</v>
      </c>
      <c r="E1362" s="192" t="s">
        <v>3868</v>
      </c>
      <c r="F1362" s="192" t="s">
        <v>3</v>
      </c>
      <c r="G1362" s="192">
        <v>2124407</v>
      </c>
      <c r="H1362" s="68"/>
      <c r="I1362" s="198" t="s">
        <v>4219</v>
      </c>
      <c r="J1362" s="68"/>
      <c r="K1362" s="68"/>
      <c r="L1362" s="68"/>
      <c r="M1362" s="68"/>
      <c r="N1362" s="362"/>
      <c r="O1362" s="362"/>
      <c r="P1362" s="216">
        <v>0</v>
      </c>
      <c r="Q1362" s="216">
        <v>575.26</v>
      </c>
      <c r="R1362" s="68" t="s">
        <v>638</v>
      </c>
      <c r="S1362" s="363"/>
      <c r="T1362" s="277"/>
    </row>
    <row r="1363" spans="1:20" ht="51">
      <c r="A1363" s="192" t="s">
        <v>550</v>
      </c>
      <c r="B1363" s="68"/>
      <c r="C1363" s="214" t="s">
        <v>589</v>
      </c>
      <c r="D1363" s="215">
        <v>45112</v>
      </c>
      <c r="E1363" s="192" t="s">
        <v>3869</v>
      </c>
      <c r="F1363" s="192" t="s">
        <v>3</v>
      </c>
      <c r="G1363" s="192">
        <v>2124448</v>
      </c>
      <c r="H1363" s="68"/>
      <c r="I1363" s="198" t="s">
        <v>4220</v>
      </c>
      <c r="J1363" s="68"/>
      <c r="K1363" s="68"/>
      <c r="L1363" s="68"/>
      <c r="M1363" s="68"/>
      <c r="N1363" s="362"/>
      <c r="O1363" s="362"/>
      <c r="P1363" s="216">
        <v>0</v>
      </c>
      <c r="Q1363" s="216">
        <v>3032.68</v>
      </c>
      <c r="R1363" s="68" t="s">
        <v>638</v>
      </c>
      <c r="S1363" s="363"/>
      <c r="T1363" s="277"/>
    </row>
    <row r="1364" spans="1:20" ht="63.75">
      <c r="A1364" s="192">
        <v>417</v>
      </c>
      <c r="B1364" s="68"/>
      <c r="C1364" s="214" t="s">
        <v>147</v>
      </c>
      <c r="D1364" s="215">
        <v>45112</v>
      </c>
      <c r="E1364" s="192" t="s">
        <v>3870</v>
      </c>
      <c r="F1364" s="192" t="s">
        <v>3</v>
      </c>
      <c r="G1364" s="192">
        <v>2124455</v>
      </c>
      <c r="H1364" s="68"/>
      <c r="I1364" s="198" t="s">
        <v>4221</v>
      </c>
      <c r="J1364" s="68"/>
      <c r="K1364" s="68"/>
      <c r="L1364" s="68"/>
      <c r="M1364" s="68"/>
      <c r="N1364" s="362"/>
      <c r="O1364" s="362"/>
      <c r="P1364" s="216">
        <v>0</v>
      </c>
      <c r="Q1364" s="216">
        <v>42320</v>
      </c>
      <c r="R1364" s="68" t="s">
        <v>638</v>
      </c>
      <c r="S1364" s="363"/>
      <c r="T1364" s="277"/>
    </row>
    <row r="1365" spans="1:20" ht="63.75">
      <c r="A1365" s="192" t="s">
        <v>541</v>
      </c>
      <c r="B1365" s="68"/>
      <c r="C1365" s="214" t="s">
        <v>590</v>
      </c>
      <c r="D1365" s="215">
        <v>45112</v>
      </c>
      <c r="E1365" s="192" t="s">
        <v>3871</v>
      </c>
      <c r="F1365" s="192" t="s">
        <v>3</v>
      </c>
      <c r="G1365" s="192">
        <v>2124367</v>
      </c>
      <c r="H1365" s="68"/>
      <c r="I1365" s="198" t="s">
        <v>4223</v>
      </c>
      <c r="J1365" s="68"/>
      <c r="K1365" s="68"/>
      <c r="L1365" s="68"/>
      <c r="M1365" s="68"/>
      <c r="N1365" s="362"/>
      <c r="O1365" s="362"/>
      <c r="P1365" s="216">
        <v>0</v>
      </c>
      <c r="Q1365" s="216">
        <v>6812.6</v>
      </c>
      <c r="R1365" s="68" t="s">
        <v>638</v>
      </c>
      <c r="S1365" s="363"/>
      <c r="T1365" s="277"/>
    </row>
    <row r="1366" spans="1:20" ht="63.75">
      <c r="A1366" s="192" t="s">
        <v>541</v>
      </c>
      <c r="B1366" s="68"/>
      <c r="C1366" s="214" t="s">
        <v>590</v>
      </c>
      <c r="D1366" s="215">
        <v>45112</v>
      </c>
      <c r="E1366" s="192" t="s">
        <v>3872</v>
      </c>
      <c r="F1366" s="192" t="s">
        <v>3</v>
      </c>
      <c r="G1366" s="192">
        <v>2124368</v>
      </c>
      <c r="H1366" s="68"/>
      <c r="I1366" s="198" t="s">
        <v>4224</v>
      </c>
      <c r="J1366" s="68"/>
      <c r="K1366" s="68"/>
      <c r="L1366" s="68"/>
      <c r="M1366" s="68"/>
      <c r="N1366" s="362"/>
      <c r="O1366" s="362"/>
      <c r="P1366" s="216">
        <v>0</v>
      </c>
      <c r="Q1366" s="216">
        <v>824.32</v>
      </c>
      <c r="R1366" s="68" t="s">
        <v>638</v>
      </c>
      <c r="S1366" s="363"/>
      <c r="T1366" s="277"/>
    </row>
    <row r="1367" spans="1:20" ht="51">
      <c r="A1367" s="192">
        <v>145</v>
      </c>
      <c r="B1367" s="68"/>
      <c r="C1367" s="214" t="s">
        <v>68</v>
      </c>
      <c r="D1367" s="215">
        <v>45112</v>
      </c>
      <c r="E1367" s="192" t="s">
        <v>3873</v>
      </c>
      <c r="F1367" s="192" t="s">
        <v>3</v>
      </c>
      <c r="G1367" s="192">
        <v>2124402</v>
      </c>
      <c r="H1367" s="68"/>
      <c r="I1367" s="198" t="s">
        <v>4225</v>
      </c>
      <c r="J1367" s="68"/>
      <c r="K1367" s="68"/>
      <c r="L1367" s="68"/>
      <c r="M1367" s="68"/>
      <c r="N1367" s="362"/>
      <c r="O1367" s="362"/>
      <c r="P1367" s="216">
        <v>0</v>
      </c>
      <c r="Q1367" s="216">
        <v>1532.13</v>
      </c>
      <c r="R1367" s="68" t="s">
        <v>638</v>
      </c>
      <c r="S1367" s="363"/>
      <c r="T1367" s="277"/>
    </row>
    <row r="1368" spans="1:20" ht="63.75">
      <c r="A1368" s="192">
        <v>6</v>
      </c>
      <c r="B1368" s="68"/>
      <c r="C1368" s="214" t="s">
        <v>37</v>
      </c>
      <c r="D1368" s="215">
        <v>45112</v>
      </c>
      <c r="E1368" s="192" t="s">
        <v>3874</v>
      </c>
      <c r="F1368" s="192" t="s">
        <v>3</v>
      </c>
      <c r="G1368" s="192">
        <v>2124425</v>
      </c>
      <c r="H1368" s="68"/>
      <c r="I1368" s="198" t="s">
        <v>4226</v>
      </c>
      <c r="J1368" s="68"/>
      <c r="K1368" s="68"/>
      <c r="L1368" s="68"/>
      <c r="M1368" s="68"/>
      <c r="N1368" s="362"/>
      <c r="O1368" s="362"/>
      <c r="P1368" s="216">
        <v>0</v>
      </c>
      <c r="Q1368" s="216">
        <v>914</v>
      </c>
      <c r="R1368" s="68" t="s">
        <v>638</v>
      </c>
      <c r="S1368" s="363"/>
      <c r="T1368" s="277"/>
    </row>
    <row r="1369" spans="1:20" ht="63.75">
      <c r="A1369" s="192">
        <v>597</v>
      </c>
      <c r="B1369" s="68"/>
      <c r="C1369" s="214" t="s">
        <v>677</v>
      </c>
      <c r="D1369" s="215">
        <v>45112</v>
      </c>
      <c r="E1369" s="192" t="s">
        <v>3877</v>
      </c>
      <c r="F1369" s="192" t="s">
        <v>6</v>
      </c>
      <c r="G1369" s="192">
        <v>2328883</v>
      </c>
      <c r="H1369" s="68"/>
      <c r="I1369" s="198" t="s">
        <v>4229</v>
      </c>
      <c r="J1369" s="68"/>
      <c r="K1369" s="68"/>
      <c r="L1369" s="68"/>
      <c r="M1369" s="68"/>
      <c r="N1369" s="362"/>
      <c r="O1369" s="362"/>
      <c r="P1369" s="216">
        <v>0</v>
      </c>
      <c r="Q1369" s="216">
        <v>446380.2</v>
      </c>
      <c r="R1369" s="68" t="s">
        <v>638</v>
      </c>
      <c r="S1369" s="363"/>
      <c r="T1369" s="277"/>
    </row>
    <row r="1370" spans="1:20" ht="63.75">
      <c r="A1370" s="192">
        <v>597</v>
      </c>
      <c r="B1370" s="68"/>
      <c r="C1370" s="214" t="s">
        <v>677</v>
      </c>
      <c r="D1370" s="215">
        <v>45112</v>
      </c>
      <c r="E1370" s="192" t="s">
        <v>3878</v>
      </c>
      <c r="F1370" s="192" t="s">
        <v>14</v>
      </c>
      <c r="G1370" s="192">
        <v>2328884</v>
      </c>
      <c r="H1370" s="68"/>
      <c r="I1370" s="198" t="s">
        <v>4230</v>
      </c>
      <c r="J1370" s="68"/>
      <c r="K1370" s="68"/>
      <c r="L1370" s="68"/>
      <c r="M1370" s="68"/>
      <c r="N1370" s="362"/>
      <c r="O1370" s="362"/>
      <c r="P1370" s="216">
        <v>50</v>
      </c>
      <c r="Q1370" s="216">
        <v>0</v>
      </c>
      <c r="R1370" s="68" t="s">
        <v>638</v>
      </c>
      <c r="S1370" s="363"/>
      <c r="T1370" s="277"/>
    </row>
    <row r="1371" spans="1:20" ht="63.75">
      <c r="A1371" s="192">
        <v>291</v>
      </c>
      <c r="B1371" s="68"/>
      <c r="C1371" s="214" t="s">
        <v>119</v>
      </c>
      <c r="D1371" s="215">
        <v>45112</v>
      </c>
      <c r="E1371" s="192" t="s">
        <v>3879</v>
      </c>
      <c r="F1371" s="192" t="s">
        <v>10</v>
      </c>
      <c r="G1371" s="192">
        <v>2328998</v>
      </c>
      <c r="H1371" s="68"/>
      <c r="I1371" s="198" t="s">
        <v>4231</v>
      </c>
      <c r="J1371" s="68"/>
      <c r="K1371" s="68"/>
      <c r="L1371" s="68"/>
      <c r="M1371" s="68"/>
      <c r="N1371" s="362"/>
      <c r="O1371" s="362"/>
      <c r="P1371" s="216">
        <v>50</v>
      </c>
      <c r="Q1371" s="216">
        <v>0</v>
      </c>
      <c r="R1371" s="68" t="s">
        <v>638</v>
      </c>
      <c r="S1371" s="363"/>
      <c r="T1371" s="277"/>
    </row>
    <row r="1372" spans="1:20" ht="63.75">
      <c r="A1372" s="192">
        <v>291</v>
      </c>
      <c r="B1372" s="68"/>
      <c r="C1372" s="214" t="s">
        <v>119</v>
      </c>
      <c r="D1372" s="215">
        <v>45112</v>
      </c>
      <c r="E1372" s="192" t="s">
        <v>3880</v>
      </c>
      <c r="F1372" s="192" t="s">
        <v>10</v>
      </c>
      <c r="G1372" s="192">
        <v>2329041</v>
      </c>
      <c r="H1372" s="68"/>
      <c r="I1372" s="198" t="s">
        <v>4232</v>
      </c>
      <c r="J1372" s="68"/>
      <c r="K1372" s="68"/>
      <c r="L1372" s="68"/>
      <c r="M1372" s="68"/>
      <c r="N1372" s="362"/>
      <c r="O1372" s="362"/>
      <c r="P1372" s="216">
        <v>50</v>
      </c>
      <c r="Q1372" s="216">
        <v>0</v>
      </c>
      <c r="R1372" s="68" t="s">
        <v>638</v>
      </c>
      <c r="S1372" s="363"/>
      <c r="T1372" s="277"/>
    </row>
    <row r="1373" spans="1:20" ht="63.75">
      <c r="A1373" s="192">
        <v>25</v>
      </c>
      <c r="B1373" s="68"/>
      <c r="C1373" s="214" t="s">
        <v>42</v>
      </c>
      <c r="D1373" s="215">
        <v>45113</v>
      </c>
      <c r="E1373" s="192" t="s">
        <v>3881</v>
      </c>
      <c r="F1373" s="192" t="s">
        <v>3</v>
      </c>
      <c r="G1373" s="192">
        <v>2124656</v>
      </c>
      <c r="H1373" s="68"/>
      <c r="I1373" s="198" t="s">
        <v>4233</v>
      </c>
      <c r="J1373" s="68"/>
      <c r="K1373" s="68"/>
      <c r="L1373" s="68"/>
      <c r="M1373" s="68"/>
      <c r="N1373" s="362"/>
      <c r="O1373" s="362"/>
      <c r="P1373" s="216">
        <v>0</v>
      </c>
      <c r="Q1373" s="216">
        <v>51.96</v>
      </c>
      <c r="R1373" s="68" t="s">
        <v>638</v>
      </c>
      <c r="S1373" s="363"/>
      <c r="T1373" s="277"/>
    </row>
    <row r="1374" spans="1:20" ht="51">
      <c r="A1374" s="192">
        <v>81</v>
      </c>
      <c r="B1374" s="68"/>
      <c r="C1374" s="214" t="s">
        <v>49</v>
      </c>
      <c r="D1374" s="215">
        <v>45113</v>
      </c>
      <c r="E1374" s="192" t="s">
        <v>3882</v>
      </c>
      <c r="F1374" s="192" t="s">
        <v>3</v>
      </c>
      <c r="G1374" s="192">
        <v>2124664</v>
      </c>
      <c r="H1374" s="68"/>
      <c r="I1374" s="198" t="s">
        <v>4234</v>
      </c>
      <c r="J1374" s="68"/>
      <c r="K1374" s="68"/>
      <c r="L1374" s="68"/>
      <c r="M1374" s="68"/>
      <c r="N1374" s="362"/>
      <c r="O1374" s="362"/>
      <c r="P1374" s="216">
        <v>0</v>
      </c>
      <c r="Q1374" s="216">
        <v>25</v>
      </c>
      <c r="R1374" s="68" t="s">
        <v>638</v>
      </c>
      <c r="S1374" s="363"/>
      <c r="T1374" s="277"/>
    </row>
    <row r="1375" spans="1:20" ht="51">
      <c r="A1375" s="192">
        <v>132</v>
      </c>
      <c r="B1375" s="68"/>
      <c r="C1375" s="214" t="s">
        <v>59</v>
      </c>
      <c r="D1375" s="215">
        <v>45113</v>
      </c>
      <c r="E1375" s="192" t="s">
        <v>3883</v>
      </c>
      <c r="F1375" s="192" t="s">
        <v>3</v>
      </c>
      <c r="G1375" s="192">
        <v>2124666</v>
      </c>
      <c r="H1375" s="68"/>
      <c r="I1375" s="198" t="s">
        <v>4235</v>
      </c>
      <c r="J1375" s="68"/>
      <c r="K1375" s="68"/>
      <c r="L1375" s="68"/>
      <c r="M1375" s="68"/>
      <c r="N1375" s="362"/>
      <c r="O1375" s="362"/>
      <c r="P1375" s="216">
        <v>0</v>
      </c>
      <c r="Q1375" s="216">
        <v>1843</v>
      </c>
      <c r="R1375" s="68" t="s">
        <v>638</v>
      </c>
      <c r="S1375" s="363"/>
      <c r="T1375" s="277"/>
    </row>
    <row r="1376" spans="1:20" ht="51">
      <c r="A1376" s="192">
        <v>650</v>
      </c>
      <c r="B1376" s="68"/>
      <c r="C1376" s="214" t="s">
        <v>175</v>
      </c>
      <c r="D1376" s="215">
        <v>45113</v>
      </c>
      <c r="E1376" s="192" t="s">
        <v>3884</v>
      </c>
      <c r="F1376" s="192" t="s">
        <v>3</v>
      </c>
      <c r="G1376" s="192">
        <v>2124671</v>
      </c>
      <c r="H1376" s="68"/>
      <c r="I1376" s="198" t="s">
        <v>4236</v>
      </c>
      <c r="J1376" s="68"/>
      <c r="K1376" s="68"/>
      <c r="L1376" s="68"/>
      <c r="M1376" s="68"/>
      <c r="N1376" s="362"/>
      <c r="O1376" s="362"/>
      <c r="P1376" s="216">
        <v>0</v>
      </c>
      <c r="Q1376" s="216">
        <v>4233.2700000000004</v>
      </c>
      <c r="R1376" s="68" t="s">
        <v>638</v>
      </c>
      <c r="S1376" s="363"/>
      <c r="T1376" s="277"/>
    </row>
    <row r="1377" spans="1:20" ht="63.75">
      <c r="A1377" s="192">
        <v>140</v>
      </c>
      <c r="B1377" s="68"/>
      <c r="C1377" s="214" t="s">
        <v>1279</v>
      </c>
      <c r="D1377" s="215">
        <v>45113</v>
      </c>
      <c r="E1377" s="192" t="s">
        <v>3885</v>
      </c>
      <c r="F1377" s="192" t="s">
        <v>3</v>
      </c>
      <c r="G1377" s="192">
        <v>2124673</v>
      </c>
      <c r="H1377" s="68"/>
      <c r="I1377" s="198" t="s">
        <v>4237</v>
      </c>
      <c r="J1377" s="68"/>
      <c r="K1377" s="68"/>
      <c r="L1377" s="68"/>
      <c r="M1377" s="68"/>
      <c r="N1377" s="362"/>
      <c r="O1377" s="362"/>
      <c r="P1377" s="216">
        <v>0</v>
      </c>
      <c r="Q1377" s="216">
        <v>3371.99</v>
      </c>
      <c r="R1377" s="68" t="s">
        <v>638</v>
      </c>
      <c r="S1377" s="363"/>
      <c r="T1377" s="277"/>
    </row>
    <row r="1378" spans="1:20" ht="63.75">
      <c r="A1378" s="192">
        <v>15</v>
      </c>
      <c r="B1378" s="68"/>
      <c r="C1378" s="214" t="s">
        <v>39</v>
      </c>
      <c r="D1378" s="215">
        <v>45113</v>
      </c>
      <c r="E1378" s="192" t="s">
        <v>3886</v>
      </c>
      <c r="F1378" s="192" t="s">
        <v>3</v>
      </c>
      <c r="G1378" s="192">
        <v>2124687</v>
      </c>
      <c r="H1378" s="68"/>
      <c r="I1378" s="198" t="s">
        <v>4238</v>
      </c>
      <c r="J1378" s="68"/>
      <c r="K1378" s="68"/>
      <c r="L1378" s="68"/>
      <c r="M1378" s="68"/>
      <c r="N1378" s="362"/>
      <c r="O1378" s="362"/>
      <c r="P1378" s="216">
        <v>0</v>
      </c>
      <c r="Q1378" s="216">
        <v>0.7</v>
      </c>
      <c r="R1378" s="68" t="s">
        <v>638</v>
      </c>
      <c r="S1378" s="363"/>
      <c r="T1378" s="277"/>
    </row>
    <row r="1379" spans="1:20" ht="51">
      <c r="A1379" s="192">
        <v>132</v>
      </c>
      <c r="B1379" s="68"/>
      <c r="C1379" s="214" t="s">
        <v>59</v>
      </c>
      <c r="D1379" s="215">
        <v>45113</v>
      </c>
      <c r="E1379" s="192" t="s">
        <v>3887</v>
      </c>
      <c r="F1379" s="192" t="s">
        <v>3</v>
      </c>
      <c r="G1379" s="192">
        <v>2124700</v>
      </c>
      <c r="H1379" s="68"/>
      <c r="I1379" s="198" t="s">
        <v>4239</v>
      </c>
      <c r="J1379" s="68"/>
      <c r="K1379" s="68"/>
      <c r="L1379" s="68"/>
      <c r="M1379" s="68"/>
      <c r="N1379" s="362"/>
      <c r="O1379" s="362"/>
      <c r="P1379" s="216">
        <v>0</v>
      </c>
      <c r="Q1379" s="216">
        <v>222</v>
      </c>
      <c r="R1379" s="68" t="s">
        <v>638</v>
      </c>
      <c r="S1379" s="363"/>
      <c r="T1379" s="277"/>
    </row>
    <row r="1380" spans="1:20" ht="63.75">
      <c r="A1380" s="192">
        <v>598</v>
      </c>
      <c r="B1380" s="68"/>
      <c r="C1380" s="214" t="s">
        <v>672</v>
      </c>
      <c r="D1380" s="215">
        <v>45113</v>
      </c>
      <c r="E1380" s="192" t="s">
        <v>3888</v>
      </c>
      <c r="F1380" s="192" t="s">
        <v>3</v>
      </c>
      <c r="G1380" s="192">
        <v>2124704</v>
      </c>
      <c r="H1380" s="68"/>
      <c r="I1380" s="198" t="s">
        <v>4240</v>
      </c>
      <c r="J1380" s="68"/>
      <c r="K1380" s="68"/>
      <c r="L1380" s="68"/>
      <c r="M1380" s="68"/>
      <c r="N1380" s="362"/>
      <c r="O1380" s="362"/>
      <c r="P1380" s="216">
        <v>0</v>
      </c>
      <c r="Q1380" s="216">
        <v>371</v>
      </c>
      <c r="R1380" s="68" t="s">
        <v>638</v>
      </c>
      <c r="S1380" s="363"/>
      <c r="T1380" s="277"/>
    </row>
    <row r="1381" spans="1:20" ht="63.75">
      <c r="A1381" s="192">
        <v>291</v>
      </c>
      <c r="B1381" s="68"/>
      <c r="C1381" s="214" t="s">
        <v>119</v>
      </c>
      <c r="D1381" s="215">
        <v>45113</v>
      </c>
      <c r="E1381" s="192" t="s">
        <v>3889</v>
      </c>
      <c r="F1381" s="192" t="s">
        <v>10</v>
      </c>
      <c r="G1381" s="192">
        <v>2330328</v>
      </c>
      <c r="H1381" s="68"/>
      <c r="I1381" s="198" t="s">
        <v>4241</v>
      </c>
      <c r="J1381" s="68"/>
      <c r="K1381" s="68"/>
      <c r="L1381" s="68"/>
      <c r="M1381" s="68"/>
      <c r="N1381" s="362"/>
      <c r="O1381" s="362"/>
      <c r="P1381" s="216">
        <v>50</v>
      </c>
      <c r="Q1381" s="216">
        <v>0</v>
      </c>
      <c r="R1381" s="68" t="s">
        <v>638</v>
      </c>
      <c r="S1381" s="363"/>
      <c r="T1381" s="277"/>
    </row>
    <row r="1382" spans="1:20" ht="63.75">
      <c r="A1382" s="192">
        <v>291</v>
      </c>
      <c r="B1382" s="68"/>
      <c r="C1382" s="214" t="s">
        <v>119</v>
      </c>
      <c r="D1382" s="215">
        <v>45113</v>
      </c>
      <c r="E1382" s="192" t="s">
        <v>3890</v>
      </c>
      <c r="F1382" s="192" t="s">
        <v>3</v>
      </c>
      <c r="G1382" s="192">
        <v>2124702</v>
      </c>
      <c r="H1382" s="68"/>
      <c r="I1382" s="198" t="s">
        <v>4242</v>
      </c>
      <c r="J1382" s="68"/>
      <c r="K1382" s="68"/>
      <c r="L1382" s="68"/>
      <c r="M1382" s="68"/>
      <c r="N1382" s="362"/>
      <c r="O1382" s="362"/>
      <c r="P1382" s="216">
        <v>0</v>
      </c>
      <c r="Q1382" s="216">
        <v>6193</v>
      </c>
      <c r="R1382" s="68" t="s">
        <v>638</v>
      </c>
      <c r="S1382" s="363"/>
      <c r="T1382" s="277"/>
    </row>
    <row r="1383" spans="1:20" ht="63.75">
      <c r="A1383" s="192">
        <v>291</v>
      </c>
      <c r="B1383" s="68"/>
      <c r="C1383" s="214" t="s">
        <v>119</v>
      </c>
      <c r="D1383" s="215">
        <v>45113</v>
      </c>
      <c r="E1383" s="192" t="s">
        <v>3891</v>
      </c>
      <c r="F1383" s="192" t="s">
        <v>10</v>
      </c>
      <c r="G1383" s="192">
        <v>2330329</v>
      </c>
      <c r="H1383" s="68"/>
      <c r="I1383" s="198" t="s">
        <v>4243</v>
      </c>
      <c r="J1383" s="68"/>
      <c r="K1383" s="68"/>
      <c r="L1383" s="68"/>
      <c r="M1383" s="68"/>
      <c r="N1383" s="362"/>
      <c r="O1383" s="362"/>
      <c r="P1383" s="216">
        <v>50</v>
      </c>
      <c r="Q1383" s="216">
        <v>0</v>
      </c>
      <c r="R1383" s="68" t="s">
        <v>638</v>
      </c>
      <c r="S1383" s="363"/>
      <c r="T1383" s="277"/>
    </row>
    <row r="1384" spans="1:20" ht="63.75">
      <c r="A1384" s="192">
        <v>597</v>
      </c>
      <c r="B1384" s="68"/>
      <c r="C1384" s="214" t="s">
        <v>677</v>
      </c>
      <c r="D1384" s="215">
        <v>45113</v>
      </c>
      <c r="E1384" s="192" t="s">
        <v>3893</v>
      </c>
      <c r="F1384" s="192" t="s">
        <v>6</v>
      </c>
      <c r="G1384" s="192">
        <v>2330505</v>
      </c>
      <c r="H1384" s="68"/>
      <c r="I1384" s="198" t="s">
        <v>4245</v>
      </c>
      <c r="J1384" s="68"/>
      <c r="K1384" s="68"/>
      <c r="L1384" s="68"/>
      <c r="M1384" s="68"/>
      <c r="N1384" s="362"/>
      <c r="O1384" s="362"/>
      <c r="P1384" s="216">
        <v>0</v>
      </c>
      <c r="Q1384" s="216">
        <v>5488000</v>
      </c>
      <c r="R1384" s="68" t="s">
        <v>638</v>
      </c>
      <c r="S1384" s="363"/>
      <c r="T1384" s="277"/>
    </row>
    <row r="1385" spans="1:20" ht="63.75">
      <c r="A1385" s="192">
        <v>597</v>
      </c>
      <c r="B1385" s="68"/>
      <c r="C1385" s="214" t="s">
        <v>677</v>
      </c>
      <c r="D1385" s="215">
        <v>45113</v>
      </c>
      <c r="E1385" s="192" t="s">
        <v>3894</v>
      </c>
      <c r="F1385" s="192" t="s">
        <v>14</v>
      </c>
      <c r="G1385" s="192">
        <v>2330506</v>
      </c>
      <c r="H1385" s="68"/>
      <c r="I1385" s="198" t="s">
        <v>4246</v>
      </c>
      <c r="J1385" s="68"/>
      <c r="K1385" s="68"/>
      <c r="L1385" s="68"/>
      <c r="M1385" s="68"/>
      <c r="N1385" s="362"/>
      <c r="O1385" s="362"/>
      <c r="P1385" s="216">
        <v>50</v>
      </c>
      <c r="Q1385" s="216">
        <v>0</v>
      </c>
      <c r="R1385" s="68" t="s">
        <v>638</v>
      </c>
      <c r="S1385" s="363"/>
      <c r="T1385" s="277"/>
    </row>
    <row r="1386" spans="1:20" ht="102">
      <c r="A1386" s="192">
        <v>132</v>
      </c>
      <c r="B1386" s="68"/>
      <c r="C1386" s="214" t="s">
        <v>59</v>
      </c>
      <c r="D1386" s="215">
        <v>45113</v>
      </c>
      <c r="E1386" s="192" t="s">
        <v>3895</v>
      </c>
      <c r="F1386" s="192" t="s">
        <v>601</v>
      </c>
      <c r="G1386" s="192">
        <v>18663</v>
      </c>
      <c r="H1386" s="68"/>
      <c r="I1386" s="198" t="s">
        <v>4247</v>
      </c>
      <c r="J1386" s="68"/>
      <c r="K1386" s="68"/>
      <c r="L1386" s="68"/>
      <c r="M1386" s="68"/>
      <c r="N1386" s="362"/>
      <c r="O1386" s="362"/>
      <c r="P1386" s="216">
        <v>267342.43</v>
      </c>
      <c r="Q1386" s="216">
        <v>0</v>
      </c>
      <c r="R1386" s="68" t="s">
        <v>638</v>
      </c>
      <c r="S1386" s="363"/>
      <c r="T1386" s="277"/>
    </row>
    <row r="1387" spans="1:20" ht="89.25">
      <c r="A1387" s="192">
        <v>10</v>
      </c>
      <c r="B1387" s="68"/>
      <c r="C1387" s="214" t="s">
        <v>38</v>
      </c>
      <c r="D1387" s="215">
        <v>45113</v>
      </c>
      <c r="E1387" s="192" t="s">
        <v>3898</v>
      </c>
      <c r="F1387" s="192" t="s">
        <v>10</v>
      </c>
      <c r="G1387" s="192">
        <v>1063848</v>
      </c>
      <c r="H1387" s="68"/>
      <c r="I1387" s="198" t="s">
        <v>4250</v>
      </c>
      <c r="J1387" s="68"/>
      <c r="K1387" s="68"/>
      <c r="L1387" s="68"/>
      <c r="M1387" s="68"/>
      <c r="N1387" s="362"/>
      <c r="O1387" s="362"/>
      <c r="P1387" s="216">
        <v>50</v>
      </c>
      <c r="Q1387" s="216">
        <v>0</v>
      </c>
      <c r="R1387" s="68" t="s">
        <v>638</v>
      </c>
      <c r="S1387" s="363"/>
      <c r="T1387" s="277"/>
    </row>
    <row r="1388" spans="1:20" ht="63.75">
      <c r="A1388" s="192">
        <v>681</v>
      </c>
      <c r="B1388" s="68"/>
      <c r="C1388" s="214" t="s">
        <v>180</v>
      </c>
      <c r="D1388" s="215">
        <v>45114</v>
      </c>
      <c r="E1388" s="192" t="s">
        <v>3899</v>
      </c>
      <c r="F1388" s="192" t="s">
        <v>3</v>
      </c>
      <c r="G1388" s="192">
        <v>2124918</v>
      </c>
      <c r="H1388" s="68"/>
      <c r="I1388" s="198" t="s">
        <v>4251</v>
      </c>
      <c r="J1388" s="68"/>
      <c r="K1388" s="68"/>
      <c r="L1388" s="68"/>
      <c r="M1388" s="68"/>
      <c r="N1388" s="362"/>
      <c r="O1388" s="362"/>
      <c r="P1388" s="216">
        <v>0</v>
      </c>
      <c r="Q1388" s="216">
        <v>1200</v>
      </c>
      <c r="R1388" s="68" t="s">
        <v>638</v>
      </c>
      <c r="S1388" s="363"/>
      <c r="T1388" s="277"/>
    </row>
    <row r="1389" spans="1:20" ht="51">
      <c r="A1389" s="192">
        <v>46</v>
      </c>
      <c r="B1389" s="68"/>
      <c r="C1389" s="214" t="s">
        <v>1379</v>
      </c>
      <c r="D1389" s="215">
        <v>45114</v>
      </c>
      <c r="E1389" s="192" t="s">
        <v>3900</v>
      </c>
      <c r="F1389" s="192" t="s">
        <v>3</v>
      </c>
      <c r="G1389" s="192">
        <v>2124929</v>
      </c>
      <c r="H1389" s="68"/>
      <c r="I1389" s="198" t="s">
        <v>4252</v>
      </c>
      <c r="J1389" s="68"/>
      <c r="K1389" s="68"/>
      <c r="L1389" s="68"/>
      <c r="M1389" s="68"/>
      <c r="N1389" s="362"/>
      <c r="O1389" s="362"/>
      <c r="P1389" s="216">
        <v>0</v>
      </c>
      <c r="Q1389" s="216">
        <v>1060</v>
      </c>
      <c r="R1389" s="68" t="s">
        <v>638</v>
      </c>
      <c r="S1389" s="363"/>
      <c r="T1389" s="277"/>
    </row>
    <row r="1390" spans="1:20" ht="51">
      <c r="A1390" s="192">
        <v>46</v>
      </c>
      <c r="B1390" s="68"/>
      <c r="C1390" s="214" t="s">
        <v>1379</v>
      </c>
      <c r="D1390" s="215">
        <v>45114</v>
      </c>
      <c r="E1390" s="192" t="s">
        <v>3901</v>
      </c>
      <c r="F1390" s="192" t="s">
        <v>3</v>
      </c>
      <c r="G1390" s="192">
        <v>2124930</v>
      </c>
      <c r="H1390" s="68"/>
      <c r="I1390" s="198" t="s">
        <v>4253</v>
      </c>
      <c r="J1390" s="68"/>
      <c r="K1390" s="68"/>
      <c r="L1390" s="68"/>
      <c r="M1390" s="68"/>
      <c r="N1390" s="362"/>
      <c r="O1390" s="362"/>
      <c r="P1390" s="216">
        <v>0</v>
      </c>
      <c r="Q1390" s="216">
        <v>926</v>
      </c>
      <c r="R1390" s="68" t="s">
        <v>638</v>
      </c>
      <c r="S1390" s="363"/>
      <c r="T1390" s="277"/>
    </row>
    <row r="1391" spans="1:20" ht="51">
      <c r="A1391" s="192">
        <v>281</v>
      </c>
      <c r="B1391" s="68"/>
      <c r="C1391" s="214" t="s">
        <v>114</v>
      </c>
      <c r="D1391" s="215">
        <v>45114</v>
      </c>
      <c r="E1391" s="192" t="s">
        <v>3902</v>
      </c>
      <c r="F1391" s="192" t="s">
        <v>3</v>
      </c>
      <c r="G1391" s="192">
        <v>2124971</v>
      </c>
      <c r="H1391" s="68"/>
      <c r="I1391" s="198" t="s">
        <v>4254</v>
      </c>
      <c r="J1391" s="68"/>
      <c r="K1391" s="68"/>
      <c r="L1391" s="68"/>
      <c r="M1391" s="68"/>
      <c r="N1391" s="362"/>
      <c r="O1391" s="362"/>
      <c r="P1391" s="216">
        <v>0</v>
      </c>
      <c r="Q1391" s="216">
        <v>476.62</v>
      </c>
      <c r="R1391" s="68" t="s">
        <v>638</v>
      </c>
      <c r="S1391" s="363"/>
      <c r="T1391" s="277"/>
    </row>
    <row r="1392" spans="1:20" ht="51">
      <c r="A1392" s="192" t="s">
        <v>550</v>
      </c>
      <c r="B1392" s="68"/>
      <c r="C1392" s="214" t="s">
        <v>589</v>
      </c>
      <c r="D1392" s="215">
        <v>45114</v>
      </c>
      <c r="E1392" s="192" t="s">
        <v>3903</v>
      </c>
      <c r="F1392" s="192" t="s">
        <v>3</v>
      </c>
      <c r="G1392" s="192">
        <v>2124996</v>
      </c>
      <c r="H1392" s="68"/>
      <c r="I1392" s="198" t="s">
        <v>4255</v>
      </c>
      <c r="J1392" s="68"/>
      <c r="K1392" s="68"/>
      <c r="L1392" s="68"/>
      <c r="M1392" s="68"/>
      <c r="N1392" s="362"/>
      <c r="O1392" s="362"/>
      <c r="P1392" s="216">
        <v>0</v>
      </c>
      <c r="Q1392" s="216">
        <v>663.51</v>
      </c>
      <c r="R1392" s="68" t="s">
        <v>638</v>
      </c>
      <c r="S1392" s="363"/>
      <c r="T1392" s="277"/>
    </row>
    <row r="1393" spans="1:20" ht="51">
      <c r="A1393" s="192" t="s">
        <v>550</v>
      </c>
      <c r="B1393" s="68"/>
      <c r="C1393" s="214" t="s">
        <v>589</v>
      </c>
      <c r="D1393" s="215">
        <v>45114</v>
      </c>
      <c r="E1393" s="192" t="s">
        <v>3904</v>
      </c>
      <c r="F1393" s="192" t="s">
        <v>3</v>
      </c>
      <c r="G1393" s="192">
        <v>2124997</v>
      </c>
      <c r="H1393" s="68"/>
      <c r="I1393" s="198" t="s">
        <v>4256</v>
      </c>
      <c r="J1393" s="68"/>
      <c r="K1393" s="68"/>
      <c r="L1393" s="68"/>
      <c r="M1393" s="68"/>
      <c r="N1393" s="362"/>
      <c r="O1393" s="362"/>
      <c r="P1393" s="216">
        <v>0</v>
      </c>
      <c r="Q1393" s="216">
        <v>663.51</v>
      </c>
      <c r="R1393" s="68" t="s">
        <v>638</v>
      </c>
      <c r="S1393" s="363"/>
      <c r="T1393" s="277"/>
    </row>
    <row r="1394" spans="1:20" ht="51">
      <c r="A1394" s="192" t="s">
        <v>550</v>
      </c>
      <c r="B1394" s="68"/>
      <c r="C1394" s="214" t="s">
        <v>589</v>
      </c>
      <c r="D1394" s="215">
        <v>45114</v>
      </c>
      <c r="E1394" s="192" t="s">
        <v>3905</v>
      </c>
      <c r="F1394" s="192" t="s">
        <v>3</v>
      </c>
      <c r="G1394" s="192">
        <v>2125023</v>
      </c>
      <c r="H1394" s="68"/>
      <c r="I1394" s="198" t="s">
        <v>4257</v>
      </c>
      <c r="J1394" s="68"/>
      <c r="K1394" s="68"/>
      <c r="L1394" s="68"/>
      <c r="M1394" s="68"/>
      <c r="N1394" s="362"/>
      <c r="O1394" s="362"/>
      <c r="P1394" s="216">
        <v>0</v>
      </c>
      <c r="Q1394" s="216">
        <v>2000</v>
      </c>
      <c r="R1394" s="68" t="s">
        <v>638</v>
      </c>
      <c r="S1394" s="363"/>
      <c r="T1394" s="277"/>
    </row>
    <row r="1395" spans="1:20" ht="38.25">
      <c r="A1395" s="192">
        <v>15</v>
      </c>
      <c r="B1395" s="68"/>
      <c r="C1395" s="214" t="s">
        <v>39</v>
      </c>
      <c r="D1395" s="215">
        <v>45114</v>
      </c>
      <c r="E1395" s="192" t="s">
        <v>3906</v>
      </c>
      <c r="F1395" s="192" t="s">
        <v>3</v>
      </c>
      <c r="G1395" s="192">
        <v>2125052</v>
      </c>
      <c r="H1395" s="68"/>
      <c r="I1395" s="198" t="s">
        <v>4258</v>
      </c>
      <c r="J1395" s="68"/>
      <c r="K1395" s="68"/>
      <c r="L1395" s="68"/>
      <c r="M1395" s="68"/>
      <c r="N1395" s="362"/>
      <c r="O1395" s="362"/>
      <c r="P1395" s="216">
        <v>0</v>
      </c>
      <c r="Q1395" s="216">
        <v>112</v>
      </c>
      <c r="R1395" s="68" t="s">
        <v>638</v>
      </c>
      <c r="S1395" s="363"/>
      <c r="T1395" s="277"/>
    </row>
    <row r="1396" spans="1:20" ht="63.75">
      <c r="A1396" s="192">
        <v>597</v>
      </c>
      <c r="B1396" s="68"/>
      <c r="C1396" s="214" t="s">
        <v>677</v>
      </c>
      <c r="D1396" s="215">
        <v>45114</v>
      </c>
      <c r="E1396" s="192" t="s">
        <v>3907</v>
      </c>
      <c r="F1396" s="192" t="s">
        <v>6</v>
      </c>
      <c r="G1396" s="192">
        <v>2332209</v>
      </c>
      <c r="H1396" s="68"/>
      <c r="I1396" s="198" t="s">
        <v>4259</v>
      </c>
      <c r="J1396" s="68"/>
      <c r="K1396" s="68"/>
      <c r="L1396" s="68"/>
      <c r="M1396" s="68"/>
      <c r="N1396" s="362"/>
      <c r="O1396" s="362"/>
      <c r="P1396" s="216">
        <v>0</v>
      </c>
      <c r="Q1396" s="216">
        <v>1372000</v>
      </c>
      <c r="R1396" s="68" t="s">
        <v>638</v>
      </c>
      <c r="S1396" s="363"/>
      <c r="T1396" s="277"/>
    </row>
    <row r="1397" spans="1:20" ht="63.75">
      <c r="A1397" s="192">
        <v>597</v>
      </c>
      <c r="B1397" s="68"/>
      <c r="C1397" s="214" t="s">
        <v>677</v>
      </c>
      <c r="D1397" s="215">
        <v>45114</v>
      </c>
      <c r="E1397" s="192" t="s">
        <v>3908</v>
      </c>
      <c r="F1397" s="192" t="s">
        <v>6</v>
      </c>
      <c r="G1397" s="192">
        <v>2332211</v>
      </c>
      <c r="H1397" s="68"/>
      <c r="I1397" s="198" t="s">
        <v>4260</v>
      </c>
      <c r="J1397" s="68"/>
      <c r="K1397" s="68"/>
      <c r="L1397" s="68"/>
      <c r="M1397" s="68"/>
      <c r="N1397" s="362"/>
      <c r="O1397" s="362"/>
      <c r="P1397" s="216">
        <v>0</v>
      </c>
      <c r="Q1397" s="216">
        <v>2572500</v>
      </c>
      <c r="R1397" s="68" t="s">
        <v>638</v>
      </c>
      <c r="S1397" s="363"/>
      <c r="T1397" s="277"/>
    </row>
    <row r="1398" spans="1:20" ht="63.75">
      <c r="A1398" s="192">
        <v>597</v>
      </c>
      <c r="B1398" s="68"/>
      <c r="C1398" s="214" t="s">
        <v>677</v>
      </c>
      <c r="D1398" s="215">
        <v>45114</v>
      </c>
      <c r="E1398" s="192" t="s">
        <v>3909</v>
      </c>
      <c r="F1398" s="192" t="s">
        <v>14</v>
      </c>
      <c r="G1398" s="192">
        <v>2332210</v>
      </c>
      <c r="H1398" s="68"/>
      <c r="I1398" s="198" t="s">
        <v>4261</v>
      </c>
      <c r="J1398" s="68"/>
      <c r="K1398" s="68"/>
      <c r="L1398" s="68"/>
      <c r="M1398" s="68"/>
      <c r="N1398" s="362"/>
      <c r="O1398" s="362"/>
      <c r="P1398" s="216">
        <v>50</v>
      </c>
      <c r="Q1398" s="216">
        <v>0</v>
      </c>
      <c r="R1398" s="68" t="s">
        <v>638</v>
      </c>
      <c r="S1398" s="363"/>
      <c r="T1398" s="277"/>
    </row>
    <row r="1399" spans="1:20" ht="76.5">
      <c r="A1399" s="192">
        <v>597</v>
      </c>
      <c r="B1399" s="68"/>
      <c r="C1399" s="214" t="s">
        <v>677</v>
      </c>
      <c r="D1399" s="215">
        <v>45114</v>
      </c>
      <c r="E1399" s="192" t="s">
        <v>3910</v>
      </c>
      <c r="F1399" s="192" t="s">
        <v>10</v>
      </c>
      <c r="G1399" s="192">
        <v>1063927</v>
      </c>
      <c r="H1399" s="68"/>
      <c r="I1399" s="198" t="s">
        <v>4262</v>
      </c>
      <c r="J1399" s="68"/>
      <c r="K1399" s="68"/>
      <c r="L1399" s="68"/>
      <c r="M1399" s="68"/>
      <c r="N1399" s="362"/>
      <c r="O1399" s="362"/>
      <c r="P1399" s="216">
        <v>50</v>
      </c>
      <c r="Q1399" s="216">
        <v>0</v>
      </c>
      <c r="R1399" s="68" t="s">
        <v>638</v>
      </c>
      <c r="S1399" s="363"/>
      <c r="T1399" s="277"/>
    </row>
    <row r="1400" spans="1:20" ht="51">
      <c r="A1400" s="192" t="s">
        <v>541</v>
      </c>
      <c r="B1400" s="68"/>
      <c r="C1400" s="214" t="s">
        <v>590</v>
      </c>
      <c r="D1400" s="215">
        <v>45114</v>
      </c>
      <c r="E1400" s="192" t="s">
        <v>3911</v>
      </c>
      <c r="F1400" s="192" t="s">
        <v>639</v>
      </c>
      <c r="G1400" s="192">
        <v>5992266</v>
      </c>
      <c r="H1400" s="68"/>
      <c r="I1400" s="198" t="s">
        <v>4263</v>
      </c>
      <c r="J1400" s="68"/>
      <c r="K1400" s="68"/>
      <c r="L1400" s="68"/>
      <c r="M1400" s="68"/>
      <c r="N1400" s="362"/>
      <c r="O1400" s="362"/>
      <c r="P1400" s="216">
        <v>320000000</v>
      </c>
      <c r="Q1400" s="216">
        <v>0</v>
      </c>
      <c r="R1400" s="68" t="s">
        <v>638</v>
      </c>
      <c r="S1400" s="363"/>
      <c r="T1400" s="277"/>
    </row>
    <row r="1401" spans="1:20" ht="63.75">
      <c r="A1401" s="192">
        <v>597</v>
      </c>
      <c r="B1401" s="68"/>
      <c r="C1401" s="214" t="s">
        <v>677</v>
      </c>
      <c r="D1401" s="215">
        <v>45114</v>
      </c>
      <c r="E1401" s="192" t="s">
        <v>3912</v>
      </c>
      <c r="F1401" s="192" t="s">
        <v>14</v>
      </c>
      <c r="G1401" s="192">
        <v>2332212</v>
      </c>
      <c r="H1401" s="68"/>
      <c r="I1401" s="198" t="s">
        <v>4264</v>
      </c>
      <c r="J1401" s="68"/>
      <c r="K1401" s="68"/>
      <c r="L1401" s="68"/>
      <c r="M1401" s="68"/>
      <c r="N1401" s="362"/>
      <c r="O1401" s="362"/>
      <c r="P1401" s="216">
        <v>50</v>
      </c>
      <c r="Q1401" s="216">
        <v>0</v>
      </c>
      <c r="R1401" s="68" t="s">
        <v>638</v>
      </c>
      <c r="S1401" s="363"/>
      <c r="T1401" s="277"/>
    </row>
    <row r="1402" spans="1:20" ht="63.75">
      <c r="A1402" s="192">
        <v>597</v>
      </c>
      <c r="B1402" s="68"/>
      <c r="C1402" s="214" t="s">
        <v>677</v>
      </c>
      <c r="D1402" s="215">
        <v>45114</v>
      </c>
      <c r="E1402" s="192" t="s">
        <v>3913</v>
      </c>
      <c r="F1402" s="192" t="s">
        <v>6</v>
      </c>
      <c r="G1402" s="192">
        <v>2332341</v>
      </c>
      <c r="H1402" s="68"/>
      <c r="I1402" s="198" t="s">
        <v>4265</v>
      </c>
      <c r="J1402" s="68"/>
      <c r="K1402" s="68"/>
      <c r="L1402" s="68"/>
      <c r="M1402" s="68"/>
      <c r="N1402" s="362"/>
      <c r="O1402" s="362"/>
      <c r="P1402" s="216">
        <v>0</v>
      </c>
      <c r="Q1402" s="216">
        <v>437119.2</v>
      </c>
      <c r="R1402" s="68" t="s">
        <v>638</v>
      </c>
      <c r="S1402" s="363"/>
      <c r="T1402" s="277"/>
    </row>
    <row r="1403" spans="1:20" ht="63.75">
      <c r="A1403" s="192">
        <v>597</v>
      </c>
      <c r="B1403" s="68"/>
      <c r="C1403" s="214" t="s">
        <v>677</v>
      </c>
      <c r="D1403" s="215">
        <v>45114</v>
      </c>
      <c r="E1403" s="192" t="s">
        <v>3914</v>
      </c>
      <c r="F1403" s="192" t="s">
        <v>14</v>
      </c>
      <c r="G1403" s="192">
        <v>2332342</v>
      </c>
      <c r="H1403" s="68"/>
      <c r="I1403" s="198" t="s">
        <v>4266</v>
      </c>
      <c r="J1403" s="68"/>
      <c r="K1403" s="68"/>
      <c r="L1403" s="68"/>
      <c r="M1403" s="68"/>
      <c r="N1403" s="362"/>
      <c r="O1403" s="362"/>
      <c r="P1403" s="216">
        <v>50</v>
      </c>
      <c r="Q1403" s="216">
        <v>0</v>
      </c>
      <c r="R1403" s="68" t="s">
        <v>638</v>
      </c>
      <c r="S1403" s="363"/>
      <c r="T1403" s="277"/>
    </row>
    <row r="1404" spans="1:20" ht="63.75">
      <c r="A1404" s="192">
        <v>513</v>
      </c>
      <c r="B1404" s="68"/>
      <c r="C1404" s="214" t="s">
        <v>160</v>
      </c>
      <c r="D1404" s="215">
        <v>45114</v>
      </c>
      <c r="E1404" s="192" t="s">
        <v>3915</v>
      </c>
      <c r="F1404" s="192" t="s">
        <v>14</v>
      </c>
      <c r="G1404" s="192">
        <v>2332346</v>
      </c>
      <c r="H1404" s="68"/>
      <c r="I1404" s="198" t="s">
        <v>4267</v>
      </c>
      <c r="J1404" s="68"/>
      <c r="K1404" s="68"/>
      <c r="L1404" s="68"/>
      <c r="M1404" s="68"/>
      <c r="N1404" s="362"/>
      <c r="O1404" s="362"/>
      <c r="P1404" s="216">
        <v>50</v>
      </c>
      <c r="Q1404" s="216">
        <v>0</v>
      </c>
      <c r="R1404" s="68" t="s">
        <v>638</v>
      </c>
      <c r="S1404" s="363"/>
      <c r="T1404" s="277"/>
    </row>
    <row r="1405" spans="1:20" ht="51">
      <c r="A1405" s="192">
        <v>201</v>
      </c>
      <c r="B1405" s="68"/>
      <c r="C1405" s="214" t="s">
        <v>85</v>
      </c>
      <c r="D1405" s="215">
        <v>45117</v>
      </c>
      <c r="E1405" s="192" t="s">
        <v>3916</v>
      </c>
      <c r="F1405" s="192" t="s">
        <v>3</v>
      </c>
      <c r="G1405" s="192">
        <v>2125229</v>
      </c>
      <c r="H1405" s="68"/>
      <c r="I1405" s="198" t="s">
        <v>4268</v>
      </c>
      <c r="J1405" s="68"/>
      <c r="K1405" s="68"/>
      <c r="L1405" s="68"/>
      <c r="M1405" s="68"/>
      <c r="N1405" s="362"/>
      <c r="O1405" s="362"/>
      <c r="P1405" s="216">
        <v>0</v>
      </c>
      <c r="Q1405" s="216">
        <v>129.96</v>
      </c>
      <c r="R1405" s="68" t="s">
        <v>638</v>
      </c>
      <c r="S1405" s="363"/>
      <c r="T1405" s="277"/>
    </row>
    <row r="1406" spans="1:20" ht="51">
      <c r="A1406" s="192">
        <v>86</v>
      </c>
      <c r="B1406" s="68"/>
      <c r="C1406" s="214" t="s">
        <v>50</v>
      </c>
      <c r="D1406" s="215">
        <v>45117</v>
      </c>
      <c r="E1406" s="192" t="s">
        <v>3917</v>
      </c>
      <c r="F1406" s="192" t="s">
        <v>3</v>
      </c>
      <c r="G1406" s="192">
        <v>2125252</v>
      </c>
      <c r="H1406" s="68"/>
      <c r="I1406" s="198" t="s">
        <v>4269</v>
      </c>
      <c r="J1406" s="68"/>
      <c r="K1406" s="68"/>
      <c r="L1406" s="68"/>
      <c r="M1406" s="68"/>
      <c r="N1406" s="362"/>
      <c r="O1406" s="362"/>
      <c r="P1406" s="216">
        <v>0</v>
      </c>
      <c r="Q1406" s="216">
        <v>2234</v>
      </c>
      <c r="R1406" s="68" t="s">
        <v>638</v>
      </c>
      <c r="S1406" s="363"/>
      <c r="T1406" s="277"/>
    </row>
    <row r="1407" spans="1:20" ht="63.75">
      <c r="A1407" s="192">
        <v>417</v>
      </c>
      <c r="B1407" s="68"/>
      <c r="C1407" s="214" t="s">
        <v>147</v>
      </c>
      <c r="D1407" s="215">
        <v>45117</v>
      </c>
      <c r="E1407" s="192" t="s">
        <v>3918</v>
      </c>
      <c r="F1407" s="192" t="s">
        <v>3</v>
      </c>
      <c r="G1407" s="192">
        <v>2125257</v>
      </c>
      <c r="H1407" s="68"/>
      <c r="I1407" s="198" t="s">
        <v>4270</v>
      </c>
      <c r="J1407" s="68"/>
      <c r="K1407" s="68"/>
      <c r="L1407" s="68"/>
      <c r="M1407" s="68"/>
      <c r="N1407" s="362"/>
      <c r="O1407" s="362"/>
      <c r="P1407" s="216">
        <v>0</v>
      </c>
      <c r="Q1407" s="216">
        <v>7560.58</v>
      </c>
      <c r="R1407" s="68" t="s">
        <v>638</v>
      </c>
      <c r="S1407" s="363"/>
      <c r="T1407" s="277"/>
    </row>
    <row r="1408" spans="1:20" ht="63.75">
      <c r="A1408" s="192">
        <v>291</v>
      </c>
      <c r="B1408" s="68"/>
      <c r="C1408" s="214" t="s">
        <v>119</v>
      </c>
      <c r="D1408" s="215">
        <v>45117</v>
      </c>
      <c r="E1408" s="192" t="s">
        <v>3919</v>
      </c>
      <c r="F1408" s="192" t="s">
        <v>3</v>
      </c>
      <c r="G1408" s="192">
        <v>2125320</v>
      </c>
      <c r="H1408" s="68"/>
      <c r="I1408" s="198" t="s">
        <v>4271</v>
      </c>
      <c r="J1408" s="68"/>
      <c r="K1408" s="68"/>
      <c r="L1408" s="68"/>
      <c r="M1408" s="68"/>
      <c r="N1408" s="362"/>
      <c r="O1408" s="362"/>
      <c r="P1408" s="216">
        <v>0</v>
      </c>
      <c r="Q1408" s="216">
        <v>1098.43</v>
      </c>
      <c r="R1408" s="68" t="s">
        <v>638</v>
      </c>
      <c r="S1408" s="363"/>
      <c r="T1408" s="277"/>
    </row>
    <row r="1409" spans="1:20" ht="63.75">
      <c r="A1409" s="192">
        <v>291</v>
      </c>
      <c r="B1409" s="68"/>
      <c r="C1409" s="214" t="s">
        <v>119</v>
      </c>
      <c r="D1409" s="215">
        <v>45117</v>
      </c>
      <c r="E1409" s="192" t="s">
        <v>3920</v>
      </c>
      <c r="F1409" s="192" t="s">
        <v>3</v>
      </c>
      <c r="G1409" s="192">
        <v>2125324</v>
      </c>
      <c r="H1409" s="68"/>
      <c r="I1409" s="198" t="s">
        <v>4272</v>
      </c>
      <c r="J1409" s="68"/>
      <c r="K1409" s="68"/>
      <c r="L1409" s="68"/>
      <c r="M1409" s="68"/>
      <c r="N1409" s="362"/>
      <c r="O1409" s="362"/>
      <c r="P1409" s="216">
        <v>0</v>
      </c>
      <c r="Q1409" s="216">
        <v>1096.2</v>
      </c>
      <c r="R1409" s="68" t="s">
        <v>638</v>
      </c>
      <c r="S1409" s="363"/>
      <c r="T1409" s="277"/>
    </row>
    <row r="1410" spans="1:20" ht="51">
      <c r="A1410" s="192">
        <v>291</v>
      </c>
      <c r="B1410" s="68"/>
      <c r="C1410" s="214" t="s">
        <v>119</v>
      </c>
      <c r="D1410" s="215">
        <v>45117</v>
      </c>
      <c r="E1410" s="192" t="s">
        <v>3921</v>
      </c>
      <c r="F1410" s="192" t="s">
        <v>3</v>
      </c>
      <c r="G1410" s="192">
        <v>2125227</v>
      </c>
      <c r="H1410" s="68"/>
      <c r="I1410" s="198" t="s">
        <v>4273</v>
      </c>
      <c r="J1410" s="68"/>
      <c r="K1410" s="68"/>
      <c r="L1410" s="68"/>
      <c r="M1410" s="68"/>
      <c r="N1410" s="362"/>
      <c r="O1410" s="362"/>
      <c r="P1410" s="216">
        <v>0</v>
      </c>
      <c r="Q1410" s="216">
        <v>70</v>
      </c>
      <c r="R1410" s="68" t="s">
        <v>638</v>
      </c>
      <c r="S1410" s="363"/>
      <c r="T1410" s="277"/>
    </row>
    <row r="1411" spans="1:20" ht="89.25">
      <c r="A1411" s="192">
        <v>587</v>
      </c>
      <c r="B1411" s="68"/>
      <c r="C1411" s="214" t="s">
        <v>673</v>
      </c>
      <c r="D1411" s="215">
        <v>45117</v>
      </c>
      <c r="E1411" s="192" t="s">
        <v>3922</v>
      </c>
      <c r="F1411" s="192" t="s">
        <v>3</v>
      </c>
      <c r="G1411" s="192">
        <v>2125244</v>
      </c>
      <c r="H1411" s="68"/>
      <c r="I1411" s="198" t="s">
        <v>4274</v>
      </c>
      <c r="J1411" s="68"/>
      <c r="K1411" s="68"/>
      <c r="L1411" s="68"/>
      <c r="M1411" s="68"/>
      <c r="N1411" s="362"/>
      <c r="O1411" s="362"/>
      <c r="P1411" s="216">
        <v>0</v>
      </c>
      <c r="Q1411" s="216">
        <v>487658.36</v>
      </c>
      <c r="R1411" s="68" t="s">
        <v>638</v>
      </c>
      <c r="S1411" s="363"/>
      <c r="T1411" s="277"/>
    </row>
    <row r="1412" spans="1:20" ht="89.25">
      <c r="A1412" s="192">
        <v>587</v>
      </c>
      <c r="B1412" s="68"/>
      <c r="C1412" s="214" t="s">
        <v>673</v>
      </c>
      <c r="D1412" s="215">
        <v>45117</v>
      </c>
      <c r="E1412" s="192" t="s">
        <v>3923</v>
      </c>
      <c r="F1412" s="192" t="s">
        <v>3</v>
      </c>
      <c r="G1412" s="192">
        <v>2125239</v>
      </c>
      <c r="H1412" s="68"/>
      <c r="I1412" s="198" t="s">
        <v>4275</v>
      </c>
      <c r="J1412" s="68"/>
      <c r="K1412" s="68"/>
      <c r="L1412" s="68"/>
      <c r="M1412" s="68"/>
      <c r="N1412" s="362"/>
      <c r="O1412" s="362"/>
      <c r="P1412" s="216">
        <v>0</v>
      </c>
      <c r="Q1412" s="216">
        <v>5924430.3200000003</v>
      </c>
      <c r="R1412" s="68" t="s">
        <v>638</v>
      </c>
      <c r="S1412" s="363"/>
      <c r="T1412" s="277"/>
    </row>
    <row r="1413" spans="1:20" ht="89.25">
      <c r="A1413" s="192">
        <v>587</v>
      </c>
      <c r="B1413" s="68"/>
      <c r="C1413" s="214" t="s">
        <v>673</v>
      </c>
      <c r="D1413" s="215">
        <v>45117</v>
      </c>
      <c r="E1413" s="192" t="s">
        <v>3924</v>
      </c>
      <c r="F1413" s="192" t="s">
        <v>3</v>
      </c>
      <c r="G1413" s="192">
        <v>2125240</v>
      </c>
      <c r="H1413" s="68"/>
      <c r="I1413" s="198" t="s">
        <v>4276</v>
      </c>
      <c r="J1413" s="68"/>
      <c r="K1413" s="68"/>
      <c r="L1413" s="68"/>
      <c r="M1413" s="68"/>
      <c r="N1413" s="362"/>
      <c r="O1413" s="362"/>
      <c r="P1413" s="216">
        <v>0</v>
      </c>
      <c r="Q1413" s="216">
        <v>1213284.96</v>
      </c>
      <c r="R1413" s="68" t="s">
        <v>638</v>
      </c>
      <c r="S1413" s="363"/>
      <c r="T1413" s="277"/>
    </row>
    <row r="1414" spans="1:20" ht="89.25">
      <c r="A1414" s="192">
        <v>587</v>
      </c>
      <c r="B1414" s="68"/>
      <c r="C1414" s="214" t="s">
        <v>673</v>
      </c>
      <c r="D1414" s="215">
        <v>45117</v>
      </c>
      <c r="E1414" s="192" t="s">
        <v>3925</v>
      </c>
      <c r="F1414" s="192" t="s">
        <v>3</v>
      </c>
      <c r="G1414" s="192">
        <v>2125243</v>
      </c>
      <c r="H1414" s="68"/>
      <c r="I1414" s="198" t="s">
        <v>4277</v>
      </c>
      <c r="J1414" s="68"/>
      <c r="K1414" s="68"/>
      <c r="L1414" s="68"/>
      <c r="M1414" s="68"/>
      <c r="N1414" s="362"/>
      <c r="O1414" s="362"/>
      <c r="P1414" s="216">
        <v>0</v>
      </c>
      <c r="Q1414" s="216">
        <v>823193.88</v>
      </c>
      <c r="R1414" s="68" t="s">
        <v>638</v>
      </c>
      <c r="S1414" s="363"/>
      <c r="T1414" s="277"/>
    </row>
    <row r="1415" spans="1:20" ht="51">
      <c r="A1415" s="192" t="s">
        <v>541</v>
      </c>
      <c r="B1415" s="68"/>
      <c r="C1415" s="214" t="s">
        <v>590</v>
      </c>
      <c r="D1415" s="215">
        <v>45117</v>
      </c>
      <c r="E1415" s="192" t="s">
        <v>3926</v>
      </c>
      <c r="F1415" s="192" t="s">
        <v>3</v>
      </c>
      <c r="G1415" s="192">
        <v>2125255</v>
      </c>
      <c r="H1415" s="68"/>
      <c r="I1415" s="198" t="s">
        <v>4278</v>
      </c>
      <c r="J1415" s="68"/>
      <c r="K1415" s="68"/>
      <c r="L1415" s="68"/>
      <c r="M1415" s="68"/>
      <c r="N1415" s="362"/>
      <c r="O1415" s="362"/>
      <c r="P1415" s="216">
        <v>0</v>
      </c>
      <c r="Q1415" s="216">
        <v>2610.7199999999998</v>
      </c>
      <c r="R1415" s="68" t="s">
        <v>638</v>
      </c>
      <c r="S1415" s="363"/>
      <c r="T1415" s="277"/>
    </row>
    <row r="1416" spans="1:20" ht="102">
      <c r="A1416" s="192">
        <v>596</v>
      </c>
      <c r="B1416" s="68"/>
      <c r="C1416" s="214" t="s">
        <v>1248</v>
      </c>
      <c r="D1416" s="215">
        <v>45117</v>
      </c>
      <c r="E1416" s="192" t="s">
        <v>3927</v>
      </c>
      <c r="F1416" s="192" t="s">
        <v>601</v>
      </c>
      <c r="G1416" s="192">
        <v>18668</v>
      </c>
      <c r="H1416" s="68"/>
      <c r="I1416" s="198" t="s">
        <v>4279</v>
      </c>
      <c r="J1416" s="68"/>
      <c r="K1416" s="68"/>
      <c r="L1416" s="68"/>
      <c r="M1416" s="68"/>
      <c r="N1416" s="362"/>
      <c r="O1416" s="362"/>
      <c r="P1416" s="216">
        <v>1568.38</v>
      </c>
      <c r="Q1416" s="216">
        <v>0</v>
      </c>
      <c r="R1416" s="68" t="s">
        <v>638</v>
      </c>
      <c r="S1416" s="363"/>
      <c r="T1416" s="277"/>
    </row>
    <row r="1417" spans="1:20" ht="51">
      <c r="A1417" s="192" t="s">
        <v>541</v>
      </c>
      <c r="B1417" s="68"/>
      <c r="C1417" s="214" t="s">
        <v>590</v>
      </c>
      <c r="D1417" s="215">
        <v>45118</v>
      </c>
      <c r="E1417" s="192" t="s">
        <v>3928</v>
      </c>
      <c r="F1417" s="192" t="s">
        <v>3</v>
      </c>
      <c r="G1417" s="192">
        <v>2125525</v>
      </c>
      <c r="H1417" s="68"/>
      <c r="I1417" s="198" t="s">
        <v>4280</v>
      </c>
      <c r="J1417" s="68"/>
      <c r="K1417" s="68"/>
      <c r="L1417" s="68"/>
      <c r="M1417" s="68"/>
      <c r="N1417" s="362"/>
      <c r="O1417" s="362"/>
      <c r="P1417" s="216">
        <v>0</v>
      </c>
      <c r="Q1417" s="216">
        <v>1210.4000000000001</v>
      </c>
      <c r="R1417" s="68" t="s">
        <v>638</v>
      </c>
      <c r="S1417" s="363"/>
      <c r="T1417" s="277"/>
    </row>
    <row r="1418" spans="1:20" ht="51">
      <c r="A1418" s="192" t="s">
        <v>541</v>
      </c>
      <c r="B1418" s="68"/>
      <c r="C1418" s="214" t="s">
        <v>590</v>
      </c>
      <c r="D1418" s="215">
        <v>45118</v>
      </c>
      <c r="E1418" s="192" t="s">
        <v>3929</v>
      </c>
      <c r="F1418" s="192" t="s">
        <v>3</v>
      </c>
      <c r="G1418" s="192">
        <v>2125529</v>
      </c>
      <c r="H1418" s="68"/>
      <c r="I1418" s="198" t="s">
        <v>4281</v>
      </c>
      <c r="J1418" s="68"/>
      <c r="K1418" s="68"/>
      <c r="L1418" s="68"/>
      <c r="M1418" s="68"/>
      <c r="N1418" s="362"/>
      <c r="O1418" s="362"/>
      <c r="P1418" s="216">
        <v>0</v>
      </c>
      <c r="Q1418" s="216">
        <v>4689.57</v>
      </c>
      <c r="R1418" s="68" t="s">
        <v>638</v>
      </c>
      <c r="S1418" s="363"/>
      <c r="T1418" s="277"/>
    </row>
    <row r="1419" spans="1:20" ht="51">
      <c r="A1419" s="192" t="s">
        <v>550</v>
      </c>
      <c r="B1419" s="68"/>
      <c r="C1419" s="214" t="s">
        <v>589</v>
      </c>
      <c r="D1419" s="215">
        <v>45118</v>
      </c>
      <c r="E1419" s="192" t="s">
        <v>3930</v>
      </c>
      <c r="F1419" s="192" t="s">
        <v>3</v>
      </c>
      <c r="G1419" s="192">
        <v>2125551</v>
      </c>
      <c r="H1419" s="68"/>
      <c r="I1419" s="198" t="s">
        <v>4282</v>
      </c>
      <c r="J1419" s="68"/>
      <c r="K1419" s="68"/>
      <c r="L1419" s="68"/>
      <c r="M1419" s="68"/>
      <c r="N1419" s="362"/>
      <c r="O1419" s="362"/>
      <c r="P1419" s="216">
        <v>0</v>
      </c>
      <c r="Q1419" s="216">
        <v>3271.8</v>
      </c>
      <c r="R1419" s="68" t="s">
        <v>638</v>
      </c>
      <c r="S1419" s="363"/>
      <c r="T1419" s="277"/>
    </row>
    <row r="1420" spans="1:20" ht="51">
      <c r="A1420" s="192">
        <v>650</v>
      </c>
      <c r="B1420" s="68"/>
      <c r="C1420" s="214" t="s">
        <v>175</v>
      </c>
      <c r="D1420" s="215">
        <v>45118</v>
      </c>
      <c r="E1420" s="192" t="s">
        <v>3931</v>
      </c>
      <c r="F1420" s="192" t="s">
        <v>3</v>
      </c>
      <c r="G1420" s="192">
        <v>2125603</v>
      </c>
      <c r="H1420" s="68"/>
      <c r="I1420" s="198" t="s">
        <v>4283</v>
      </c>
      <c r="J1420" s="68"/>
      <c r="K1420" s="68"/>
      <c r="L1420" s="68"/>
      <c r="M1420" s="68"/>
      <c r="N1420" s="362"/>
      <c r="O1420" s="362"/>
      <c r="P1420" s="216">
        <v>0</v>
      </c>
      <c r="Q1420" s="216">
        <v>1430.5</v>
      </c>
      <c r="R1420" s="68" t="s">
        <v>638</v>
      </c>
      <c r="S1420" s="363"/>
      <c r="T1420" s="277"/>
    </row>
    <row r="1421" spans="1:20" ht="51">
      <c r="A1421" s="192">
        <v>139</v>
      </c>
      <c r="B1421" s="68"/>
      <c r="C1421" s="214" t="s">
        <v>64</v>
      </c>
      <c r="D1421" s="215">
        <v>45118</v>
      </c>
      <c r="E1421" s="192" t="s">
        <v>3932</v>
      </c>
      <c r="F1421" s="192" t="s">
        <v>3</v>
      </c>
      <c r="G1421" s="192">
        <v>2125630</v>
      </c>
      <c r="H1421" s="68"/>
      <c r="I1421" s="198" t="s">
        <v>4284</v>
      </c>
      <c r="J1421" s="68"/>
      <c r="K1421" s="68"/>
      <c r="L1421" s="68"/>
      <c r="M1421" s="68"/>
      <c r="N1421" s="362"/>
      <c r="O1421" s="362"/>
      <c r="P1421" s="216">
        <v>0</v>
      </c>
      <c r="Q1421" s="216">
        <v>459.22</v>
      </c>
      <c r="R1421" s="68" t="s">
        <v>638</v>
      </c>
      <c r="S1421" s="363"/>
      <c r="T1421" s="277"/>
    </row>
    <row r="1422" spans="1:20" ht="89.25">
      <c r="A1422" s="192">
        <v>587</v>
      </c>
      <c r="B1422" s="68"/>
      <c r="C1422" s="214" t="s">
        <v>673</v>
      </c>
      <c r="D1422" s="215">
        <v>45118</v>
      </c>
      <c r="E1422" s="192" t="s">
        <v>3933</v>
      </c>
      <c r="F1422" s="192" t="s">
        <v>3</v>
      </c>
      <c r="G1422" s="192">
        <v>2125510</v>
      </c>
      <c r="H1422" s="68"/>
      <c r="I1422" s="198" t="s">
        <v>4285</v>
      </c>
      <c r="J1422" s="68"/>
      <c r="K1422" s="68"/>
      <c r="L1422" s="68"/>
      <c r="M1422" s="68"/>
      <c r="N1422" s="362"/>
      <c r="O1422" s="362"/>
      <c r="P1422" s="216">
        <v>0</v>
      </c>
      <c r="Q1422" s="216">
        <v>918838.87</v>
      </c>
      <c r="R1422" s="68" t="s">
        <v>638</v>
      </c>
      <c r="S1422" s="363"/>
      <c r="T1422" s="277"/>
    </row>
    <row r="1423" spans="1:20" ht="89.25">
      <c r="A1423" s="192">
        <v>660</v>
      </c>
      <c r="B1423" s="68"/>
      <c r="C1423" s="214" t="s">
        <v>176</v>
      </c>
      <c r="D1423" s="215">
        <v>45118</v>
      </c>
      <c r="E1423" s="192" t="s">
        <v>3934</v>
      </c>
      <c r="F1423" s="192" t="s">
        <v>3</v>
      </c>
      <c r="G1423" s="192">
        <v>2125538</v>
      </c>
      <c r="H1423" s="68"/>
      <c r="I1423" s="198" t="s">
        <v>4286</v>
      </c>
      <c r="J1423" s="68"/>
      <c r="K1423" s="68"/>
      <c r="L1423" s="68"/>
      <c r="M1423" s="68"/>
      <c r="N1423" s="362"/>
      <c r="O1423" s="362"/>
      <c r="P1423" s="216">
        <v>0</v>
      </c>
      <c r="Q1423" s="216">
        <v>37030.74</v>
      </c>
      <c r="R1423" s="68" t="s">
        <v>1464</v>
      </c>
      <c r="S1423" s="363"/>
      <c r="T1423" s="277"/>
    </row>
    <row r="1424" spans="1:20" ht="89.25">
      <c r="A1424" s="192">
        <v>660</v>
      </c>
      <c r="B1424" s="68"/>
      <c r="C1424" s="214" t="s">
        <v>176</v>
      </c>
      <c r="D1424" s="215">
        <v>45118</v>
      </c>
      <c r="E1424" s="192" t="s">
        <v>3934</v>
      </c>
      <c r="F1424" s="192" t="s">
        <v>3</v>
      </c>
      <c r="G1424" s="192">
        <v>2125538</v>
      </c>
      <c r="H1424" s="68"/>
      <c r="I1424" s="198" t="s">
        <v>4286</v>
      </c>
      <c r="J1424" s="68"/>
      <c r="K1424" s="68"/>
      <c r="L1424" s="68"/>
      <c r="M1424" s="68"/>
      <c r="N1424" s="362"/>
      <c r="O1424" s="362"/>
      <c r="P1424" s="216">
        <v>0</v>
      </c>
      <c r="Q1424" s="216">
        <v>10392.98</v>
      </c>
      <c r="R1424" s="68" t="s">
        <v>1464</v>
      </c>
      <c r="S1424" s="363"/>
      <c r="T1424" s="277"/>
    </row>
    <row r="1425" spans="1:20" ht="89.25">
      <c r="A1425" s="192">
        <v>15</v>
      </c>
      <c r="B1425" s="68"/>
      <c r="C1425" s="214" t="s">
        <v>39</v>
      </c>
      <c r="D1425" s="215">
        <v>45118</v>
      </c>
      <c r="E1425" s="192" t="s">
        <v>3934</v>
      </c>
      <c r="F1425" s="192" t="s">
        <v>3</v>
      </c>
      <c r="G1425" s="192">
        <v>2125538</v>
      </c>
      <c r="H1425" s="68"/>
      <c r="I1425" s="198" t="s">
        <v>4286</v>
      </c>
      <c r="J1425" s="68"/>
      <c r="K1425" s="68"/>
      <c r="L1425" s="68"/>
      <c r="M1425" s="68"/>
      <c r="N1425" s="362"/>
      <c r="O1425" s="362"/>
      <c r="P1425" s="216">
        <v>0</v>
      </c>
      <c r="Q1425" s="216">
        <v>5535.9700000000012</v>
      </c>
      <c r="R1425" s="68" t="s">
        <v>1464</v>
      </c>
      <c r="S1425" s="363"/>
      <c r="T1425" s="277"/>
    </row>
    <row r="1426" spans="1:20" ht="89.25">
      <c r="A1426" s="192">
        <v>46</v>
      </c>
      <c r="B1426" s="68"/>
      <c r="C1426" s="214" t="s">
        <v>1379</v>
      </c>
      <c r="D1426" s="215">
        <v>45118</v>
      </c>
      <c r="E1426" s="192" t="s">
        <v>3934</v>
      </c>
      <c r="F1426" s="192" t="s">
        <v>3</v>
      </c>
      <c r="G1426" s="192">
        <v>2125538</v>
      </c>
      <c r="H1426" s="68"/>
      <c r="I1426" s="198" t="s">
        <v>4286</v>
      </c>
      <c r="J1426" s="68"/>
      <c r="K1426" s="68"/>
      <c r="L1426" s="68"/>
      <c r="M1426" s="68"/>
      <c r="N1426" s="362"/>
      <c r="O1426" s="362"/>
      <c r="P1426" s="216">
        <v>0</v>
      </c>
      <c r="Q1426" s="216">
        <v>2784.05</v>
      </c>
      <c r="R1426" s="68" t="s">
        <v>1464</v>
      </c>
      <c r="S1426" s="363"/>
      <c r="T1426" s="277"/>
    </row>
    <row r="1427" spans="1:20" ht="89.25">
      <c r="A1427" s="192" t="s">
        <v>541</v>
      </c>
      <c r="B1427" s="68"/>
      <c r="C1427" s="214" t="s">
        <v>590</v>
      </c>
      <c r="D1427" s="215">
        <v>45118</v>
      </c>
      <c r="E1427" s="192" t="s">
        <v>3934</v>
      </c>
      <c r="F1427" s="192" t="s">
        <v>3</v>
      </c>
      <c r="G1427" s="192">
        <v>2125538</v>
      </c>
      <c r="H1427" s="68"/>
      <c r="I1427" s="198" t="s">
        <v>4286</v>
      </c>
      <c r="J1427" s="68"/>
      <c r="K1427" s="68"/>
      <c r="L1427" s="68"/>
      <c r="M1427" s="68"/>
      <c r="N1427" s="362"/>
      <c r="O1427" s="362"/>
      <c r="P1427" s="216">
        <v>0</v>
      </c>
      <c r="Q1427" s="216">
        <v>3394.55</v>
      </c>
      <c r="R1427" s="68" t="s">
        <v>1464</v>
      </c>
      <c r="S1427" s="363"/>
      <c r="T1427" s="277"/>
    </row>
    <row r="1428" spans="1:20" ht="89.25">
      <c r="A1428" s="192">
        <v>660</v>
      </c>
      <c r="B1428" s="68"/>
      <c r="C1428" s="214" t="s">
        <v>176</v>
      </c>
      <c r="D1428" s="215">
        <v>45118</v>
      </c>
      <c r="E1428" s="192" t="s">
        <v>3934</v>
      </c>
      <c r="F1428" s="192" t="s">
        <v>3</v>
      </c>
      <c r="G1428" s="192">
        <v>2125538</v>
      </c>
      <c r="H1428" s="68"/>
      <c r="I1428" s="198" t="s">
        <v>4286</v>
      </c>
      <c r="J1428" s="68"/>
      <c r="K1428" s="68"/>
      <c r="L1428" s="68"/>
      <c r="M1428" s="68"/>
      <c r="N1428" s="362"/>
      <c r="O1428" s="362"/>
      <c r="P1428" s="216">
        <v>0</v>
      </c>
      <c r="Q1428" s="216">
        <v>37989.279999999999</v>
      </c>
      <c r="R1428" s="68" t="s">
        <v>1464</v>
      </c>
      <c r="S1428" s="363"/>
      <c r="T1428" s="277"/>
    </row>
    <row r="1429" spans="1:20" ht="89.25">
      <c r="A1429" s="192">
        <v>46</v>
      </c>
      <c r="B1429" s="68"/>
      <c r="C1429" s="214" t="s">
        <v>1379</v>
      </c>
      <c r="D1429" s="215">
        <v>45118</v>
      </c>
      <c r="E1429" s="192" t="s">
        <v>3934</v>
      </c>
      <c r="F1429" s="192" t="s">
        <v>3</v>
      </c>
      <c r="G1429" s="192">
        <v>2125538</v>
      </c>
      <c r="H1429" s="68"/>
      <c r="I1429" s="198" t="s">
        <v>4286</v>
      </c>
      <c r="J1429" s="68"/>
      <c r="K1429" s="68"/>
      <c r="L1429" s="68"/>
      <c r="M1429" s="68"/>
      <c r="N1429" s="362"/>
      <c r="O1429" s="362"/>
      <c r="P1429" s="216">
        <v>0</v>
      </c>
      <c r="Q1429" s="216">
        <v>16198.75</v>
      </c>
      <c r="R1429" s="68" t="s">
        <v>1464</v>
      </c>
      <c r="S1429" s="363"/>
      <c r="T1429" s="277"/>
    </row>
    <row r="1430" spans="1:20" ht="89.25">
      <c r="A1430" s="192">
        <v>682</v>
      </c>
      <c r="B1430" s="68"/>
      <c r="C1430" s="214" t="s">
        <v>1250</v>
      </c>
      <c r="D1430" s="215">
        <v>45118</v>
      </c>
      <c r="E1430" s="192" t="s">
        <v>3934</v>
      </c>
      <c r="F1430" s="192" t="s">
        <v>3</v>
      </c>
      <c r="G1430" s="192">
        <v>2125538</v>
      </c>
      <c r="H1430" s="68"/>
      <c r="I1430" s="198" t="s">
        <v>4286</v>
      </c>
      <c r="J1430" s="68"/>
      <c r="K1430" s="68"/>
      <c r="L1430" s="68"/>
      <c r="M1430" s="68"/>
      <c r="N1430" s="362"/>
      <c r="O1430" s="362"/>
      <c r="P1430" s="216">
        <v>0</v>
      </c>
      <c r="Q1430" s="216">
        <v>8595.98</v>
      </c>
      <c r="R1430" s="68" t="s">
        <v>1464</v>
      </c>
      <c r="S1430" s="363"/>
      <c r="T1430" s="277"/>
    </row>
    <row r="1431" spans="1:20" ht="89.25">
      <c r="A1431" s="192">
        <v>46</v>
      </c>
      <c r="B1431" s="68"/>
      <c r="C1431" s="214" t="s">
        <v>1379</v>
      </c>
      <c r="D1431" s="215">
        <v>45118</v>
      </c>
      <c r="E1431" s="192" t="s">
        <v>3934</v>
      </c>
      <c r="F1431" s="192" t="s">
        <v>3</v>
      </c>
      <c r="G1431" s="192">
        <v>2125538</v>
      </c>
      <c r="H1431" s="68"/>
      <c r="I1431" s="198" t="s">
        <v>4286</v>
      </c>
      <c r="J1431" s="68"/>
      <c r="K1431" s="68"/>
      <c r="L1431" s="68"/>
      <c r="M1431" s="68"/>
      <c r="N1431" s="362"/>
      <c r="O1431" s="362"/>
      <c r="P1431" s="216">
        <v>0</v>
      </c>
      <c r="Q1431" s="216">
        <v>31654.86</v>
      </c>
      <c r="R1431" s="68" t="s">
        <v>1464</v>
      </c>
      <c r="S1431" s="363"/>
      <c r="T1431" s="277"/>
    </row>
    <row r="1432" spans="1:20" ht="89.25">
      <c r="A1432" s="192">
        <v>46</v>
      </c>
      <c r="B1432" s="68"/>
      <c r="C1432" s="214" t="s">
        <v>1379</v>
      </c>
      <c r="D1432" s="215">
        <v>45118</v>
      </c>
      <c r="E1432" s="192" t="s">
        <v>3934</v>
      </c>
      <c r="F1432" s="192" t="s">
        <v>3</v>
      </c>
      <c r="G1432" s="192">
        <v>2125538</v>
      </c>
      <c r="H1432" s="68"/>
      <c r="I1432" s="198" t="s">
        <v>4286</v>
      </c>
      <c r="J1432" s="68"/>
      <c r="K1432" s="68"/>
      <c r="L1432" s="68"/>
      <c r="M1432" s="68"/>
      <c r="N1432" s="362"/>
      <c r="O1432" s="362"/>
      <c r="P1432" s="216">
        <v>0</v>
      </c>
      <c r="Q1432" s="216">
        <v>11300.59</v>
      </c>
      <c r="R1432" s="68" t="s">
        <v>1464</v>
      </c>
      <c r="S1432" s="363"/>
      <c r="T1432" s="277"/>
    </row>
    <row r="1433" spans="1:20" ht="89.25">
      <c r="A1433" s="192">
        <v>15</v>
      </c>
      <c r="B1433" s="68"/>
      <c r="C1433" s="214" t="s">
        <v>39</v>
      </c>
      <c r="D1433" s="215">
        <v>45118</v>
      </c>
      <c r="E1433" s="192" t="s">
        <v>3934</v>
      </c>
      <c r="F1433" s="192" t="s">
        <v>3</v>
      </c>
      <c r="G1433" s="192">
        <v>2125538</v>
      </c>
      <c r="H1433" s="68"/>
      <c r="I1433" s="198" t="s">
        <v>4286</v>
      </c>
      <c r="J1433" s="68"/>
      <c r="K1433" s="68"/>
      <c r="L1433" s="68"/>
      <c r="M1433" s="68"/>
      <c r="N1433" s="362"/>
      <c r="O1433" s="362"/>
      <c r="P1433" s="216">
        <v>0</v>
      </c>
      <c r="Q1433" s="216">
        <v>400.90000000000003</v>
      </c>
      <c r="R1433" s="68" t="s">
        <v>1464</v>
      </c>
      <c r="S1433" s="363"/>
      <c r="T1433" s="277"/>
    </row>
    <row r="1434" spans="1:20" ht="89.25">
      <c r="A1434" s="192">
        <v>682</v>
      </c>
      <c r="B1434" s="68"/>
      <c r="C1434" s="214" t="s">
        <v>1250</v>
      </c>
      <c r="D1434" s="215">
        <v>45118</v>
      </c>
      <c r="E1434" s="192" t="s">
        <v>3934</v>
      </c>
      <c r="F1434" s="192" t="s">
        <v>3</v>
      </c>
      <c r="G1434" s="192">
        <v>2125538</v>
      </c>
      <c r="H1434" s="68"/>
      <c r="I1434" s="198" t="s">
        <v>4286</v>
      </c>
      <c r="J1434" s="68"/>
      <c r="K1434" s="68"/>
      <c r="L1434" s="68"/>
      <c r="M1434" s="68"/>
      <c r="N1434" s="362"/>
      <c r="O1434" s="362"/>
      <c r="P1434" s="216">
        <v>0</v>
      </c>
      <c r="Q1434" s="216">
        <v>4832.5200000000004</v>
      </c>
      <c r="R1434" s="68" t="s">
        <v>1464</v>
      </c>
      <c r="S1434" s="363"/>
      <c r="T1434" s="277"/>
    </row>
    <row r="1435" spans="1:20" ht="63.75">
      <c r="A1435" s="192">
        <v>903</v>
      </c>
      <c r="B1435" s="68"/>
      <c r="C1435" s="214" t="s">
        <v>192</v>
      </c>
      <c r="D1435" s="215">
        <v>45118</v>
      </c>
      <c r="E1435" s="192" t="s">
        <v>3935</v>
      </c>
      <c r="F1435" s="192" t="s">
        <v>3</v>
      </c>
      <c r="G1435" s="192">
        <v>2125540</v>
      </c>
      <c r="H1435" s="68"/>
      <c r="I1435" s="198" t="s">
        <v>4287</v>
      </c>
      <c r="J1435" s="68"/>
      <c r="K1435" s="68"/>
      <c r="L1435" s="68"/>
      <c r="M1435" s="68"/>
      <c r="N1435" s="362"/>
      <c r="O1435" s="362"/>
      <c r="P1435" s="216">
        <v>0</v>
      </c>
      <c r="Q1435" s="216">
        <v>314636.88</v>
      </c>
      <c r="R1435" s="68" t="s">
        <v>638</v>
      </c>
      <c r="S1435" s="363"/>
      <c r="T1435" s="277"/>
    </row>
    <row r="1436" spans="1:20" ht="89.25">
      <c r="A1436" s="192" t="s">
        <v>541</v>
      </c>
      <c r="B1436" s="68"/>
      <c r="C1436" s="214" t="s">
        <v>590</v>
      </c>
      <c r="D1436" s="215">
        <v>45118</v>
      </c>
      <c r="E1436" s="192" t="s">
        <v>3936</v>
      </c>
      <c r="F1436" s="192" t="s">
        <v>3</v>
      </c>
      <c r="G1436" s="192">
        <v>2125541</v>
      </c>
      <c r="H1436" s="68"/>
      <c r="I1436" s="198" t="s">
        <v>4288</v>
      </c>
      <c r="J1436" s="68"/>
      <c r="K1436" s="68"/>
      <c r="L1436" s="68"/>
      <c r="M1436" s="68"/>
      <c r="N1436" s="362"/>
      <c r="O1436" s="362"/>
      <c r="P1436" s="216">
        <v>0</v>
      </c>
      <c r="Q1436" s="216">
        <v>66197.679999999993</v>
      </c>
      <c r="R1436" s="68" t="s">
        <v>1464</v>
      </c>
      <c r="S1436" s="363"/>
      <c r="T1436" s="277"/>
    </row>
    <row r="1437" spans="1:20" ht="89.25">
      <c r="A1437" s="192" t="s">
        <v>541</v>
      </c>
      <c r="B1437" s="68"/>
      <c r="C1437" s="214" t="s">
        <v>590</v>
      </c>
      <c r="D1437" s="215">
        <v>45118</v>
      </c>
      <c r="E1437" s="192" t="s">
        <v>3936</v>
      </c>
      <c r="F1437" s="192" t="s">
        <v>3</v>
      </c>
      <c r="G1437" s="192">
        <v>2125541</v>
      </c>
      <c r="H1437" s="68"/>
      <c r="I1437" s="198" t="s">
        <v>4288</v>
      </c>
      <c r="J1437" s="68"/>
      <c r="K1437" s="68"/>
      <c r="L1437" s="68"/>
      <c r="M1437" s="68"/>
      <c r="N1437" s="362"/>
      <c r="O1437" s="362"/>
      <c r="P1437" s="216">
        <v>0</v>
      </c>
      <c r="Q1437" s="216">
        <v>13883.61</v>
      </c>
      <c r="R1437" s="68" t="s">
        <v>1464</v>
      </c>
      <c r="S1437" s="363"/>
      <c r="T1437" s="277"/>
    </row>
    <row r="1438" spans="1:20" ht="89.25">
      <c r="A1438" s="192" t="s">
        <v>541</v>
      </c>
      <c r="B1438" s="68"/>
      <c r="C1438" s="214" t="s">
        <v>590</v>
      </c>
      <c r="D1438" s="215">
        <v>45118</v>
      </c>
      <c r="E1438" s="192" t="s">
        <v>3936</v>
      </c>
      <c r="F1438" s="192" t="s">
        <v>3</v>
      </c>
      <c r="G1438" s="192">
        <v>2125541</v>
      </c>
      <c r="H1438" s="68"/>
      <c r="I1438" s="198" t="s">
        <v>4288</v>
      </c>
      <c r="J1438" s="68"/>
      <c r="K1438" s="68"/>
      <c r="L1438" s="68"/>
      <c r="M1438" s="68"/>
      <c r="N1438" s="362"/>
      <c r="O1438" s="362"/>
      <c r="P1438" s="216">
        <v>0</v>
      </c>
      <c r="Q1438" s="216">
        <v>74292.36</v>
      </c>
      <c r="R1438" s="68" t="s">
        <v>1464</v>
      </c>
      <c r="S1438" s="363"/>
      <c r="T1438" s="277"/>
    </row>
    <row r="1439" spans="1:20" ht="89.25">
      <c r="A1439" s="192">
        <v>650</v>
      </c>
      <c r="B1439" s="68"/>
      <c r="C1439" s="214" t="s">
        <v>175</v>
      </c>
      <c r="D1439" s="215">
        <v>45118</v>
      </c>
      <c r="E1439" s="192" t="s">
        <v>3936</v>
      </c>
      <c r="F1439" s="192" t="s">
        <v>3</v>
      </c>
      <c r="G1439" s="192">
        <v>2125541</v>
      </c>
      <c r="H1439" s="68"/>
      <c r="I1439" s="198" t="s">
        <v>4288</v>
      </c>
      <c r="J1439" s="68"/>
      <c r="K1439" s="68"/>
      <c r="L1439" s="68"/>
      <c r="M1439" s="68"/>
      <c r="N1439" s="362"/>
      <c r="O1439" s="362"/>
      <c r="P1439" s="216">
        <v>0</v>
      </c>
      <c r="Q1439" s="216">
        <v>791.76</v>
      </c>
      <c r="R1439" s="68" t="s">
        <v>1464</v>
      </c>
      <c r="S1439" s="363"/>
      <c r="T1439" s="277"/>
    </row>
    <row r="1440" spans="1:20" ht="51">
      <c r="A1440" s="192">
        <v>601</v>
      </c>
      <c r="B1440" s="68"/>
      <c r="C1440" s="214" t="s">
        <v>1524</v>
      </c>
      <c r="D1440" s="215">
        <v>45118</v>
      </c>
      <c r="E1440" s="192" t="s">
        <v>3937</v>
      </c>
      <c r="F1440" s="192" t="s">
        <v>3</v>
      </c>
      <c r="G1440" s="192">
        <v>2125508</v>
      </c>
      <c r="H1440" s="68"/>
      <c r="I1440" s="198" t="s">
        <v>4289</v>
      </c>
      <c r="J1440" s="68"/>
      <c r="K1440" s="68"/>
      <c r="L1440" s="68"/>
      <c r="M1440" s="68"/>
      <c r="N1440" s="362"/>
      <c r="O1440" s="362"/>
      <c r="P1440" s="216">
        <v>0</v>
      </c>
      <c r="Q1440" s="216">
        <v>0.13</v>
      </c>
      <c r="R1440" s="68" t="s">
        <v>1464</v>
      </c>
      <c r="S1440" s="363"/>
      <c r="T1440" s="277"/>
    </row>
    <row r="1441" spans="1:20" ht="51">
      <c r="A1441" s="192">
        <v>548</v>
      </c>
      <c r="B1441" s="68"/>
      <c r="C1441" s="214" t="s">
        <v>1285</v>
      </c>
      <c r="D1441" s="215">
        <v>45119</v>
      </c>
      <c r="E1441" s="192" t="s">
        <v>3938</v>
      </c>
      <c r="F1441" s="192" t="s">
        <v>3</v>
      </c>
      <c r="G1441" s="192">
        <v>2125809</v>
      </c>
      <c r="H1441" s="68"/>
      <c r="I1441" s="198" t="s">
        <v>4290</v>
      </c>
      <c r="J1441" s="68"/>
      <c r="K1441" s="68"/>
      <c r="L1441" s="68"/>
      <c r="M1441" s="68"/>
      <c r="N1441" s="362"/>
      <c r="O1441" s="362"/>
      <c r="P1441" s="216">
        <v>0</v>
      </c>
      <c r="Q1441" s="216">
        <v>48.3</v>
      </c>
      <c r="R1441" s="68" t="s">
        <v>638</v>
      </c>
      <c r="S1441" s="363"/>
      <c r="T1441" s="277"/>
    </row>
    <row r="1442" spans="1:20" ht="38.25">
      <c r="A1442" s="192">
        <v>86</v>
      </c>
      <c r="B1442" s="68"/>
      <c r="C1442" s="214" t="s">
        <v>50</v>
      </c>
      <c r="D1442" s="215">
        <v>45119</v>
      </c>
      <c r="E1442" s="192" t="s">
        <v>3939</v>
      </c>
      <c r="F1442" s="192" t="s">
        <v>3</v>
      </c>
      <c r="G1442" s="192">
        <v>2125834</v>
      </c>
      <c r="H1442" s="68"/>
      <c r="I1442" s="198" t="s">
        <v>4291</v>
      </c>
      <c r="J1442" s="68"/>
      <c r="K1442" s="68"/>
      <c r="L1442" s="68"/>
      <c r="M1442" s="68"/>
      <c r="N1442" s="362"/>
      <c r="O1442" s="362"/>
      <c r="P1442" s="216">
        <v>0</v>
      </c>
      <c r="Q1442" s="216">
        <v>1500.52</v>
      </c>
      <c r="R1442" s="68" t="s">
        <v>638</v>
      </c>
      <c r="S1442" s="363"/>
      <c r="T1442" s="277"/>
    </row>
    <row r="1443" spans="1:20" ht="51">
      <c r="A1443" s="192">
        <v>312</v>
      </c>
      <c r="B1443" s="68"/>
      <c r="C1443" s="214" t="s">
        <v>133</v>
      </c>
      <c r="D1443" s="215">
        <v>45119</v>
      </c>
      <c r="E1443" s="192" t="s">
        <v>3940</v>
      </c>
      <c r="F1443" s="192" t="s">
        <v>3</v>
      </c>
      <c r="G1443" s="192">
        <v>2125848</v>
      </c>
      <c r="H1443" s="68"/>
      <c r="I1443" s="198" t="s">
        <v>4292</v>
      </c>
      <c r="J1443" s="68"/>
      <c r="K1443" s="68"/>
      <c r="L1443" s="68"/>
      <c r="M1443" s="68"/>
      <c r="N1443" s="362"/>
      <c r="O1443" s="362"/>
      <c r="P1443" s="216">
        <v>0</v>
      </c>
      <c r="Q1443" s="216">
        <v>1650</v>
      </c>
      <c r="R1443" s="68" t="s">
        <v>638</v>
      </c>
      <c r="S1443" s="363"/>
      <c r="T1443" s="277"/>
    </row>
    <row r="1444" spans="1:20" ht="76.5">
      <c r="A1444" s="192">
        <v>46</v>
      </c>
      <c r="B1444" s="68"/>
      <c r="C1444" s="214" t="s">
        <v>1379</v>
      </c>
      <c r="D1444" s="215">
        <v>45119</v>
      </c>
      <c r="E1444" s="192" t="s">
        <v>3941</v>
      </c>
      <c r="F1444" s="192" t="s">
        <v>6</v>
      </c>
      <c r="G1444" s="192">
        <v>1842739</v>
      </c>
      <c r="H1444" s="68"/>
      <c r="I1444" s="198" t="s">
        <v>4294</v>
      </c>
      <c r="J1444" s="68"/>
      <c r="K1444" s="68"/>
      <c r="L1444" s="68"/>
      <c r="M1444" s="68"/>
      <c r="N1444" s="362"/>
      <c r="O1444" s="362"/>
      <c r="P1444" s="216">
        <v>0</v>
      </c>
      <c r="Q1444" s="216">
        <v>14478.1</v>
      </c>
      <c r="R1444" s="68" t="s">
        <v>638</v>
      </c>
      <c r="S1444" s="363"/>
      <c r="T1444" s="277"/>
    </row>
    <row r="1445" spans="1:20" ht="51">
      <c r="A1445" s="192">
        <v>16</v>
      </c>
      <c r="B1445" s="68"/>
      <c r="C1445" s="214" t="s">
        <v>40</v>
      </c>
      <c r="D1445" s="215">
        <v>45119</v>
      </c>
      <c r="E1445" s="192" t="s">
        <v>3942</v>
      </c>
      <c r="F1445" s="192" t="s">
        <v>3</v>
      </c>
      <c r="G1445" s="192">
        <v>2125844</v>
      </c>
      <c r="H1445" s="68"/>
      <c r="I1445" s="198" t="s">
        <v>4295</v>
      </c>
      <c r="J1445" s="68"/>
      <c r="K1445" s="68"/>
      <c r="L1445" s="68"/>
      <c r="M1445" s="68"/>
      <c r="N1445" s="362"/>
      <c r="O1445" s="362"/>
      <c r="P1445" s="216">
        <v>0</v>
      </c>
      <c r="Q1445" s="216">
        <v>48</v>
      </c>
      <c r="R1445" s="68" t="s">
        <v>638</v>
      </c>
      <c r="S1445" s="363"/>
      <c r="T1445" s="277"/>
    </row>
    <row r="1446" spans="1:20" ht="51">
      <c r="A1446" s="192">
        <v>16</v>
      </c>
      <c r="B1446" s="68"/>
      <c r="C1446" s="214" t="s">
        <v>40</v>
      </c>
      <c r="D1446" s="215">
        <v>45119</v>
      </c>
      <c r="E1446" s="192" t="s">
        <v>3943</v>
      </c>
      <c r="F1446" s="192" t="s">
        <v>3</v>
      </c>
      <c r="G1446" s="192">
        <v>2125847</v>
      </c>
      <c r="H1446" s="68"/>
      <c r="I1446" s="198" t="s">
        <v>4296</v>
      </c>
      <c r="J1446" s="68"/>
      <c r="K1446" s="68"/>
      <c r="L1446" s="68"/>
      <c r="M1446" s="68"/>
      <c r="N1446" s="362"/>
      <c r="O1446" s="362"/>
      <c r="P1446" s="216">
        <v>0</v>
      </c>
      <c r="Q1446" s="216">
        <v>43</v>
      </c>
      <c r="R1446" s="68" t="s">
        <v>638</v>
      </c>
      <c r="S1446" s="363"/>
      <c r="T1446" s="277"/>
    </row>
    <row r="1447" spans="1:20" ht="51">
      <c r="A1447" s="192">
        <v>16</v>
      </c>
      <c r="B1447" s="68"/>
      <c r="C1447" s="214" t="s">
        <v>40</v>
      </c>
      <c r="D1447" s="215">
        <v>45119</v>
      </c>
      <c r="E1447" s="192" t="s">
        <v>3944</v>
      </c>
      <c r="F1447" s="192" t="s">
        <v>3</v>
      </c>
      <c r="G1447" s="192">
        <v>2125849</v>
      </c>
      <c r="H1447" s="68"/>
      <c r="I1447" s="198" t="s">
        <v>4297</v>
      </c>
      <c r="J1447" s="68"/>
      <c r="K1447" s="68"/>
      <c r="L1447" s="68"/>
      <c r="M1447" s="68"/>
      <c r="N1447" s="362"/>
      <c r="O1447" s="362"/>
      <c r="P1447" s="216">
        <v>0</v>
      </c>
      <c r="Q1447" s="216">
        <v>41.1</v>
      </c>
      <c r="R1447" s="68" t="s">
        <v>638</v>
      </c>
      <c r="S1447" s="363"/>
      <c r="T1447" s="277"/>
    </row>
    <row r="1448" spans="1:20" ht="76.5">
      <c r="A1448" s="192">
        <v>374</v>
      </c>
      <c r="B1448" s="68"/>
      <c r="C1448" s="214" t="s">
        <v>608</v>
      </c>
      <c r="D1448" s="215">
        <v>45120</v>
      </c>
      <c r="E1448" s="192" t="s">
        <v>3945</v>
      </c>
      <c r="F1448" s="192" t="s">
        <v>3</v>
      </c>
      <c r="G1448" s="192">
        <v>2126119</v>
      </c>
      <c r="H1448" s="68"/>
      <c r="I1448" s="198" t="s">
        <v>4298</v>
      </c>
      <c r="J1448" s="68"/>
      <c r="K1448" s="68"/>
      <c r="L1448" s="68"/>
      <c r="M1448" s="68"/>
      <c r="N1448" s="362"/>
      <c r="O1448" s="362"/>
      <c r="P1448" s="216">
        <v>0</v>
      </c>
      <c r="Q1448" s="216">
        <v>116.25</v>
      </c>
      <c r="R1448" s="68" t="s">
        <v>638</v>
      </c>
      <c r="S1448" s="363"/>
      <c r="T1448" s="277"/>
    </row>
    <row r="1449" spans="1:20" ht="51">
      <c r="A1449" s="192" t="s">
        <v>550</v>
      </c>
      <c r="B1449" s="68"/>
      <c r="C1449" s="214" t="s">
        <v>589</v>
      </c>
      <c r="D1449" s="215">
        <v>45120</v>
      </c>
      <c r="E1449" s="192" t="s">
        <v>3946</v>
      </c>
      <c r="F1449" s="192" t="s">
        <v>3</v>
      </c>
      <c r="G1449" s="192">
        <v>2126145</v>
      </c>
      <c r="H1449" s="68"/>
      <c r="I1449" s="198" t="s">
        <v>4299</v>
      </c>
      <c r="J1449" s="68"/>
      <c r="K1449" s="68"/>
      <c r="L1449" s="68"/>
      <c r="M1449" s="68"/>
      <c r="N1449" s="362"/>
      <c r="O1449" s="362"/>
      <c r="P1449" s="216">
        <v>0</v>
      </c>
      <c r="Q1449" s="216">
        <v>137.35</v>
      </c>
      <c r="R1449" s="68" t="s">
        <v>638</v>
      </c>
      <c r="S1449" s="363"/>
      <c r="T1449" s="277"/>
    </row>
    <row r="1450" spans="1:20" ht="38.25">
      <c r="A1450" s="192" t="s">
        <v>550</v>
      </c>
      <c r="B1450" s="68"/>
      <c r="C1450" s="214" t="s">
        <v>589</v>
      </c>
      <c r="D1450" s="215">
        <v>45120</v>
      </c>
      <c r="E1450" s="192" t="s">
        <v>3947</v>
      </c>
      <c r="F1450" s="192" t="s">
        <v>3</v>
      </c>
      <c r="G1450" s="192">
        <v>2126174</v>
      </c>
      <c r="H1450" s="68"/>
      <c r="I1450" s="198" t="s">
        <v>4300</v>
      </c>
      <c r="J1450" s="68"/>
      <c r="K1450" s="68"/>
      <c r="L1450" s="68"/>
      <c r="M1450" s="68"/>
      <c r="N1450" s="362"/>
      <c r="O1450" s="362"/>
      <c r="P1450" s="216">
        <v>0</v>
      </c>
      <c r="Q1450" s="216">
        <v>4344</v>
      </c>
      <c r="R1450" s="68" t="s">
        <v>638</v>
      </c>
      <c r="S1450" s="363"/>
      <c r="T1450" s="277"/>
    </row>
    <row r="1451" spans="1:20" ht="89.25">
      <c r="A1451" s="192">
        <v>383</v>
      </c>
      <c r="B1451" s="68"/>
      <c r="C1451" s="214" t="s">
        <v>1246</v>
      </c>
      <c r="D1451" s="215">
        <v>45120</v>
      </c>
      <c r="E1451" s="192" t="s">
        <v>3948</v>
      </c>
      <c r="F1451" s="192" t="s">
        <v>10</v>
      </c>
      <c r="G1451" s="192">
        <v>1064172</v>
      </c>
      <c r="H1451" s="68"/>
      <c r="I1451" s="198" t="s">
        <v>4302</v>
      </c>
      <c r="J1451" s="68"/>
      <c r="K1451" s="68"/>
      <c r="L1451" s="68"/>
      <c r="M1451" s="68"/>
      <c r="N1451" s="362"/>
      <c r="O1451" s="362"/>
      <c r="P1451" s="216">
        <v>50</v>
      </c>
      <c r="Q1451" s="216">
        <v>0</v>
      </c>
      <c r="R1451" s="68" t="s">
        <v>638</v>
      </c>
      <c r="S1451" s="363"/>
      <c r="T1451" s="277"/>
    </row>
    <row r="1452" spans="1:20" ht="89.25">
      <c r="A1452" s="192">
        <v>291</v>
      </c>
      <c r="B1452" s="68"/>
      <c r="C1452" s="214" t="s">
        <v>119</v>
      </c>
      <c r="D1452" s="215">
        <v>45120</v>
      </c>
      <c r="E1452" s="192" t="s">
        <v>3949</v>
      </c>
      <c r="F1452" s="192" t="s">
        <v>12</v>
      </c>
      <c r="G1452" s="192">
        <v>1064171</v>
      </c>
      <c r="H1452" s="68"/>
      <c r="I1452" s="198" t="s">
        <v>4303</v>
      </c>
      <c r="J1452" s="68"/>
      <c r="K1452" s="68"/>
      <c r="L1452" s="68"/>
      <c r="M1452" s="68"/>
      <c r="N1452" s="362"/>
      <c r="O1452" s="362"/>
      <c r="P1452" s="216">
        <v>468.69</v>
      </c>
      <c r="Q1452" s="216">
        <v>0</v>
      </c>
      <c r="R1452" s="68" t="s">
        <v>638</v>
      </c>
      <c r="S1452" s="363"/>
      <c r="T1452" s="277"/>
    </row>
    <row r="1453" spans="1:20" ht="89.25">
      <c r="A1453" s="192">
        <v>291</v>
      </c>
      <c r="B1453" s="68"/>
      <c r="C1453" s="214" t="s">
        <v>119</v>
      </c>
      <c r="D1453" s="215">
        <v>45120</v>
      </c>
      <c r="E1453" s="192" t="s">
        <v>3950</v>
      </c>
      <c r="F1453" s="192" t="s">
        <v>10</v>
      </c>
      <c r="G1453" s="192">
        <v>1064171</v>
      </c>
      <c r="H1453" s="68"/>
      <c r="I1453" s="198" t="s">
        <v>4304</v>
      </c>
      <c r="J1453" s="68"/>
      <c r="K1453" s="68"/>
      <c r="L1453" s="68"/>
      <c r="M1453" s="68"/>
      <c r="N1453" s="362"/>
      <c r="O1453" s="362"/>
      <c r="P1453" s="216">
        <v>50</v>
      </c>
      <c r="Q1453" s="216">
        <v>0</v>
      </c>
      <c r="R1453" s="68" t="s">
        <v>638</v>
      </c>
      <c r="S1453" s="363"/>
      <c r="T1453" s="277"/>
    </row>
    <row r="1454" spans="1:20" ht="51">
      <c r="A1454" s="192">
        <v>650</v>
      </c>
      <c r="B1454" s="68"/>
      <c r="C1454" s="214" t="s">
        <v>175</v>
      </c>
      <c r="D1454" s="215">
        <v>45121</v>
      </c>
      <c r="E1454" s="192" t="s">
        <v>3951</v>
      </c>
      <c r="F1454" s="192" t="s">
        <v>3</v>
      </c>
      <c r="G1454" s="192">
        <v>2126366</v>
      </c>
      <c r="H1454" s="68"/>
      <c r="I1454" s="198" t="s">
        <v>4305</v>
      </c>
      <c r="J1454" s="68"/>
      <c r="K1454" s="68"/>
      <c r="L1454" s="68"/>
      <c r="M1454" s="68"/>
      <c r="N1454" s="362"/>
      <c r="O1454" s="362"/>
      <c r="P1454" s="216">
        <v>0</v>
      </c>
      <c r="Q1454" s="216">
        <v>100</v>
      </c>
      <c r="R1454" s="68" t="s">
        <v>638</v>
      </c>
      <c r="S1454" s="363"/>
      <c r="T1454" s="277"/>
    </row>
    <row r="1455" spans="1:20" ht="51">
      <c r="A1455" s="192" t="s">
        <v>550</v>
      </c>
      <c r="B1455" s="68"/>
      <c r="C1455" s="214" t="s">
        <v>589</v>
      </c>
      <c r="D1455" s="215">
        <v>45121</v>
      </c>
      <c r="E1455" s="192" t="s">
        <v>3952</v>
      </c>
      <c r="F1455" s="192" t="s">
        <v>3</v>
      </c>
      <c r="G1455" s="192">
        <v>2126436</v>
      </c>
      <c r="H1455" s="68"/>
      <c r="I1455" s="198" t="s">
        <v>4306</v>
      </c>
      <c r="J1455" s="68"/>
      <c r="K1455" s="68"/>
      <c r="L1455" s="68"/>
      <c r="M1455" s="68"/>
      <c r="N1455" s="362"/>
      <c r="O1455" s="362"/>
      <c r="P1455" s="216">
        <v>0</v>
      </c>
      <c r="Q1455" s="216">
        <v>1364.9</v>
      </c>
      <c r="R1455" s="68" t="s">
        <v>638</v>
      </c>
      <c r="S1455" s="363"/>
      <c r="T1455" s="277"/>
    </row>
    <row r="1456" spans="1:20" ht="51">
      <c r="A1456" s="192">
        <v>312</v>
      </c>
      <c r="B1456" s="68"/>
      <c r="C1456" s="214" t="s">
        <v>133</v>
      </c>
      <c r="D1456" s="215">
        <v>45121</v>
      </c>
      <c r="E1456" s="192" t="s">
        <v>3953</v>
      </c>
      <c r="F1456" s="192" t="s">
        <v>3</v>
      </c>
      <c r="G1456" s="192">
        <v>2126461</v>
      </c>
      <c r="H1456" s="68"/>
      <c r="I1456" s="198" t="s">
        <v>4307</v>
      </c>
      <c r="J1456" s="68"/>
      <c r="K1456" s="68"/>
      <c r="L1456" s="68"/>
      <c r="M1456" s="68"/>
      <c r="N1456" s="362"/>
      <c r="O1456" s="362"/>
      <c r="P1456" s="216">
        <v>0</v>
      </c>
      <c r="Q1456" s="216">
        <v>184</v>
      </c>
      <c r="R1456" s="68" t="s">
        <v>638</v>
      </c>
      <c r="S1456" s="363"/>
      <c r="T1456" s="277"/>
    </row>
    <row r="1457" spans="1:20" ht="51">
      <c r="A1457" s="192">
        <v>312</v>
      </c>
      <c r="B1457" s="68"/>
      <c r="C1457" s="214" t="s">
        <v>133</v>
      </c>
      <c r="D1457" s="215">
        <v>45121</v>
      </c>
      <c r="E1457" s="192" t="s">
        <v>3954</v>
      </c>
      <c r="F1457" s="192" t="s">
        <v>3</v>
      </c>
      <c r="G1457" s="192">
        <v>2126465</v>
      </c>
      <c r="H1457" s="68"/>
      <c r="I1457" s="198" t="s">
        <v>4308</v>
      </c>
      <c r="J1457" s="68"/>
      <c r="K1457" s="68"/>
      <c r="L1457" s="68"/>
      <c r="M1457" s="68"/>
      <c r="N1457" s="362"/>
      <c r="O1457" s="362"/>
      <c r="P1457" s="216">
        <v>0</v>
      </c>
      <c r="Q1457" s="216">
        <v>835.98</v>
      </c>
      <c r="R1457" s="68" t="s">
        <v>638</v>
      </c>
      <c r="S1457" s="363"/>
      <c r="T1457" s="277"/>
    </row>
    <row r="1458" spans="1:20" ht="51">
      <c r="A1458" s="192">
        <v>312</v>
      </c>
      <c r="B1458" s="68"/>
      <c r="C1458" s="214" t="s">
        <v>133</v>
      </c>
      <c r="D1458" s="215">
        <v>45121</v>
      </c>
      <c r="E1458" s="192" t="s">
        <v>3955</v>
      </c>
      <c r="F1458" s="192" t="s">
        <v>3</v>
      </c>
      <c r="G1458" s="192">
        <v>2126467</v>
      </c>
      <c r="H1458" s="68"/>
      <c r="I1458" s="198" t="s">
        <v>4309</v>
      </c>
      <c r="J1458" s="68"/>
      <c r="K1458" s="68"/>
      <c r="L1458" s="68"/>
      <c r="M1458" s="68"/>
      <c r="N1458" s="362"/>
      <c r="O1458" s="362"/>
      <c r="P1458" s="216">
        <v>0</v>
      </c>
      <c r="Q1458" s="216">
        <v>262</v>
      </c>
      <c r="R1458" s="68" t="s">
        <v>638</v>
      </c>
      <c r="S1458" s="363"/>
      <c r="T1458" s="277"/>
    </row>
    <row r="1459" spans="1:20" ht="63.75">
      <c r="A1459" s="192">
        <v>35</v>
      </c>
      <c r="B1459" s="68"/>
      <c r="C1459" s="214" t="s">
        <v>43</v>
      </c>
      <c r="D1459" s="215">
        <v>45121</v>
      </c>
      <c r="E1459" s="192" t="s">
        <v>3956</v>
      </c>
      <c r="F1459" s="192" t="s">
        <v>10</v>
      </c>
      <c r="G1459" s="192">
        <v>1064217</v>
      </c>
      <c r="H1459" s="68"/>
      <c r="I1459" s="198" t="s">
        <v>4310</v>
      </c>
      <c r="J1459" s="68"/>
      <c r="K1459" s="68"/>
      <c r="L1459" s="68"/>
      <c r="M1459" s="68"/>
      <c r="N1459" s="362"/>
      <c r="O1459" s="362"/>
      <c r="P1459" s="216">
        <v>50</v>
      </c>
      <c r="Q1459" s="216">
        <v>0</v>
      </c>
      <c r="R1459" s="68" t="s">
        <v>638</v>
      </c>
      <c r="S1459" s="363"/>
      <c r="T1459" s="277"/>
    </row>
    <row r="1460" spans="1:20" ht="76.5">
      <c r="A1460" s="192">
        <v>291</v>
      </c>
      <c r="B1460" s="68"/>
      <c r="C1460" s="214" t="s">
        <v>119</v>
      </c>
      <c r="D1460" s="215">
        <v>45121</v>
      </c>
      <c r="E1460" s="192" t="s">
        <v>3957</v>
      </c>
      <c r="F1460" s="192" t="s">
        <v>10</v>
      </c>
      <c r="G1460" s="192">
        <v>2340785</v>
      </c>
      <c r="H1460" s="68"/>
      <c r="I1460" s="198" t="s">
        <v>4311</v>
      </c>
      <c r="J1460" s="68"/>
      <c r="K1460" s="68"/>
      <c r="L1460" s="68"/>
      <c r="M1460" s="68"/>
      <c r="N1460" s="362"/>
      <c r="O1460" s="362"/>
      <c r="P1460" s="216">
        <v>50</v>
      </c>
      <c r="Q1460" s="216">
        <v>0</v>
      </c>
      <c r="R1460" s="68" t="s">
        <v>638</v>
      </c>
      <c r="S1460" s="363"/>
      <c r="T1460" s="277"/>
    </row>
    <row r="1461" spans="1:20" ht="76.5">
      <c r="A1461" s="192">
        <v>291</v>
      </c>
      <c r="B1461" s="68"/>
      <c r="C1461" s="214" t="s">
        <v>119</v>
      </c>
      <c r="D1461" s="215">
        <v>45121</v>
      </c>
      <c r="E1461" s="192" t="s">
        <v>3958</v>
      </c>
      <c r="F1461" s="192" t="s">
        <v>10</v>
      </c>
      <c r="G1461" s="192">
        <v>2340786</v>
      </c>
      <c r="H1461" s="68"/>
      <c r="I1461" s="198" t="s">
        <v>4312</v>
      </c>
      <c r="J1461" s="68"/>
      <c r="K1461" s="68"/>
      <c r="L1461" s="68"/>
      <c r="M1461" s="68"/>
      <c r="N1461" s="362"/>
      <c r="O1461" s="362"/>
      <c r="P1461" s="216">
        <v>50</v>
      </c>
      <c r="Q1461" s="216">
        <v>0</v>
      </c>
      <c r="R1461" s="68" t="s">
        <v>638</v>
      </c>
      <c r="S1461" s="363"/>
      <c r="T1461" s="277"/>
    </row>
    <row r="1462" spans="1:20" ht="63.75">
      <c r="A1462" s="192">
        <v>78</v>
      </c>
      <c r="B1462" s="68"/>
      <c r="C1462" s="214" t="s">
        <v>1380</v>
      </c>
      <c r="D1462" s="215">
        <v>45121</v>
      </c>
      <c r="E1462" s="192" t="s">
        <v>3959</v>
      </c>
      <c r="F1462" s="192" t="s">
        <v>3</v>
      </c>
      <c r="G1462" s="192">
        <v>2126376</v>
      </c>
      <c r="H1462" s="68"/>
      <c r="I1462" s="198" t="s">
        <v>4313</v>
      </c>
      <c r="J1462" s="68"/>
      <c r="K1462" s="68"/>
      <c r="L1462" s="68"/>
      <c r="M1462" s="68"/>
      <c r="N1462" s="362"/>
      <c r="O1462" s="362"/>
      <c r="P1462" s="216">
        <v>0</v>
      </c>
      <c r="Q1462" s="216">
        <v>244</v>
      </c>
      <c r="R1462" s="68" t="s">
        <v>638</v>
      </c>
      <c r="S1462" s="363"/>
      <c r="T1462" s="277"/>
    </row>
    <row r="1463" spans="1:20" ht="63.75">
      <c r="A1463" s="192">
        <v>590</v>
      </c>
      <c r="B1463" s="68"/>
      <c r="C1463" s="214" t="s">
        <v>1286</v>
      </c>
      <c r="D1463" s="215">
        <v>45121</v>
      </c>
      <c r="E1463" s="192" t="s">
        <v>3960</v>
      </c>
      <c r="F1463" s="192" t="s">
        <v>3</v>
      </c>
      <c r="G1463" s="192">
        <v>2126409</v>
      </c>
      <c r="H1463" s="68"/>
      <c r="I1463" s="198" t="s">
        <v>4314</v>
      </c>
      <c r="J1463" s="68"/>
      <c r="K1463" s="68"/>
      <c r="L1463" s="68"/>
      <c r="M1463" s="68"/>
      <c r="N1463" s="362"/>
      <c r="O1463" s="362"/>
      <c r="P1463" s="216">
        <v>0</v>
      </c>
      <c r="Q1463" s="216">
        <v>176.67</v>
      </c>
      <c r="R1463" s="68" t="s">
        <v>638</v>
      </c>
      <c r="S1463" s="363"/>
      <c r="T1463" s="277"/>
    </row>
    <row r="1464" spans="1:20" ht="63.75">
      <c r="A1464" s="192">
        <v>590</v>
      </c>
      <c r="B1464" s="68"/>
      <c r="C1464" s="214" t="s">
        <v>1286</v>
      </c>
      <c r="D1464" s="215">
        <v>45121</v>
      </c>
      <c r="E1464" s="192" t="s">
        <v>3961</v>
      </c>
      <c r="F1464" s="192" t="s">
        <v>3</v>
      </c>
      <c r="G1464" s="192">
        <v>2126411</v>
      </c>
      <c r="H1464" s="68"/>
      <c r="I1464" s="198" t="s">
        <v>4315</v>
      </c>
      <c r="J1464" s="68"/>
      <c r="K1464" s="68"/>
      <c r="L1464" s="68"/>
      <c r="M1464" s="68"/>
      <c r="N1464" s="362"/>
      <c r="O1464" s="362"/>
      <c r="P1464" s="216">
        <v>0</v>
      </c>
      <c r="Q1464" s="216">
        <v>646.66</v>
      </c>
      <c r="R1464" s="68" t="s">
        <v>638</v>
      </c>
      <c r="S1464" s="363"/>
      <c r="T1464" s="277"/>
    </row>
    <row r="1465" spans="1:20" ht="63.75">
      <c r="A1465" s="192">
        <v>597</v>
      </c>
      <c r="B1465" s="68"/>
      <c r="C1465" s="214" t="s">
        <v>677</v>
      </c>
      <c r="D1465" s="215">
        <v>45121</v>
      </c>
      <c r="E1465" s="192" t="s">
        <v>3962</v>
      </c>
      <c r="F1465" s="192" t="s">
        <v>6</v>
      </c>
      <c r="G1465" s="192">
        <v>2340917</v>
      </c>
      <c r="H1465" s="68"/>
      <c r="I1465" s="198" t="s">
        <v>4316</v>
      </c>
      <c r="J1465" s="68"/>
      <c r="K1465" s="68"/>
      <c r="L1465" s="68"/>
      <c r="M1465" s="68"/>
      <c r="N1465" s="362"/>
      <c r="O1465" s="362"/>
      <c r="P1465" s="216">
        <v>0</v>
      </c>
      <c r="Q1465" s="216">
        <v>393222.06</v>
      </c>
      <c r="R1465" s="68" t="s">
        <v>638</v>
      </c>
      <c r="S1465" s="363"/>
      <c r="T1465" s="277"/>
    </row>
    <row r="1466" spans="1:20" ht="63.75">
      <c r="A1466" s="192">
        <v>597</v>
      </c>
      <c r="B1466" s="68"/>
      <c r="C1466" s="214" t="s">
        <v>677</v>
      </c>
      <c r="D1466" s="215">
        <v>45121</v>
      </c>
      <c r="E1466" s="192" t="s">
        <v>3963</v>
      </c>
      <c r="F1466" s="192" t="s">
        <v>14</v>
      </c>
      <c r="G1466" s="192">
        <v>2340918</v>
      </c>
      <c r="H1466" s="68"/>
      <c r="I1466" s="198" t="s">
        <v>4317</v>
      </c>
      <c r="J1466" s="68"/>
      <c r="K1466" s="68"/>
      <c r="L1466" s="68"/>
      <c r="M1466" s="68"/>
      <c r="N1466" s="362"/>
      <c r="O1466" s="362"/>
      <c r="P1466" s="216">
        <v>50</v>
      </c>
      <c r="Q1466" s="216">
        <v>0</v>
      </c>
      <c r="R1466" s="68" t="s">
        <v>638</v>
      </c>
      <c r="S1466" s="363"/>
      <c r="T1466" s="277"/>
    </row>
    <row r="1467" spans="1:20" ht="89.25">
      <c r="A1467" s="192">
        <v>132</v>
      </c>
      <c r="B1467" s="68"/>
      <c r="C1467" s="214" t="s">
        <v>59</v>
      </c>
      <c r="D1467" s="215">
        <v>45121</v>
      </c>
      <c r="E1467" s="192" t="s">
        <v>3964</v>
      </c>
      <c r="F1467" s="192" t="s">
        <v>6</v>
      </c>
      <c r="G1467" s="192">
        <v>1064225</v>
      </c>
      <c r="H1467" s="68"/>
      <c r="I1467" s="198" t="s">
        <v>4318</v>
      </c>
      <c r="J1467" s="68"/>
      <c r="K1467" s="68"/>
      <c r="L1467" s="68"/>
      <c r="M1467" s="68"/>
      <c r="N1467" s="362"/>
      <c r="O1467" s="362"/>
      <c r="P1467" s="216">
        <v>0</v>
      </c>
      <c r="Q1467" s="216">
        <v>1861243.2</v>
      </c>
      <c r="R1467" s="68" t="s">
        <v>638</v>
      </c>
      <c r="S1467" s="363"/>
      <c r="T1467" s="277"/>
    </row>
    <row r="1468" spans="1:20" ht="63.75">
      <c r="A1468" s="192">
        <v>291</v>
      </c>
      <c r="B1468" s="68"/>
      <c r="C1468" s="214" t="s">
        <v>119</v>
      </c>
      <c r="D1468" s="215">
        <v>45125</v>
      </c>
      <c r="E1468" s="192" t="s">
        <v>3965</v>
      </c>
      <c r="F1468" s="192" t="s">
        <v>3</v>
      </c>
      <c r="G1468" s="192">
        <v>2126675</v>
      </c>
      <c r="H1468" s="68"/>
      <c r="I1468" s="198" t="s">
        <v>4319</v>
      </c>
      <c r="J1468" s="68"/>
      <c r="K1468" s="68"/>
      <c r="L1468" s="68"/>
      <c r="M1468" s="68"/>
      <c r="N1468" s="362"/>
      <c r="O1468" s="362"/>
      <c r="P1468" s="216">
        <v>0</v>
      </c>
      <c r="Q1468" s="216">
        <v>14585.94</v>
      </c>
      <c r="R1468" s="68" t="s">
        <v>638</v>
      </c>
      <c r="S1468" s="363"/>
      <c r="T1468" s="277"/>
    </row>
    <row r="1469" spans="1:20" ht="63.75">
      <c r="A1469" s="192" t="s">
        <v>542</v>
      </c>
      <c r="B1469" s="68"/>
      <c r="C1469" s="214" t="s">
        <v>691</v>
      </c>
      <c r="D1469" s="215">
        <v>45125</v>
      </c>
      <c r="E1469" s="192" t="s">
        <v>3966</v>
      </c>
      <c r="F1469" s="192" t="s">
        <v>10</v>
      </c>
      <c r="G1469" s="192">
        <v>17554</v>
      </c>
      <c r="H1469" s="68"/>
      <c r="I1469" s="198" t="s">
        <v>4320</v>
      </c>
      <c r="J1469" s="68"/>
      <c r="K1469" s="68"/>
      <c r="L1469" s="68"/>
      <c r="M1469" s="68"/>
      <c r="N1469" s="362"/>
      <c r="O1469" s="362"/>
      <c r="P1469" s="216">
        <v>8957.7099999999991</v>
      </c>
      <c r="Q1469" s="216">
        <v>0</v>
      </c>
      <c r="R1469" s="68" t="s">
        <v>638</v>
      </c>
      <c r="S1469" s="363"/>
      <c r="T1469" s="277"/>
    </row>
    <row r="1470" spans="1:20" ht="38.25">
      <c r="A1470" s="192">
        <v>86</v>
      </c>
      <c r="B1470" s="68"/>
      <c r="C1470" s="214" t="s">
        <v>50</v>
      </c>
      <c r="D1470" s="215">
        <v>45125</v>
      </c>
      <c r="E1470" s="192" t="s">
        <v>3967</v>
      </c>
      <c r="F1470" s="192" t="s">
        <v>3</v>
      </c>
      <c r="G1470" s="192">
        <v>2126790</v>
      </c>
      <c r="H1470" s="68"/>
      <c r="I1470" s="198" t="s">
        <v>4321</v>
      </c>
      <c r="J1470" s="68"/>
      <c r="K1470" s="68"/>
      <c r="L1470" s="68"/>
      <c r="M1470" s="68"/>
      <c r="N1470" s="362"/>
      <c r="O1470" s="362"/>
      <c r="P1470" s="216">
        <v>0</v>
      </c>
      <c r="Q1470" s="216">
        <v>605</v>
      </c>
      <c r="R1470" s="68" t="s">
        <v>638</v>
      </c>
      <c r="S1470" s="363"/>
      <c r="T1470" s="277"/>
    </row>
    <row r="1471" spans="1:20" ht="51">
      <c r="A1471" s="192">
        <v>650</v>
      </c>
      <c r="B1471" s="68"/>
      <c r="C1471" s="214" t="s">
        <v>175</v>
      </c>
      <c r="D1471" s="215">
        <v>45125</v>
      </c>
      <c r="E1471" s="192" t="s">
        <v>3968</v>
      </c>
      <c r="F1471" s="192" t="s">
        <v>3</v>
      </c>
      <c r="G1471" s="192">
        <v>2126851</v>
      </c>
      <c r="H1471" s="68"/>
      <c r="I1471" s="198" t="s">
        <v>4322</v>
      </c>
      <c r="J1471" s="68"/>
      <c r="K1471" s="68"/>
      <c r="L1471" s="68"/>
      <c r="M1471" s="68"/>
      <c r="N1471" s="362"/>
      <c r="O1471" s="362"/>
      <c r="P1471" s="216">
        <v>0</v>
      </c>
      <c r="Q1471" s="216">
        <v>100</v>
      </c>
      <c r="R1471" s="68" t="s">
        <v>638</v>
      </c>
      <c r="S1471" s="363"/>
      <c r="T1471" s="277"/>
    </row>
    <row r="1472" spans="1:20" ht="51">
      <c r="A1472" s="192" t="s">
        <v>541</v>
      </c>
      <c r="B1472" s="68"/>
      <c r="C1472" s="214" t="s">
        <v>590</v>
      </c>
      <c r="D1472" s="215">
        <v>45125</v>
      </c>
      <c r="E1472" s="192" t="s">
        <v>3969</v>
      </c>
      <c r="F1472" s="192" t="s">
        <v>3</v>
      </c>
      <c r="G1472" s="192">
        <v>2126678</v>
      </c>
      <c r="H1472" s="68"/>
      <c r="I1472" s="198" t="s">
        <v>4323</v>
      </c>
      <c r="J1472" s="68"/>
      <c r="K1472" s="68"/>
      <c r="L1472" s="68"/>
      <c r="M1472" s="68"/>
      <c r="N1472" s="362"/>
      <c r="O1472" s="362"/>
      <c r="P1472" s="216">
        <v>0</v>
      </c>
      <c r="Q1472" s="216">
        <v>22417.02</v>
      </c>
      <c r="R1472" s="68" t="s">
        <v>638</v>
      </c>
      <c r="S1472" s="363"/>
      <c r="T1472" s="277"/>
    </row>
    <row r="1473" spans="1:20" ht="51">
      <c r="A1473" s="192" t="s">
        <v>541</v>
      </c>
      <c r="B1473" s="68"/>
      <c r="C1473" s="214" t="s">
        <v>590</v>
      </c>
      <c r="D1473" s="215">
        <v>45125</v>
      </c>
      <c r="E1473" s="192" t="s">
        <v>3970</v>
      </c>
      <c r="F1473" s="192" t="s">
        <v>3</v>
      </c>
      <c r="G1473" s="192">
        <v>2126679</v>
      </c>
      <c r="H1473" s="68"/>
      <c r="I1473" s="198" t="s">
        <v>4324</v>
      </c>
      <c r="J1473" s="68"/>
      <c r="K1473" s="68"/>
      <c r="L1473" s="68"/>
      <c r="M1473" s="68"/>
      <c r="N1473" s="362"/>
      <c r="O1473" s="362"/>
      <c r="P1473" s="216">
        <v>0</v>
      </c>
      <c r="Q1473" s="216">
        <v>528642.1</v>
      </c>
      <c r="R1473" s="68" t="s">
        <v>638</v>
      </c>
      <c r="S1473" s="363"/>
      <c r="T1473" s="277"/>
    </row>
    <row r="1474" spans="1:20" ht="51">
      <c r="A1474" s="192" t="s">
        <v>550</v>
      </c>
      <c r="B1474" s="68"/>
      <c r="C1474" s="214" t="s">
        <v>589</v>
      </c>
      <c r="D1474" s="215">
        <v>45125</v>
      </c>
      <c r="E1474" s="192" t="s">
        <v>3971</v>
      </c>
      <c r="F1474" s="192" t="s">
        <v>3</v>
      </c>
      <c r="G1474" s="192">
        <v>2126719</v>
      </c>
      <c r="H1474" s="68"/>
      <c r="I1474" s="198" t="s">
        <v>4325</v>
      </c>
      <c r="J1474" s="68"/>
      <c r="K1474" s="68"/>
      <c r="L1474" s="68"/>
      <c r="M1474" s="68"/>
      <c r="N1474" s="362"/>
      <c r="O1474" s="362"/>
      <c r="P1474" s="216">
        <v>0</v>
      </c>
      <c r="Q1474" s="216">
        <v>81</v>
      </c>
      <c r="R1474" s="68" t="s">
        <v>638</v>
      </c>
      <c r="S1474" s="363"/>
      <c r="T1474" s="277"/>
    </row>
    <row r="1475" spans="1:20" ht="51">
      <c r="A1475" s="192">
        <v>16</v>
      </c>
      <c r="B1475" s="68"/>
      <c r="C1475" s="214" t="s">
        <v>40</v>
      </c>
      <c r="D1475" s="215">
        <v>45125</v>
      </c>
      <c r="E1475" s="192" t="s">
        <v>3972</v>
      </c>
      <c r="F1475" s="192" t="s">
        <v>3</v>
      </c>
      <c r="G1475" s="192">
        <v>2126721</v>
      </c>
      <c r="H1475" s="68"/>
      <c r="I1475" s="198" t="s">
        <v>4326</v>
      </c>
      <c r="J1475" s="68"/>
      <c r="K1475" s="68"/>
      <c r="L1475" s="68"/>
      <c r="M1475" s="68"/>
      <c r="N1475" s="362"/>
      <c r="O1475" s="362"/>
      <c r="P1475" s="216">
        <v>0</v>
      </c>
      <c r="Q1475" s="216">
        <v>8432.2099999999991</v>
      </c>
      <c r="R1475" s="68" t="s">
        <v>638</v>
      </c>
      <c r="S1475" s="363"/>
      <c r="T1475" s="277"/>
    </row>
    <row r="1476" spans="1:20" ht="51">
      <c r="A1476" s="192" t="s">
        <v>550</v>
      </c>
      <c r="B1476" s="68"/>
      <c r="C1476" s="214" t="s">
        <v>589</v>
      </c>
      <c r="D1476" s="215">
        <v>45125</v>
      </c>
      <c r="E1476" s="192" t="s">
        <v>3973</v>
      </c>
      <c r="F1476" s="192" t="s">
        <v>3</v>
      </c>
      <c r="G1476" s="192">
        <v>2126725</v>
      </c>
      <c r="H1476" s="68"/>
      <c r="I1476" s="198" t="s">
        <v>4327</v>
      </c>
      <c r="J1476" s="68"/>
      <c r="K1476" s="68"/>
      <c r="L1476" s="68"/>
      <c r="M1476" s="68"/>
      <c r="N1476" s="362"/>
      <c r="O1476" s="362"/>
      <c r="P1476" s="216">
        <v>0</v>
      </c>
      <c r="Q1476" s="216">
        <v>485</v>
      </c>
      <c r="R1476" s="68" t="s">
        <v>638</v>
      </c>
      <c r="S1476" s="363"/>
      <c r="T1476" s="277"/>
    </row>
    <row r="1477" spans="1:20" ht="51">
      <c r="A1477" s="192" t="s">
        <v>550</v>
      </c>
      <c r="B1477" s="68"/>
      <c r="C1477" s="214" t="s">
        <v>589</v>
      </c>
      <c r="D1477" s="215">
        <v>45125</v>
      </c>
      <c r="E1477" s="192" t="s">
        <v>3974</v>
      </c>
      <c r="F1477" s="192" t="s">
        <v>3</v>
      </c>
      <c r="G1477" s="192">
        <v>2126726</v>
      </c>
      <c r="H1477" s="68"/>
      <c r="I1477" s="198" t="s">
        <v>4328</v>
      </c>
      <c r="J1477" s="68"/>
      <c r="K1477" s="68"/>
      <c r="L1477" s="68"/>
      <c r="M1477" s="68"/>
      <c r="N1477" s="362"/>
      <c r="O1477" s="362"/>
      <c r="P1477" s="216">
        <v>0</v>
      </c>
      <c r="Q1477" s="216">
        <v>454</v>
      </c>
      <c r="R1477" s="68" t="s">
        <v>638</v>
      </c>
      <c r="S1477" s="363"/>
      <c r="T1477" s="277"/>
    </row>
    <row r="1478" spans="1:20" ht="51">
      <c r="A1478" s="192" t="s">
        <v>550</v>
      </c>
      <c r="B1478" s="68"/>
      <c r="C1478" s="214" t="s">
        <v>589</v>
      </c>
      <c r="D1478" s="215">
        <v>45125</v>
      </c>
      <c r="E1478" s="192" t="s">
        <v>3975</v>
      </c>
      <c r="F1478" s="192" t="s">
        <v>3</v>
      </c>
      <c r="G1478" s="192">
        <v>2126729</v>
      </c>
      <c r="H1478" s="68"/>
      <c r="I1478" s="198" t="s">
        <v>4329</v>
      </c>
      <c r="J1478" s="68"/>
      <c r="K1478" s="68"/>
      <c r="L1478" s="68"/>
      <c r="M1478" s="68"/>
      <c r="N1478" s="362"/>
      <c r="O1478" s="362"/>
      <c r="P1478" s="216">
        <v>0</v>
      </c>
      <c r="Q1478" s="216">
        <v>109</v>
      </c>
      <c r="R1478" s="68" t="s">
        <v>638</v>
      </c>
      <c r="S1478" s="363"/>
      <c r="T1478" s="277"/>
    </row>
    <row r="1479" spans="1:20" ht="63.75">
      <c r="A1479" s="192">
        <v>597</v>
      </c>
      <c r="B1479" s="68"/>
      <c r="C1479" s="214" t="s">
        <v>677</v>
      </c>
      <c r="D1479" s="215">
        <v>45125</v>
      </c>
      <c r="E1479" s="192" t="s">
        <v>3976</v>
      </c>
      <c r="F1479" s="192" t="s">
        <v>6</v>
      </c>
      <c r="G1479" s="192">
        <v>2343071</v>
      </c>
      <c r="H1479" s="68"/>
      <c r="I1479" s="198" t="s">
        <v>4330</v>
      </c>
      <c r="J1479" s="68"/>
      <c r="K1479" s="68"/>
      <c r="L1479" s="68"/>
      <c r="M1479" s="68"/>
      <c r="N1479" s="362"/>
      <c r="O1479" s="362"/>
      <c r="P1479" s="216">
        <v>0</v>
      </c>
      <c r="Q1479" s="216">
        <v>1715000</v>
      </c>
      <c r="R1479" s="68" t="s">
        <v>638</v>
      </c>
      <c r="S1479" s="363"/>
      <c r="T1479" s="277"/>
    </row>
    <row r="1480" spans="1:20" ht="63.75">
      <c r="A1480" s="192">
        <v>597</v>
      </c>
      <c r="B1480" s="68"/>
      <c r="C1480" s="214" t="s">
        <v>677</v>
      </c>
      <c r="D1480" s="215">
        <v>45125</v>
      </c>
      <c r="E1480" s="192" t="s">
        <v>3977</v>
      </c>
      <c r="F1480" s="192" t="s">
        <v>14</v>
      </c>
      <c r="G1480" s="192">
        <v>2343072</v>
      </c>
      <c r="H1480" s="68"/>
      <c r="I1480" s="198" t="s">
        <v>4331</v>
      </c>
      <c r="J1480" s="68"/>
      <c r="K1480" s="68"/>
      <c r="L1480" s="68"/>
      <c r="M1480" s="68"/>
      <c r="N1480" s="362"/>
      <c r="O1480" s="362"/>
      <c r="P1480" s="216">
        <v>50</v>
      </c>
      <c r="Q1480" s="216">
        <v>0</v>
      </c>
      <c r="R1480" s="68" t="s">
        <v>638</v>
      </c>
      <c r="S1480" s="363"/>
      <c r="T1480" s="277"/>
    </row>
    <row r="1481" spans="1:20" ht="51">
      <c r="A1481" s="192">
        <v>650</v>
      </c>
      <c r="B1481" s="68"/>
      <c r="C1481" s="214" t="s">
        <v>175</v>
      </c>
      <c r="D1481" s="215">
        <v>45126</v>
      </c>
      <c r="E1481" s="192" t="s">
        <v>3978</v>
      </c>
      <c r="F1481" s="192" t="s">
        <v>3</v>
      </c>
      <c r="G1481" s="192">
        <v>2127057</v>
      </c>
      <c r="H1481" s="68"/>
      <c r="I1481" s="198" t="s">
        <v>4332</v>
      </c>
      <c r="J1481" s="68"/>
      <c r="K1481" s="68"/>
      <c r="L1481" s="68"/>
      <c r="M1481" s="68"/>
      <c r="N1481" s="362"/>
      <c r="O1481" s="362"/>
      <c r="P1481" s="216">
        <v>0</v>
      </c>
      <c r="Q1481" s="216">
        <v>4</v>
      </c>
      <c r="R1481" s="68" t="s">
        <v>638</v>
      </c>
      <c r="S1481" s="363"/>
      <c r="T1481" s="277"/>
    </row>
    <row r="1482" spans="1:20" ht="38.25">
      <c r="A1482" s="192">
        <v>670</v>
      </c>
      <c r="B1482" s="68"/>
      <c r="C1482" s="214" t="s">
        <v>178</v>
      </c>
      <c r="D1482" s="215">
        <v>45126</v>
      </c>
      <c r="E1482" s="192" t="s">
        <v>3979</v>
      </c>
      <c r="F1482" s="192" t="s">
        <v>3</v>
      </c>
      <c r="G1482" s="192">
        <v>2127083</v>
      </c>
      <c r="H1482" s="68"/>
      <c r="I1482" s="198" t="s">
        <v>4333</v>
      </c>
      <c r="J1482" s="68"/>
      <c r="K1482" s="68"/>
      <c r="L1482" s="68"/>
      <c r="M1482" s="68"/>
      <c r="N1482" s="362"/>
      <c r="O1482" s="362"/>
      <c r="P1482" s="216">
        <v>0</v>
      </c>
      <c r="Q1482" s="216">
        <v>563</v>
      </c>
      <c r="R1482" s="68" t="s">
        <v>638</v>
      </c>
      <c r="S1482" s="363"/>
      <c r="T1482" s="277"/>
    </row>
    <row r="1483" spans="1:20" ht="51">
      <c r="A1483" s="192">
        <v>423</v>
      </c>
      <c r="B1483" s="68"/>
      <c r="C1483" s="214" t="s">
        <v>150</v>
      </c>
      <c r="D1483" s="215">
        <v>45126</v>
      </c>
      <c r="E1483" s="192" t="s">
        <v>3980</v>
      </c>
      <c r="F1483" s="192" t="s">
        <v>3</v>
      </c>
      <c r="G1483" s="192">
        <v>2127085</v>
      </c>
      <c r="H1483" s="68"/>
      <c r="I1483" s="198" t="s">
        <v>4334</v>
      </c>
      <c r="J1483" s="68"/>
      <c r="K1483" s="68"/>
      <c r="L1483" s="68"/>
      <c r="M1483" s="68"/>
      <c r="N1483" s="362"/>
      <c r="O1483" s="362"/>
      <c r="P1483" s="216">
        <v>0</v>
      </c>
      <c r="Q1483" s="216">
        <v>155.4</v>
      </c>
      <c r="R1483" s="68" t="s">
        <v>1464</v>
      </c>
      <c r="S1483" s="363"/>
      <c r="T1483" s="277"/>
    </row>
    <row r="1484" spans="1:20" ht="51">
      <c r="A1484" s="192">
        <v>213</v>
      </c>
      <c r="B1484" s="68"/>
      <c r="C1484" s="214" t="s">
        <v>91</v>
      </c>
      <c r="D1484" s="215">
        <v>45126</v>
      </c>
      <c r="E1484" s="192" t="s">
        <v>3981</v>
      </c>
      <c r="F1484" s="192" t="s">
        <v>3</v>
      </c>
      <c r="G1484" s="192">
        <v>2127087</v>
      </c>
      <c r="H1484" s="68"/>
      <c r="I1484" s="198" t="s">
        <v>4335</v>
      </c>
      <c r="J1484" s="68"/>
      <c r="K1484" s="68"/>
      <c r="L1484" s="68"/>
      <c r="M1484" s="68"/>
      <c r="N1484" s="362"/>
      <c r="O1484" s="362"/>
      <c r="P1484" s="216">
        <v>0</v>
      </c>
      <c r="Q1484" s="216">
        <v>7.5</v>
      </c>
      <c r="R1484" s="68" t="s">
        <v>638</v>
      </c>
      <c r="S1484" s="363"/>
      <c r="T1484" s="277"/>
    </row>
    <row r="1485" spans="1:20" ht="76.5">
      <c r="A1485" s="192">
        <v>46</v>
      </c>
      <c r="B1485" s="68"/>
      <c r="C1485" s="214" t="s">
        <v>1379</v>
      </c>
      <c r="D1485" s="215">
        <v>45126</v>
      </c>
      <c r="E1485" s="192" t="s">
        <v>3982</v>
      </c>
      <c r="F1485" s="192" t="s">
        <v>6</v>
      </c>
      <c r="G1485" s="192">
        <v>1846186</v>
      </c>
      <c r="H1485" s="68"/>
      <c r="I1485" s="198" t="s">
        <v>4336</v>
      </c>
      <c r="J1485" s="68"/>
      <c r="K1485" s="68"/>
      <c r="L1485" s="68"/>
      <c r="M1485" s="68"/>
      <c r="N1485" s="362"/>
      <c r="O1485" s="362"/>
      <c r="P1485" s="216">
        <v>0</v>
      </c>
      <c r="Q1485" s="216">
        <v>1885.86</v>
      </c>
      <c r="R1485" s="68" t="s">
        <v>638</v>
      </c>
      <c r="S1485" s="363"/>
      <c r="T1485" s="277"/>
    </row>
    <row r="1486" spans="1:20" ht="51">
      <c r="A1486" s="192" t="s">
        <v>541</v>
      </c>
      <c r="B1486" s="68"/>
      <c r="C1486" s="214" t="s">
        <v>590</v>
      </c>
      <c r="D1486" s="215">
        <v>45126</v>
      </c>
      <c r="E1486" s="192" t="s">
        <v>3983</v>
      </c>
      <c r="F1486" s="192" t="s">
        <v>3</v>
      </c>
      <c r="G1486" s="192">
        <v>2127145</v>
      </c>
      <c r="H1486" s="68"/>
      <c r="I1486" s="198" t="s">
        <v>4337</v>
      </c>
      <c r="J1486" s="68"/>
      <c r="K1486" s="68"/>
      <c r="L1486" s="68"/>
      <c r="M1486" s="68"/>
      <c r="N1486" s="362"/>
      <c r="O1486" s="362"/>
      <c r="P1486" s="216">
        <v>0</v>
      </c>
      <c r="Q1486" s="216">
        <v>2631.44</v>
      </c>
      <c r="R1486" s="68" t="s">
        <v>638</v>
      </c>
      <c r="S1486" s="363"/>
      <c r="T1486" s="277"/>
    </row>
    <row r="1487" spans="1:20" ht="51">
      <c r="A1487" s="192">
        <v>86</v>
      </c>
      <c r="B1487" s="68"/>
      <c r="C1487" s="214" t="s">
        <v>50</v>
      </c>
      <c r="D1487" s="215">
        <v>45126</v>
      </c>
      <c r="E1487" s="192" t="s">
        <v>3984</v>
      </c>
      <c r="F1487" s="192" t="s">
        <v>3</v>
      </c>
      <c r="G1487" s="192">
        <v>2127178</v>
      </c>
      <c r="H1487" s="68"/>
      <c r="I1487" s="198" t="s">
        <v>4338</v>
      </c>
      <c r="J1487" s="68"/>
      <c r="K1487" s="68"/>
      <c r="L1487" s="68"/>
      <c r="M1487" s="68"/>
      <c r="N1487" s="362"/>
      <c r="O1487" s="362"/>
      <c r="P1487" s="216">
        <v>0</v>
      </c>
      <c r="Q1487" s="216">
        <v>837</v>
      </c>
      <c r="R1487" s="68" t="s">
        <v>638</v>
      </c>
      <c r="S1487" s="363"/>
      <c r="T1487" s="277"/>
    </row>
    <row r="1488" spans="1:20" ht="51">
      <c r="A1488" s="192">
        <v>78</v>
      </c>
      <c r="B1488" s="68"/>
      <c r="C1488" s="214" t="s">
        <v>1380</v>
      </c>
      <c r="D1488" s="215">
        <v>45126</v>
      </c>
      <c r="E1488" s="192" t="s">
        <v>3985</v>
      </c>
      <c r="F1488" s="192" t="s">
        <v>3</v>
      </c>
      <c r="G1488" s="192">
        <v>2127059</v>
      </c>
      <c r="H1488" s="68"/>
      <c r="I1488" s="198" t="s">
        <v>4339</v>
      </c>
      <c r="J1488" s="68"/>
      <c r="K1488" s="68"/>
      <c r="L1488" s="68"/>
      <c r="M1488" s="68"/>
      <c r="N1488" s="362"/>
      <c r="O1488" s="362"/>
      <c r="P1488" s="216">
        <v>0</v>
      </c>
      <c r="Q1488" s="216">
        <v>28275.119999999999</v>
      </c>
      <c r="R1488" s="68" t="s">
        <v>638</v>
      </c>
      <c r="S1488" s="363"/>
      <c r="T1488" s="277"/>
    </row>
    <row r="1489" spans="1:20" ht="89.25">
      <c r="A1489" s="192">
        <v>587</v>
      </c>
      <c r="B1489" s="68"/>
      <c r="C1489" s="214" t="s">
        <v>673</v>
      </c>
      <c r="D1489" s="215">
        <v>45126</v>
      </c>
      <c r="E1489" s="192" t="s">
        <v>3986</v>
      </c>
      <c r="F1489" s="192" t="s">
        <v>3</v>
      </c>
      <c r="G1489" s="192">
        <v>2127074</v>
      </c>
      <c r="H1489" s="68"/>
      <c r="I1489" s="198" t="s">
        <v>4340</v>
      </c>
      <c r="J1489" s="68"/>
      <c r="K1489" s="68"/>
      <c r="L1489" s="68"/>
      <c r="M1489" s="68"/>
      <c r="N1489" s="362"/>
      <c r="O1489" s="362"/>
      <c r="P1489" s="216">
        <v>0</v>
      </c>
      <c r="Q1489" s="216">
        <v>238742.25</v>
      </c>
      <c r="R1489" s="68" t="s">
        <v>638</v>
      </c>
      <c r="S1489" s="363"/>
      <c r="T1489" s="277"/>
    </row>
    <row r="1490" spans="1:20" ht="63.75">
      <c r="A1490" s="192">
        <v>525</v>
      </c>
      <c r="B1490" s="68"/>
      <c r="C1490" s="214" t="s">
        <v>164</v>
      </c>
      <c r="D1490" s="215">
        <v>45126</v>
      </c>
      <c r="E1490" s="192" t="s">
        <v>3989</v>
      </c>
      <c r="F1490" s="192" t="s">
        <v>6</v>
      </c>
      <c r="G1490" s="192">
        <v>2344678</v>
      </c>
      <c r="H1490" s="68"/>
      <c r="I1490" s="198" t="s">
        <v>4343</v>
      </c>
      <c r="J1490" s="68"/>
      <c r="K1490" s="68"/>
      <c r="L1490" s="68"/>
      <c r="M1490" s="68"/>
      <c r="N1490" s="362"/>
      <c r="O1490" s="362"/>
      <c r="P1490" s="216">
        <v>0</v>
      </c>
      <c r="Q1490" s="216">
        <v>18563.16</v>
      </c>
      <c r="R1490" s="68" t="s">
        <v>638</v>
      </c>
      <c r="S1490" s="363"/>
      <c r="T1490" s="277"/>
    </row>
    <row r="1491" spans="1:20" ht="51">
      <c r="A1491" s="192">
        <v>86</v>
      </c>
      <c r="B1491" s="68"/>
      <c r="C1491" s="214" t="s">
        <v>50</v>
      </c>
      <c r="D1491" s="215">
        <v>45127</v>
      </c>
      <c r="E1491" s="192" t="s">
        <v>3990</v>
      </c>
      <c r="F1491" s="192" t="s">
        <v>3</v>
      </c>
      <c r="G1491" s="192">
        <v>2127354</v>
      </c>
      <c r="H1491" s="68"/>
      <c r="I1491" s="198" t="s">
        <v>4344</v>
      </c>
      <c r="J1491" s="68"/>
      <c r="K1491" s="68"/>
      <c r="L1491" s="68"/>
      <c r="M1491" s="68"/>
      <c r="N1491" s="362"/>
      <c r="O1491" s="362"/>
      <c r="P1491" s="216">
        <v>0</v>
      </c>
      <c r="Q1491" s="216">
        <v>63543.6</v>
      </c>
      <c r="R1491" s="68" t="s">
        <v>638</v>
      </c>
      <c r="S1491" s="363"/>
      <c r="T1491" s="277"/>
    </row>
    <row r="1492" spans="1:20" ht="51">
      <c r="A1492" s="192">
        <v>650</v>
      </c>
      <c r="B1492" s="68"/>
      <c r="C1492" s="214" t="s">
        <v>175</v>
      </c>
      <c r="D1492" s="215">
        <v>45127</v>
      </c>
      <c r="E1492" s="192" t="s">
        <v>3991</v>
      </c>
      <c r="F1492" s="192" t="s">
        <v>3</v>
      </c>
      <c r="G1492" s="192">
        <v>2127355</v>
      </c>
      <c r="H1492" s="68"/>
      <c r="I1492" s="198" t="s">
        <v>4345</v>
      </c>
      <c r="J1492" s="68"/>
      <c r="K1492" s="68"/>
      <c r="L1492" s="68"/>
      <c r="M1492" s="68"/>
      <c r="N1492" s="362"/>
      <c r="O1492" s="362"/>
      <c r="P1492" s="216">
        <v>0</v>
      </c>
      <c r="Q1492" s="216">
        <v>100</v>
      </c>
      <c r="R1492" s="68" t="s">
        <v>638</v>
      </c>
      <c r="S1492" s="363"/>
      <c r="T1492" s="277"/>
    </row>
    <row r="1493" spans="1:20" ht="38.25">
      <c r="A1493" s="192">
        <v>660</v>
      </c>
      <c r="B1493" s="68"/>
      <c r="C1493" s="214" t="s">
        <v>176</v>
      </c>
      <c r="D1493" s="215">
        <v>45127</v>
      </c>
      <c r="E1493" s="192" t="s">
        <v>3992</v>
      </c>
      <c r="F1493" s="192" t="s">
        <v>3</v>
      </c>
      <c r="G1493" s="192">
        <v>2127360</v>
      </c>
      <c r="H1493" s="68"/>
      <c r="I1493" s="198" t="s">
        <v>4346</v>
      </c>
      <c r="J1493" s="68"/>
      <c r="K1493" s="68"/>
      <c r="L1493" s="68"/>
      <c r="M1493" s="68"/>
      <c r="N1493" s="362"/>
      <c r="O1493" s="362"/>
      <c r="P1493" s="216">
        <v>0</v>
      </c>
      <c r="Q1493" s="216">
        <v>100</v>
      </c>
      <c r="R1493" s="68" t="s">
        <v>638</v>
      </c>
      <c r="S1493" s="363"/>
      <c r="T1493" s="277"/>
    </row>
    <row r="1494" spans="1:20" ht="51">
      <c r="A1494" s="192">
        <v>81</v>
      </c>
      <c r="B1494" s="68"/>
      <c r="C1494" s="214" t="s">
        <v>49</v>
      </c>
      <c r="D1494" s="215">
        <v>45127</v>
      </c>
      <c r="E1494" s="192" t="s">
        <v>3993</v>
      </c>
      <c r="F1494" s="192" t="s">
        <v>3</v>
      </c>
      <c r="G1494" s="192">
        <v>2127369</v>
      </c>
      <c r="H1494" s="68"/>
      <c r="I1494" s="198" t="s">
        <v>4347</v>
      </c>
      <c r="J1494" s="68"/>
      <c r="K1494" s="68"/>
      <c r="L1494" s="68"/>
      <c r="M1494" s="68"/>
      <c r="N1494" s="362"/>
      <c r="O1494" s="362"/>
      <c r="P1494" s="216">
        <v>0</v>
      </c>
      <c r="Q1494" s="216">
        <v>646</v>
      </c>
      <c r="R1494" s="68" t="s">
        <v>638</v>
      </c>
      <c r="S1494" s="363"/>
      <c r="T1494" s="277"/>
    </row>
    <row r="1495" spans="1:20" ht="51">
      <c r="A1495" s="192">
        <v>81</v>
      </c>
      <c r="B1495" s="68"/>
      <c r="C1495" s="214" t="s">
        <v>49</v>
      </c>
      <c r="D1495" s="215">
        <v>45127</v>
      </c>
      <c r="E1495" s="192" t="s">
        <v>3994</v>
      </c>
      <c r="F1495" s="192" t="s">
        <v>3</v>
      </c>
      <c r="G1495" s="192">
        <v>2127372</v>
      </c>
      <c r="H1495" s="68"/>
      <c r="I1495" s="198" t="s">
        <v>4348</v>
      </c>
      <c r="J1495" s="68"/>
      <c r="K1495" s="68"/>
      <c r="L1495" s="68"/>
      <c r="M1495" s="68"/>
      <c r="N1495" s="362"/>
      <c r="O1495" s="362"/>
      <c r="P1495" s="216">
        <v>0</v>
      </c>
      <c r="Q1495" s="216">
        <v>25</v>
      </c>
      <c r="R1495" s="68" t="s">
        <v>638</v>
      </c>
      <c r="S1495" s="363"/>
      <c r="T1495" s="277"/>
    </row>
    <row r="1496" spans="1:20" ht="51">
      <c r="A1496" s="192" t="s">
        <v>550</v>
      </c>
      <c r="B1496" s="68"/>
      <c r="C1496" s="214" t="s">
        <v>589</v>
      </c>
      <c r="D1496" s="215">
        <v>45127</v>
      </c>
      <c r="E1496" s="192" t="s">
        <v>3995</v>
      </c>
      <c r="F1496" s="192" t="s">
        <v>3</v>
      </c>
      <c r="G1496" s="192">
        <v>2127408</v>
      </c>
      <c r="H1496" s="68"/>
      <c r="I1496" s="198" t="s">
        <v>4349</v>
      </c>
      <c r="J1496" s="68"/>
      <c r="K1496" s="68"/>
      <c r="L1496" s="68"/>
      <c r="M1496" s="68"/>
      <c r="N1496" s="362"/>
      <c r="O1496" s="362"/>
      <c r="P1496" s="216">
        <v>0</v>
      </c>
      <c r="Q1496" s="216">
        <v>100</v>
      </c>
      <c r="R1496" s="68" t="s">
        <v>638</v>
      </c>
      <c r="S1496" s="363"/>
      <c r="T1496" s="277"/>
    </row>
    <row r="1497" spans="1:20" ht="51">
      <c r="A1497" s="192" t="s">
        <v>550</v>
      </c>
      <c r="B1497" s="68"/>
      <c r="C1497" s="214" t="s">
        <v>589</v>
      </c>
      <c r="D1497" s="215">
        <v>45127</v>
      </c>
      <c r="E1497" s="192" t="s">
        <v>3996</v>
      </c>
      <c r="F1497" s="192" t="s">
        <v>3</v>
      </c>
      <c r="G1497" s="192">
        <v>2127447</v>
      </c>
      <c r="H1497" s="68"/>
      <c r="I1497" s="198" t="s">
        <v>4350</v>
      </c>
      <c r="J1497" s="68"/>
      <c r="K1497" s="68"/>
      <c r="L1497" s="68"/>
      <c r="M1497" s="68"/>
      <c r="N1497" s="362"/>
      <c r="O1497" s="362"/>
      <c r="P1497" s="216">
        <v>0</v>
      </c>
      <c r="Q1497" s="216">
        <v>373.35</v>
      </c>
      <c r="R1497" s="68" t="s">
        <v>638</v>
      </c>
      <c r="S1497" s="363"/>
      <c r="T1497" s="277"/>
    </row>
    <row r="1498" spans="1:20" ht="38.25">
      <c r="A1498" s="192">
        <v>266</v>
      </c>
      <c r="B1498" s="68"/>
      <c r="C1498" s="214" t="s">
        <v>1268</v>
      </c>
      <c r="D1498" s="215">
        <v>45127</v>
      </c>
      <c r="E1498" s="192" t="s">
        <v>3997</v>
      </c>
      <c r="F1498" s="192" t="s">
        <v>3</v>
      </c>
      <c r="G1498" s="192">
        <v>2127443</v>
      </c>
      <c r="H1498" s="68"/>
      <c r="I1498" s="198" t="s">
        <v>4351</v>
      </c>
      <c r="J1498" s="68"/>
      <c r="K1498" s="68"/>
      <c r="L1498" s="68"/>
      <c r="M1498" s="68"/>
      <c r="N1498" s="362"/>
      <c r="O1498" s="362"/>
      <c r="P1498" s="216">
        <v>0</v>
      </c>
      <c r="Q1498" s="216">
        <v>4771.71</v>
      </c>
      <c r="R1498" s="68" t="s">
        <v>638</v>
      </c>
      <c r="S1498" s="363"/>
      <c r="T1498" s="277"/>
    </row>
    <row r="1499" spans="1:20" ht="63.75">
      <c r="A1499" s="192">
        <v>291</v>
      </c>
      <c r="B1499" s="68"/>
      <c r="C1499" s="214" t="s">
        <v>119</v>
      </c>
      <c r="D1499" s="215">
        <v>45127</v>
      </c>
      <c r="E1499" s="192" t="s">
        <v>3998</v>
      </c>
      <c r="F1499" s="192" t="s">
        <v>3</v>
      </c>
      <c r="G1499" s="192">
        <v>2127363</v>
      </c>
      <c r="H1499" s="68"/>
      <c r="I1499" s="198" t="s">
        <v>4352</v>
      </c>
      <c r="J1499" s="68"/>
      <c r="K1499" s="68"/>
      <c r="L1499" s="68"/>
      <c r="M1499" s="68"/>
      <c r="N1499" s="362"/>
      <c r="O1499" s="362"/>
      <c r="P1499" s="216">
        <v>0</v>
      </c>
      <c r="Q1499" s="216">
        <v>28520460.32</v>
      </c>
      <c r="R1499" s="68" t="s">
        <v>638</v>
      </c>
      <c r="S1499" s="363"/>
      <c r="T1499" s="277"/>
    </row>
    <row r="1500" spans="1:20" ht="51">
      <c r="A1500" s="192" t="s">
        <v>541</v>
      </c>
      <c r="B1500" s="68"/>
      <c r="C1500" s="214" t="s">
        <v>590</v>
      </c>
      <c r="D1500" s="215">
        <v>45127</v>
      </c>
      <c r="E1500" s="192" t="s">
        <v>3999</v>
      </c>
      <c r="F1500" s="192" t="s">
        <v>3</v>
      </c>
      <c r="G1500" s="192">
        <v>2127364</v>
      </c>
      <c r="H1500" s="68"/>
      <c r="I1500" s="198" t="s">
        <v>4353</v>
      </c>
      <c r="J1500" s="68"/>
      <c r="K1500" s="68"/>
      <c r="L1500" s="68"/>
      <c r="M1500" s="68"/>
      <c r="N1500" s="362"/>
      <c r="O1500" s="362"/>
      <c r="P1500" s="216">
        <v>0</v>
      </c>
      <c r="Q1500" s="216">
        <v>12790.75</v>
      </c>
      <c r="R1500" s="68" t="s">
        <v>638</v>
      </c>
      <c r="S1500" s="363"/>
      <c r="T1500" s="277"/>
    </row>
    <row r="1501" spans="1:20" ht="89.25">
      <c r="A1501" s="192">
        <v>587</v>
      </c>
      <c r="B1501" s="68"/>
      <c r="C1501" s="214" t="s">
        <v>673</v>
      </c>
      <c r="D1501" s="215">
        <v>45127</v>
      </c>
      <c r="E1501" s="192" t="s">
        <v>4000</v>
      </c>
      <c r="F1501" s="192" t="s">
        <v>3</v>
      </c>
      <c r="G1501" s="192">
        <v>2127375</v>
      </c>
      <c r="H1501" s="68"/>
      <c r="I1501" s="198" t="s">
        <v>4354</v>
      </c>
      <c r="J1501" s="68"/>
      <c r="K1501" s="68"/>
      <c r="L1501" s="68"/>
      <c r="M1501" s="68"/>
      <c r="N1501" s="362"/>
      <c r="O1501" s="362"/>
      <c r="P1501" s="216">
        <v>0</v>
      </c>
      <c r="Q1501" s="216">
        <v>661483.11</v>
      </c>
      <c r="R1501" s="68" t="s">
        <v>638</v>
      </c>
      <c r="S1501" s="363"/>
      <c r="T1501" s="277"/>
    </row>
    <row r="1502" spans="1:20" ht="51">
      <c r="A1502" s="192">
        <v>650</v>
      </c>
      <c r="B1502" s="68"/>
      <c r="C1502" s="214" t="s">
        <v>175</v>
      </c>
      <c r="D1502" s="215">
        <v>45128</v>
      </c>
      <c r="E1502" s="192" t="s">
        <v>4001</v>
      </c>
      <c r="F1502" s="192" t="s">
        <v>3</v>
      </c>
      <c r="G1502" s="192">
        <v>2127627</v>
      </c>
      <c r="H1502" s="68"/>
      <c r="I1502" s="198" t="s">
        <v>4355</v>
      </c>
      <c r="J1502" s="68"/>
      <c r="K1502" s="68"/>
      <c r="L1502" s="68"/>
      <c r="M1502" s="68"/>
      <c r="N1502" s="362"/>
      <c r="O1502" s="362"/>
      <c r="P1502" s="216">
        <v>0</v>
      </c>
      <c r="Q1502" s="216">
        <v>100</v>
      </c>
      <c r="R1502" s="68" t="s">
        <v>638</v>
      </c>
      <c r="S1502" s="363"/>
      <c r="T1502" s="277"/>
    </row>
    <row r="1503" spans="1:20" ht="51">
      <c r="A1503" s="192">
        <v>650</v>
      </c>
      <c r="B1503" s="68"/>
      <c r="C1503" s="214" t="s">
        <v>175</v>
      </c>
      <c r="D1503" s="215">
        <v>45128</v>
      </c>
      <c r="E1503" s="192" t="s">
        <v>4002</v>
      </c>
      <c r="F1503" s="192" t="s">
        <v>3</v>
      </c>
      <c r="G1503" s="192">
        <v>2127676</v>
      </c>
      <c r="H1503" s="68"/>
      <c r="I1503" s="198" t="s">
        <v>4356</v>
      </c>
      <c r="J1503" s="68"/>
      <c r="K1503" s="68"/>
      <c r="L1503" s="68"/>
      <c r="M1503" s="68"/>
      <c r="N1503" s="362"/>
      <c r="O1503" s="362"/>
      <c r="P1503" s="216">
        <v>0</v>
      </c>
      <c r="Q1503" s="216">
        <v>100</v>
      </c>
      <c r="R1503" s="68" t="s">
        <v>638</v>
      </c>
      <c r="S1503" s="363"/>
      <c r="T1503" s="277"/>
    </row>
    <row r="1504" spans="1:20" ht="51">
      <c r="A1504" s="192">
        <v>86</v>
      </c>
      <c r="B1504" s="68"/>
      <c r="C1504" s="214" t="s">
        <v>50</v>
      </c>
      <c r="D1504" s="215">
        <v>45128</v>
      </c>
      <c r="E1504" s="192" t="s">
        <v>4003</v>
      </c>
      <c r="F1504" s="192" t="s">
        <v>3</v>
      </c>
      <c r="G1504" s="192">
        <v>2127721</v>
      </c>
      <c r="H1504" s="68"/>
      <c r="I1504" s="198" t="s">
        <v>4357</v>
      </c>
      <c r="J1504" s="68"/>
      <c r="K1504" s="68"/>
      <c r="L1504" s="68"/>
      <c r="M1504" s="68"/>
      <c r="N1504" s="362"/>
      <c r="O1504" s="362"/>
      <c r="P1504" s="216">
        <v>0</v>
      </c>
      <c r="Q1504" s="216">
        <v>1379</v>
      </c>
      <c r="R1504" s="68" t="s">
        <v>638</v>
      </c>
      <c r="S1504" s="363"/>
      <c r="T1504" s="277"/>
    </row>
    <row r="1505" spans="1:20" ht="51">
      <c r="A1505" s="192">
        <v>291</v>
      </c>
      <c r="B1505" s="68"/>
      <c r="C1505" s="214" t="s">
        <v>119</v>
      </c>
      <c r="D1505" s="215">
        <v>45128</v>
      </c>
      <c r="E1505" s="192" t="s">
        <v>4004</v>
      </c>
      <c r="F1505" s="192" t="s">
        <v>6</v>
      </c>
      <c r="G1505" s="192">
        <v>1847832</v>
      </c>
      <c r="H1505" s="68"/>
      <c r="I1505" s="198" t="s">
        <v>4358</v>
      </c>
      <c r="J1505" s="68"/>
      <c r="K1505" s="68"/>
      <c r="L1505" s="68"/>
      <c r="M1505" s="68"/>
      <c r="N1505" s="362"/>
      <c r="O1505" s="362"/>
      <c r="P1505" s="216">
        <v>0</v>
      </c>
      <c r="Q1505" s="216">
        <v>27783.55</v>
      </c>
      <c r="R1505" s="68" t="s">
        <v>638</v>
      </c>
      <c r="S1505" s="363"/>
      <c r="T1505" s="277"/>
    </row>
    <row r="1506" spans="1:20" ht="63.75">
      <c r="A1506" s="192">
        <v>650</v>
      </c>
      <c r="B1506" s="68"/>
      <c r="C1506" s="214" t="s">
        <v>175</v>
      </c>
      <c r="D1506" s="215">
        <v>45128</v>
      </c>
      <c r="E1506" s="192" t="s">
        <v>4005</v>
      </c>
      <c r="F1506" s="192" t="s">
        <v>3</v>
      </c>
      <c r="G1506" s="192">
        <v>2127624</v>
      </c>
      <c r="H1506" s="68"/>
      <c r="I1506" s="198" t="s">
        <v>4359</v>
      </c>
      <c r="J1506" s="68"/>
      <c r="K1506" s="68"/>
      <c r="L1506" s="68"/>
      <c r="M1506" s="68"/>
      <c r="N1506" s="362"/>
      <c r="O1506" s="362"/>
      <c r="P1506" s="216">
        <v>0</v>
      </c>
      <c r="Q1506" s="216">
        <v>523</v>
      </c>
      <c r="R1506" s="68" t="s">
        <v>1464</v>
      </c>
      <c r="S1506" s="363"/>
      <c r="T1506" s="277"/>
    </row>
    <row r="1507" spans="1:20" ht="89.25">
      <c r="A1507" s="192">
        <v>587</v>
      </c>
      <c r="B1507" s="68"/>
      <c r="C1507" s="214" t="s">
        <v>673</v>
      </c>
      <c r="D1507" s="215">
        <v>45128</v>
      </c>
      <c r="E1507" s="192" t="s">
        <v>4006</v>
      </c>
      <c r="F1507" s="192" t="s">
        <v>3</v>
      </c>
      <c r="G1507" s="192">
        <v>2127650</v>
      </c>
      <c r="H1507" s="68"/>
      <c r="I1507" s="198" t="s">
        <v>4360</v>
      </c>
      <c r="J1507" s="68"/>
      <c r="K1507" s="68"/>
      <c r="L1507" s="68"/>
      <c r="M1507" s="68"/>
      <c r="N1507" s="362"/>
      <c r="O1507" s="362"/>
      <c r="P1507" s="216">
        <v>0</v>
      </c>
      <c r="Q1507" s="216">
        <v>1619986.35</v>
      </c>
      <c r="R1507" s="68" t="s">
        <v>638</v>
      </c>
      <c r="S1507" s="363"/>
      <c r="T1507" s="277"/>
    </row>
    <row r="1508" spans="1:20" ht="51">
      <c r="A1508" s="192" t="s">
        <v>550</v>
      </c>
      <c r="B1508" s="68"/>
      <c r="C1508" s="214" t="s">
        <v>589</v>
      </c>
      <c r="D1508" s="215">
        <v>45128</v>
      </c>
      <c r="E1508" s="192" t="s">
        <v>4007</v>
      </c>
      <c r="F1508" s="192" t="s">
        <v>3</v>
      </c>
      <c r="G1508" s="192">
        <v>2127673</v>
      </c>
      <c r="H1508" s="68"/>
      <c r="I1508" s="198" t="s">
        <v>4361</v>
      </c>
      <c r="J1508" s="68"/>
      <c r="K1508" s="68"/>
      <c r="L1508" s="68"/>
      <c r="M1508" s="68"/>
      <c r="N1508" s="362"/>
      <c r="O1508" s="362"/>
      <c r="P1508" s="216">
        <v>0</v>
      </c>
      <c r="Q1508" s="216">
        <v>232.25</v>
      </c>
      <c r="R1508" s="68" t="s">
        <v>638</v>
      </c>
      <c r="S1508" s="363"/>
      <c r="T1508" s="277"/>
    </row>
    <row r="1509" spans="1:20" ht="51">
      <c r="A1509" s="192">
        <v>16</v>
      </c>
      <c r="B1509" s="68"/>
      <c r="C1509" s="214" t="s">
        <v>40</v>
      </c>
      <c r="D1509" s="215">
        <v>45128</v>
      </c>
      <c r="E1509" s="192" t="s">
        <v>4008</v>
      </c>
      <c r="F1509" s="192" t="s">
        <v>3</v>
      </c>
      <c r="G1509" s="192">
        <v>2127692</v>
      </c>
      <c r="H1509" s="68"/>
      <c r="I1509" s="198" t="s">
        <v>4362</v>
      </c>
      <c r="J1509" s="68"/>
      <c r="K1509" s="68"/>
      <c r="L1509" s="68"/>
      <c r="M1509" s="68"/>
      <c r="N1509" s="362"/>
      <c r="O1509" s="362"/>
      <c r="P1509" s="216">
        <v>0</v>
      </c>
      <c r="Q1509" s="216">
        <v>220251.73</v>
      </c>
      <c r="R1509" s="68" t="s">
        <v>638</v>
      </c>
      <c r="S1509" s="363"/>
      <c r="T1509" s="277"/>
    </row>
    <row r="1510" spans="1:20" ht="63.75">
      <c r="A1510" s="192">
        <v>291</v>
      </c>
      <c r="B1510" s="68"/>
      <c r="C1510" s="214" t="s">
        <v>119</v>
      </c>
      <c r="D1510" s="215">
        <v>45128</v>
      </c>
      <c r="E1510" s="192" t="s">
        <v>4010</v>
      </c>
      <c r="F1510" s="192" t="s">
        <v>10</v>
      </c>
      <c r="G1510" s="192">
        <v>2347512</v>
      </c>
      <c r="H1510" s="68"/>
      <c r="I1510" s="198" t="s">
        <v>4364</v>
      </c>
      <c r="J1510" s="68"/>
      <c r="K1510" s="68"/>
      <c r="L1510" s="68"/>
      <c r="M1510" s="68"/>
      <c r="N1510" s="362"/>
      <c r="O1510" s="362"/>
      <c r="P1510" s="216">
        <v>50</v>
      </c>
      <c r="Q1510" s="216">
        <v>0</v>
      </c>
      <c r="R1510" s="68" t="s">
        <v>638</v>
      </c>
      <c r="S1510" s="363"/>
      <c r="T1510" s="277"/>
    </row>
    <row r="1511" spans="1:20" ht="63.75">
      <c r="A1511" s="192">
        <v>597</v>
      </c>
      <c r="B1511" s="68"/>
      <c r="C1511" s="214" t="s">
        <v>677</v>
      </c>
      <c r="D1511" s="215">
        <v>45128</v>
      </c>
      <c r="E1511" s="192" t="s">
        <v>4011</v>
      </c>
      <c r="F1511" s="192" t="s">
        <v>6</v>
      </c>
      <c r="G1511" s="192">
        <v>2347813</v>
      </c>
      <c r="H1511" s="68"/>
      <c r="I1511" s="198" t="s">
        <v>4365</v>
      </c>
      <c r="J1511" s="68"/>
      <c r="K1511" s="68"/>
      <c r="L1511" s="68"/>
      <c r="M1511" s="68"/>
      <c r="N1511" s="362"/>
      <c r="O1511" s="362"/>
      <c r="P1511" s="216">
        <v>0</v>
      </c>
      <c r="Q1511" s="216">
        <v>3704400</v>
      </c>
      <c r="R1511" s="68" t="s">
        <v>638</v>
      </c>
      <c r="S1511" s="363"/>
      <c r="T1511" s="277"/>
    </row>
    <row r="1512" spans="1:20" ht="89.25">
      <c r="A1512" s="192" t="s">
        <v>541</v>
      </c>
      <c r="B1512" s="68"/>
      <c r="C1512" s="214" t="s">
        <v>590</v>
      </c>
      <c r="D1512" s="215">
        <v>45128</v>
      </c>
      <c r="E1512" s="192" t="s">
        <v>4012</v>
      </c>
      <c r="F1512" s="192" t="s">
        <v>639</v>
      </c>
      <c r="G1512" s="192">
        <v>6114580</v>
      </c>
      <c r="H1512" s="68"/>
      <c r="I1512" s="198" t="s">
        <v>4366</v>
      </c>
      <c r="J1512" s="68"/>
      <c r="K1512" s="68"/>
      <c r="L1512" s="68"/>
      <c r="M1512" s="68"/>
      <c r="N1512" s="362"/>
      <c r="O1512" s="362"/>
      <c r="P1512" s="216">
        <v>0</v>
      </c>
      <c r="Q1512" s="216">
        <v>1189567.04</v>
      </c>
      <c r="R1512" s="68" t="s">
        <v>638</v>
      </c>
      <c r="S1512" s="363"/>
      <c r="T1512" s="277"/>
    </row>
    <row r="1513" spans="1:20" ht="63.75">
      <c r="A1513" s="192">
        <v>597</v>
      </c>
      <c r="B1513" s="68"/>
      <c r="C1513" s="214" t="s">
        <v>677</v>
      </c>
      <c r="D1513" s="215">
        <v>45128</v>
      </c>
      <c r="E1513" s="192" t="s">
        <v>4013</v>
      </c>
      <c r="F1513" s="192" t="s">
        <v>14</v>
      </c>
      <c r="G1513" s="192">
        <v>2347814</v>
      </c>
      <c r="H1513" s="68"/>
      <c r="I1513" s="198" t="s">
        <v>4367</v>
      </c>
      <c r="J1513" s="68"/>
      <c r="K1513" s="68"/>
      <c r="L1513" s="68"/>
      <c r="M1513" s="68"/>
      <c r="N1513" s="362"/>
      <c r="O1513" s="362"/>
      <c r="P1513" s="216">
        <v>50</v>
      </c>
      <c r="Q1513" s="216">
        <v>0</v>
      </c>
      <c r="R1513" s="68" t="s">
        <v>638</v>
      </c>
      <c r="S1513" s="363"/>
      <c r="T1513" s="277"/>
    </row>
    <row r="1514" spans="1:20" ht="76.5">
      <c r="A1514" s="192">
        <v>597</v>
      </c>
      <c r="B1514" s="68"/>
      <c r="C1514" s="214" t="s">
        <v>677</v>
      </c>
      <c r="D1514" s="215">
        <v>45128</v>
      </c>
      <c r="E1514" s="192" t="s">
        <v>4014</v>
      </c>
      <c r="F1514" s="192" t="s">
        <v>10</v>
      </c>
      <c r="G1514" s="192">
        <v>1064815</v>
      </c>
      <c r="H1514" s="68"/>
      <c r="I1514" s="198" t="s">
        <v>4368</v>
      </c>
      <c r="J1514" s="68"/>
      <c r="K1514" s="68"/>
      <c r="L1514" s="68"/>
      <c r="M1514" s="68"/>
      <c r="N1514" s="362"/>
      <c r="O1514" s="362"/>
      <c r="P1514" s="216">
        <v>270</v>
      </c>
      <c r="Q1514" s="216">
        <v>0</v>
      </c>
      <c r="R1514" s="68" t="s">
        <v>638</v>
      </c>
      <c r="S1514" s="363"/>
      <c r="T1514" s="277"/>
    </row>
    <row r="1515" spans="1:20" ht="102">
      <c r="A1515" s="192">
        <v>597</v>
      </c>
      <c r="B1515" s="68"/>
      <c r="C1515" s="214" t="s">
        <v>677</v>
      </c>
      <c r="D1515" s="215">
        <v>45128</v>
      </c>
      <c r="E1515" s="192" t="s">
        <v>4015</v>
      </c>
      <c r="F1515" s="192" t="s">
        <v>10</v>
      </c>
      <c r="G1515" s="192">
        <v>1064808</v>
      </c>
      <c r="H1515" s="68"/>
      <c r="I1515" s="198" t="s">
        <v>4369</v>
      </c>
      <c r="J1515" s="68"/>
      <c r="K1515" s="68"/>
      <c r="L1515" s="68"/>
      <c r="M1515" s="68"/>
      <c r="N1515" s="362"/>
      <c r="O1515" s="362"/>
      <c r="P1515" s="216">
        <v>2023.96</v>
      </c>
      <c r="Q1515" s="216">
        <v>0</v>
      </c>
      <c r="R1515" s="68" t="s">
        <v>638</v>
      </c>
      <c r="S1515" s="363"/>
      <c r="T1515" s="277"/>
    </row>
    <row r="1516" spans="1:20" ht="51">
      <c r="A1516" s="192">
        <v>650</v>
      </c>
      <c r="B1516" s="68"/>
      <c r="C1516" s="214" t="s">
        <v>175</v>
      </c>
      <c r="D1516" s="215">
        <v>45131</v>
      </c>
      <c r="E1516" s="192" t="s">
        <v>4017</v>
      </c>
      <c r="F1516" s="192" t="s">
        <v>3</v>
      </c>
      <c r="G1516" s="192">
        <v>2127958</v>
      </c>
      <c r="H1516" s="68"/>
      <c r="I1516" s="198" t="s">
        <v>4371</v>
      </c>
      <c r="J1516" s="68"/>
      <c r="K1516" s="68"/>
      <c r="L1516" s="68"/>
      <c r="M1516" s="68"/>
      <c r="N1516" s="362"/>
      <c r="O1516" s="362"/>
      <c r="P1516" s="216">
        <v>0</v>
      </c>
      <c r="Q1516" s="216">
        <v>120</v>
      </c>
      <c r="R1516" s="68" t="s">
        <v>638</v>
      </c>
      <c r="S1516" s="363"/>
      <c r="T1516" s="277"/>
    </row>
    <row r="1517" spans="1:20" ht="51">
      <c r="A1517" s="192">
        <v>46</v>
      </c>
      <c r="B1517" s="68"/>
      <c r="C1517" s="214" t="s">
        <v>1379</v>
      </c>
      <c r="D1517" s="215">
        <v>45131</v>
      </c>
      <c r="E1517" s="192" t="s">
        <v>4018</v>
      </c>
      <c r="F1517" s="192" t="s">
        <v>3</v>
      </c>
      <c r="G1517" s="192">
        <v>2127974</v>
      </c>
      <c r="H1517" s="68"/>
      <c r="I1517" s="198" t="s">
        <v>4372</v>
      </c>
      <c r="J1517" s="68"/>
      <c r="K1517" s="68"/>
      <c r="L1517" s="68"/>
      <c r="M1517" s="68"/>
      <c r="N1517" s="362"/>
      <c r="O1517" s="362"/>
      <c r="P1517" s="216">
        <v>0</v>
      </c>
      <c r="Q1517" s="216">
        <v>3690</v>
      </c>
      <c r="R1517" s="68" t="s">
        <v>638</v>
      </c>
      <c r="S1517" s="363"/>
      <c r="T1517" s="277"/>
    </row>
    <row r="1518" spans="1:20" ht="63.75">
      <c r="A1518" s="192">
        <v>86</v>
      </c>
      <c r="B1518" s="68"/>
      <c r="C1518" s="214" t="s">
        <v>50</v>
      </c>
      <c r="D1518" s="215">
        <v>45131</v>
      </c>
      <c r="E1518" s="192" t="s">
        <v>4019</v>
      </c>
      <c r="F1518" s="192" t="s">
        <v>3</v>
      </c>
      <c r="G1518" s="192">
        <v>2127984</v>
      </c>
      <c r="H1518" s="68"/>
      <c r="I1518" s="198" t="s">
        <v>4373</v>
      </c>
      <c r="J1518" s="68"/>
      <c r="K1518" s="68"/>
      <c r="L1518" s="68"/>
      <c r="M1518" s="68"/>
      <c r="N1518" s="362"/>
      <c r="O1518" s="362"/>
      <c r="P1518" s="216">
        <v>0</v>
      </c>
      <c r="Q1518" s="216">
        <v>141.6</v>
      </c>
      <c r="R1518" s="68" t="s">
        <v>638</v>
      </c>
      <c r="S1518" s="363"/>
      <c r="T1518" s="277"/>
    </row>
    <row r="1519" spans="1:20" ht="89.25">
      <c r="A1519" s="192" t="s">
        <v>542</v>
      </c>
      <c r="B1519" s="68"/>
      <c r="C1519" s="214" t="s">
        <v>691</v>
      </c>
      <c r="D1519" s="215">
        <v>45131</v>
      </c>
      <c r="E1519" s="192" t="s">
        <v>4020</v>
      </c>
      <c r="F1519" s="192" t="s">
        <v>639</v>
      </c>
      <c r="G1519" s="192">
        <v>6130539</v>
      </c>
      <c r="H1519" s="68"/>
      <c r="I1519" s="198" t="s">
        <v>4374</v>
      </c>
      <c r="J1519" s="68"/>
      <c r="K1519" s="68"/>
      <c r="L1519" s="68"/>
      <c r="M1519" s="68"/>
      <c r="N1519" s="362"/>
      <c r="O1519" s="362"/>
      <c r="P1519" s="216">
        <v>0</v>
      </c>
      <c r="Q1519" s="216">
        <v>83773.399999999994</v>
      </c>
      <c r="R1519" s="68" t="s">
        <v>638</v>
      </c>
      <c r="S1519" s="363"/>
      <c r="T1519" s="277"/>
    </row>
    <row r="1520" spans="1:20" ht="51">
      <c r="A1520" s="192">
        <v>862</v>
      </c>
      <c r="B1520" s="68"/>
      <c r="C1520" s="214" t="s">
        <v>187</v>
      </c>
      <c r="D1520" s="215">
        <v>45131</v>
      </c>
      <c r="E1520" s="192" t="s">
        <v>4021</v>
      </c>
      <c r="F1520" s="192" t="s">
        <v>3</v>
      </c>
      <c r="G1520" s="192">
        <v>2127980</v>
      </c>
      <c r="H1520" s="68"/>
      <c r="I1520" s="198" t="s">
        <v>4375</v>
      </c>
      <c r="J1520" s="68"/>
      <c r="K1520" s="68"/>
      <c r="L1520" s="68"/>
      <c r="M1520" s="68"/>
      <c r="N1520" s="362"/>
      <c r="O1520" s="362"/>
      <c r="P1520" s="216">
        <v>0</v>
      </c>
      <c r="Q1520" s="216">
        <v>2237.71</v>
      </c>
      <c r="R1520" s="68" t="s">
        <v>638</v>
      </c>
      <c r="S1520" s="363"/>
      <c r="T1520" s="277"/>
    </row>
    <row r="1521" spans="1:20" ht="76.5">
      <c r="A1521" s="192">
        <v>272</v>
      </c>
      <c r="B1521" s="68"/>
      <c r="C1521" s="214" t="s">
        <v>112</v>
      </c>
      <c r="D1521" s="215">
        <v>45131</v>
      </c>
      <c r="E1521" s="192" t="s">
        <v>4022</v>
      </c>
      <c r="F1521" s="192" t="s">
        <v>3</v>
      </c>
      <c r="G1521" s="192">
        <v>2127985</v>
      </c>
      <c r="H1521" s="68"/>
      <c r="I1521" s="198" t="s">
        <v>5757</v>
      </c>
      <c r="J1521" s="68"/>
      <c r="K1521" s="68"/>
      <c r="L1521" s="68"/>
      <c r="M1521" s="68"/>
      <c r="N1521" s="362"/>
      <c r="O1521" s="362"/>
      <c r="P1521" s="216">
        <v>0</v>
      </c>
      <c r="Q1521" s="216">
        <v>26339.54</v>
      </c>
      <c r="R1521" s="68" t="s">
        <v>638</v>
      </c>
      <c r="S1521" s="363"/>
      <c r="T1521" s="277"/>
    </row>
    <row r="1522" spans="1:20" ht="76.5">
      <c r="A1522" s="192">
        <v>272</v>
      </c>
      <c r="B1522" s="68"/>
      <c r="C1522" s="214" t="s">
        <v>112</v>
      </c>
      <c r="D1522" s="215">
        <v>45131</v>
      </c>
      <c r="E1522" s="192" t="s">
        <v>4022</v>
      </c>
      <c r="F1522" s="192" t="s">
        <v>3</v>
      </c>
      <c r="G1522" s="192">
        <v>2127985</v>
      </c>
      <c r="H1522" s="68"/>
      <c r="I1522" s="198" t="s">
        <v>5757</v>
      </c>
      <c r="J1522" s="68"/>
      <c r="K1522" s="68"/>
      <c r="L1522" s="68"/>
      <c r="M1522" s="68"/>
      <c r="N1522" s="362"/>
      <c r="O1522" s="362"/>
      <c r="P1522" s="216">
        <v>0</v>
      </c>
      <c r="Q1522" s="216">
        <v>23320.13</v>
      </c>
      <c r="R1522" s="68" t="s">
        <v>638</v>
      </c>
      <c r="S1522" s="363"/>
      <c r="T1522" s="277"/>
    </row>
    <row r="1523" spans="1:20" ht="76.5">
      <c r="A1523" s="192">
        <v>283</v>
      </c>
      <c r="B1523" s="68"/>
      <c r="C1523" s="214" t="s">
        <v>115</v>
      </c>
      <c r="D1523" s="215">
        <v>45131</v>
      </c>
      <c r="E1523" s="192" t="s">
        <v>4022</v>
      </c>
      <c r="F1523" s="192" t="s">
        <v>3</v>
      </c>
      <c r="G1523" s="192">
        <v>2127985</v>
      </c>
      <c r="H1523" s="68"/>
      <c r="I1523" s="198" t="s">
        <v>5757</v>
      </c>
      <c r="J1523" s="68"/>
      <c r="K1523" s="68"/>
      <c r="L1523" s="68"/>
      <c r="M1523" s="68"/>
      <c r="N1523" s="362"/>
      <c r="O1523" s="362"/>
      <c r="P1523" s="216">
        <v>0</v>
      </c>
      <c r="Q1523" s="216">
        <v>66017.89</v>
      </c>
      <c r="R1523" s="68" t="s">
        <v>638</v>
      </c>
      <c r="S1523" s="363"/>
      <c r="T1523" s="277"/>
    </row>
    <row r="1524" spans="1:20" ht="51">
      <c r="A1524" s="192" t="s">
        <v>550</v>
      </c>
      <c r="B1524" s="68"/>
      <c r="C1524" s="214" t="s">
        <v>589</v>
      </c>
      <c r="D1524" s="215">
        <v>45131</v>
      </c>
      <c r="E1524" s="192" t="s">
        <v>4023</v>
      </c>
      <c r="F1524" s="192" t="s">
        <v>3</v>
      </c>
      <c r="G1524" s="192">
        <v>2127992</v>
      </c>
      <c r="H1524" s="68"/>
      <c r="I1524" s="198" t="s">
        <v>4376</v>
      </c>
      <c r="J1524" s="68"/>
      <c r="K1524" s="68"/>
      <c r="L1524" s="68"/>
      <c r="M1524" s="68"/>
      <c r="N1524" s="362"/>
      <c r="O1524" s="362"/>
      <c r="P1524" s="216">
        <v>0</v>
      </c>
      <c r="Q1524" s="216">
        <v>3009</v>
      </c>
      <c r="R1524" s="68" t="s">
        <v>638</v>
      </c>
      <c r="S1524" s="363"/>
      <c r="T1524" s="277"/>
    </row>
    <row r="1525" spans="1:20" ht="51">
      <c r="A1525" s="192" t="s">
        <v>550</v>
      </c>
      <c r="B1525" s="68"/>
      <c r="C1525" s="214" t="s">
        <v>589</v>
      </c>
      <c r="D1525" s="215">
        <v>45131</v>
      </c>
      <c r="E1525" s="192" t="s">
        <v>4024</v>
      </c>
      <c r="F1525" s="192" t="s">
        <v>3</v>
      </c>
      <c r="G1525" s="192">
        <v>2127994</v>
      </c>
      <c r="H1525" s="68"/>
      <c r="I1525" s="198" t="s">
        <v>4377</v>
      </c>
      <c r="J1525" s="68"/>
      <c r="K1525" s="68"/>
      <c r="L1525" s="68"/>
      <c r="M1525" s="68"/>
      <c r="N1525" s="362"/>
      <c r="O1525" s="362"/>
      <c r="P1525" s="216">
        <v>0</v>
      </c>
      <c r="Q1525" s="216">
        <v>4747.96</v>
      </c>
      <c r="R1525" s="68" t="s">
        <v>638</v>
      </c>
      <c r="S1525" s="363"/>
      <c r="T1525" s="277"/>
    </row>
    <row r="1526" spans="1:20" ht="76.5">
      <c r="A1526" s="192">
        <v>660</v>
      </c>
      <c r="B1526" s="68"/>
      <c r="C1526" s="214" t="s">
        <v>176</v>
      </c>
      <c r="D1526" s="215">
        <v>45131</v>
      </c>
      <c r="E1526" s="192" t="s">
        <v>4025</v>
      </c>
      <c r="F1526" s="192" t="s">
        <v>3</v>
      </c>
      <c r="G1526" s="192">
        <v>2128011</v>
      </c>
      <c r="H1526" s="68"/>
      <c r="I1526" s="198" t="s">
        <v>5758</v>
      </c>
      <c r="J1526" s="68"/>
      <c r="K1526" s="68"/>
      <c r="L1526" s="68"/>
      <c r="M1526" s="68"/>
      <c r="N1526" s="362"/>
      <c r="O1526" s="362"/>
      <c r="P1526" s="216">
        <v>0</v>
      </c>
      <c r="Q1526" s="216">
        <v>140467.03</v>
      </c>
      <c r="R1526" s="68" t="s">
        <v>1464</v>
      </c>
      <c r="S1526" s="363"/>
      <c r="T1526" s="277"/>
    </row>
    <row r="1527" spans="1:20" ht="51">
      <c r="A1527" s="192" t="s">
        <v>550</v>
      </c>
      <c r="B1527" s="68"/>
      <c r="C1527" s="214" t="s">
        <v>589</v>
      </c>
      <c r="D1527" s="215">
        <v>45132</v>
      </c>
      <c r="E1527" s="192" t="s">
        <v>4026</v>
      </c>
      <c r="F1527" s="192" t="s">
        <v>3</v>
      </c>
      <c r="G1527" s="192">
        <v>2128332</v>
      </c>
      <c r="H1527" s="68"/>
      <c r="I1527" s="198" t="s">
        <v>4380</v>
      </c>
      <c r="J1527" s="68"/>
      <c r="K1527" s="68"/>
      <c r="L1527" s="68"/>
      <c r="M1527" s="68"/>
      <c r="N1527" s="362"/>
      <c r="O1527" s="362"/>
      <c r="P1527" s="216">
        <v>0</v>
      </c>
      <c r="Q1527" s="216">
        <v>459.22</v>
      </c>
      <c r="R1527" s="68" t="s">
        <v>638</v>
      </c>
      <c r="S1527" s="363"/>
      <c r="T1527" s="277"/>
    </row>
    <row r="1528" spans="1:20" ht="51">
      <c r="A1528" s="192">
        <v>650</v>
      </c>
      <c r="B1528" s="68"/>
      <c r="C1528" s="214" t="s">
        <v>175</v>
      </c>
      <c r="D1528" s="215">
        <v>45132</v>
      </c>
      <c r="E1528" s="192" t="s">
        <v>4027</v>
      </c>
      <c r="F1528" s="192" t="s">
        <v>3</v>
      </c>
      <c r="G1528" s="192">
        <v>2128334</v>
      </c>
      <c r="H1528" s="68"/>
      <c r="I1528" s="198" t="s">
        <v>4381</v>
      </c>
      <c r="J1528" s="68"/>
      <c r="K1528" s="68"/>
      <c r="L1528" s="68"/>
      <c r="M1528" s="68"/>
      <c r="N1528" s="362"/>
      <c r="O1528" s="362"/>
      <c r="P1528" s="216">
        <v>0</v>
      </c>
      <c r="Q1528" s="216">
        <v>100</v>
      </c>
      <c r="R1528" s="68" t="s">
        <v>638</v>
      </c>
      <c r="S1528" s="363"/>
      <c r="T1528" s="277"/>
    </row>
    <row r="1529" spans="1:20" ht="51">
      <c r="A1529" s="192">
        <v>203</v>
      </c>
      <c r="B1529" s="68"/>
      <c r="C1529" s="214" t="s">
        <v>86</v>
      </c>
      <c r="D1529" s="215">
        <v>45132</v>
      </c>
      <c r="E1529" s="192" t="s">
        <v>4028</v>
      </c>
      <c r="F1529" s="192" t="s">
        <v>3</v>
      </c>
      <c r="G1529" s="192">
        <v>2128345</v>
      </c>
      <c r="H1529" s="68"/>
      <c r="I1529" s="198" t="s">
        <v>4382</v>
      </c>
      <c r="J1529" s="68"/>
      <c r="K1529" s="68"/>
      <c r="L1529" s="68"/>
      <c r="M1529" s="68"/>
      <c r="N1529" s="362"/>
      <c r="O1529" s="362"/>
      <c r="P1529" s="216">
        <v>0</v>
      </c>
      <c r="Q1529" s="216">
        <v>15</v>
      </c>
      <c r="R1529" s="68" t="s">
        <v>638</v>
      </c>
      <c r="S1529" s="363"/>
      <c r="T1529" s="277"/>
    </row>
    <row r="1530" spans="1:20" ht="63.75">
      <c r="A1530" s="192">
        <v>865</v>
      </c>
      <c r="B1530" s="68"/>
      <c r="C1530" s="214" t="s">
        <v>188</v>
      </c>
      <c r="D1530" s="215">
        <v>45132</v>
      </c>
      <c r="E1530" s="192" t="s">
        <v>4029</v>
      </c>
      <c r="F1530" s="192" t="s">
        <v>3</v>
      </c>
      <c r="G1530" s="192">
        <v>2128354</v>
      </c>
      <c r="H1530" s="68"/>
      <c r="I1530" s="198" t="s">
        <v>4383</v>
      </c>
      <c r="J1530" s="68"/>
      <c r="K1530" s="68"/>
      <c r="L1530" s="68"/>
      <c r="M1530" s="68"/>
      <c r="N1530" s="362"/>
      <c r="O1530" s="362"/>
      <c r="P1530" s="216">
        <v>0</v>
      </c>
      <c r="Q1530" s="216">
        <v>40.67</v>
      </c>
      <c r="R1530" s="68" t="s">
        <v>638</v>
      </c>
      <c r="S1530" s="363"/>
      <c r="T1530" s="277"/>
    </row>
    <row r="1531" spans="1:20" ht="63.75">
      <c r="A1531" s="192">
        <v>344</v>
      </c>
      <c r="B1531" s="68"/>
      <c r="C1531" s="214" t="s">
        <v>139</v>
      </c>
      <c r="D1531" s="215">
        <v>45132</v>
      </c>
      <c r="E1531" s="192" t="s">
        <v>4030</v>
      </c>
      <c r="F1531" s="192" t="s">
        <v>6</v>
      </c>
      <c r="G1531" s="192">
        <v>1849209</v>
      </c>
      <c r="H1531" s="68"/>
      <c r="I1531" s="198" t="s">
        <v>4384</v>
      </c>
      <c r="J1531" s="68"/>
      <c r="K1531" s="68"/>
      <c r="L1531" s="68"/>
      <c r="M1531" s="68"/>
      <c r="N1531" s="362"/>
      <c r="O1531" s="362"/>
      <c r="P1531" s="216">
        <v>0</v>
      </c>
      <c r="Q1531" s="216">
        <v>143100</v>
      </c>
      <c r="R1531" s="68" t="s">
        <v>638</v>
      </c>
      <c r="S1531" s="363"/>
      <c r="T1531" s="277"/>
    </row>
    <row r="1532" spans="1:20" ht="76.5">
      <c r="A1532" s="192">
        <v>682</v>
      </c>
      <c r="B1532" s="68"/>
      <c r="C1532" s="214" t="s">
        <v>1250</v>
      </c>
      <c r="D1532" s="215">
        <v>45132</v>
      </c>
      <c r="E1532" s="192" t="s">
        <v>4031</v>
      </c>
      <c r="F1532" s="192" t="s">
        <v>3</v>
      </c>
      <c r="G1532" s="192">
        <v>2128237</v>
      </c>
      <c r="H1532" s="68"/>
      <c r="I1532" s="198" t="s">
        <v>5759</v>
      </c>
      <c r="J1532" s="68"/>
      <c r="K1532" s="68"/>
      <c r="L1532" s="68"/>
      <c r="M1532" s="68"/>
      <c r="N1532" s="362"/>
      <c r="O1532" s="362"/>
      <c r="P1532" s="216">
        <v>0</v>
      </c>
      <c r="Q1532" s="216">
        <v>3040.95</v>
      </c>
      <c r="R1532" s="68" t="s">
        <v>1464</v>
      </c>
      <c r="S1532" s="363"/>
      <c r="T1532" s="277"/>
    </row>
    <row r="1533" spans="1:20" ht="76.5">
      <c r="A1533" s="192">
        <v>20</v>
      </c>
      <c r="B1533" s="68"/>
      <c r="C1533" s="214" t="s">
        <v>41</v>
      </c>
      <c r="D1533" s="215">
        <v>45132</v>
      </c>
      <c r="E1533" s="192" t="s">
        <v>4031</v>
      </c>
      <c r="F1533" s="192" t="s">
        <v>3</v>
      </c>
      <c r="G1533" s="192">
        <v>2128237</v>
      </c>
      <c r="H1533" s="68"/>
      <c r="I1533" s="198" t="s">
        <v>5759</v>
      </c>
      <c r="J1533" s="68"/>
      <c r="K1533" s="68"/>
      <c r="L1533" s="68"/>
      <c r="M1533" s="68"/>
      <c r="N1533" s="362"/>
      <c r="O1533" s="362"/>
      <c r="P1533" s="216">
        <v>0</v>
      </c>
      <c r="Q1533" s="216">
        <v>1259.6300000000001</v>
      </c>
      <c r="R1533" s="68" t="s">
        <v>1464</v>
      </c>
      <c r="S1533" s="363"/>
      <c r="T1533" s="277"/>
    </row>
    <row r="1534" spans="1:20" ht="76.5">
      <c r="A1534" s="192">
        <v>20</v>
      </c>
      <c r="B1534" s="68"/>
      <c r="C1534" s="214" t="s">
        <v>41</v>
      </c>
      <c r="D1534" s="215">
        <v>45132</v>
      </c>
      <c r="E1534" s="192" t="s">
        <v>4031</v>
      </c>
      <c r="F1534" s="192" t="s">
        <v>3</v>
      </c>
      <c r="G1534" s="192">
        <v>2128237</v>
      </c>
      <c r="H1534" s="68"/>
      <c r="I1534" s="198" t="s">
        <v>5759</v>
      </c>
      <c r="J1534" s="68"/>
      <c r="K1534" s="68"/>
      <c r="L1534" s="68"/>
      <c r="M1534" s="68"/>
      <c r="N1534" s="362"/>
      <c r="O1534" s="362"/>
      <c r="P1534" s="216">
        <v>0</v>
      </c>
      <c r="Q1534" s="216">
        <v>6206.22</v>
      </c>
      <c r="R1534" s="68" t="s">
        <v>1464</v>
      </c>
      <c r="S1534" s="363"/>
      <c r="T1534" s="277"/>
    </row>
    <row r="1535" spans="1:20" ht="76.5">
      <c r="A1535" s="192">
        <v>46</v>
      </c>
      <c r="B1535" s="68"/>
      <c r="C1535" s="214" t="s">
        <v>1379</v>
      </c>
      <c r="D1535" s="215">
        <v>45132</v>
      </c>
      <c r="E1535" s="192" t="s">
        <v>4031</v>
      </c>
      <c r="F1535" s="192" t="s">
        <v>3</v>
      </c>
      <c r="G1535" s="192">
        <v>2128237</v>
      </c>
      <c r="H1535" s="68"/>
      <c r="I1535" s="198" t="s">
        <v>5759</v>
      </c>
      <c r="J1535" s="68"/>
      <c r="K1535" s="68"/>
      <c r="L1535" s="68"/>
      <c r="M1535" s="68"/>
      <c r="N1535" s="362"/>
      <c r="O1535" s="362"/>
      <c r="P1535" s="216">
        <v>0</v>
      </c>
      <c r="Q1535" s="216">
        <v>69224.28</v>
      </c>
      <c r="R1535" s="68" t="s">
        <v>1464</v>
      </c>
      <c r="S1535" s="363"/>
      <c r="T1535" s="277"/>
    </row>
    <row r="1536" spans="1:20" ht="76.5">
      <c r="A1536" s="192">
        <v>580</v>
      </c>
      <c r="B1536" s="68"/>
      <c r="C1536" s="214" t="s">
        <v>169</v>
      </c>
      <c r="D1536" s="215">
        <v>45132</v>
      </c>
      <c r="E1536" s="192" t="s">
        <v>4031</v>
      </c>
      <c r="F1536" s="192" t="s">
        <v>3</v>
      </c>
      <c r="G1536" s="192">
        <v>2128237</v>
      </c>
      <c r="H1536" s="68"/>
      <c r="I1536" s="198" t="s">
        <v>5759</v>
      </c>
      <c r="J1536" s="68"/>
      <c r="K1536" s="68"/>
      <c r="L1536" s="68"/>
      <c r="M1536" s="68"/>
      <c r="N1536" s="362"/>
      <c r="O1536" s="362"/>
      <c r="P1536" s="216">
        <v>0</v>
      </c>
      <c r="Q1536" s="216">
        <v>5506.24</v>
      </c>
      <c r="R1536" s="68" t="s">
        <v>1464</v>
      </c>
      <c r="S1536" s="363"/>
      <c r="T1536" s="277"/>
    </row>
    <row r="1537" spans="1:20" ht="76.5">
      <c r="A1537" s="192">
        <v>682</v>
      </c>
      <c r="B1537" s="68"/>
      <c r="C1537" s="214" t="s">
        <v>1250</v>
      </c>
      <c r="D1537" s="215">
        <v>45132</v>
      </c>
      <c r="E1537" s="192" t="s">
        <v>4031</v>
      </c>
      <c r="F1537" s="192" t="s">
        <v>3</v>
      </c>
      <c r="G1537" s="192">
        <v>2128237</v>
      </c>
      <c r="H1537" s="68"/>
      <c r="I1537" s="198" t="s">
        <v>5759</v>
      </c>
      <c r="J1537" s="68"/>
      <c r="K1537" s="68"/>
      <c r="L1537" s="68"/>
      <c r="M1537" s="68"/>
      <c r="N1537" s="362"/>
      <c r="O1537" s="362"/>
      <c r="P1537" s="216">
        <v>0</v>
      </c>
      <c r="Q1537" s="216">
        <v>4513.67</v>
      </c>
      <c r="R1537" s="68" t="s">
        <v>1464</v>
      </c>
      <c r="S1537" s="363"/>
      <c r="T1537" s="277"/>
    </row>
    <row r="1538" spans="1:20" ht="76.5">
      <c r="A1538" s="192">
        <v>206</v>
      </c>
      <c r="B1538" s="68"/>
      <c r="C1538" s="214" t="s">
        <v>87</v>
      </c>
      <c r="D1538" s="215">
        <v>45132</v>
      </c>
      <c r="E1538" s="192" t="s">
        <v>4031</v>
      </c>
      <c r="F1538" s="192" t="s">
        <v>3</v>
      </c>
      <c r="G1538" s="192">
        <v>2128237</v>
      </c>
      <c r="H1538" s="68"/>
      <c r="I1538" s="198" t="s">
        <v>5759</v>
      </c>
      <c r="J1538" s="68"/>
      <c r="K1538" s="68"/>
      <c r="L1538" s="68"/>
      <c r="M1538" s="68"/>
      <c r="N1538" s="362"/>
      <c r="O1538" s="362"/>
      <c r="P1538" s="216">
        <v>0</v>
      </c>
      <c r="Q1538" s="216">
        <v>2830.5</v>
      </c>
      <c r="R1538" s="68" t="s">
        <v>1464</v>
      </c>
      <c r="S1538" s="363"/>
      <c r="T1538" s="277"/>
    </row>
    <row r="1539" spans="1:20" ht="51">
      <c r="A1539" s="192" t="s">
        <v>550</v>
      </c>
      <c r="B1539" s="68"/>
      <c r="C1539" s="214" t="s">
        <v>589</v>
      </c>
      <c r="D1539" s="215">
        <v>45132</v>
      </c>
      <c r="E1539" s="192" t="s">
        <v>4032</v>
      </c>
      <c r="F1539" s="192" t="s">
        <v>3</v>
      </c>
      <c r="G1539" s="192">
        <v>2128268</v>
      </c>
      <c r="H1539" s="68"/>
      <c r="I1539" s="198" t="s">
        <v>4385</v>
      </c>
      <c r="J1539" s="68"/>
      <c r="K1539" s="68"/>
      <c r="L1539" s="68"/>
      <c r="M1539" s="68"/>
      <c r="N1539" s="362"/>
      <c r="O1539" s="362"/>
      <c r="P1539" s="216">
        <v>0</v>
      </c>
      <c r="Q1539" s="216">
        <v>19</v>
      </c>
      <c r="R1539" s="68" t="s">
        <v>638</v>
      </c>
      <c r="S1539" s="363"/>
      <c r="T1539" s="277"/>
    </row>
    <row r="1540" spans="1:20" ht="63.75">
      <c r="A1540" s="192">
        <v>597</v>
      </c>
      <c r="B1540" s="68"/>
      <c r="C1540" s="214" t="s">
        <v>677</v>
      </c>
      <c r="D1540" s="215">
        <v>45132</v>
      </c>
      <c r="E1540" s="192" t="s">
        <v>4033</v>
      </c>
      <c r="F1540" s="192" t="s">
        <v>6</v>
      </c>
      <c r="G1540" s="192">
        <v>1065017</v>
      </c>
      <c r="H1540" s="68"/>
      <c r="I1540" s="198" t="s">
        <v>4386</v>
      </c>
      <c r="J1540" s="68"/>
      <c r="K1540" s="68"/>
      <c r="L1540" s="68"/>
      <c r="M1540" s="68"/>
      <c r="N1540" s="362"/>
      <c r="O1540" s="362"/>
      <c r="P1540" s="216">
        <v>0</v>
      </c>
      <c r="Q1540" s="216">
        <v>1179.92</v>
      </c>
      <c r="R1540" s="68" t="s">
        <v>638</v>
      </c>
      <c r="S1540" s="363"/>
      <c r="T1540" s="277"/>
    </row>
    <row r="1541" spans="1:20" ht="63.75">
      <c r="A1541" s="192">
        <v>597</v>
      </c>
      <c r="B1541" s="68"/>
      <c r="C1541" s="214" t="s">
        <v>677</v>
      </c>
      <c r="D1541" s="215">
        <v>45132</v>
      </c>
      <c r="E1541" s="192" t="s">
        <v>4034</v>
      </c>
      <c r="F1541" s="192" t="s">
        <v>10</v>
      </c>
      <c r="G1541" s="192">
        <v>1065017</v>
      </c>
      <c r="H1541" s="68"/>
      <c r="I1541" s="198" t="s">
        <v>4387</v>
      </c>
      <c r="J1541" s="68"/>
      <c r="K1541" s="68"/>
      <c r="L1541" s="68"/>
      <c r="M1541" s="68"/>
      <c r="N1541" s="362"/>
      <c r="O1541" s="362"/>
      <c r="P1541" s="216">
        <v>50</v>
      </c>
      <c r="Q1541" s="216">
        <v>0</v>
      </c>
      <c r="R1541" s="68" t="s">
        <v>638</v>
      </c>
      <c r="S1541" s="363"/>
      <c r="T1541" s="277"/>
    </row>
    <row r="1542" spans="1:20" ht="63.75">
      <c r="A1542" s="192" t="s">
        <v>542</v>
      </c>
      <c r="B1542" s="68"/>
      <c r="C1542" s="214" t="s">
        <v>691</v>
      </c>
      <c r="D1542" s="215">
        <v>45132</v>
      </c>
      <c r="E1542" s="192" t="s">
        <v>4035</v>
      </c>
      <c r="F1542" s="192" t="s">
        <v>639</v>
      </c>
      <c r="G1542" s="192">
        <v>6124370</v>
      </c>
      <c r="H1542" s="68"/>
      <c r="I1542" s="198" t="s">
        <v>4388</v>
      </c>
      <c r="J1542" s="68"/>
      <c r="K1542" s="68"/>
      <c r="L1542" s="68"/>
      <c r="M1542" s="68"/>
      <c r="N1542" s="362"/>
      <c r="O1542" s="362"/>
      <c r="P1542" s="216">
        <v>0</v>
      </c>
      <c r="Q1542" s="216">
        <v>317990.55</v>
      </c>
      <c r="R1542" s="68" t="s">
        <v>638</v>
      </c>
      <c r="S1542" s="363"/>
      <c r="T1542" s="277"/>
    </row>
    <row r="1543" spans="1:20" ht="63.75">
      <c r="A1543" s="192">
        <v>46</v>
      </c>
      <c r="B1543" s="68"/>
      <c r="C1543" s="214" t="s">
        <v>1379</v>
      </c>
      <c r="D1543" s="215">
        <v>45132</v>
      </c>
      <c r="E1543" s="192" t="s">
        <v>4036</v>
      </c>
      <c r="F1543" s="192" t="s">
        <v>639</v>
      </c>
      <c r="G1543" s="192">
        <v>6131860</v>
      </c>
      <c r="H1543" s="68"/>
      <c r="I1543" s="198" t="s">
        <v>4389</v>
      </c>
      <c r="J1543" s="68"/>
      <c r="K1543" s="68"/>
      <c r="L1543" s="68"/>
      <c r="M1543" s="68"/>
      <c r="N1543" s="362"/>
      <c r="O1543" s="362"/>
      <c r="P1543" s="216">
        <v>220</v>
      </c>
      <c r="Q1543" s="216">
        <v>0</v>
      </c>
      <c r="R1543" s="68" t="s">
        <v>638</v>
      </c>
      <c r="S1543" s="363"/>
      <c r="T1543" s="277"/>
    </row>
    <row r="1544" spans="1:20" ht="63.75">
      <c r="A1544" s="192">
        <v>513</v>
      </c>
      <c r="B1544" s="68"/>
      <c r="C1544" s="214" t="s">
        <v>160</v>
      </c>
      <c r="D1544" s="215">
        <v>45132</v>
      </c>
      <c r="E1544" s="192" t="s">
        <v>4037</v>
      </c>
      <c r="F1544" s="192" t="s">
        <v>12</v>
      </c>
      <c r="G1544" s="192">
        <v>1065065</v>
      </c>
      <c r="H1544" s="68"/>
      <c r="I1544" s="198" t="s">
        <v>4390</v>
      </c>
      <c r="J1544" s="68"/>
      <c r="K1544" s="68"/>
      <c r="L1544" s="68"/>
      <c r="M1544" s="68"/>
      <c r="N1544" s="362"/>
      <c r="O1544" s="362"/>
      <c r="P1544" s="216">
        <v>436606862.16000003</v>
      </c>
      <c r="Q1544" s="216">
        <v>0</v>
      </c>
      <c r="R1544" s="68" t="s">
        <v>638</v>
      </c>
      <c r="S1544" s="363"/>
      <c r="T1544" s="277"/>
    </row>
    <row r="1545" spans="1:20" ht="63.75">
      <c r="A1545" s="192">
        <v>597</v>
      </c>
      <c r="B1545" s="68"/>
      <c r="C1545" s="214" t="s">
        <v>677</v>
      </c>
      <c r="D1545" s="215">
        <v>45132</v>
      </c>
      <c r="E1545" s="192" t="s">
        <v>4038</v>
      </c>
      <c r="F1545" s="192" t="s">
        <v>6</v>
      </c>
      <c r="G1545" s="192">
        <v>2351245</v>
      </c>
      <c r="H1545" s="68"/>
      <c r="I1545" s="198" t="s">
        <v>4391</v>
      </c>
      <c r="J1545" s="68"/>
      <c r="K1545" s="68"/>
      <c r="L1545" s="68"/>
      <c r="M1545" s="68"/>
      <c r="N1545" s="362"/>
      <c r="O1545" s="362"/>
      <c r="P1545" s="216">
        <v>0</v>
      </c>
      <c r="Q1545" s="216">
        <v>342286.56</v>
      </c>
      <c r="R1545" s="68" t="s">
        <v>638</v>
      </c>
      <c r="S1545" s="363"/>
      <c r="T1545" s="277"/>
    </row>
    <row r="1546" spans="1:20" ht="63.75">
      <c r="A1546" s="192">
        <v>597</v>
      </c>
      <c r="B1546" s="68"/>
      <c r="C1546" s="214" t="s">
        <v>677</v>
      </c>
      <c r="D1546" s="215">
        <v>45132</v>
      </c>
      <c r="E1546" s="192" t="s">
        <v>4039</v>
      </c>
      <c r="F1546" s="192" t="s">
        <v>14</v>
      </c>
      <c r="G1546" s="192">
        <v>2351246</v>
      </c>
      <c r="H1546" s="68"/>
      <c r="I1546" s="198" t="s">
        <v>4392</v>
      </c>
      <c r="J1546" s="68"/>
      <c r="K1546" s="68"/>
      <c r="L1546" s="68"/>
      <c r="M1546" s="68"/>
      <c r="N1546" s="362"/>
      <c r="O1546" s="362"/>
      <c r="P1546" s="216">
        <v>50</v>
      </c>
      <c r="Q1546" s="216">
        <v>0</v>
      </c>
      <c r="R1546" s="68" t="s">
        <v>638</v>
      </c>
      <c r="S1546" s="363"/>
      <c r="T1546" s="277"/>
    </row>
    <row r="1547" spans="1:20" ht="76.5">
      <c r="A1547" s="192">
        <v>597</v>
      </c>
      <c r="B1547" s="68"/>
      <c r="C1547" s="214" t="s">
        <v>677</v>
      </c>
      <c r="D1547" s="215">
        <v>45132</v>
      </c>
      <c r="E1547" s="192" t="s">
        <v>4040</v>
      </c>
      <c r="F1547" s="192" t="s">
        <v>6</v>
      </c>
      <c r="G1547" s="192">
        <v>2351280</v>
      </c>
      <c r="H1547" s="68"/>
      <c r="I1547" s="198" t="s">
        <v>4393</v>
      </c>
      <c r="J1547" s="68"/>
      <c r="K1547" s="68"/>
      <c r="L1547" s="68"/>
      <c r="M1547" s="68"/>
      <c r="N1547" s="362"/>
      <c r="O1547" s="362"/>
      <c r="P1547" s="216">
        <v>0</v>
      </c>
      <c r="Q1547" s="216">
        <v>1029000</v>
      </c>
      <c r="R1547" s="68" t="s">
        <v>638</v>
      </c>
      <c r="S1547" s="363"/>
      <c r="T1547" s="277"/>
    </row>
    <row r="1548" spans="1:20" ht="63.75">
      <c r="A1548" s="192">
        <v>597</v>
      </c>
      <c r="B1548" s="68"/>
      <c r="C1548" s="214" t="s">
        <v>677</v>
      </c>
      <c r="D1548" s="215">
        <v>45132</v>
      </c>
      <c r="E1548" s="192" t="s">
        <v>4041</v>
      </c>
      <c r="F1548" s="192" t="s">
        <v>14</v>
      </c>
      <c r="G1548" s="192">
        <v>2351281</v>
      </c>
      <c r="H1548" s="68"/>
      <c r="I1548" s="198" t="s">
        <v>4394</v>
      </c>
      <c r="J1548" s="68"/>
      <c r="K1548" s="68"/>
      <c r="L1548" s="68"/>
      <c r="M1548" s="68"/>
      <c r="N1548" s="362"/>
      <c r="O1548" s="362"/>
      <c r="P1548" s="216">
        <v>50</v>
      </c>
      <c r="Q1548" s="216">
        <v>0</v>
      </c>
      <c r="R1548" s="68" t="s">
        <v>638</v>
      </c>
      <c r="S1548" s="363"/>
      <c r="T1548" s="277"/>
    </row>
    <row r="1549" spans="1:20" ht="51">
      <c r="A1549" s="192" t="s">
        <v>550</v>
      </c>
      <c r="B1549" s="68"/>
      <c r="C1549" s="214" t="s">
        <v>589</v>
      </c>
      <c r="D1549" s="215">
        <v>45133</v>
      </c>
      <c r="E1549" s="192" t="s">
        <v>4042</v>
      </c>
      <c r="F1549" s="192" t="s">
        <v>3</v>
      </c>
      <c r="G1549" s="192">
        <v>2128576</v>
      </c>
      <c r="H1549" s="68"/>
      <c r="I1549" s="198" t="s">
        <v>1425</v>
      </c>
      <c r="J1549" s="68"/>
      <c r="K1549" s="68"/>
      <c r="L1549" s="68"/>
      <c r="M1549" s="68"/>
      <c r="N1549" s="362"/>
      <c r="O1549" s="362"/>
      <c r="P1549" s="216">
        <v>0</v>
      </c>
      <c r="Q1549" s="216">
        <v>200</v>
      </c>
      <c r="R1549" s="68" t="s">
        <v>638</v>
      </c>
      <c r="S1549" s="363"/>
      <c r="T1549" s="277"/>
    </row>
    <row r="1550" spans="1:20" ht="51">
      <c r="A1550" s="192">
        <v>46</v>
      </c>
      <c r="B1550" s="68"/>
      <c r="C1550" s="214" t="s">
        <v>1379</v>
      </c>
      <c r="D1550" s="215">
        <v>45133</v>
      </c>
      <c r="E1550" s="192" t="s">
        <v>4043</v>
      </c>
      <c r="F1550" s="192" t="s">
        <v>3</v>
      </c>
      <c r="G1550" s="192">
        <v>2128586</v>
      </c>
      <c r="H1550" s="68"/>
      <c r="I1550" s="198" t="s">
        <v>4395</v>
      </c>
      <c r="J1550" s="68"/>
      <c r="K1550" s="68"/>
      <c r="L1550" s="68"/>
      <c r="M1550" s="68"/>
      <c r="N1550" s="362"/>
      <c r="O1550" s="362"/>
      <c r="P1550" s="216">
        <v>0</v>
      </c>
      <c r="Q1550" s="216">
        <v>3974.39</v>
      </c>
      <c r="R1550" s="68" t="s">
        <v>638</v>
      </c>
      <c r="S1550" s="363"/>
      <c r="T1550" s="277"/>
    </row>
    <row r="1551" spans="1:20" ht="51">
      <c r="A1551" s="192">
        <v>650</v>
      </c>
      <c r="B1551" s="68"/>
      <c r="C1551" s="214" t="s">
        <v>175</v>
      </c>
      <c r="D1551" s="215">
        <v>45133</v>
      </c>
      <c r="E1551" s="192" t="s">
        <v>4044</v>
      </c>
      <c r="F1551" s="192" t="s">
        <v>3</v>
      </c>
      <c r="G1551" s="192">
        <v>2128593</v>
      </c>
      <c r="H1551" s="68"/>
      <c r="I1551" s="198" t="s">
        <v>4396</v>
      </c>
      <c r="J1551" s="68"/>
      <c r="K1551" s="68"/>
      <c r="L1551" s="68"/>
      <c r="M1551" s="68"/>
      <c r="N1551" s="362"/>
      <c r="O1551" s="362"/>
      <c r="P1551" s="216">
        <v>0</v>
      </c>
      <c r="Q1551" s="216">
        <v>100</v>
      </c>
      <c r="R1551" s="68" t="s">
        <v>638</v>
      </c>
      <c r="S1551" s="363"/>
      <c r="T1551" s="277"/>
    </row>
    <row r="1552" spans="1:20" ht="51">
      <c r="A1552" s="192" t="s">
        <v>550</v>
      </c>
      <c r="B1552" s="68"/>
      <c r="C1552" s="214" t="s">
        <v>589</v>
      </c>
      <c r="D1552" s="215">
        <v>45133</v>
      </c>
      <c r="E1552" s="192" t="s">
        <v>4045</v>
      </c>
      <c r="F1552" s="192" t="s">
        <v>3</v>
      </c>
      <c r="G1552" s="192">
        <v>2128608</v>
      </c>
      <c r="H1552" s="68"/>
      <c r="I1552" s="198" t="s">
        <v>4397</v>
      </c>
      <c r="J1552" s="68"/>
      <c r="K1552" s="68"/>
      <c r="L1552" s="68"/>
      <c r="M1552" s="68"/>
      <c r="N1552" s="362"/>
      <c r="O1552" s="362"/>
      <c r="P1552" s="216">
        <v>0</v>
      </c>
      <c r="Q1552" s="216">
        <v>100</v>
      </c>
      <c r="R1552" s="68" t="s">
        <v>638</v>
      </c>
      <c r="S1552" s="363"/>
      <c r="T1552" s="277"/>
    </row>
    <row r="1553" spans="1:20" ht="51">
      <c r="A1553" s="192" t="s">
        <v>541</v>
      </c>
      <c r="B1553" s="68"/>
      <c r="C1553" s="214" t="s">
        <v>590</v>
      </c>
      <c r="D1553" s="215">
        <v>45133</v>
      </c>
      <c r="E1553" s="192" t="s">
        <v>4046</v>
      </c>
      <c r="F1553" s="192" t="s">
        <v>3</v>
      </c>
      <c r="G1553" s="192">
        <v>2128615</v>
      </c>
      <c r="H1553" s="68"/>
      <c r="I1553" s="198" t="s">
        <v>4398</v>
      </c>
      <c r="J1553" s="68"/>
      <c r="K1553" s="68"/>
      <c r="L1553" s="68"/>
      <c r="M1553" s="68"/>
      <c r="N1553" s="362"/>
      <c r="O1553" s="362"/>
      <c r="P1553" s="216">
        <v>0</v>
      </c>
      <c r="Q1553" s="216">
        <v>1405.95</v>
      </c>
      <c r="R1553" s="68" t="s">
        <v>638</v>
      </c>
      <c r="S1553" s="363"/>
      <c r="T1553" s="277"/>
    </row>
    <row r="1554" spans="1:20" ht="51">
      <c r="A1554" s="192">
        <v>650</v>
      </c>
      <c r="B1554" s="68"/>
      <c r="C1554" s="214" t="s">
        <v>175</v>
      </c>
      <c r="D1554" s="215">
        <v>45133</v>
      </c>
      <c r="E1554" s="192" t="s">
        <v>4047</v>
      </c>
      <c r="F1554" s="192" t="s">
        <v>3</v>
      </c>
      <c r="G1554" s="192">
        <v>2128623</v>
      </c>
      <c r="H1554" s="68"/>
      <c r="I1554" s="198" t="s">
        <v>4399</v>
      </c>
      <c r="J1554" s="68"/>
      <c r="K1554" s="68"/>
      <c r="L1554" s="68"/>
      <c r="M1554" s="68"/>
      <c r="N1554" s="362"/>
      <c r="O1554" s="362"/>
      <c r="P1554" s="216">
        <v>0</v>
      </c>
      <c r="Q1554" s="216">
        <v>120</v>
      </c>
      <c r="R1554" s="68" t="s">
        <v>638</v>
      </c>
      <c r="S1554" s="363"/>
      <c r="T1554" s="277"/>
    </row>
    <row r="1555" spans="1:20" ht="51">
      <c r="A1555" s="192">
        <v>86</v>
      </c>
      <c r="B1555" s="68"/>
      <c r="C1555" s="214" t="s">
        <v>50</v>
      </c>
      <c r="D1555" s="215">
        <v>45133</v>
      </c>
      <c r="E1555" s="192" t="s">
        <v>4048</v>
      </c>
      <c r="F1555" s="192" t="s">
        <v>3</v>
      </c>
      <c r="G1555" s="192">
        <v>2128672</v>
      </c>
      <c r="H1555" s="68"/>
      <c r="I1555" s="198" t="s">
        <v>4400</v>
      </c>
      <c r="J1555" s="68"/>
      <c r="K1555" s="68"/>
      <c r="L1555" s="68"/>
      <c r="M1555" s="68"/>
      <c r="N1555" s="362"/>
      <c r="O1555" s="362"/>
      <c r="P1555" s="216">
        <v>0</v>
      </c>
      <c r="Q1555" s="216">
        <v>198</v>
      </c>
      <c r="R1555" s="68" t="s">
        <v>638</v>
      </c>
      <c r="S1555" s="363"/>
      <c r="T1555" s="277"/>
    </row>
    <row r="1556" spans="1:20" ht="51">
      <c r="A1556" s="192">
        <v>41</v>
      </c>
      <c r="B1556" s="68"/>
      <c r="C1556" s="214" t="s">
        <v>44</v>
      </c>
      <c r="D1556" s="215">
        <v>45133</v>
      </c>
      <c r="E1556" s="192" t="s">
        <v>4049</v>
      </c>
      <c r="F1556" s="192" t="s">
        <v>6</v>
      </c>
      <c r="G1556" s="192">
        <v>1850302</v>
      </c>
      <c r="H1556" s="68"/>
      <c r="I1556" s="198" t="s">
        <v>4401</v>
      </c>
      <c r="J1556" s="68"/>
      <c r="K1556" s="68"/>
      <c r="L1556" s="68"/>
      <c r="M1556" s="68"/>
      <c r="N1556" s="362"/>
      <c r="O1556" s="362"/>
      <c r="P1556" s="216">
        <v>0</v>
      </c>
      <c r="Q1556" s="216">
        <v>2500000</v>
      </c>
      <c r="R1556" s="68" t="s">
        <v>638</v>
      </c>
      <c r="S1556" s="363"/>
      <c r="T1556" s="277"/>
    </row>
    <row r="1557" spans="1:20" ht="76.5">
      <c r="A1557" s="192">
        <v>266</v>
      </c>
      <c r="B1557" s="68"/>
      <c r="C1557" s="214" t="s">
        <v>1268</v>
      </c>
      <c r="D1557" s="215">
        <v>45133</v>
      </c>
      <c r="E1557" s="192" t="s">
        <v>4050</v>
      </c>
      <c r="F1557" s="192" t="s">
        <v>3</v>
      </c>
      <c r="G1557" s="192">
        <v>2128570</v>
      </c>
      <c r="H1557" s="68"/>
      <c r="I1557" s="198" t="s">
        <v>5760</v>
      </c>
      <c r="J1557" s="68"/>
      <c r="K1557" s="68"/>
      <c r="L1557" s="68"/>
      <c r="M1557" s="68"/>
      <c r="N1557" s="362"/>
      <c r="O1557" s="362"/>
      <c r="P1557" s="216">
        <v>0</v>
      </c>
      <c r="Q1557" s="216">
        <v>95201.64</v>
      </c>
      <c r="R1557" s="68" t="s">
        <v>638</v>
      </c>
      <c r="S1557" s="363"/>
      <c r="T1557" s="277"/>
    </row>
    <row r="1558" spans="1:20" ht="76.5">
      <c r="A1558" s="192">
        <v>266</v>
      </c>
      <c r="B1558" s="68"/>
      <c r="C1558" s="214" t="s">
        <v>1268</v>
      </c>
      <c r="D1558" s="215">
        <v>45133</v>
      </c>
      <c r="E1558" s="192" t="s">
        <v>4050</v>
      </c>
      <c r="F1558" s="192" t="s">
        <v>3</v>
      </c>
      <c r="G1558" s="192">
        <v>2128570</v>
      </c>
      <c r="H1558" s="68"/>
      <c r="I1558" s="198" t="s">
        <v>5760</v>
      </c>
      <c r="J1558" s="68"/>
      <c r="K1558" s="68"/>
      <c r="L1558" s="68"/>
      <c r="M1558" s="68"/>
      <c r="N1558" s="362"/>
      <c r="O1558" s="362"/>
      <c r="P1558" s="216">
        <v>0</v>
      </c>
      <c r="Q1558" s="216">
        <v>24869.27</v>
      </c>
      <c r="R1558" s="68" t="s">
        <v>638</v>
      </c>
      <c r="S1558" s="363"/>
      <c r="T1558" s="277"/>
    </row>
    <row r="1559" spans="1:20" ht="76.5">
      <c r="A1559" s="192">
        <v>266</v>
      </c>
      <c r="B1559" s="68"/>
      <c r="C1559" s="214" t="s">
        <v>1268</v>
      </c>
      <c r="D1559" s="215">
        <v>45133</v>
      </c>
      <c r="E1559" s="192" t="s">
        <v>4050</v>
      </c>
      <c r="F1559" s="192" t="s">
        <v>3</v>
      </c>
      <c r="G1559" s="192">
        <v>2128570</v>
      </c>
      <c r="H1559" s="68"/>
      <c r="I1559" s="198" t="s">
        <v>5760</v>
      </c>
      <c r="J1559" s="68"/>
      <c r="K1559" s="68"/>
      <c r="L1559" s="68"/>
      <c r="M1559" s="68"/>
      <c r="N1559" s="362"/>
      <c r="O1559" s="362"/>
      <c r="P1559" s="216">
        <v>0</v>
      </c>
      <c r="Q1559" s="216">
        <v>337307.91</v>
      </c>
      <c r="R1559" s="68" t="s">
        <v>638</v>
      </c>
      <c r="S1559" s="363"/>
      <c r="T1559" s="277"/>
    </row>
    <row r="1560" spans="1:20" ht="76.5">
      <c r="A1560" s="192">
        <v>266</v>
      </c>
      <c r="B1560" s="68"/>
      <c r="C1560" s="214" t="s">
        <v>1268</v>
      </c>
      <c r="D1560" s="215">
        <v>45133</v>
      </c>
      <c r="E1560" s="192" t="s">
        <v>4050</v>
      </c>
      <c r="F1560" s="192" t="s">
        <v>3</v>
      </c>
      <c r="G1560" s="192">
        <v>2128570</v>
      </c>
      <c r="H1560" s="68"/>
      <c r="I1560" s="198" t="s">
        <v>5760</v>
      </c>
      <c r="J1560" s="68"/>
      <c r="K1560" s="68"/>
      <c r="L1560" s="68"/>
      <c r="M1560" s="68"/>
      <c r="N1560" s="362"/>
      <c r="O1560" s="362"/>
      <c r="P1560" s="216">
        <v>0</v>
      </c>
      <c r="Q1560" s="216">
        <v>29885.58</v>
      </c>
      <c r="R1560" s="68" t="s">
        <v>638</v>
      </c>
      <c r="S1560" s="363"/>
      <c r="T1560" s="277"/>
    </row>
    <row r="1561" spans="1:20" ht="76.5">
      <c r="A1561" s="192">
        <v>266</v>
      </c>
      <c r="B1561" s="68"/>
      <c r="C1561" s="214" t="s">
        <v>1268</v>
      </c>
      <c r="D1561" s="215">
        <v>45133</v>
      </c>
      <c r="E1561" s="192" t="s">
        <v>4050</v>
      </c>
      <c r="F1561" s="192" t="s">
        <v>3</v>
      </c>
      <c r="G1561" s="192">
        <v>2128570</v>
      </c>
      <c r="H1561" s="68"/>
      <c r="I1561" s="198" t="s">
        <v>5760</v>
      </c>
      <c r="J1561" s="68"/>
      <c r="K1561" s="68"/>
      <c r="L1561" s="68"/>
      <c r="M1561" s="68"/>
      <c r="N1561" s="362"/>
      <c r="O1561" s="362"/>
      <c r="P1561" s="216">
        <v>0</v>
      </c>
      <c r="Q1561" s="216">
        <v>403060.52</v>
      </c>
      <c r="R1561" s="68" t="s">
        <v>638</v>
      </c>
      <c r="S1561" s="363"/>
      <c r="T1561" s="277"/>
    </row>
    <row r="1562" spans="1:20" ht="76.5">
      <c r="A1562" s="192">
        <v>10</v>
      </c>
      <c r="B1562" s="68"/>
      <c r="C1562" s="214" t="s">
        <v>38</v>
      </c>
      <c r="D1562" s="215">
        <v>45133</v>
      </c>
      <c r="E1562" s="192" t="s">
        <v>4050</v>
      </c>
      <c r="F1562" s="192" t="s">
        <v>3</v>
      </c>
      <c r="G1562" s="192">
        <v>2128570</v>
      </c>
      <c r="H1562" s="68"/>
      <c r="I1562" s="198" t="s">
        <v>5760</v>
      </c>
      <c r="J1562" s="68"/>
      <c r="K1562" s="68"/>
      <c r="L1562" s="68"/>
      <c r="M1562" s="68"/>
      <c r="N1562" s="362"/>
      <c r="O1562" s="362"/>
      <c r="P1562" s="216">
        <v>0</v>
      </c>
      <c r="Q1562" s="216">
        <v>7425.12</v>
      </c>
      <c r="R1562" s="68" t="s">
        <v>638</v>
      </c>
      <c r="S1562" s="363"/>
      <c r="T1562" s="277"/>
    </row>
    <row r="1563" spans="1:20" ht="76.5">
      <c r="A1563" s="192">
        <v>30</v>
      </c>
      <c r="B1563" s="68"/>
      <c r="C1563" s="214" t="s">
        <v>642</v>
      </c>
      <c r="D1563" s="215">
        <v>45133</v>
      </c>
      <c r="E1563" s="192" t="s">
        <v>4050</v>
      </c>
      <c r="F1563" s="192" t="s">
        <v>3</v>
      </c>
      <c r="G1563" s="192">
        <v>2128570</v>
      </c>
      <c r="H1563" s="68"/>
      <c r="I1563" s="198" t="s">
        <v>5760</v>
      </c>
      <c r="J1563" s="68"/>
      <c r="K1563" s="68"/>
      <c r="L1563" s="68"/>
      <c r="M1563" s="68"/>
      <c r="N1563" s="362"/>
      <c r="O1563" s="362"/>
      <c r="P1563" s="216">
        <v>0</v>
      </c>
      <c r="Q1563" s="216">
        <v>12154.61</v>
      </c>
      <c r="R1563" s="68" t="s">
        <v>638</v>
      </c>
      <c r="S1563" s="363"/>
      <c r="T1563" s="277"/>
    </row>
    <row r="1564" spans="1:20" ht="76.5">
      <c r="A1564" s="192">
        <v>10</v>
      </c>
      <c r="B1564" s="68"/>
      <c r="C1564" s="214" t="s">
        <v>38</v>
      </c>
      <c r="D1564" s="215">
        <v>45133</v>
      </c>
      <c r="E1564" s="192" t="s">
        <v>4050</v>
      </c>
      <c r="F1564" s="192" t="s">
        <v>3</v>
      </c>
      <c r="G1564" s="192">
        <v>2128570</v>
      </c>
      <c r="H1564" s="68"/>
      <c r="I1564" s="198" t="s">
        <v>5760</v>
      </c>
      <c r="J1564" s="68"/>
      <c r="K1564" s="68"/>
      <c r="L1564" s="68"/>
      <c r="M1564" s="68"/>
      <c r="N1564" s="362"/>
      <c r="O1564" s="362"/>
      <c r="P1564" s="216">
        <v>0</v>
      </c>
      <c r="Q1564" s="216">
        <v>37081.199999999997</v>
      </c>
      <c r="R1564" s="68" t="s">
        <v>638</v>
      </c>
      <c r="S1564" s="363"/>
      <c r="T1564" s="277"/>
    </row>
    <row r="1565" spans="1:20" ht="51">
      <c r="A1565" s="192">
        <v>513</v>
      </c>
      <c r="B1565" s="68"/>
      <c r="C1565" s="214" t="s">
        <v>160</v>
      </c>
      <c r="D1565" s="215">
        <v>45133</v>
      </c>
      <c r="E1565" s="192" t="s">
        <v>4051</v>
      </c>
      <c r="F1565" s="192" t="s">
        <v>3</v>
      </c>
      <c r="G1565" s="192">
        <v>2128588</v>
      </c>
      <c r="H1565" s="68"/>
      <c r="I1565" s="198" t="s">
        <v>4402</v>
      </c>
      <c r="J1565" s="68"/>
      <c r="K1565" s="68"/>
      <c r="L1565" s="68"/>
      <c r="M1565" s="68"/>
      <c r="N1565" s="362"/>
      <c r="O1565" s="362"/>
      <c r="P1565" s="216">
        <v>0</v>
      </c>
      <c r="Q1565" s="216">
        <v>12796.67</v>
      </c>
      <c r="R1565" s="68" t="s">
        <v>638</v>
      </c>
      <c r="S1565" s="363"/>
      <c r="T1565" s="277"/>
    </row>
    <row r="1566" spans="1:20" ht="51">
      <c r="A1566" s="192">
        <v>291</v>
      </c>
      <c r="B1566" s="68"/>
      <c r="C1566" s="214" t="s">
        <v>119</v>
      </c>
      <c r="D1566" s="215">
        <v>45133</v>
      </c>
      <c r="E1566" s="192" t="s">
        <v>4052</v>
      </c>
      <c r="F1566" s="192" t="s">
        <v>3</v>
      </c>
      <c r="G1566" s="192">
        <v>2128626</v>
      </c>
      <c r="H1566" s="68"/>
      <c r="I1566" s="198" t="s">
        <v>4403</v>
      </c>
      <c r="J1566" s="68"/>
      <c r="K1566" s="68"/>
      <c r="L1566" s="68"/>
      <c r="M1566" s="68"/>
      <c r="N1566" s="362"/>
      <c r="O1566" s="362"/>
      <c r="P1566" s="216">
        <v>0</v>
      </c>
      <c r="Q1566" s="216">
        <v>721304.63</v>
      </c>
      <c r="R1566" s="68" t="s">
        <v>638</v>
      </c>
      <c r="S1566" s="363"/>
      <c r="T1566" s="277"/>
    </row>
    <row r="1567" spans="1:20" ht="89.25">
      <c r="A1567" s="192">
        <v>597</v>
      </c>
      <c r="B1567" s="68"/>
      <c r="C1567" s="214" t="s">
        <v>677</v>
      </c>
      <c r="D1567" s="215">
        <v>45133</v>
      </c>
      <c r="E1567" s="192" t="s">
        <v>4053</v>
      </c>
      <c r="F1567" s="192" t="s">
        <v>10</v>
      </c>
      <c r="G1567" s="192">
        <v>1065109</v>
      </c>
      <c r="H1567" s="68"/>
      <c r="I1567" s="198" t="s">
        <v>4404</v>
      </c>
      <c r="J1567" s="68"/>
      <c r="K1567" s="68"/>
      <c r="L1567" s="68"/>
      <c r="M1567" s="68"/>
      <c r="N1567" s="362"/>
      <c r="O1567" s="362"/>
      <c r="P1567" s="216">
        <v>270</v>
      </c>
      <c r="Q1567" s="216">
        <v>0</v>
      </c>
      <c r="R1567" s="68" t="s">
        <v>638</v>
      </c>
      <c r="S1567" s="363"/>
      <c r="T1567" s="277"/>
    </row>
    <row r="1568" spans="1:20" ht="51">
      <c r="A1568" s="192" t="s">
        <v>550</v>
      </c>
      <c r="B1568" s="68"/>
      <c r="C1568" s="214" t="s">
        <v>589</v>
      </c>
      <c r="D1568" s="215">
        <v>45134</v>
      </c>
      <c r="E1568" s="192" t="s">
        <v>4054</v>
      </c>
      <c r="F1568" s="192" t="s">
        <v>3</v>
      </c>
      <c r="G1568" s="192">
        <v>2128882</v>
      </c>
      <c r="H1568" s="68"/>
      <c r="I1568" s="198" t="s">
        <v>4405</v>
      </c>
      <c r="J1568" s="68"/>
      <c r="K1568" s="68"/>
      <c r="L1568" s="68"/>
      <c r="M1568" s="68"/>
      <c r="N1568" s="362"/>
      <c r="O1568" s="362"/>
      <c r="P1568" s="216">
        <v>0</v>
      </c>
      <c r="Q1568" s="216">
        <v>4983.91</v>
      </c>
      <c r="R1568" s="68" t="s">
        <v>638</v>
      </c>
      <c r="S1568" s="363"/>
      <c r="T1568" s="277"/>
    </row>
    <row r="1569" spans="1:20" ht="63.75">
      <c r="A1569" s="192">
        <v>597</v>
      </c>
      <c r="B1569" s="68"/>
      <c r="C1569" s="214" t="s">
        <v>677</v>
      </c>
      <c r="D1569" s="215">
        <v>45134</v>
      </c>
      <c r="E1569" s="192" t="s">
        <v>4055</v>
      </c>
      <c r="F1569" s="192" t="s">
        <v>6</v>
      </c>
      <c r="G1569" s="192">
        <v>2354161</v>
      </c>
      <c r="H1569" s="68"/>
      <c r="I1569" s="198" t="s">
        <v>4406</v>
      </c>
      <c r="J1569" s="68"/>
      <c r="K1569" s="68"/>
      <c r="L1569" s="68"/>
      <c r="M1569" s="68"/>
      <c r="N1569" s="362"/>
      <c r="O1569" s="362"/>
      <c r="P1569" s="216">
        <v>0</v>
      </c>
      <c r="Q1569" s="216">
        <v>686000</v>
      </c>
      <c r="R1569" s="68" t="s">
        <v>638</v>
      </c>
      <c r="S1569" s="363"/>
      <c r="T1569" s="277"/>
    </row>
    <row r="1570" spans="1:20" ht="38.25">
      <c r="A1570" s="192" t="s">
        <v>667</v>
      </c>
      <c r="B1570" s="68"/>
      <c r="C1570" s="214" t="s">
        <v>1256</v>
      </c>
      <c r="D1570" s="215">
        <v>45134</v>
      </c>
      <c r="E1570" s="192" t="s">
        <v>4056</v>
      </c>
      <c r="F1570" s="192" t="s">
        <v>12</v>
      </c>
      <c r="G1570" s="192">
        <v>447750</v>
      </c>
      <c r="H1570" s="68"/>
      <c r="I1570" s="198" t="s">
        <v>1843</v>
      </c>
      <c r="J1570" s="68"/>
      <c r="K1570" s="68"/>
      <c r="L1570" s="68"/>
      <c r="M1570" s="68"/>
      <c r="N1570" s="362"/>
      <c r="O1570" s="362"/>
      <c r="P1570" s="216">
        <v>140691.74</v>
      </c>
      <c r="Q1570" s="216">
        <v>0</v>
      </c>
      <c r="R1570" s="68" t="s">
        <v>638</v>
      </c>
      <c r="S1570" s="363"/>
      <c r="T1570" s="277"/>
    </row>
    <row r="1571" spans="1:20" ht="38.25">
      <c r="A1571" s="192" t="s">
        <v>667</v>
      </c>
      <c r="B1571" s="68"/>
      <c r="C1571" s="214" t="s">
        <v>1256</v>
      </c>
      <c r="D1571" s="215">
        <v>45134</v>
      </c>
      <c r="E1571" s="192" t="s">
        <v>4057</v>
      </c>
      <c r="F1571" s="192" t="s">
        <v>12</v>
      </c>
      <c r="G1571" s="192">
        <v>447752</v>
      </c>
      <c r="H1571" s="68"/>
      <c r="I1571" s="198" t="s">
        <v>1843</v>
      </c>
      <c r="J1571" s="68"/>
      <c r="K1571" s="68"/>
      <c r="L1571" s="68"/>
      <c r="M1571" s="68"/>
      <c r="N1571" s="362"/>
      <c r="O1571" s="362"/>
      <c r="P1571" s="216">
        <v>4822764.88</v>
      </c>
      <c r="Q1571" s="216">
        <v>0</v>
      </c>
      <c r="R1571" s="68" t="s">
        <v>638</v>
      </c>
      <c r="S1571" s="363"/>
      <c r="T1571" s="277"/>
    </row>
    <row r="1572" spans="1:20" ht="38.25">
      <c r="A1572" s="192" t="s">
        <v>667</v>
      </c>
      <c r="B1572" s="68"/>
      <c r="C1572" s="214" t="s">
        <v>1256</v>
      </c>
      <c r="D1572" s="215">
        <v>45134</v>
      </c>
      <c r="E1572" s="192" t="s">
        <v>4058</v>
      </c>
      <c r="F1572" s="192" t="s">
        <v>12</v>
      </c>
      <c r="G1572" s="192">
        <v>447754</v>
      </c>
      <c r="H1572" s="68"/>
      <c r="I1572" s="198" t="s">
        <v>1843</v>
      </c>
      <c r="J1572" s="68"/>
      <c r="K1572" s="68"/>
      <c r="L1572" s="68"/>
      <c r="M1572" s="68"/>
      <c r="N1572" s="362"/>
      <c r="O1572" s="362"/>
      <c r="P1572" s="216">
        <v>173032.8</v>
      </c>
      <c r="Q1572" s="216">
        <v>0</v>
      </c>
      <c r="R1572" s="68" t="s">
        <v>638</v>
      </c>
      <c r="S1572" s="363"/>
      <c r="T1572" s="277"/>
    </row>
    <row r="1573" spans="1:20" ht="38.25">
      <c r="A1573" s="192" t="s">
        <v>667</v>
      </c>
      <c r="B1573" s="68"/>
      <c r="C1573" s="214" t="s">
        <v>1256</v>
      </c>
      <c r="D1573" s="215">
        <v>45134</v>
      </c>
      <c r="E1573" s="192" t="s">
        <v>4059</v>
      </c>
      <c r="F1573" s="192" t="s">
        <v>12</v>
      </c>
      <c r="G1573" s="192">
        <v>447756</v>
      </c>
      <c r="H1573" s="68"/>
      <c r="I1573" s="198" t="s">
        <v>1843</v>
      </c>
      <c r="J1573" s="68"/>
      <c r="K1573" s="68"/>
      <c r="L1573" s="68"/>
      <c r="M1573" s="68"/>
      <c r="N1573" s="362"/>
      <c r="O1573" s="362"/>
      <c r="P1573" s="216">
        <v>475254.97</v>
      </c>
      <c r="Q1573" s="216">
        <v>0</v>
      </c>
      <c r="R1573" s="68" t="s">
        <v>638</v>
      </c>
      <c r="S1573" s="363"/>
      <c r="T1573" s="277"/>
    </row>
    <row r="1574" spans="1:20" ht="38.25">
      <c r="A1574" s="192" t="s">
        <v>667</v>
      </c>
      <c r="B1574" s="68"/>
      <c r="C1574" s="214" t="s">
        <v>1256</v>
      </c>
      <c r="D1574" s="215">
        <v>45134</v>
      </c>
      <c r="E1574" s="192" t="s">
        <v>4060</v>
      </c>
      <c r="F1574" s="192" t="s">
        <v>12</v>
      </c>
      <c r="G1574" s="192">
        <v>447758</v>
      </c>
      <c r="H1574" s="68"/>
      <c r="I1574" s="198" t="s">
        <v>1843</v>
      </c>
      <c r="J1574" s="68"/>
      <c r="K1574" s="68"/>
      <c r="L1574" s="68"/>
      <c r="M1574" s="68"/>
      <c r="N1574" s="362"/>
      <c r="O1574" s="362"/>
      <c r="P1574" s="216">
        <v>13246290.310000001</v>
      </c>
      <c r="Q1574" s="216">
        <v>0</v>
      </c>
      <c r="R1574" s="68" t="s">
        <v>638</v>
      </c>
      <c r="S1574" s="363"/>
      <c r="T1574" s="277"/>
    </row>
    <row r="1575" spans="1:20" ht="38.25">
      <c r="A1575" s="192" t="s">
        <v>667</v>
      </c>
      <c r="B1575" s="68"/>
      <c r="C1575" s="214" t="s">
        <v>1256</v>
      </c>
      <c r="D1575" s="215">
        <v>45134</v>
      </c>
      <c r="E1575" s="192" t="s">
        <v>4061</v>
      </c>
      <c r="F1575" s="192" t="s">
        <v>12</v>
      </c>
      <c r="G1575" s="192">
        <v>447760</v>
      </c>
      <c r="H1575" s="68"/>
      <c r="I1575" s="198" t="s">
        <v>1843</v>
      </c>
      <c r="J1575" s="68"/>
      <c r="K1575" s="68"/>
      <c r="L1575" s="68"/>
      <c r="M1575" s="68"/>
      <c r="N1575" s="362"/>
      <c r="O1575" s="362"/>
      <c r="P1575" s="216">
        <v>8026212.4900000002</v>
      </c>
      <c r="Q1575" s="216">
        <v>0</v>
      </c>
      <c r="R1575" s="68" t="s">
        <v>638</v>
      </c>
      <c r="S1575" s="363"/>
      <c r="T1575" s="277"/>
    </row>
    <row r="1576" spans="1:20" ht="38.25">
      <c r="A1576" s="192" t="s">
        <v>667</v>
      </c>
      <c r="B1576" s="68"/>
      <c r="C1576" s="214" t="s">
        <v>1256</v>
      </c>
      <c r="D1576" s="215">
        <v>45134</v>
      </c>
      <c r="E1576" s="192" t="s">
        <v>4062</v>
      </c>
      <c r="F1576" s="192" t="s">
        <v>12</v>
      </c>
      <c r="G1576" s="192">
        <v>447762</v>
      </c>
      <c r="H1576" s="68"/>
      <c r="I1576" s="198" t="s">
        <v>1843</v>
      </c>
      <c r="J1576" s="68"/>
      <c r="K1576" s="68"/>
      <c r="L1576" s="68"/>
      <c r="M1576" s="68"/>
      <c r="N1576" s="362"/>
      <c r="O1576" s="362"/>
      <c r="P1576" s="216">
        <v>2437062.54</v>
      </c>
      <c r="Q1576" s="216">
        <v>0</v>
      </c>
      <c r="R1576" s="68" t="s">
        <v>638</v>
      </c>
      <c r="S1576" s="363"/>
      <c r="T1576" s="277"/>
    </row>
    <row r="1577" spans="1:20" ht="38.25">
      <c r="A1577" s="192" t="s">
        <v>667</v>
      </c>
      <c r="B1577" s="68"/>
      <c r="C1577" s="214" t="s">
        <v>1256</v>
      </c>
      <c r="D1577" s="215">
        <v>45134</v>
      </c>
      <c r="E1577" s="192" t="s">
        <v>4063</v>
      </c>
      <c r="F1577" s="192" t="s">
        <v>12</v>
      </c>
      <c r="G1577" s="192">
        <v>447764</v>
      </c>
      <c r="H1577" s="68"/>
      <c r="I1577" s="198" t="s">
        <v>1843</v>
      </c>
      <c r="J1577" s="68"/>
      <c r="K1577" s="68"/>
      <c r="L1577" s="68"/>
      <c r="M1577" s="68"/>
      <c r="N1577" s="362"/>
      <c r="O1577" s="362"/>
      <c r="P1577" s="216">
        <v>71094.98</v>
      </c>
      <c r="Q1577" s="216">
        <v>0</v>
      </c>
      <c r="R1577" s="68" t="s">
        <v>638</v>
      </c>
      <c r="S1577" s="363"/>
      <c r="T1577" s="277"/>
    </row>
    <row r="1578" spans="1:20" ht="38.25">
      <c r="A1578" s="192" t="s">
        <v>667</v>
      </c>
      <c r="B1578" s="68"/>
      <c r="C1578" s="214" t="s">
        <v>1256</v>
      </c>
      <c r="D1578" s="215">
        <v>45134</v>
      </c>
      <c r="E1578" s="192" t="s">
        <v>4064</v>
      </c>
      <c r="F1578" s="192" t="s">
        <v>12</v>
      </c>
      <c r="G1578" s="192">
        <v>447766</v>
      </c>
      <c r="H1578" s="68"/>
      <c r="I1578" s="198" t="s">
        <v>1843</v>
      </c>
      <c r="J1578" s="68"/>
      <c r="K1578" s="68"/>
      <c r="L1578" s="68"/>
      <c r="M1578" s="68"/>
      <c r="N1578" s="362"/>
      <c r="O1578" s="362"/>
      <c r="P1578" s="216">
        <v>1476668.65</v>
      </c>
      <c r="Q1578" s="216">
        <v>0</v>
      </c>
      <c r="R1578" s="68" t="s">
        <v>638</v>
      </c>
      <c r="S1578" s="363"/>
      <c r="T1578" s="277"/>
    </row>
    <row r="1579" spans="1:20" ht="38.25">
      <c r="A1579" s="192" t="s">
        <v>667</v>
      </c>
      <c r="B1579" s="68"/>
      <c r="C1579" s="214" t="s">
        <v>1256</v>
      </c>
      <c r="D1579" s="215">
        <v>45134</v>
      </c>
      <c r="E1579" s="192" t="s">
        <v>4065</v>
      </c>
      <c r="F1579" s="192" t="s">
        <v>12</v>
      </c>
      <c r="G1579" s="192">
        <v>447768</v>
      </c>
      <c r="H1579" s="68"/>
      <c r="I1579" s="198" t="s">
        <v>1843</v>
      </c>
      <c r="J1579" s="68"/>
      <c r="K1579" s="68"/>
      <c r="L1579" s="68"/>
      <c r="M1579" s="68"/>
      <c r="N1579" s="362"/>
      <c r="O1579" s="362"/>
      <c r="P1579" s="216">
        <v>1657444.33</v>
      </c>
      <c r="Q1579" s="216">
        <v>0</v>
      </c>
      <c r="R1579" s="68" t="s">
        <v>638</v>
      </c>
      <c r="S1579" s="363"/>
      <c r="T1579" s="277"/>
    </row>
    <row r="1580" spans="1:20" ht="38.25">
      <c r="A1580" s="192" t="s">
        <v>667</v>
      </c>
      <c r="B1580" s="68"/>
      <c r="C1580" s="214" t="s">
        <v>1256</v>
      </c>
      <c r="D1580" s="215">
        <v>45134</v>
      </c>
      <c r="E1580" s="192" t="s">
        <v>4066</v>
      </c>
      <c r="F1580" s="192" t="s">
        <v>12</v>
      </c>
      <c r="G1580" s="192">
        <v>447770</v>
      </c>
      <c r="H1580" s="68"/>
      <c r="I1580" s="198" t="s">
        <v>1843</v>
      </c>
      <c r="J1580" s="68"/>
      <c r="K1580" s="68"/>
      <c r="L1580" s="68"/>
      <c r="M1580" s="68"/>
      <c r="N1580" s="362"/>
      <c r="O1580" s="362"/>
      <c r="P1580" s="216">
        <v>1671344.54</v>
      </c>
      <c r="Q1580" s="216">
        <v>0</v>
      </c>
      <c r="R1580" s="68" t="s">
        <v>638</v>
      </c>
      <c r="S1580" s="363"/>
      <c r="T1580" s="277"/>
    </row>
    <row r="1581" spans="1:20" ht="38.25">
      <c r="A1581" s="192" t="s">
        <v>667</v>
      </c>
      <c r="B1581" s="68"/>
      <c r="C1581" s="214" t="s">
        <v>1256</v>
      </c>
      <c r="D1581" s="215">
        <v>45134</v>
      </c>
      <c r="E1581" s="192" t="s">
        <v>4067</v>
      </c>
      <c r="F1581" s="192" t="s">
        <v>12</v>
      </c>
      <c r="G1581" s="192">
        <v>447772</v>
      </c>
      <c r="H1581" s="68"/>
      <c r="I1581" s="198" t="s">
        <v>1843</v>
      </c>
      <c r="J1581" s="68"/>
      <c r="K1581" s="68"/>
      <c r="L1581" s="68"/>
      <c r="M1581" s="68"/>
      <c r="N1581" s="362"/>
      <c r="O1581" s="362"/>
      <c r="P1581" s="216">
        <v>4590544</v>
      </c>
      <c r="Q1581" s="216">
        <v>0</v>
      </c>
      <c r="R1581" s="68" t="s">
        <v>638</v>
      </c>
      <c r="S1581" s="363"/>
      <c r="T1581" s="277"/>
    </row>
    <row r="1582" spans="1:20" ht="38.25">
      <c r="A1582" s="192" t="s">
        <v>667</v>
      </c>
      <c r="B1582" s="68"/>
      <c r="C1582" s="214" t="s">
        <v>1256</v>
      </c>
      <c r="D1582" s="215">
        <v>45134</v>
      </c>
      <c r="E1582" s="192" t="s">
        <v>4068</v>
      </c>
      <c r="F1582" s="192" t="s">
        <v>12</v>
      </c>
      <c r="G1582" s="192">
        <v>447774</v>
      </c>
      <c r="H1582" s="68"/>
      <c r="I1582" s="198" t="s">
        <v>1843</v>
      </c>
      <c r="J1582" s="68"/>
      <c r="K1582" s="68"/>
      <c r="L1582" s="68"/>
      <c r="M1582" s="68"/>
      <c r="N1582" s="362"/>
      <c r="O1582" s="362"/>
      <c r="P1582" s="216">
        <v>1306968.3</v>
      </c>
      <c r="Q1582" s="216">
        <v>0</v>
      </c>
      <c r="R1582" s="68" t="s">
        <v>638</v>
      </c>
      <c r="S1582" s="363"/>
      <c r="T1582" s="277"/>
    </row>
    <row r="1583" spans="1:20" ht="38.25">
      <c r="A1583" s="192" t="s">
        <v>667</v>
      </c>
      <c r="B1583" s="68"/>
      <c r="C1583" s="214" t="s">
        <v>1256</v>
      </c>
      <c r="D1583" s="215">
        <v>45134</v>
      </c>
      <c r="E1583" s="192" t="s">
        <v>4069</v>
      </c>
      <c r="F1583" s="192" t="s">
        <v>12</v>
      </c>
      <c r="G1583" s="192">
        <v>447776</v>
      </c>
      <c r="H1583" s="68"/>
      <c r="I1583" s="198" t="s">
        <v>1843</v>
      </c>
      <c r="J1583" s="68"/>
      <c r="K1583" s="68"/>
      <c r="L1583" s="68"/>
      <c r="M1583" s="68"/>
      <c r="N1583" s="362"/>
      <c r="O1583" s="362"/>
      <c r="P1583" s="216">
        <v>3888661.52</v>
      </c>
      <c r="Q1583" s="216">
        <v>0</v>
      </c>
      <c r="R1583" s="68" t="s">
        <v>638</v>
      </c>
      <c r="S1583" s="363"/>
      <c r="T1583" s="277"/>
    </row>
    <row r="1584" spans="1:20" ht="38.25">
      <c r="A1584" s="192" t="s">
        <v>667</v>
      </c>
      <c r="B1584" s="68"/>
      <c r="C1584" s="214" t="s">
        <v>1256</v>
      </c>
      <c r="D1584" s="215">
        <v>45134</v>
      </c>
      <c r="E1584" s="192" t="s">
        <v>4070</v>
      </c>
      <c r="F1584" s="192" t="s">
        <v>12</v>
      </c>
      <c r="G1584" s="192">
        <v>447778</v>
      </c>
      <c r="H1584" s="68"/>
      <c r="I1584" s="198" t="s">
        <v>1843</v>
      </c>
      <c r="J1584" s="68"/>
      <c r="K1584" s="68"/>
      <c r="L1584" s="68"/>
      <c r="M1584" s="68"/>
      <c r="N1584" s="362"/>
      <c r="O1584" s="362"/>
      <c r="P1584" s="216">
        <v>3856320.46</v>
      </c>
      <c r="Q1584" s="216">
        <v>0</v>
      </c>
      <c r="R1584" s="68" t="s">
        <v>638</v>
      </c>
      <c r="S1584" s="363"/>
      <c r="T1584" s="277"/>
    </row>
    <row r="1585" spans="1:20" ht="38.25">
      <c r="A1585" s="192" t="s">
        <v>667</v>
      </c>
      <c r="B1585" s="68"/>
      <c r="C1585" s="214" t="s">
        <v>1256</v>
      </c>
      <c r="D1585" s="215">
        <v>45134</v>
      </c>
      <c r="E1585" s="192" t="s">
        <v>4071</v>
      </c>
      <c r="F1585" s="192" t="s">
        <v>12</v>
      </c>
      <c r="G1585" s="192">
        <v>447780</v>
      </c>
      <c r="H1585" s="68"/>
      <c r="I1585" s="198" t="s">
        <v>1843</v>
      </c>
      <c r="J1585" s="68"/>
      <c r="K1585" s="68"/>
      <c r="L1585" s="68"/>
      <c r="M1585" s="68"/>
      <c r="N1585" s="362"/>
      <c r="O1585" s="362"/>
      <c r="P1585" s="216">
        <v>1107136.1499999999</v>
      </c>
      <c r="Q1585" s="216">
        <v>0</v>
      </c>
      <c r="R1585" s="68" t="s">
        <v>638</v>
      </c>
      <c r="S1585" s="363"/>
      <c r="T1585" s="277"/>
    </row>
    <row r="1586" spans="1:20" ht="38.25">
      <c r="A1586" s="192" t="s">
        <v>667</v>
      </c>
      <c r="B1586" s="68"/>
      <c r="C1586" s="214" t="s">
        <v>1256</v>
      </c>
      <c r="D1586" s="215">
        <v>45134</v>
      </c>
      <c r="E1586" s="192" t="s">
        <v>4072</v>
      </c>
      <c r="F1586" s="192" t="s">
        <v>12</v>
      </c>
      <c r="G1586" s="192">
        <v>447782</v>
      </c>
      <c r="H1586" s="68"/>
      <c r="I1586" s="198" t="s">
        <v>1843</v>
      </c>
      <c r="J1586" s="68"/>
      <c r="K1586" s="68"/>
      <c r="L1586" s="68"/>
      <c r="M1586" s="68"/>
      <c r="N1586" s="362"/>
      <c r="O1586" s="362"/>
      <c r="P1586" s="216">
        <v>3040879.6</v>
      </c>
      <c r="Q1586" s="216">
        <v>0</v>
      </c>
      <c r="R1586" s="68" t="s">
        <v>638</v>
      </c>
      <c r="S1586" s="363"/>
      <c r="T1586" s="277"/>
    </row>
    <row r="1587" spans="1:20" ht="38.25">
      <c r="A1587" s="192" t="s">
        <v>667</v>
      </c>
      <c r="B1587" s="68"/>
      <c r="C1587" s="214" t="s">
        <v>1256</v>
      </c>
      <c r="D1587" s="215">
        <v>45134</v>
      </c>
      <c r="E1587" s="192" t="s">
        <v>4073</v>
      </c>
      <c r="F1587" s="192" t="s">
        <v>12</v>
      </c>
      <c r="G1587" s="192">
        <v>447784</v>
      </c>
      <c r="H1587" s="68"/>
      <c r="I1587" s="198" t="s">
        <v>1843</v>
      </c>
      <c r="J1587" s="68"/>
      <c r="K1587" s="68"/>
      <c r="L1587" s="68"/>
      <c r="M1587" s="68"/>
      <c r="N1587" s="362"/>
      <c r="O1587" s="362"/>
      <c r="P1587" s="216">
        <v>10680665.75</v>
      </c>
      <c r="Q1587" s="216">
        <v>0</v>
      </c>
      <c r="R1587" s="68" t="s">
        <v>638</v>
      </c>
      <c r="S1587" s="363"/>
      <c r="T1587" s="277"/>
    </row>
    <row r="1588" spans="1:20" ht="38.25">
      <c r="A1588" s="192" t="s">
        <v>667</v>
      </c>
      <c r="B1588" s="68"/>
      <c r="C1588" s="214" t="s">
        <v>1256</v>
      </c>
      <c r="D1588" s="215">
        <v>45134</v>
      </c>
      <c r="E1588" s="192" t="s">
        <v>4074</v>
      </c>
      <c r="F1588" s="192" t="s">
        <v>12</v>
      </c>
      <c r="G1588" s="192">
        <v>447786</v>
      </c>
      <c r="H1588" s="68"/>
      <c r="I1588" s="198" t="s">
        <v>1843</v>
      </c>
      <c r="J1588" s="68"/>
      <c r="K1588" s="68"/>
      <c r="L1588" s="68"/>
      <c r="M1588" s="68"/>
      <c r="N1588" s="362"/>
      <c r="O1588" s="362"/>
      <c r="P1588" s="216">
        <v>1965036.98</v>
      </c>
      <c r="Q1588" s="216">
        <v>0</v>
      </c>
      <c r="R1588" s="68" t="s">
        <v>638</v>
      </c>
      <c r="S1588" s="363"/>
      <c r="T1588" s="277"/>
    </row>
    <row r="1589" spans="1:20" ht="38.25">
      <c r="A1589" s="192" t="s">
        <v>667</v>
      </c>
      <c r="B1589" s="68"/>
      <c r="C1589" s="214" t="s">
        <v>1256</v>
      </c>
      <c r="D1589" s="215">
        <v>45134</v>
      </c>
      <c r="E1589" s="192" t="s">
        <v>4075</v>
      </c>
      <c r="F1589" s="192" t="s">
        <v>12</v>
      </c>
      <c r="G1589" s="192">
        <v>447788</v>
      </c>
      <c r="H1589" s="68"/>
      <c r="I1589" s="198" t="s">
        <v>1843</v>
      </c>
      <c r="J1589" s="68"/>
      <c r="K1589" s="68"/>
      <c r="L1589" s="68"/>
      <c r="M1589" s="68"/>
      <c r="N1589" s="362"/>
      <c r="O1589" s="362"/>
      <c r="P1589" s="216">
        <v>559463.31999999995</v>
      </c>
      <c r="Q1589" s="216">
        <v>0</v>
      </c>
      <c r="R1589" s="68" t="s">
        <v>638</v>
      </c>
      <c r="S1589" s="363"/>
      <c r="T1589" s="277"/>
    </row>
    <row r="1590" spans="1:20" ht="38.25">
      <c r="A1590" s="192" t="s">
        <v>667</v>
      </c>
      <c r="B1590" s="68"/>
      <c r="C1590" s="214" t="s">
        <v>1256</v>
      </c>
      <c r="D1590" s="215">
        <v>45134</v>
      </c>
      <c r="E1590" s="192" t="s">
        <v>4076</v>
      </c>
      <c r="F1590" s="192" t="s">
        <v>12</v>
      </c>
      <c r="G1590" s="192">
        <v>447790</v>
      </c>
      <c r="H1590" s="68"/>
      <c r="I1590" s="198" t="s">
        <v>1843</v>
      </c>
      <c r="J1590" s="68"/>
      <c r="K1590" s="68"/>
      <c r="L1590" s="68"/>
      <c r="M1590" s="68"/>
      <c r="N1590" s="362"/>
      <c r="O1590" s="362"/>
      <c r="P1590" s="216">
        <v>13216410.9</v>
      </c>
      <c r="Q1590" s="216">
        <v>0</v>
      </c>
      <c r="R1590" s="68" t="s">
        <v>638</v>
      </c>
      <c r="S1590" s="363"/>
      <c r="T1590" s="277"/>
    </row>
    <row r="1591" spans="1:20" ht="38.25">
      <c r="A1591" s="192" t="s">
        <v>667</v>
      </c>
      <c r="B1591" s="68"/>
      <c r="C1591" s="214" t="s">
        <v>1256</v>
      </c>
      <c r="D1591" s="215">
        <v>45134</v>
      </c>
      <c r="E1591" s="192" t="s">
        <v>4077</v>
      </c>
      <c r="F1591" s="192" t="s">
        <v>12</v>
      </c>
      <c r="G1591" s="192">
        <v>447792</v>
      </c>
      <c r="H1591" s="68"/>
      <c r="I1591" s="198" t="s">
        <v>1843</v>
      </c>
      <c r="J1591" s="68"/>
      <c r="K1591" s="68"/>
      <c r="L1591" s="68"/>
      <c r="M1591" s="68"/>
      <c r="N1591" s="362"/>
      <c r="O1591" s="362"/>
      <c r="P1591" s="216">
        <v>12958520.449999999</v>
      </c>
      <c r="Q1591" s="216">
        <v>0</v>
      </c>
      <c r="R1591" s="68" t="s">
        <v>638</v>
      </c>
      <c r="S1591" s="363"/>
      <c r="T1591" s="277"/>
    </row>
    <row r="1592" spans="1:20" ht="38.25">
      <c r="A1592" s="192" t="s">
        <v>667</v>
      </c>
      <c r="B1592" s="68"/>
      <c r="C1592" s="214" t="s">
        <v>1256</v>
      </c>
      <c r="D1592" s="215">
        <v>45134</v>
      </c>
      <c r="E1592" s="192" t="s">
        <v>4078</v>
      </c>
      <c r="F1592" s="192" t="s">
        <v>12</v>
      </c>
      <c r="G1592" s="192">
        <v>447800</v>
      </c>
      <c r="H1592" s="68"/>
      <c r="I1592" s="198" t="s">
        <v>1843</v>
      </c>
      <c r="J1592" s="68"/>
      <c r="K1592" s="68"/>
      <c r="L1592" s="68"/>
      <c r="M1592" s="68"/>
      <c r="N1592" s="362"/>
      <c r="O1592" s="362"/>
      <c r="P1592" s="216">
        <v>8373.11</v>
      </c>
      <c r="Q1592" s="216">
        <v>0</v>
      </c>
      <c r="R1592" s="68" t="s">
        <v>638</v>
      </c>
      <c r="S1592" s="363"/>
      <c r="T1592" s="277"/>
    </row>
    <row r="1593" spans="1:20" ht="38.25">
      <c r="A1593" s="192" t="s">
        <v>667</v>
      </c>
      <c r="B1593" s="68"/>
      <c r="C1593" s="214" t="s">
        <v>1256</v>
      </c>
      <c r="D1593" s="215">
        <v>45134</v>
      </c>
      <c r="E1593" s="192" t="s">
        <v>4079</v>
      </c>
      <c r="F1593" s="192" t="s">
        <v>12</v>
      </c>
      <c r="G1593" s="192">
        <v>447794</v>
      </c>
      <c r="H1593" s="68"/>
      <c r="I1593" s="198" t="s">
        <v>1843</v>
      </c>
      <c r="J1593" s="68"/>
      <c r="K1593" s="68"/>
      <c r="L1593" s="68"/>
      <c r="M1593" s="68"/>
      <c r="N1593" s="362"/>
      <c r="O1593" s="362"/>
      <c r="P1593" s="216">
        <v>6400113.2800000003</v>
      </c>
      <c r="Q1593" s="216">
        <v>0</v>
      </c>
      <c r="R1593" s="68" t="s">
        <v>638</v>
      </c>
      <c r="S1593" s="363"/>
      <c r="T1593" s="277"/>
    </row>
    <row r="1594" spans="1:20" ht="38.25">
      <c r="A1594" s="192" t="s">
        <v>667</v>
      </c>
      <c r="B1594" s="68"/>
      <c r="C1594" s="214" t="s">
        <v>1256</v>
      </c>
      <c r="D1594" s="215">
        <v>45134</v>
      </c>
      <c r="E1594" s="192" t="s">
        <v>4080</v>
      </c>
      <c r="F1594" s="192" t="s">
        <v>12</v>
      </c>
      <c r="G1594" s="192">
        <v>447796</v>
      </c>
      <c r="H1594" s="68"/>
      <c r="I1594" s="198" t="s">
        <v>1843</v>
      </c>
      <c r="J1594" s="68"/>
      <c r="K1594" s="68"/>
      <c r="L1594" s="68"/>
      <c r="M1594" s="68"/>
      <c r="N1594" s="362"/>
      <c r="O1594" s="362"/>
      <c r="P1594" s="216">
        <v>74062983.359999999</v>
      </c>
      <c r="Q1594" s="216">
        <v>0</v>
      </c>
      <c r="R1594" s="68" t="s">
        <v>638</v>
      </c>
      <c r="S1594" s="363"/>
      <c r="T1594" s="277"/>
    </row>
    <row r="1595" spans="1:20" ht="38.25">
      <c r="A1595" s="192" t="s">
        <v>667</v>
      </c>
      <c r="B1595" s="68"/>
      <c r="C1595" s="214" t="s">
        <v>1256</v>
      </c>
      <c r="D1595" s="215">
        <v>45134</v>
      </c>
      <c r="E1595" s="192" t="s">
        <v>4081</v>
      </c>
      <c r="F1595" s="192" t="s">
        <v>12</v>
      </c>
      <c r="G1595" s="192">
        <v>447798</v>
      </c>
      <c r="H1595" s="68"/>
      <c r="I1595" s="198" t="s">
        <v>1843</v>
      </c>
      <c r="J1595" s="68"/>
      <c r="K1595" s="68"/>
      <c r="L1595" s="68"/>
      <c r="M1595" s="68"/>
      <c r="N1595" s="362"/>
      <c r="O1595" s="362"/>
      <c r="P1595" s="216">
        <v>31832227.920000002</v>
      </c>
      <c r="Q1595" s="216">
        <v>0</v>
      </c>
      <c r="R1595" s="68" t="s">
        <v>638</v>
      </c>
      <c r="S1595" s="363"/>
      <c r="T1595" s="277"/>
    </row>
    <row r="1596" spans="1:20" ht="38.25">
      <c r="A1596" s="192" t="s">
        <v>667</v>
      </c>
      <c r="B1596" s="68"/>
      <c r="C1596" s="214" t="s">
        <v>1256</v>
      </c>
      <c r="D1596" s="215">
        <v>45134</v>
      </c>
      <c r="E1596" s="192" t="s">
        <v>4082</v>
      </c>
      <c r="F1596" s="192" t="s">
        <v>12</v>
      </c>
      <c r="G1596" s="192">
        <v>447802</v>
      </c>
      <c r="H1596" s="68"/>
      <c r="I1596" s="198" t="s">
        <v>1843</v>
      </c>
      <c r="J1596" s="68"/>
      <c r="K1596" s="68"/>
      <c r="L1596" s="68"/>
      <c r="M1596" s="68"/>
      <c r="N1596" s="362"/>
      <c r="O1596" s="362"/>
      <c r="P1596" s="216">
        <v>13818.78</v>
      </c>
      <c r="Q1596" s="216">
        <v>0</v>
      </c>
      <c r="R1596" s="68" t="s">
        <v>638</v>
      </c>
      <c r="S1596" s="363"/>
      <c r="T1596" s="277"/>
    </row>
    <row r="1597" spans="1:20" ht="63.75">
      <c r="A1597" s="192">
        <v>597</v>
      </c>
      <c r="B1597" s="68"/>
      <c r="C1597" s="214" t="s">
        <v>677</v>
      </c>
      <c r="D1597" s="215">
        <v>45134</v>
      </c>
      <c r="E1597" s="192" t="s">
        <v>4083</v>
      </c>
      <c r="F1597" s="192" t="s">
        <v>14</v>
      </c>
      <c r="G1597" s="192">
        <v>2354162</v>
      </c>
      <c r="H1597" s="68"/>
      <c r="I1597" s="198" t="s">
        <v>4407</v>
      </c>
      <c r="J1597" s="68"/>
      <c r="K1597" s="68"/>
      <c r="L1597" s="68"/>
      <c r="M1597" s="68"/>
      <c r="N1597" s="362"/>
      <c r="O1597" s="362"/>
      <c r="P1597" s="216">
        <v>50</v>
      </c>
      <c r="Q1597" s="216">
        <v>0</v>
      </c>
      <c r="R1597" s="68" t="s">
        <v>638</v>
      </c>
      <c r="S1597" s="363"/>
      <c r="T1597" s="277"/>
    </row>
    <row r="1598" spans="1:20" ht="38.25">
      <c r="A1598" s="192" t="s">
        <v>667</v>
      </c>
      <c r="B1598" s="68"/>
      <c r="C1598" s="214" t="s">
        <v>1256</v>
      </c>
      <c r="D1598" s="215">
        <v>45134</v>
      </c>
      <c r="E1598" s="192" t="s">
        <v>4084</v>
      </c>
      <c r="F1598" s="192" t="s">
        <v>12</v>
      </c>
      <c r="G1598" s="192">
        <v>447648</v>
      </c>
      <c r="H1598" s="68"/>
      <c r="I1598" s="198" t="s">
        <v>1843</v>
      </c>
      <c r="J1598" s="68"/>
      <c r="K1598" s="68"/>
      <c r="L1598" s="68"/>
      <c r="M1598" s="68"/>
      <c r="N1598" s="362"/>
      <c r="O1598" s="362"/>
      <c r="P1598" s="216">
        <v>1731813.72</v>
      </c>
      <c r="Q1598" s="216">
        <v>0</v>
      </c>
      <c r="R1598" s="68" t="s">
        <v>638</v>
      </c>
      <c r="S1598" s="363"/>
      <c r="T1598" s="277"/>
    </row>
    <row r="1599" spans="1:20" ht="38.25">
      <c r="A1599" s="192" t="s">
        <v>667</v>
      </c>
      <c r="B1599" s="68"/>
      <c r="C1599" s="214" t="s">
        <v>1256</v>
      </c>
      <c r="D1599" s="215">
        <v>45134</v>
      </c>
      <c r="E1599" s="192" t="s">
        <v>4085</v>
      </c>
      <c r="F1599" s="192" t="s">
        <v>12</v>
      </c>
      <c r="G1599" s="192">
        <v>447650</v>
      </c>
      <c r="H1599" s="68"/>
      <c r="I1599" s="198" t="s">
        <v>1843</v>
      </c>
      <c r="J1599" s="68"/>
      <c r="K1599" s="68"/>
      <c r="L1599" s="68"/>
      <c r="M1599" s="68"/>
      <c r="N1599" s="362"/>
      <c r="O1599" s="362"/>
      <c r="P1599" s="216">
        <v>1731813.72</v>
      </c>
      <c r="Q1599" s="216">
        <v>0</v>
      </c>
      <c r="R1599" s="68" t="s">
        <v>638</v>
      </c>
      <c r="S1599" s="363"/>
      <c r="T1599" s="277"/>
    </row>
    <row r="1600" spans="1:20" ht="38.25">
      <c r="A1600" s="192" t="s">
        <v>667</v>
      </c>
      <c r="B1600" s="68"/>
      <c r="C1600" s="214" t="s">
        <v>1256</v>
      </c>
      <c r="D1600" s="215">
        <v>45134</v>
      </c>
      <c r="E1600" s="192" t="s">
        <v>4086</v>
      </c>
      <c r="F1600" s="192" t="s">
        <v>12</v>
      </c>
      <c r="G1600" s="192">
        <v>447652</v>
      </c>
      <c r="H1600" s="68"/>
      <c r="I1600" s="198" t="s">
        <v>1843</v>
      </c>
      <c r="J1600" s="68"/>
      <c r="K1600" s="68"/>
      <c r="L1600" s="68"/>
      <c r="M1600" s="68"/>
      <c r="N1600" s="362"/>
      <c r="O1600" s="362"/>
      <c r="P1600" s="216">
        <v>1731813.72</v>
      </c>
      <c r="Q1600" s="216">
        <v>0</v>
      </c>
      <c r="R1600" s="68" t="s">
        <v>638</v>
      </c>
      <c r="S1600" s="363"/>
      <c r="T1600" s="277"/>
    </row>
    <row r="1601" spans="1:20" ht="38.25">
      <c r="A1601" s="192" t="s">
        <v>667</v>
      </c>
      <c r="B1601" s="68"/>
      <c r="C1601" s="214" t="s">
        <v>1256</v>
      </c>
      <c r="D1601" s="215">
        <v>45134</v>
      </c>
      <c r="E1601" s="192" t="s">
        <v>4087</v>
      </c>
      <c r="F1601" s="192" t="s">
        <v>12</v>
      </c>
      <c r="G1601" s="192">
        <v>447654</v>
      </c>
      <c r="H1601" s="68"/>
      <c r="I1601" s="198" t="s">
        <v>1843</v>
      </c>
      <c r="J1601" s="68"/>
      <c r="K1601" s="68"/>
      <c r="L1601" s="68"/>
      <c r="M1601" s="68"/>
      <c r="N1601" s="362"/>
      <c r="O1601" s="362"/>
      <c r="P1601" s="216">
        <v>1731813.72</v>
      </c>
      <c r="Q1601" s="216">
        <v>0</v>
      </c>
      <c r="R1601" s="68" t="s">
        <v>638</v>
      </c>
      <c r="S1601" s="363"/>
      <c r="T1601" s="277"/>
    </row>
    <row r="1602" spans="1:20" ht="38.25">
      <c r="A1602" s="192" t="s">
        <v>667</v>
      </c>
      <c r="B1602" s="68"/>
      <c r="C1602" s="214" t="s">
        <v>1256</v>
      </c>
      <c r="D1602" s="215">
        <v>45134</v>
      </c>
      <c r="E1602" s="192" t="s">
        <v>4088</v>
      </c>
      <c r="F1602" s="192" t="s">
        <v>12</v>
      </c>
      <c r="G1602" s="192">
        <v>447656</v>
      </c>
      <c r="H1602" s="68"/>
      <c r="I1602" s="198" t="s">
        <v>1843</v>
      </c>
      <c r="J1602" s="68"/>
      <c r="K1602" s="68"/>
      <c r="L1602" s="68"/>
      <c r="M1602" s="68"/>
      <c r="N1602" s="362"/>
      <c r="O1602" s="362"/>
      <c r="P1602" s="216">
        <v>1731813.72</v>
      </c>
      <c r="Q1602" s="216">
        <v>0</v>
      </c>
      <c r="R1602" s="68" t="s">
        <v>638</v>
      </c>
      <c r="S1602" s="363"/>
      <c r="T1602" s="277"/>
    </row>
    <row r="1603" spans="1:20" ht="38.25">
      <c r="A1603" s="192" t="s">
        <v>667</v>
      </c>
      <c r="B1603" s="68"/>
      <c r="C1603" s="214" t="s">
        <v>1256</v>
      </c>
      <c r="D1603" s="215">
        <v>45134</v>
      </c>
      <c r="E1603" s="192" t="s">
        <v>4089</v>
      </c>
      <c r="F1603" s="192" t="s">
        <v>12</v>
      </c>
      <c r="G1603" s="192">
        <v>447664</v>
      </c>
      <c r="H1603" s="68"/>
      <c r="I1603" s="198" t="s">
        <v>1843</v>
      </c>
      <c r="J1603" s="68"/>
      <c r="K1603" s="68"/>
      <c r="L1603" s="68"/>
      <c r="M1603" s="68"/>
      <c r="N1603" s="362"/>
      <c r="O1603" s="362"/>
      <c r="P1603" s="216">
        <v>4756629.8099999996</v>
      </c>
      <c r="Q1603" s="216">
        <v>0</v>
      </c>
      <c r="R1603" s="68" t="s">
        <v>638</v>
      </c>
      <c r="S1603" s="363"/>
      <c r="T1603" s="277"/>
    </row>
    <row r="1604" spans="1:20" ht="38.25">
      <c r="A1604" s="192" t="s">
        <v>667</v>
      </c>
      <c r="B1604" s="68"/>
      <c r="C1604" s="214" t="s">
        <v>1256</v>
      </c>
      <c r="D1604" s="215">
        <v>45134</v>
      </c>
      <c r="E1604" s="192" t="s">
        <v>4090</v>
      </c>
      <c r="F1604" s="192" t="s">
        <v>12</v>
      </c>
      <c r="G1604" s="192">
        <v>447658</v>
      </c>
      <c r="H1604" s="68"/>
      <c r="I1604" s="198" t="s">
        <v>1843</v>
      </c>
      <c r="J1604" s="68"/>
      <c r="K1604" s="68"/>
      <c r="L1604" s="68"/>
      <c r="M1604" s="68"/>
      <c r="N1604" s="362"/>
      <c r="O1604" s="362"/>
      <c r="P1604" s="216">
        <v>4756629.8099999996</v>
      </c>
      <c r="Q1604" s="216">
        <v>0</v>
      </c>
      <c r="R1604" s="68" t="s">
        <v>638</v>
      </c>
      <c r="S1604" s="363"/>
      <c r="T1604" s="277"/>
    </row>
    <row r="1605" spans="1:20" ht="38.25">
      <c r="A1605" s="192" t="s">
        <v>667</v>
      </c>
      <c r="B1605" s="68"/>
      <c r="C1605" s="214" t="s">
        <v>1256</v>
      </c>
      <c r="D1605" s="215">
        <v>45134</v>
      </c>
      <c r="E1605" s="192" t="s">
        <v>4091</v>
      </c>
      <c r="F1605" s="192" t="s">
        <v>12</v>
      </c>
      <c r="G1605" s="192">
        <v>447660</v>
      </c>
      <c r="H1605" s="68"/>
      <c r="I1605" s="198" t="s">
        <v>1843</v>
      </c>
      <c r="J1605" s="68"/>
      <c r="K1605" s="68"/>
      <c r="L1605" s="68"/>
      <c r="M1605" s="68"/>
      <c r="N1605" s="362"/>
      <c r="O1605" s="362"/>
      <c r="P1605" s="216">
        <v>4756629.8099999996</v>
      </c>
      <c r="Q1605" s="216">
        <v>0</v>
      </c>
      <c r="R1605" s="68" t="s">
        <v>638</v>
      </c>
      <c r="S1605" s="363"/>
      <c r="T1605" s="277"/>
    </row>
    <row r="1606" spans="1:20" ht="38.25">
      <c r="A1606" s="192" t="s">
        <v>667</v>
      </c>
      <c r="B1606" s="68"/>
      <c r="C1606" s="214" t="s">
        <v>1256</v>
      </c>
      <c r="D1606" s="215">
        <v>45134</v>
      </c>
      <c r="E1606" s="192" t="s">
        <v>4092</v>
      </c>
      <c r="F1606" s="192" t="s">
        <v>12</v>
      </c>
      <c r="G1606" s="192">
        <v>447662</v>
      </c>
      <c r="H1606" s="68"/>
      <c r="I1606" s="198" t="s">
        <v>1843</v>
      </c>
      <c r="J1606" s="68"/>
      <c r="K1606" s="68"/>
      <c r="L1606" s="68"/>
      <c r="M1606" s="68"/>
      <c r="N1606" s="362"/>
      <c r="O1606" s="362"/>
      <c r="P1606" s="216">
        <v>4756629.8099999996</v>
      </c>
      <c r="Q1606" s="216">
        <v>0</v>
      </c>
      <c r="R1606" s="68" t="s">
        <v>638</v>
      </c>
      <c r="S1606" s="363"/>
      <c r="T1606" s="277"/>
    </row>
    <row r="1607" spans="1:20" ht="38.25">
      <c r="A1607" s="192" t="s">
        <v>667</v>
      </c>
      <c r="B1607" s="68"/>
      <c r="C1607" s="214" t="s">
        <v>1256</v>
      </c>
      <c r="D1607" s="215">
        <v>45134</v>
      </c>
      <c r="E1607" s="192" t="s">
        <v>4093</v>
      </c>
      <c r="F1607" s="192" t="s">
        <v>12</v>
      </c>
      <c r="G1607" s="192">
        <v>447666</v>
      </c>
      <c r="H1607" s="68"/>
      <c r="I1607" s="198" t="s">
        <v>1843</v>
      </c>
      <c r="J1607" s="68"/>
      <c r="K1607" s="68"/>
      <c r="L1607" s="68"/>
      <c r="M1607" s="68"/>
      <c r="N1607" s="362"/>
      <c r="O1607" s="362"/>
      <c r="P1607" s="216">
        <v>4756629.8099999996</v>
      </c>
      <c r="Q1607" s="216">
        <v>0</v>
      </c>
      <c r="R1607" s="68" t="s">
        <v>638</v>
      </c>
      <c r="S1607" s="363"/>
      <c r="T1607" s="277"/>
    </row>
    <row r="1608" spans="1:20" ht="38.25">
      <c r="A1608" s="192" t="s">
        <v>667</v>
      </c>
      <c r="B1608" s="68"/>
      <c r="C1608" s="214" t="s">
        <v>1256</v>
      </c>
      <c r="D1608" s="215">
        <v>45134</v>
      </c>
      <c r="E1608" s="192" t="s">
        <v>4094</v>
      </c>
      <c r="F1608" s="192" t="s">
        <v>12</v>
      </c>
      <c r="G1608" s="192">
        <v>447668</v>
      </c>
      <c r="H1608" s="68"/>
      <c r="I1608" s="198" t="s">
        <v>1843</v>
      </c>
      <c r="J1608" s="68"/>
      <c r="K1608" s="68"/>
      <c r="L1608" s="68"/>
      <c r="M1608" s="68"/>
      <c r="N1608" s="362"/>
      <c r="O1608" s="362"/>
      <c r="P1608" s="216">
        <v>4029353.26</v>
      </c>
      <c r="Q1608" s="216">
        <v>0</v>
      </c>
      <c r="R1608" s="68" t="s">
        <v>638</v>
      </c>
      <c r="S1608" s="363"/>
      <c r="T1608" s="277"/>
    </row>
    <row r="1609" spans="1:20" ht="38.25">
      <c r="A1609" s="192" t="s">
        <v>667</v>
      </c>
      <c r="B1609" s="68"/>
      <c r="C1609" s="214" t="s">
        <v>1256</v>
      </c>
      <c r="D1609" s="215">
        <v>45134</v>
      </c>
      <c r="E1609" s="192" t="s">
        <v>4095</v>
      </c>
      <c r="F1609" s="192" t="s">
        <v>12</v>
      </c>
      <c r="G1609" s="192">
        <v>447670</v>
      </c>
      <c r="H1609" s="68"/>
      <c r="I1609" s="198" t="s">
        <v>1843</v>
      </c>
      <c r="J1609" s="68"/>
      <c r="K1609" s="68"/>
      <c r="L1609" s="68"/>
      <c r="M1609" s="68"/>
      <c r="N1609" s="362"/>
      <c r="O1609" s="362"/>
      <c r="P1609" s="216">
        <v>4029353.26</v>
      </c>
      <c r="Q1609" s="216">
        <v>0</v>
      </c>
      <c r="R1609" s="68" t="s">
        <v>638</v>
      </c>
      <c r="S1609" s="363"/>
      <c r="T1609" s="277"/>
    </row>
    <row r="1610" spans="1:20" ht="38.25">
      <c r="A1610" s="192" t="s">
        <v>667</v>
      </c>
      <c r="B1610" s="68"/>
      <c r="C1610" s="214" t="s">
        <v>1256</v>
      </c>
      <c r="D1610" s="215">
        <v>45134</v>
      </c>
      <c r="E1610" s="192" t="s">
        <v>4096</v>
      </c>
      <c r="F1610" s="192" t="s">
        <v>12</v>
      </c>
      <c r="G1610" s="192">
        <v>447672</v>
      </c>
      <c r="H1610" s="68"/>
      <c r="I1610" s="198" t="s">
        <v>1843</v>
      </c>
      <c r="J1610" s="68"/>
      <c r="K1610" s="68"/>
      <c r="L1610" s="68"/>
      <c r="M1610" s="68"/>
      <c r="N1610" s="362"/>
      <c r="O1610" s="362"/>
      <c r="P1610" s="216">
        <v>4029353.26</v>
      </c>
      <c r="Q1610" s="216">
        <v>0</v>
      </c>
      <c r="R1610" s="68" t="s">
        <v>638</v>
      </c>
      <c r="S1610" s="363"/>
      <c r="T1610" s="277"/>
    </row>
    <row r="1611" spans="1:20" ht="38.25">
      <c r="A1611" s="192" t="s">
        <v>667</v>
      </c>
      <c r="B1611" s="68"/>
      <c r="C1611" s="214" t="s">
        <v>1256</v>
      </c>
      <c r="D1611" s="215">
        <v>45134</v>
      </c>
      <c r="E1611" s="192" t="s">
        <v>4097</v>
      </c>
      <c r="F1611" s="192" t="s">
        <v>12</v>
      </c>
      <c r="G1611" s="192">
        <v>447674</v>
      </c>
      <c r="H1611" s="68"/>
      <c r="I1611" s="198" t="s">
        <v>1843</v>
      </c>
      <c r="J1611" s="68"/>
      <c r="K1611" s="68"/>
      <c r="L1611" s="68"/>
      <c r="M1611" s="68"/>
      <c r="N1611" s="362"/>
      <c r="O1611" s="362"/>
      <c r="P1611" s="216">
        <v>4029353.26</v>
      </c>
      <c r="Q1611" s="216">
        <v>0</v>
      </c>
      <c r="R1611" s="68" t="s">
        <v>638</v>
      </c>
      <c r="S1611" s="363"/>
      <c r="T1611" s="277"/>
    </row>
    <row r="1612" spans="1:20" ht="38.25">
      <c r="A1612" s="192" t="s">
        <v>667</v>
      </c>
      <c r="B1612" s="68"/>
      <c r="C1612" s="214" t="s">
        <v>1256</v>
      </c>
      <c r="D1612" s="215">
        <v>45134</v>
      </c>
      <c r="E1612" s="192" t="s">
        <v>4098</v>
      </c>
      <c r="F1612" s="192" t="s">
        <v>12</v>
      </c>
      <c r="G1612" s="192">
        <v>447804</v>
      </c>
      <c r="H1612" s="68"/>
      <c r="I1612" s="198" t="s">
        <v>1843</v>
      </c>
      <c r="J1612" s="68"/>
      <c r="K1612" s="68"/>
      <c r="L1612" s="68"/>
      <c r="M1612" s="68"/>
      <c r="N1612" s="362"/>
      <c r="O1612" s="362"/>
      <c r="P1612" s="216">
        <v>495.77</v>
      </c>
      <c r="Q1612" s="216">
        <v>0</v>
      </c>
      <c r="R1612" s="68" t="s">
        <v>638</v>
      </c>
      <c r="S1612" s="363"/>
      <c r="T1612" s="277"/>
    </row>
    <row r="1613" spans="1:20" ht="38.25">
      <c r="A1613" s="192" t="s">
        <v>667</v>
      </c>
      <c r="B1613" s="68"/>
      <c r="C1613" s="214" t="s">
        <v>1256</v>
      </c>
      <c r="D1613" s="215">
        <v>45134</v>
      </c>
      <c r="E1613" s="192" t="s">
        <v>4099</v>
      </c>
      <c r="F1613" s="192" t="s">
        <v>12</v>
      </c>
      <c r="G1613" s="192">
        <v>447806</v>
      </c>
      <c r="H1613" s="68"/>
      <c r="I1613" s="198" t="s">
        <v>1843</v>
      </c>
      <c r="J1613" s="68"/>
      <c r="K1613" s="68"/>
      <c r="L1613" s="68"/>
      <c r="M1613" s="68"/>
      <c r="N1613" s="362"/>
      <c r="O1613" s="362"/>
      <c r="P1613" s="216">
        <v>11545.45</v>
      </c>
      <c r="Q1613" s="216">
        <v>0</v>
      </c>
      <c r="R1613" s="68" t="s">
        <v>638</v>
      </c>
      <c r="S1613" s="363"/>
      <c r="T1613" s="277"/>
    </row>
    <row r="1614" spans="1:20" ht="38.25">
      <c r="A1614" s="192" t="s">
        <v>667</v>
      </c>
      <c r="B1614" s="68"/>
      <c r="C1614" s="214" t="s">
        <v>1256</v>
      </c>
      <c r="D1614" s="215">
        <v>45134</v>
      </c>
      <c r="E1614" s="192" t="s">
        <v>4100</v>
      </c>
      <c r="F1614" s="192" t="s">
        <v>12</v>
      </c>
      <c r="G1614" s="192">
        <v>447808</v>
      </c>
      <c r="H1614" s="68"/>
      <c r="I1614" s="198" t="s">
        <v>1843</v>
      </c>
      <c r="J1614" s="68"/>
      <c r="K1614" s="68"/>
      <c r="L1614" s="68"/>
      <c r="M1614" s="68"/>
      <c r="N1614" s="362"/>
      <c r="O1614" s="362"/>
      <c r="P1614" s="216">
        <v>11545.45</v>
      </c>
      <c r="Q1614" s="216">
        <v>0</v>
      </c>
      <c r="R1614" s="68" t="s">
        <v>638</v>
      </c>
      <c r="S1614" s="363"/>
      <c r="T1614" s="277"/>
    </row>
    <row r="1615" spans="1:20" ht="38.25">
      <c r="A1615" s="192" t="s">
        <v>667</v>
      </c>
      <c r="B1615" s="68"/>
      <c r="C1615" s="214" t="s">
        <v>1256</v>
      </c>
      <c r="D1615" s="215">
        <v>45134</v>
      </c>
      <c r="E1615" s="192" t="s">
        <v>4101</v>
      </c>
      <c r="F1615" s="192" t="s">
        <v>12</v>
      </c>
      <c r="G1615" s="192">
        <v>447810</v>
      </c>
      <c r="H1615" s="68"/>
      <c r="I1615" s="198" t="s">
        <v>1843</v>
      </c>
      <c r="J1615" s="68"/>
      <c r="K1615" s="68"/>
      <c r="L1615" s="68"/>
      <c r="M1615" s="68"/>
      <c r="N1615" s="362"/>
      <c r="O1615" s="362"/>
      <c r="P1615" s="216">
        <v>11545.45</v>
      </c>
      <c r="Q1615" s="216">
        <v>0</v>
      </c>
      <c r="R1615" s="68" t="s">
        <v>638</v>
      </c>
      <c r="S1615" s="363"/>
      <c r="T1615" s="277"/>
    </row>
    <row r="1616" spans="1:20" ht="38.25">
      <c r="A1616" s="192" t="s">
        <v>667</v>
      </c>
      <c r="B1616" s="68"/>
      <c r="C1616" s="214" t="s">
        <v>1256</v>
      </c>
      <c r="D1616" s="215">
        <v>45134</v>
      </c>
      <c r="E1616" s="192" t="s">
        <v>4102</v>
      </c>
      <c r="F1616" s="192" t="s">
        <v>12</v>
      </c>
      <c r="G1616" s="192">
        <v>447812</v>
      </c>
      <c r="H1616" s="68"/>
      <c r="I1616" s="198" t="s">
        <v>1843</v>
      </c>
      <c r="J1616" s="68"/>
      <c r="K1616" s="68"/>
      <c r="L1616" s="68"/>
      <c r="M1616" s="68"/>
      <c r="N1616" s="362"/>
      <c r="O1616" s="362"/>
      <c r="P1616" s="216">
        <v>11545.45</v>
      </c>
      <c r="Q1616" s="216">
        <v>0</v>
      </c>
      <c r="R1616" s="68" t="s">
        <v>638</v>
      </c>
      <c r="S1616" s="363"/>
      <c r="T1616" s="277"/>
    </row>
    <row r="1617" spans="1:20" ht="38.25">
      <c r="A1617" s="192" t="s">
        <v>667</v>
      </c>
      <c r="B1617" s="68"/>
      <c r="C1617" s="214" t="s">
        <v>1256</v>
      </c>
      <c r="D1617" s="215">
        <v>45134</v>
      </c>
      <c r="E1617" s="192" t="s">
        <v>4103</v>
      </c>
      <c r="F1617" s="192" t="s">
        <v>12</v>
      </c>
      <c r="G1617" s="192">
        <v>447814</v>
      </c>
      <c r="H1617" s="68"/>
      <c r="I1617" s="198" t="s">
        <v>1843</v>
      </c>
      <c r="J1617" s="68"/>
      <c r="K1617" s="68"/>
      <c r="L1617" s="68"/>
      <c r="M1617" s="68"/>
      <c r="N1617" s="362"/>
      <c r="O1617" s="362"/>
      <c r="P1617" s="216">
        <v>212214.85</v>
      </c>
      <c r="Q1617" s="216">
        <v>0</v>
      </c>
      <c r="R1617" s="68" t="s">
        <v>638</v>
      </c>
      <c r="S1617" s="363"/>
      <c r="T1617" s="277"/>
    </row>
    <row r="1618" spans="1:20" ht="38.25">
      <c r="A1618" s="192" t="s">
        <v>667</v>
      </c>
      <c r="B1618" s="68"/>
      <c r="C1618" s="214" t="s">
        <v>1256</v>
      </c>
      <c r="D1618" s="215">
        <v>45134</v>
      </c>
      <c r="E1618" s="192" t="s">
        <v>4104</v>
      </c>
      <c r="F1618" s="192" t="s">
        <v>12</v>
      </c>
      <c r="G1618" s="192">
        <v>447816</v>
      </c>
      <c r="H1618" s="68"/>
      <c r="I1618" s="198" t="s">
        <v>1843</v>
      </c>
      <c r="J1618" s="68"/>
      <c r="K1618" s="68"/>
      <c r="L1618" s="68"/>
      <c r="M1618" s="68"/>
      <c r="N1618" s="362"/>
      <c r="O1618" s="362"/>
      <c r="P1618" s="216">
        <v>4883.91</v>
      </c>
      <c r="Q1618" s="216">
        <v>0</v>
      </c>
      <c r="R1618" s="68" t="s">
        <v>638</v>
      </c>
      <c r="S1618" s="363"/>
      <c r="T1618" s="277"/>
    </row>
    <row r="1619" spans="1:20" ht="38.25">
      <c r="A1619" s="192" t="s">
        <v>667</v>
      </c>
      <c r="B1619" s="68"/>
      <c r="C1619" s="214" t="s">
        <v>1256</v>
      </c>
      <c r="D1619" s="215">
        <v>45134</v>
      </c>
      <c r="E1619" s="192" t="s">
        <v>4105</v>
      </c>
      <c r="F1619" s="192" t="s">
        <v>12</v>
      </c>
      <c r="G1619" s="192">
        <v>447818</v>
      </c>
      <c r="H1619" s="68"/>
      <c r="I1619" s="198" t="s">
        <v>1843</v>
      </c>
      <c r="J1619" s="68"/>
      <c r="K1619" s="68"/>
      <c r="L1619" s="68"/>
      <c r="M1619" s="68"/>
      <c r="N1619" s="362"/>
      <c r="O1619" s="362"/>
      <c r="P1619" s="216">
        <v>2959.27</v>
      </c>
      <c r="Q1619" s="216">
        <v>0</v>
      </c>
      <c r="R1619" s="68" t="s">
        <v>638</v>
      </c>
      <c r="S1619" s="363"/>
      <c r="T1619" s="277"/>
    </row>
    <row r="1620" spans="1:20" ht="38.25">
      <c r="A1620" s="192" t="s">
        <v>667</v>
      </c>
      <c r="B1620" s="68"/>
      <c r="C1620" s="214" t="s">
        <v>1256</v>
      </c>
      <c r="D1620" s="215">
        <v>45134</v>
      </c>
      <c r="E1620" s="192" t="s">
        <v>4106</v>
      </c>
      <c r="F1620" s="192" t="s">
        <v>12</v>
      </c>
      <c r="G1620" s="192">
        <v>447820</v>
      </c>
      <c r="H1620" s="68"/>
      <c r="I1620" s="198" t="s">
        <v>1843</v>
      </c>
      <c r="J1620" s="68"/>
      <c r="K1620" s="68"/>
      <c r="L1620" s="68"/>
      <c r="M1620" s="68"/>
      <c r="N1620" s="362"/>
      <c r="O1620" s="362"/>
      <c r="P1620" s="216">
        <v>142.47999999999999</v>
      </c>
      <c r="Q1620" s="216">
        <v>0</v>
      </c>
      <c r="R1620" s="68" t="s">
        <v>638</v>
      </c>
      <c r="S1620" s="363"/>
      <c r="T1620" s="277"/>
    </row>
    <row r="1621" spans="1:20" ht="38.25">
      <c r="A1621" s="192" t="s">
        <v>667</v>
      </c>
      <c r="B1621" s="68"/>
      <c r="C1621" s="214" t="s">
        <v>1256</v>
      </c>
      <c r="D1621" s="215">
        <v>45134</v>
      </c>
      <c r="E1621" s="192" t="s">
        <v>4107</v>
      </c>
      <c r="F1621" s="192" t="s">
        <v>12</v>
      </c>
      <c r="G1621" s="192">
        <v>447822</v>
      </c>
      <c r="H1621" s="68"/>
      <c r="I1621" s="198" t="s">
        <v>1843</v>
      </c>
      <c r="J1621" s="68"/>
      <c r="K1621" s="68"/>
      <c r="L1621" s="68"/>
      <c r="M1621" s="68"/>
      <c r="N1621" s="362"/>
      <c r="O1621" s="362"/>
      <c r="P1621" s="216">
        <v>4080.4</v>
      </c>
      <c r="Q1621" s="216">
        <v>0</v>
      </c>
      <c r="R1621" s="68" t="s">
        <v>638</v>
      </c>
      <c r="S1621" s="363"/>
      <c r="T1621" s="277"/>
    </row>
    <row r="1622" spans="1:20" ht="38.25">
      <c r="A1622" s="192" t="s">
        <v>667</v>
      </c>
      <c r="B1622" s="68"/>
      <c r="C1622" s="214" t="s">
        <v>1256</v>
      </c>
      <c r="D1622" s="215">
        <v>45134</v>
      </c>
      <c r="E1622" s="192" t="s">
        <v>4108</v>
      </c>
      <c r="F1622" s="192" t="s">
        <v>12</v>
      </c>
      <c r="G1622" s="192">
        <v>447824</v>
      </c>
      <c r="H1622" s="68"/>
      <c r="I1622" s="198" t="s">
        <v>1843</v>
      </c>
      <c r="J1622" s="68"/>
      <c r="K1622" s="68"/>
      <c r="L1622" s="68"/>
      <c r="M1622" s="68"/>
      <c r="N1622" s="362"/>
      <c r="O1622" s="362"/>
      <c r="P1622" s="216">
        <v>4080.4</v>
      </c>
      <c r="Q1622" s="216">
        <v>0</v>
      </c>
      <c r="R1622" s="68" t="s">
        <v>638</v>
      </c>
      <c r="S1622" s="363"/>
      <c r="T1622" s="277"/>
    </row>
    <row r="1623" spans="1:20" ht="38.25">
      <c r="A1623" s="192" t="s">
        <v>667</v>
      </c>
      <c r="B1623" s="68"/>
      <c r="C1623" s="214" t="s">
        <v>1256</v>
      </c>
      <c r="D1623" s="215">
        <v>45134</v>
      </c>
      <c r="E1623" s="192" t="s">
        <v>4109</v>
      </c>
      <c r="F1623" s="192" t="s">
        <v>12</v>
      </c>
      <c r="G1623" s="192">
        <v>447826</v>
      </c>
      <c r="H1623" s="68"/>
      <c r="I1623" s="198" t="s">
        <v>1843</v>
      </c>
      <c r="J1623" s="68"/>
      <c r="K1623" s="68"/>
      <c r="L1623" s="68"/>
      <c r="M1623" s="68"/>
      <c r="N1623" s="362"/>
      <c r="O1623" s="362"/>
      <c r="P1623" s="216">
        <v>4080.4</v>
      </c>
      <c r="Q1623" s="216">
        <v>0</v>
      </c>
      <c r="R1623" s="68" t="s">
        <v>638</v>
      </c>
      <c r="S1623" s="363"/>
      <c r="T1623" s="277"/>
    </row>
    <row r="1624" spans="1:20" ht="38.25">
      <c r="A1624" s="192" t="s">
        <v>667</v>
      </c>
      <c r="B1624" s="68"/>
      <c r="C1624" s="214" t="s">
        <v>1256</v>
      </c>
      <c r="D1624" s="215">
        <v>45134</v>
      </c>
      <c r="E1624" s="192" t="s">
        <v>4110</v>
      </c>
      <c r="F1624" s="192" t="s">
        <v>12</v>
      </c>
      <c r="G1624" s="192">
        <v>447828</v>
      </c>
      <c r="H1624" s="68"/>
      <c r="I1624" s="198" t="s">
        <v>1843</v>
      </c>
      <c r="J1624" s="68"/>
      <c r="K1624" s="68"/>
      <c r="L1624" s="68"/>
      <c r="M1624" s="68"/>
      <c r="N1624" s="362"/>
      <c r="O1624" s="362"/>
      <c r="P1624" s="216">
        <v>4080.4</v>
      </c>
      <c r="Q1624" s="216">
        <v>0</v>
      </c>
      <c r="R1624" s="68" t="s">
        <v>638</v>
      </c>
      <c r="S1624" s="363"/>
      <c r="T1624" s="277"/>
    </row>
    <row r="1625" spans="1:20" ht="38.25">
      <c r="A1625" s="192" t="s">
        <v>667</v>
      </c>
      <c r="B1625" s="68"/>
      <c r="C1625" s="214" t="s">
        <v>1256</v>
      </c>
      <c r="D1625" s="215">
        <v>45134</v>
      </c>
      <c r="E1625" s="192" t="s">
        <v>4111</v>
      </c>
      <c r="F1625" s="192" t="s">
        <v>12</v>
      </c>
      <c r="G1625" s="192">
        <v>447830</v>
      </c>
      <c r="H1625" s="68"/>
      <c r="I1625" s="198" t="s">
        <v>1843</v>
      </c>
      <c r="J1625" s="68"/>
      <c r="K1625" s="68"/>
      <c r="L1625" s="68"/>
      <c r="M1625" s="68"/>
      <c r="N1625" s="362"/>
      <c r="O1625" s="362"/>
      <c r="P1625" s="216">
        <v>37955.01</v>
      </c>
      <c r="Q1625" s="216">
        <v>0</v>
      </c>
      <c r="R1625" s="68" t="s">
        <v>638</v>
      </c>
      <c r="S1625" s="363"/>
      <c r="T1625" s="277"/>
    </row>
    <row r="1626" spans="1:20" ht="38.25">
      <c r="A1626" s="192" t="s">
        <v>667</v>
      </c>
      <c r="B1626" s="68"/>
      <c r="C1626" s="214" t="s">
        <v>1256</v>
      </c>
      <c r="D1626" s="215">
        <v>45134</v>
      </c>
      <c r="E1626" s="192" t="s">
        <v>4112</v>
      </c>
      <c r="F1626" s="192" t="s">
        <v>12</v>
      </c>
      <c r="G1626" s="192">
        <v>447832</v>
      </c>
      <c r="H1626" s="68"/>
      <c r="I1626" s="198" t="s">
        <v>1843</v>
      </c>
      <c r="J1626" s="68"/>
      <c r="K1626" s="68"/>
      <c r="L1626" s="68"/>
      <c r="M1626" s="68"/>
      <c r="N1626" s="362"/>
      <c r="O1626" s="362"/>
      <c r="P1626" s="216">
        <v>1361.78</v>
      </c>
      <c r="Q1626" s="216">
        <v>0</v>
      </c>
      <c r="R1626" s="68" t="s">
        <v>638</v>
      </c>
      <c r="S1626" s="363"/>
      <c r="T1626" s="277"/>
    </row>
    <row r="1627" spans="1:20" ht="38.25">
      <c r="A1627" s="192" t="s">
        <v>667</v>
      </c>
      <c r="B1627" s="68"/>
      <c r="C1627" s="214" t="s">
        <v>1256</v>
      </c>
      <c r="D1627" s="215">
        <v>45134</v>
      </c>
      <c r="E1627" s="192" t="s">
        <v>4113</v>
      </c>
      <c r="F1627" s="192" t="s">
        <v>12</v>
      </c>
      <c r="G1627" s="192">
        <v>447834</v>
      </c>
      <c r="H1627" s="68"/>
      <c r="I1627" s="198" t="s">
        <v>1843</v>
      </c>
      <c r="J1627" s="68"/>
      <c r="K1627" s="68"/>
      <c r="L1627" s="68"/>
      <c r="M1627" s="68"/>
      <c r="N1627" s="362"/>
      <c r="O1627" s="362"/>
      <c r="P1627" s="216">
        <v>1107.27</v>
      </c>
      <c r="Q1627" s="216">
        <v>0</v>
      </c>
      <c r="R1627" s="68" t="s">
        <v>638</v>
      </c>
      <c r="S1627" s="363"/>
      <c r="T1627" s="277"/>
    </row>
    <row r="1628" spans="1:20" ht="38.25">
      <c r="A1628" s="192" t="s">
        <v>667</v>
      </c>
      <c r="B1628" s="68"/>
      <c r="C1628" s="214" t="s">
        <v>1256</v>
      </c>
      <c r="D1628" s="215">
        <v>45134</v>
      </c>
      <c r="E1628" s="192" t="s">
        <v>4114</v>
      </c>
      <c r="F1628" s="192" t="s">
        <v>12</v>
      </c>
      <c r="G1628" s="192">
        <v>447836</v>
      </c>
      <c r="H1628" s="68"/>
      <c r="I1628" s="198" t="s">
        <v>1843</v>
      </c>
      <c r="J1628" s="68"/>
      <c r="K1628" s="68"/>
      <c r="L1628" s="68"/>
      <c r="M1628" s="68"/>
      <c r="N1628" s="362"/>
      <c r="O1628" s="362"/>
      <c r="P1628" s="216">
        <v>31710.9</v>
      </c>
      <c r="Q1628" s="216">
        <v>0</v>
      </c>
      <c r="R1628" s="68" t="s">
        <v>638</v>
      </c>
      <c r="S1628" s="363"/>
      <c r="T1628" s="277"/>
    </row>
    <row r="1629" spans="1:20" ht="38.25">
      <c r="A1629" s="192" t="s">
        <v>667</v>
      </c>
      <c r="B1629" s="68"/>
      <c r="C1629" s="214" t="s">
        <v>1256</v>
      </c>
      <c r="D1629" s="215">
        <v>45134</v>
      </c>
      <c r="E1629" s="192" t="s">
        <v>4115</v>
      </c>
      <c r="F1629" s="192" t="s">
        <v>12</v>
      </c>
      <c r="G1629" s="192">
        <v>447838</v>
      </c>
      <c r="H1629" s="68"/>
      <c r="I1629" s="198" t="s">
        <v>1843</v>
      </c>
      <c r="J1629" s="68"/>
      <c r="K1629" s="68"/>
      <c r="L1629" s="68"/>
      <c r="M1629" s="68"/>
      <c r="N1629" s="362"/>
      <c r="O1629" s="362"/>
      <c r="P1629" s="216">
        <v>31710.9</v>
      </c>
      <c r="Q1629" s="216">
        <v>0</v>
      </c>
      <c r="R1629" s="68" t="s">
        <v>638</v>
      </c>
      <c r="S1629" s="363"/>
      <c r="T1629" s="277"/>
    </row>
    <row r="1630" spans="1:20" ht="38.25">
      <c r="A1630" s="192" t="s">
        <v>667</v>
      </c>
      <c r="B1630" s="68"/>
      <c r="C1630" s="214" t="s">
        <v>1256</v>
      </c>
      <c r="D1630" s="215">
        <v>45134</v>
      </c>
      <c r="E1630" s="192" t="s">
        <v>4116</v>
      </c>
      <c r="F1630" s="192" t="s">
        <v>12</v>
      </c>
      <c r="G1630" s="192">
        <v>447840</v>
      </c>
      <c r="H1630" s="68"/>
      <c r="I1630" s="198" t="s">
        <v>1843</v>
      </c>
      <c r="J1630" s="68"/>
      <c r="K1630" s="68"/>
      <c r="L1630" s="68"/>
      <c r="M1630" s="68"/>
      <c r="N1630" s="362"/>
      <c r="O1630" s="362"/>
      <c r="P1630" s="216">
        <v>31710.9</v>
      </c>
      <c r="Q1630" s="216">
        <v>0</v>
      </c>
      <c r="R1630" s="68" t="s">
        <v>638</v>
      </c>
      <c r="S1630" s="363"/>
      <c r="T1630" s="277"/>
    </row>
    <row r="1631" spans="1:20" ht="38.25">
      <c r="A1631" s="192" t="s">
        <v>667</v>
      </c>
      <c r="B1631" s="68"/>
      <c r="C1631" s="214" t="s">
        <v>1256</v>
      </c>
      <c r="D1631" s="215">
        <v>45134</v>
      </c>
      <c r="E1631" s="192" t="s">
        <v>4117</v>
      </c>
      <c r="F1631" s="192" t="s">
        <v>12</v>
      </c>
      <c r="G1631" s="192">
        <v>447842</v>
      </c>
      <c r="H1631" s="68"/>
      <c r="I1631" s="198" t="s">
        <v>1843</v>
      </c>
      <c r="J1631" s="68"/>
      <c r="K1631" s="68"/>
      <c r="L1631" s="68"/>
      <c r="M1631" s="68"/>
      <c r="N1631" s="362"/>
      <c r="O1631" s="362"/>
      <c r="P1631" s="216">
        <v>31710.9</v>
      </c>
      <c r="Q1631" s="216">
        <v>0</v>
      </c>
      <c r="R1631" s="68" t="s">
        <v>638</v>
      </c>
      <c r="S1631" s="363"/>
      <c r="T1631" s="277"/>
    </row>
    <row r="1632" spans="1:20" ht="38.25">
      <c r="A1632" s="192" t="s">
        <v>667</v>
      </c>
      <c r="B1632" s="68"/>
      <c r="C1632" s="214" t="s">
        <v>1256</v>
      </c>
      <c r="D1632" s="215">
        <v>45134</v>
      </c>
      <c r="E1632" s="192" t="s">
        <v>4118</v>
      </c>
      <c r="F1632" s="192" t="s">
        <v>12</v>
      </c>
      <c r="G1632" s="192">
        <v>447844</v>
      </c>
      <c r="H1632" s="68"/>
      <c r="I1632" s="198" t="s">
        <v>1843</v>
      </c>
      <c r="J1632" s="68"/>
      <c r="K1632" s="68"/>
      <c r="L1632" s="68"/>
      <c r="M1632" s="68"/>
      <c r="N1632" s="362"/>
      <c r="O1632" s="362"/>
      <c r="P1632" s="216">
        <v>37869.4</v>
      </c>
      <c r="Q1632" s="216">
        <v>0</v>
      </c>
      <c r="R1632" s="68" t="s">
        <v>638</v>
      </c>
      <c r="S1632" s="363"/>
      <c r="T1632" s="277"/>
    </row>
    <row r="1633" spans="1:20" ht="38.25">
      <c r="A1633" s="192" t="s">
        <v>667</v>
      </c>
      <c r="B1633" s="68"/>
      <c r="C1633" s="214" t="s">
        <v>1256</v>
      </c>
      <c r="D1633" s="215">
        <v>45134</v>
      </c>
      <c r="E1633" s="192" t="s">
        <v>4119</v>
      </c>
      <c r="F1633" s="192" t="s">
        <v>12</v>
      </c>
      <c r="G1633" s="192">
        <v>447846</v>
      </c>
      <c r="H1633" s="68"/>
      <c r="I1633" s="198" t="s">
        <v>1843</v>
      </c>
      <c r="J1633" s="68"/>
      <c r="K1633" s="68"/>
      <c r="L1633" s="68"/>
      <c r="M1633" s="68"/>
      <c r="N1633" s="362"/>
      <c r="O1633" s="362"/>
      <c r="P1633" s="216">
        <v>3905.19</v>
      </c>
      <c r="Q1633" s="216">
        <v>0</v>
      </c>
      <c r="R1633" s="68" t="s">
        <v>638</v>
      </c>
      <c r="S1633" s="363"/>
      <c r="T1633" s="277"/>
    </row>
    <row r="1634" spans="1:20" ht="38.25">
      <c r="A1634" s="192" t="s">
        <v>667</v>
      </c>
      <c r="B1634" s="68"/>
      <c r="C1634" s="214" t="s">
        <v>1256</v>
      </c>
      <c r="D1634" s="215">
        <v>45134</v>
      </c>
      <c r="E1634" s="192" t="s">
        <v>4120</v>
      </c>
      <c r="F1634" s="192" t="s">
        <v>12</v>
      </c>
      <c r="G1634" s="192">
        <v>447848</v>
      </c>
      <c r="H1634" s="68"/>
      <c r="I1634" s="198" t="s">
        <v>1843</v>
      </c>
      <c r="J1634" s="68"/>
      <c r="K1634" s="68"/>
      <c r="L1634" s="68"/>
      <c r="M1634" s="68"/>
      <c r="N1634" s="362"/>
      <c r="O1634" s="362"/>
      <c r="P1634" s="216">
        <v>1121.2</v>
      </c>
      <c r="Q1634" s="216">
        <v>0</v>
      </c>
      <c r="R1634" s="68" t="s">
        <v>638</v>
      </c>
      <c r="S1634" s="363"/>
      <c r="T1634" s="277"/>
    </row>
    <row r="1635" spans="1:20" ht="38.25">
      <c r="A1635" s="192" t="s">
        <v>667</v>
      </c>
      <c r="B1635" s="68"/>
      <c r="C1635" s="214" t="s">
        <v>1256</v>
      </c>
      <c r="D1635" s="215">
        <v>45134</v>
      </c>
      <c r="E1635" s="192" t="s">
        <v>4121</v>
      </c>
      <c r="F1635" s="192" t="s">
        <v>12</v>
      </c>
      <c r="G1635" s="192">
        <v>447850</v>
      </c>
      <c r="H1635" s="68"/>
      <c r="I1635" s="198" t="s">
        <v>1843</v>
      </c>
      <c r="J1635" s="68"/>
      <c r="K1635" s="68"/>
      <c r="L1635" s="68"/>
      <c r="M1635" s="68"/>
      <c r="N1635" s="362"/>
      <c r="O1635" s="362"/>
      <c r="P1635" s="216">
        <v>11049.61</v>
      </c>
      <c r="Q1635" s="216">
        <v>0</v>
      </c>
      <c r="R1635" s="68" t="s">
        <v>638</v>
      </c>
      <c r="S1635" s="363"/>
      <c r="T1635" s="277"/>
    </row>
    <row r="1636" spans="1:20" ht="38.25">
      <c r="A1636" s="192" t="s">
        <v>667</v>
      </c>
      <c r="B1636" s="68"/>
      <c r="C1636" s="214" t="s">
        <v>1256</v>
      </c>
      <c r="D1636" s="215">
        <v>45134</v>
      </c>
      <c r="E1636" s="192" t="s">
        <v>4122</v>
      </c>
      <c r="F1636" s="192" t="s">
        <v>12</v>
      </c>
      <c r="G1636" s="192">
        <v>447852</v>
      </c>
      <c r="H1636" s="68"/>
      <c r="I1636" s="198" t="s">
        <v>1843</v>
      </c>
      <c r="J1636" s="68"/>
      <c r="K1636" s="68"/>
      <c r="L1636" s="68"/>
      <c r="M1636" s="68"/>
      <c r="N1636" s="362"/>
      <c r="O1636" s="362"/>
      <c r="P1636" s="216">
        <v>11142.29</v>
      </c>
      <c r="Q1636" s="216">
        <v>0</v>
      </c>
      <c r="R1636" s="68" t="s">
        <v>638</v>
      </c>
      <c r="S1636" s="363"/>
      <c r="T1636" s="277"/>
    </row>
    <row r="1637" spans="1:20" ht="38.25">
      <c r="A1637" s="192" t="s">
        <v>667</v>
      </c>
      <c r="B1637" s="68"/>
      <c r="C1637" s="214" t="s">
        <v>1256</v>
      </c>
      <c r="D1637" s="215">
        <v>45134</v>
      </c>
      <c r="E1637" s="192" t="s">
        <v>4123</v>
      </c>
      <c r="F1637" s="192" t="s">
        <v>12</v>
      </c>
      <c r="G1637" s="192">
        <v>447854</v>
      </c>
      <c r="H1637" s="68"/>
      <c r="I1637" s="198" t="s">
        <v>1843</v>
      </c>
      <c r="J1637" s="68"/>
      <c r="K1637" s="68"/>
      <c r="L1637" s="68"/>
      <c r="M1637" s="68"/>
      <c r="N1637" s="362"/>
      <c r="O1637" s="362"/>
      <c r="P1637" s="216">
        <v>8713.09</v>
      </c>
      <c r="Q1637" s="216">
        <v>0</v>
      </c>
      <c r="R1637" s="68" t="s">
        <v>638</v>
      </c>
      <c r="S1637" s="363"/>
      <c r="T1637" s="277"/>
    </row>
    <row r="1638" spans="1:20" ht="38.25">
      <c r="A1638" s="192" t="s">
        <v>667</v>
      </c>
      <c r="B1638" s="68"/>
      <c r="C1638" s="214" t="s">
        <v>1256</v>
      </c>
      <c r="D1638" s="215">
        <v>45134</v>
      </c>
      <c r="E1638" s="192" t="s">
        <v>4124</v>
      </c>
      <c r="F1638" s="192" t="s">
        <v>12</v>
      </c>
      <c r="G1638" s="192">
        <v>447856</v>
      </c>
      <c r="H1638" s="68"/>
      <c r="I1638" s="198" t="s">
        <v>1843</v>
      </c>
      <c r="J1638" s="68"/>
      <c r="K1638" s="68"/>
      <c r="L1638" s="68"/>
      <c r="M1638" s="68"/>
      <c r="N1638" s="362"/>
      <c r="O1638" s="362"/>
      <c r="P1638" s="216">
        <v>30349.119999999999</v>
      </c>
      <c r="Q1638" s="216">
        <v>0</v>
      </c>
      <c r="R1638" s="68" t="s">
        <v>638</v>
      </c>
      <c r="S1638" s="363"/>
      <c r="T1638" s="277"/>
    </row>
    <row r="1639" spans="1:20" ht="38.25">
      <c r="A1639" s="192" t="s">
        <v>667</v>
      </c>
      <c r="B1639" s="68"/>
      <c r="C1639" s="214" t="s">
        <v>1256</v>
      </c>
      <c r="D1639" s="215">
        <v>45134</v>
      </c>
      <c r="E1639" s="192" t="s">
        <v>4125</v>
      </c>
      <c r="F1639" s="192" t="s">
        <v>12</v>
      </c>
      <c r="G1639" s="192">
        <v>447676</v>
      </c>
      <c r="H1639" s="68"/>
      <c r="I1639" s="198" t="s">
        <v>1843</v>
      </c>
      <c r="J1639" s="68"/>
      <c r="K1639" s="68"/>
      <c r="L1639" s="68"/>
      <c r="M1639" s="68"/>
      <c r="N1639" s="362"/>
      <c r="O1639" s="362"/>
      <c r="P1639" s="216">
        <v>4029353.26</v>
      </c>
      <c r="Q1639" s="216">
        <v>0</v>
      </c>
      <c r="R1639" s="68" t="s">
        <v>638</v>
      </c>
      <c r="S1639" s="363"/>
      <c r="T1639" s="277"/>
    </row>
    <row r="1640" spans="1:20" ht="38.25">
      <c r="A1640" s="192" t="s">
        <v>667</v>
      </c>
      <c r="B1640" s="68"/>
      <c r="C1640" s="214" t="s">
        <v>1256</v>
      </c>
      <c r="D1640" s="215">
        <v>45134</v>
      </c>
      <c r="E1640" s="192" t="s">
        <v>4126</v>
      </c>
      <c r="F1640" s="192" t="s">
        <v>12</v>
      </c>
      <c r="G1640" s="192">
        <v>447678</v>
      </c>
      <c r="H1640" s="68"/>
      <c r="I1640" s="198" t="s">
        <v>1843</v>
      </c>
      <c r="J1640" s="68"/>
      <c r="K1640" s="68"/>
      <c r="L1640" s="68"/>
      <c r="M1640" s="68"/>
      <c r="N1640" s="362"/>
      <c r="O1640" s="362"/>
      <c r="P1640" s="216">
        <v>11067092.09</v>
      </c>
      <c r="Q1640" s="216">
        <v>0</v>
      </c>
      <c r="R1640" s="68" t="s">
        <v>638</v>
      </c>
      <c r="S1640" s="363"/>
      <c r="T1640" s="277"/>
    </row>
    <row r="1641" spans="1:20" ht="38.25">
      <c r="A1641" s="192" t="s">
        <v>667</v>
      </c>
      <c r="B1641" s="68"/>
      <c r="C1641" s="214" t="s">
        <v>1256</v>
      </c>
      <c r="D1641" s="215">
        <v>45134</v>
      </c>
      <c r="E1641" s="192" t="s">
        <v>4127</v>
      </c>
      <c r="F1641" s="192" t="s">
        <v>12</v>
      </c>
      <c r="G1641" s="192">
        <v>447680</v>
      </c>
      <c r="H1641" s="68"/>
      <c r="I1641" s="198" t="s">
        <v>1843</v>
      </c>
      <c r="J1641" s="68"/>
      <c r="K1641" s="68"/>
      <c r="L1641" s="68"/>
      <c r="M1641" s="68"/>
      <c r="N1641" s="362"/>
      <c r="O1641" s="362"/>
      <c r="P1641" s="216">
        <v>11067092.09</v>
      </c>
      <c r="Q1641" s="216">
        <v>0</v>
      </c>
      <c r="R1641" s="68" t="s">
        <v>638</v>
      </c>
      <c r="S1641" s="363"/>
      <c r="T1641" s="277"/>
    </row>
    <row r="1642" spans="1:20" ht="38.25">
      <c r="A1642" s="192" t="s">
        <v>667</v>
      </c>
      <c r="B1642" s="68"/>
      <c r="C1642" s="214" t="s">
        <v>1256</v>
      </c>
      <c r="D1642" s="215">
        <v>45134</v>
      </c>
      <c r="E1642" s="192" t="s">
        <v>4128</v>
      </c>
      <c r="F1642" s="192" t="s">
        <v>12</v>
      </c>
      <c r="G1642" s="192">
        <v>447682</v>
      </c>
      <c r="H1642" s="68"/>
      <c r="I1642" s="198" t="s">
        <v>1843</v>
      </c>
      <c r="J1642" s="68"/>
      <c r="K1642" s="68"/>
      <c r="L1642" s="68"/>
      <c r="M1642" s="68"/>
      <c r="N1642" s="362"/>
      <c r="O1642" s="362"/>
      <c r="P1642" s="216">
        <v>11067092.09</v>
      </c>
      <c r="Q1642" s="216">
        <v>0</v>
      </c>
      <c r="R1642" s="68" t="s">
        <v>638</v>
      </c>
      <c r="S1642" s="363"/>
      <c r="T1642" s="277"/>
    </row>
    <row r="1643" spans="1:20" ht="38.25">
      <c r="A1643" s="192" t="s">
        <v>667</v>
      </c>
      <c r="B1643" s="68"/>
      <c r="C1643" s="214" t="s">
        <v>1256</v>
      </c>
      <c r="D1643" s="215">
        <v>45134</v>
      </c>
      <c r="E1643" s="192" t="s">
        <v>4129</v>
      </c>
      <c r="F1643" s="192" t="s">
        <v>12</v>
      </c>
      <c r="G1643" s="192">
        <v>447684</v>
      </c>
      <c r="H1643" s="68"/>
      <c r="I1643" s="198" t="s">
        <v>1843</v>
      </c>
      <c r="J1643" s="68"/>
      <c r="K1643" s="68"/>
      <c r="L1643" s="68"/>
      <c r="M1643" s="68"/>
      <c r="N1643" s="362"/>
      <c r="O1643" s="362"/>
      <c r="P1643" s="216">
        <v>11067092.09</v>
      </c>
      <c r="Q1643" s="216">
        <v>0</v>
      </c>
      <c r="R1643" s="68" t="s">
        <v>638</v>
      </c>
      <c r="S1643" s="363"/>
      <c r="T1643" s="277"/>
    </row>
    <row r="1644" spans="1:20" ht="38.25">
      <c r="A1644" s="192" t="s">
        <v>667</v>
      </c>
      <c r="B1644" s="68"/>
      <c r="C1644" s="214" t="s">
        <v>1256</v>
      </c>
      <c r="D1644" s="215">
        <v>45134</v>
      </c>
      <c r="E1644" s="192" t="s">
        <v>4130</v>
      </c>
      <c r="F1644" s="192" t="s">
        <v>12</v>
      </c>
      <c r="G1644" s="192">
        <v>447686</v>
      </c>
      <c r="H1644" s="68"/>
      <c r="I1644" s="198" t="s">
        <v>1843</v>
      </c>
      <c r="J1644" s="68"/>
      <c r="K1644" s="68"/>
      <c r="L1644" s="68"/>
      <c r="M1644" s="68"/>
      <c r="N1644" s="362"/>
      <c r="O1644" s="362"/>
      <c r="P1644" s="216">
        <v>11067092.09</v>
      </c>
      <c r="Q1644" s="216">
        <v>0</v>
      </c>
      <c r="R1644" s="68" t="s">
        <v>638</v>
      </c>
      <c r="S1644" s="363"/>
      <c r="T1644" s="277"/>
    </row>
    <row r="1645" spans="1:20" ht="38.25">
      <c r="A1645" s="192" t="s">
        <v>667</v>
      </c>
      <c r="B1645" s="68"/>
      <c r="C1645" s="214" t="s">
        <v>1256</v>
      </c>
      <c r="D1645" s="215">
        <v>45134</v>
      </c>
      <c r="E1645" s="192" t="s">
        <v>4131</v>
      </c>
      <c r="F1645" s="192" t="s">
        <v>12</v>
      </c>
      <c r="G1645" s="192">
        <v>447688</v>
      </c>
      <c r="H1645" s="68"/>
      <c r="I1645" s="198" t="s">
        <v>1843</v>
      </c>
      <c r="J1645" s="68"/>
      <c r="K1645" s="68"/>
      <c r="L1645" s="68"/>
      <c r="M1645" s="68"/>
      <c r="N1645" s="362"/>
      <c r="O1645" s="362"/>
      <c r="P1645" s="216">
        <v>2036132.04</v>
      </c>
      <c r="Q1645" s="216">
        <v>0</v>
      </c>
      <c r="R1645" s="68" t="s">
        <v>638</v>
      </c>
      <c r="S1645" s="363"/>
      <c r="T1645" s="277"/>
    </row>
    <row r="1646" spans="1:20" ht="38.25">
      <c r="A1646" s="192" t="s">
        <v>667</v>
      </c>
      <c r="B1646" s="68"/>
      <c r="C1646" s="214" t="s">
        <v>1256</v>
      </c>
      <c r="D1646" s="215">
        <v>45134</v>
      </c>
      <c r="E1646" s="192" t="s">
        <v>4132</v>
      </c>
      <c r="F1646" s="192" t="s">
        <v>12</v>
      </c>
      <c r="G1646" s="192">
        <v>447690</v>
      </c>
      <c r="H1646" s="68"/>
      <c r="I1646" s="198" t="s">
        <v>1843</v>
      </c>
      <c r="J1646" s="68"/>
      <c r="K1646" s="68"/>
      <c r="L1646" s="68"/>
      <c r="M1646" s="68"/>
      <c r="N1646" s="362"/>
      <c r="O1646" s="362"/>
      <c r="P1646" s="216">
        <v>2036132.04</v>
      </c>
      <c r="Q1646" s="216">
        <v>0</v>
      </c>
      <c r="R1646" s="68" t="s">
        <v>638</v>
      </c>
      <c r="S1646" s="363"/>
      <c r="T1646" s="277"/>
    </row>
    <row r="1647" spans="1:20" ht="38.25">
      <c r="A1647" s="192" t="s">
        <v>667</v>
      </c>
      <c r="B1647" s="68"/>
      <c r="C1647" s="214" t="s">
        <v>1256</v>
      </c>
      <c r="D1647" s="215">
        <v>45134</v>
      </c>
      <c r="E1647" s="192" t="s">
        <v>4133</v>
      </c>
      <c r="F1647" s="192" t="s">
        <v>12</v>
      </c>
      <c r="G1647" s="192">
        <v>447692</v>
      </c>
      <c r="H1647" s="68"/>
      <c r="I1647" s="198" t="s">
        <v>1843</v>
      </c>
      <c r="J1647" s="68"/>
      <c r="K1647" s="68"/>
      <c r="L1647" s="68"/>
      <c r="M1647" s="68"/>
      <c r="N1647" s="362"/>
      <c r="O1647" s="362"/>
      <c r="P1647" s="216">
        <v>2036132.04</v>
      </c>
      <c r="Q1647" s="216">
        <v>0</v>
      </c>
      <c r="R1647" s="68" t="s">
        <v>638</v>
      </c>
      <c r="S1647" s="363"/>
      <c r="T1647" s="277"/>
    </row>
    <row r="1648" spans="1:20" ht="38.25">
      <c r="A1648" s="192" t="s">
        <v>667</v>
      </c>
      <c r="B1648" s="68"/>
      <c r="C1648" s="214" t="s">
        <v>1256</v>
      </c>
      <c r="D1648" s="215">
        <v>45134</v>
      </c>
      <c r="E1648" s="192" t="s">
        <v>4134</v>
      </c>
      <c r="F1648" s="192" t="s">
        <v>12</v>
      </c>
      <c r="G1648" s="192">
        <v>447694</v>
      </c>
      <c r="H1648" s="68"/>
      <c r="I1648" s="198" t="s">
        <v>1843</v>
      </c>
      <c r="J1648" s="68"/>
      <c r="K1648" s="68"/>
      <c r="L1648" s="68"/>
      <c r="M1648" s="68"/>
      <c r="N1648" s="362"/>
      <c r="O1648" s="362"/>
      <c r="P1648" s="216">
        <v>2036132.04</v>
      </c>
      <c r="Q1648" s="216">
        <v>0</v>
      </c>
      <c r="R1648" s="68" t="s">
        <v>638</v>
      </c>
      <c r="S1648" s="363"/>
      <c r="T1648" s="277"/>
    </row>
    <row r="1649" spans="1:20" ht="38.25">
      <c r="A1649" s="192" t="s">
        <v>667</v>
      </c>
      <c r="B1649" s="68"/>
      <c r="C1649" s="214" t="s">
        <v>1256</v>
      </c>
      <c r="D1649" s="215">
        <v>45134</v>
      </c>
      <c r="E1649" s="192" t="s">
        <v>4135</v>
      </c>
      <c r="F1649" s="192" t="s">
        <v>12</v>
      </c>
      <c r="G1649" s="192">
        <v>447696</v>
      </c>
      <c r="H1649" s="68"/>
      <c r="I1649" s="198" t="s">
        <v>1843</v>
      </c>
      <c r="J1649" s="68"/>
      <c r="K1649" s="68"/>
      <c r="L1649" s="68"/>
      <c r="M1649" s="68"/>
      <c r="N1649" s="362"/>
      <c r="O1649" s="362"/>
      <c r="P1649" s="216">
        <v>2036132.04</v>
      </c>
      <c r="Q1649" s="216">
        <v>0</v>
      </c>
      <c r="R1649" s="68" t="s">
        <v>638</v>
      </c>
      <c r="S1649" s="363"/>
      <c r="T1649" s="277"/>
    </row>
    <row r="1650" spans="1:20" ht="38.25">
      <c r="A1650" s="192" t="s">
        <v>667</v>
      </c>
      <c r="B1650" s="68"/>
      <c r="C1650" s="214" t="s">
        <v>1256</v>
      </c>
      <c r="D1650" s="215">
        <v>45134</v>
      </c>
      <c r="E1650" s="192" t="s">
        <v>4136</v>
      </c>
      <c r="F1650" s="192" t="s">
        <v>12</v>
      </c>
      <c r="G1650" s="192">
        <v>447698</v>
      </c>
      <c r="H1650" s="68"/>
      <c r="I1650" s="198" t="s">
        <v>1843</v>
      </c>
      <c r="J1650" s="68"/>
      <c r="K1650" s="68"/>
      <c r="L1650" s="68"/>
      <c r="M1650" s="68"/>
      <c r="N1650" s="362"/>
      <c r="O1650" s="362"/>
      <c r="P1650" s="216">
        <v>1255967.22</v>
      </c>
      <c r="Q1650" s="216">
        <v>0</v>
      </c>
      <c r="R1650" s="68" t="s">
        <v>638</v>
      </c>
      <c r="S1650" s="363"/>
      <c r="T1650" s="277"/>
    </row>
    <row r="1651" spans="1:20" ht="38.25">
      <c r="A1651" s="192" t="s">
        <v>667</v>
      </c>
      <c r="B1651" s="68"/>
      <c r="C1651" s="214" t="s">
        <v>1256</v>
      </c>
      <c r="D1651" s="215">
        <v>45134</v>
      </c>
      <c r="E1651" s="192" t="s">
        <v>4137</v>
      </c>
      <c r="F1651" s="192" t="s">
        <v>12</v>
      </c>
      <c r="G1651" s="192">
        <v>447700</v>
      </c>
      <c r="H1651" s="68"/>
      <c r="I1651" s="198" t="s">
        <v>1843</v>
      </c>
      <c r="J1651" s="68"/>
      <c r="K1651" s="68"/>
      <c r="L1651" s="68"/>
      <c r="M1651" s="68"/>
      <c r="N1651" s="362"/>
      <c r="O1651" s="362"/>
      <c r="P1651" s="216">
        <v>2072821.58</v>
      </c>
      <c r="Q1651" s="216">
        <v>0</v>
      </c>
      <c r="R1651" s="68" t="s">
        <v>638</v>
      </c>
      <c r="S1651" s="363"/>
      <c r="T1651" s="277"/>
    </row>
    <row r="1652" spans="1:20" ht="38.25">
      <c r="A1652" s="192" t="s">
        <v>667</v>
      </c>
      <c r="B1652" s="68"/>
      <c r="C1652" s="214" t="s">
        <v>1256</v>
      </c>
      <c r="D1652" s="215">
        <v>45134</v>
      </c>
      <c r="E1652" s="192" t="s">
        <v>4138</v>
      </c>
      <c r="F1652" s="192" t="s">
        <v>12</v>
      </c>
      <c r="G1652" s="192">
        <v>447702</v>
      </c>
      <c r="H1652" s="68"/>
      <c r="I1652" s="198" t="s">
        <v>1843</v>
      </c>
      <c r="J1652" s="68"/>
      <c r="K1652" s="68"/>
      <c r="L1652" s="68"/>
      <c r="M1652" s="68"/>
      <c r="N1652" s="362"/>
      <c r="O1652" s="362"/>
      <c r="P1652" s="216">
        <v>166085.81</v>
      </c>
      <c r="Q1652" s="216">
        <v>0</v>
      </c>
      <c r="R1652" s="68" t="s">
        <v>638</v>
      </c>
      <c r="S1652" s="363"/>
      <c r="T1652" s="277"/>
    </row>
    <row r="1653" spans="1:20" ht="38.25">
      <c r="A1653" s="192" t="s">
        <v>667</v>
      </c>
      <c r="B1653" s="68"/>
      <c r="C1653" s="214" t="s">
        <v>1256</v>
      </c>
      <c r="D1653" s="215">
        <v>45134</v>
      </c>
      <c r="E1653" s="192" t="s">
        <v>4139</v>
      </c>
      <c r="F1653" s="192" t="s">
        <v>12</v>
      </c>
      <c r="G1653" s="192">
        <v>447704</v>
      </c>
      <c r="H1653" s="68"/>
      <c r="I1653" s="198" t="s">
        <v>1843</v>
      </c>
      <c r="J1653" s="68"/>
      <c r="K1653" s="68"/>
      <c r="L1653" s="68"/>
      <c r="M1653" s="68"/>
      <c r="N1653" s="362"/>
      <c r="O1653" s="362"/>
      <c r="P1653" s="216">
        <v>2922217.11</v>
      </c>
      <c r="Q1653" s="216">
        <v>0</v>
      </c>
      <c r="R1653" s="68" t="s">
        <v>638</v>
      </c>
      <c r="S1653" s="363"/>
      <c r="T1653" s="277"/>
    </row>
    <row r="1654" spans="1:20" ht="38.25">
      <c r="A1654" s="192" t="s">
        <v>667</v>
      </c>
      <c r="B1654" s="68"/>
      <c r="C1654" s="214" t="s">
        <v>1256</v>
      </c>
      <c r="D1654" s="215">
        <v>45134</v>
      </c>
      <c r="E1654" s="192" t="s">
        <v>4140</v>
      </c>
      <c r="F1654" s="192" t="s">
        <v>12</v>
      </c>
      <c r="G1654" s="192">
        <v>447706</v>
      </c>
      <c r="H1654" s="68"/>
      <c r="I1654" s="198" t="s">
        <v>1843</v>
      </c>
      <c r="J1654" s="68"/>
      <c r="K1654" s="68"/>
      <c r="L1654" s="68"/>
      <c r="M1654" s="68"/>
      <c r="N1654" s="362"/>
      <c r="O1654" s="362"/>
      <c r="P1654" s="216">
        <v>386426.34</v>
      </c>
      <c r="Q1654" s="216">
        <v>0</v>
      </c>
      <c r="R1654" s="68" t="s">
        <v>638</v>
      </c>
      <c r="S1654" s="363"/>
      <c r="T1654" s="277"/>
    </row>
    <row r="1655" spans="1:20" ht="38.25">
      <c r="A1655" s="192" t="s">
        <v>667</v>
      </c>
      <c r="B1655" s="68"/>
      <c r="C1655" s="214" t="s">
        <v>1256</v>
      </c>
      <c r="D1655" s="215">
        <v>45134</v>
      </c>
      <c r="E1655" s="192" t="s">
        <v>4141</v>
      </c>
      <c r="F1655" s="192" t="s">
        <v>12</v>
      </c>
      <c r="G1655" s="192">
        <v>447708</v>
      </c>
      <c r="H1655" s="68"/>
      <c r="I1655" s="198" t="s">
        <v>1843</v>
      </c>
      <c r="J1655" s="68"/>
      <c r="K1655" s="68"/>
      <c r="L1655" s="68"/>
      <c r="M1655" s="68"/>
      <c r="N1655" s="362"/>
      <c r="O1655" s="362"/>
      <c r="P1655" s="216">
        <v>87437.77</v>
      </c>
      <c r="Q1655" s="216">
        <v>0</v>
      </c>
      <c r="R1655" s="68" t="s">
        <v>638</v>
      </c>
      <c r="S1655" s="363"/>
      <c r="T1655" s="277"/>
    </row>
    <row r="1656" spans="1:20" ht="38.25">
      <c r="A1656" s="192" t="s">
        <v>667</v>
      </c>
      <c r="B1656" s="68"/>
      <c r="C1656" s="214" t="s">
        <v>1256</v>
      </c>
      <c r="D1656" s="215">
        <v>45134</v>
      </c>
      <c r="E1656" s="192" t="s">
        <v>4142</v>
      </c>
      <c r="F1656" s="192" t="s">
        <v>12</v>
      </c>
      <c r="G1656" s="192">
        <v>447710</v>
      </c>
      <c r="H1656" s="68"/>
      <c r="I1656" s="198" t="s">
        <v>1843</v>
      </c>
      <c r="J1656" s="68"/>
      <c r="K1656" s="68"/>
      <c r="L1656" s="68"/>
      <c r="M1656" s="68"/>
      <c r="N1656" s="362"/>
      <c r="O1656" s="362"/>
      <c r="P1656" s="216">
        <v>475846.51</v>
      </c>
      <c r="Q1656" s="216">
        <v>0</v>
      </c>
      <c r="R1656" s="68" t="s">
        <v>638</v>
      </c>
      <c r="S1656" s="363"/>
      <c r="T1656" s="277"/>
    </row>
    <row r="1657" spans="1:20" ht="38.25">
      <c r="A1657" s="192" t="s">
        <v>667</v>
      </c>
      <c r="B1657" s="68"/>
      <c r="C1657" s="214" t="s">
        <v>1256</v>
      </c>
      <c r="D1657" s="215">
        <v>45134</v>
      </c>
      <c r="E1657" s="192" t="s">
        <v>4143</v>
      </c>
      <c r="F1657" s="192" t="s">
        <v>12</v>
      </c>
      <c r="G1657" s="192">
        <v>447712</v>
      </c>
      <c r="H1657" s="68"/>
      <c r="I1657" s="198" t="s">
        <v>1843</v>
      </c>
      <c r="J1657" s="68"/>
      <c r="K1657" s="68"/>
      <c r="L1657" s="68"/>
      <c r="M1657" s="68"/>
      <c r="N1657" s="362"/>
      <c r="O1657" s="362"/>
      <c r="P1657" s="216">
        <v>4552365.49</v>
      </c>
      <c r="Q1657" s="216">
        <v>0</v>
      </c>
      <c r="R1657" s="68" t="s">
        <v>638</v>
      </c>
      <c r="S1657" s="363"/>
      <c r="T1657" s="277"/>
    </row>
    <row r="1658" spans="1:20" ht="38.25">
      <c r="A1658" s="192" t="s">
        <v>667</v>
      </c>
      <c r="B1658" s="68"/>
      <c r="C1658" s="214" t="s">
        <v>1256</v>
      </c>
      <c r="D1658" s="215">
        <v>45134</v>
      </c>
      <c r="E1658" s="192" t="s">
        <v>4144</v>
      </c>
      <c r="F1658" s="192" t="s">
        <v>12</v>
      </c>
      <c r="G1658" s="192">
        <v>447714</v>
      </c>
      <c r="H1658" s="68"/>
      <c r="I1658" s="198" t="s">
        <v>1843</v>
      </c>
      <c r="J1658" s="68"/>
      <c r="K1658" s="68"/>
      <c r="L1658" s="68"/>
      <c r="M1658" s="68"/>
      <c r="N1658" s="362"/>
      <c r="O1658" s="362"/>
      <c r="P1658" s="216">
        <v>10591837.119999999</v>
      </c>
      <c r="Q1658" s="216">
        <v>0</v>
      </c>
      <c r="R1658" s="68" t="s">
        <v>638</v>
      </c>
      <c r="S1658" s="363"/>
      <c r="T1658" s="277"/>
    </row>
    <row r="1659" spans="1:20" ht="38.25">
      <c r="A1659" s="192" t="s">
        <v>667</v>
      </c>
      <c r="B1659" s="68"/>
      <c r="C1659" s="214" t="s">
        <v>1256</v>
      </c>
      <c r="D1659" s="215">
        <v>45134</v>
      </c>
      <c r="E1659" s="192" t="s">
        <v>4145</v>
      </c>
      <c r="F1659" s="192" t="s">
        <v>12</v>
      </c>
      <c r="G1659" s="192">
        <v>447716</v>
      </c>
      <c r="H1659" s="68"/>
      <c r="I1659" s="198" t="s">
        <v>1843</v>
      </c>
      <c r="J1659" s="68"/>
      <c r="K1659" s="68"/>
      <c r="L1659" s="68"/>
      <c r="M1659" s="68"/>
      <c r="N1659" s="362"/>
      <c r="O1659" s="362"/>
      <c r="P1659" s="216">
        <v>1948694.2</v>
      </c>
      <c r="Q1659" s="216">
        <v>0</v>
      </c>
      <c r="R1659" s="68" t="s">
        <v>638</v>
      </c>
      <c r="S1659" s="363"/>
      <c r="T1659" s="277"/>
    </row>
    <row r="1660" spans="1:20" ht="38.25">
      <c r="A1660" s="192" t="s">
        <v>667</v>
      </c>
      <c r="B1660" s="68"/>
      <c r="C1660" s="214" t="s">
        <v>1256</v>
      </c>
      <c r="D1660" s="215">
        <v>45134</v>
      </c>
      <c r="E1660" s="192" t="s">
        <v>4146</v>
      </c>
      <c r="F1660" s="192" t="s">
        <v>12</v>
      </c>
      <c r="G1660" s="192">
        <v>447718</v>
      </c>
      <c r="H1660" s="68"/>
      <c r="I1660" s="198" t="s">
        <v>1843</v>
      </c>
      <c r="J1660" s="68"/>
      <c r="K1660" s="68"/>
      <c r="L1660" s="68"/>
      <c r="M1660" s="68"/>
      <c r="N1660" s="362"/>
      <c r="O1660" s="362"/>
      <c r="P1660" s="216">
        <v>16617269.890000001</v>
      </c>
      <c r="Q1660" s="216">
        <v>0</v>
      </c>
      <c r="R1660" s="68" t="s">
        <v>638</v>
      </c>
      <c r="S1660" s="363"/>
      <c r="T1660" s="277"/>
    </row>
    <row r="1661" spans="1:20" ht="38.25">
      <c r="A1661" s="192" t="s">
        <v>667</v>
      </c>
      <c r="B1661" s="68"/>
      <c r="C1661" s="214" t="s">
        <v>1256</v>
      </c>
      <c r="D1661" s="215">
        <v>45134</v>
      </c>
      <c r="E1661" s="192" t="s">
        <v>4147</v>
      </c>
      <c r="F1661" s="192" t="s">
        <v>12</v>
      </c>
      <c r="G1661" s="192">
        <v>447720</v>
      </c>
      <c r="H1661" s="68"/>
      <c r="I1661" s="198" t="s">
        <v>1843</v>
      </c>
      <c r="J1661" s="68"/>
      <c r="K1661" s="68"/>
      <c r="L1661" s="68"/>
      <c r="M1661" s="68"/>
      <c r="N1661" s="362"/>
      <c r="O1661" s="362"/>
      <c r="P1661" s="216">
        <v>5680405.8499999996</v>
      </c>
      <c r="Q1661" s="216">
        <v>0</v>
      </c>
      <c r="R1661" s="68" t="s">
        <v>638</v>
      </c>
      <c r="S1661" s="363"/>
      <c r="T1661" s="277"/>
    </row>
    <row r="1662" spans="1:20" ht="38.25">
      <c r="A1662" s="192" t="s">
        <v>667</v>
      </c>
      <c r="B1662" s="68"/>
      <c r="C1662" s="214" t="s">
        <v>1256</v>
      </c>
      <c r="D1662" s="215">
        <v>45134</v>
      </c>
      <c r="E1662" s="192" t="s">
        <v>4148</v>
      </c>
      <c r="F1662" s="192" t="s">
        <v>12</v>
      </c>
      <c r="G1662" s="192">
        <v>447722</v>
      </c>
      <c r="H1662" s="68"/>
      <c r="I1662" s="198" t="s">
        <v>1843</v>
      </c>
      <c r="J1662" s="68"/>
      <c r="K1662" s="68"/>
      <c r="L1662" s="68"/>
      <c r="M1662" s="68"/>
      <c r="N1662" s="362"/>
      <c r="O1662" s="362"/>
      <c r="P1662" s="216">
        <v>403.16</v>
      </c>
      <c r="Q1662" s="216">
        <v>0</v>
      </c>
      <c r="R1662" s="68" t="s">
        <v>638</v>
      </c>
      <c r="S1662" s="363"/>
      <c r="T1662" s="277"/>
    </row>
    <row r="1663" spans="1:20" ht="38.25">
      <c r="A1663" s="192" t="s">
        <v>667</v>
      </c>
      <c r="B1663" s="68"/>
      <c r="C1663" s="214" t="s">
        <v>1256</v>
      </c>
      <c r="D1663" s="215">
        <v>45134</v>
      </c>
      <c r="E1663" s="192" t="s">
        <v>4149</v>
      </c>
      <c r="F1663" s="192" t="s">
        <v>12</v>
      </c>
      <c r="G1663" s="192">
        <v>447724</v>
      </c>
      <c r="H1663" s="68"/>
      <c r="I1663" s="198" t="s">
        <v>1843</v>
      </c>
      <c r="J1663" s="68"/>
      <c r="K1663" s="68"/>
      <c r="L1663" s="68"/>
      <c r="M1663" s="68"/>
      <c r="N1663" s="362"/>
      <c r="O1663" s="362"/>
      <c r="P1663" s="216">
        <v>11545.45</v>
      </c>
      <c r="Q1663" s="216">
        <v>0</v>
      </c>
      <c r="R1663" s="68" t="s">
        <v>638</v>
      </c>
      <c r="S1663" s="363"/>
      <c r="T1663" s="277"/>
    </row>
    <row r="1664" spans="1:20" ht="38.25">
      <c r="A1664" s="192" t="s">
        <v>667</v>
      </c>
      <c r="B1664" s="68"/>
      <c r="C1664" s="214" t="s">
        <v>1256</v>
      </c>
      <c r="D1664" s="215">
        <v>45134</v>
      </c>
      <c r="E1664" s="192" t="s">
        <v>4150</v>
      </c>
      <c r="F1664" s="192" t="s">
        <v>12</v>
      </c>
      <c r="G1664" s="192">
        <v>447732</v>
      </c>
      <c r="H1664" s="68"/>
      <c r="I1664" s="198" t="s">
        <v>1843</v>
      </c>
      <c r="J1664" s="68"/>
      <c r="K1664" s="68"/>
      <c r="L1664" s="68"/>
      <c r="M1664" s="68"/>
      <c r="N1664" s="362"/>
      <c r="O1664" s="362"/>
      <c r="P1664" s="216">
        <v>31710.9</v>
      </c>
      <c r="Q1664" s="216">
        <v>0</v>
      </c>
      <c r="R1664" s="68" t="s">
        <v>638</v>
      </c>
      <c r="S1664" s="363"/>
      <c r="T1664" s="277"/>
    </row>
    <row r="1665" spans="1:20" ht="38.25">
      <c r="A1665" s="192" t="s">
        <v>667</v>
      </c>
      <c r="B1665" s="68"/>
      <c r="C1665" s="214" t="s">
        <v>1256</v>
      </c>
      <c r="D1665" s="215">
        <v>45134</v>
      </c>
      <c r="E1665" s="192" t="s">
        <v>4151</v>
      </c>
      <c r="F1665" s="192" t="s">
        <v>12</v>
      </c>
      <c r="G1665" s="192">
        <v>447726</v>
      </c>
      <c r="H1665" s="68"/>
      <c r="I1665" s="198" t="s">
        <v>1843</v>
      </c>
      <c r="J1665" s="68"/>
      <c r="K1665" s="68"/>
      <c r="L1665" s="68"/>
      <c r="M1665" s="68"/>
      <c r="N1665" s="362"/>
      <c r="O1665" s="362"/>
      <c r="P1665" s="216">
        <v>175.2</v>
      </c>
      <c r="Q1665" s="216">
        <v>0</v>
      </c>
      <c r="R1665" s="68" t="s">
        <v>638</v>
      </c>
      <c r="S1665" s="363"/>
      <c r="T1665" s="277"/>
    </row>
    <row r="1666" spans="1:20" ht="38.25">
      <c r="A1666" s="192" t="s">
        <v>667</v>
      </c>
      <c r="B1666" s="68"/>
      <c r="C1666" s="214" t="s">
        <v>1256</v>
      </c>
      <c r="D1666" s="215">
        <v>45134</v>
      </c>
      <c r="E1666" s="192" t="s">
        <v>4152</v>
      </c>
      <c r="F1666" s="192" t="s">
        <v>12</v>
      </c>
      <c r="G1666" s="192">
        <v>447728</v>
      </c>
      <c r="H1666" s="68"/>
      <c r="I1666" s="198" t="s">
        <v>1843</v>
      </c>
      <c r="J1666" s="68"/>
      <c r="K1666" s="68"/>
      <c r="L1666" s="68"/>
      <c r="M1666" s="68"/>
      <c r="N1666" s="362"/>
      <c r="O1666" s="362"/>
      <c r="P1666" s="216">
        <v>4080.4</v>
      </c>
      <c r="Q1666" s="216">
        <v>0</v>
      </c>
      <c r="R1666" s="68" t="s">
        <v>638</v>
      </c>
      <c r="S1666" s="363"/>
      <c r="T1666" s="277"/>
    </row>
    <row r="1667" spans="1:20" ht="38.25">
      <c r="A1667" s="192" t="s">
        <v>667</v>
      </c>
      <c r="B1667" s="68"/>
      <c r="C1667" s="214" t="s">
        <v>1256</v>
      </c>
      <c r="D1667" s="215">
        <v>45134</v>
      </c>
      <c r="E1667" s="192" t="s">
        <v>4153</v>
      </c>
      <c r="F1667" s="192" t="s">
        <v>12</v>
      </c>
      <c r="G1667" s="192">
        <v>447730</v>
      </c>
      <c r="H1667" s="68"/>
      <c r="I1667" s="198" t="s">
        <v>1843</v>
      </c>
      <c r="J1667" s="68"/>
      <c r="K1667" s="68"/>
      <c r="L1667" s="68"/>
      <c r="M1667" s="68"/>
      <c r="N1667" s="362"/>
      <c r="O1667" s="362"/>
      <c r="P1667" s="216">
        <v>22997.74</v>
      </c>
      <c r="Q1667" s="216">
        <v>0</v>
      </c>
      <c r="R1667" s="68" t="s">
        <v>638</v>
      </c>
      <c r="S1667" s="363"/>
      <c r="T1667" s="277"/>
    </row>
    <row r="1668" spans="1:20" ht="38.25">
      <c r="A1668" s="192" t="s">
        <v>667</v>
      </c>
      <c r="B1668" s="68"/>
      <c r="C1668" s="214" t="s">
        <v>1256</v>
      </c>
      <c r="D1668" s="215">
        <v>45134</v>
      </c>
      <c r="E1668" s="192" t="s">
        <v>4154</v>
      </c>
      <c r="F1668" s="192" t="s">
        <v>12</v>
      </c>
      <c r="G1668" s="192">
        <v>447734</v>
      </c>
      <c r="H1668" s="68"/>
      <c r="I1668" s="198" t="s">
        <v>1843</v>
      </c>
      <c r="J1668" s="68"/>
      <c r="K1668" s="68"/>
      <c r="L1668" s="68"/>
      <c r="M1668" s="68"/>
      <c r="N1668" s="362"/>
      <c r="O1668" s="362"/>
      <c r="P1668" s="216">
        <v>3937.98</v>
      </c>
      <c r="Q1668" s="216">
        <v>0</v>
      </c>
      <c r="R1668" s="68" t="s">
        <v>638</v>
      </c>
      <c r="S1668" s="363"/>
      <c r="T1668" s="277"/>
    </row>
    <row r="1669" spans="1:20" ht="38.25">
      <c r="A1669" s="192" t="s">
        <v>667</v>
      </c>
      <c r="B1669" s="68"/>
      <c r="C1669" s="214" t="s">
        <v>1256</v>
      </c>
      <c r="D1669" s="215">
        <v>45134</v>
      </c>
      <c r="E1669" s="192" t="s">
        <v>4155</v>
      </c>
      <c r="F1669" s="192" t="s">
        <v>12</v>
      </c>
      <c r="G1669" s="192">
        <v>447736</v>
      </c>
      <c r="H1669" s="68"/>
      <c r="I1669" s="198" t="s">
        <v>1843</v>
      </c>
      <c r="J1669" s="68"/>
      <c r="K1669" s="68"/>
      <c r="L1669" s="68"/>
      <c r="M1669" s="68"/>
      <c r="N1669" s="362"/>
      <c r="O1669" s="362"/>
      <c r="P1669" s="216">
        <v>3172.34</v>
      </c>
      <c r="Q1669" s="216">
        <v>0</v>
      </c>
      <c r="R1669" s="68" t="s">
        <v>638</v>
      </c>
      <c r="S1669" s="363"/>
      <c r="T1669" s="277"/>
    </row>
    <row r="1670" spans="1:20" ht="38.25">
      <c r="A1670" s="192" t="s">
        <v>667</v>
      </c>
      <c r="B1670" s="68"/>
      <c r="C1670" s="214" t="s">
        <v>1256</v>
      </c>
      <c r="D1670" s="215">
        <v>45134</v>
      </c>
      <c r="E1670" s="192" t="s">
        <v>4156</v>
      </c>
      <c r="F1670" s="192" t="s">
        <v>12</v>
      </c>
      <c r="G1670" s="192">
        <v>447738</v>
      </c>
      <c r="H1670" s="68"/>
      <c r="I1670" s="198" t="s">
        <v>1843</v>
      </c>
      <c r="J1670" s="68"/>
      <c r="K1670" s="68"/>
      <c r="L1670" s="68"/>
      <c r="M1670" s="68"/>
      <c r="N1670" s="362"/>
      <c r="O1670" s="362"/>
      <c r="P1670" s="216">
        <v>30603.63</v>
      </c>
      <c r="Q1670" s="216">
        <v>0</v>
      </c>
      <c r="R1670" s="68" t="s">
        <v>638</v>
      </c>
      <c r="S1670" s="363"/>
      <c r="T1670" s="277"/>
    </row>
    <row r="1671" spans="1:20" ht="38.25">
      <c r="A1671" s="192" t="s">
        <v>667</v>
      </c>
      <c r="B1671" s="68"/>
      <c r="C1671" s="214" t="s">
        <v>1256</v>
      </c>
      <c r="D1671" s="215">
        <v>45134</v>
      </c>
      <c r="E1671" s="192" t="s">
        <v>4157</v>
      </c>
      <c r="F1671" s="192" t="s">
        <v>12</v>
      </c>
      <c r="G1671" s="192">
        <v>447740</v>
      </c>
      <c r="H1671" s="68"/>
      <c r="I1671" s="198" t="s">
        <v>1843</v>
      </c>
      <c r="J1671" s="68"/>
      <c r="K1671" s="68"/>
      <c r="L1671" s="68"/>
      <c r="M1671" s="68"/>
      <c r="N1671" s="362"/>
      <c r="O1671" s="362"/>
      <c r="P1671" s="216">
        <v>74369.399999999994</v>
      </c>
      <c r="Q1671" s="216">
        <v>0</v>
      </c>
      <c r="R1671" s="68" t="s">
        <v>638</v>
      </c>
      <c r="S1671" s="363"/>
      <c r="T1671" s="277"/>
    </row>
    <row r="1672" spans="1:20" ht="38.25">
      <c r="A1672" s="192" t="s">
        <v>667</v>
      </c>
      <c r="B1672" s="68"/>
      <c r="C1672" s="214" t="s">
        <v>1256</v>
      </c>
      <c r="D1672" s="215">
        <v>45134</v>
      </c>
      <c r="E1672" s="192" t="s">
        <v>4158</v>
      </c>
      <c r="F1672" s="192" t="s">
        <v>12</v>
      </c>
      <c r="G1672" s="192">
        <v>447742</v>
      </c>
      <c r="H1672" s="68"/>
      <c r="I1672" s="198" t="s">
        <v>1843</v>
      </c>
      <c r="J1672" s="68"/>
      <c r="K1672" s="68"/>
      <c r="L1672" s="68"/>
      <c r="M1672" s="68"/>
      <c r="N1672" s="362"/>
      <c r="O1672" s="362"/>
      <c r="P1672" s="216">
        <v>60469.25</v>
      </c>
      <c r="Q1672" s="216">
        <v>0</v>
      </c>
      <c r="R1672" s="68" t="s">
        <v>638</v>
      </c>
      <c r="S1672" s="363"/>
      <c r="T1672" s="277"/>
    </row>
    <row r="1673" spans="1:20" ht="38.25">
      <c r="A1673" s="192" t="s">
        <v>667</v>
      </c>
      <c r="B1673" s="68"/>
      <c r="C1673" s="214" t="s">
        <v>1256</v>
      </c>
      <c r="D1673" s="215">
        <v>45134</v>
      </c>
      <c r="E1673" s="192" t="s">
        <v>4159</v>
      </c>
      <c r="F1673" s="192" t="s">
        <v>12</v>
      </c>
      <c r="G1673" s="192">
        <v>447744</v>
      </c>
      <c r="H1673" s="68"/>
      <c r="I1673" s="198" t="s">
        <v>1843</v>
      </c>
      <c r="J1673" s="68"/>
      <c r="K1673" s="68"/>
      <c r="L1673" s="68"/>
      <c r="M1673" s="68"/>
      <c r="N1673" s="362"/>
      <c r="O1673" s="362"/>
      <c r="P1673" s="216">
        <v>3449661.51</v>
      </c>
      <c r="Q1673" s="216">
        <v>0</v>
      </c>
      <c r="R1673" s="68" t="s">
        <v>638</v>
      </c>
      <c r="S1673" s="363"/>
      <c r="T1673" s="277"/>
    </row>
    <row r="1674" spans="1:20" ht="38.25">
      <c r="A1674" s="192" t="s">
        <v>667</v>
      </c>
      <c r="B1674" s="68"/>
      <c r="C1674" s="214" t="s">
        <v>1256</v>
      </c>
      <c r="D1674" s="215">
        <v>45134</v>
      </c>
      <c r="E1674" s="192" t="s">
        <v>4160</v>
      </c>
      <c r="F1674" s="192" t="s">
        <v>12</v>
      </c>
      <c r="G1674" s="192">
        <v>447746</v>
      </c>
      <c r="H1674" s="68"/>
      <c r="I1674" s="198" t="s">
        <v>1843</v>
      </c>
      <c r="J1674" s="68"/>
      <c r="K1674" s="68"/>
      <c r="L1674" s="68"/>
      <c r="M1674" s="68"/>
      <c r="N1674" s="362"/>
      <c r="O1674" s="362"/>
      <c r="P1674" s="216">
        <v>5693247.9800000004</v>
      </c>
      <c r="Q1674" s="216">
        <v>0</v>
      </c>
      <c r="R1674" s="68" t="s">
        <v>638</v>
      </c>
      <c r="S1674" s="363"/>
      <c r="T1674" s="277"/>
    </row>
    <row r="1675" spans="1:20" ht="38.25">
      <c r="A1675" s="192" t="s">
        <v>667</v>
      </c>
      <c r="B1675" s="68"/>
      <c r="C1675" s="214" t="s">
        <v>1256</v>
      </c>
      <c r="D1675" s="215">
        <v>45134</v>
      </c>
      <c r="E1675" s="192" t="s">
        <v>4161</v>
      </c>
      <c r="F1675" s="192" t="s">
        <v>12</v>
      </c>
      <c r="G1675" s="192">
        <v>447748</v>
      </c>
      <c r="H1675" s="68"/>
      <c r="I1675" s="198" t="s">
        <v>1843</v>
      </c>
      <c r="J1675" s="68"/>
      <c r="K1675" s="68"/>
      <c r="L1675" s="68"/>
      <c r="M1675" s="68"/>
      <c r="N1675" s="362"/>
      <c r="O1675" s="362"/>
      <c r="P1675" s="216">
        <v>204264.32000000001</v>
      </c>
      <c r="Q1675" s="216">
        <v>0</v>
      </c>
      <c r="R1675" s="68" t="s">
        <v>638</v>
      </c>
      <c r="S1675" s="363"/>
      <c r="T1675" s="277"/>
    </row>
    <row r="1676" spans="1:20" ht="89.25">
      <c r="A1676" s="192">
        <v>383</v>
      </c>
      <c r="B1676" s="68"/>
      <c r="C1676" s="214" t="s">
        <v>1246</v>
      </c>
      <c r="D1676" s="215">
        <v>45134</v>
      </c>
      <c r="E1676" s="192" t="s">
        <v>4162</v>
      </c>
      <c r="F1676" s="192" t="s">
        <v>10</v>
      </c>
      <c r="G1676" s="192">
        <v>1065272</v>
      </c>
      <c r="H1676" s="68"/>
      <c r="I1676" s="198" t="s">
        <v>4408</v>
      </c>
      <c r="J1676" s="68"/>
      <c r="K1676" s="68"/>
      <c r="L1676" s="68"/>
      <c r="M1676" s="68"/>
      <c r="N1676" s="362"/>
      <c r="O1676" s="362"/>
      <c r="P1676" s="216">
        <v>50</v>
      </c>
      <c r="Q1676" s="216">
        <v>0</v>
      </c>
      <c r="R1676" s="68" t="s">
        <v>638</v>
      </c>
      <c r="S1676" s="363"/>
      <c r="T1676" s="277"/>
    </row>
    <row r="1677" spans="1:20" ht="76.5">
      <c r="A1677" s="192">
        <v>132</v>
      </c>
      <c r="B1677" s="68"/>
      <c r="C1677" s="214" t="s">
        <v>59</v>
      </c>
      <c r="D1677" s="215">
        <v>45134</v>
      </c>
      <c r="E1677" s="192" t="s">
        <v>4163</v>
      </c>
      <c r="F1677" s="192" t="s">
        <v>10</v>
      </c>
      <c r="G1677" s="192">
        <v>1065329</v>
      </c>
      <c r="H1677" s="68"/>
      <c r="I1677" s="198" t="s">
        <v>4409</v>
      </c>
      <c r="J1677" s="68"/>
      <c r="K1677" s="68"/>
      <c r="L1677" s="68"/>
      <c r="M1677" s="68"/>
      <c r="N1677" s="362"/>
      <c r="O1677" s="362"/>
      <c r="P1677" s="216">
        <v>603.94000000000005</v>
      </c>
      <c r="Q1677" s="216">
        <v>0</v>
      </c>
      <c r="R1677" s="68" t="s">
        <v>638</v>
      </c>
      <c r="S1677" s="363"/>
      <c r="T1677" s="277"/>
    </row>
    <row r="1678" spans="1:20" ht="63.75">
      <c r="A1678" s="192" t="s">
        <v>542</v>
      </c>
      <c r="B1678" s="68"/>
      <c r="C1678" s="214" t="s">
        <v>691</v>
      </c>
      <c r="D1678" s="215">
        <v>45135</v>
      </c>
      <c r="E1678" s="192" t="s">
        <v>4164</v>
      </c>
      <c r="F1678" s="192" t="s">
        <v>639</v>
      </c>
      <c r="G1678" s="192">
        <v>6147854</v>
      </c>
      <c r="H1678" s="68"/>
      <c r="I1678" s="198" t="s">
        <v>4410</v>
      </c>
      <c r="J1678" s="68"/>
      <c r="K1678" s="68"/>
      <c r="L1678" s="68"/>
      <c r="M1678" s="68"/>
      <c r="N1678" s="362"/>
      <c r="O1678" s="362"/>
      <c r="P1678" s="216">
        <v>0</v>
      </c>
      <c r="Q1678" s="216">
        <v>7540906.7199999997</v>
      </c>
      <c r="R1678" s="68" t="s">
        <v>638</v>
      </c>
      <c r="S1678" s="363"/>
      <c r="T1678" s="277"/>
    </row>
    <row r="1679" spans="1:20" ht="51">
      <c r="A1679" s="192">
        <v>650</v>
      </c>
      <c r="B1679" s="68"/>
      <c r="C1679" s="214" t="s">
        <v>175</v>
      </c>
      <c r="D1679" s="215">
        <v>45135</v>
      </c>
      <c r="E1679" s="192" t="s">
        <v>4165</v>
      </c>
      <c r="F1679" s="192" t="s">
        <v>3</v>
      </c>
      <c r="G1679" s="192">
        <v>2129163</v>
      </c>
      <c r="H1679" s="68"/>
      <c r="I1679" s="198" t="s">
        <v>4411</v>
      </c>
      <c r="J1679" s="68"/>
      <c r="K1679" s="68"/>
      <c r="L1679" s="68"/>
      <c r="M1679" s="68"/>
      <c r="N1679" s="362"/>
      <c r="O1679" s="362"/>
      <c r="P1679" s="216">
        <v>0</v>
      </c>
      <c r="Q1679" s="216">
        <v>120</v>
      </c>
      <c r="R1679" s="68" t="s">
        <v>638</v>
      </c>
      <c r="S1679" s="363"/>
      <c r="T1679" s="277"/>
    </row>
    <row r="1680" spans="1:20" ht="51">
      <c r="A1680" s="192">
        <v>650</v>
      </c>
      <c r="B1680" s="68"/>
      <c r="C1680" s="214" t="s">
        <v>175</v>
      </c>
      <c r="D1680" s="215">
        <v>45135</v>
      </c>
      <c r="E1680" s="192" t="s">
        <v>4166</v>
      </c>
      <c r="F1680" s="192" t="s">
        <v>3</v>
      </c>
      <c r="G1680" s="192">
        <v>2129188</v>
      </c>
      <c r="H1680" s="68"/>
      <c r="I1680" s="198" t="s">
        <v>4413</v>
      </c>
      <c r="J1680" s="68"/>
      <c r="K1680" s="68"/>
      <c r="L1680" s="68"/>
      <c r="M1680" s="68"/>
      <c r="N1680" s="362"/>
      <c r="O1680" s="362"/>
      <c r="P1680" s="216">
        <v>0</v>
      </c>
      <c r="Q1680" s="216">
        <v>100</v>
      </c>
      <c r="R1680" s="68" t="s">
        <v>638</v>
      </c>
      <c r="S1680" s="363"/>
      <c r="T1680" s="277"/>
    </row>
    <row r="1681" spans="1:20" ht="51">
      <c r="A1681" s="192">
        <v>650</v>
      </c>
      <c r="B1681" s="68"/>
      <c r="C1681" s="214" t="s">
        <v>175</v>
      </c>
      <c r="D1681" s="215">
        <v>45135</v>
      </c>
      <c r="E1681" s="192" t="s">
        <v>4167</v>
      </c>
      <c r="F1681" s="192" t="s">
        <v>3</v>
      </c>
      <c r="G1681" s="192">
        <v>2129248</v>
      </c>
      <c r="H1681" s="68"/>
      <c r="I1681" s="198" t="s">
        <v>4414</v>
      </c>
      <c r="J1681" s="68"/>
      <c r="K1681" s="68"/>
      <c r="L1681" s="68"/>
      <c r="M1681" s="68"/>
      <c r="N1681" s="362"/>
      <c r="O1681" s="362"/>
      <c r="P1681" s="216">
        <v>0</v>
      </c>
      <c r="Q1681" s="216">
        <v>100</v>
      </c>
      <c r="R1681" s="68" t="s">
        <v>638</v>
      </c>
      <c r="S1681" s="363"/>
      <c r="T1681" s="277"/>
    </row>
    <row r="1682" spans="1:20" ht="63.75">
      <c r="A1682" s="192">
        <v>16</v>
      </c>
      <c r="B1682" s="68"/>
      <c r="C1682" s="214" t="s">
        <v>40</v>
      </c>
      <c r="D1682" s="215">
        <v>45135</v>
      </c>
      <c r="E1682" s="192" t="s">
        <v>4168</v>
      </c>
      <c r="F1682" s="192" t="s">
        <v>6</v>
      </c>
      <c r="G1682" s="192">
        <v>1851471</v>
      </c>
      <c r="H1682" s="68"/>
      <c r="I1682" s="198" t="s">
        <v>4415</v>
      </c>
      <c r="J1682" s="68"/>
      <c r="K1682" s="68"/>
      <c r="L1682" s="68"/>
      <c r="M1682" s="68"/>
      <c r="N1682" s="362"/>
      <c r="O1682" s="362"/>
      <c r="P1682" s="216">
        <v>0</v>
      </c>
      <c r="Q1682" s="216">
        <v>315863.3</v>
      </c>
      <c r="R1682" s="68" t="s">
        <v>638</v>
      </c>
      <c r="S1682" s="363"/>
      <c r="T1682" s="277"/>
    </row>
    <row r="1683" spans="1:20" ht="63.75">
      <c r="A1683" s="192">
        <v>16</v>
      </c>
      <c r="B1683" s="68"/>
      <c r="C1683" s="214" t="s">
        <v>40</v>
      </c>
      <c r="D1683" s="215">
        <v>45135</v>
      </c>
      <c r="E1683" s="192" t="s">
        <v>4169</v>
      </c>
      <c r="F1683" s="192" t="s">
        <v>6</v>
      </c>
      <c r="G1683" s="192">
        <v>1851473</v>
      </c>
      <c r="H1683" s="68"/>
      <c r="I1683" s="198" t="s">
        <v>4416</v>
      </c>
      <c r="J1683" s="68"/>
      <c r="K1683" s="68"/>
      <c r="L1683" s="68"/>
      <c r="M1683" s="68"/>
      <c r="N1683" s="362"/>
      <c r="O1683" s="362"/>
      <c r="P1683" s="216">
        <v>0</v>
      </c>
      <c r="Q1683" s="216">
        <v>211322.43</v>
      </c>
      <c r="R1683" s="68" t="s">
        <v>638</v>
      </c>
      <c r="S1683" s="363"/>
      <c r="T1683" s="277"/>
    </row>
    <row r="1684" spans="1:20" ht="63.75">
      <c r="A1684" s="192">
        <v>16</v>
      </c>
      <c r="B1684" s="68"/>
      <c r="C1684" s="214" t="s">
        <v>40</v>
      </c>
      <c r="D1684" s="215">
        <v>45135</v>
      </c>
      <c r="E1684" s="192" t="s">
        <v>4170</v>
      </c>
      <c r="F1684" s="192" t="s">
        <v>6</v>
      </c>
      <c r="G1684" s="192">
        <v>1851578</v>
      </c>
      <c r="H1684" s="68"/>
      <c r="I1684" s="198" t="s">
        <v>4417</v>
      </c>
      <c r="J1684" s="68"/>
      <c r="K1684" s="68"/>
      <c r="L1684" s="68"/>
      <c r="M1684" s="68"/>
      <c r="N1684" s="362"/>
      <c r="O1684" s="362"/>
      <c r="P1684" s="216">
        <v>0</v>
      </c>
      <c r="Q1684" s="216">
        <v>140564.03</v>
      </c>
      <c r="R1684" s="68" t="s">
        <v>638</v>
      </c>
      <c r="S1684" s="363"/>
      <c r="T1684" s="277"/>
    </row>
    <row r="1685" spans="1:20" ht="38.25">
      <c r="A1685" s="192">
        <v>650</v>
      </c>
      <c r="B1685" s="68"/>
      <c r="C1685" s="214" t="s">
        <v>175</v>
      </c>
      <c r="D1685" s="215">
        <v>45135</v>
      </c>
      <c r="E1685" s="192" t="s">
        <v>4171</v>
      </c>
      <c r="F1685" s="192" t="s">
        <v>3</v>
      </c>
      <c r="G1685" s="192">
        <v>2129314</v>
      </c>
      <c r="H1685" s="68"/>
      <c r="I1685" s="198" t="s">
        <v>4418</v>
      </c>
      <c r="J1685" s="68"/>
      <c r="K1685" s="68"/>
      <c r="L1685" s="68"/>
      <c r="M1685" s="68"/>
      <c r="N1685" s="362"/>
      <c r="O1685" s="362"/>
      <c r="P1685" s="216">
        <v>0</v>
      </c>
      <c r="Q1685" s="216">
        <v>120</v>
      </c>
      <c r="R1685" s="68" t="s">
        <v>638</v>
      </c>
      <c r="S1685" s="363"/>
      <c r="T1685" s="277"/>
    </row>
    <row r="1686" spans="1:20" ht="51">
      <c r="A1686" s="192" t="s">
        <v>550</v>
      </c>
      <c r="B1686" s="68"/>
      <c r="C1686" s="214" t="s">
        <v>589</v>
      </c>
      <c r="D1686" s="215">
        <v>45135</v>
      </c>
      <c r="E1686" s="192" t="s">
        <v>4172</v>
      </c>
      <c r="F1686" s="192" t="s">
        <v>3</v>
      </c>
      <c r="G1686" s="192">
        <v>2129194</v>
      </c>
      <c r="H1686" s="68"/>
      <c r="I1686" s="198" t="s">
        <v>4419</v>
      </c>
      <c r="J1686" s="68"/>
      <c r="K1686" s="68"/>
      <c r="L1686" s="68"/>
      <c r="M1686" s="68"/>
      <c r="N1686" s="362"/>
      <c r="O1686" s="362"/>
      <c r="P1686" s="216">
        <v>0</v>
      </c>
      <c r="Q1686" s="216">
        <v>3221.91</v>
      </c>
      <c r="R1686" s="68" t="s">
        <v>638</v>
      </c>
      <c r="S1686" s="363"/>
      <c r="T1686" s="277"/>
    </row>
    <row r="1687" spans="1:20" ht="51">
      <c r="A1687" s="192">
        <v>650</v>
      </c>
      <c r="B1687" s="68"/>
      <c r="C1687" s="214" t="s">
        <v>175</v>
      </c>
      <c r="D1687" s="215">
        <v>45135</v>
      </c>
      <c r="E1687" s="192" t="s">
        <v>4173</v>
      </c>
      <c r="F1687" s="192" t="s">
        <v>3</v>
      </c>
      <c r="G1687" s="192">
        <v>2129323</v>
      </c>
      <c r="H1687" s="68"/>
      <c r="I1687" s="198" t="s">
        <v>4420</v>
      </c>
      <c r="J1687" s="68"/>
      <c r="K1687" s="68"/>
      <c r="L1687" s="68"/>
      <c r="M1687" s="68"/>
      <c r="N1687" s="362"/>
      <c r="O1687" s="362"/>
      <c r="P1687" s="216">
        <v>0</v>
      </c>
      <c r="Q1687" s="216">
        <v>100</v>
      </c>
      <c r="R1687" s="68" t="s">
        <v>638</v>
      </c>
      <c r="S1687" s="363"/>
      <c r="T1687" s="277"/>
    </row>
    <row r="1688" spans="1:20" ht="63.75">
      <c r="A1688" s="192">
        <v>597</v>
      </c>
      <c r="B1688" s="68"/>
      <c r="C1688" s="214" t="s">
        <v>677</v>
      </c>
      <c r="D1688" s="215">
        <v>45135</v>
      </c>
      <c r="E1688" s="192" t="s">
        <v>4174</v>
      </c>
      <c r="F1688" s="192" t="s">
        <v>6</v>
      </c>
      <c r="G1688" s="192">
        <v>2355726</v>
      </c>
      <c r="H1688" s="68"/>
      <c r="I1688" s="198" t="s">
        <v>4421</v>
      </c>
      <c r="J1688" s="68"/>
      <c r="K1688" s="68"/>
      <c r="L1688" s="68"/>
      <c r="M1688" s="68"/>
      <c r="N1688" s="362"/>
      <c r="O1688" s="362"/>
      <c r="P1688" s="216">
        <v>0</v>
      </c>
      <c r="Q1688" s="216">
        <v>576240</v>
      </c>
      <c r="R1688" s="68" t="s">
        <v>638</v>
      </c>
      <c r="S1688" s="363"/>
      <c r="T1688" s="277"/>
    </row>
    <row r="1689" spans="1:20" ht="63.75">
      <c r="A1689" s="192">
        <v>597</v>
      </c>
      <c r="B1689" s="68"/>
      <c r="C1689" s="214" t="s">
        <v>677</v>
      </c>
      <c r="D1689" s="215">
        <v>45135</v>
      </c>
      <c r="E1689" s="192" t="s">
        <v>4175</v>
      </c>
      <c r="F1689" s="192" t="s">
        <v>14</v>
      </c>
      <c r="G1689" s="192">
        <v>2355727</v>
      </c>
      <c r="H1689" s="68"/>
      <c r="I1689" s="198" t="s">
        <v>4422</v>
      </c>
      <c r="J1689" s="68"/>
      <c r="K1689" s="68"/>
      <c r="L1689" s="68"/>
      <c r="M1689" s="68"/>
      <c r="N1689" s="362"/>
      <c r="O1689" s="362"/>
      <c r="P1689" s="216">
        <v>50</v>
      </c>
      <c r="Q1689" s="216">
        <v>0</v>
      </c>
      <c r="R1689" s="68" t="s">
        <v>638</v>
      </c>
      <c r="S1689" s="363"/>
      <c r="T1689" s="277"/>
    </row>
    <row r="1690" spans="1:20" ht="89.25">
      <c r="A1690" s="192" t="s">
        <v>542</v>
      </c>
      <c r="B1690" s="68"/>
      <c r="C1690" s="214" t="s">
        <v>691</v>
      </c>
      <c r="D1690" s="215">
        <v>45138</v>
      </c>
      <c r="E1690" s="192" t="s">
        <v>4176</v>
      </c>
      <c r="F1690" s="192" t="s">
        <v>639</v>
      </c>
      <c r="G1690" s="192">
        <v>6162881</v>
      </c>
      <c r="H1690" s="68"/>
      <c r="I1690" s="198" t="s">
        <v>4423</v>
      </c>
      <c r="J1690" s="68"/>
      <c r="K1690" s="68"/>
      <c r="L1690" s="68"/>
      <c r="M1690" s="68"/>
      <c r="N1690" s="362"/>
      <c r="O1690" s="362"/>
      <c r="P1690" s="216">
        <v>0</v>
      </c>
      <c r="Q1690" s="216">
        <v>71575.350000000006</v>
      </c>
      <c r="R1690" s="68" t="s">
        <v>638</v>
      </c>
      <c r="S1690" s="363"/>
      <c r="T1690" s="277"/>
    </row>
    <row r="1691" spans="1:20" ht="51">
      <c r="A1691" s="192">
        <v>15</v>
      </c>
      <c r="B1691" s="68"/>
      <c r="C1691" s="214" t="s">
        <v>39</v>
      </c>
      <c r="D1691" s="215">
        <v>45138</v>
      </c>
      <c r="E1691" s="192" t="s">
        <v>4177</v>
      </c>
      <c r="F1691" s="192" t="s">
        <v>3</v>
      </c>
      <c r="G1691" s="192">
        <v>2129529</v>
      </c>
      <c r="H1691" s="68"/>
      <c r="I1691" s="198" t="s">
        <v>4424</v>
      </c>
      <c r="J1691" s="68"/>
      <c r="K1691" s="68"/>
      <c r="L1691" s="68"/>
      <c r="M1691" s="68"/>
      <c r="N1691" s="362"/>
      <c r="O1691" s="362"/>
      <c r="P1691" s="216">
        <v>0</v>
      </c>
      <c r="Q1691" s="216">
        <v>3155.23</v>
      </c>
      <c r="R1691" s="68" t="s">
        <v>638</v>
      </c>
      <c r="S1691" s="363"/>
      <c r="T1691" s="277"/>
    </row>
    <row r="1692" spans="1:20" ht="51">
      <c r="A1692" s="192">
        <v>15</v>
      </c>
      <c r="B1692" s="68"/>
      <c r="C1692" s="214" t="s">
        <v>39</v>
      </c>
      <c r="D1692" s="215">
        <v>45138</v>
      </c>
      <c r="E1692" s="192" t="s">
        <v>4178</v>
      </c>
      <c r="F1692" s="192" t="s">
        <v>3</v>
      </c>
      <c r="G1692" s="192">
        <v>2129531</v>
      </c>
      <c r="H1692" s="68"/>
      <c r="I1692" s="198" t="s">
        <v>4425</v>
      </c>
      <c r="J1692" s="68"/>
      <c r="K1692" s="68"/>
      <c r="L1692" s="68"/>
      <c r="M1692" s="68"/>
      <c r="N1692" s="362"/>
      <c r="O1692" s="362"/>
      <c r="P1692" s="216">
        <v>0</v>
      </c>
      <c r="Q1692" s="216">
        <v>3155.23</v>
      </c>
      <c r="R1692" s="68" t="s">
        <v>638</v>
      </c>
      <c r="S1692" s="363"/>
      <c r="T1692" s="277"/>
    </row>
    <row r="1693" spans="1:20" ht="51">
      <c r="A1693" s="192">
        <v>15</v>
      </c>
      <c r="B1693" s="68"/>
      <c r="C1693" s="214" t="s">
        <v>39</v>
      </c>
      <c r="D1693" s="215">
        <v>45138</v>
      </c>
      <c r="E1693" s="192" t="s">
        <v>4179</v>
      </c>
      <c r="F1693" s="192" t="s">
        <v>3</v>
      </c>
      <c r="G1693" s="192">
        <v>2129532</v>
      </c>
      <c r="H1693" s="68"/>
      <c r="I1693" s="198" t="s">
        <v>4426</v>
      </c>
      <c r="J1693" s="68"/>
      <c r="K1693" s="68"/>
      <c r="L1693" s="68"/>
      <c r="M1693" s="68"/>
      <c r="N1693" s="362"/>
      <c r="O1693" s="362"/>
      <c r="P1693" s="216">
        <v>0</v>
      </c>
      <c r="Q1693" s="216">
        <v>3155.23</v>
      </c>
      <c r="R1693" s="68" t="s">
        <v>638</v>
      </c>
      <c r="S1693" s="363"/>
      <c r="T1693" s="277"/>
    </row>
    <row r="1694" spans="1:20" ht="51">
      <c r="A1694" s="192">
        <v>15</v>
      </c>
      <c r="B1694" s="68"/>
      <c r="C1694" s="214" t="s">
        <v>39</v>
      </c>
      <c r="D1694" s="215">
        <v>45138</v>
      </c>
      <c r="E1694" s="192" t="s">
        <v>4180</v>
      </c>
      <c r="F1694" s="192" t="s">
        <v>3</v>
      </c>
      <c r="G1694" s="192">
        <v>2129535</v>
      </c>
      <c r="H1694" s="68"/>
      <c r="I1694" s="198" t="s">
        <v>4427</v>
      </c>
      <c r="J1694" s="68"/>
      <c r="K1694" s="68"/>
      <c r="L1694" s="68"/>
      <c r="M1694" s="68"/>
      <c r="N1694" s="362"/>
      <c r="O1694" s="362"/>
      <c r="P1694" s="216">
        <v>0</v>
      </c>
      <c r="Q1694" s="216">
        <v>3155.23</v>
      </c>
      <c r="R1694" s="68" t="s">
        <v>638</v>
      </c>
      <c r="S1694" s="363"/>
      <c r="T1694" s="277"/>
    </row>
    <row r="1695" spans="1:20" ht="51">
      <c r="A1695" s="192">
        <v>15</v>
      </c>
      <c r="B1695" s="68"/>
      <c r="C1695" s="214" t="s">
        <v>39</v>
      </c>
      <c r="D1695" s="215">
        <v>45138</v>
      </c>
      <c r="E1695" s="192" t="s">
        <v>4181</v>
      </c>
      <c r="F1695" s="192" t="s">
        <v>3</v>
      </c>
      <c r="G1695" s="192">
        <v>2129536</v>
      </c>
      <c r="H1695" s="68"/>
      <c r="I1695" s="198" t="s">
        <v>4428</v>
      </c>
      <c r="J1695" s="68"/>
      <c r="K1695" s="68"/>
      <c r="L1695" s="68"/>
      <c r="M1695" s="68"/>
      <c r="N1695" s="362"/>
      <c r="O1695" s="362"/>
      <c r="P1695" s="216">
        <v>0</v>
      </c>
      <c r="Q1695" s="216">
        <v>3155.23</v>
      </c>
      <c r="R1695" s="68" t="s">
        <v>638</v>
      </c>
      <c r="S1695" s="363"/>
      <c r="T1695" s="277"/>
    </row>
    <row r="1696" spans="1:20" ht="51">
      <c r="A1696" s="192">
        <v>15</v>
      </c>
      <c r="B1696" s="68"/>
      <c r="C1696" s="214" t="s">
        <v>39</v>
      </c>
      <c r="D1696" s="215">
        <v>45138</v>
      </c>
      <c r="E1696" s="192" t="s">
        <v>4182</v>
      </c>
      <c r="F1696" s="192" t="s">
        <v>3</v>
      </c>
      <c r="G1696" s="192">
        <v>2129537</v>
      </c>
      <c r="H1696" s="68"/>
      <c r="I1696" s="198" t="s">
        <v>4429</v>
      </c>
      <c r="J1696" s="68"/>
      <c r="K1696" s="68"/>
      <c r="L1696" s="68"/>
      <c r="M1696" s="68"/>
      <c r="N1696" s="362"/>
      <c r="O1696" s="362"/>
      <c r="P1696" s="216">
        <v>0</v>
      </c>
      <c r="Q1696" s="216">
        <v>882.23</v>
      </c>
      <c r="R1696" s="68" t="s">
        <v>638</v>
      </c>
      <c r="S1696" s="363"/>
      <c r="T1696" s="277"/>
    </row>
    <row r="1697" spans="1:20" ht="51">
      <c r="A1697" s="192">
        <v>15</v>
      </c>
      <c r="B1697" s="68"/>
      <c r="C1697" s="214" t="s">
        <v>39</v>
      </c>
      <c r="D1697" s="215">
        <v>45138</v>
      </c>
      <c r="E1697" s="192" t="s">
        <v>4183</v>
      </c>
      <c r="F1697" s="192" t="s">
        <v>3</v>
      </c>
      <c r="G1697" s="192">
        <v>2129538</v>
      </c>
      <c r="H1697" s="68"/>
      <c r="I1697" s="198" t="s">
        <v>4430</v>
      </c>
      <c r="J1697" s="68"/>
      <c r="K1697" s="68"/>
      <c r="L1697" s="68"/>
      <c r="M1697" s="68"/>
      <c r="N1697" s="362"/>
      <c r="O1697" s="362"/>
      <c r="P1697" s="216">
        <v>0</v>
      </c>
      <c r="Q1697" s="216">
        <v>3375.81</v>
      </c>
      <c r="R1697" s="68" t="s">
        <v>638</v>
      </c>
      <c r="S1697" s="363"/>
      <c r="T1697" s="277"/>
    </row>
    <row r="1698" spans="1:20" ht="63.75">
      <c r="A1698" s="192" t="s">
        <v>542</v>
      </c>
      <c r="B1698" s="68"/>
      <c r="C1698" s="214" t="s">
        <v>691</v>
      </c>
      <c r="D1698" s="215">
        <v>45138</v>
      </c>
      <c r="E1698" s="192" t="s">
        <v>4184</v>
      </c>
      <c r="F1698" s="192" t="s">
        <v>10</v>
      </c>
      <c r="G1698" s="192">
        <v>17585</v>
      </c>
      <c r="H1698" s="68"/>
      <c r="I1698" s="198" t="s">
        <v>4431</v>
      </c>
      <c r="J1698" s="68"/>
      <c r="K1698" s="68"/>
      <c r="L1698" s="68"/>
      <c r="M1698" s="68"/>
      <c r="N1698" s="362"/>
      <c r="O1698" s="362"/>
      <c r="P1698" s="216">
        <v>1848.97</v>
      </c>
      <c r="Q1698" s="216">
        <v>0</v>
      </c>
      <c r="R1698" s="68" t="s">
        <v>638</v>
      </c>
      <c r="S1698" s="363"/>
      <c r="T1698" s="277"/>
    </row>
    <row r="1699" spans="1:20" ht="51">
      <c r="A1699" s="192">
        <v>15</v>
      </c>
      <c r="B1699" s="68"/>
      <c r="C1699" s="214" t="s">
        <v>39</v>
      </c>
      <c r="D1699" s="215">
        <v>45138</v>
      </c>
      <c r="E1699" s="192" t="s">
        <v>4185</v>
      </c>
      <c r="F1699" s="192" t="s">
        <v>3</v>
      </c>
      <c r="G1699" s="192">
        <v>2129539</v>
      </c>
      <c r="H1699" s="68"/>
      <c r="I1699" s="198" t="s">
        <v>4432</v>
      </c>
      <c r="J1699" s="68"/>
      <c r="K1699" s="68"/>
      <c r="L1699" s="68"/>
      <c r="M1699" s="68"/>
      <c r="N1699" s="362"/>
      <c r="O1699" s="362"/>
      <c r="P1699" s="216">
        <v>0</v>
      </c>
      <c r="Q1699" s="216">
        <v>3375.81</v>
      </c>
      <c r="R1699" s="68" t="s">
        <v>638</v>
      </c>
      <c r="S1699" s="363"/>
      <c r="T1699" s="277"/>
    </row>
    <row r="1700" spans="1:20" ht="51">
      <c r="A1700" s="192">
        <v>15</v>
      </c>
      <c r="B1700" s="68"/>
      <c r="C1700" s="214" t="s">
        <v>39</v>
      </c>
      <c r="D1700" s="215">
        <v>45138</v>
      </c>
      <c r="E1700" s="192" t="s">
        <v>4186</v>
      </c>
      <c r="F1700" s="192" t="s">
        <v>3</v>
      </c>
      <c r="G1700" s="192">
        <v>2129541</v>
      </c>
      <c r="H1700" s="68"/>
      <c r="I1700" s="198" t="s">
        <v>4433</v>
      </c>
      <c r="J1700" s="68"/>
      <c r="K1700" s="68"/>
      <c r="L1700" s="68"/>
      <c r="M1700" s="68"/>
      <c r="N1700" s="362"/>
      <c r="O1700" s="362"/>
      <c r="P1700" s="216">
        <v>0</v>
      </c>
      <c r="Q1700" s="216">
        <v>3580.06</v>
      </c>
      <c r="R1700" s="68" t="s">
        <v>638</v>
      </c>
      <c r="S1700" s="363"/>
      <c r="T1700" s="277"/>
    </row>
    <row r="1701" spans="1:20" ht="51">
      <c r="A1701" s="192">
        <v>15</v>
      </c>
      <c r="B1701" s="68"/>
      <c r="C1701" s="214" t="s">
        <v>39</v>
      </c>
      <c r="D1701" s="215">
        <v>45138</v>
      </c>
      <c r="E1701" s="192" t="s">
        <v>4187</v>
      </c>
      <c r="F1701" s="192" t="s">
        <v>3</v>
      </c>
      <c r="G1701" s="192">
        <v>2129545</v>
      </c>
      <c r="H1701" s="68"/>
      <c r="I1701" s="198" t="s">
        <v>4434</v>
      </c>
      <c r="J1701" s="68"/>
      <c r="K1701" s="68"/>
      <c r="L1701" s="68"/>
      <c r="M1701" s="68"/>
      <c r="N1701" s="362"/>
      <c r="O1701" s="362"/>
      <c r="P1701" s="216">
        <v>0</v>
      </c>
      <c r="Q1701" s="216">
        <v>1521.38</v>
      </c>
      <c r="R1701" s="68" t="s">
        <v>638</v>
      </c>
      <c r="S1701" s="363"/>
      <c r="T1701" s="277"/>
    </row>
    <row r="1702" spans="1:20" ht="51">
      <c r="A1702" s="192">
        <v>299</v>
      </c>
      <c r="B1702" s="68"/>
      <c r="C1702" s="214" t="s">
        <v>126</v>
      </c>
      <c r="D1702" s="215">
        <v>45138</v>
      </c>
      <c r="E1702" s="192" t="s">
        <v>4188</v>
      </c>
      <c r="F1702" s="192" t="s">
        <v>3</v>
      </c>
      <c r="G1702" s="192">
        <v>2129580</v>
      </c>
      <c r="H1702" s="68"/>
      <c r="I1702" s="198" t="s">
        <v>4435</v>
      </c>
      <c r="J1702" s="68"/>
      <c r="K1702" s="68"/>
      <c r="L1702" s="68"/>
      <c r="M1702" s="68"/>
      <c r="N1702" s="362"/>
      <c r="O1702" s="362"/>
      <c r="P1702" s="216">
        <v>0</v>
      </c>
      <c r="Q1702" s="216">
        <v>200</v>
      </c>
      <c r="R1702" s="68" t="s">
        <v>638</v>
      </c>
      <c r="S1702" s="363"/>
      <c r="T1702" s="277"/>
    </row>
    <row r="1703" spans="1:20" ht="63.75">
      <c r="A1703" s="192">
        <v>299</v>
      </c>
      <c r="B1703" s="68"/>
      <c r="C1703" s="214" t="s">
        <v>126</v>
      </c>
      <c r="D1703" s="215">
        <v>45138</v>
      </c>
      <c r="E1703" s="192" t="s">
        <v>4189</v>
      </c>
      <c r="F1703" s="192" t="s">
        <v>3</v>
      </c>
      <c r="G1703" s="192">
        <v>2129577</v>
      </c>
      <c r="H1703" s="68"/>
      <c r="I1703" s="198" t="s">
        <v>4436</v>
      </c>
      <c r="J1703" s="68"/>
      <c r="K1703" s="68"/>
      <c r="L1703" s="68"/>
      <c r="M1703" s="68"/>
      <c r="N1703" s="362"/>
      <c r="O1703" s="362"/>
      <c r="P1703" s="216">
        <v>0</v>
      </c>
      <c r="Q1703" s="216">
        <v>160</v>
      </c>
      <c r="R1703" s="68" t="s">
        <v>638</v>
      </c>
      <c r="S1703" s="363"/>
      <c r="T1703" s="277"/>
    </row>
    <row r="1704" spans="1:20" ht="51">
      <c r="A1704" s="192">
        <v>299</v>
      </c>
      <c r="B1704" s="68"/>
      <c r="C1704" s="214" t="s">
        <v>126</v>
      </c>
      <c r="D1704" s="215">
        <v>45138</v>
      </c>
      <c r="E1704" s="192" t="s">
        <v>4190</v>
      </c>
      <c r="F1704" s="192" t="s">
        <v>3</v>
      </c>
      <c r="G1704" s="192">
        <v>2129582</v>
      </c>
      <c r="H1704" s="68"/>
      <c r="I1704" s="198" t="s">
        <v>4437</v>
      </c>
      <c r="J1704" s="68"/>
      <c r="K1704" s="68"/>
      <c r="L1704" s="68"/>
      <c r="M1704" s="68"/>
      <c r="N1704" s="362"/>
      <c r="O1704" s="362"/>
      <c r="P1704" s="216">
        <v>0</v>
      </c>
      <c r="Q1704" s="216">
        <v>55.94</v>
      </c>
      <c r="R1704" s="68" t="s">
        <v>638</v>
      </c>
      <c r="S1704" s="363"/>
      <c r="T1704" s="277"/>
    </row>
    <row r="1705" spans="1:20" ht="51">
      <c r="A1705" s="192" t="s">
        <v>550</v>
      </c>
      <c r="B1705" s="68"/>
      <c r="C1705" s="214" t="s">
        <v>589</v>
      </c>
      <c r="D1705" s="215">
        <v>45138</v>
      </c>
      <c r="E1705" s="192" t="s">
        <v>4191</v>
      </c>
      <c r="F1705" s="192" t="s">
        <v>3</v>
      </c>
      <c r="G1705" s="192">
        <v>2129629</v>
      </c>
      <c r="H1705" s="68"/>
      <c r="I1705" s="198" t="s">
        <v>4438</v>
      </c>
      <c r="J1705" s="68"/>
      <c r="K1705" s="68"/>
      <c r="L1705" s="68"/>
      <c r="M1705" s="68"/>
      <c r="N1705" s="362"/>
      <c r="O1705" s="362"/>
      <c r="P1705" s="216">
        <v>0</v>
      </c>
      <c r="Q1705" s="216">
        <v>120</v>
      </c>
      <c r="R1705" s="68" t="s">
        <v>638</v>
      </c>
      <c r="S1705" s="363"/>
      <c r="T1705" s="277"/>
    </row>
    <row r="1706" spans="1:20" ht="63.75">
      <c r="A1706" s="192">
        <v>513</v>
      </c>
      <c r="B1706" s="68"/>
      <c r="C1706" s="214" t="s">
        <v>160</v>
      </c>
      <c r="D1706" s="215">
        <v>45138</v>
      </c>
      <c r="E1706" s="192" t="s">
        <v>4192</v>
      </c>
      <c r="F1706" s="192" t="s">
        <v>14</v>
      </c>
      <c r="G1706" s="192">
        <v>2357085</v>
      </c>
      <c r="H1706" s="68"/>
      <c r="I1706" s="198" t="s">
        <v>4439</v>
      </c>
      <c r="J1706" s="68"/>
      <c r="K1706" s="68"/>
      <c r="L1706" s="68"/>
      <c r="M1706" s="68"/>
      <c r="N1706" s="362"/>
      <c r="O1706" s="362"/>
      <c r="P1706" s="216">
        <v>50</v>
      </c>
      <c r="Q1706" s="216">
        <v>0</v>
      </c>
      <c r="R1706" s="68" t="s">
        <v>638</v>
      </c>
      <c r="S1706" s="363"/>
      <c r="T1706" s="277"/>
    </row>
    <row r="1707" spans="1:20" ht="51">
      <c r="A1707" s="192">
        <v>288</v>
      </c>
      <c r="B1707" s="68"/>
      <c r="C1707" s="214" t="s">
        <v>117</v>
      </c>
      <c r="D1707" s="215">
        <v>45138</v>
      </c>
      <c r="E1707" s="192" t="s">
        <v>4193</v>
      </c>
      <c r="F1707" s="192" t="s">
        <v>3</v>
      </c>
      <c r="G1707" s="192">
        <v>2129658</v>
      </c>
      <c r="H1707" s="68"/>
      <c r="I1707" s="198" t="s">
        <v>4441</v>
      </c>
      <c r="J1707" s="68"/>
      <c r="K1707" s="68"/>
      <c r="L1707" s="68"/>
      <c r="M1707" s="68"/>
      <c r="N1707" s="362"/>
      <c r="O1707" s="362"/>
      <c r="P1707" s="216">
        <v>0</v>
      </c>
      <c r="Q1707" s="216">
        <v>800</v>
      </c>
      <c r="R1707" s="68" t="s">
        <v>638</v>
      </c>
      <c r="S1707" s="363"/>
      <c r="T1707" s="277"/>
    </row>
    <row r="1708" spans="1:20" ht="51">
      <c r="A1708" s="192">
        <v>288</v>
      </c>
      <c r="B1708" s="68"/>
      <c r="C1708" s="214" t="s">
        <v>117</v>
      </c>
      <c r="D1708" s="215">
        <v>45138</v>
      </c>
      <c r="E1708" s="192" t="s">
        <v>4194</v>
      </c>
      <c r="F1708" s="192" t="s">
        <v>3</v>
      </c>
      <c r="G1708" s="192">
        <v>2129660</v>
      </c>
      <c r="H1708" s="68"/>
      <c r="I1708" s="198" t="s">
        <v>4442</v>
      </c>
      <c r="J1708" s="68"/>
      <c r="K1708" s="68"/>
      <c r="L1708" s="68"/>
      <c r="M1708" s="68"/>
      <c r="N1708" s="362"/>
      <c r="O1708" s="362"/>
      <c r="P1708" s="216">
        <v>0</v>
      </c>
      <c r="Q1708" s="216">
        <v>26299</v>
      </c>
      <c r="R1708" s="68" t="s">
        <v>638</v>
      </c>
      <c r="S1708" s="363"/>
      <c r="T1708" s="277"/>
    </row>
    <row r="1709" spans="1:20" ht="51">
      <c r="A1709" s="192">
        <v>288</v>
      </c>
      <c r="B1709" s="68"/>
      <c r="C1709" s="214" t="s">
        <v>117</v>
      </c>
      <c r="D1709" s="215">
        <v>45138</v>
      </c>
      <c r="E1709" s="192" t="s">
        <v>4195</v>
      </c>
      <c r="F1709" s="192" t="s">
        <v>3</v>
      </c>
      <c r="G1709" s="192">
        <v>2129664</v>
      </c>
      <c r="H1709" s="68"/>
      <c r="I1709" s="198" t="s">
        <v>4443</v>
      </c>
      <c r="J1709" s="68"/>
      <c r="K1709" s="68"/>
      <c r="L1709" s="68"/>
      <c r="M1709" s="68"/>
      <c r="N1709" s="362"/>
      <c r="O1709" s="362"/>
      <c r="P1709" s="216">
        <v>0</v>
      </c>
      <c r="Q1709" s="216">
        <v>2050</v>
      </c>
      <c r="R1709" s="68" t="s">
        <v>638</v>
      </c>
      <c r="S1709" s="363"/>
      <c r="T1709" s="277"/>
    </row>
    <row r="1710" spans="1:20" ht="63.75">
      <c r="A1710" s="192">
        <v>288</v>
      </c>
      <c r="B1710" s="68"/>
      <c r="C1710" s="214" t="s">
        <v>117</v>
      </c>
      <c r="D1710" s="215">
        <v>45138</v>
      </c>
      <c r="E1710" s="192" t="s">
        <v>4196</v>
      </c>
      <c r="F1710" s="192" t="s">
        <v>3</v>
      </c>
      <c r="G1710" s="192">
        <v>2129666</v>
      </c>
      <c r="H1710" s="68"/>
      <c r="I1710" s="198" t="s">
        <v>4444</v>
      </c>
      <c r="J1710" s="68"/>
      <c r="K1710" s="68"/>
      <c r="L1710" s="68"/>
      <c r="M1710" s="68"/>
      <c r="N1710" s="362"/>
      <c r="O1710" s="362"/>
      <c r="P1710" s="216">
        <v>0</v>
      </c>
      <c r="Q1710" s="216">
        <v>1800</v>
      </c>
      <c r="R1710" s="68" t="s">
        <v>638</v>
      </c>
      <c r="S1710" s="363"/>
      <c r="T1710" s="277"/>
    </row>
    <row r="1711" spans="1:20" ht="51">
      <c r="A1711" s="192">
        <v>288</v>
      </c>
      <c r="B1711" s="68"/>
      <c r="C1711" s="214" t="s">
        <v>117</v>
      </c>
      <c r="D1711" s="215">
        <v>45138</v>
      </c>
      <c r="E1711" s="192" t="s">
        <v>4197</v>
      </c>
      <c r="F1711" s="192" t="s">
        <v>3</v>
      </c>
      <c r="G1711" s="192">
        <v>2129667</v>
      </c>
      <c r="H1711" s="68"/>
      <c r="I1711" s="198" t="s">
        <v>4445</v>
      </c>
      <c r="J1711" s="68"/>
      <c r="K1711" s="68"/>
      <c r="L1711" s="68"/>
      <c r="M1711" s="68"/>
      <c r="N1711" s="362"/>
      <c r="O1711" s="362"/>
      <c r="P1711" s="216">
        <v>0</v>
      </c>
      <c r="Q1711" s="216">
        <v>5550</v>
      </c>
      <c r="R1711" s="68" t="s">
        <v>638</v>
      </c>
      <c r="S1711" s="363"/>
      <c r="T1711" s="277"/>
    </row>
    <row r="1712" spans="1:20" ht="63.75">
      <c r="A1712" s="192">
        <v>288</v>
      </c>
      <c r="B1712" s="68"/>
      <c r="C1712" s="214" t="s">
        <v>117</v>
      </c>
      <c r="D1712" s="215">
        <v>45138</v>
      </c>
      <c r="E1712" s="192" t="s">
        <v>4198</v>
      </c>
      <c r="F1712" s="192" t="s">
        <v>3</v>
      </c>
      <c r="G1712" s="192">
        <v>2129669</v>
      </c>
      <c r="H1712" s="68"/>
      <c r="I1712" s="198" t="s">
        <v>4446</v>
      </c>
      <c r="J1712" s="68"/>
      <c r="K1712" s="68"/>
      <c r="L1712" s="68"/>
      <c r="M1712" s="68"/>
      <c r="N1712" s="362"/>
      <c r="O1712" s="362"/>
      <c r="P1712" s="216">
        <v>0</v>
      </c>
      <c r="Q1712" s="216">
        <v>2867</v>
      </c>
      <c r="R1712" s="68" t="s">
        <v>638</v>
      </c>
      <c r="S1712" s="363"/>
      <c r="T1712" s="277"/>
    </row>
    <row r="1713" spans="1:20" ht="63.75">
      <c r="A1713" s="192">
        <v>288</v>
      </c>
      <c r="B1713" s="68"/>
      <c r="C1713" s="214" t="s">
        <v>117</v>
      </c>
      <c r="D1713" s="215">
        <v>45138</v>
      </c>
      <c r="E1713" s="192" t="s">
        <v>4199</v>
      </c>
      <c r="F1713" s="192" t="s">
        <v>3</v>
      </c>
      <c r="G1713" s="192">
        <v>2129670</v>
      </c>
      <c r="H1713" s="68"/>
      <c r="I1713" s="198" t="s">
        <v>4447</v>
      </c>
      <c r="J1713" s="68"/>
      <c r="K1713" s="68"/>
      <c r="L1713" s="68"/>
      <c r="M1713" s="68"/>
      <c r="N1713" s="362"/>
      <c r="O1713" s="362"/>
      <c r="P1713" s="216">
        <v>0</v>
      </c>
      <c r="Q1713" s="216">
        <v>13550</v>
      </c>
      <c r="R1713" s="68" t="s">
        <v>638</v>
      </c>
      <c r="S1713" s="363"/>
      <c r="T1713" s="277"/>
    </row>
    <row r="1714" spans="1:20" ht="63.75">
      <c r="A1714" s="192">
        <v>288</v>
      </c>
      <c r="B1714" s="68"/>
      <c r="C1714" s="214" t="s">
        <v>117</v>
      </c>
      <c r="D1714" s="215">
        <v>45138</v>
      </c>
      <c r="E1714" s="192" t="s">
        <v>4200</v>
      </c>
      <c r="F1714" s="192" t="s">
        <v>3</v>
      </c>
      <c r="G1714" s="192">
        <v>2129671</v>
      </c>
      <c r="H1714" s="68"/>
      <c r="I1714" s="198" t="s">
        <v>4448</v>
      </c>
      <c r="J1714" s="68"/>
      <c r="K1714" s="68"/>
      <c r="L1714" s="68"/>
      <c r="M1714" s="68"/>
      <c r="N1714" s="362"/>
      <c r="O1714" s="362"/>
      <c r="P1714" s="216">
        <v>0</v>
      </c>
      <c r="Q1714" s="216">
        <v>4659</v>
      </c>
      <c r="R1714" s="68" t="s">
        <v>638</v>
      </c>
      <c r="S1714" s="363"/>
      <c r="T1714" s="277"/>
    </row>
    <row r="1715" spans="1:20" ht="76.5">
      <c r="A1715" s="192">
        <v>383</v>
      </c>
      <c r="B1715" s="68"/>
      <c r="C1715" s="214" t="s">
        <v>1246</v>
      </c>
      <c r="D1715" s="215">
        <v>45138</v>
      </c>
      <c r="E1715" s="192" t="s">
        <v>4201</v>
      </c>
      <c r="F1715" s="192" t="s">
        <v>10</v>
      </c>
      <c r="G1715" s="192">
        <v>1065479</v>
      </c>
      <c r="H1715" s="68"/>
      <c r="I1715" s="198" t="s">
        <v>4449</v>
      </c>
      <c r="J1715" s="68"/>
      <c r="K1715" s="68"/>
      <c r="L1715" s="68"/>
      <c r="M1715" s="68"/>
      <c r="N1715" s="362"/>
      <c r="O1715" s="362"/>
      <c r="P1715" s="216">
        <v>50</v>
      </c>
      <c r="Q1715" s="216">
        <v>0</v>
      </c>
      <c r="R1715" s="68" t="s">
        <v>638</v>
      </c>
      <c r="S1715" s="363"/>
      <c r="T1715" s="277"/>
    </row>
    <row r="1716" spans="1:20" ht="89.25">
      <c r="A1716" s="192">
        <v>291</v>
      </c>
      <c r="B1716" s="68"/>
      <c r="C1716" s="214" t="s">
        <v>119</v>
      </c>
      <c r="D1716" s="215">
        <v>45138</v>
      </c>
      <c r="E1716" s="192" t="s">
        <v>4202</v>
      </c>
      <c r="F1716" s="192" t="s">
        <v>10</v>
      </c>
      <c r="G1716" s="192">
        <v>1065468</v>
      </c>
      <c r="H1716" s="68"/>
      <c r="I1716" s="198" t="s">
        <v>4450</v>
      </c>
      <c r="J1716" s="68"/>
      <c r="K1716" s="68"/>
      <c r="L1716" s="68"/>
      <c r="M1716" s="68"/>
      <c r="N1716" s="362"/>
      <c r="O1716" s="362"/>
      <c r="P1716" s="216">
        <v>270</v>
      </c>
      <c r="Q1716" s="216">
        <v>0</v>
      </c>
      <c r="R1716" s="68" t="s">
        <v>638</v>
      </c>
      <c r="S1716" s="363"/>
      <c r="T1716" s="277"/>
    </row>
    <row r="1717" spans="1:20" ht="51">
      <c r="A1717" s="192" t="s">
        <v>550</v>
      </c>
      <c r="B1717" s="68"/>
      <c r="C1717" s="214" t="s">
        <v>589</v>
      </c>
      <c r="D1717" s="215">
        <v>45138</v>
      </c>
      <c r="E1717" s="192" t="s">
        <v>4203</v>
      </c>
      <c r="F1717" s="192" t="s">
        <v>3</v>
      </c>
      <c r="G1717" s="192">
        <v>2129552</v>
      </c>
      <c r="H1717" s="68"/>
      <c r="I1717" s="198" t="s">
        <v>4451</v>
      </c>
      <c r="J1717" s="68"/>
      <c r="K1717" s="68"/>
      <c r="L1717" s="68"/>
      <c r="M1717" s="68"/>
      <c r="N1717" s="362"/>
      <c r="O1717" s="362"/>
      <c r="P1717" s="216">
        <v>0</v>
      </c>
      <c r="Q1717" s="216">
        <v>7995.68</v>
      </c>
      <c r="R1717" s="68" t="s">
        <v>638</v>
      </c>
      <c r="S1717" s="363"/>
      <c r="T1717" s="277"/>
    </row>
    <row r="1718" spans="1:20" ht="63.75">
      <c r="A1718" s="192" t="s">
        <v>542</v>
      </c>
      <c r="B1718" s="68"/>
      <c r="C1718" s="214" t="s">
        <v>691</v>
      </c>
      <c r="D1718" s="215">
        <v>45138</v>
      </c>
      <c r="E1718" s="192" t="s">
        <v>4204</v>
      </c>
      <c r="F1718" s="192" t="s">
        <v>639</v>
      </c>
      <c r="G1718" s="192">
        <v>6163244</v>
      </c>
      <c r="H1718" s="68"/>
      <c r="I1718" s="198" t="s">
        <v>4452</v>
      </c>
      <c r="J1718" s="68"/>
      <c r="K1718" s="68"/>
      <c r="L1718" s="68"/>
      <c r="M1718" s="68"/>
      <c r="N1718" s="362"/>
      <c r="O1718" s="362"/>
      <c r="P1718" s="216">
        <v>0</v>
      </c>
      <c r="Q1718" s="216">
        <v>978859.58</v>
      </c>
      <c r="R1718" s="68" t="s">
        <v>638</v>
      </c>
      <c r="S1718" s="363"/>
      <c r="T1718" s="277"/>
    </row>
    <row r="1719" spans="1:20" ht="63.75">
      <c r="A1719" s="192" t="s">
        <v>542</v>
      </c>
      <c r="B1719" s="68"/>
      <c r="C1719" s="214" t="s">
        <v>691</v>
      </c>
      <c r="D1719" s="215">
        <v>45138</v>
      </c>
      <c r="E1719" s="192" t="s">
        <v>4204</v>
      </c>
      <c r="F1719" s="192" t="s">
        <v>639</v>
      </c>
      <c r="G1719" s="192">
        <v>6165639</v>
      </c>
      <c r="H1719" s="68"/>
      <c r="I1719" s="198" t="s">
        <v>4453</v>
      </c>
      <c r="J1719" s="68"/>
      <c r="K1719" s="68"/>
      <c r="L1719" s="68"/>
      <c r="M1719" s="68"/>
      <c r="N1719" s="362"/>
      <c r="O1719" s="362"/>
      <c r="P1719" s="216">
        <v>0</v>
      </c>
      <c r="Q1719" s="216">
        <v>1763901.03</v>
      </c>
      <c r="R1719" s="68" t="s">
        <v>638</v>
      </c>
      <c r="S1719" s="363"/>
      <c r="T1719" s="277"/>
    </row>
    <row r="1720" spans="1:20" ht="63.75">
      <c r="A1720" s="192" t="s">
        <v>542</v>
      </c>
      <c r="B1720" s="68"/>
      <c r="C1720" s="214" t="s">
        <v>691</v>
      </c>
      <c r="D1720" s="215">
        <v>45138</v>
      </c>
      <c r="E1720" s="192" t="s">
        <v>4204</v>
      </c>
      <c r="F1720" s="192" t="s">
        <v>639</v>
      </c>
      <c r="G1720" s="192">
        <v>6163251</v>
      </c>
      <c r="H1720" s="68"/>
      <c r="I1720" s="198" t="s">
        <v>4454</v>
      </c>
      <c r="J1720" s="68"/>
      <c r="K1720" s="68"/>
      <c r="L1720" s="68"/>
      <c r="M1720" s="68"/>
      <c r="N1720" s="362"/>
      <c r="O1720" s="362"/>
      <c r="P1720" s="216">
        <v>0</v>
      </c>
      <c r="Q1720" s="216">
        <v>10636.94</v>
      </c>
      <c r="R1720" s="68" t="s">
        <v>638</v>
      </c>
      <c r="S1720" s="363"/>
      <c r="T1720" s="277"/>
    </row>
    <row r="1721" spans="1:20" ht="63.75">
      <c r="A1721" s="192" t="s">
        <v>542</v>
      </c>
      <c r="B1721" s="68"/>
      <c r="C1721" s="214" t="s">
        <v>691</v>
      </c>
      <c r="D1721" s="215">
        <v>45138</v>
      </c>
      <c r="E1721" s="192" t="s">
        <v>4204</v>
      </c>
      <c r="F1721" s="192" t="s">
        <v>639</v>
      </c>
      <c r="G1721" s="192">
        <v>6163249</v>
      </c>
      <c r="H1721" s="68"/>
      <c r="I1721" s="198" t="s">
        <v>4455</v>
      </c>
      <c r="J1721" s="68"/>
      <c r="K1721" s="68"/>
      <c r="L1721" s="68"/>
      <c r="M1721" s="68"/>
      <c r="N1721" s="362"/>
      <c r="O1721" s="362"/>
      <c r="P1721" s="216">
        <v>0</v>
      </c>
      <c r="Q1721" s="216">
        <v>2189183.77</v>
      </c>
      <c r="R1721" s="68" t="s">
        <v>638</v>
      </c>
      <c r="S1721" s="363"/>
      <c r="T1721" s="277"/>
    </row>
    <row r="1722" spans="1:20" ht="63.75">
      <c r="A1722" s="192" t="s">
        <v>542</v>
      </c>
      <c r="B1722" s="68"/>
      <c r="C1722" s="214" t="s">
        <v>691</v>
      </c>
      <c r="D1722" s="215">
        <v>45138</v>
      </c>
      <c r="E1722" s="192" t="s">
        <v>4204</v>
      </c>
      <c r="F1722" s="192" t="s">
        <v>639</v>
      </c>
      <c r="G1722" s="192">
        <v>6163246</v>
      </c>
      <c r="H1722" s="68"/>
      <c r="I1722" s="198" t="s">
        <v>4456</v>
      </c>
      <c r="J1722" s="68"/>
      <c r="K1722" s="68"/>
      <c r="L1722" s="68"/>
      <c r="M1722" s="68"/>
      <c r="N1722" s="362"/>
      <c r="O1722" s="362"/>
      <c r="P1722" s="216">
        <v>0</v>
      </c>
      <c r="Q1722" s="216">
        <v>2743577.44</v>
      </c>
      <c r="R1722" s="68" t="s">
        <v>638</v>
      </c>
      <c r="S1722" s="363"/>
      <c r="T1722" s="277"/>
    </row>
    <row r="1723" spans="1:20" ht="51">
      <c r="A1723" s="192">
        <v>423</v>
      </c>
      <c r="B1723" s="68"/>
      <c r="C1723" s="214" t="s">
        <v>150</v>
      </c>
      <c r="D1723" s="215">
        <v>45139</v>
      </c>
      <c r="E1723" s="192" t="s">
        <v>4594</v>
      </c>
      <c r="F1723" s="192" t="s">
        <v>3</v>
      </c>
      <c r="G1723" s="192">
        <v>2129857</v>
      </c>
      <c r="H1723" s="68"/>
      <c r="I1723" s="198" t="s">
        <v>5761</v>
      </c>
      <c r="J1723" s="68"/>
      <c r="K1723" s="68"/>
      <c r="L1723" s="68"/>
      <c r="M1723" s="68"/>
      <c r="N1723" s="362"/>
      <c r="O1723" s="362"/>
      <c r="P1723" s="216">
        <v>0</v>
      </c>
      <c r="Q1723" s="216">
        <v>25</v>
      </c>
      <c r="R1723" s="68" t="s">
        <v>638</v>
      </c>
      <c r="S1723" s="363"/>
      <c r="T1723" s="277"/>
    </row>
    <row r="1724" spans="1:20" ht="51">
      <c r="A1724" s="192">
        <v>70</v>
      </c>
      <c r="B1724" s="68"/>
      <c r="C1724" s="214" t="s">
        <v>47</v>
      </c>
      <c r="D1724" s="215">
        <v>45139</v>
      </c>
      <c r="E1724" s="192" t="s">
        <v>4595</v>
      </c>
      <c r="F1724" s="192" t="s">
        <v>3</v>
      </c>
      <c r="G1724" s="192">
        <v>2129862</v>
      </c>
      <c r="H1724" s="68"/>
      <c r="I1724" s="198" t="s">
        <v>5762</v>
      </c>
      <c r="J1724" s="68"/>
      <c r="K1724" s="68"/>
      <c r="L1724" s="68"/>
      <c r="M1724" s="68"/>
      <c r="N1724" s="362"/>
      <c r="O1724" s="362"/>
      <c r="P1724" s="216">
        <v>0</v>
      </c>
      <c r="Q1724" s="216">
        <v>820.46</v>
      </c>
      <c r="R1724" s="68" t="s">
        <v>638</v>
      </c>
      <c r="S1724" s="363"/>
      <c r="T1724" s="277"/>
    </row>
    <row r="1725" spans="1:20" ht="51">
      <c r="A1725" s="192">
        <v>16</v>
      </c>
      <c r="B1725" s="68"/>
      <c r="C1725" s="214" t="s">
        <v>40</v>
      </c>
      <c r="D1725" s="215">
        <v>45139</v>
      </c>
      <c r="E1725" s="192" t="s">
        <v>4596</v>
      </c>
      <c r="F1725" s="192" t="s">
        <v>3</v>
      </c>
      <c r="G1725" s="192">
        <v>2129897</v>
      </c>
      <c r="H1725" s="68"/>
      <c r="I1725" s="198" t="s">
        <v>5763</v>
      </c>
      <c r="J1725" s="68"/>
      <c r="K1725" s="68"/>
      <c r="L1725" s="68"/>
      <c r="M1725" s="68"/>
      <c r="N1725" s="362"/>
      <c r="O1725" s="362"/>
      <c r="P1725" s="216">
        <v>0</v>
      </c>
      <c r="Q1725" s="216">
        <v>34.090000000000003</v>
      </c>
      <c r="R1725" s="68" t="s">
        <v>638</v>
      </c>
      <c r="S1725" s="363"/>
      <c r="T1725" s="277"/>
    </row>
    <row r="1726" spans="1:20" ht="51">
      <c r="A1726" s="192">
        <v>47</v>
      </c>
      <c r="B1726" s="68"/>
      <c r="C1726" s="214" t="s">
        <v>45</v>
      </c>
      <c r="D1726" s="215">
        <v>45139</v>
      </c>
      <c r="E1726" s="192" t="s">
        <v>4597</v>
      </c>
      <c r="F1726" s="192" t="s">
        <v>3</v>
      </c>
      <c r="G1726" s="192">
        <v>2129898</v>
      </c>
      <c r="H1726" s="68"/>
      <c r="I1726" s="198" t="s">
        <v>5764</v>
      </c>
      <c r="J1726" s="68"/>
      <c r="K1726" s="68"/>
      <c r="L1726" s="68"/>
      <c r="M1726" s="68"/>
      <c r="N1726" s="362"/>
      <c r="O1726" s="362"/>
      <c r="P1726" s="216">
        <v>0</v>
      </c>
      <c r="Q1726" s="216">
        <v>22336</v>
      </c>
      <c r="R1726" s="68" t="s">
        <v>638</v>
      </c>
      <c r="S1726" s="363"/>
      <c r="T1726" s="277"/>
    </row>
    <row r="1727" spans="1:20" ht="51">
      <c r="A1727" s="192">
        <v>650</v>
      </c>
      <c r="B1727" s="68"/>
      <c r="C1727" s="214" t="s">
        <v>175</v>
      </c>
      <c r="D1727" s="215">
        <v>45139</v>
      </c>
      <c r="E1727" s="192" t="s">
        <v>4598</v>
      </c>
      <c r="F1727" s="192" t="s">
        <v>3</v>
      </c>
      <c r="G1727" s="192">
        <v>2129906</v>
      </c>
      <c r="H1727" s="68"/>
      <c r="I1727" s="198" t="s">
        <v>5765</v>
      </c>
      <c r="J1727" s="68"/>
      <c r="K1727" s="68"/>
      <c r="L1727" s="68"/>
      <c r="M1727" s="68"/>
      <c r="N1727" s="362"/>
      <c r="O1727" s="362"/>
      <c r="P1727" s="216">
        <v>0</v>
      </c>
      <c r="Q1727" s="216">
        <v>120</v>
      </c>
      <c r="R1727" s="68" t="s">
        <v>638</v>
      </c>
      <c r="S1727" s="363"/>
      <c r="T1727" s="277"/>
    </row>
    <row r="1728" spans="1:20" ht="51">
      <c r="A1728" s="192">
        <v>650</v>
      </c>
      <c r="B1728" s="68"/>
      <c r="C1728" s="214" t="s">
        <v>175</v>
      </c>
      <c r="D1728" s="215">
        <v>45139</v>
      </c>
      <c r="E1728" s="192" t="s">
        <v>4599</v>
      </c>
      <c r="F1728" s="192" t="s">
        <v>3</v>
      </c>
      <c r="G1728" s="192">
        <v>2129907</v>
      </c>
      <c r="H1728" s="68"/>
      <c r="I1728" s="198" t="s">
        <v>5766</v>
      </c>
      <c r="J1728" s="68"/>
      <c r="K1728" s="68"/>
      <c r="L1728" s="68"/>
      <c r="M1728" s="68"/>
      <c r="N1728" s="362"/>
      <c r="O1728" s="362"/>
      <c r="P1728" s="216">
        <v>0</v>
      </c>
      <c r="Q1728" s="216">
        <v>120</v>
      </c>
      <c r="R1728" s="68" t="s">
        <v>638</v>
      </c>
      <c r="S1728" s="363"/>
      <c r="T1728" s="277"/>
    </row>
    <row r="1729" spans="1:20" ht="51">
      <c r="A1729" s="192" t="s">
        <v>542</v>
      </c>
      <c r="B1729" s="68"/>
      <c r="C1729" s="214" t="s">
        <v>691</v>
      </c>
      <c r="D1729" s="215">
        <v>45139</v>
      </c>
      <c r="E1729" s="192" t="s">
        <v>4600</v>
      </c>
      <c r="F1729" s="192" t="s">
        <v>6</v>
      </c>
      <c r="G1729" s="192">
        <v>2358467</v>
      </c>
      <c r="H1729" s="68"/>
      <c r="I1729" s="198" t="s">
        <v>5767</v>
      </c>
      <c r="J1729" s="68"/>
      <c r="K1729" s="68"/>
      <c r="L1729" s="68"/>
      <c r="M1729" s="68"/>
      <c r="N1729" s="362"/>
      <c r="O1729" s="362"/>
      <c r="P1729" s="216">
        <v>0</v>
      </c>
      <c r="Q1729" s="216">
        <v>598298.5</v>
      </c>
      <c r="R1729" s="68" t="s">
        <v>638</v>
      </c>
      <c r="S1729" s="363"/>
      <c r="T1729" s="277"/>
    </row>
    <row r="1730" spans="1:20" ht="63.75">
      <c r="A1730" s="192">
        <v>287</v>
      </c>
      <c r="B1730" s="68"/>
      <c r="C1730" s="214" t="s">
        <v>116</v>
      </c>
      <c r="D1730" s="215">
        <v>45139</v>
      </c>
      <c r="E1730" s="192" t="s">
        <v>4601</v>
      </c>
      <c r="F1730" s="192" t="s">
        <v>10</v>
      </c>
      <c r="G1730" s="192">
        <v>2358470</v>
      </c>
      <c r="H1730" s="68"/>
      <c r="I1730" s="198" t="s">
        <v>5768</v>
      </c>
      <c r="J1730" s="68"/>
      <c r="K1730" s="68"/>
      <c r="L1730" s="68"/>
      <c r="M1730" s="68"/>
      <c r="N1730" s="362"/>
      <c r="O1730" s="362"/>
      <c r="P1730" s="216">
        <v>50</v>
      </c>
      <c r="Q1730" s="216">
        <v>0</v>
      </c>
      <c r="R1730" s="68" t="s">
        <v>638</v>
      </c>
      <c r="S1730" s="363"/>
      <c r="T1730" s="277"/>
    </row>
    <row r="1731" spans="1:20" ht="63.75">
      <c r="A1731" s="192">
        <v>291</v>
      </c>
      <c r="B1731" s="68"/>
      <c r="C1731" s="214" t="s">
        <v>119</v>
      </c>
      <c r="D1731" s="215">
        <v>45139</v>
      </c>
      <c r="E1731" s="192" t="s">
        <v>4602</v>
      </c>
      <c r="F1731" s="192" t="s">
        <v>10</v>
      </c>
      <c r="G1731" s="192">
        <v>2358471</v>
      </c>
      <c r="H1731" s="68"/>
      <c r="I1731" s="198" t="s">
        <v>5769</v>
      </c>
      <c r="J1731" s="68"/>
      <c r="K1731" s="68"/>
      <c r="L1731" s="68"/>
      <c r="M1731" s="68"/>
      <c r="N1731" s="362"/>
      <c r="O1731" s="362"/>
      <c r="P1731" s="216">
        <v>50</v>
      </c>
      <c r="Q1731" s="216">
        <v>0</v>
      </c>
      <c r="R1731" s="68" t="s">
        <v>638</v>
      </c>
      <c r="S1731" s="363"/>
      <c r="T1731" s="277"/>
    </row>
    <row r="1732" spans="1:20" ht="51">
      <c r="A1732" s="192">
        <v>287</v>
      </c>
      <c r="B1732" s="68"/>
      <c r="C1732" s="214" t="s">
        <v>116</v>
      </c>
      <c r="D1732" s="215">
        <v>45139</v>
      </c>
      <c r="E1732" s="192" t="s">
        <v>4603</v>
      </c>
      <c r="F1732" s="192" t="s">
        <v>3</v>
      </c>
      <c r="G1732" s="192">
        <v>2129933</v>
      </c>
      <c r="H1732" s="68"/>
      <c r="I1732" s="198" t="s">
        <v>5770</v>
      </c>
      <c r="J1732" s="68"/>
      <c r="K1732" s="68"/>
      <c r="L1732" s="68"/>
      <c r="M1732" s="68"/>
      <c r="N1732" s="362"/>
      <c r="O1732" s="362"/>
      <c r="P1732" s="216">
        <v>0</v>
      </c>
      <c r="Q1732" s="216">
        <v>35</v>
      </c>
      <c r="R1732" s="68" t="s">
        <v>638</v>
      </c>
      <c r="S1732" s="363"/>
      <c r="T1732" s="277"/>
    </row>
    <row r="1733" spans="1:20" ht="63.75">
      <c r="A1733" s="192">
        <v>373</v>
      </c>
      <c r="B1733" s="68"/>
      <c r="C1733" s="214" t="s">
        <v>607</v>
      </c>
      <c r="D1733" s="215">
        <v>45139</v>
      </c>
      <c r="E1733" s="192" t="s">
        <v>4604</v>
      </c>
      <c r="F1733" s="192" t="s">
        <v>3</v>
      </c>
      <c r="G1733" s="192">
        <v>2129977</v>
      </c>
      <c r="H1733" s="68"/>
      <c r="I1733" s="198" t="s">
        <v>5771</v>
      </c>
      <c r="J1733" s="68"/>
      <c r="K1733" s="68"/>
      <c r="L1733" s="68"/>
      <c r="M1733" s="68"/>
      <c r="N1733" s="362"/>
      <c r="O1733" s="362"/>
      <c r="P1733" s="216">
        <v>0</v>
      </c>
      <c r="Q1733" s="216">
        <v>348.35</v>
      </c>
      <c r="R1733" s="68" t="s">
        <v>638</v>
      </c>
      <c r="S1733" s="363"/>
      <c r="T1733" s="277"/>
    </row>
    <row r="1734" spans="1:20" ht="63.75">
      <c r="A1734" s="192">
        <v>373</v>
      </c>
      <c r="B1734" s="68"/>
      <c r="C1734" s="214" t="s">
        <v>607</v>
      </c>
      <c r="D1734" s="215">
        <v>45139</v>
      </c>
      <c r="E1734" s="192" t="s">
        <v>4605</v>
      </c>
      <c r="F1734" s="192" t="s">
        <v>3</v>
      </c>
      <c r="G1734" s="192">
        <v>2129979</v>
      </c>
      <c r="H1734" s="68"/>
      <c r="I1734" s="198" t="s">
        <v>5771</v>
      </c>
      <c r="J1734" s="68"/>
      <c r="K1734" s="68"/>
      <c r="L1734" s="68"/>
      <c r="M1734" s="68"/>
      <c r="N1734" s="362"/>
      <c r="O1734" s="362"/>
      <c r="P1734" s="216">
        <v>0</v>
      </c>
      <c r="Q1734" s="216">
        <v>351.95</v>
      </c>
      <c r="R1734" s="68" t="s">
        <v>638</v>
      </c>
      <c r="S1734" s="363"/>
      <c r="T1734" s="277"/>
    </row>
    <row r="1735" spans="1:20" ht="89.25">
      <c r="A1735" s="192">
        <v>132</v>
      </c>
      <c r="B1735" s="68"/>
      <c r="C1735" s="214" t="s">
        <v>59</v>
      </c>
      <c r="D1735" s="215">
        <v>45139</v>
      </c>
      <c r="E1735" s="192" t="s">
        <v>4606</v>
      </c>
      <c r="F1735" s="192" t="s">
        <v>10</v>
      </c>
      <c r="G1735" s="192">
        <v>1065773</v>
      </c>
      <c r="H1735" s="68"/>
      <c r="I1735" s="198" t="s">
        <v>5772</v>
      </c>
      <c r="J1735" s="68"/>
      <c r="K1735" s="68"/>
      <c r="L1735" s="68"/>
      <c r="M1735" s="68"/>
      <c r="N1735" s="362"/>
      <c r="O1735" s="362"/>
      <c r="P1735" s="216">
        <v>1329.66</v>
      </c>
      <c r="Q1735" s="216">
        <v>0</v>
      </c>
      <c r="R1735" s="68" t="s">
        <v>638</v>
      </c>
      <c r="S1735" s="363"/>
      <c r="T1735" s="277"/>
    </row>
    <row r="1736" spans="1:20" ht="89.25">
      <c r="A1736" s="192">
        <v>132</v>
      </c>
      <c r="B1736" s="68"/>
      <c r="C1736" s="214" t="s">
        <v>59</v>
      </c>
      <c r="D1736" s="215">
        <v>45139</v>
      </c>
      <c r="E1736" s="192" t="s">
        <v>4607</v>
      </c>
      <c r="F1736" s="192" t="s">
        <v>10</v>
      </c>
      <c r="G1736" s="192">
        <v>1065771</v>
      </c>
      <c r="H1736" s="68"/>
      <c r="I1736" s="198" t="s">
        <v>5773</v>
      </c>
      <c r="J1736" s="68"/>
      <c r="K1736" s="68"/>
      <c r="L1736" s="68"/>
      <c r="M1736" s="68"/>
      <c r="N1736" s="362"/>
      <c r="O1736" s="362"/>
      <c r="P1736" s="216">
        <v>2220.09</v>
      </c>
      <c r="Q1736" s="216">
        <v>0</v>
      </c>
      <c r="R1736" s="68" t="s">
        <v>638</v>
      </c>
      <c r="S1736" s="363"/>
      <c r="T1736" s="277"/>
    </row>
    <row r="1737" spans="1:20" ht="89.25">
      <c r="A1737" s="192">
        <v>132</v>
      </c>
      <c r="B1737" s="68"/>
      <c r="C1737" s="214" t="s">
        <v>59</v>
      </c>
      <c r="D1737" s="215">
        <v>45139</v>
      </c>
      <c r="E1737" s="192" t="s">
        <v>4608</v>
      </c>
      <c r="F1737" s="192" t="s">
        <v>10</v>
      </c>
      <c r="G1737" s="192">
        <v>1065769</v>
      </c>
      <c r="H1737" s="68"/>
      <c r="I1737" s="198" t="s">
        <v>5774</v>
      </c>
      <c r="J1737" s="68"/>
      <c r="K1737" s="68"/>
      <c r="L1737" s="68"/>
      <c r="M1737" s="68"/>
      <c r="N1737" s="362"/>
      <c r="O1737" s="362"/>
      <c r="P1737" s="216">
        <v>1925.04</v>
      </c>
      <c r="Q1737" s="216">
        <v>0</v>
      </c>
      <c r="R1737" s="68" t="s">
        <v>638</v>
      </c>
      <c r="S1737" s="363"/>
      <c r="T1737" s="277"/>
    </row>
    <row r="1738" spans="1:20" ht="89.25">
      <c r="A1738" s="192">
        <v>132</v>
      </c>
      <c r="B1738" s="68"/>
      <c r="C1738" s="214" t="s">
        <v>59</v>
      </c>
      <c r="D1738" s="215">
        <v>45139</v>
      </c>
      <c r="E1738" s="192" t="s">
        <v>4609</v>
      </c>
      <c r="F1738" s="192" t="s">
        <v>10</v>
      </c>
      <c r="G1738" s="192">
        <v>1065764</v>
      </c>
      <c r="H1738" s="68"/>
      <c r="I1738" s="198" t="s">
        <v>5775</v>
      </c>
      <c r="J1738" s="68"/>
      <c r="K1738" s="68"/>
      <c r="L1738" s="68"/>
      <c r="M1738" s="68"/>
      <c r="N1738" s="362"/>
      <c r="O1738" s="362"/>
      <c r="P1738" s="216">
        <v>1796.62</v>
      </c>
      <c r="Q1738" s="216">
        <v>0</v>
      </c>
      <c r="R1738" s="68" t="s">
        <v>638</v>
      </c>
      <c r="S1738" s="363"/>
      <c r="T1738" s="277"/>
    </row>
    <row r="1739" spans="1:20" ht="89.25">
      <c r="A1739" s="192">
        <v>132</v>
      </c>
      <c r="B1739" s="68"/>
      <c r="C1739" s="214" t="s">
        <v>59</v>
      </c>
      <c r="D1739" s="215">
        <v>45139</v>
      </c>
      <c r="E1739" s="192" t="s">
        <v>4610</v>
      </c>
      <c r="F1739" s="192" t="s">
        <v>10</v>
      </c>
      <c r="G1739" s="192">
        <v>1065761</v>
      </c>
      <c r="H1739" s="68"/>
      <c r="I1739" s="198" t="s">
        <v>5776</v>
      </c>
      <c r="J1739" s="68"/>
      <c r="K1739" s="68"/>
      <c r="L1739" s="68"/>
      <c r="M1739" s="68"/>
      <c r="N1739" s="362"/>
      <c r="O1739" s="362"/>
      <c r="P1739" s="216">
        <v>1566.61</v>
      </c>
      <c r="Q1739" s="216">
        <v>0</v>
      </c>
      <c r="R1739" s="68" t="s">
        <v>638</v>
      </c>
      <c r="S1739" s="363"/>
      <c r="T1739" s="277"/>
    </row>
    <row r="1740" spans="1:20" ht="38.25">
      <c r="A1740" s="192">
        <v>213</v>
      </c>
      <c r="B1740" s="68"/>
      <c r="C1740" s="214" t="s">
        <v>91</v>
      </c>
      <c r="D1740" s="215">
        <v>45139</v>
      </c>
      <c r="E1740" s="192" t="s">
        <v>4611</v>
      </c>
      <c r="F1740" s="192" t="s">
        <v>3</v>
      </c>
      <c r="G1740" s="192">
        <v>2130038</v>
      </c>
      <c r="H1740" s="68"/>
      <c r="I1740" s="198" t="s">
        <v>4379</v>
      </c>
      <c r="J1740" s="68"/>
      <c r="K1740" s="68"/>
      <c r="L1740" s="68"/>
      <c r="M1740" s="68"/>
      <c r="N1740" s="362"/>
      <c r="O1740" s="362"/>
      <c r="P1740" s="216">
        <v>0</v>
      </c>
      <c r="Q1740" s="216">
        <v>40</v>
      </c>
      <c r="R1740" s="68" t="s">
        <v>638</v>
      </c>
      <c r="S1740" s="363"/>
      <c r="T1740" s="277"/>
    </row>
    <row r="1741" spans="1:20" ht="63.75">
      <c r="A1741" s="192">
        <v>10</v>
      </c>
      <c r="B1741" s="68"/>
      <c r="C1741" s="214" t="s">
        <v>38</v>
      </c>
      <c r="D1741" s="215">
        <v>45139</v>
      </c>
      <c r="E1741" s="192" t="s">
        <v>4614</v>
      </c>
      <c r="F1741" s="192" t="s">
        <v>14</v>
      </c>
      <c r="G1741" s="192">
        <v>2358886</v>
      </c>
      <c r="H1741" s="68"/>
      <c r="I1741" s="198" t="s">
        <v>5779</v>
      </c>
      <c r="J1741" s="68"/>
      <c r="K1741" s="68"/>
      <c r="L1741" s="68"/>
      <c r="M1741" s="68"/>
      <c r="N1741" s="362"/>
      <c r="O1741" s="362"/>
      <c r="P1741" s="216">
        <v>50</v>
      </c>
      <c r="Q1741" s="216">
        <v>0</v>
      </c>
      <c r="R1741" s="68" t="s">
        <v>638</v>
      </c>
      <c r="S1741" s="363"/>
      <c r="T1741" s="277"/>
    </row>
    <row r="1742" spans="1:20" ht="76.5">
      <c r="A1742" s="192">
        <v>10</v>
      </c>
      <c r="B1742" s="68"/>
      <c r="C1742" s="214" t="s">
        <v>38</v>
      </c>
      <c r="D1742" s="215">
        <v>45139</v>
      </c>
      <c r="E1742" s="192" t="s">
        <v>4615</v>
      </c>
      <c r="F1742" s="192" t="s">
        <v>14</v>
      </c>
      <c r="G1742" s="192">
        <v>2358884</v>
      </c>
      <c r="H1742" s="68"/>
      <c r="I1742" s="198" t="s">
        <v>5780</v>
      </c>
      <c r="J1742" s="68"/>
      <c r="K1742" s="68"/>
      <c r="L1742" s="68"/>
      <c r="M1742" s="68"/>
      <c r="N1742" s="362"/>
      <c r="O1742" s="362"/>
      <c r="P1742" s="216">
        <v>50</v>
      </c>
      <c r="Q1742" s="216">
        <v>0</v>
      </c>
      <c r="R1742" s="68" t="s">
        <v>638</v>
      </c>
      <c r="S1742" s="363"/>
      <c r="T1742" s="277"/>
    </row>
    <row r="1743" spans="1:20" ht="63.75">
      <c r="A1743" s="192">
        <v>10</v>
      </c>
      <c r="B1743" s="68"/>
      <c r="C1743" s="214" t="s">
        <v>38</v>
      </c>
      <c r="D1743" s="215">
        <v>45139</v>
      </c>
      <c r="E1743" s="192" t="s">
        <v>4616</v>
      </c>
      <c r="F1743" s="192" t="s">
        <v>14</v>
      </c>
      <c r="G1743" s="192">
        <v>2358882</v>
      </c>
      <c r="H1743" s="68"/>
      <c r="I1743" s="198" t="s">
        <v>5781</v>
      </c>
      <c r="J1743" s="68"/>
      <c r="K1743" s="68"/>
      <c r="L1743" s="68"/>
      <c r="M1743" s="68"/>
      <c r="N1743" s="362"/>
      <c r="O1743" s="362"/>
      <c r="P1743" s="216">
        <v>50</v>
      </c>
      <c r="Q1743" s="216">
        <v>0</v>
      </c>
      <c r="R1743" s="68" t="s">
        <v>638</v>
      </c>
      <c r="S1743" s="363"/>
      <c r="T1743" s="277"/>
    </row>
    <row r="1744" spans="1:20" ht="51">
      <c r="A1744" s="192">
        <v>46</v>
      </c>
      <c r="B1744" s="68"/>
      <c r="C1744" s="214" t="s">
        <v>1379</v>
      </c>
      <c r="D1744" s="215">
        <v>45139</v>
      </c>
      <c r="E1744" s="192" t="s">
        <v>4617</v>
      </c>
      <c r="F1744" s="192" t="s">
        <v>3</v>
      </c>
      <c r="G1744" s="192">
        <v>2130052</v>
      </c>
      <c r="H1744" s="68"/>
      <c r="I1744" s="198" t="s">
        <v>5782</v>
      </c>
      <c r="J1744" s="68"/>
      <c r="K1744" s="68"/>
      <c r="L1744" s="68"/>
      <c r="M1744" s="68"/>
      <c r="N1744" s="362"/>
      <c r="O1744" s="362"/>
      <c r="P1744" s="216">
        <v>0</v>
      </c>
      <c r="Q1744" s="216">
        <v>5935.16</v>
      </c>
      <c r="R1744" s="68" t="s">
        <v>638</v>
      </c>
      <c r="S1744" s="363"/>
      <c r="T1744" s="277"/>
    </row>
    <row r="1745" spans="1:20" ht="38.25">
      <c r="A1745" s="192">
        <v>283</v>
      </c>
      <c r="B1745" s="68"/>
      <c r="C1745" s="214" t="s">
        <v>115</v>
      </c>
      <c r="D1745" s="215">
        <v>45139</v>
      </c>
      <c r="E1745" s="192" t="s">
        <v>4618</v>
      </c>
      <c r="F1745" s="192" t="s">
        <v>6</v>
      </c>
      <c r="G1745" s="192">
        <v>1853487</v>
      </c>
      <c r="H1745" s="68"/>
      <c r="I1745" s="198" t="s">
        <v>5783</v>
      </c>
      <c r="J1745" s="68"/>
      <c r="K1745" s="68"/>
      <c r="L1745" s="68"/>
      <c r="M1745" s="68"/>
      <c r="N1745" s="362"/>
      <c r="O1745" s="362"/>
      <c r="P1745" s="216">
        <v>0</v>
      </c>
      <c r="Q1745" s="216">
        <v>285399.39</v>
      </c>
      <c r="R1745" s="68" t="s">
        <v>638</v>
      </c>
      <c r="S1745" s="363"/>
      <c r="T1745" s="277"/>
    </row>
    <row r="1746" spans="1:20" ht="63.75">
      <c r="A1746" s="192">
        <v>10</v>
      </c>
      <c r="B1746" s="68"/>
      <c r="C1746" s="214" t="s">
        <v>38</v>
      </c>
      <c r="D1746" s="215">
        <v>45139</v>
      </c>
      <c r="E1746" s="192" t="s">
        <v>4619</v>
      </c>
      <c r="F1746" s="192" t="s">
        <v>14</v>
      </c>
      <c r="G1746" s="192">
        <v>2359184</v>
      </c>
      <c r="H1746" s="68"/>
      <c r="I1746" s="198" t="s">
        <v>5784</v>
      </c>
      <c r="J1746" s="68"/>
      <c r="K1746" s="68"/>
      <c r="L1746" s="68"/>
      <c r="M1746" s="68"/>
      <c r="N1746" s="362"/>
      <c r="O1746" s="362"/>
      <c r="P1746" s="216">
        <v>50</v>
      </c>
      <c r="Q1746" s="216">
        <v>0</v>
      </c>
      <c r="R1746" s="68" t="s">
        <v>638</v>
      </c>
      <c r="S1746" s="363"/>
      <c r="T1746" s="277"/>
    </row>
    <row r="1747" spans="1:20" ht="63.75">
      <c r="A1747" s="192">
        <v>47</v>
      </c>
      <c r="B1747" s="68"/>
      <c r="C1747" s="214" t="s">
        <v>45</v>
      </c>
      <c r="D1747" s="215">
        <v>45139</v>
      </c>
      <c r="E1747" s="192" t="s">
        <v>4620</v>
      </c>
      <c r="F1747" s="192" t="s">
        <v>3</v>
      </c>
      <c r="G1747" s="192">
        <v>2129834</v>
      </c>
      <c r="H1747" s="68"/>
      <c r="I1747" s="198" t="s">
        <v>5785</v>
      </c>
      <c r="J1747" s="68"/>
      <c r="K1747" s="68"/>
      <c r="L1747" s="68"/>
      <c r="M1747" s="68"/>
      <c r="N1747" s="362"/>
      <c r="O1747" s="362"/>
      <c r="P1747" s="216">
        <v>0</v>
      </c>
      <c r="Q1747" s="216">
        <v>770</v>
      </c>
      <c r="R1747" s="68" t="s">
        <v>638</v>
      </c>
      <c r="S1747" s="363"/>
      <c r="T1747" s="277"/>
    </row>
    <row r="1748" spans="1:20" ht="51">
      <c r="A1748" s="192">
        <v>16</v>
      </c>
      <c r="B1748" s="68"/>
      <c r="C1748" s="214" t="s">
        <v>40</v>
      </c>
      <c r="D1748" s="215">
        <v>45139</v>
      </c>
      <c r="E1748" s="192" t="s">
        <v>4621</v>
      </c>
      <c r="F1748" s="192" t="s">
        <v>3</v>
      </c>
      <c r="G1748" s="192">
        <v>2129835</v>
      </c>
      <c r="H1748" s="68"/>
      <c r="I1748" s="198" t="s">
        <v>5786</v>
      </c>
      <c r="J1748" s="68"/>
      <c r="K1748" s="68"/>
      <c r="L1748" s="68"/>
      <c r="M1748" s="68"/>
      <c r="N1748" s="362"/>
      <c r="O1748" s="362"/>
      <c r="P1748" s="216">
        <v>0</v>
      </c>
      <c r="Q1748" s="216">
        <v>1629</v>
      </c>
      <c r="R1748" s="68" t="s">
        <v>638</v>
      </c>
      <c r="S1748" s="363"/>
      <c r="T1748" s="277"/>
    </row>
    <row r="1749" spans="1:20" ht="51">
      <c r="A1749" s="192">
        <v>47</v>
      </c>
      <c r="B1749" s="68"/>
      <c r="C1749" s="214" t="s">
        <v>45</v>
      </c>
      <c r="D1749" s="215">
        <v>45139</v>
      </c>
      <c r="E1749" s="192" t="s">
        <v>4622</v>
      </c>
      <c r="F1749" s="192" t="s">
        <v>3</v>
      </c>
      <c r="G1749" s="192">
        <v>2129836</v>
      </c>
      <c r="H1749" s="68"/>
      <c r="I1749" s="198" t="s">
        <v>5787</v>
      </c>
      <c r="J1749" s="68"/>
      <c r="K1749" s="68"/>
      <c r="L1749" s="68"/>
      <c r="M1749" s="68"/>
      <c r="N1749" s="362"/>
      <c r="O1749" s="362"/>
      <c r="P1749" s="216">
        <v>0</v>
      </c>
      <c r="Q1749" s="216">
        <v>2028.94</v>
      </c>
      <c r="R1749" s="68" t="s">
        <v>638</v>
      </c>
      <c r="S1749" s="363"/>
      <c r="T1749" s="277"/>
    </row>
    <row r="1750" spans="1:20" ht="51">
      <c r="A1750" s="192">
        <v>47</v>
      </c>
      <c r="B1750" s="68"/>
      <c r="C1750" s="214" t="s">
        <v>45</v>
      </c>
      <c r="D1750" s="215">
        <v>45139</v>
      </c>
      <c r="E1750" s="192" t="s">
        <v>4623</v>
      </c>
      <c r="F1750" s="192" t="s">
        <v>3</v>
      </c>
      <c r="G1750" s="192">
        <v>2129840</v>
      </c>
      <c r="H1750" s="68"/>
      <c r="I1750" s="198" t="s">
        <v>5788</v>
      </c>
      <c r="J1750" s="68"/>
      <c r="K1750" s="68"/>
      <c r="L1750" s="68"/>
      <c r="M1750" s="68"/>
      <c r="N1750" s="362"/>
      <c r="O1750" s="362"/>
      <c r="P1750" s="216">
        <v>0</v>
      </c>
      <c r="Q1750" s="216">
        <v>9318.4</v>
      </c>
      <c r="R1750" s="68" t="s">
        <v>638</v>
      </c>
      <c r="S1750" s="363"/>
      <c r="T1750" s="277"/>
    </row>
    <row r="1751" spans="1:20" ht="51">
      <c r="A1751" s="192">
        <v>47</v>
      </c>
      <c r="B1751" s="68"/>
      <c r="C1751" s="214" t="s">
        <v>45</v>
      </c>
      <c r="D1751" s="215">
        <v>45139</v>
      </c>
      <c r="E1751" s="192" t="s">
        <v>4624</v>
      </c>
      <c r="F1751" s="192" t="s">
        <v>3</v>
      </c>
      <c r="G1751" s="192">
        <v>2129845</v>
      </c>
      <c r="H1751" s="68"/>
      <c r="I1751" s="198" t="s">
        <v>5789</v>
      </c>
      <c r="J1751" s="68"/>
      <c r="K1751" s="68"/>
      <c r="L1751" s="68"/>
      <c r="M1751" s="68"/>
      <c r="N1751" s="362"/>
      <c r="O1751" s="362"/>
      <c r="P1751" s="216">
        <v>0</v>
      </c>
      <c r="Q1751" s="216">
        <v>6981.8</v>
      </c>
      <c r="R1751" s="68" t="s">
        <v>638</v>
      </c>
      <c r="S1751" s="363"/>
      <c r="T1751" s="277"/>
    </row>
    <row r="1752" spans="1:20" ht="51">
      <c r="A1752" s="192">
        <v>47</v>
      </c>
      <c r="B1752" s="68"/>
      <c r="C1752" s="214" t="s">
        <v>45</v>
      </c>
      <c r="D1752" s="215">
        <v>45139</v>
      </c>
      <c r="E1752" s="192" t="s">
        <v>4625</v>
      </c>
      <c r="F1752" s="192" t="s">
        <v>3</v>
      </c>
      <c r="G1752" s="192">
        <v>2129854</v>
      </c>
      <c r="H1752" s="68"/>
      <c r="I1752" s="198" t="s">
        <v>5790</v>
      </c>
      <c r="J1752" s="68"/>
      <c r="K1752" s="68"/>
      <c r="L1752" s="68"/>
      <c r="M1752" s="68"/>
      <c r="N1752" s="362"/>
      <c r="O1752" s="362"/>
      <c r="P1752" s="216">
        <v>0</v>
      </c>
      <c r="Q1752" s="216">
        <v>11284</v>
      </c>
      <c r="R1752" s="68" t="s">
        <v>638</v>
      </c>
      <c r="S1752" s="363"/>
      <c r="T1752" s="277"/>
    </row>
    <row r="1753" spans="1:20" ht="51">
      <c r="A1753" s="192">
        <v>47</v>
      </c>
      <c r="B1753" s="68"/>
      <c r="C1753" s="214" t="s">
        <v>45</v>
      </c>
      <c r="D1753" s="215">
        <v>45139</v>
      </c>
      <c r="E1753" s="192" t="s">
        <v>4626</v>
      </c>
      <c r="F1753" s="192" t="s">
        <v>3</v>
      </c>
      <c r="G1753" s="192">
        <v>2129850</v>
      </c>
      <c r="H1753" s="68"/>
      <c r="I1753" s="198" t="s">
        <v>5791</v>
      </c>
      <c r="J1753" s="68"/>
      <c r="K1753" s="68"/>
      <c r="L1753" s="68"/>
      <c r="M1753" s="68"/>
      <c r="N1753" s="362"/>
      <c r="O1753" s="362"/>
      <c r="P1753" s="216">
        <v>0</v>
      </c>
      <c r="Q1753" s="216">
        <v>4211.2</v>
      </c>
      <c r="R1753" s="68" t="s">
        <v>638</v>
      </c>
      <c r="S1753" s="363"/>
      <c r="T1753" s="277"/>
    </row>
    <row r="1754" spans="1:20" ht="51">
      <c r="A1754" s="192">
        <v>47</v>
      </c>
      <c r="B1754" s="68"/>
      <c r="C1754" s="214" t="s">
        <v>45</v>
      </c>
      <c r="D1754" s="215">
        <v>45139</v>
      </c>
      <c r="E1754" s="192" t="s">
        <v>4627</v>
      </c>
      <c r="F1754" s="192" t="s">
        <v>3</v>
      </c>
      <c r="G1754" s="192">
        <v>2129851</v>
      </c>
      <c r="H1754" s="68"/>
      <c r="I1754" s="198" t="s">
        <v>5792</v>
      </c>
      <c r="J1754" s="68"/>
      <c r="K1754" s="68"/>
      <c r="L1754" s="68"/>
      <c r="M1754" s="68"/>
      <c r="N1754" s="362"/>
      <c r="O1754" s="362"/>
      <c r="P1754" s="216">
        <v>0</v>
      </c>
      <c r="Q1754" s="216">
        <v>10606.05</v>
      </c>
      <c r="R1754" s="68" t="s">
        <v>638</v>
      </c>
      <c r="S1754" s="363"/>
      <c r="T1754" s="277"/>
    </row>
    <row r="1755" spans="1:20" ht="51">
      <c r="A1755" s="192">
        <v>47</v>
      </c>
      <c r="B1755" s="68"/>
      <c r="C1755" s="214" t="s">
        <v>45</v>
      </c>
      <c r="D1755" s="215">
        <v>45139</v>
      </c>
      <c r="E1755" s="192" t="s">
        <v>4628</v>
      </c>
      <c r="F1755" s="192" t="s">
        <v>3</v>
      </c>
      <c r="G1755" s="192">
        <v>2129853</v>
      </c>
      <c r="H1755" s="68"/>
      <c r="I1755" s="198" t="s">
        <v>5793</v>
      </c>
      <c r="J1755" s="68"/>
      <c r="K1755" s="68"/>
      <c r="L1755" s="68"/>
      <c r="M1755" s="68"/>
      <c r="N1755" s="362"/>
      <c r="O1755" s="362"/>
      <c r="P1755" s="216">
        <v>0</v>
      </c>
      <c r="Q1755" s="216">
        <v>51800</v>
      </c>
      <c r="R1755" s="68" t="s">
        <v>638</v>
      </c>
      <c r="S1755" s="363"/>
      <c r="T1755" s="277"/>
    </row>
    <row r="1756" spans="1:20" ht="51">
      <c r="A1756" s="192">
        <v>47</v>
      </c>
      <c r="B1756" s="68"/>
      <c r="C1756" s="214" t="s">
        <v>45</v>
      </c>
      <c r="D1756" s="215">
        <v>45139</v>
      </c>
      <c r="E1756" s="192" t="s">
        <v>4629</v>
      </c>
      <c r="F1756" s="192" t="s">
        <v>3</v>
      </c>
      <c r="G1756" s="192">
        <v>2129856</v>
      </c>
      <c r="H1756" s="68"/>
      <c r="I1756" s="198" t="s">
        <v>5794</v>
      </c>
      <c r="J1756" s="68"/>
      <c r="K1756" s="68"/>
      <c r="L1756" s="68"/>
      <c r="M1756" s="68"/>
      <c r="N1756" s="362"/>
      <c r="O1756" s="362"/>
      <c r="P1756" s="216">
        <v>0</v>
      </c>
      <c r="Q1756" s="216">
        <v>34707.4</v>
      </c>
      <c r="R1756" s="68" t="s">
        <v>638</v>
      </c>
      <c r="S1756" s="363"/>
      <c r="T1756" s="277"/>
    </row>
    <row r="1757" spans="1:20" ht="51">
      <c r="A1757" s="192">
        <v>47</v>
      </c>
      <c r="B1757" s="68"/>
      <c r="C1757" s="214" t="s">
        <v>45</v>
      </c>
      <c r="D1757" s="215">
        <v>45139</v>
      </c>
      <c r="E1757" s="192" t="s">
        <v>4630</v>
      </c>
      <c r="F1757" s="192" t="s">
        <v>3</v>
      </c>
      <c r="G1757" s="192">
        <v>2129858</v>
      </c>
      <c r="H1757" s="68"/>
      <c r="I1757" s="198" t="s">
        <v>5795</v>
      </c>
      <c r="J1757" s="68"/>
      <c r="K1757" s="68"/>
      <c r="L1757" s="68"/>
      <c r="M1757" s="68"/>
      <c r="N1757" s="362"/>
      <c r="O1757" s="362"/>
      <c r="P1757" s="216">
        <v>0</v>
      </c>
      <c r="Q1757" s="216">
        <v>4434.5</v>
      </c>
      <c r="R1757" s="68" t="s">
        <v>638</v>
      </c>
      <c r="S1757" s="363"/>
      <c r="T1757" s="277"/>
    </row>
    <row r="1758" spans="1:20" ht="51">
      <c r="A1758" s="192">
        <v>47</v>
      </c>
      <c r="B1758" s="68"/>
      <c r="C1758" s="214" t="s">
        <v>45</v>
      </c>
      <c r="D1758" s="215">
        <v>45139</v>
      </c>
      <c r="E1758" s="192" t="s">
        <v>4631</v>
      </c>
      <c r="F1758" s="192" t="s">
        <v>3</v>
      </c>
      <c r="G1758" s="192">
        <v>2129859</v>
      </c>
      <c r="H1758" s="68"/>
      <c r="I1758" s="198" t="s">
        <v>5796</v>
      </c>
      <c r="J1758" s="68"/>
      <c r="K1758" s="68"/>
      <c r="L1758" s="68"/>
      <c r="M1758" s="68"/>
      <c r="N1758" s="362"/>
      <c r="O1758" s="362"/>
      <c r="P1758" s="216">
        <v>0</v>
      </c>
      <c r="Q1758" s="216">
        <v>32852.400000000001</v>
      </c>
      <c r="R1758" s="68" t="s">
        <v>638</v>
      </c>
      <c r="S1758" s="363"/>
      <c r="T1758" s="277"/>
    </row>
    <row r="1759" spans="1:20" ht="63.75">
      <c r="A1759" s="192">
        <v>287</v>
      </c>
      <c r="B1759" s="68"/>
      <c r="C1759" s="214" t="s">
        <v>116</v>
      </c>
      <c r="D1759" s="215">
        <v>45139</v>
      </c>
      <c r="E1759" s="192" t="s">
        <v>4632</v>
      </c>
      <c r="F1759" s="192" t="s">
        <v>3</v>
      </c>
      <c r="G1759" s="192">
        <v>2129889</v>
      </c>
      <c r="H1759" s="68"/>
      <c r="I1759" s="198" t="s">
        <v>5797</v>
      </c>
      <c r="J1759" s="68"/>
      <c r="K1759" s="68"/>
      <c r="L1759" s="68"/>
      <c r="M1759" s="68"/>
      <c r="N1759" s="362"/>
      <c r="O1759" s="362"/>
      <c r="P1759" s="216">
        <v>0</v>
      </c>
      <c r="Q1759" s="216">
        <v>7023.17</v>
      </c>
      <c r="R1759" s="68" t="s">
        <v>638</v>
      </c>
      <c r="S1759" s="363"/>
      <c r="T1759" s="277"/>
    </row>
    <row r="1760" spans="1:20" ht="51">
      <c r="A1760" s="192">
        <v>47</v>
      </c>
      <c r="B1760" s="68"/>
      <c r="C1760" s="214" t="s">
        <v>45</v>
      </c>
      <c r="D1760" s="215">
        <v>45139</v>
      </c>
      <c r="E1760" s="192" t="s">
        <v>4633</v>
      </c>
      <c r="F1760" s="192" t="s">
        <v>3</v>
      </c>
      <c r="G1760" s="192">
        <v>2129902</v>
      </c>
      <c r="H1760" s="68"/>
      <c r="I1760" s="198" t="s">
        <v>5798</v>
      </c>
      <c r="J1760" s="68"/>
      <c r="K1760" s="68"/>
      <c r="L1760" s="68"/>
      <c r="M1760" s="68"/>
      <c r="N1760" s="362"/>
      <c r="O1760" s="362"/>
      <c r="P1760" s="216">
        <v>0</v>
      </c>
      <c r="Q1760" s="216">
        <v>24462.9</v>
      </c>
      <c r="R1760" s="68" t="s">
        <v>638</v>
      </c>
      <c r="S1760" s="363"/>
      <c r="T1760" s="277"/>
    </row>
    <row r="1761" spans="1:20" ht="51">
      <c r="A1761" s="192">
        <v>47</v>
      </c>
      <c r="B1761" s="68"/>
      <c r="C1761" s="214" t="s">
        <v>45</v>
      </c>
      <c r="D1761" s="215">
        <v>45139</v>
      </c>
      <c r="E1761" s="192" t="s">
        <v>4634</v>
      </c>
      <c r="F1761" s="192" t="s">
        <v>3</v>
      </c>
      <c r="G1761" s="192">
        <v>2129903</v>
      </c>
      <c r="H1761" s="68"/>
      <c r="I1761" s="198" t="s">
        <v>5799</v>
      </c>
      <c r="J1761" s="68"/>
      <c r="K1761" s="68"/>
      <c r="L1761" s="68"/>
      <c r="M1761" s="68"/>
      <c r="N1761" s="362"/>
      <c r="O1761" s="362"/>
      <c r="P1761" s="216">
        <v>0</v>
      </c>
      <c r="Q1761" s="216">
        <v>16030</v>
      </c>
      <c r="R1761" s="68" t="s">
        <v>638</v>
      </c>
      <c r="S1761" s="363"/>
      <c r="T1761" s="277"/>
    </row>
    <row r="1762" spans="1:20" ht="51">
      <c r="A1762" s="192">
        <v>47</v>
      </c>
      <c r="B1762" s="68"/>
      <c r="C1762" s="214" t="s">
        <v>45</v>
      </c>
      <c r="D1762" s="215">
        <v>45139</v>
      </c>
      <c r="E1762" s="192" t="s">
        <v>4635</v>
      </c>
      <c r="F1762" s="192" t="s">
        <v>3</v>
      </c>
      <c r="G1762" s="192">
        <v>2129904</v>
      </c>
      <c r="H1762" s="68"/>
      <c r="I1762" s="198" t="s">
        <v>5800</v>
      </c>
      <c r="J1762" s="68"/>
      <c r="K1762" s="68"/>
      <c r="L1762" s="68"/>
      <c r="M1762" s="68"/>
      <c r="N1762" s="362"/>
      <c r="O1762" s="362"/>
      <c r="P1762" s="216">
        <v>0</v>
      </c>
      <c r="Q1762" s="216">
        <v>7043.4</v>
      </c>
      <c r="R1762" s="68" t="s">
        <v>638</v>
      </c>
      <c r="S1762" s="363"/>
      <c r="T1762" s="277"/>
    </row>
    <row r="1763" spans="1:20" ht="51">
      <c r="A1763" s="192">
        <v>47</v>
      </c>
      <c r="B1763" s="68"/>
      <c r="C1763" s="214" t="s">
        <v>45</v>
      </c>
      <c r="D1763" s="215">
        <v>45139</v>
      </c>
      <c r="E1763" s="192" t="s">
        <v>4636</v>
      </c>
      <c r="F1763" s="192" t="s">
        <v>3</v>
      </c>
      <c r="G1763" s="192">
        <v>2129905</v>
      </c>
      <c r="H1763" s="68"/>
      <c r="I1763" s="198" t="s">
        <v>5801</v>
      </c>
      <c r="J1763" s="68"/>
      <c r="K1763" s="68"/>
      <c r="L1763" s="68"/>
      <c r="M1763" s="68"/>
      <c r="N1763" s="362"/>
      <c r="O1763" s="362"/>
      <c r="P1763" s="216">
        <v>0</v>
      </c>
      <c r="Q1763" s="216">
        <v>2170</v>
      </c>
      <c r="R1763" s="68" t="s">
        <v>638</v>
      </c>
      <c r="S1763" s="363"/>
      <c r="T1763" s="277"/>
    </row>
    <row r="1764" spans="1:20" ht="63.75">
      <c r="A1764" s="192">
        <v>47</v>
      </c>
      <c r="B1764" s="68"/>
      <c r="C1764" s="214" t="s">
        <v>45</v>
      </c>
      <c r="D1764" s="215">
        <v>45139</v>
      </c>
      <c r="E1764" s="192" t="s">
        <v>4637</v>
      </c>
      <c r="F1764" s="192" t="s">
        <v>3</v>
      </c>
      <c r="G1764" s="192">
        <v>2129908</v>
      </c>
      <c r="H1764" s="68"/>
      <c r="I1764" s="198" t="s">
        <v>5802</v>
      </c>
      <c r="J1764" s="68"/>
      <c r="K1764" s="68"/>
      <c r="L1764" s="68"/>
      <c r="M1764" s="68"/>
      <c r="N1764" s="362"/>
      <c r="O1764" s="362"/>
      <c r="P1764" s="216">
        <v>0</v>
      </c>
      <c r="Q1764" s="216">
        <v>594.58000000000004</v>
      </c>
      <c r="R1764" s="68" t="s">
        <v>638</v>
      </c>
      <c r="S1764" s="363"/>
      <c r="T1764" s="277"/>
    </row>
    <row r="1765" spans="1:20" ht="51">
      <c r="A1765" s="192">
        <v>47</v>
      </c>
      <c r="B1765" s="68"/>
      <c r="C1765" s="214" t="s">
        <v>45</v>
      </c>
      <c r="D1765" s="215">
        <v>45139</v>
      </c>
      <c r="E1765" s="192" t="s">
        <v>4638</v>
      </c>
      <c r="F1765" s="192" t="s">
        <v>3</v>
      </c>
      <c r="G1765" s="192">
        <v>2129909</v>
      </c>
      <c r="H1765" s="68"/>
      <c r="I1765" s="198" t="s">
        <v>5803</v>
      </c>
      <c r="J1765" s="68"/>
      <c r="K1765" s="68"/>
      <c r="L1765" s="68"/>
      <c r="M1765" s="68"/>
      <c r="N1765" s="362"/>
      <c r="O1765" s="362"/>
      <c r="P1765" s="216">
        <v>0</v>
      </c>
      <c r="Q1765" s="216">
        <v>2698.53</v>
      </c>
      <c r="R1765" s="68" t="s">
        <v>638</v>
      </c>
      <c r="S1765" s="363"/>
      <c r="T1765" s="277"/>
    </row>
    <row r="1766" spans="1:20" ht="63.75">
      <c r="A1766" s="192">
        <v>47</v>
      </c>
      <c r="B1766" s="68"/>
      <c r="C1766" s="214" t="s">
        <v>45</v>
      </c>
      <c r="D1766" s="215">
        <v>45139</v>
      </c>
      <c r="E1766" s="192" t="s">
        <v>4639</v>
      </c>
      <c r="F1766" s="192" t="s">
        <v>3</v>
      </c>
      <c r="G1766" s="192">
        <v>2129914</v>
      </c>
      <c r="H1766" s="68"/>
      <c r="I1766" s="198" t="s">
        <v>5804</v>
      </c>
      <c r="J1766" s="68"/>
      <c r="K1766" s="68"/>
      <c r="L1766" s="68"/>
      <c r="M1766" s="68"/>
      <c r="N1766" s="362"/>
      <c r="O1766" s="362"/>
      <c r="P1766" s="216">
        <v>0</v>
      </c>
      <c r="Q1766" s="216">
        <v>50595.86</v>
      </c>
      <c r="R1766" s="68" t="s">
        <v>638</v>
      </c>
      <c r="S1766" s="363"/>
      <c r="T1766" s="277"/>
    </row>
    <row r="1767" spans="1:20" ht="51">
      <c r="A1767" s="192">
        <v>47</v>
      </c>
      <c r="B1767" s="68"/>
      <c r="C1767" s="214" t="s">
        <v>45</v>
      </c>
      <c r="D1767" s="215">
        <v>45139</v>
      </c>
      <c r="E1767" s="192" t="s">
        <v>4640</v>
      </c>
      <c r="F1767" s="192" t="s">
        <v>3</v>
      </c>
      <c r="G1767" s="192">
        <v>2129918</v>
      </c>
      <c r="H1767" s="68"/>
      <c r="I1767" s="198" t="s">
        <v>5805</v>
      </c>
      <c r="J1767" s="68"/>
      <c r="K1767" s="68"/>
      <c r="L1767" s="68"/>
      <c r="M1767" s="68"/>
      <c r="N1767" s="362"/>
      <c r="O1767" s="362"/>
      <c r="P1767" s="216">
        <v>0</v>
      </c>
      <c r="Q1767" s="216">
        <v>37550.559999999998</v>
      </c>
      <c r="R1767" s="68" t="s">
        <v>638</v>
      </c>
      <c r="S1767" s="363"/>
      <c r="T1767" s="277"/>
    </row>
    <row r="1768" spans="1:20" ht="51">
      <c r="A1768" s="192">
        <v>47</v>
      </c>
      <c r="B1768" s="68"/>
      <c r="C1768" s="214" t="s">
        <v>45</v>
      </c>
      <c r="D1768" s="215">
        <v>45139</v>
      </c>
      <c r="E1768" s="192" t="s">
        <v>4641</v>
      </c>
      <c r="F1768" s="192" t="s">
        <v>3</v>
      </c>
      <c r="G1768" s="192">
        <v>2129925</v>
      </c>
      <c r="H1768" s="68"/>
      <c r="I1768" s="198" t="s">
        <v>5806</v>
      </c>
      <c r="J1768" s="68"/>
      <c r="K1768" s="68"/>
      <c r="L1768" s="68"/>
      <c r="M1768" s="68"/>
      <c r="N1768" s="362"/>
      <c r="O1768" s="362"/>
      <c r="P1768" s="216">
        <v>0</v>
      </c>
      <c r="Q1768" s="216">
        <v>441.64</v>
      </c>
      <c r="R1768" s="68" t="s">
        <v>638</v>
      </c>
      <c r="S1768" s="363"/>
      <c r="T1768" s="277"/>
    </row>
    <row r="1769" spans="1:20" ht="51">
      <c r="A1769" s="192">
        <v>20</v>
      </c>
      <c r="B1769" s="68"/>
      <c r="C1769" s="214" t="s">
        <v>41</v>
      </c>
      <c r="D1769" s="215">
        <v>45139</v>
      </c>
      <c r="E1769" s="192" t="s">
        <v>4642</v>
      </c>
      <c r="F1769" s="192" t="s">
        <v>3</v>
      </c>
      <c r="G1769" s="192">
        <v>2129892</v>
      </c>
      <c r="H1769" s="68"/>
      <c r="I1769" s="198" t="s">
        <v>5807</v>
      </c>
      <c r="J1769" s="68"/>
      <c r="K1769" s="68"/>
      <c r="L1769" s="68"/>
      <c r="M1769" s="68"/>
      <c r="N1769" s="362"/>
      <c r="O1769" s="362"/>
      <c r="P1769" s="216">
        <v>0</v>
      </c>
      <c r="Q1769" s="216">
        <v>0.23</v>
      </c>
      <c r="R1769" s="68" t="s">
        <v>1464</v>
      </c>
      <c r="S1769" s="363"/>
      <c r="T1769" s="277"/>
    </row>
    <row r="1770" spans="1:20" ht="38.25">
      <c r="A1770" s="192">
        <v>46</v>
      </c>
      <c r="B1770" s="68"/>
      <c r="C1770" s="214" t="s">
        <v>1379</v>
      </c>
      <c r="D1770" s="215">
        <v>45140</v>
      </c>
      <c r="E1770" s="192" t="s">
        <v>4643</v>
      </c>
      <c r="F1770" s="192" t="s">
        <v>3</v>
      </c>
      <c r="G1770" s="192">
        <v>2130263</v>
      </c>
      <c r="H1770" s="68"/>
      <c r="I1770" s="198" t="s">
        <v>5808</v>
      </c>
      <c r="J1770" s="68"/>
      <c r="K1770" s="68"/>
      <c r="L1770" s="68"/>
      <c r="M1770" s="68"/>
      <c r="N1770" s="362"/>
      <c r="O1770" s="362"/>
      <c r="P1770" s="216">
        <v>0</v>
      </c>
      <c r="Q1770" s="216">
        <v>17000</v>
      </c>
      <c r="R1770" s="68" t="s">
        <v>638</v>
      </c>
      <c r="S1770" s="363"/>
      <c r="T1770" s="277"/>
    </row>
    <row r="1771" spans="1:20" ht="76.5">
      <c r="A1771" s="192">
        <v>513</v>
      </c>
      <c r="B1771" s="68"/>
      <c r="C1771" s="214" t="s">
        <v>160</v>
      </c>
      <c r="D1771" s="215">
        <v>45140</v>
      </c>
      <c r="E1771" s="192" t="s">
        <v>4644</v>
      </c>
      <c r="F1771" s="192" t="s">
        <v>10</v>
      </c>
      <c r="G1771" s="192">
        <v>1065828</v>
      </c>
      <c r="H1771" s="68"/>
      <c r="I1771" s="198" t="s">
        <v>5809</v>
      </c>
      <c r="J1771" s="68"/>
      <c r="K1771" s="68"/>
      <c r="L1771" s="68"/>
      <c r="M1771" s="68"/>
      <c r="N1771" s="362"/>
      <c r="O1771" s="362"/>
      <c r="P1771" s="216">
        <v>50</v>
      </c>
      <c r="Q1771" s="216">
        <v>0</v>
      </c>
      <c r="R1771" s="68" t="s">
        <v>638</v>
      </c>
      <c r="S1771" s="363"/>
      <c r="T1771" s="277"/>
    </row>
    <row r="1772" spans="1:20" ht="38.25">
      <c r="A1772" s="192">
        <v>46</v>
      </c>
      <c r="B1772" s="68"/>
      <c r="C1772" s="214" t="s">
        <v>1379</v>
      </c>
      <c r="D1772" s="215">
        <v>45140</v>
      </c>
      <c r="E1772" s="192" t="s">
        <v>4645</v>
      </c>
      <c r="F1772" s="192" t="s">
        <v>3</v>
      </c>
      <c r="G1772" s="192">
        <v>2130302</v>
      </c>
      <c r="H1772" s="68"/>
      <c r="I1772" s="198" t="s">
        <v>5810</v>
      </c>
      <c r="J1772" s="68"/>
      <c r="K1772" s="68"/>
      <c r="L1772" s="68"/>
      <c r="M1772" s="68"/>
      <c r="N1772" s="362"/>
      <c r="O1772" s="362"/>
      <c r="P1772" s="216">
        <v>0</v>
      </c>
      <c r="Q1772" s="216">
        <v>2000</v>
      </c>
      <c r="R1772" s="68" t="s">
        <v>638</v>
      </c>
      <c r="S1772" s="363"/>
      <c r="T1772" s="277"/>
    </row>
    <row r="1773" spans="1:20" ht="51">
      <c r="A1773" s="192">
        <v>513</v>
      </c>
      <c r="B1773" s="68"/>
      <c r="C1773" s="214" t="s">
        <v>160</v>
      </c>
      <c r="D1773" s="215">
        <v>45140</v>
      </c>
      <c r="E1773" s="192" t="s">
        <v>4646</v>
      </c>
      <c r="F1773" s="192" t="s">
        <v>3</v>
      </c>
      <c r="G1773" s="192">
        <v>2130309</v>
      </c>
      <c r="H1773" s="68"/>
      <c r="I1773" s="198" t="s">
        <v>5811</v>
      </c>
      <c r="J1773" s="68"/>
      <c r="K1773" s="68"/>
      <c r="L1773" s="68"/>
      <c r="M1773" s="68"/>
      <c r="N1773" s="362"/>
      <c r="O1773" s="362"/>
      <c r="P1773" s="216">
        <v>0</v>
      </c>
      <c r="Q1773" s="216">
        <v>41.3</v>
      </c>
      <c r="R1773" s="68" t="s">
        <v>638</v>
      </c>
      <c r="S1773" s="363"/>
      <c r="T1773" s="277"/>
    </row>
    <row r="1774" spans="1:20" ht="51">
      <c r="A1774" s="192">
        <v>342</v>
      </c>
      <c r="B1774" s="68"/>
      <c r="C1774" s="214" t="s">
        <v>137</v>
      </c>
      <c r="D1774" s="215">
        <v>45140</v>
      </c>
      <c r="E1774" s="192" t="s">
        <v>4647</v>
      </c>
      <c r="F1774" s="192" t="s">
        <v>6</v>
      </c>
      <c r="G1774" s="192">
        <v>1854195</v>
      </c>
      <c r="H1774" s="68"/>
      <c r="I1774" s="198" t="s">
        <v>5812</v>
      </c>
      <c r="J1774" s="68"/>
      <c r="K1774" s="68"/>
      <c r="L1774" s="68"/>
      <c r="M1774" s="68"/>
      <c r="N1774" s="362"/>
      <c r="O1774" s="362"/>
      <c r="P1774" s="216">
        <v>0</v>
      </c>
      <c r="Q1774" s="216">
        <v>77928.399999999994</v>
      </c>
      <c r="R1774" s="68" t="s">
        <v>638</v>
      </c>
      <c r="S1774" s="363"/>
      <c r="T1774" s="277"/>
    </row>
    <row r="1775" spans="1:20" ht="51">
      <c r="A1775" s="192">
        <v>212</v>
      </c>
      <c r="B1775" s="68"/>
      <c r="C1775" s="214" t="s">
        <v>90</v>
      </c>
      <c r="D1775" s="215">
        <v>45140</v>
      </c>
      <c r="E1775" s="192" t="s">
        <v>4648</v>
      </c>
      <c r="F1775" s="192" t="s">
        <v>3</v>
      </c>
      <c r="G1775" s="192">
        <v>2130341</v>
      </c>
      <c r="H1775" s="68"/>
      <c r="I1775" s="198" t="s">
        <v>5813</v>
      </c>
      <c r="J1775" s="68"/>
      <c r="K1775" s="68"/>
      <c r="L1775" s="68"/>
      <c r="M1775" s="68"/>
      <c r="N1775" s="362"/>
      <c r="O1775" s="362"/>
      <c r="P1775" s="216">
        <v>0</v>
      </c>
      <c r="Q1775" s="216">
        <v>60</v>
      </c>
      <c r="R1775" s="68" t="s">
        <v>638</v>
      </c>
      <c r="S1775" s="363"/>
      <c r="T1775" s="277"/>
    </row>
    <row r="1776" spans="1:20" ht="38.25">
      <c r="A1776" s="192">
        <v>15</v>
      </c>
      <c r="B1776" s="68"/>
      <c r="C1776" s="214" t="s">
        <v>39</v>
      </c>
      <c r="D1776" s="215">
        <v>45140</v>
      </c>
      <c r="E1776" s="192" t="s">
        <v>4649</v>
      </c>
      <c r="F1776" s="192" t="s">
        <v>3</v>
      </c>
      <c r="G1776" s="192">
        <v>2130354</v>
      </c>
      <c r="H1776" s="68"/>
      <c r="I1776" s="198" t="s">
        <v>5814</v>
      </c>
      <c r="J1776" s="68"/>
      <c r="K1776" s="68"/>
      <c r="L1776" s="68"/>
      <c r="M1776" s="68"/>
      <c r="N1776" s="362"/>
      <c r="O1776" s="362"/>
      <c r="P1776" s="216">
        <v>0</v>
      </c>
      <c r="Q1776" s="216">
        <v>2000</v>
      </c>
      <c r="R1776" s="68" t="s">
        <v>638</v>
      </c>
      <c r="S1776" s="363"/>
      <c r="T1776" s="277"/>
    </row>
    <row r="1777" spans="1:20" ht="89.25">
      <c r="A1777" s="192">
        <v>132</v>
      </c>
      <c r="B1777" s="68"/>
      <c r="C1777" s="214" t="s">
        <v>59</v>
      </c>
      <c r="D1777" s="215">
        <v>45140</v>
      </c>
      <c r="E1777" s="192" t="s">
        <v>4650</v>
      </c>
      <c r="F1777" s="192" t="s">
        <v>10</v>
      </c>
      <c r="G1777" s="192">
        <v>1065816</v>
      </c>
      <c r="H1777" s="68"/>
      <c r="I1777" s="198" t="s">
        <v>5815</v>
      </c>
      <c r="J1777" s="68"/>
      <c r="K1777" s="68"/>
      <c r="L1777" s="68"/>
      <c r="M1777" s="68"/>
      <c r="N1777" s="362"/>
      <c r="O1777" s="362"/>
      <c r="P1777" s="216">
        <v>820.38</v>
      </c>
      <c r="Q1777" s="216">
        <v>0</v>
      </c>
      <c r="R1777" s="68" t="s">
        <v>638</v>
      </c>
      <c r="S1777" s="363"/>
      <c r="T1777" s="277"/>
    </row>
    <row r="1778" spans="1:20" ht="89.25">
      <c r="A1778" s="192">
        <v>132</v>
      </c>
      <c r="B1778" s="68"/>
      <c r="C1778" s="214" t="s">
        <v>59</v>
      </c>
      <c r="D1778" s="215">
        <v>45140</v>
      </c>
      <c r="E1778" s="192" t="s">
        <v>4651</v>
      </c>
      <c r="F1778" s="192" t="s">
        <v>10</v>
      </c>
      <c r="G1778" s="192">
        <v>1065818</v>
      </c>
      <c r="H1778" s="68"/>
      <c r="I1778" s="198" t="s">
        <v>5816</v>
      </c>
      <c r="J1778" s="68"/>
      <c r="K1778" s="68"/>
      <c r="L1778" s="68"/>
      <c r="M1778" s="68"/>
      <c r="N1778" s="362"/>
      <c r="O1778" s="362"/>
      <c r="P1778" s="216">
        <v>2063.41</v>
      </c>
      <c r="Q1778" s="216">
        <v>0</v>
      </c>
      <c r="R1778" s="68" t="s">
        <v>638</v>
      </c>
      <c r="S1778" s="363"/>
      <c r="T1778" s="277"/>
    </row>
    <row r="1779" spans="1:20" ht="89.25">
      <c r="A1779" s="192">
        <v>291</v>
      </c>
      <c r="B1779" s="68"/>
      <c r="C1779" s="214" t="s">
        <v>119</v>
      </c>
      <c r="D1779" s="215">
        <v>45140</v>
      </c>
      <c r="E1779" s="192" t="s">
        <v>4652</v>
      </c>
      <c r="F1779" s="192" t="s">
        <v>10</v>
      </c>
      <c r="G1779" s="192">
        <v>1065838</v>
      </c>
      <c r="H1779" s="68"/>
      <c r="I1779" s="198" t="s">
        <v>5817</v>
      </c>
      <c r="J1779" s="68"/>
      <c r="K1779" s="68"/>
      <c r="L1779" s="68"/>
      <c r="M1779" s="68"/>
      <c r="N1779" s="362"/>
      <c r="O1779" s="362"/>
      <c r="P1779" s="216">
        <v>270</v>
      </c>
      <c r="Q1779" s="216">
        <v>0</v>
      </c>
      <c r="R1779" s="68" t="s">
        <v>638</v>
      </c>
      <c r="S1779" s="363"/>
      <c r="T1779" s="277"/>
    </row>
    <row r="1780" spans="1:20" ht="63.75">
      <c r="A1780" s="192">
        <v>291</v>
      </c>
      <c r="B1780" s="68"/>
      <c r="C1780" s="214" t="s">
        <v>119</v>
      </c>
      <c r="D1780" s="215">
        <v>45140</v>
      </c>
      <c r="E1780" s="192" t="s">
        <v>4653</v>
      </c>
      <c r="F1780" s="192" t="s">
        <v>3</v>
      </c>
      <c r="G1780" s="192">
        <v>2130356</v>
      </c>
      <c r="H1780" s="68"/>
      <c r="I1780" s="198" t="s">
        <v>5818</v>
      </c>
      <c r="J1780" s="68"/>
      <c r="K1780" s="68"/>
      <c r="L1780" s="68"/>
      <c r="M1780" s="68"/>
      <c r="N1780" s="362"/>
      <c r="O1780" s="362"/>
      <c r="P1780" s="216">
        <v>0</v>
      </c>
      <c r="Q1780" s="216">
        <v>2955.2</v>
      </c>
      <c r="R1780" s="68" t="s">
        <v>638</v>
      </c>
      <c r="S1780" s="363"/>
      <c r="T1780" s="277"/>
    </row>
    <row r="1781" spans="1:20" ht="51">
      <c r="A1781" s="192">
        <v>47</v>
      </c>
      <c r="B1781" s="68"/>
      <c r="C1781" s="214" t="s">
        <v>45</v>
      </c>
      <c r="D1781" s="215">
        <v>45140</v>
      </c>
      <c r="E1781" s="192" t="s">
        <v>4654</v>
      </c>
      <c r="F1781" s="192" t="s">
        <v>3</v>
      </c>
      <c r="G1781" s="192">
        <v>2130229</v>
      </c>
      <c r="H1781" s="68"/>
      <c r="I1781" s="198" t="s">
        <v>5819</v>
      </c>
      <c r="J1781" s="68"/>
      <c r="K1781" s="68"/>
      <c r="L1781" s="68"/>
      <c r="M1781" s="68"/>
      <c r="N1781" s="362"/>
      <c r="O1781" s="362"/>
      <c r="P1781" s="216">
        <v>0</v>
      </c>
      <c r="Q1781" s="216">
        <v>46200</v>
      </c>
      <c r="R1781" s="68" t="s">
        <v>638</v>
      </c>
      <c r="S1781" s="363"/>
      <c r="T1781" s="277"/>
    </row>
    <row r="1782" spans="1:20" ht="51">
      <c r="A1782" s="192">
        <v>47</v>
      </c>
      <c r="B1782" s="68"/>
      <c r="C1782" s="214" t="s">
        <v>45</v>
      </c>
      <c r="D1782" s="215">
        <v>45140</v>
      </c>
      <c r="E1782" s="192" t="s">
        <v>4655</v>
      </c>
      <c r="F1782" s="192" t="s">
        <v>3</v>
      </c>
      <c r="G1782" s="192">
        <v>2130230</v>
      </c>
      <c r="H1782" s="68"/>
      <c r="I1782" s="198" t="s">
        <v>5820</v>
      </c>
      <c r="J1782" s="68"/>
      <c r="K1782" s="68"/>
      <c r="L1782" s="68"/>
      <c r="M1782" s="68"/>
      <c r="N1782" s="362"/>
      <c r="O1782" s="362"/>
      <c r="P1782" s="216">
        <v>0</v>
      </c>
      <c r="Q1782" s="216">
        <v>7522.52</v>
      </c>
      <c r="R1782" s="68" t="s">
        <v>638</v>
      </c>
      <c r="S1782" s="363"/>
      <c r="T1782" s="277"/>
    </row>
    <row r="1783" spans="1:20" ht="51">
      <c r="A1783" s="192">
        <v>47</v>
      </c>
      <c r="B1783" s="68"/>
      <c r="C1783" s="214" t="s">
        <v>45</v>
      </c>
      <c r="D1783" s="215">
        <v>45140</v>
      </c>
      <c r="E1783" s="192" t="s">
        <v>4656</v>
      </c>
      <c r="F1783" s="192" t="s">
        <v>3</v>
      </c>
      <c r="G1783" s="192">
        <v>2130232</v>
      </c>
      <c r="H1783" s="68"/>
      <c r="I1783" s="198" t="s">
        <v>5821</v>
      </c>
      <c r="J1783" s="68"/>
      <c r="K1783" s="68"/>
      <c r="L1783" s="68"/>
      <c r="M1783" s="68"/>
      <c r="N1783" s="362"/>
      <c r="O1783" s="362"/>
      <c r="P1783" s="216">
        <v>0</v>
      </c>
      <c r="Q1783" s="216">
        <v>3155.96</v>
      </c>
      <c r="R1783" s="68" t="s">
        <v>638</v>
      </c>
      <c r="S1783" s="363"/>
      <c r="T1783" s="277"/>
    </row>
    <row r="1784" spans="1:20" ht="51">
      <c r="A1784" s="192">
        <v>47</v>
      </c>
      <c r="B1784" s="68"/>
      <c r="C1784" s="214" t="s">
        <v>45</v>
      </c>
      <c r="D1784" s="215">
        <v>45140</v>
      </c>
      <c r="E1784" s="192" t="s">
        <v>4657</v>
      </c>
      <c r="F1784" s="192" t="s">
        <v>3</v>
      </c>
      <c r="G1784" s="192">
        <v>2130235</v>
      </c>
      <c r="H1784" s="68"/>
      <c r="I1784" s="198" t="s">
        <v>5822</v>
      </c>
      <c r="J1784" s="68"/>
      <c r="K1784" s="68"/>
      <c r="L1784" s="68"/>
      <c r="M1784" s="68"/>
      <c r="N1784" s="362"/>
      <c r="O1784" s="362"/>
      <c r="P1784" s="216">
        <v>0</v>
      </c>
      <c r="Q1784" s="216">
        <v>4200</v>
      </c>
      <c r="R1784" s="68" t="s">
        <v>638</v>
      </c>
      <c r="S1784" s="363"/>
      <c r="T1784" s="277"/>
    </row>
    <row r="1785" spans="1:20" ht="51">
      <c r="A1785" s="192">
        <v>145</v>
      </c>
      <c r="B1785" s="68"/>
      <c r="C1785" s="214" t="s">
        <v>68</v>
      </c>
      <c r="D1785" s="215">
        <v>45140</v>
      </c>
      <c r="E1785" s="192" t="s">
        <v>4658</v>
      </c>
      <c r="F1785" s="192" t="s">
        <v>3</v>
      </c>
      <c r="G1785" s="192">
        <v>2130245</v>
      </c>
      <c r="H1785" s="68"/>
      <c r="I1785" s="198" t="s">
        <v>5823</v>
      </c>
      <c r="J1785" s="68"/>
      <c r="K1785" s="68"/>
      <c r="L1785" s="68"/>
      <c r="M1785" s="68"/>
      <c r="N1785" s="362"/>
      <c r="O1785" s="362"/>
      <c r="P1785" s="216">
        <v>0</v>
      </c>
      <c r="Q1785" s="216">
        <v>1532.13</v>
      </c>
      <c r="R1785" s="68" t="s">
        <v>638</v>
      </c>
      <c r="S1785" s="363"/>
      <c r="T1785" s="277"/>
    </row>
    <row r="1786" spans="1:20" ht="51">
      <c r="A1786" s="192">
        <v>578</v>
      </c>
      <c r="B1786" s="68"/>
      <c r="C1786" s="214" t="s">
        <v>168</v>
      </c>
      <c r="D1786" s="215">
        <v>45140</v>
      </c>
      <c r="E1786" s="192" t="s">
        <v>4659</v>
      </c>
      <c r="F1786" s="192" t="s">
        <v>3</v>
      </c>
      <c r="G1786" s="192">
        <v>2130271</v>
      </c>
      <c r="H1786" s="68"/>
      <c r="I1786" s="198" t="s">
        <v>5824</v>
      </c>
      <c r="J1786" s="68"/>
      <c r="K1786" s="68"/>
      <c r="L1786" s="68"/>
      <c r="M1786" s="68"/>
      <c r="N1786" s="362"/>
      <c r="O1786" s="362"/>
      <c r="P1786" s="216">
        <v>0</v>
      </c>
      <c r="Q1786" s="216">
        <v>4967</v>
      </c>
      <c r="R1786" s="68" t="s">
        <v>638</v>
      </c>
      <c r="S1786" s="363"/>
      <c r="T1786" s="277"/>
    </row>
    <row r="1787" spans="1:20" ht="51">
      <c r="A1787" s="192">
        <v>578</v>
      </c>
      <c r="B1787" s="68"/>
      <c r="C1787" s="214" t="s">
        <v>168</v>
      </c>
      <c r="D1787" s="215">
        <v>45140</v>
      </c>
      <c r="E1787" s="192" t="s">
        <v>4660</v>
      </c>
      <c r="F1787" s="192" t="s">
        <v>3</v>
      </c>
      <c r="G1787" s="192">
        <v>2130275</v>
      </c>
      <c r="H1787" s="68"/>
      <c r="I1787" s="198" t="s">
        <v>5825</v>
      </c>
      <c r="J1787" s="68"/>
      <c r="K1787" s="68"/>
      <c r="L1787" s="68"/>
      <c r="M1787" s="68"/>
      <c r="N1787" s="362"/>
      <c r="O1787" s="362"/>
      <c r="P1787" s="216">
        <v>0</v>
      </c>
      <c r="Q1787" s="216">
        <v>14375.97</v>
      </c>
      <c r="R1787" s="68" t="s">
        <v>638</v>
      </c>
      <c r="S1787" s="363"/>
      <c r="T1787" s="277"/>
    </row>
    <row r="1788" spans="1:20" ht="51">
      <c r="A1788" s="192">
        <v>660</v>
      </c>
      <c r="B1788" s="68"/>
      <c r="C1788" s="214" t="s">
        <v>176</v>
      </c>
      <c r="D1788" s="215">
        <v>45140</v>
      </c>
      <c r="E1788" s="192" t="s">
        <v>4661</v>
      </c>
      <c r="F1788" s="192" t="s">
        <v>3</v>
      </c>
      <c r="G1788" s="192">
        <v>2130276</v>
      </c>
      <c r="H1788" s="68"/>
      <c r="I1788" s="198" t="s">
        <v>5826</v>
      </c>
      <c r="J1788" s="68"/>
      <c r="K1788" s="68"/>
      <c r="L1788" s="68"/>
      <c r="M1788" s="68"/>
      <c r="N1788" s="362"/>
      <c r="O1788" s="362"/>
      <c r="P1788" s="216">
        <v>0</v>
      </c>
      <c r="Q1788" s="216">
        <v>142</v>
      </c>
      <c r="R1788" s="68" t="s">
        <v>638</v>
      </c>
      <c r="S1788" s="363"/>
      <c r="T1788" s="277"/>
    </row>
    <row r="1789" spans="1:20" ht="63.75">
      <c r="A1789" s="192">
        <v>660</v>
      </c>
      <c r="B1789" s="68"/>
      <c r="C1789" s="214" t="s">
        <v>176</v>
      </c>
      <c r="D1789" s="215">
        <v>45140</v>
      </c>
      <c r="E1789" s="192" t="s">
        <v>4662</v>
      </c>
      <c r="F1789" s="192" t="s">
        <v>3</v>
      </c>
      <c r="G1789" s="192">
        <v>2130278</v>
      </c>
      <c r="H1789" s="68"/>
      <c r="I1789" s="198" t="s">
        <v>5827</v>
      </c>
      <c r="J1789" s="68"/>
      <c r="K1789" s="68"/>
      <c r="L1789" s="68"/>
      <c r="M1789" s="68"/>
      <c r="N1789" s="362"/>
      <c r="O1789" s="362"/>
      <c r="P1789" s="216">
        <v>0</v>
      </c>
      <c r="Q1789" s="216">
        <v>80</v>
      </c>
      <c r="R1789" s="68" t="s">
        <v>638</v>
      </c>
      <c r="S1789" s="363"/>
      <c r="T1789" s="277"/>
    </row>
    <row r="1790" spans="1:20" ht="51">
      <c r="A1790" s="192">
        <v>578</v>
      </c>
      <c r="B1790" s="68"/>
      <c r="C1790" s="214" t="s">
        <v>168</v>
      </c>
      <c r="D1790" s="215">
        <v>45140</v>
      </c>
      <c r="E1790" s="192" t="s">
        <v>4663</v>
      </c>
      <c r="F1790" s="192" t="s">
        <v>3</v>
      </c>
      <c r="G1790" s="192">
        <v>2130279</v>
      </c>
      <c r="H1790" s="68"/>
      <c r="I1790" s="198" t="s">
        <v>5828</v>
      </c>
      <c r="J1790" s="68"/>
      <c r="K1790" s="68"/>
      <c r="L1790" s="68"/>
      <c r="M1790" s="68"/>
      <c r="N1790" s="362"/>
      <c r="O1790" s="362"/>
      <c r="P1790" s="216">
        <v>0</v>
      </c>
      <c r="Q1790" s="216">
        <v>34652.14</v>
      </c>
      <c r="R1790" s="68" t="s">
        <v>638</v>
      </c>
      <c r="S1790" s="363"/>
      <c r="T1790" s="277"/>
    </row>
    <row r="1791" spans="1:20" ht="63.75">
      <c r="A1791" s="192">
        <v>660</v>
      </c>
      <c r="B1791" s="68"/>
      <c r="C1791" s="214" t="s">
        <v>176</v>
      </c>
      <c r="D1791" s="215">
        <v>45140</v>
      </c>
      <c r="E1791" s="192" t="s">
        <v>4664</v>
      </c>
      <c r="F1791" s="192" t="s">
        <v>3</v>
      </c>
      <c r="G1791" s="192">
        <v>2130280</v>
      </c>
      <c r="H1791" s="68"/>
      <c r="I1791" s="198" t="s">
        <v>5829</v>
      </c>
      <c r="J1791" s="68"/>
      <c r="K1791" s="68"/>
      <c r="L1791" s="68"/>
      <c r="M1791" s="68"/>
      <c r="N1791" s="362"/>
      <c r="O1791" s="362"/>
      <c r="P1791" s="216">
        <v>0</v>
      </c>
      <c r="Q1791" s="216">
        <v>4451</v>
      </c>
      <c r="R1791" s="68" t="s">
        <v>638</v>
      </c>
      <c r="S1791" s="363"/>
      <c r="T1791" s="277"/>
    </row>
    <row r="1792" spans="1:20" ht="51">
      <c r="A1792" s="192">
        <v>578</v>
      </c>
      <c r="B1792" s="68"/>
      <c r="C1792" s="214" t="s">
        <v>168</v>
      </c>
      <c r="D1792" s="215">
        <v>45140</v>
      </c>
      <c r="E1792" s="192" t="s">
        <v>4665</v>
      </c>
      <c r="F1792" s="192" t="s">
        <v>3</v>
      </c>
      <c r="G1792" s="192">
        <v>2130281</v>
      </c>
      <c r="H1792" s="68"/>
      <c r="I1792" s="198" t="s">
        <v>5830</v>
      </c>
      <c r="J1792" s="68"/>
      <c r="K1792" s="68"/>
      <c r="L1792" s="68"/>
      <c r="M1792" s="68"/>
      <c r="N1792" s="362"/>
      <c r="O1792" s="362"/>
      <c r="P1792" s="216">
        <v>0</v>
      </c>
      <c r="Q1792" s="216">
        <v>40464.480000000003</v>
      </c>
      <c r="R1792" s="68" t="s">
        <v>638</v>
      </c>
      <c r="S1792" s="363"/>
      <c r="T1792" s="277"/>
    </row>
    <row r="1793" spans="1:20" ht="63.75">
      <c r="A1793" s="192">
        <v>660</v>
      </c>
      <c r="B1793" s="68"/>
      <c r="C1793" s="214" t="s">
        <v>176</v>
      </c>
      <c r="D1793" s="215">
        <v>45140</v>
      </c>
      <c r="E1793" s="192" t="s">
        <v>4666</v>
      </c>
      <c r="F1793" s="192" t="s">
        <v>3</v>
      </c>
      <c r="G1793" s="192">
        <v>2130282</v>
      </c>
      <c r="H1793" s="68"/>
      <c r="I1793" s="198" t="s">
        <v>5831</v>
      </c>
      <c r="J1793" s="68"/>
      <c r="K1793" s="68"/>
      <c r="L1793" s="68"/>
      <c r="M1793" s="68"/>
      <c r="N1793" s="362"/>
      <c r="O1793" s="362"/>
      <c r="P1793" s="216">
        <v>0</v>
      </c>
      <c r="Q1793" s="216">
        <v>330</v>
      </c>
      <c r="R1793" s="68" t="s">
        <v>638</v>
      </c>
      <c r="S1793" s="363"/>
      <c r="T1793" s="277"/>
    </row>
    <row r="1794" spans="1:20" ht="51">
      <c r="A1794" s="192" t="s">
        <v>550</v>
      </c>
      <c r="B1794" s="68"/>
      <c r="C1794" s="214" t="s">
        <v>589</v>
      </c>
      <c r="D1794" s="215">
        <v>45141</v>
      </c>
      <c r="E1794" s="192" t="s">
        <v>4667</v>
      </c>
      <c r="F1794" s="192" t="s">
        <v>3</v>
      </c>
      <c r="G1794" s="192">
        <v>2130507</v>
      </c>
      <c r="H1794" s="68"/>
      <c r="I1794" s="198" t="s">
        <v>1761</v>
      </c>
      <c r="J1794" s="68"/>
      <c r="K1794" s="68"/>
      <c r="L1794" s="68"/>
      <c r="M1794" s="68"/>
      <c r="N1794" s="362"/>
      <c r="O1794" s="362"/>
      <c r="P1794" s="216">
        <v>0</v>
      </c>
      <c r="Q1794" s="216">
        <v>1441</v>
      </c>
      <c r="R1794" s="68" t="s">
        <v>638</v>
      </c>
      <c r="S1794" s="363"/>
      <c r="T1794" s="277"/>
    </row>
    <row r="1795" spans="1:20" ht="38.25">
      <c r="A1795" s="192">
        <v>86</v>
      </c>
      <c r="B1795" s="68"/>
      <c r="C1795" s="214" t="s">
        <v>50</v>
      </c>
      <c r="D1795" s="215">
        <v>45141</v>
      </c>
      <c r="E1795" s="192" t="s">
        <v>4668</v>
      </c>
      <c r="F1795" s="192" t="s">
        <v>3</v>
      </c>
      <c r="G1795" s="192">
        <v>2130509</v>
      </c>
      <c r="H1795" s="68"/>
      <c r="I1795" s="198" t="s">
        <v>5832</v>
      </c>
      <c r="J1795" s="68"/>
      <c r="K1795" s="68"/>
      <c r="L1795" s="68"/>
      <c r="M1795" s="68"/>
      <c r="N1795" s="362"/>
      <c r="O1795" s="362"/>
      <c r="P1795" s="216">
        <v>0</v>
      </c>
      <c r="Q1795" s="216">
        <v>371</v>
      </c>
      <c r="R1795" s="68" t="s">
        <v>638</v>
      </c>
      <c r="S1795" s="363"/>
      <c r="T1795" s="277"/>
    </row>
    <row r="1796" spans="1:20" ht="63.75">
      <c r="A1796" s="192">
        <v>66</v>
      </c>
      <c r="B1796" s="68"/>
      <c r="C1796" s="214" t="s">
        <v>46</v>
      </c>
      <c r="D1796" s="215">
        <v>45141</v>
      </c>
      <c r="E1796" s="192" t="s">
        <v>4669</v>
      </c>
      <c r="F1796" s="192" t="s">
        <v>3</v>
      </c>
      <c r="G1796" s="192">
        <v>2130534</v>
      </c>
      <c r="H1796" s="68"/>
      <c r="I1796" s="198" t="s">
        <v>5833</v>
      </c>
      <c r="J1796" s="68"/>
      <c r="K1796" s="68"/>
      <c r="L1796" s="68"/>
      <c r="M1796" s="68"/>
      <c r="N1796" s="362"/>
      <c r="O1796" s="362"/>
      <c r="P1796" s="216">
        <v>0</v>
      </c>
      <c r="Q1796" s="216">
        <v>900</v>
      </c>
      <c r="R1796" s="68" t="s">
        <v>638</v>
      </c>
      <c r="S1796" s="363"/>
      <c r="T1796" s="277"/>
    </row>
    <row r="1797" spans="1:20" ht="51">
      <c r="A1797" s="192">
        <v>283</v>
      </c>
      <c r="B1797" s="68"/>
      <c r="C1797" s="214" t="s">
        <v>115</v>
      </c>
      <c r="D1797" s="215">
        <v>45141</v>
      </c>
      <c r="E1797" s="192" t="s">
        <v>4670</v>
      </c>
      <c r="F1797" s="192" t="s">
        <v>3</v>
      </c>
      <c r="G1797" s="192">
        <v>2130535</v>
      </c>
      <c r="H1797" s="68"/>
      <c r="I1797" s="198" t="s">
        <v>5834</v>
      </c>
      <c r="J1797" s="68"/>
      <c r="K1797" s="68"/>
      <c r="L1797" s="68"/>
      <c r="M1797" s="68"/>
      <c r="N1797" s="362"/>
      <c r="O1797" s="362"/>
      <c r="P1797" s="216">
        <v>0</v>
      </c>
      <c r="Q1797" s="216">
        <v>0.98</v>
      </c>
      <c r="R1797" s="68" t="s">
        <v>638</v>
      </c>
      <c r="S1797" s="363"/>
      <c r="T1797" s="277"/>
    </row>
    <row r="1798" spans="1:20" ht="51">
      <c r="A1798" s="192">
        <v>15</v>
      </c>
      <c r="B1798" s="68"/>
      <c r="C1798" s="214" t="s">
        <v>39</v>
      </c>
      <c r="D1798" s="215">
        <v>45141</v>
      </c>
      <c r="E1798" s="192" t="s">
        <v>4671</v>
      </c>
      <c r="F1798" s="192" t="s">
        <v>3</v>
      </c>
      <c r="G1798" s="192">
        <v>2130549</v>
      </c>
      <c r="H1798" s="68"/>
      <c r="I1798" s="198" t="s">
        <v>5835</v>
      </c>
      <c r="J1798" s="68"/>
      <c r="K1798" s="68"/>
      <c r="L1798" s="68"/>
      <c r="M1798" s="68"/>
      <c r="N1798" s="362"/>
      <c r="O1798" s="362"/>
      <c r="P1798" s="216">
        <v>0</v>
      </c>
      <c r="Q1798" s="216">
        <v>100</v>
      </c>
      <c r="R1798" s="68" t="s">
        <v>638</v>
      </c>
      <c r="S1798" s="363"/>
      <c r="T1798" s="277"/>
    </row>
    <row r="1799" spans="1:20" ht="51">
      <c r="A1799" s="192">
        <v>15</v>
      </c>
      <c r="B1799" s="68"/>
      <c r="C1799" s="214" t="s">
        <v>39</v>
      </c>
      <c r="D1799" s="215">
        <v>45141</v>
      </c>
      <c r="E1799" s="192" t="s">
        <v>4672</v>
      </c>
      <c r="F1799" s="192" t="s">
        <v>3</v>
      </c>
      <c r="G1799" s="192">
        <v>2130551</v>
      </c>
      <c r="H1799" s="68"/>
      <c r="I1799" s="198" t="s">
        <v>5836</v>
      </c>
      <c r="J1799" s="68"/>
      <c r="K1799" s="68"/>
      <c r="L1799" s="68"/>
      <c r="M1799" s="68"/>
      <c r="N1799" s="362"/>
      <c r="O1799" s="362"/>
      <c r="P1799" s="216">
        <v>0</v>
      </c>
      <c r="Q1799" s="216">
        <v>100</v>
      </c>
      <c r="R1799" s="68" t="s">
        <v>638</v>
      </c>
      <c r="S1799" s="363"/>
      <c r="T1799" s="277"/>
    </row>
    <row r="1800" spans="1:20" ht="51">
      <c r="A1800" s="192" t="s">
        <v>550</v>
      </c>
      <c r="B1800" s="68"/>
      <c r="C1800" s="214" t="s">
        <v>589</v>
      </c>
      <c r="D1800" s="215">
        <v>45141</v>
      </c>
      <c r="E1800" s="192" t="s">
        <v>4673</v>
      </c>
      <c r="F1800" s="192" t="s">
        <v>3</v>
      </c>
      <c r="G1800" s="192">
        <v>2130557</v>
      </c>
      <c r="H1800" s="68"/>
      <c r="I1800" s="198" t="s">
        <v>4222</v>
      </c>
      <c r="J1800" s="68"/>
      <c r="K1800" s="68"/>
      <c r="L1800" s="68"/>
      <c r="M1800" s="68"/>
      <c r="N1800" s="362"/>
      <c r="O1800" s="362"/>
      <c r="P1800" s="216">
        <v>0</v>
      </c>
      <c r="Q1800" s="216">
        <v>3513.93</v>
      </c>
      <c r="R1800" s="68" t="s">
        <v>638</v>
      </c>
      <c r="S1800" s="363"/>
      <c r="T1800" s="277"/>
    </row>
    <row r="1801" spans="1:20" ht="51">
      <c r="A1801" s="192">
        <v>133</v>
      </c>
      <c r="B1801" s="68"/>
      <c r="C1801" s="214" t="s">
        <v>60</v>
      </c>
      <c r="D1801" s="215">
        <v>45141</v>
      </c>
      <c r="E1801" s="192" t="s">
        <v>4674</v>
      </c>
      <c r="F1801" s="192" t="s">
        <v>3</v>
      </c>
      <c r="G1801" s="192">
        <v>2130560</v>
      </c>
      <c r="H1801" s="68"/>
      <c r="I1801" s="198" t="s">
        <v>5837</v>
      </c>
      <c r="J1801" s="68"/>
      <c r="K1801" s="68"/>
      <c r="L1801" s="68"/>
      <c r="M1801" s="68"/>
      <c r="N1801" s="362"/>
      <c r="O1801" s="362"/>
      <c r="P1801" s="216">
        <v>0</v>
      </c>
      <c r="Q1801" s="216">
        <v>7820</v>
      </c>
      <c r="R1801" s="68" t="s">
        <v>638</v>
      </c>
      <c r="S1801" s="363"/>
      <c r="T1801" s="277"/>
    </row>
    <row r="1802" spans="1:20" ht="51">
      <c r="A1802" s="192">
        <v>590</v>
      </c>
      <c r="B1802" s="68"/>
      <c r="C1802" s="214" t="s">
        <v>1286</v>
      </c>
      <c r="D1802" s="215">
        <v>45141</v>
      </c>
      <c r="E1802" s="192" t="s">
        <v>4675</v>
      </c>
      <c r="F1802" s="192" t="s">
        <v>3</v>
      </c>
      <c r="G1802" s="192">
        <v>2130586</v>
      </c>
      <c r="H1802" s="68"/>
      <c r="I1802" s="198" t="s">
        <v>5838</v>
      </c>
      <c r="J1802" s="68"/>
      <c r="K1802" s="68"/>
      <c r="L1802" s="68"/>
      <c r="M1802" s="68"/>
      <c r="N1802" s="362"/>
      <c r="O1802" s="362"/>
      <c r="P1802" s="216">
        <v>0</v>
      </c>
      <c r="Q1802" s="216">
        <v>257.98</v>
      </c>
      <c r="R1802" s="68" t="s">
        <v>638</v>
      </c>
      <c r="S1802" s="363"/>
      <c r="T1802" s="277"/>
    </row>
    <row r="1803" spans="1:20" ht="51">
      <c r="A1803" s="192">
        <v>81</v>
      </c>
      <c r="B1803" s="68"/>
      <c r="C1803" s="214" t="s">
        <v>49</v>
      </c>
      <c r="D1803" s="215">
        <v>45141</v>
      </c>
      <c r="E1803" s="192" t="s">
        <v>4676</v>
      </c>
      <c r="F1803" s="192" t="s">
        <v>3</v>
      </c>
      <c r="G1803" s="192">
        <v>2130589</v>
      </c>
      <c r="H1803" s="68"/>
      <c r="I1803" s="198" t="s">
        <v>5839</v>
      </c>
      <c r="J1803" s="68"/>
      <c r="K1803" s="68"/>
      <c r="L1803" s="68"/>
      <c r="M1803" s="68"/>
      <c r="N1803" s="362"/>
      <c r="O1803" s="362"/>
      <c r="P1803" s="216">
        <v>0</v>
      </c>
      <c r="Q1803" s="216">
        <v>120</v>
      </c>
      <c r="R1803" s="68" t="s">
        <v>638</v>
      </c>
      <c r="S1803" s="363"/>
      <c r="T1803" s="277"/>
    </row>
    <row r="1804" spans="1:20" ht="51">
      <c r="A1804" s="192">
        <v>81</v>
      </c>
      <c r="B1804" s="68"/>
      <c r="C1804" s="214" t="s">
        <v>49</v>
      </c>
      <c r="D1804" s="215">
        <v>45141</v>
      </c>
      <c r="E1804" s="192" t="s">
        <v>4677</v>
      </c>
      <c r="F1804" s="192" t="s">
        <v>3</v>
      </c>
      <c r="G1804" s="192">
        <v>2130594</v>
      </c>
      <c r="H1804" s="68"/>
      <c r="I1804" s="198" t="s">
        <v>5840</v>
      </c>
      <c r="J1804" s="68"/>
      <c r="K1804" s="68"/>
      <c r="L1804" s="68"/>
      <c r="M1804" s="68"/>
      <c r="N1804" s="362"/>
      <c r="O1804" s="362"/>
      <c r="P1804" s="216">
        <v>0</v>
      </c>
      <c r="Q1804" s="216">
        <v>150</v>
      </c>
      <c r="R1804" s="68" t="s">
        <v>638</v>
      </c>
      <c r="S1804" s="363"/>
      <c r="T1804" s="277"/>
    </row>
    <row r="1805" spans="1:20" ht="51">
      <c r="A1805" s="192">
        <v>81</v>
      </c>
      <c r="B1805" s="68"/>
      <c r="C1805" s="214" t="s">
        <v>49</v>
      </c>
      <c r="D1805" s="215">
        <v>45141</v>
      </c>
      <c r="E1805" s="192" t="s">
        <v>4678</v>
      </c>
      <c r="F1805" s="192" t="s">
        <v>3</v>
      </c>
      <c r="G1805" s="192">
        <v>2130602</v>
      </c>
      <c r="H1805" s="68"/>
      <c r="I1805" s="198" t="s">
        <v>5841</v>
      </c>
      <c r="J1805" s="68"/>
      <c r="K1805" s="68"/>
      <c r="L1805" s="68"/>
      <c r="M1805" s="68"/>
      <c r="N1805" s="362"/>
      <c r="O1805" s="362"/>
      <c r="P1805" s="216">
        <v>0</v>
      </c>
      <c r="Q1805" s="216">
        <v>150</v>
      </c>
      <c r="R1805" s="68" t="s">
        <v>638</v>
      </c>
      <c r="S1805" s="363"/>
      <c r="T1805" s="277"/>
    </row>
    <row r="1806" spans="1:20" ht="51">
      <c r="A1806" s="192" t="s">
        <v>550</v>
      </c>
      <c r="B1806" s="68"/>
      <c r="C1806" s="214" t="s">
        <v>589</v>
      </c>
      <c r="D1806" s="215">
        <v>45141</v>
      </c>
      <c r="E1806" s="192" t="s">
        <v>4679</v>
      </c>
      <c r="F1806" s="192" t="s">
        <v>3</v>
      </c>
      <c r="G1806" s="192">
        <v>2130598</v>
      </c>
      <c r="H1806" s="68"/>
      <c r="I1806" s="198" t="s">
        <v>1756</v>
      </c>
      <c r="J1806" s="68"/>
      <c r="K1806" s="68"/>
      <c r="L1806" s="68"/>
      <c r="M1806" s="68"/>
      <c r="N1806" s="362"/>
      <c r="O1806" s="362"/>
      <c r="P1806" s="216">
        <v>0</v>
      </c>
      <c r="Q1806" s="216">
        <v>290</v>
      </c>
      <c r="R1806" s="68" t="s">
        <v>638</v>
      </c>
      <c r="S1806" s="363"/>
      <c r="T1806" s="277"/>
    </row>
    <row r="1807" spans="1:20" ht="51">
      <c r="A1807" s="192">
        <v>81</v>
      </c>
      <c r="B1807" s="68"/>
      <c r="C1807" s="214" t="s">
        <v>49</v>
      </c>
      <c r="D1807" s="215">
        <v>45141</v>
      </c>
      <c r="E1807" s="192" t="s">
        <v>4680</v>
      </c>
      <c r="F1807" s="192" t="s">
        <v>3</v>
      </c>
      <c r="G1807" s="192">
        <v>2130599</v>
      </c>
      <c r="H1807" s="68"/>
      <c r="I1807" s="198" t="s">
        <v>5842</v>
      </c>
      <c r="J1807" s="68"/>
      <c r="K1807" s="68"/>
      <c r="L1807" s="68"/>
      <c r="M1807" s="68"/>
      <c r="N1807" s="362"/>
      <c r="O1807" s="362"/>
      <c r="P1807" s="216">
        <v>0</v>
      </c>
      <c r="Q1807" s="216">
        <v>150</v>
      </c>
      <c r="R1807" s="68" t="s">
        <v>638</v>
      </c>
      <c r="S1807" s="363"/>
      <c r="T1807" s="277"/>
    </row>
    <row r="1808" spans="1:20" ht="51">
      <c r="A1808" s="192">
        <v>81</v>
      </c>
      <c r="B1808" s="68"/>
      <c r="C1808" s="214" t="s">
        <v>49</v>
      </c>
      <c r="D1808" s="215">
        <v>45141</v>
      </c>
      <c r="E1808" s="192" t="s">
        <v>4681</v>
      </c>
      <c r="F1808" s="192" t="s">
        <v>3</v>
      </c>
      <c r="G1808" s="192">
        <v>2130604</v>
      </c>
      <c r="H1808" s="68"/>
      <c r="I1808" s="198" t="s">
        <v>5843</v>
      </c>
      <c r="J1808" s="68"/>
      <c r="K1808" s="68"/>
      <c r="L1808" s="68"/>
      <c r="M1808" s="68"/>
      <c r="N1808" s="362"/>
      <c r="O1808" s="362"/>
      <c r="P1808" s="216">
        <v>0</v>
      </c>
      <c r="Q1808" s="216">
        <v>150</v>
      </c>
      <c r="R1808" s="68" t="s">
        <v>638</v>
      </c>
      <c r="S1808" s="363"/>
      <c r="T1808" s="277"/>
    </row>
    <row r="1809" spans="1:20" ht="51">
      <c r="A1809" s="192" t="s">
        <v>550</v>
      </c>
      <c r="B1809" s="68"/>
      <c r="C1809" s="214" t="s">
        <v>589</v>
      </c>
      <c r="D1809" s="215">
        <v>45141</v>
      </c>
      <c r="E1809" s="192" t="s">
        <v>4682</v>
      </c>
      <c r="F1809" s="192" t="s">
        <v>3</v>
      </c>
      <c r="G1809" s="192">
        <v>2130605</v>
      </c>
      <c r="H1809" s="68"/>
      <c r="I1809" s="198" t="s">
        <v>5844</v>
      </c>
      <c r="J1809" s="68"/>
      <c r="K1809" s="68"/>
      <c r="L1809" s="68"/>
      <c r="M1809" s="68"/>
      <c r="N1809" s="362"/>
      <c r="O1809" s="362"/>
      <c r="P1809" s="216">
        <v>0</v>
      </c>
      <c r="Q1809" s="216">
        <v>577.75</v>
      </c>
      <c r="R1809" s="68" t="s">
        <v>638</v>
      </c>
      <c r="S1809" s="363"/>
      <c r="T1809" s="277"/>
    </row>
    <row r="1810" spans="1:20" ht="51">
      <c r="A1810" s="192">
        <v>81</v>
      </c>
      <c r="B1810" s="68"/>
      <c r="C1810" s="214" t="s">
        <v>49</v>
      </c>
      <c r="D1810" s="215">
        <v>45141</v>
      </c>
      <c r="E1810" s="192" t="s">
        <v>4683</v>
      </c>
      <c r="F1810" s="192" t="s">
        <v>3</v>
      </c>
      <c r="G1810" s="192">
        <v>2130617</v>
      </c>
      <c r="H1810" s="68"/>
      <c r="I1810" s="198" t="s">
        <v>5845</v>
      </c>
      <c r="J1810" s="68"/>
      <c r="K1810" s="68"/>
      <c r="L1810" s="68"/>
      <c r="M1810" s="68"/>
      <c r="N1810" s="362"/>
      <c r="O1810" s="362"/>
      <c r="P1810" s="216">
        <v>0</v>
      </c>
      <c r="Q1810" s="216">
        <v>150</v>
      </c>
      <c r="R1810" s="68" t="s">
        <v>638</v>
      </c>
      <c r="S1810" s="363"/>
      <c r="T1810" s="277"/>
    </row>
    <row r="1811" spans="1:20" ht="51">
      <c r="A1811" s="192" t="s">
        <v>550</v>
      </c>
      <c r="B1811" s="68"/>
      <c r="C1811" s="214" t="s">
        <v>589</v>
      </c>
      <c r="D1811" s="215">
        <v>45141</v>
      </c>
      <c r="E1811" s="192" t="s">
        <v>4684</v>
      </c>
      <c r="F1811" s="192" t="s">
        <v>3</v>
      </c>
      <c r="G1811" s="192">
        <v>2130608</v>
      </c>
      <c r="H1811" s="68"/>
      <c r="I1811" s="198" t="s">
        <v>5846</v>
      </c>
      <c r="J1811" s="68"/>
      <c r="K1811" s="68"/>
      <c r="L1811" s="68"/>
      <c r="M1811" s="68"/>
      <c r="N1811" s="362"/>
      <c r="O1811" s="362"/>
      <c r="P1811" s="216">
        <v>0</v>
      </c>
      <c r="Q1811" s="216">
        <v>15</v>
      </c>
      <c r="R1811" s="68" t="s">
        <v>638</v>
      </c>
      <c r="S1811" s="363"/>
      <c r="T1811" s="277"/>
    </row>
    <row r="1812" spans="1:20" ht="63.75">
      <c r="A1812" s="192">
        <v>81</v>
      </c>
      <c r="B1812" s="68"/>
      <c r="C1812" s="214" t="s">
        <v>49</v>
      </c>
      <c r="D1812" s="215">
        <v>45141</v>
      </c>
      <c r="E1812" s="192" t="s">
        <v>4685</v>
      </c>
      <c r="F1812" s="192" t="s">
        <v>3</v>
      </c>
      <c r="G1812" s="192">
        <v>2130611</v>
      </c>
      <c r="H1812" s="68"/>
      <c r="I1812" s="198" t="s">
        <v>5847</v>
      </c>
      <c r="J1812" s="68"/>
      <c r="K1812" s="68"/>
      <c r="L1812" s="68"/>
      <c r="M1812" s="68"/>
      <c r="N1812" s="362"/>
      <c r="O1812" s="362"/>
      <c r="P1812" s="216">
        <v>0</v>
      </c>
      <c r="Q1812" s="216">
        <v>150</v>
      </c>
      <c r="R1812" s="68" t="s">
        <v>638</v>
      </c>
      <c r="S1812" s="363"/>
      <c r="T1812" s="277"/>
    </row>
    <row r="1813" spans="1:20" ht="51">
      <c r="A1813" s="192">
        <v>81</v>
      </c>
      <c r="B1813" s="68"/>
      <c r="C1813" s="214" t="s">
        <v>49</v>
      </c>
      <c r="D1813" s="215">
        <v>45141</v>
      </c>
      <c r="E1813" s="192" t="s">
        <v>4686</v>
      </c>
      <c r="F1813" s="192" t="s">
        <v>3</v>
      </c>
      <c r="G1813" s="192">
        <v>2130645</v>
      </c>
      <c r="H1813" s="68"/>
      <c r="I1813" s="198" t="s">
        <v>5848</v>
      </c>
      <c r="J1813" s="68"/>
      <c r="K1813" s="68"/>
      <c r="L1813" s="68"/>
      <c r="M1813" s="68"/>
      <c r="N1813" s="362"/>
      <c r="O1813" s="362"/>
      <c r="P1813" s="216">
        <v>0</v>
      </c>
      <c r="Q1813" s="216">
        <v>120</v>
      </c>
      <c r="R1813" s="68" t="s">
        <v>638</v>
      </c>
      <c r="S1813" s="363"/>
      <c r="T1813" s="277"/>
    </row>
    <row r="1814" spans="1:20" ht="63.75">
      <c r="A1814" s="192">
        <v>310</v>
      </c>
      <c r="B1814" s="68"/>
      <c r="C1814" s="214" t="s">
        <v>131</v>
      </c>
      <c r="D1814" s="215">
        <v>45141</v>
      </c>
      <c r="E1814" s="192" t="s">
        <v>4687</v>
      </c>
      <c r="F1814" s="192" t="s">
        <v>3</v>
      </c>
      <c r="G1814" s="192">
        <v>2130633</v>
      </c>
      <c r="H1814" s="68"/>
      <c r="I1814" s="198" t="s">
        <v>5849</v>
      </c>
      <c r="J1814" s="68"/>
      <c r="K1814" s="68"/>
      <c r="L1814" s="68"/>
      <c r="M1814" s="68"/>
      <c r="N1814" s="362"/>
      <c r="O1814" s="362"/>
      <c r="P1814" s="216">
        <v>0</v>
      </c>
      <c r="Q1814" s="216">
        <v>821.4</v>
      </c>
      <c r="R1814" s="68" t="s">
        <v>638</v>
      </c>
      <c r="S1814" s="363"/>
      <c r="T1814" s="277"/>
    </row>
    <row r="1815" spans="1:20" ht="51">
      <c r="A1815" s="192">
        <v>601</v>
      </c>
      <c r="B1815" s="68"/>
      <c r="C1815" s="214" t="s">
        <v>1524</v>
      </c>
      <c r="D1815" s="215">
        <v>45141</v>
      </c>
      <c r="E1815" s="192" t="s">
        <v>4688</v>
      </c>
      <c r="F1815" s="192" t="s">
        <v>3</v>
      </c>
      <c r="G1815" s="192">
        <v>2130637</v>
      </c>
      <c r="H1815" s="68"/>
      <c r="I1815" s="198" t="s">
        <v>5850</v>
      </c>
      <c r="J1815" s="68"/>
      <c r="K1815" s="68"/>
      <c r="L1815" s="68"/>
      <c r="M1815" s="68"/>
      <c r="N1815" s="362"/>
      <c r="O1815" s="362"/>
      <c r="P1815" s="216">
        <v>0</v>
      </c>
      <c r="Q1815" s="216">
        <v>797</v>
      </c>
      <c r="R1815" s="68" t="s">
        <v>638</v>
      </c>
      <c r="S1815" s="363"/>
      <c r="T1815" s="277"/>
    </row>
    <row r="1816" spans="1:20" ht="63.75">
      <c r="A1816" s="192">
        <v>373</v>
      </c>
      <c r="B1816" s="68"/>
      <c r="C1816" s="214" t="s">
        <v>607</v>
      </c>
      <c r="D1816" s="215">
        <v>45141</v>
      </c>
      <c r="E1816" s="192" t="s">
        <v>4689</v>
      </c>
      <c r="F1816" s="192" t="s">
        <v>3</v>
      </c>
      <c r="G1816" s="192">
        <v>2130638</v>
      </c>
      <c r="H1816" s="68"/>
      <c r="I1816" s="198" t="s">
        <v>5851</v>
      </c>
      <c r="J1816" s="68"/>
      <c r="K1816" s="68"/>
      <c r="L1816" s="68"/>
      <c r="M1816" s="68"/>
      <c r="N1816" s="362"/>
      <c r="O1816" s="362"/>
      <c r="P1816" s="216">
        <v>0</v>
      </c>
      <c r="Q1816" s="216">
        <v>325.49</v>
      </c>
      <c r="R1816" s="68" t="s">
        <v>638</v>
      </c>
      <c r="S1816" s="363"/>
      <c r="T1816" s="277"/>
    </row>
    <row r="1817" spans="1:20" ht="51">
      <c r="A1817" s="192" t="s">
        <v>541</v>
      </c>
      <c r="B1817" s="68"/>
      <c r="C1817" s="214" t="s">
        <v>590</v>
      </c>
      <c r="D1817" s="215">
        <v>45141</v>
      </c>
      <c r="E1817" s="192" t="s">
        <v>4690</v>
      </c>
      <c r="F1817" s="192" t="s">
        <v>3</v>
      </c>
      <c r="G1817" s="192">
        <v>2130640</v>
      </c>
      <c r="H1817" s="68"/>
      <c r="I1817" s="198" t="s">
        <v>4257</v>
      </c>
      <c r="J1817" s="68"/>
      <c r="K1817" s="68"/>
      <c r="L1817" s="68"/>
      <c r="M1817" s="68"/>
      <c r="N1817" s="362"/>
      <c r="O1817" s="362"/>
      <c r="P1817" s="216">
        <v>0</v>
      </c>
      <c r="Q1817" s="216">
        <v>2000</v>
      </c>
      <c r="R1817" s="68" t="s">
        <v>638</v>
      </c>
      <c r="S1817" s="363"/>
      <c r="T1817" s="277"/>
    </row>
    <row r="1818" spans="1:20" ht="51">
      <c r="A1818" s="192">
        <v>81</v>
      </c>
      <c r="B1818" s="68"/>
      <c r="C1818" s="214" t="s">
        <v>49</v>
      </c>
      <c r="D1818" s="215">
        <v>45141</v>
      </c>
      <c r="E1818" s="192" t="s">
        <v>4691</v>
      </c>
      <c r="F1818" s="192" t="s">
        <v>3</v>
      </c>
      <c r="G1818" s="192">
        <v>2130641</v>
      </c>
      <c r="H1818" s="68"/>
      <c r="I1818" s="198" t="s">
        <v>5852</v>
      </c>
      <c r="J1818" s="68"/>
      <c r="K1818" s="68"/>
      <c r="L1818" s="68"/>
      <c r="M1818" s="68"/>
      <c r="N1818" s="362"/>
      <c r="O1818" s="362"/>
      <c r="P1818" s="216">
        <v>0</v>
      </c>
      <c r="Q1818" s="216">
        <v>120</v>
      </c>
      <c r="R1818" s="68" t="s">
        <v>638</v>
      </c>
      <c r="S1818" s="363"/>
      <c r="T1818" s="277"/>
    </row>
    <row r="1819" spans="1:20" ht="51">
      <c r="A1819" s="192" t="s">
        <v>550</v>
      </c>
      <c r="B1819" s="68"/>
      <c r="C1819" s="214" t="s">
        <v>589</v>
      </c>
      <c r="D1819" s="215">
        <v>45141</v>
      </c>
      <c r="E1819" s="192" t="s">
        <v>4692</v>
      </c>
      <c r="F1819" s="192" t="s">
        <v>3</v>
      </c>
      <c r="G1819" s="192">
        <v>2130661</v>
      </c>
      <c r="H1819" s="68"/>
      <c r="I1819" s="198" t="s">
        <v>1560</v>
      </c>
      <c r="J1819" s="68"/>
      <c r="K1819" s="68"/>
      <c r="L1819" s="68"/>
      <c r="M1819" s="68"/>
      <c r="N1819" s="362"/>
      <c r="O1819" s="362"/>
      <c r="P1819" s="216">
        <v>0</v>
      </c>
      <c r="Q1819" s="216">
        <v>810</v>
      </c>
      <c r="R1819" s="68" t="s">
        <v>638</v>
      </c>
      <c r="S1819" s="363"/>
      <c r="T1819" s="277"/>
    </row>
    <row r="1820" spans="1:20" ht="51">
      <c r="A1820" s="192">
        <v>203</v>
      </c>
      <c r="B1820" s="68"/>
      <c r="C1820" s="214" t="s">
        <v>86</v>
      </c>
      <c r="D1820" s="215">
        <v>45141</v>
      </c>
      <c r="E1820" s="192" t="s">
        <v>4693</v>
      </c>
      <c r="F1820" s="192" t="s">
        <v>3</v>
      </c>
      <c r="G1820" s="192">
        <v>2130663</v>
      </c>
      <c r="H1820" s="68"/>
      <c r="I1820" s="198" t="s">
        <v>5853</v>
      </c>
      <c r="J1820" s="68"/>
      <c r="K1820" s="68"/>
      <c r="L1820" s="68"/>
      <c r="M1820" s="68"/>
      <c r="N1820" s="362"/>
      <c r="O1820" s="362"/>
      <c r="P1820" s="216">
        <v>0</v>
      </c>
      <c r="Q1820" s="216">
        <v>30</v>
      </c>
      <c r="R1820" s="68" t="s">
        <v>638</v>
      </c>
      <c r="S1820" s="363"/>
      <c r="T1820" s="277"/>
    </row>
    <row r="1821" spans="1:20" ht="51">
      <c r="A1821" s="192">
        <v>203</v>
      </c>
      <c r="B1821" s="68"/>
      <c r="C1821" s="214" t="s">
        <v>86</v>
      </c>
      <c r="D1821" s="215">
        <v>45141</v>
      </c>
      <c r="E1821" s="192" t="s">
        <v>4694</v>
      </c>
      <c r="F1821" s="192" t="s">
        <v>3</v>
      </c>
      <c r="G1821" s="192">
        <v>2130664</v>
      </c>
      <c r="H1821" s="68"/>
      <c r="I1821" s="198" t="s">
        <v>5854</v>
      </c>
      <c r="J1821" s="68"/>
      <c r="K1821" s="68"/>
      <c r="L1821" s="68"/>
      <c r="M1821" s="68"/>
      <c r="N1821" s="362"/>
      <c r="O1821" s="362"/>
      <c r="P1821" s="216">
        <v>0</v>
      </c>
      <c r="Q1821" s="216">
        <v>15</v>
      </c>
      <c r="R1821" s="68" t="s">
        <v>638</v>
      </c>
      <c r="S1821" s="363"/>
      <c r="T1821" s="277"/>
    </row>
    <row r="1822" spans="1:20" ht="76.5">
      <c r="A1822" s="192">
        <v>373</v>
      </c>
      <c r="B1822" s="68"/>
      <c r="C1822" s="214" t="s">
        <v>607</v>
      </c>
      <c r="D1822" s="215">
        <v>45141</v>
      </c>
      <c r="E1822" s="192" t="s">
        <v>4695</v>
      </c>
      <c r="F1822" s="192" t="s">
        <v>6</v>
      </c>
      <c r="G1822" s="192">
        <v>1855085</v>
      </c>
      <c r="H1822" s="68"/>
      <c r="I1822" s="198" t="s">
        <v>5855</v>
      </c>
      <c r="J1822" s="68"/>
      <c r="K1822" s="68"/>
      <c r="L1822" s="68"/>
      <c r="M1822" s="68"/>
      <c r="N1822" s="362"/>
      <c r="O1822" s="362"/>
      <c r="P1822" s="216">
        <v>0</v>
      </c>
      <c r="Q1822" s="216">
        <v>1200</v>
      </c>
      <c r="R1822" s="68" t="s">
        <v>638</v>
      </c>
      <c r="S1822" s="363"/>
      <c r="T1822" s="277"/>
    </row>
    <row r="1823" spans="1:20" ht="51">
      <c r="A1823" s="192">
        <v>513</v>
      </c>
      <c r="B1823" s="68"/>
      <c r="C1823" s="214" t="s">
        <v>160</v>
      </c>
      <c r="D1823" s="215">
        <v>45141</v>
      </c>
      <c r="E1823" s="192" t="s">
        <v>4696</v>
      </c>
      <c r="F1823" s="192" t="s">
        <v>14</v>
      </c>
      <c r="G1823" s="192">
        <v>2362346</v>
      </c>
      <c r="H1823" s="68"/>
      <c r="I1823" s="198" t="s">
        <v>5856</v>
      </c>
      <c r="J1823" s="68"/>
      <c r="K1823" s="68"/>
      <c r="L1823" s="68"/>
      <c r="M1823" s="68"/>
      <c r="N1823" s="362"/>
      <c r="O1823" s="362"/>
      <c r="P1823" s="216">
        <v>50</v>
      </c>
      <c r="Q1823" s="216">
        <v>0</v>
      </c>
      <c r="R1823" s="68" t="s">
        <v>638</v>
      </c>
      <c r="S1823" s="363"/>
      <c r="T1823" s="277"/>
    </row>
    <row r="1824" spans="1:20" ht="51">
      <c r="A1824" s="192" t="s">
        <v>541</v>
      </c>
      <c r="B1824" s="68"/>
      <c r="C1824" s="214" t="s">
        <v>590</v>
      </c>
      <c r="D1824" s="215">
        <v>45141</v>
      </c>
      <c r="E1824" s="192" t="s">
        <v>4697</v>
      </c>
      <c r="F1824" s="192" t="s">
        <v>639</v>
      </c>
      <c r="G1824" s="192">
        <v>6182432</v>
      </c>
      <c r="H1824" s="68"/>
      <c r="I1824" s="198" t="s">
        <v>3753</v>
      </c>
      <c r="J1824" s="68"/>
      <c r="K1824" s="68"/>
      <c r="L1824" s="68"/>
      <c r="M1824" s="68"/>
      <c r="N1824" s="362"/>
      <c r="O1824" s="362"/>
      <c r="P1824" s="216">
        <v>0</v>
      </c>
      <c r="Q1824" s="216">
        <v>300000000</v>
      </c>
      <c r="R1824" s="68" t="s">
        <v>638</v>
      </c>
      <c r="S1824" s="363"/>
      <c r="T1824" s="277"/>
    </row>
    <row r="1825" spans="1:20" ht="51">
      <c r="A1825" s="192" t="s">
        <v>541</v>
      </c>
      <c r="B1825" s="68"/>
      <c r="C1825" s="214" t="s">
        <v>590</v>
      </c>
      <c r="D1825" s="215">
        <v>45141</v>
      </c>
      <c r="E1825" s="192" t="s">
        <v>4698</v>
      </c>
      <c r="F1825" s="192" t="s">
        <v>3</v>
      </c>
      <c r="G1825" s="192">
        <v>2130513</v>
      </c>
      <c r="H1825" s="68"/>
      <c r="I1825" s="198" t="s">
        <v>5857</v>
      </c>
      <c r="J1825" s="68"/>
      <c r="K1825" s="68"/>
      <c r="L1825" s="68"/>
      <c r="M1825" s="68"/>
      <c r="N1825" s="362"/>
      <c r="O1825" s="362"/>
      <c r="P1825" s="216">
        <v>0</v>
      </c>
      <c r="Q1825" s="216">
        <v>4404.58</v>
      </c>
      <c r="R1825" s="68" t="s">
        <v>638</v>
      </c>
      <c r="S1825" s="363"/>
      <c r="T1825" s="277"/>
    </row>
    <row r="1826" spans="1:20" ht="51">
      <c r="A1826" s="192" t="s">
        <v>541</v>
      </c>
      <c r="B1826" s="68"/>
      <c r="C1826" s="214" t="s">
        <v>590</v>
      </c>
      <c r="D1826" s="215">
        <v>45141</v>
      </c>
      <c r="E1826" s="192" t="s">
        <v>4699</v>
      </c>
      <c r="F1826" s="192" t="s">
        <v>3</v>
      </c>
      <c r="G1826" s="192">
        <v>2130536</v>
      </c>
      <c r="H1826" s="68"/>
      <c r="I1826" s="198" t="s">
        <v>5858</v>
      </c>
      <c r="J1826" s="68"/>
      <c r="K1826" s="68"/>
      <c r="L1826" s="68"/>
      <c r="M1826" s="68"/>
      <c r="N1826" s="362"/>
      <c r="O1826" s="362"/>
      <c r="P1826" s="216">
        <v>0</v>
      </c>
      <c r="Q1826" s="216">
        <v>278.24</v>
      </c>
      <c r="R1826" s="68" t="s">
        <v>638</v>
      </c>
      <c r="S1826" s="363"/>
      <c r="T1826" s="277"/>
    </row>
    <row r="1827" spans="1:20" ht="89.25">
      <c r="A1827" s="192">
        <v>587</v>
      </c>
      <c r="B1827" s="68"/>
      <c r="C1827" s="214" t="s">
        <v>673</v>
      </c>
      <c r="D1827" s="215">
        <v>45141</v>
      </c>
      <c r="E1827" s="192" t="s">
        <v>4700</v>
      </c>
      <c r="F1827" s="192" t="s">
        <v>3</v>
      </c>
      <c r="G1827" s="192">
        <v>2130550</v>
      </c>
      <c r="H1827" s="68"/>
      <c r="I1827" s="198" t="s">
        <v>5859</v>
      </c>
      <c r="J1827" s="68"/>
      <c r="K1827" s="68"/>
      <c r="L1827" s="68"/>
      <c r="M1827" s="68"/>
      <c r="N1827" s="362"/>
      <c r="O1827" s="362"/>
      <c r="P1827" s="216">
        <v>0</v>
      </c>
      <c r="Q1827" s="216">
        <v>615544.53</v>
      </c>
      <c r="R1827" s="68" t="s">
        <v>638</v>
      </c>
      <c r="S1827" s="363"/>
      <c r="T1827" s="277"/>
    </row>
    <row r="1828" spans="1:20" ht="51">
      <c r="A1828" s="192">
        <v>206</v>
      </c>
      <c r="B1828" s="68"/>
      <c r="C1828" s="214" t="s">
        <v>87</v>
      </c>
      <c r="D1828" s="215">
        <v>45141</v>
      </c>
      <c r="E1828" s="192" t="s">
        <v>4701</v>
      </c>
      <c r="F1828" s="192" t="s">
        <v>3</v>
      </c>
      <c r="G1828" s="192">
        <v>2130580</v>
      </c>
      <c r="H1828" s="68"/>
      <c r="I1828" s="198" t="s">
        <v>5860</v>
      </c>
      <c r="J1828" s="68"/>
      <c r="K1828" s="68"/>
      <c r="L1828" s="68"/>
      <c r="M1828" s="68"/>
      <c r="N1828" s="362"/>
      <c r="O1828" s="362"/>
      <c r="P1828" s="216">
        <v>0</v>
      </c>
      <c r="Q1828" s="216">
        <v>70</v>
      </c>
      <c r="R1828" s="68" t="s">
        <v>638</v>
      </c>
      <c r="S1828" s="363"/>
      <c r="T1828" s="277"/>
    </row>
    <row r="1829" spans="1:20" ht="63.75">
      <c r="A1829" s="192">
        <v>35</v>
      </c>
      <c r="B1829" s="68"/>
      <c r="C1829" s="214" t="s">
        <v>43</v>
      </c>
      <c r="D1829" s="215">
        <v>45141</v>
      </c>
      <c r="E1829" s="192" t="s">
        <v>4702</v>
      </c>
      <c r="F1829" s="192" t="s">
        <v>3</v>
      </c>
      <c r="G1829" s="192">
        <v>2130593</v>
      </c>
      <c r="H1829" s="68"/>
      <c r="I1829" s="198" t="s">
        <v>5861</v>
      </c>
      <c r="J1829" s="68"/>
      <c r="K1829" s="68"/>
      <c r="L1829" s="68"/>
      <c r="M1829" s="68"/>
      <c r="N1829" s="362"/>
      <c r="O1829" s="362"/>
      <c r="P1829" s="216">
        <v>0</v>
      </c>
      <c r="Q1829" s="216">
        <v>261.8</v>
      </c>
      <c r="R1829" s="68" t="s">
        <v>638</v>
      </c>
      <c r="S1829" s="363"/>
      <c r="T1829" s="277"/>
    </row>
    <row r="1830" spans="1:20" ht="63.75">
      <c r="A1830" s="192">
        <v>35</v>
      </c>
      <c r="B1830" s="68"/>
      <c r="C1830" s="214" t="s">
        <v>43</v>
      </c>
      <c r="D1830" s="215">
        <v>45141</v>
      </c>
      <c r="E1830" s="192" t="s">
        <v>4703</v>
      </c>
      <c r="F1830" s="192" t="s">
        <v>3</v>
      </c>
      <c r="G1830" s="192">
        <v>2130597</v>
      </c>
      <c r="H1830" s="68"/>
      <c r="I1830" s="198" t="s">
        <v>5862</v>
      </c>
      <c r="J1830" s="68"/>
      <c r="K1830" s="68"/>
      <c r="L1830" s="68"/>
      <c r="M1830" s="68"/>
      <c r="N1830" s="362"/>
      <c r="O1830" s="362"/>
      <c r="P1830" s="216">
        <v>0</v>
      </c>
      <c r="Q1830" s="216">
        <v>136.97999999999999</v>
      </c>
      <c r="R1830" s="68" t="s">
        <v>638</v>
      </c>
      <c r="S1830" s="363"/>
      <c r="T1830" s="277"/>
    </row>
    <row r="1831" spans="1:20" ht="63.75">
      <c r="A1831" s="192">
        <v>340</v>
      </c>
      <c r="B1831" s="68"/>
      <c r="C1831" s="214" t="s">
        <v>136</v>
      </c>
      <c r="D1831" s="215">
        <v>45141</v>
      </c>
      <c r="E1831" s="192" t="s">
        <v>4704</v>
      </c>
      <c r="F1831" s="192" t="s">
        <v>6</v>
      </c>
      <c r="G1831" s="192">
        <v>2362492</v>
      </c>
      <c r="H1831" s="68"/>
      <c r="I1831" s="198" t="s">
        <v>5863</v>
      </c>
      <c r="J1831" s="68"/>
      <c r="K1831" s="68"/>
      <c r="L1831" s="68"/>
      <c r="M1831" s="68"/>
      <c r="N1831" s="362"/>
      <c r="O1831" s="362"/>
      <c r="P1831" s="216">
        <v>0</v>
      </c>
      <c r="Q1831" s="216">
        <v>59926.63</v>
      </c>
      <c r="R1831" s="68" t="s">
        <v>638</v>
      </c>
      <c r="S1831" s="363"/>
      <c r="T1831" s="277"/>
    </row>
    <row r="1832" spans="1:20" ht="63.75">
      <c r="A1832" s="192">
        <v>513</v>
      </c>
      <c r="B1832" s="68"/>
      <c r="C1832" s="214" t="s">
        <v>160</v>
      </c>
      <c r="D1832" s="215">
        <v>45141</v>
      </c>
      <c r="E1832" s="192" t="s">
        <v>4705</v>
      </c>
      <c r="F1832" s="192" t="s">
        <v>14</v>
      </c>
      <c r="G1832" s="192">
        <v>2362491</v>
      </c>
      <c r="H1832" s="68"/>
      <c r="I1832" s="198" t="s">
        <v>5864</v>
      </c>
      <c r="J1832" s="68"/>
      <c r="K1832" s="68"/>
      <c r="L1832" s="68"/>
      <c r="M1832" s="68"/>
      <c r="N1832" s="362"/>
      <c r="O1832" s="362"/>
      <c r="P1832" s="216">
        <v>50</v>
      </c>
      <c r="Q1832" s="216">
        <v>0</v>
      </c>
      <c r="R1832" s="68" t="s">
        <v>638</v>
      </c>
      <c r="S1832" s="363"/>
      <c r="T1832" s="277"/>
    </row>
    <row r="1833" spans="1:20" ht="63.75">
      <c r="A1833" s="192">
        <v>340</v>
      </c>
      <c r="B1833" s="68"/>
      <c r="C1833" s="214" t="s">
        <v>136</v>
      </c>
      <c r="D1833" s="215">
        <v>45141</v>
      </c>
      <c r="E1833" s="192" t="s">
        <v>4706</v>
      </c>
      <c r="F1833" s="192" t="s">
        <v>14</v>
      </c>
      <c r="G1833" s="192">
        <v>2362493</v>
      </c>
      <c r="H1833" s="68"/>
      <c r="I1833" s="198" t="s">
        <v>5865</v>
      </c>
      <c r="J1833" s="68"/>
      <c r="K1833" s="68"/>
      <c r="L1833" s="68"/>
      <c r="M1833" s="68"/>
      <c r="N1833" s="362"/>
      <c r="O1833" s="362"/>
      <c r="P1833" s="216">
        <v>50</v>
      </c>
      <c r="Q1833" s="216">
        <v>0</v>
      </c>
      <c r="R1833" s="68" t="s">
        <v>638</v>
      </c>
      <c r="S1833" s="363"/>
      <c r="T1833" s="277"/>
    </row>
    <row r="1834" spans="1:20" ht="89.25">
      <c r="A1834" s="192">
        <v>132</v>
      </c>
      <c r="B1834" s="68"/>
      <c r="C1834" s="214" t="s">
        <v>59</v>
      </c>
      <c r="D1834" s="215">
        <v>45141</v>
      </c>
      <c r="E1834" s="192" t="s">
        <v>4707</v>
      </c>
      <c r="F1834" s="192" t="s">
        <v>10</v>
      </c>
      <c r="G1834" s="192">
        <v>1065879</v>
      </c>
      <c r="H1834" s="68"/>
      <c r="I1834" s="198" t="s">
        <v>5866</v>
      </c>
      <c r="J1834" s="68"/>
      <c r="K1834" s="68"/>
      <c r="L1834" s="68"/>
      <c r="M1834" s="68"/>
      <c r="N1834" s="362"/>
      <c r="O1834" s="362"/>
      <c r="P1834" s="216">
        <v>4319.3900000000003</v>
      </c>
      <c r="Q1834" s="216">
        <v>0</v>
      </c>
      <c r="R1834" s="68" t="s">
        <v>638</v>
      </c>
      <c r="S1834" s="363"/>
      <c r="T1834" s="277"/>
    </row>
    <row r="1835" spans="1:20" ht="89.25">
      <c r="A1835" s="192">
        <v>590</v>
      </c>
      <c r="B1835" s="68"/>
      <c r="C1835" s="214" t="s">
        <v>1286</v>
      </c>
      <c r="D1835" s="215">
        <v>45141</v>
      </c>
      <c r="E1835" s="192" t="s">
        <v>4708</v>
      </c>
      <c r="F1835" s="192" t="s">
        <v>10</v>
      </c>
      <c r="G1835" s="192">
        <v>1065883</v>
      </c>
      <c r="H1835" s="68"/>
      <c r="I1835" s="198" t="s">
        <v>5867</v>
      </c>
      <c r="J1835" s="68"/>
      <c r="K1835" s="68"/>
      <c r="L1835" s="68"/>
      <c r="M1835" s="68"/>
      <c r="N1835" s="362"/>
      <c r="O1835" s="362"/>
      <c r="P1835" s="216">
        <v>507.42</v>
      </c>
      <c r="Q1835" s="216">
        <v>0</v>
      </c>
      <c r="R1835" s="68" t="s">
        <v>638</v>
      </c>
      <c r="S1835" s="363"/>
      <c r="T1835" s="277"/>
    </row>
    <row r="1836" spans="1:20" ht="63.75">
      <c r="A1836" s="192">
        <v>117</v>
      </c>
      <c r="B1836" s="68"/>
      <c r="C1836" s="214" t="s">
        <v>54</v>
      </c>
      <c r="D1836" s="215">
        <v>45141</v>
      </c>
      <c r="E1836" s="192" t="s">
        <v>4709</v>
      </c>
      <c r="F1836" s="192" t="s">
        <v>10</v>
      </c>
      <c r="G1836" s="192">
        <v>1065907</v>
      </c>
      <c r="H1836" s="68"/>
      <c r="I1836" s="198" t="s">
        <v>5868</v>
      </c>
      <c r="J1836" s="68"/>
      <c r="K1836" s="68"/>
      <c r="L1836" s="68"/>
      <c r="M1836" s="68"/>
      <c r="N1836" s="362"/>
      <c r="O1836" s="362"/>
      <c r="P1836" s="216">
        <v>50</v>
      </c>
      <c r="Q1836" s="216">
        <v>0</v>
      </c>
      <c r="R1836" s="68" t="s">
        <v>638</v>
      </c>
      <c r="S1836" s="363"/>
      <c r="T1836" s="277"/>
    </row>
    <row r="1837" spans="1:20" ht="89.25">
      <c r="A1837" s="192" t="s">
        <v>544</v>
      </c>
      <c r="B1837" s="68"/>
      <c r="C1837" s="214" t="s">
        <v>683</v>
      </c>
      <c r="D1837" s="215">
        <v>45141</v>
      </c>
      <c r="E1837" s="192" t="s">
        <v>4710</v>
      </c>
      <c r="F1837" s="192" t="s">
        <v>600</v>
      </c>
      <c r="G1837" s="192">
        <v>5515283</v>
      </c>
      <c r="H1837" s="68"/>
      <c r="I1837" s="198" t="s">
        <v>5869</v>
      </c>
      <c r="J1837" s="68"/>
      <c r="K1837" s="68"/>
      <c r="L1837" s="68"/>
      <c r="M1837" s="68"/>
      <c r="N1837" s="362"/>
      <c r="O1837" s="362"/>
      <c r="P1837" s="216">
        <v>0</v>
      </c>
      <c r="Q1837" s="216">
        <v>6000</v>
      </c>
      <c r="R1837" s="68" t="s">
        <v>638</v>
      </c>
      <c r="S1837" s="363"/>
      <c r="T1837" s="277"/>
    </row>
    <row r="1838" spans="1:20" ht="89.25">
      <c r="A1838" s="192" t="s">
        <v>544</v>
      </c>
      <c r="B1838" s="68"/>
      <c r="C1838" s="214" t="s">
        <v>683</v>
      </c>
      <c r="D1838" s="215">
        <v>45141</v>
      </c>
      <c r="E1838" s="192" t="s">
        <v>4710</v>
      </c>
      <c r="F1838" s="192" t="s">
        <v>600</v>
      </c>
      <c r="G1838" s="192">
        <v>5516696</v>
      </c>
      <c r="H1838" s="68"/>
      <c r="I1838" s="198" t="s">
        <v>5870</v>
      </c>
      <c r="J1838" s="68"/>
      <c r="K1838" s="68"/>
      <c r="L1838" s="68"/>
      <c r="M1838" s="68"/>
      <c r="N1838" s="362"/>
      <c r="O1838" s="362"/>
      <c r="P1838" s="216">
        <v>0</v>
      </c>
      <c r="Q1838" s="216">
        <v>862.5</v>
      </c>
      <c r="R1838" s="68" t="s">
        <v>638</v>
      </c>
      <c r="S1838" s="363"/>
      <c r="T1838" s="277"/>
    </row>
    <row r="1839" spans="1:20" ht="89.25">
      <c r="A1839" s="192" t="s">
        <v>544</v>
      </c>
      <c r="B1839" s="68"/>
      <c r="C1839" s="214" t="s">
        <v>683</v>
      </c>
      <c r="D1839" s="215">
        <v>45141</v>
      </c>
      <c r="E1839" s="192" t="s">
        <v>4710</v>
      </c>
      <c r="F1839" s="192" t="s">
        <v>600</v>
      </c>
      <c r="G1839" s="192">
        <v>5511953</v>
      </c>
      <c r="H1839" s="68"/>
      <c r="I1839" s="198" t="s">
        <v>5871</v>
      </c>
      <c r="J1839" s="68"/>
      <c r="K1839" s="68"/>
      <c r="L1839" s="68"/>
      <c r="M1839" s="68"/>
      <c r="N1839" s="362"/>
      <c r="O1839" s="362"/>
      <c r="P1839" s="216">
        <v>0</v>
      </c>
      <c r="Q1839" s="216">
        <v>1500</v>
      </c>
      <c r="R1839" s="68" t="s">
        <v>638</v>
      </c>
      <c r="S1839" s="363"/>
      <c r="T1839" s="277"/>
    </row>
    <row r="1840" spans="1:20" ht="89.25">
      <c r="A1840" s="192" t="s">
        <v>544</v>
      </c>
      <c r="B1840" s="68"/>
      <c r="C1840" s="214" t="s">
        <v>683</v>
      </c>
      <c r="D1840" s="215">
        <v>45141</v>
      </c>
      <c r="E1840" s="192" t="s">
        <v>4710</v>
      </c>
      <c r="F1840" s="192" t="s">
        <v>600</v>
      </c>
      <c r="G1840" s="192">
        <v>5511969</v>
      </c>
      <c r="H1840" s="68"/>
      <c r="I1840" s="198" t="s">
        <v>5872</v>
      </c>
      <c r="J1840" s="68"/>
      <c r="K1840" s="68"/>
      <c r="L1840" s="68"/>
      <c r="M1840" s="68"/>
      <c r="N1840" s="362"/>
      <c r="O1840" s="362"/>
      <c r="P1840" s="216">
        <v>0</v>
      </c>
      <c r="Q1840" s="216">
        <v>22000</v>
      </c>
      <c r="R1840" s="68" t="s">
        <v>638</v>
      </c>
      <c r="S1840" s="363"/>
      <c r="T1840" s="277"/>
    </row>
    <row r="1841" spans="1:20" ht="89.25">
      <c r="A1841" s="192" t="s">
        <v>544</v>
      </c>
      <c r="B1841" s="68"/>
      <c r="C1841" s="214" t="s">
        <v>683</v>
      </c>
      <c r="D1841" s="215">
        <v>45141</v>
      </c>
      <c r="E1841" s="192" t="s">
        <v>4710</v>
      </c>
      <c r="F1841" s="192" t="s">
        <v>600</v>
      </c>
      <c r="G1841" s="192">
        <v>5512668</v>
      </c>
      <c r="H1841" s="68"/>
      <c r="I1841" s="198" t="s">
        <v>5873</v>
      </c>
      <c r="J1841" s="68"/>
      <c r="K1841" s="68"/>
      <c r="L1841" s="68"/>
      <c r="M1841" s="68"/>
      <c r="N1841" s="362"/>
      <c r="O1841" s="362"/>
      <c r="P1841" s="216">
        <v>0</v>
      </c>
      <c r="Q1841" s="216">
        <v>25</v>
      </c>
      <c r="R1841" s="68" t="s">
        <v>638</v>
      </c>
      <c r="S1841" s="363"/>
      <c r="T1841" s="277"/>
    </row>
    <row r="1842" spans="1:20" ht="89.25">
      <c r="A1842" s="192" t="s">
        <v>544</v>
      </c>
      <c r="B1842" s="68"/>
      <c r="C1842" s="214" t="s">
        <v>683</v>
      </c>
      <c r="D1842" s="215">
        <v>45141</v>
      </c>
      <c r="E1842" s="192" t="s">
        <v>4710</v>
      </c>
      <c r="F1842" s="192" t="s">
        <v>600</v>
      </c>
      <c r="G1842" s="192">
        <v>5512677</v>
      </c>
      <c r="H1842" s="68"/>
      <c r="I1842" s="198" t="s">
        <v>5874</v>
      </c>
      <c r="J1842" s="68"/>
      <c r="K1842" s="68"/>
      <c r="L1842" s="68"/>
      <c r="M1842" s="68"/>
      <c r="N1842" s="362"/>
      <c r="O1842" s="362"/>
      <c r="P1842" s="216">
        <v>0</v>
      </c>
      <c r="Q1842" s="216">
        <v>250</v>
      </c>
      <c r="R1842" s="68" t="s">
        <v>638</v>
      </c>
      <c r="S1842" s="363"/>
      <c r="T1842" s="277"/>
    </row>
    <row r="1843" spans="1:20" ht="89.25">
      <c r="A1843" s="192" t="s">
        <v>544</v>
      </c>
      <c r="B1843" s="68"/>
      <c r="C1843" s="214" t="s">
        <v>683</v>
      </c>
      <c r="D1843" s="215">
        <v>45141</v>
      </c>
      <c r="E1843" s="192" t="s">
        <v>4710</v>
      </c>
      <c r="F1843" s="192" t="s">
        <v>600</v>
      </c>
      <c r="G1843" s="192">
        <v>5512686</v>
      </c>
      <c r="H1843" s="68"/>
      <c r="I1843" s="198" t="s">
        <v>5875</v>
      </c>
      <c r="J1843" s="68"/>
      <c r="K1843" s="68"/>
      <c r="L1843" s="68"/>
      <c r="M1843" s="68"/>
      <c r="N1843" s="362"/>
      <c r="O1843" s="362"/>
      <c r="P1843" s="216">
        <v>0</v>
      </c>
      <c r="Q1843" s="216">
        <v>700</v>
      </c>
      <c r="R1843" s="68" t="s">
        <v>638</v>
      </c>
      <c r="S1843" s="363"/>
      <c r="T1843" s="277"/>
    </row>
    <row r="1844" spans="1:20" ht="89.25">
      <c r="A1844" s="192" t="s">
        <v>544</v>
      </c>
      <c r="B1844" s="68"/>
      <c r="C1844" s="214" t="s">
        <v>683</v>
      </c>
      <c r="D1844" s="215">
        <v>45141</v>
      </c>
      <c r="E1844" s="192" t="s">
        <v>4710</v>
      </c>
      <c r="F1844" s="192" t="s">
        <v>600</v>
      </c>
      <c r="G1844" s="192">
        <v>5512687</v>
      </c>
      <c r="H1844" s="68"/>
      <c r="I1844" s="198" t="s">
        <v>5876</v>
      </c>
      <c r="J1844" s="68"/>
      <c r="K1844" s="68"/>
      <c r="L1844" s="68"/>
      <c r="M1844" s="68"/>
      <c r="N1844" s="362"/>
      <c r="O1844" s="362"/>
      <c r="P1844" s="216">
        <v>0</v>
      </c>
      <c r="Q1844" s="216">
        <v>194</v>
      </c>
      <c r="R1844" s="68" t="s">
        <v>638</v>
      </c>
      <c r="S1844" s="363"/>
      <c r="T1844" s="277"/>
    </row>
    <row r="1845" spans="1:20" ht="89.25">
      <c r="A1845" s="192" t="s">
        <v>544</v>
      </c>
      <c r="B1845" s="68"/>
      <c r="C1845" s="214" t="s">
        <v>683</v>
      </c>
      <c r="D1845" s="215">
        <v>45141</v>
      </c>
      <c r="E1845" s="192" t="s">
        <v>4710</v>
      </c>
      <c r="F1845" s="192" t="s">
        <v>600</v>
      </c>
      <c r="G1845" s="192">
        <v>5512706</v>
      </c>
      <c r="H1845" s="68"/>
      <c r="I1845" s="198" t="s">
        <v>5877</v>
      </c>
      <c r="J1845" s="68"/>
      <c r="K1845" s="68"/>
      <c r="L1845" s="68"/>
      <c r="M1845" s="68"/>
      <c r="N1845" s="362"/>
      <c r="O1845" s="362"/>
      <c r="P1845" s="216">
        <v>0</v>
      </c>
      <c r="Q1845" s="216">
        <v>9750</v>
      </c>
      <c r="R1845" s="68" t="s">
        <v>638</v>
      </c>
      <c r="S1845" s="363"/>
      <c r="T1845" s="277"/>
    </row>
    <row r="1846" spans="1:20" ht="89.25">
      <c r="A1846" s="192" t="s">
        <v>544</v>
      </c>
      <c r="B1846" s="68"/>
      <c r="C1846" s="214" t="s">
        <v>683</v>
      </c>
      <c r="D1846" s="215">
        <v>45141</v>
      </c>
      <c r="E1846" s="192" t="s">
        <v>4710</v>
      </c>
      <c r="F1846" s="192" t="s">
        <v>600</v>
      </c>
      <c r="G1846" s="192">
        <v>5514362</v>
      </c>
      <c r="H1846" s="68"/>
      <c r="I1846" s="198" t="s">
        <v>5878</v>
      </c>
      <c r="J1846" s="68"/>
      <c r="K1846" s="68"/>
      <c r="L1846" s="68"/>
      <c r="M1846" s="68"/>
      <c r="N1846" s="362"/>
      <c r="O1846" s="362"/>
      <c r="P1846" s="216">
        <v>0</v>
      </c>
      <c r="Q1846" s="216">
        <v>2063</v>
      </c>
      <c r="R1846" s="68" t="s">
        <v>638</v>
      </c>
      <c r="S1846" s="363"/>
      <c r="T1846" s="277"/>
    </row>
    <row r="1847" spans="1:20" ht="89.25">
      <c r="A1847" s="192" t="s">
        <v>544</v>
      </c>
      <c r="B1847" s="68"/>
      <c r="C1847" s="214" t="s">
        <v>683</v>
      </c>
      <c r="D1847" s="215">
        <v>45141</v>
      </c>
      <c r="E1847" s="192" t="s">
        <v>4710</v>
      </c>
      <c r="F1847" s="192" t="s">
        <v>600</v>
      </c>
      <c r="G1847" s="192">
        <v>5515298</v>
      </c>
      <c r="H1847" s="68"/>
      <c r="I1847" s="198" t="s">
        <v>5879</v>
      </c>
      <c r="J1847" s="68"/>
      <c r="K1847" s="68"/>
      <c r="L1847" s="68"/>
      <c r="M1847" s="68"/>
      <c r="N1847" s="362"/>
      <c r="O1847" s="362"/>
      <c r="P1847" s="216">
        <v>0</v>
      </c>
      <c r="Q1847" s="216">
        <v>1300</v>
      </c>
      <c r="R1847" s="68" t="s">
        <v>638</v>
      </c>
      <c r="S1847" s="363"/>
      <c r="T1847" s="277"/>
    </row>
    <row r="1848" spans="1:20" ht="89.25">
      <c r="A1848" s="192" t="s">
        <v>544</v>
      </c>
      <c r="B1848" s="68"/>
      <c r="C1848" s="214" t="s">
        <v>683</v>
      </c>
      <c r="D1848" s="215">
        <v>45141</v>
      </c>
      <c r="E1848" s="192" t="s">
        <v>4710</v>
      </c>
      <c r="F1848" s="192" t="s">
        <v>600</v>
      </c>
      <c r="G1848" s="192">
        <v>5516102</v>
      </c>
      <c r="H1848" s="68"/>
      <c r="I1848" s="198" t="s">
        <v>5880</v>
      </c>
      <c r="J1848" s="68"/>
      <c r="K1848" s="68"/>
      <c r="L1848" s="68"/>
      <c r="M1848" s="68"/>
      <c r="N1848" s="362"/>
      <c r="O1848" s="362"/>
      <c r="P1848" s="216">
        <v>0</v>
      </c>
      <c r="Q1848" s="216">
        <v>3349.5</v>
      </c>
      <c r="R1848" s="68" t="s">
        <v>638</v>
      </c>
      <c r="S1848" s="363"/>
      <c r="T1848" s="277"/>
    </row>
    <row r="1849" spans="1:20" ht="89.25">
      <c r="A1849" s="192" t="s">
        <v>544</v>
      </c>
      <c r="B1849" s="68"/>
      <c r="C1849" s="214" t="s">
        <v>683</v>
      </c>
      <c r="D1849" s="215">
        <v>45141</v>
      </c>
      <c r="E1849" s="192" t="s">
        <v>4710</v>
      </c>
      <c r="F1849" s="192" t="s">
        <v>600</v>
      </c>
      <c r="G1849" s="192">
        <v>5516123</v>
      </c>
      <c r="H1849" s="68"/>
      <c r="I1849" s="198" t="s">
        <v>5881</v>
      </c>
      <c r="J1849" s="68"/>
      <c r="K1849" s="68"/>
      <c r="L1849" s="68"/>
      <c r="M1849" s="68"/>
      <c r="N1849" s="362"/>
      <c r="O1849" s="362"/>
      <c r="P1849" s="216">
        <v>0</v>
      </c>
      <c r="Q1849" s="216">
        <v>3000</v>
      </c>
      <c r="R1849" s="68" t="s">
        <v>638</v>
      </c>
      <c r="S1849" s="363"/>
      <c r="T1849" s="277"/>
    </row>
    <row r="1850" spans="1:20" ht="89.25">
      <c r="A1850" s="192" t="s">
        <v>544</v>
      </c>
      <c r="B1850" s="68"/>
      <c r="C1850" s="214" t="s">
        <v>683</v>
      </c>
      <c r="D1850" s="215">
        <v>45141</v>
      </c>
      <c r="E1850" s="192" t="s">
        <v>4710</v>
      </c>
      <c r="F1850" s="192" t="s">
        <v>600</v>
      </c>
      <c r="G1850" s="192">
        <v>5516211</v>
      </c>
      <c r="H1850" s="68"/>
      <c r="I1850" s="198" t="s">
        <v>5882</v>
      </c>
      <c r="J1850" s="68"/>
      <c r="K1850" s="68"/>
      <c r="L1850" s="68"/>
      <c r="M1850" s="68"/>
      <c r="N1850" s="362"/>
      <c r="O1850" s="362"/>
      <c r="P1850" s="216">
        <v>0</v>
      </c>
      <c r="Q1850" s="216">
        <v>22639</v>
      </c>
      <c r="R1850" s="68" t="s">
        <v>638</v>
      </c>
      <c r="S1850" s="363"/>
      <c r="T1850" s="277"/>
    </row>
    <row r="1851" spans="1:20" ht="89.25">
      <c r="A1851" s="192" t="s">
        <v>544</v>
      </c>
      <c r="B1851" s="68"/>
      <c r="C1851" s="214" t="s">
        <v>683</v>
      </c>
      <c r="D1851" s="215">
        <v>45141</v>
      </c>
      <c r="E1851" s="192" t="s">
        <v>4710</v>
      </c>
      <c r="F1851" s="192" t="s">
        <v>600</v>
      </c>
      <c r="G1851" s="192">
        <v>5516239</v>
      </c>
      <c r="H1851" s="68"/>
      <c r="I1851" s="198" t="s">
        <v>5883</v>
      </c>
      <c r="J1851" s="68"/>
      <c r="K1851" s="68"/>
      <c r="L1851" s="68"/>
      <c r="M1851" s="68"/>
      <c r="N1851" s="362"/>
      <c r="O1851" s="362"/>
      <c r="P1851" s="216">
        <v>0</v>
      </c>
      <c r="Q1851" s="216">
        <v>4850</v>
      </c>
      <c r="R1851" s="68" t="s">
        <v>638</v>
      </c>
      <c r="S1851" s="363"/>
      <c r="T1851" s="277"/>
    </row>
    <row r="1852" spans="1:20" ht="89.25">
      <c r="A1852" s="192" t="s">
        <v>544</v>
      </c>
      <c r="B1852" s="68"/>
      <c r="C1852" s="214" t="s">
        <v>683</v>
      </c>
      <c r="D1852" s="215">
        <v>45141</v>
      </c>
      <c r="E1852" s="192" t="s">
        <v>4710</v>
      </c>
      <c r="F1852" s="192" t="s">
        <v>600</v>
      </c>
      <c r="G1852" s="192">
        <v>5516271</v>
      </c>
      <c r="H1852" s="68"/>
      <c r="I1852" s="198" t="s">
        <v>5884</v>
      </c>
      <c r="J1852" s="68"/>
      <c r="K1852" s="68"/>
      <c r="L1852" s="68"/>
      <c r="M1852" s="68"/>
      <c r="N1852" s="362"/>
      <c r="O1852" s="362"/>
      <c r="P1852" s="216">
        <v>0</v>
      </c>
      <c r="Q1852" s="216">
        <v>7500</v>
      </c>
      <c r="R1852" s="68" t="s">
        <v>638</v>
      </c>
      <c r="S1852" s="363"/>
      <c r="T1852" s="277"/>
    </row>
    <row r="1853" spans="1:20" ht="89.25">
      <c r="A1853" s="192" t="s">
        <v>544</v>
      </c>
      <c r="B1853" s="68"/>
      <c r="C1853" s="214" t="s">
        <v>683</v>
      </c>
      <c r="D1853" s="215">
        <v>45141</v>
      </c>
      <c r="E1853" s="192" t="s">
        <v>4710</v>
      </c>
      <c r="F1853" s="192" t="s">
        <v>600</v>
      </c>
      <c r="G1853" s="192">
        <v>5516356</v>
      </c>
      <c r="H1853" s="68"/>
      <c r="I1853" s="198" t="s">
        <v>5885</v>
      </c>
      <c r="J1853" s="68"/>
      <c r="K1853" s="68"/>
      <c r="L1853" s="68"/>
      <c r="M1853" s="68"/>
      <c r="N1853" s="362"/>
      <c r="O1853" s="362"/>
      <c r="P1853" s="216">
        <v>0</v>
      </c>
      <c r="Q1853" s="216">
        <v>3000</v>
      </c>
      <c r="R1853" s="68" t="s">
        <v>638</v>
      </c>
      <c r="S1853" s="363"/>
      <c r="T1853" s="277"/>
    </row>
    <row r="1854" spans="1:20" ht="89.25">
      <c r="A1854" s="192" t="s">
        <v>544</v>
      </c>
      <c r="B1854" s="68"/>
      <c r="C1854" s="214" t="s">
        <v>683</v>
      </c>
      <c r="D1854" s="215">
        <v>45141</v>
      </c>
      <c r="E1854" s="192" t="s">
        <v>4710</v>
      </c>
      <c r="F1854" s="192" t="s">
        <v>600</v>
      </c>
      <c r="G1854" s="192">
        <v>5962200</v>
      </c>
      <c r="H1854" s="68"/>
      <c r="I1854" s="198" t="s">
        <v>5886</v>
      </c>
      <c r="J1854" s="68"/>
      <c r="K1854" s="68"/>
      <c r="L1854" s="68"/>
      <c r="M1854" s="68"/>
      <c r="N1854" s="362"/>
      <c r="O1854" s="362"/>
      <c r="P1854" s="216">
        <v>0</v>
      </c>
      <c r="Q1854" s="216">
        <v>7538</v>
      </c>
      <c r="R1854" s="68" t="s">
        <v>638</v>
      </c>
      <c r="S1854" s="363"/>
      <c r="T1854" s="277"/>
    </row>
    <row r="1855" spans="1:20" ht="89.25">
      <c r="A1855" s="192" t="s">
        <v>544</v>
      </c>
      <c r="B1855" s="68"/>
      <c r="C1855" s="214" t="s">
        <v>683</v>
      </c>
      <c r="D1855" s="215">
        <v>45141</v>
      </c>
      <c r="E1855" s="192" t="s">
        <v>4710</v>
      </c>
      <c r="F1855" s="192" t="s">
        <v>600</v>
      </c>
      <c r="G1855" s="192">
        <v>5516374</v>
      </c>
      <c r="H1855" s="68"/>
      <c r="I1855" s="198" t="s">
        <v>5887</v>
      </c>
      <c r="J1855" s="68"/>
      <c r="K1855" s="68"/>
      <c r="L1855" s="68"/>
      <c r="M1855" s="68"/>
      <c r="N1855" s="362"/>
      <c r="O1855" s="362"/>
      <c r="P1855" s="216">
        <v>0</v>
      </c>
      <c r="Q1855" s="216">
        <v>17000</v>
      </c>
      <c r="R1855" s="68" t="s">
        <v>638</v>
      </c>
      <c r="S1855" s="363"/>
      <c r="T1855" s="277"/>
    </row>
    <row r="1856" spans="1:20" ht="89.25">
      <c r="A1856" s="192" t="s">
        <v>544</v>
      </c>
      <c r="B1856" s="68"/>
      <c r="C1856" s="214" t="s">
        <v>683</v>
      </c>
      <c r="D1856" s="215">
        <v>45141</v>
      </c>
      <c r="E1856" s="192" t="s">
        <v>4710</v>
      </c>
      <c r="F1856" s="192" t="s">
        <v>600</v>
      </c>
      <c r="G1856" s="192">
        <v>5516630</v>
      </c>
      <c r="H1856" s="68"/>
      <c r="I1856" s="198" t="s">
        <v>5888</v>
      </c>
      <c r="J1856" s="68"/>
      <c r="K1856" s="68"/>
      <c r="L1856" s="68"/>
      <c r="M1856" s="68"/>
      <c r="N1856" s="362"/>
      <c r="O1856" s="362"/>
      <c r="P1856" s="216">
        <v>0</v>
      </c>
      <c r="Q1856" s="216">
        <v>275</v>
      </c>
      <c r="R1856" s="68" t="s">
        <v>638</v>
      </c>
      <c r="S1856" s="363"/>
      <c r="T1856" s="277"/>
    </row>
    <row r="1857" spans="1:20" ht="89.25">
      <c r="A1857" s="192" t="s">
        <v>544</v>
      </c>
      <c r="B1857" s="68"/>
      <c r="C1857" s="214" t="s">
        <v>683</v>
      </c>
      <c r="D1857" s="215">
        <v>45141</v>
      </c>
      <c r="E1857" s="192" t="s">
        <v>4710</v>
      </c>
      <c r="F1857" s="192" t="s">
        <v>600</v>
      </c>
      <c r="G1857" s="192">
        <v>5516629</v>
      </c>
      <c r="H1857" s="68"/>
      <c r="I1857" s="198" t="s">
        <v>5889</v>
      </c>
      <c r="J1857" s="68"/>
      <c r="K1857" s="68"/>
      <c r="L1857" s="68"/>
      <c r="M1857" s="68"/>
      <c r="N1857" s="362"/>
      <c r="O1857" s="362"/>
      <c r="P1857" s="216">
        <v>0</v>
      </c>
      <c r="Q1857" s="216">
        <v>2000</v>
      </c>
      <c r="R1857" s="68" t="s">
        <v>638</v>
      </c>
      <c r="S1857" s="363"/>
      <c r="T1857" s="277"/>
    </row>
    <row r="1858" spans="1:20" ht="89.25">
      <c r="A1858" s="192" t="s">
        <v>544</v>
      </c>
      <c r="B1858" s="68"/>
      <c r="C1858" s="214" t="s">
        <v>683</v>
      </c>
      <c r="D1858" s="215">
        <v>45141</v>
      </c>
      <c r="E1858" s="192" t="s">
        <v>4710</v>
      </c>
      <c r="F1858" s="192" t="s">
        <v>600</v>
      </c>
      <c r="G1858" s="192">
        <v>5516640</v>
      </c>
      <c r="H1858" s="68"/>
      <c r="I1858" s="198" t="s">
        <v>5890</v>
      </c>
      <c r="J1858" s="68"/>
      <c r="K1858" s="68"/>
      <c r="L1858" s="68"/>
      <c r="M1858" s="68"/>
      <c r="N1858" s="362"/>
      <c r="O1858" s="362"/>
      <c r="P1858" s="216">
        <v>0</v>
      </c>
      <c r="Q1858" s="216">
        <v>1888</v>
      </c>
      <c r="R1858" s="68" t="s">
        <v>638</v>
      </c>
      <c r="S1858" s="363"/>
      <c r="T1858" s="277"/>
    </row>
    <row r="1859" spans="1:20" ht="89.25">
      <c r="A1859" s="192" t="s">
        <v>544</v>
      </c>
      <c r="B1859" s="68"/>
      <c r="C1859" s="214" t="s">
        <v>683</v>
      </c>
      <c r="D1859" s="215">
        <v>45141</v>
      </c>
      <c r="E1859" s="192" t="s">
        <v>4710</v>
      </c>
      <c r="F1859" s="192" t="s">
        <v>600</v>
      </c>
      <c r="G1859" s="192">
        <v>5516654</v>
      </c>
      <c r="H1859" s="68"/>
      <c r="I1859" s="198" t="s">
        <v>5891</v>
      </c>
      <c r="J1859" s="68"/>
      <c r="K1859" s="68"/>
      <c r="L1859" s="68"/>
      <c r="M1859" s="68"/>
      <c r="N1859" s="362"/>
      <c r="O1859" s="362"/>
      <c r="P1859" s="216">
        <v>0</v>
      </c>
      <c r="Q1859" s="216">
        <v>209</v>
      </c>
      <c r="R1859" s="68" t="s">
        <v>638</v>
      </c>
      <c r="S1859" s="363"/>
      <c r="T1859" s="277"/>
    </row>
    <row r="1860" spans="1:20" ht="89.25">
      <c r="A1860" s="192" t="s">
        <v>544</v>
      </c>
      <c r="B1860" s="68"/>
      <c r="C1860" s="214" t="s">
        <v>683</v>
      </c>
      <c r="D1860" s="215">
        <v>45141</v>
      </c>
      <c r="E1860" s="192" t="s">
        <v>4710</v>
      </c>
      <c r="F1860" s="192" t="s">
        <v>600</v>
      </c>
      <c r="G1860" s="192">
        <v>5516666</v>
      </c>
      <c r="H1860" s="68"/>
      <c r="I1860" s="198" t="s">
        <v>5892</v>
      </c>
      <c r="J1860" s="68"/>
      <c r="K1860" s="68"/>
      <c r="L1860" s="68"/>
      <c r="M1860" s="68"/>
      <c r="N1860" s="362"/>
      <c r="O1860" s="362"/>
      <c r="P1860" s="216">
        <v>0</v>
      </c>
      <c r="Q1860" s="216">
        <v>2250</v>
      </c>
      <c r="R1860" s="68" t="s">
        <v>638</v>
      </c>
      <c r="S1860" s="363"/>
      <c r="T1860" s="277"/>
    </row>
    <row r="1861" spans="1:20" ht="89.25">
      <c r="A1861" s="192" t="s">
        <v>544</v>
      </c>
      <c r="B1861" s="68"/>
      <c r="C1861" s="214" t="s">
        <v>683</v>
      </c>
      <c r="D1861" s="215">
        <v>45141</v>
      </c>
      <c r="E1861" s="192" t="s">
        <v>4710</v>
      </c>
      <c r="F1861" s="192" t="s">
        <v>600</v>
      </c>
      <c r="G1861" s="192">
        <v>5516667</v>
      </c>
      <c r="H1861" s="68"/>
      <c r="I1861" s="198" t="s">
        <v>5893</v>
      </c>
      <c r="J1861" s="68"/>
      <c r="K1861" s="68"/>
      <c r="L1861" s="68"/>
      <c r="M1861" s="68"/>
      <c r="N1861" s="362"/>
      <c r="O1861" s="362"/>
      <c r="P1861" s="216">
        <v>0</v>
      </c>
      <c r="Q1861" s="216">
        <v>7000</v>
      </c>
      <c r="R1861" s="68" t="s">
        <v>638</v>
      </c>
      <c r="S1861" s="363"/>
      <c r="T1861" s="277"/>
    </row>
    <row r="1862" spans="1:20" ht="89.25">
      <c r="A1862" s="192" t="s">
        <v>544</v>
      </c>
      <c r="B1862" s="68"/>
      <c r="C1862" s="214" t="s">
        <v>683</v>
      </c>
      <c r="D1862" s="215">
        <v>45141</v>
      </c>
      <c r="E1862" s="192" t="s">
        <v>4710</v>
      </c>
      <c r="F1862" s="192" t="s">
        <v>600</v>
      </c>
      <c r="G1862" s="192">
        <v>5515291</v>
      </c>
      <c r="H1862" s="68"/>
      <c r="I1862" s="198" t="s">
        <v>5894</v>
      </c>
      <c r="J1862" s="68"/>
      <c r="K1862" s="68"/>
      <c r="L1862" s="68"/>
      <c r="M1862" s="68"/>
      <c r="N1862" s="362"/>
      <c r="O1862" s="362"/>
      <c r="P1862" s="216">
        <v>0</v>
      </c>
      <c r="Q1862" s="216">
        <v>16500</v>
      </c>
      <c r="R1862" s="68" t="s">
        <v>638</v>
      </c>
      <c r="S1862" s="363"/>
      <c r="T1862" s="277"/>
    </row>
    <row r="1863" spans="1:20" ht="89.25">
      <c r="A1863" s="192" t="s">
        <v>544</v>
      </c>
      <c r="B1863" s="68"/>
      <c r="C1863" s="214" t="s">
        <v>683</v>
      </c>
      <c r="D1863" s="215">
        <v>45141</v>
      </c>
      <c r="E1863" s="192" t="s">
        <v>4710</v>
      </c>
      <c r="F1863" s="192" t="s">
        <v>600</v>
      </c>
      <c r="G1863" s="192">
        <v>5516680</v>
      </c>
      <c r="H1863" s="68"/>
      <c r="I1863" s="198" t="s">
        <v>5895</v>
      </c>
      <c r="J1863" s="68"/>
      <c r="K1863" s="68"/>
      <c r="L1863" s="68"/>
      <c r="M1863" s="68"/>
      <c r="N1863" s="362"/>
      <c r="O1863" s="362"/>
      <c r="P1863" s="216">
        <v>0</v>
      </c>
      <c r="Q1863" s="216">
        <v>14000</v>
      </c>
      <c r="R1863" s="68" t="s">
        <v>638</v>
      </c>
      <c r="S1863" s="363"/>
      <c r="T1863" s="277"/>
    </row>
    <row r="1864" spans="1:20" ht="89.25">
      <c r="A1864" s="192" t="s">
        <v>544</v>
      </c>
      <c r="B1864" s="68"/>
      <c r="C1864" s="214" t="s">
        <v>683</v>
      </c>
      <c r="D1864" s="215">
        <v>45141</v>
      </c>
      <c r="E1864" s="192" t="s">
        <v>4710</v>
      </c>
      <c r="F1864" s="192" t="s">
        <v>600</v>
      </c>
      <c r="G1864" s="192">
        <v>5516805</v>
      </c>
      <c r="H1864" s="68"/>
      <c r="I1864" s="198" t="s">
        <v>5896</v>
      </c>
      <c r="J1864" s="68"/>
      <c r="K1864" s="68"/>
      <c r="L1864" s="68"/>
      <c r="M1864" s="68"/>
      <c r="N1864" s="362"/>
      <c r="O1864" s="362"/>
      <c r="P1864" s="216">
        <v>0</v>
      </c>
      <c r="Q1864" s="216">
        <v>177</v>
      </c>
      <c r="R1864" s="68" t="s">
        <v>638</v>
      </c>
      <c r="S1864" s="363"/>
      <c r="T1864" s="277"/>
    </row>
    <row r="1865" spans="1:20" ht="89.25">
      <c r="A1865" s="192" t="s">
        <v>544</v>
      </c>
      <c r="B1865" s="68"/>
      <c r="C1865" s="214" t="s">
        <v>683</v>
      </c>
      <c r="D1865" s="215">
        <v>45141</v>
      </c>
      <c r="E1865" s="192" t="s">
        <v>4710</v>
      </c>
      <c r="F1865" s="192" t="s">
        <v>600</v>
      </c>
      <c r="G1865" s="192">
        <v>5515292</v>
      </c>
      <c r="H1865" s="68"/>
      <c r="I1865" s="198" t="s">
        <v>5897</v>
      </c>
      <c r="J1865" s="68"/>
      <c r="K1865" s="68"/>
      <c r="L1865" s="68"/>
      <c r="M1865" s="68"/>
      <c r="N1865" s="362"/>
      <c r="O1865" s="362"/>
      <c r="P1865" s="216">
        <v>0</v>
      </c>
      <c r="Q1865" s="216">
        <v>4912.5</v>
      </c>
      <c r="R1865" s="68" t="s">
        <v>638</v>
      </c>
      <c r="S1865" s="363"/>
      <c r="T1865" s="277"/>
    </row>
    <row r="1866" spans="1:20" ht="89.25">
      <c r="A1866" s="192" t="s">
        <v>544</v>
      </c>
      <c r="B1866" s="68"/>
      <c r="C1866" s="214" t="s">
        <v>683</v>
      </c>
      <c r="D1866" s="215">
        <v>45141</v>
      </c>
      <c r="E1866" s="192" t="s">
        <v>4710</v>
      </c>
      <c r="F1866" s="192" t="s">
        <v>600</v>
      </c>
      <c r="G1866" s="192">
        <v>5962204</v>
      </c>
      <c r="H1866" s="68"/>
      <c r="I1866" s="198" t="s">
        <v>5898</v>
      </c>
      <c r="J1866" s="68"/>
      <c r="K1866" s="68"/>
      <c r="L1866" s="68"/>
      <c r="M1866" s="68"/>
      <c r="N1866" s="362"/>
      <c r="O1866" s="362"/>
      <c r="P1866" s="216">
        <v>0</v>
      </c>
      <c r="Q1866" s="216">
        <v>7363</v>
      </c>
      <c r="R1866" s="68" t="s">
        <v>638</v>
      </c>
      <c r="S1866" s="363"/>
      <c r="T1866" s="277"/>
    </row>
    <row r="1867" spans="1:20" ht="89.25">
      <c r="A1867" s="192" t="s">
        <v>544</v>
      </c>
      <c r="B1867" s="68"/>
      <c r="C1867" s="214" t="s">
        <v>683</v>
      </c>
      <c r="D1867" s="215">
        <v>45141</v>
      </c>
      <c r="E1867" s="192" t="s">
        <v>4710</v>
      </c>
      <c r="F1867" s="192" t="s">
        <v>600</v>
      </c>
      <c r="G1867" s="192">
        <v>5516804</v>
      </c>
      <c r="H1867" s="68"/>
      <c r="I1867" s="198" t="s">
        <v>5899</v>
      </c>
      <c r="J1867" s="68"/>
      <c r="K1867" s="68"/>
      <c r="L1867" s="68"/>
      <c r="M1867" s="68"/>
      <c r="N1867" s="362"/>
      <c r="O1867" s="362"/>
      <c r="P1867" s="216">
        <v>0</v>
      </c>
      <c r="Q1867" s="216">
        <v>7000</v>
      </c>
      <c r="R1867" s="68" t="s">
        <v>638</v>
      </c>
      <c r="S1867" s="363"/>
      <c r="T1867" s="277"/>
    </row>
    <row r="1868" spans="1:20" ht="89.25">
      <c r="A1868" s="192" t="s">
        <v>544</v>
      </c>
      <c r="B1868" s="68"/>
      <c r="C1868" s="214" t="s">
        <v>683</v>
      </c>
      <c r="D1868" s="215">
        <v>45141</v>
      </c>
      <c r="E1868" s="192" t="s">
        <v>4710</v>
      </c>
      <c r="F1868" s="192" t="s">
        <v>600</v>
      </c>
      <c r="G1868" s="192">
        <v>5513785</v>
      </c>
      <c r="H1868" s="68"/>
      <c r="I1868" s="198" t="s">
        <v>5900</v>
      </c>
      <c r="J1868" s="68"/>
      <c r="K1868" s="68"/>
      <c r="L1868" s="68"/>
      <c r="M1868" s="68"/>
      <c r="N1868" s="362"/>
      <c r="O1868" s="362"/>
      <c r="P1868" s="216">
        <v>0</v>
      </c>
      <c r="Q1868" s="216">
        <v>77250</v>
      </c>
      <c r="R1868" s="68" t="s">
        <v>638</v>
      </c>
      <c r="S1868" s="363"/>
      <c r="T1868" s="277"/>
    </row>
    <row r="1869" spans="1:20" ht="89.25">
      <c r="A1869" s="192" t="s">
        <v>544</v>
      </c>
      <c r="B1869" s="68"/>
      <c r="C1869" s="214" t="s">
        <v>683</v>
      </c>
      <c r="D1869" s="215">
        <v>45141</v>
      </c>
      <c r="E1869" s="192" t="s">
        <v>4710</v>
      </c>
      <c r="F1869" s="192" t="s">
        <v>600</v>
      </c>
      <c r="G1869" s="192">
        <v>5516787</v>
      </c>
      <c r="H1869" s="68"/>
      <c r="I1869" s="198" t="s">
        <v>5901</v>
      </c>
      <c r="J1869" s="68"/>
      <c r="K1869" s="68"/>
      <c r="L1869" s="68"/>
      <c r="M1869" s="68"/>
      <c r="N1869" s="362"/>
      <c r="O1869" s="362"/>
      <c r="P1869" s="216">
        <v>0</v>
      </c>
      <c r="Q1869" s="216">
        <v>6750</v>
      </c>
      <c r="R1869" s="68" t="s">
        <v>638</v>
      </c>
      <c r="S1869" s="363"/>
      <c r="T1869" s="277"/>
    </row>
    <row r="1870" spans="1:20" ht="89.25">
      <c r="A1870" s="192" t="s">
        <v>544</v>
      </c>
      <c r="B1870" s="68"/>
      <c r="C1870" s="214" t="s">
        <v>683</v>
      </c>
      <c r="D1870" s="215">
        <v>45141</v>
      </c>
      <c r="E1870" s="192" t="s">
        <v>4710</v>
      </c>
      <c r="F1870" s="192" t="s">
        <v>600</v>
      </c>
      <c r="G1870" s="192">
        <v>5516819</v>
      </c>
      <c r="H1870" s="68"/>
      <c r="I1870" s="198" t="s">
        <v>5902</v>
      </c>
      <c r="J1870" s="68"/>
      <c r="K1870" s="68"/>
      <c r="L1870" s="68"/>
      <c r="M1870" s="68"/>
      <c r="N1870" s="362"/>
      <c r="O1870" s="362"/>
      <c r="P1870" s="216">
        <v>0</v>
      </c>
      <c r="Q1870" s="216">
        <v>3500</v>
      </c>
      <c r="R1870" s="68" t="s">
        <v>638</v>
      </c>
      <c r="S1870" s="363"/>
      <c r="T1870" s="277"/>
    </row>
    <row r="1871" spans="1:20" ht="89.25">
      <c r="A1871" s="192" t="s">
        <v>544</v>
      </c>
      <c r="B1871" s="68"/>
      <c r="C1871" s="214" t="s">
        <v>683</v>
      </c>
      <c r="D1871" s="215">
        <v>45141</v>
      </c>
      <c r="E1871" s="192" t="s">
        <v>4710</v>
      </c>
      <c r="F1871" s="192" t="s">
        <v>600</v>
      </c>
      <c r="G1871" s="192">
        <v>5516749</v>
      </c>
      <c r="H1871" s="68"/>
      <c r="I1871" s="198" t="s">
        <v>5903</v>
      </c>
      <c r="J1871" s="68"/>
      <c r="K1871" s="68"/>
      <c r="L1871" s="68"/>
      <c r="M1871" s="68"/>
      <c r="N1871" s="362"/>
      <c r="O1871" s="362"/>
      <c r="P1871" s="216">
        <v>0</v>
      </c>
      <c r="Q1871" s="216">
        <v>1000</v>
      </c>
      <c r="R1871" s="68" t="s">
        <v>638</v>
      </c>
      <c r="S1871" s="363"/>
      <c r="T1871" s="277"/>
    </row>
    <row r="1872" spans="1:20" ht="89.25">
      <c r="A1872" s="192" t="s">
        <v>544</v>
      </c>
      <c r="B1872" s="68"/>
      <c r="C1872" s="214" t="s">
        <v>683</v>
      </c>
      <c r="D1872" s="215">
        <v>45141</v>
      </c>
      <c r="E1872" s="192" t="s">
        <v>4710</v>
      </c>
      <c r="F1872" s="192" t="s">
        <v>600</v>
      </c>
      <c r="G1872" s="192">
        <v>5513793</v>
      </c>
      <c r="H1872" s="68"/>
      <c r="I1872" s="198" t="s">
        <v>5904</v>
      </c>
      <c r="J1872" s="68"/>
      <c r="K1872" s="68"/>
      <c r="L1872" s="68"/>
      <c r="M1872" s="68"/>
      <c r="N1872" s="362"/>
      <c r="O1872" s="362"/>
      <c r="P1872" s="216">
        <v>0</v>
      </c>
      <c r="Q1872" s="216">
        <v>22013</v>
      </c>
      <c r="R1872" s="68" t="s">
        <v>638</v>
      </c>
      <c r="S1872" s="363"/>
      <c r="T1872" s="277"/>
    </row>
    <row r="1873" spans="1:20" ht="89.25">
      <c r="A1873" s="192" t="s">
        <v>544</v>
      </c>
      <c r="B1873" s="68"/>
      <c r="C1873" s="214" t="s">
        <v>683</v>
      </c>
      <c r="D1873" s="215">
        <v>45141</v>
      </c>
      <c r="E1873" s="192" t="s">
        <v>4710</v>
      </c>
      <c r="F1873" s="192" t="s">
        <v>600</v>
      </c>
      <c r="G1873" s="192">
        <v>5516786</v>
      </c>
      <c r="H1873" s="68"/>
      <c r="I1873" s="198" t="s">
        <v>5905</v>
      </c>
      <c r="J1873" s="68"/>
      <c r="K1873" s="68"/>
      <c r="L1873" s="68"/>
      <c r="M1873" s="68"/>
      <c r="N1873" s="362"/>
      <c r="O1873" s="362"/>
      <c r="P1873" s="216">
        <v>0</v>
      </c>
      <c r="Q1873" s="216">
        <v>500</v>
      </c>
      <c r="R1873" s="68" t="s">
        <v>638</v>
      </c>
      <c r="S1873" s="363"/>
      <c r="T1873" s="277"/>
    </row>
    <row r="1874" spans="1:20" ht="89.25">
      <c r="A1874" s="192" t="s">
        <v>544</v>
      </c>
      <c r="B1874" s="68"/>
      <c r="C1874" s="214" t="s">
        <v>683</v>
      </c>
      <c r="D1874" s="215">
        <v>45141</v>
      </c>
      <c r="E1874" s="192" t="s">
        <v>4710</v>
      </c>
      <c r="F1874" s="192" t="s">
        <v>600</v>
      </c>
      <c r="G1874" s="192">
        <v>5513794</v>
      </c>
      <c r="H1874" s="68"/>
      <c r="I1874" s="198" t="s">
        <v>5906</v>
      </c>
      <c r="J1874" s="68"/>
      <c r="K1874" s="68"/>
      <c r="L1874" s="68"/>
      <c r="M1874" s="68"/>
      <c r="N1874" s="362"/>
      <c r="O1874" s="362"/>
      <c r="P1874" s="216">
        <v>0</v>
      </c>
      <c r="Q1874" s="216">
        <v>2250</v>
      </c>
      <c r="R1874" s="68" t="s">
        <v>638</v>
      </c>
      <c r="S1874" s="363"/>
      <c r="T1874" s="277"/>
    </row>
    <row r="1875" spans="1:20" ht="89.25">
      <c r="A1875" s="192" t="s">
        <v>544</v>
      </c>
      <c r="B1875" s="68"/>
      <c r="C1875" s="214" t="s">
        <v>683</v>
      </c>
      <c r="D1875" s="215">
        <v>45141</v>
      </c>
      <c r="E1875" s="192" t="s">
        <v>4710</v>
      </c>
      <c r="F1875" s="192" t="s">
        <v>600</v>
      </c>
      <c r="G1875" s="192">
        <v>5516772</v>
      </c>
      <c r="H1875" s="68"/>
      <c r="I1875" s="198" t="s">
        <v>5907</v>
      </c>
      <c r="J1875" s="68"/>
      <c r="K1875" s="68"/>
      <c r="L1875" s="68"/>
      <c r="M1875" s="68"/>
      <c r="N1875" s="362"/>
      <c r="O1875" s="362"/>
      <c r="P1875" s="216">
        <v>0</v>
      </c>
      <c r="Q1875" s="216">
        <v>1000</v>
      </c>
      <c r="R1875" s="68" t="s">
        <v>638</v>
      </c>
      <c r="S1875" s="363"/>
      <c r="T1875" s="277"/>
    </row>
    <row r="1876" spans="1:20" ht="89.25">
      <c r="A1876" s="192" t="s">
        <v>544</v>
      </c>
      <c r="B1876" s="68"/>
      <c r="C1876" s="214" t="s">
        <v>683</v>
      </c>
      <c r="D1876" s="215">
        <v>45141</v>
      </c>
      <c r="E1876" s="192" t="s">
        <v>4710</v>
      </c>
      <c r="F1876" s="192" t="s">
        <v>600</v>
      </c>
      <c r="G1876" s="192">
        <v>5513801</v>
      </c>
      <c r="H1876" s="68"/>
      <c r="I1876" s="198" t="s">
        <v>5908</v>
      </c>
      <c r="J1876" s="68"/>
      <c r="K1876" s="68"/>
      <c r="L1876" s="68"/>
      <c r="M1876" s="68"/>
      <c r="N1876" s="362"/>
      <c r="O1876" s="362"/>
      <c r="P1876" s="216">
        <v>0</v>
      </c>
      <c r="Q1876" s="216">
        <v>21054</v>
      </c>
      <c r="R1876" s="68" t="s">
        <v>638</v>
      </c>
      <c r="S1876" s="363"/>
      <c r="T1876" s="277"/>
    </row>
    <row r="1877" spans="1:20" ht="89.25">
      <c r="A1877" s="192" t="s">
        <v>544</v>
      </c>
      <c r="B1877" s="68"/>
      <c r="C1877" s="214" t="s">
        <v>683</v>
      </c>
      <c r="D1877" s="215">
        <v>45141</v>
      </c>
      <c r="E1877" s="192" t="s">
        <v>4710</v>
      </c>
      <c r="F1877" s="192" t="s">
        <v>600</v>
      </c>
      <c r="G1877" s="192">
        <v>5516771</v>
      </c>
      <c r="H1877" s="68"/>
      <c r="I1877" s="198" t="s">
        <v>5909</v>
      </c>
      <c r="J1877" s="68"/>
      <c r="K1877" s="68"/>
      <c r="L1877" s="68"/>
      <c r="M1877" s="68"/>
      <c r="N1877" s="362"/>
      <c r="O1877" s="362"/>
      <c r="P1877" s="216">
        <v>0</v>
      </c>
      <c r="Q1877" s="216">
        <v>18250</v>
      </c>
      <c r="R1877" s="68" t="s">
        <v>638</v>
      </c>
      <c r="S1877" s="363"/>
      <c r="T1877" s="277"/>
    </row>
    <row r="1878" spans="1:20" ht="89.25">
      <c r="A1878" s="192" t="s">
        <v>544</v>
      </c>
      <c r="B1878" s="68"/>
      <c r="C1878" s="214" t="s">
        <v>683</v>
      </c>
      <c r="D1878" s="215">
        <v>45141</v>
      </c>
      <c r="E1878" s="192" t="s">
        <v>4710</v>
      </c>
      <c r="F1878" s="192" t="s">
        <v>600</v>
      </c>
      <c r="G1878" s="192">
        <v>5513802</v>
      </c>
      <c r="H1878" s="68"/>
      <c r="I1878" s="198" t="s">
        <v>5910</v>
      </c>
      <c r="J1878" s="68"/>
      <c r="K1878" s="68"/>
      <c r="L1878" s="68"/>
      <c r="M1878" s="68"/>
      <c r="N1878" s="362"/>
      <c r="O1878" s="362"/>
      <c r="P1878" s="216">
        <v>0</v>
      </c>
      <c r="Q1878" s="216">
        <v>578</v>
      </c>
      <c r="R1878" s="68" t="s">
        <v>638</v>
      </c>
      <c r="S1878" s="363"/>
      <c r="T1878" s="277"/>
    </row>
    <row r="1879" spans="1:20" ht="89.25">
      <c r="A1879" s="192" t="s">
        <v>544</v>
      </c>
      <c r="B1879" s="68"/>
      <c r="C1879" s="214" t="s">
        <v>683</v>
      </c>
      <c r="D1879" s="215">
        <v>45141</v>
      </c>
      <c r="E1879" s="192" t="s">
        <v>4710</v>
      </c>
      <c r="F1879" s="192" t="s">
        <v>600</v>
      </c>
      <c r="G1879" s="192">
        <v>5516732</v>
      </c>
      <c r="H1879" s="68"/>
      <c r="I1879" s="198" t="s">
        <v>5911</v>
      </c>
      <c r="J1879" s="68"/>
      <c r="K1879" s="68"/>
      <c r="L1879" s="68"/>
      <c r="M1879" s="68"/>
      <c r="N1879" s="362"/>
      <c r="O1879" s="362"/>
      <c r="P1879" s="216">
        <v>0</v>
      </c>
      <c r="Q1879" s="216">
        <v>2250</v>
      </c>
      <c r="R1879" s="68" t="s">
        <v>638</v>
      </c>
      <c r="S1879" s="363"/>
      <c r="T1879" s="277"/>
    </row>
    <row r="1880" spans="1:20" ht="89.25">
      <c r="A1880" s="192" t="s">
        <v>544</v>
      </c>
      <c r="B1880" s="68"/>
      <c r="C1880" s="214" t="s">
        <v>683</v>
      </c>
      <c r="D1880" s="215">
        <v>45141</v>
      </c>
      <c r="E1880" s="192" t="s">
        <v>4710</v>
      </c>
      <c r="F1880" s="192" t="s">
        <v>600</v>
      </c>
      <c r="G1880" s="192">
        <v>5513980</v>
      </c>
      <c r="H1880" s="68"/>
      <c r="I1880" s="198" t="s">
        <v>5912</v>
      </c>
      <c r="J1880" s="68"/>
      <c r="K1880" s="68"/>
      <c r="L1880" s="68"/>
      <c r="M1880" s="68"/>
      <c r="N1880" s="362"/>
      <c r="O1880" s="362"/>
      <c r="P1880" s="216">
        <v>0</v>
      </c>
      <c r="Q1880" s="216">
        <v>250</v>
      </c>
      <c r="R1880" s="68" t="s">
        <v>638</v>
      </c>
      <c r="S1880" s="363"/>
      <c r="T1880" s="277"/>
    </row>
    <row r="1881" spans="1:20" ht="89.25">
      <c r="A1881" s="192" t="s">
        <v>544</v>
      </c>
      <c r="B1881" s="68"/>
      <c r="C1881" s="214" t="s">
        <v>683</v>
      </c>
      <c r="D1881" s="215">
        <v>45141</v>
      </c>
      <c r="E1881" s="192" t="s">
        <v>4710</v>
      </c>
      <c r="F1881" s="192" t="s">
        <v>600</v>
      </c>
      <c r="G1881" s="192">
        <v>5516731</v>
      </c>
      <c r="H1881" s="68"/>
      <c r="I1881" s="198" t="s">
        <v>5913</v>
      </c>
      <c r="J1881" s="68"/>
      <c r="K1881" s="68"/>
      <c r="L1881" s="68"/>
      <c r="M1881" s="68"/>
      <c r="N1881" s="362"/>
      <c r="O1881" s="362"/>
      <c r="P1881" s="216">
        <v>0</v>
      </c>
      <c r="Q1881" s="216">
        <v>250</v>
      </c>
      <c r="R1881" s="68" t="s">
        <v>638</v>
      </c>
      <c r="S1881" s="363"/>
      <c r="T1881" s="277"/>
    </row>
    <row r="1882" spans="1:20" ht="89.25">
      <c r="A1882" s="192" t="s">
        <v>544</v>
      </c>
      <c r="B1882" s="68"/>
      <c r="C1882" s="214" t="s">
        <v>683</v>
      </c>
      <c r="D1882" s="215">
        <v>45141</v>
      </c>
      <c r="E1882" s="192" t="s">
        <v>4710</v>
      </c>
      <c r="F1882" s="192" t="s">
        <v>600</v>
      </c>
      <c r="G1882" s="192">
        <v>5514356</v>
      </c>
      <c r="H1882" s="68"/>
      <c r="I1882" s="198" t="s">
        <v>5914</v>
      </c>
      <c r="J1882" s="68"/>
      <c r="K1882" s="68"/>
      <c r="L1882" s="68"/>
      <c r="M1882" s="68"/>
      <c r="N1882" s="362"/>
      <c r="O1882" s="362"/>
      <c r="P1882" s="216">
        <v>0</v>
      </c>
      <c r="Q1882" s="216">
        <v>393.72</v>
      </c>
      <c r="R1882" s="68" t="s">
        <v>638</v>
      </c>
      <c r="S1882" s="363"/>
      <c r="T1882" s="277"/>
    </row>
    <row r="1883" spans="1:20" ht="89.25">
      <c r="A1883" s="192" t="s">
        <v>544</v>
      </c>
      <c r="B1883" s="68"/>
      <c r="C1883" s="214" t="s">
        <v>683</v>
      </c>
      <c r="D1883" s="215">
        <v>45141</v>
      </c>
      <c r="E1883" s="192" t="s">
        <v>4710</v>
      </c>
      <c r="F1883" s="192" t="s">
        <v>600</v>
      </c>
      <c r="G1883" s="192">
        <v>5516730</v>
      </c>
      <c r="H1883" s="68"/>
      <c r="I1883" s="198" t="s">
        <v>5915</v>
      </c>
      <c r="J1883" s="68"/>
      <c r="K1883" s="68"/>
      <c r="L1883" s="68"/>
      <c r="M1883" s="68"/>
      <c r="N1883" s="362"/>
      <c r="O1883" s="362"/>
      <c r="P1883" s="216">
        <v>0</v>
      </c>
      <c r="Q1883" s="216">
        <v>1250</v>
      </c>
      <c r="R1883" s="68" t="s">
        <v>638</v>
      </c>
      <c r="S1883" s="363"/>
      <c r="T1883" s="277"/>
    </row>
    <row r="1884" spans="1:20" ht="89.25">
      <c r="A1884" s="192" t="s">
        <v>544</v>
      </c>
      <c r="B1884" s="68"/>
      <c r="C1884" s="214" t="s">
        <v>683</v>
      </c>
      <c r="D1884" s="215">
        <v>45141</v>
      </c>
      <c r="E1884" s="192" t="s">
        <v>4710</v>
      </c>
      <c r="F1884" s="192" t="s">
        <v>600</v>
      </c>
      <c r="G1884" s="192">
        <v>5514357</v>
      </c>
      <c r="H1884" s="68"/>
      <c r="I1884" s="198" t="s">
        <v>5916</v>
      </c>
      <c r="J1884" s="68"/>
      <c r="K1884" s="68"/>
      <c r="L1884" s="68"/>
      <c r="M1884" s="68"/>
      <c r="N1884" s="362"/>
      <c r="O1884" s="362"/>
      <c r="P1884" s="216">
        <v>0</v>
      </c>
      <c r="Q1884" s="216">
        <v>13750</v>
      </c>
      <c r="R1884" s="68" t="s">
        <v>638</v>
      </c>
      <c r="S1884" s="363"/>
      <c r="T1884" s="277"/>
    </row>
    <row r="1885" spans="1:20" ht="89.25">
      <c r="A1885" s="192" t="s">
        <v>544</v>
      </c>
      <c r="B1885" s="68"/>
      <c r="C1885" s="214" t="s">
        <v>683</v>
      </c>
      <c r="D1885" s="215">
        <v>45141</v>
      </c>
      <c r="E1885" s="192" t="s">
        <v>4710</v>
      </c>
      <c r="F1885" s="192" t="s">
        <v>600</v>
      </c>
      <c r="G1885" s="192">
        <v>5516709</v>
      </c>
      <c r="H1885" s="68"/>
      <c r="I1885" s="198" t="s">
        <v>5917</v>
      </c>
      <c r="J1885" s="68"/>
      <c r="K1885" s="68"/>
      <c r="L1885" s="68"/>
      <c r="M1885" s="68"/>
      <c r="N1885" s="362"/>
      <c r="O1885" s="362"/>
      <c r="P1885" s="216">
        <v>0</v>
      </c>
      <c r="Q1885" s="216">
        <v>1000</v>
      </c>
      <c r="R1885" s="68" t="s">
        <v>638</v>
      </c>
      <c r="S1885" s="363"/>
      <c r="T1885" s="277"/>
    </row>
    <row r="1886" spans="1:20" ht="89.25">
      <c r="A1886" s="192" t="s">
        <v>544</v>
      </c>
      <c r="B1886" s="68"/>
      <c r="C1886" s="214" t="s">
        <v>683</v>
      </c>
      <c r="D1886" s="215">
        <v>45141</v>
      </c>
      <c r="E1886" s="192" t="s">
        <v>4710</v>
      </c>
      <c r="F1886" s="192" t="s">
        <v>600</v>
      </c>
      <c r="G1886" s="192">
        <v>5514363</v>
      </c>
      <c r="H1886" s="68"/>
      <c r="I1886" s="198" t="s">
        <v>5918</v>
      </c>
      <c r="J1886" s="68"/>
      <c r="K1886" s="68"/>
      <c r="L1886" s="68"/>
      <c r="M1886" s="68"/>
      <c r="N1886" s="362"/>
      <c r="O1886" s="362"/>
      <c r="P1886" s="216">
        <v>0</v>
      </c>
      <c r="Q1886" s="216">
        <v>15837</v>
      </c>
      <c r="R1886" s="68" t="s">
        <v>638</v>
      </c>
      <c r="S1886" s="363"/>
      <c r="T1886" s="277"/>
    </row>
    <row r="1887" spans="1:20" ht="89.25">
      <c r="A1887" s="192" t="s">
        <v>544</v>
      </c>
      <c r="B1887" s="68"/>
      <c r="C1887" s="214" t="s">
        <v>683</v>
      </c>
      <c r="D1887" s="215">
        <v>45141</v>
      </c>
      <c r="E1887" s="192" t="s">
        <v>4710</v>
      </c>
      <c r="F1887" s="192" t="s">
        <v>600</v>
      </c>
      <c r="G1887" s="192">
        <v>5516708</v>
      </c>
      <c r="H1887" s="68"/>
      <c r="I1887" s="198" t="s">
        <v>5919</v>
      </c>
      <c r="J1887" s="68"/>
      <c r="K1887" s="68"/>
      <c r="L1887" s="68"/>
      <c r="M1887" s="68"/>
      <c r="N1887" s="362"/>
      <c r="O1887" s="362"/>
      <c r="P1887" s="216">
        <v>0</v>
      </c>
      <c r="Q1887" s="216">
        <v>7250</v>
      </c>
      <c r="R1887" s="68" t="s">
        <v>638</v>
      </c>
      <c r="S1887" s="363"/>
      <c r="T1887" s="277"/>
    </row>
    <row r="1888" spans="1:20" ht="89.25">
      <c r="A1888" s="192" t="s">
        <v>544</v>
      </c>
      <c r="B1888" s="68"/>
      <c r="C1888" s="214" t="s">
        <v>683</v>
      </c>
      <c r="D1888" s="215">
        <v>45141</v>
      </c>
      <c r="E1888" s="192" t="s">
        <v>4710</v>
      </c>
      <c r="F1888" s="192" t="s">
        <v>600</v>
      </c>
      <c r="G1888" s="192">
        <v>5515299</v>
      </c>
      <c r="H1888" s="68"/>
      <c r="I1888" s="198" t="s">
        <v>5920</v>
      </c>
      <c r="J1888" s="68"/>
      <c r="K1888" s="68"/>
      <c r="L1888" s="68"/>
      <c r="M1888" s="68"/>
      <c r="N1888" s="362"/>
      <c r="O1888" s="362"/>
      <c r="P1888" s="216">
        <v>0</v>
      </c>
      <c r="Q1888" s="216">
        <v>500</v>
      </c>
      <c r="R1888" s="68" t="s">
        <v>638</v>
      </c>
      <c r="S1888" s="363"/>
      <c r="T1888" s="277"/>
    </row>
    <row r="1889" spans="1:20" ht="89.25">
      <c r="A1889" s="192" t="s">
        <v>544</v>
      </c>
      <c r="B1889" s="68"/>
      <c r="C1889" s="214" t="s">
        <v>683</v>
      </c>
      <c r="D1889" s="215">
        <v>45141</v>
      </c>
      <c r="E1889" s="192" t="s">
        <v>4710</v>
      </c>
      <c r="F1889" s="192" t="s">
        <v>600</v>
      </c>
      <c r="G1889" s="192">
        <v>5516109</v>
      </c>
      <c r="H1889" s="68"/>
      <c r="I1889" s="198" t="s">
        <v>5921</v>
      </c>
      <c r="J1889" s="68"/>
      <c r="K1889" s="68"/>
      <c r="L1889" s="68"/>
      <c r="M1889" s="68"/>
      <c r="N1889" s="362"/>
      <c r="O1889" s="362"/>
      <c r="P1889" s="216">
        <v>0</v>
      </c>
      <c r="Q1889" s="216">
        <v>500</v>
      </c>
      <c r="R1889" s="68" t="s">
        <v>638</v>
      </c>
      <c r="S1889" s="363"/>
      <c r="T1889" s="277"/>
    </row>
    <row r="1890" spans="1:20" ht="89.25">
      <c r="A1890" s="192" t="s">
        <v>544</v>
      </c>
      <c r="B1890" s="68"/>
      <c r="C1890" s="214" t="s">
        <v>683</v>
      </c>
      <c r="D1890" s="215">
        <v>45141</v>
      </c>
      <c r="E1890" s="192" t="s">
        <v>4710</v>
      </c>
      <c r="F1890" s="192" t="s">
        <v>600</v>
      </c>
      <c r="G1890" s="192">
        <v>5515295</v>
      </c>
      <c r="H1890" s="68"/>
      <c r="I1890" s="198" t="s">
        <v>5922</v>
      </c>
      <c r="J1890" s="68"/>
      <c r="K1890" s="68"/>
      <c r="L1890" s="68"/>
      <c r="M1890" s="68"/>
      <c r="N1890" s="362"/>
      <c r="O1890" s="362"/>
      <c r="P1890" s="216">
        <v>0</v>
      </c>
      <c r="Q1890" s="216">
        <v>48500</v>
      </c>
      <c r="R1890" s="68" t="s">
        <v>638</v>
      </c>
      <c r="S1890" s="363"/>
      <c r="T1890" s="277"/>
    </row>
    <row r="1891" spans="1:20" ht="89.25">
      <c r="A1891" s="192" t="s">
        <v>544</v>
      </c>
      <c r="B1891" s="68"/>
      <c r="C1891" s="214" t="s">
        <v>683</v>
      </c>
      <c r="D1891" s="215">
        <v>45141</v>
      </c>
      <c r="E1891" s="192" t="s">
        <v>4710</v>
      </c>
      <c r="F1891" s="192" t="s">
        <v>600</v>
      </c>
      <c r="G1891" s="192">
        <v>5962219</v>
      </c>
      <c r="H1891" s="68"/>
      <c r="I1891" s="198" t="s">
        <v>5923</v>
      </c>
      <c r="J1891" s="68"/>
      <c r="K1891" s="68"/>
      <c r="L1891" s="68"/>
      <c r="M1891" s="68"/>
      <c r="N1891" s="362"/>
      <c r="O1891" s="362"/>
      <c r="P1891" s="216">
        <v>0</v>
      </c>
      <c r="Q1891" s="216">
        <v>9000</v>
      </c>
      <c r="R1891" s="68" t="s">
        <v>638</v>
      </c>
      <c r="S1891" s="363"/>
      <c r="T1891" s="277"/>
    </row>
    <row r="1892" spans="1:20" ht="89.25">
      <c r="A1892" s="192" t="s">
        <v>544</v>
      </c>
      <c r="B1892" s="68"/>
      <c r="C1892" s="214" t="s">
        <v>683</v>
      </c>
      <c r="D1892" s="215">
        <v>45141</v>
      </c>
      <c r="E1892" s="192" t="s">
        <v>4710</v>
      </c>
      <c r="F1892" s="192" t="s">
        <v>600</v>
      </c>
      <c r="G1892" s="192">
        <v>5515297</v>
      </c>
      <c r="H1892" s="68"/>
      <c r="I1892" s="198" t="s">
        <v>5924</v>
      </c>
      <c r="J1892" s="68"/>
      <c r="K1892" s="68"/>
      <c r="L1892" s="68"/>
      <c r="M1892" s="68"/>
      <c r="N1892" s="362"/>
      <c r="O1892" s="362"/>
      <c r="P1892" s="216">
        <v>0</v>
      </c>
      <c r="Q1892" s="216">
        <v>1773</v>
      </c>
      <c r="R1892" s="68" t="s">
        <v>638</v>
      </c>
      <c r="S1892" s="363"/>
      <c r="T1892" s="277"/>
    </row>
    <row r="1893" spans="1:20" ht="89.25">
      <c r="A1893" s="192" t="s">
        <v>544</v>
      </c>
      <c r="B1893" s="68"/>
      <c r="C1893" s="214" t="s">
        <v>683</v>
      </c>
      <c r="D1893" s="215">
        <v>45141</v>
      </c>
      <c r="E1893" s="192" t="s">
        <v>4710</v>
      </c>
      <c r="F1893" s="192" t="s">
        <v>600</v>
      </c>
      <c r="G1893" s="192">
        <v>5516159</v>
      </c>
      <c r="H1893" s="68"/>
      <c r="I1893" s="198" t="s">
        <v>5925</v>
      </c>
      <c r="J1893" s="68"/>
      <c r="K1893" s="68"/>
      <c r="L1893" s="68"/>
      <c r="M1893" s="68"/>
      <c r="N1893" s="362"/>
      <c r="O1893" s="362"/>
      <c r="P1893" s="216">
        <v>0</v>
      </c>
      <c r="Q1893" s="216">
        <v>113</v>
      </c>
      <c r="R1893" s="68" t="s">
        <v>638</v>
      </c>
      <c r="S1893" s="363"/>
      <c r="T1893" s="277"/>
    </row>
    <row r="1894" spans="1:20" ht="89.25">
      <c r="A1894" s="192" t="s">
        <v>544</v>
      </c>
      <c r="B1894" s="68"/>
      <c r="C1894" s="214" t="s">
        <v>683</v>
      </c>
      <c r="D1894" s="215">
        <v>45141</v>
      </c>
      <c r="E1894" s="192" t="s">
        <v>4710</v>
      </c>
      <c r="F1894" s="192" t="s">
        <v>600</v>
      </c>
      <c r="G1894" s="192">
        <v>5516133</v>
      </c>
      <c r="H1894" s="68"/>
      <c r="I1894" s="198" t="s">
        <v>5926</v>
      </c>
      <c r="J1894" s="68"/>
      <c r="K1894" s="68"/>
      <c r="L1894" s="68"/>
      <c r="M1894" s="68"/>
      <c r="N1894" s="362"/>
      <c r="O1894" s="362"/>
      <c r="P1894" s="216">
        <v>0</v>
      </c>
      <c r="Q1894" s="216">
        <v>5250</v>
      </c>
      <c r="R1894" s="68" t="s">
        <v>638</v>
      </c>
      <c r="S1894" s="363"/>
      <c r="T1894" s="277"/>
    </row>
    <row r="1895" spans="1:20" ht="89.25">
      <c r="A1895" s="192" t="s">
        <v>544</v>
      </c>
      <c r="B1895" s="68"/>
      <c r="C1895" s="214" t="s">
        <v>683</v>
      </c>
      <c r="D1895" s="215">
        <v>45141</v>
      </c>
      <c r="E1895" s="192" t="s">
        <v>4710</v>
      </c>
      <c r="F1895" s="192" t="s">
        <v>600</v>
      </c>
      <c r="G1895" s="192">
        <v>5516134</v>
      </c>
      <c r="H1895" s="68"/>
      <c r="I1895" s="198" t="s">
        <v>5927</v>
      </c>
      <c r="J1895" s="68"/>
      <c r="K1895" s="68"/>
      <c r="L1895" s="68"/>
      <c r="M1895" s="68"/>
      <c r="N1895" s="362"/>
      <c r="O1895" s="362"/>
      <c r="P1895" s="216">
        <v>0</v>
      </c>
      <c r="Q1895" s="216">
        <v>15000</v>
      </c>
      <c r="R1895" s="68" t="s">
        <v>638</v>
      </c>
      <c r="S1895" s="363"/>
      <c r="T1895" s="277"/>
    </row>
    <row r="1896" spans="1:20" ht="102">
      <c r="A1896" s="192" t="s">
        <v>544</v>
      </c>
      <c r="B1896" s="68"/>
      <c r="C1896" s="214" t="s">
        <v>683</v>
      </c>
      <c r="D1896" s="215">
        <v>45141</v>
      </c>
      <c r="E1896" s="192" t="s">
        <v>4710</v>
      </c>
      <c r="F1896" s="192" t="s">
        <v>600</v>
      </c>
      <c r="G1896" s="192">
        <v>5516252</v>
      </c>
      <c r="H1896" s="68"/>
      <c r="I1896" s="198" t="s">
        <v>5928</v>
      </c>
      <c r="J1896" s="68"/>
      <c r="K1896" s="68"/>
      <c r="L1896" s="68"/>
      <c r="M1896" s="68"/>
      <c r="N1896" s="362"/>
      <c r="O1896" s="362"/>
      <c r="P1896" s="216">
        <v>0</v>
      </c>
      <c r="Q1896" s="216">
        <v>225</v>
      </c>
      <c r="R1896" s="68" t="s">
        <v>638</v>
      </c>
      <c r="S1896" s="363"/>
      <c r="T1896" s="277"/>
    </row>
    <row r="1897" spans="1:20" ht="89.25">
      <c r="A1897" s="192" t="s">
        <v>544</v>
      </c>
      <c r="B1897" s="68"/>
      <c r="C1897" s="214" t="s">
        <v>683</v>
      </c>
      <c r="D1897" s="215">
        <v>45141</v>
      </c>
      <c r="E1897" s="192" t="s">
        <v>4710</v>
      </c>
      <c r="F1897" s="192" t="s">
        <v>600</v>
      </c>
      <c r="G1897" s="192">
        <v>5516150</v>
      </c>
      <c r="H1897" s="68"/>
      <c r="I1897" s="198" t="s">
        <v>5929</v>
      </c>
      <c r="J1897" s="68"/>
      <c r="K1897" s="68"/>
      <c r="L1897" s="68"/>
      <c r="M1897" s="68"/>
      <c r="N1897" s="362"/>
      <c r="O1897" s="362"/>
      <c r="P1897" s="216">
        <v>0</v>
      </c>
      <c r="Q1897" s="216">
        <v>3250</v>
      </c>
      <c r="R1897" s="68" t="s">
        <v>638</v>
      </c>
      <c r="S1897" s="363"/>
      <c r="T1897" s="277"/>
    </row>
    <row r="1898" spans="1:20" ht="89.25">
      <c r="A1898" s="192" t="s">
        <v>544</v>
      </c>
      <c r="B1898" s="68"/>
      <c r="C1898" s="214" t="s">
        <v>683</v>
      </c>
      <c r="D1898" s="215">
        <v>45141</v>
      </c>
      <c r="E1898" s="192" t="s">
        <v>4710</v>
      </c>
      <c r="F1898" s="192" t="s">
        <v>600</v>
      </c>
      <c r="G1898" s="192">
        <v>5516294</v>
      </c>
      <c r="H1898" s="68"/>
      <c r="I1898" s="198" t="s">
        <v>5930</v>
      </c>
      <c r="J1898" s="68"/>
      <c r="K1898" s="68"/>
      <c r="L1898" s="68"/>
      <c r="M1898" s="68"/>
      <c r="N1898" s="362"/>
      <c r="O1898" s="362"/>
      <c r="P1898" s="216">
        <v>0</v>
      </c>
      <c r="Q1898" s="216">
        <v>750</v>
      </c>
      <c r="R1898" s="68" t="s">
        <v>638</v>
      </c>
      <c r="S1898" s="363"/>
      <c r="T1898" s="277"/>
    </row>
    <row r="1899" spans="1:20" ht="89.25">
      <c r="A1899" s="192" t="s">
        <v>541</v>
      </c>
      <c r="B1899" s="68"/>
      <c r="C1899" s="214" t="s">
        <v>590</v>
      </c>
      <c r="D1899" s="215">
        <v>45141</v>
      </c>
      <c r="E1899" s="192" t="s">
        <v>4711</v>
      </c>
      <c r="F1899" s="192" t="s">
        <v>639</v>
      </c>
      <c r="G1899" s="192">
        <v>6182717</v>
      </c>
      <c r="H1899" s="68"/>
      <c r="I1899" s="198" t="s">
        <v>5931</v>
      </c>
      <c r="J1899" s="68"/>
      <c r="K1899" s="68"/>
      <c r="L1899" s="68"/>
      <c r="M1899" s="68"/>
      <c r="N1899" s="362"/>
      <c r="O1899" s="362"/>
      <c r="P1899" s="216">
        <v>0</v>
      </c>
      <c r="Q1899" s="216">
        <v>17416</v>
      </c>
      <c r="R1899" s="68" t="s">
        <v>638</v>
      </c>
      <c r="S1899" s="363"/>
      <c r="T1899" s="277"/>
    </row>
    <row r="1900" spans="1:20" ht="51">
      <c r="A1900" s="192">
        <v>81</v>
      </c>
      <c r="B1900" s="68"/>
      <c r="C1900" s="214" t="s">
        <v>49</v>
      </c>
      <c r="D1900" s="215">
        <v>45142</v>
      </c>
      <c r="E1900" s="192" t="s">
        <v>4712</v>
      </c>
      <c r="F1900" s="192" t="s">
        <v>3</v>
      </c>
      <c r="G1900" s="192">
        <v>2130828</v>
      </c>
      <c r="H1900" s="68"/>
      <c r="I1900" s="198" t="s">
        <v>5932</v>
      </c>
      <c r="J1900" s="68"/>
      <c r="K1900" s="68"/>
      <c r="L1900" s="68"/>
      <c r="M1900" s="68"/>
      <c r="N1900" s="362"/>
      <c r="O1900" s="362"/>
      <c r="P1900" s="216">
        <v>0</v>
      </c>
      <c r="Q1900" s="216">
        <v>150</v>
      </c>
      <c r="R1900" s="68" t="s">
        <v>638</v>
      </c>
      <c r="S1900" s="363"/>
      <c r="T1900" s="277"/>
    </row>
    <row r="1901" spans="1:20" ht="51">
      <c r="A1901" s="192" t="s">
        <v>550</v>
      </c>
      <c r="B1901" s="68"/>
      <c r="C1901" s="214" t="s">
        <v>589</v>
      </c>
      <c r="D1901" s="215">
        <v>45142</v>
      </c>
      <c r="E1901" s="192" t="s">
        <v>4713</v>
      </c>
      <c r="F1901" s="192" t="s">
        <v>3</v>
      </c>
      <c r="G1901" s="192">
        <v>2130839</v>
      </c>
      <c r="H1901" s="68"/>
      <c r="I1901" s="198" t="s">
        <v>1764</v>
      </c>
      <c r="J1901" s="68"/>
      <c r="K1901" s="68"/>
      <c r="L1901" s="68"/>
      <c r="M1901" s="68"/>
      <c r="N1901" s="362"/>
      <c r="O1901" s="362"/>
      <c r="P1901" s="216">
        <v>0</v>
      </c>
      <c r="Q1901" s="216">
        <v>4310</v>
      </c>
      <c r="R1901" s="68" t="s">
        <v>638</v>
      </c>
      <c r="S1901" s="363"/>
      <c r="T1901" s="277"/>
    </row>
    <row r="1902" spans="1:20" ht="38.25">
      <c r="A1902" s="192" t="s">
        <v>550</v>
      </c>
      <c r="B1902" s="68"/>
      <c r="C1902" s="214" t="s">
        <v>589</v>
      </c>
      <c r="D1902" s="215">
        <v>45142</v>
      </c>
      <c r="E1902" s="192" t="s">
        <v>4714</v>
      </c>
      <c r="F1902" s="192" t="s">
        <v>3</v>
      </c>
      <c r="G1902" s="192">
        <v>2130840</v>
      </c>
      <c r="H1902" s="68"/>
      <c r="I1902" s="198" t="s">
        <v>1552</v>
      </c>
      <c r="J1902" s="68"/>
      <c r="K1902" s="68"/>
      <c r="L1902" s="68"/>
      <c r="M1902" s="68"/>
      <c r="N1902" s="362"/>
      <c r="O1902" s="362"/>
      <c r="P1902" s="216">
        <v>0</v>
      </c>
      <c r="Q1902" s="216">
        <v>6200</v>
      </c>
      <c r="R1902" s="68" t="s">
        <v>638</v>
      </c>
      <c r="S1902" s="363"/>
      <c r="T1902" s="277"/>
    </row>
    <row r="1903" spans="1:20" ht="63.75">
      <c r="A1903" s="192">
        <v>46</v>
      </c>
      <c r="B1903" s="68"/>
      <c r="C1903" s="214" t="s">
        <v>1379</v>
      </c>
      <c r="D1903" s="215">
        <v>45142</v>
      </c>
      <c r="E1903" s="192" t="s">
        <v>4715</v>
      </c>
      <c r="F1903" s="192" t="s">
        <v>3</v>
      </c>
      <c r="G1903" s="192">
        <v>2130855</v>
      </c>
      <c r="H1903" s="68"/>
      <c r="I1903" s="198" t="s">
        <v>5933</v>
      </c>
      <c r="J1903" s="68"/>
      <c r="K1903" s="68"/>
      <c r="L1903" s="68"/>
      <c r="M1903" s="68"/>
      <c r="N1903" s="362"/>
      <c r="O1903" s="362"/>
      <c r="P1903" s="216">
        <v>0</v>
      </c>
      <c r="Q1903" s="216">
        <v>1670</v>
      </c>
      <c r="R1903" s="68" t="s">
        <v>638</v>
      </c>
      <c r="S1903" s="363"/>
      <c r="T1903" s="277"/>
    </row>
    <row r="1904" spans="1:20" ht="51">
      <c r="A1904" s="192">
        <v>46</v>
      </c>
      <c r="B1904" s="68"/>
      <c r="C1904" s="214" t="s">
        <v>1379</v>
      </c>
      <c r="D1904" s="215">
        <v>45142</v>
      </c>
      <c r="E1904" s="192" t="s">
        <v>4716</v>
      </c>
      <c r="F1904" s="192" t="s">
        <v>3</v>
      </c>
      <c r="G1904" s="192">
        <v>2130860</v>
      </c>
      <c r="H1904" s="68"/>
      <c r="I1904" s="198" t="s">
        <v>5934</v>
      </c>
      <c r="J1904" s="68"/>
      <c r="K1904" s="68"/>
      <c r="L1904" s="68"/>
      <c r="M1904" s="68"/>
      <c r="N1904" s="362"/>
      <c r="O1904" s="362"/>
      <c r="P1904" s="216">
        <v>0</v>
      </c>
      <c r="Q1904" s="216">
        <v>3500</v>
      </c>
      <c r="R1904" s="68" t="s">
        <v>638</v>
      </c>
      <c r="S1904" s="363"/>
      <c r="T1904" s="277"/>
    </row>
    <row r="1905" spans="1:20" ht="89.25">
      <c r="A1905" s="192" t="s">
        <v>541</v>
      </c>
      <c r="B1905" s="68"/>
      <c r="C1905" s="214" t="s">
        <v>590</v>
      </c>
      <c r="D1905" s="215">
        <v>45142</v>
      </c>
      <c r="E1905" s="192" t="s">
        <v>4717</v>
      </c>
      <c r="F1905" s="192" t="s">
        <v>639</v>
      </c>
      <c r="G1905" s="192">
        <v>6182649</v>
      </c>
      <c r="H1905" s="68"/>
      <c r="I1905" s="198" t="s">
        <v>5935</v>
      </c>
      <c r="J1905" s="68"/>
      <c r="K1905" s="68"/>
      <c r="L1905" s="68"/>
      <c r="M1905" s="68"/>
      <c r="N1905" s="362"/>
      <c r="O1905" s="362"/>
      <c r="P1905" s="216">
        <v>0</v>
      </c>
      <c r="Q1905" s="216">
        <v>2321107</v>
      </c>
      <c r="R1905" s="68" t="s">
        <v>638</v>
      </c>
      <c r="S1905" s="363"/>
      <c r="T1905" s="277"/>
    </row>
    <row r="1906" spans="1:20" ht="89.25">
      <c r="A1906" s="192" t="s">
        <v>541</v>
      </c>
      <c r="B1906" s="68"/>
      <c r="C1906" s="214" t="s">
        <v>590</v>
      </c>
      <c r="D1906" s="215">
        <v>45142</v>
      </c>
      <c r="E1906" s="192" t="s">
        <v>4718</v>
      </c>
      <c r="F1906" s="192" t="s">
        <v>639</v>
      </c>
      <c r="G1906" s="192">
        <v>6182669</v>
      </c>
      <c r="H1906" s="68"/>
      <c r="I1906" s="198" t="s">
        <v>5936</v>
      </c>
      <c r="J1906" s="68"/>
      <c r="K1906" s="68"/>
      <c r="L1906" s="68"/>
      <c r="M1906" s="68"/>
      <c r="N1906" s="362"/>
      <c r="O1906" s="362"/>
      <c r="P1906" s="216">
        <v>0</v>
      </c>
      <c r="Q1906" s="216">
        <v>146217</v>
      </c>
      <c r="R1906" s="68" t="s">
        <v>638</v>
      </c>
      <c r="S1906" s="363"/>
      <c r="T1906" s="277"/>
    </row>
    <row r="1907" spans="1:20" ht="38.25">
      <c r="A1907" s="192" t="s">
        <v>550</v>
      </c>
      <c r="B1907" s="68"/>
      <c r="C1907" s="214" t="s">
        <v>589</v>
      </c>
      <c r="D1907" s="215">
        <v>45142</v>
      </c>
      <c r="E1907" s="192" t="s">
        <v>4719</v>
      </c>
      <c r="F1907" s="192" t="s">
        <v>3</v>
      </c>
      <c r="G1907" s="192">
        <v>2130881</v>
      </c>
      <c r="H1907" s="68"/>
      <c r="I1907" s="198" t="s">
        <v>1762</v>
      </c>
      <c r="J1907" s="68"/>
      <c r="K1907" s="68"/>
      <c r="L1907" s="68"/>
      <c r="M1907" s="68"/>
      <c r="N1907" s="362"/>
      <c r="O1907" s="362"/>
      <c r="P1907" s="216">
        <v>0</v>
      </c>
      <c r="Q1907" s="216">
        <v>1360</v>
      </c>
      <c r="R1907" s="68" t="s">
        <v>638</v>
      </c>
      <c r="S1907" s="363"/>
      <c r="T1907" s="277"/>
    </row>
    <row r="1908" spans="1:20" ht="51">
      <c r="A1908" s="192">
        <v>203</v>
      </c>
      <c r="B1908" s="68"/>
      <c r="C1908" s="214" t="s">
        <v>86</v>
      </c>
      <c r="D1908" s="215">
        <v>45142</v>
      </c>
      <c r="E1908" s="192" t="s">
        <v>4720</v>
      </c>
      <c r="F1908" s="192" t="s">
        <v>3</v>
      </c>
      <c r="G1908" s="192">
        <v>2130937</v>
      </c>
      <c r="H1908" s="68"/>
      <c r="I1908" s="198" t="s">
        <v>5937</v>
      </c>
      <c r="J1908" s="68"/>
      <c r="K1908" s="68"/>
      <c r="L1908" s="68"/>
      <c r="M1908" s="68"/>
      <c r="N1908" s="362"/>
      <c r="O1908" s="362"/>
      <c r="P1908" s="216">
        <v>0</v>
      </c>
      <c r="Q1908" s="216">
        <v>757</v>
      </c>
      <c r="R1908" s="68" t="s">
        <v>638</v>
      </c>
      <c r="S1908" s="363"/>
      <c r="T1908" s="277"/>
    </row>
    <row r="1909" spans="1:20" ht="63.75">
      <c r="A1909" s="192">
        <v>155</v>
      </c>
      <c r="B1909" s="68"/>
      <c r="C1909" s="214" t="s">
        <v>75</v>
      </c>
      <c r="D1909" s="215">
        <v>45142</v>
      </c>
      <c r="E1909" s="192" t="s">
        <v>4721</v>
      </c>
      <c r="F1909" s="192" t="s">
        <v>3</v>
      </c>
      <c r="G1909" s="192">
        <v>2130941</v>
      </c>
      <c r="H1909" s="68"/>
      <c r="I1909" s="198" t="s">
        <v>5938</v>
      </c>
      <c r="J1909" s="68"/>
      <c r="K1909" s="68"/>
      <c r="L1909" s="68"/>
      <c r="M1909" s="68"/>
      <c r="N1909" s="362"/>
      <c r="O1909" s="362"/>
      <c r="P1909" s="216">
        <v>0</v>
      </c>
      <c r="Q1909" s="216">
        <v>222</v>
      </c>
      <c r="R1909" s="68" t="s">
        <v>638</v>
      </c>
      <c r="S1909" s="363"/>
      <c r="T1909" s="277"/>
    </row>
    <row r="1910" spans="1:20" ht="63.75">
      <c r="A1910" s="192">
        <v>513</v>
      </c>
      <c r="B1910" s="68"/>
      <c r="C1910" s="214" t="s">
        <v>160</v>
      </c>
      <c r="D1910" s="215">
        <v>45142</v>
      </c>
      <c r="E1910" s="192" t="s">
        <v>4722</v>
      </c>
      <c r="F1910" s="192" t="s">
        <v>6</v>
      </c>
      <c r="G1910" s="192">
        <v>1855441</v>
      </c>
      <c r="H1910" s="68"/>
      <c r="I1910" s="198" t="s">
        <v>5939</v>
      </c>
      <c r="J1910" s="68"/>
      <c r="K1910" s="68"/>
      <c r="L1910" s="68"/>
      <c r="M1910" s="68"/>
      <c r="N1910" s="362"/>
      <c r="O1910" s="362"/>
      <c r="P1910" s="216">
        <v>0</v>
      </c>
      <c r="Q1910" s="216">
        <v>100460921</v>
      </c>
      <c r="R1910" s="68" t="s">
        <v>638</v>
      </c>
      <c r="S1910" s="363"/>
      <c r="T1910" s="277"/>
    </row>
    <row r="1911" spans="1:20" ht="51">
      <c r="A1911" s="192">
        <v>548</v>
      </c>
      <c r="B1911" s="68"/>
      <c r="C1911" s="214" t="s">
        <v>1285</v>
      </c>
      <c r="D1911" s="215">
        <v>45142</v>
      </c>
      <c r="E1911" s="192" t="s">
        <v>4723</v>
      </c>
      <c r="F1911" s="192" t="s">
        <v>3</v>
      </c>
      <c r="G1911" s="192">
        <v>2130968</v>
      </c>
      <c r="H1911" s="68"/>
      <c r="I1911" s="198" t="s">
        <v>5940</v>
      </c>
      <c r="J1911" s="68"/>
      <c r="K1911" s="68"/>
      <c r="L1911" s="68"/>
      <c r="M1911" s="68"/>
      <c r="N1911" s="362"/>
      <c r="O1911" s="362"/>
      <c r="P1911" s="216">
        <v>0</v>
      </c>
      <c r="Q1911" s="216">
        <v>386</v>
      </c>
      <c r="R1911" s="68" t="s">
        <v>638</v>
      </c>
      <c r="S1911" s="363"/>
      <c r="T1911" s="277"/>
    </row>
    <row r="1912" spans="1:20" ht="51">
      <c r="A1912" s="192">
        <v>46</v>
      </c>
      <c r="B1912" s="68"/>
      <c r="C1912" s="214" t="s">
        <v>1379</v>
      </c>
      <c r="D1912" s="215">
        <v>45142</v>
      </c>
      <c r="E1912" s="192" t="s">
        <v>4724</v>
      </c>
      <c r="F1912" s="192" t="s">
        <v>3</v>
      </c>
      <c r="G1912" s="192">
        <v>2130975</v>
      </c>
      <c r="H1912" s="68"/>
      <c r="I1912" s="198" t="s">
        <v>5941</v>
      </c>
      <c r="J1912" s="68"/>
      <c r="K1912" s="68"/>
      <c r="L1912" s="68"/>
      <c r="M1912" s="68"/>
      <c r="N1912" s="362"/>
      <c r="O1912" s="362"/>
      <c r="P1912" s="216">
        <v>0</v>
      </c>
      <c r="Q1912" s="216">
        <v>742</v>
      </c>
      <c r="R1912" s="68" t="s">
        <v>638</v>
      </c>
      <c r="S1912" s="363"/>
      <c r="T1912" s="277"/>
    </row>
    <row r="1913" spans="1:20" ht="51">
      <c r="A1913" s="192">
        <v>291</v>
      </c>
      <c r="B1913" s="68"/>
      <c r="C1913" s="214" t="s">
        <v>119</v>
      </c>
      <c r="D1913" s="215">
        <v>45142</v>
      </c>
      <c r="E1913" s="192" t="s">
        <v>4725</v>
      </c>
      <c r="F1913" s="192" t="s">
        <v>3</v>
      </c>
      <c r="G1913" s="192">
        <v>2131000</v>
      </c>
      <c r="H1913" s="68"/>
      <c r="I1913" s="198" t="s">
        <v>5942</v>
      </c>
      <c r="J1913" s="68"/>
      <c r="K1913" s="68"/>
      <c r="L1913" s="68"/>
      <c r="M1913" s="68"/>
      <c r="N1913" s="362"/>
      <c r="O1913" s="362"/>
      <c r="P1913" s="216">
        <v>0</v>
      </c>
      <c r="Q1913" s="216">
        <v>0.13</v>
      </c>
      <c r="R1913" s="68" t="s">
        <v>638</v>
      </c>
      <c r="S1913" s="363"/>
      <c r="T1913" s="277"/>
    </row>
    <row r="1914" spans="1:20" ht="38.25">
      <c r="A1914" s="192" t="s">
        <v>550</v>
      </c>
      <c r="B1914" s="68"/>
      <c r="C1914" s="214" t="s">
        <v>589</v>
      </c>
      <c r="D1914" s="215">
        <v>45142</v>
      </c>
      <c r="E1914" s="192" t="s">
        <v>4726</v>
      </c>
      <c r="F1914" s="192" t="s">
        <v>3</v>
      </c>
      <c r="G1914" s="192">
        <v>2131009</v>
      </c>
      <c r="H1914" s="68"/>
      <c r="I1914" s="198" t="s">
        <v>5943</v>
      </c>
      <c r="J1914" s="68"/>
      <c r="K1914" s="68"/>
      <c r="L1914" s="68"/>
      <c r="M1914" s="68"/>
      <c r="N1914" s="362"/>
      <c r="O1914" s="362"/>
      <c r="P1914" s="216">
        <v>0</v>
      </c>
      <c r="Q1914" s="216">
        <v>450</v>
      </c>
      <c r="R1914" s="68" t="s">
        <v>638</v>
      </c>
      <c r="S1914" s="363"/>
      <c r="T1914" s="277"/>
    </row>
    <row r="1915" spans="1:20" ht="63.75">
      <c r="A1915" s="192">
        <v>291</v>
      </c>
      <c r="B1915" s="68"/>
      <c r="C1915" s="214" t="s">
        <v>119</v>
      </c>
      <c r="D1915" s="215">
        <v>45142</v>
      </c>
      <c r="E1915" s="192" t="s">
        <v>4727</v>
      </c>
      <c r="F1915" s="192" t="s">
        <v>10</v>
      </c>
      <c r="G1915" s="192">
        <v>2363757</v>
      </c>
      <c r="H1915" s="68"/>
      <c r="I1915" s="198" t="s">
        <v>5944</v>
      </c>
      <c r="J1915" s="68"/>
      <c r="K1915" s="68"/>
      <c r="L1915" s="68"/>
      <c r="M1915" s="68"/>
      <c r="N1915" s="362"/>
      <c r="O1915" s="362"/>
      <c r="P1915" s="216">
        <v>50</v>
      </c>
      <c r="Q1915" s="216">
        <v>0</v>
      </c>
      <c r="R1915" s="68" t="s">
        <v>638</v>
      </c>
      <c r="S1915" s="363"/>
      <c r="T1915" s="277"/>
    </row>
    <row r="1916" spans="1:20" ht="63.75">
      <c r="A1916" s="192">
        <v>206</v>
      </c>
      <c r="B1916" s="68"/>
      <c r="C1916" s="214" t="s">
        <v>87</v>
      </c>
      <c r="D1916" s="215">
        <v>45142</v>
      </c>
      <c r="E1916" s="192" t="s">
        <v>4728</v>
      </c>
      <c r="F1916" s="192" t="s">
        <v>3</v>
      </c>
      <c r="G1916" s="192">
        <v>2131018</v>
      </c>
      <c r="H1916" s="68"/>
      <c r="I1916" s="198" t="s">
        <v>5945</v>
      </c>
      <c r="J1916" s="68"/>
      <c r="K1916" s="68"/>
      <c r="L1916" s="68"/>
      <c r="M1916" s="68"/>
      <c r="N1916" s="362"/>
      <c r="O1916" s="362"/>
      <c r="P1916" s="216">
        <v>0</v>
      </c>
      <c r="Q1916" s="216">
        <v>10</v>
      </c>
      <c r="R1916" s="68" t="s">
        <v>638</v>
      </c>
      <c r="S1916" s="363"/>
      <c r="T1916" s="277"/>
    </row>
    <row r="1917" spans="1:20" ht="76.5">
      <c r="A1917" s="192">
        <v>10</v>
      </c>
      <c r="B1917" s="68"/>
      <c r="C1917" s="214" t="s">
        <v>38</v>
      </c>
      <c r="D1917" s="215">
        <v>45142</v>
      </c>
      <c r="E1917" s="192" t="s">
        <v>4729</v>
      </c>
      <c r="F1917" s="192" t="s">
        <v>14</v>
      </c>
      <c r="G1917" s="192">
        <v>2363910</v>
      </c>
      <c r="H1917" s="68"/>
      <c r="I1917" s="198" t="s">
        <v>5946</v>
      </c>
      <c r="J1917" s="68"/>
      <c r="K1917" s="68"/>
      <c r="L1917" s="68"/>
      <c r="M1917" s="68"/>
      <c r="N1917" s="362"/>
      <c r="O1917" s="362"/>
      <c r="P1917" s="216">
        <v>50</v>
      </c>
      <c r="Q1917" s="216">
        <v>0</v>
      </c>
      <c r="R1917" s="68" t="s">
        <v>638</v>
      </c>
      <c r="S1917" s="363"/>
      <c r="T1917" s="277"/>
    </row>
    <row r="1918" spans="1:20" ht="63.75">
      <c r="A1918" s="192">
        <v>10</v>
      </c>
      <c r="B1918" s="68"/>
      <c r="C1918" s="214" t="s">
        <v>38</v>
      </c>
      <c r="D1918" s="215">
        <v>45142</v>
      </c>
      <c r="E1918" s="192" t="s">
        <v>4730</v>
      </c>
      <c r="F1918" s="192" t="s">
        <v>14</v>
      </c>
      <c r="G1918" s="192">
        <v>2363912</v>
      </c>
      <c r="H1918" s="68"/>
      <c r="I1918" s="198" t="s">
        <v>5947</v>
      </c>
      <c r="J1918" s="68"/>
      <c r="K1918" s="68"/>
      <c r="L1918" s="68"/>
      <c r="M1918" s="68"/>
      <c r="N1918" s="362"/>
      <c r="O1918" s="362"/>
      <c r="P1918" s="216">
        <v>50</v>
      </c>
      <c r="Q1918" s="216">
        <v>0</v>
      </c>
      <c r="R1918" s="68" t="s">
        <v>638</v>
      </c>
      <c r="S1918" s="363"/>
      <c r="T1918" s="277"/>
    </row>
    <row r="1919" spans="1:20" ht="89.25">
      <c r="A1919" s="192">
        <v>119</v>
      </c>
      <c r="B1919" s="68"/>
      <c r="C1919" s="214" t="s">
        <v>55</v>
      </c>
      <c r="D1919" s="215">
        <v>45142</v>
      </c>
      <c r="E1919" s="192" t="s">
        <v>4731</v>
      </c>
      <c r="F1919" s="192" t="s">
        <v>10</v>
      </c>
      <c r="G1919" s="192">
        <v>1065931</v>
      </c>
      <c r="H1919" s="68"/>
      <c r="I1919" s="198" t="s">
        <v>5948</v>
      </c>
      <c r="J1919" s="68"/>
      <c r="K1919" s="68"/>
      <c r="L1919" s="68"/>
      <c r="M1919" s="68"/>
      <c r="N1919" s="362"/>
      <c r="O1919" s="362"/>
      <c r="P1919" s="216">
        <v>50</v>
      </c>
      <c r="Q1919" s="216">
        <v>0</v>
      </c>
      <c r="R1919" s="68" t="s">
        <v>638</v>
      </c>
      <c r="S1919" s="363"/>
      <c r="T1919" s="277"/>
    </row>
    <row r="1920" spans="1:20" ht="76.5">
      <c r="A1920" s="192">
        <v>117</v>
      </c>
      <c r="B1920" s="68"/>
      <c r="C1920" s="214" t="s">
        <v>54</v>
      </c>
      <c r="D1920" s="215">
        <v>45142</v>
      </c>
      <c r="E1920" s="192" t="s">
        <v>4732</v>
      </c>
      <c r="F1920" s="192" t="s">
        <v>10</v>
      </c>
      <c r="G1920" s="192">
        <v>1065938</v>
      </c>
      <c r="H1920" s="68"/>
      <c r="I1920" s="198" t="s">
        <v>5949</v>
      </c>
      <c r="J1920" s="68"/>
      <c r="K1920" s="68"/>
      <c r="L1920" s="68"/>
      <c r="M1920" s="68"/>
      <c r="N1920" s="362"/>
      <c r="O1920" s="362"/>
      <c r="P1920" s="216">
        <v>50</v>
      </c>
      <c r="Q1920" s="216">
        <v>0</v>
      </c>
      <c r="R1920" s="68" t="s">
        <v>638</v>
      </c>
      <c r="S1920" s="363"/>
      <c r="T1920" s="277"/>
    </row>
    <row r="1921" spans="1:20" ht="63.75">
      <c r="A1921" s="192">
        <v>597</v>
      </c>
      <c r="B1921" s="68"/>
      <c r="C1921" s="214" t="s">
        <v>677</v>
      </c>
      <c r="D1921" s="215">
        <v>45142</v>
      </c>
      <c r="E1921" s="192" t="s">
        <v>4733</v>
      </c>
      <c r="F1921" s="192" t="s">
        <v>6</v>
      </c>
      <c r="G1921" s="192">
        <v>2364059</v>
      </c>
      <c r="H1921" s="68"/>
      <c r="I1921" s="198" t="s">
        <v>5950</v>
      </c>
      <c r="J1921" s="68"/>
      <c r="K1921" s="68"/>
      <c r="L1921" s="68"/>
      <c r="M1921" s="68"/>
      <c r="N1921" s="362"/>
      <c r="O1921" s="362"/>
      <c r="P1921" s="216">
        <v>0</v>
      </c>
      <c r="Q1921" s="216">
        <v>705389.79</v>
      </c>
      <c r="R1921" s="68" t="s">
        <v>638</v>
      </c>
      <c r="S1921" s="363"/>
      <c r="T1921" s="277"/>
    </row>
    <row r="1922" spans="1:20" ht="63.75">
      <c r="A1922" s="192">
        <v>597</v>
      </c>
      <c r="B1922" s="68"/>
      <c r="C1922" s="214" t="s">
        <v>677</v>
      </c>
      <c r="D1922" s="215">
        <v>45142</v>
      </c>
      <c r="E1922" s="192" t="s">
        <v>4734</v>
      </c>
      <c r="F1922" s="192" t="s">
        <v>14</v>
      </c>
      <c r="G1922" s="192">
        <v>2364060</v>
      </c>
      <c r="H1922" s="68"/>
      <c r="I1922" s="198" t="s">
        <v>5951</v>
      </c>
      <c r="J1922" s="68"/>
      <c r="K1922" s="68"/>
      <c r="L1922" s="68"/>
      <c r="M1922" s="68"/>
      <c r="N1922" s="362"/>
      <c r="O1922" s="362"/>
      <c r="P1922" s="216">
        <v>50</v>
      </c>
      <c r="Q1922" s="216">
        <v>0</v>
      </c>
      <c r="R1922" s="68" t="s">
        <v>638</v>
      </c>
      <c r="S1922" s="363"/>
      <c r="T1922" s="277"/>
    </row>
    <row r="1923" spans="1:20" ht="76.5">
      <c r="A1923" s="192">
        <v>513</v>
      </c>
      <c r="B1923" s="68"/>
      <c r="C1923" s="214" t="s">
        <v>160</v>
      </c>
      <c r="D1923" s="215">
        <v>45142</v>
      </c>
      <c r="E1923" s="192" t="s">
        <v>4735</v>
      </c>
      <c r="F1923" s="192" t="s">
        <v>10</v>
      </c>
      <c r="G1923" s="192">
        <v>1065948</v>
      </c>
      <c r="H1923" s="68"/>
      <c r="I1923" s="198" t="s">
        <v>5952</v>
      </c>
      <c r="J1923" s="68"/>
      <c r="K1923" s="68"/>
      <c r="L1923" s="68"/>
      <c r="M1923" s="68"/>
      <c r="N1923" s="362"/>
      <c r="O1923" s="362"/>
      <c r="P1923" s="216">
        <v>50</v>
      </c>
      <c r="Q1923" s="216">
        <v>0</v>
      </c>
      <c r="R1923" s="68" t="s">
        <v>638</v>
      </c>
      <c r="S1923" s="363"/>
      <c r="T1923" s="277"/>
    </row>
    <row r="1924" spans="1:20" ht="76.5">
      <c r="A1924" s="192">
        <v>513</v>
      </c>
      <c r="B1924" s="68"/>
      <c r="C1924" s="214" t="s">
        <v>160</v>
      </c>
      <c r="D1924" s="215">
        <v>45142</v>
      </c>
      <c r="E1924" s="192" t="s">
        <v>4736</v>
      </c>
      <c r="F1924" s="192" t="s">
        <v>10</v>
      </c>
      <c r="G1924" s="192">
        <v>1065946</v>
      </c>
      <c r="H1924" s="68"/>
      <c r="I1924" s="198" t="s">
        <v>5953</v>
      </c>
      <c r="J1924" s="68"/>
      <c r="K1924" s="68"/>
      <c r="L1924" s="68"/>
      <c r="M1924" s="68"/>
      <c r="N1924" s="362"/>
      <c r="O1924" s="362"/>
      <c r="P1924" s="216">
        <v>50</v>
      </c>
      <c r="Q1924" s="216">
        <v>0</v>
      </c>
      <c r="R1924" s="68" t="s">
        <v>638</v>
      </c>
      <c r="S1924" s="363"/>
      <c r="T1924" s="277"/>
    </row>
    <row r="1925" spans="1:20" ht="89.25">
      <c r="A1925" s="192">
        <v>117</v>
      </c>
      <c r="B1925" s="68"/>
      <c r="C1925" s="214" t="s">
        <v>54</v>
      </c>
      <c r="D1925" s="215">
        <v>45142</v>
      </c>
      <c r="E1925" s="192" t="s">
        <v>4737</v>
      </c>
      <c r="F1925" s="192" t="s">
        <v>10</v>
      </c>
      <c r="G1925" s="192">
        <v>1065944</v>
      </c>
      <c r="H1925" s="68"/>
      <c r="I1925" s="198" t="s">
        <v>5954</v>
      </c>
      <c r="J1925" s="68"/>
      <c r="K1925" s="68"/>
      <c r="L1925" s="68"/>
      <c r="M1925" s="68"/>
      <c r="N1925" s="362"/>
      <c r="O1925" s="362"/>
      <c r="P1925" s="216">
        <v>50</v>
      </c>
      <c r="Q1925" s="216">
        <v>0</v>
      </c>
      <c r="R1925" s="68" t="s">
        <v>638</v>
      </c>
      <c r="S1925" s="363"/>
      <c r="T1925" s="277"/>
    </row>
    <row r="1926" spans="1:20" ht="76.5">
      <c r="A1926" s="192">
        <v>117</v>
      </c>
      <c r="B1926" s="68"/>
      <c r="C1926" s="214" t="s">
        <v>54</v>
      </c>
      <c r="D1926" s="215">
        <v>45142</v>
      </c>
      <c r="E1926" s="192" t="s">
        <v>4738</v>
      </c>
      <c r="F1926" s="192" t="s">
        <v>10</v>
      </c>
      <c r="G1926" s="192">
        <v>1065940</v>
      </c>
      <c r="H1926" s="68"/>
      <c r="I1926" s="198" t="s">
        <v>5955</v>
      </c>
      <c r="J1926" s="68"/>
      <c r="K1926" s="68"/>
      <c r="L1926" s="68"/>
      <c r="M1926" s="68"/>
      <c r="N1926" s="362"/>
      <c r="O1926" s="362"/>
      <c r="P1926" s="216">
        <v>50</v>
      </c>
      <c r="Q1926" s="216">
        <v>0</v>
      </c>
      <c r="R1926" s="68" t="s">
        <v>638</v>
      </c>
      <c r="S1926" s="363"/>
      <c r="T1926" s="277"/>
    </row>
    <row r="1927" spans="1:20" ht="63.75">
      <c r="A1927" s="192">
        <v>513</v>
      </c>
      <c r="B1927" s="68"/>
      <c r="C1927" s="214" t="s">
        <v>160</v>
      </c>
      <c r="D1927" s="215">
        <v>45142</v>
      </c>
      <c r="E1927" s="192" t="s">
        <v>4739</v>
      </c>
      <c r="F1927" s="192" t="s">
        <v>14</v>
      </c>
      <c r="G1927" s="192">
        <v>2364062</v>
      </c>
      <c r="H1927" s="68"/>
      <c r="I1927" s="198" t="s">
        <v>5956</v>
      </c>
      <c r="J1927" s="68"/>
      <c r="K1927" s="68"/>
      <c r="L1927" s="68"/>
      <c r="M1927" s="68"/>
      <c r="N1927" s="362"/>
      <c r="O1927" s="362"/>
      <c r="P1927" s="216">
        <v>50</v>
      </c>
      <c r="Q1927" s="216">
        <v>0</v>
      </c>
      <c r="R1927" s="68" t="s">
        <v>638</v>
      </c>
      <c r="S1927" s="363"/>
      <c r="T1927" s="277"/>
    </row>
    <row r="1928" spans="1:20" ht="63.75">
      <c r="A1928" s="192">
        <v>513</v>
      </c>
      <c r="B1928" s="68"/>
      <c r="C1928" s="214" t="s">
        <v>160</v>
      </c>
      <c r="D1928" s="215">
        <v>45142</v>
      </c>
      <c r="E1928" s="192" t="s">
        <v>4740</v>
      </c>
      <c r="F1928" s="192" t="s">
        <v>14</v>
      </c>
      <c r="G1928" s="192">
        <v>2364064</v>
      </c>
      <c r="H1928" s="68"/>
      <c r="I1928" s="198" t="s">
        <v>5956</v>
      </c>
      <c r="J1928" s="68"/>
      <c r="K1928" s="68"/>
      <c r="L1928" s="68"/>
      <c r="M1928" s="68"/>
      <c r="N1928" s="362"/>
      <c r="O1928" s="362"/>
      <c r="P1928" s="216">
        <v>50</v>
      </c>
      <c r="Q1928" s="216">
        <v>0</v>
      </c>
      <c r="R1928" s="68" t="s">
        <v>638</v>
      </c>
      <c r="S1928" s="363"/>
      <c r="T1928" s="277"/>
    </row>
    <row r="1929" spans="1:20" ht="89.25">
      <c r="A1929" s="192">
        <v>117</v>
      </c>
      <c r="B1929" s="68"/>
      <c r="C1929" s="214" t="s">
        <v>54</v>
      </c>
      <c r="D1929" s="215">
        <v>45142</v>
      </c>
      <c r="E1929" s="192" t="s">
        <v>4741</v>
      </c>
      <c r="F1929" s="192" t="s">
        <v>10</v>
      </c>
      <c r="G1929" s="192">
        <v>1065939</v>
      </c>
      <c r="H1929" s="68"/>
      <c r="I1929" s="198" t="s">
        <v>5957</v>
      </c>
      <c r="J1929" s="68"/>
      <c r="K1929" s="68"/>
      <c r="L1929" s="68"/>
      <c r="M1929" s="68"/>
      <c r="N1929" s="362"/>
      <c r="O1929" s="362"/>
      <c r="P1929" s="216">
        <v>50</v>
      </c>
      <c r="Q1929" s="216">
        <v>0</v>
      </c>
      <c r="R1929" s="68" t="s">
        <v>638</v>
      </c>
      <c r="S1929" s="363"/>
      <c r="T1929" s="277"/>
    </row>
    <row r="1930" spans="1:20" ht="51">
      <c r="A1930" s="192" t="s">
        <v>541</v>
      </c>
      <c r="B1930" s="68"/>
      <c r="C1930" s="214" t="s">
        <v>590</v>
      </c>
      <c r="D1930" s="215">
        <v>45142</v>
      </c>
      <c r="E1930" s="192" t="s">
        <v>4742</v>
      </c>
      <c r="F1930" s="192" t="s">
        <v>3</v>
      </c>
      <c r="G1930" s="192">
        <v>2130862</v>
      </c>
      <c r="H1930" s="68"/>
      <c r="I1930" s="198" t="s">
        <v>5958</v>
      </c>
      <c r="J1930" s="68"/>
      <c r="K1930" s="68"/>
      <c r="L1930" s="68"/>
      <c r="M1930" s="68"/>
      <c r="N1930" s="362"/>
      <c r="O1930" s="362"/>
      <c r="P1930" s="216">
        <v>0</v>
      </c>
      <c r="Q1930" s="216">
        <v>18585.580000000002</v>
      </c>
      <c r="R1930" s="68" t="s">
        <v>638</v>
      </c>
      <c r="S1930" s="363"/>
      <c r="T1930" s="277"/>
    </row>
    <row r="1931" spans="1:20" ht="51">
      <c r="A1931" s="192" t="s">
        <v>550</v>
      </c>
      <c r="B1931" s="68"/>
      <c r="C1931" s="214" t="s">
        <v>589</v>
      </c>
      <c r="D1931" s="215">
        <v>45142</v>
      </c>
      <c r="E1931" s="192" t="s">
        <v>4743</v>
      </c>
      <c r="F1931" s="192" t="s">
        <v>3</v>
      </c>
      <c r="G1931" s="192">
        <v>2130864</v>
      </c>
      <c r="H1931" s="68"/>
      <c r="I1931" s="198" t="s">
        <v>5959</v>
      </c>
      <c r="J1931" s="68"/>
      <c r="K1931" s="68"/>
      <c r="L1931" s="68"/>
      <c r="M1931" s="68"/>
      <c r="N1931" s="362"/>
      <c r="O1931" s="362"/>
      <c r="P1931" s="216">
        <v>0</v>
      </c>
      <c r="Q1931" s="216">
        <v>6393.47</v>
      </c>
      <c r="R1931" s="68" t="s">
        <v>638</v>
      </c>
      <c r="S1931" s="363"/>
      <c r="T1931" s="277"/>
    </row>
    <row r="1932" spans="1:20" ht="51">
      <c r="A1932" s="192" t="s">
        <v>550</v>
      </c>
      <c r="B1932" s="68"/>
      <c r="C1932" s="214" t="s">
        <v>589</v>
      </c>
      <c r="D1932" s="215">
        <v>45142</v>
      </c>
      <c r="E1932" s="192" t="s">
        <v>4744</v>
      </c>
      <c r="F1932" s="192" t="s">
        <v>3</v>
      </c>
      <c r="G1932" s="192">
        <v>2130867</v>
      </c>
      <c r="H1932" s="68"/>
      <c r="I1932" s="198" t="s">
        <v>5960</v>
      </c>
      <c r="J1932" s="68"/>
      <c r="K1932" s="68"/>
      <c r="L1932" s="68"/>
      <c r="M1932" s="68"/>
      <c r="N1932" s="362"/>
      <c r="O1932" s="362"/>
      <c r="P1932" s="216">
        <v>0</v>
      </c>
      <c r="Q1932" s="216">
        <v>256.45</v>
      </c>
      <c r="R1932" s="68" t="s">
        <v>638</v>
      </c>
      <c r="S1932" s="363"/>
      <c r="T1932" s="277"/>
    </row>
    <row r="1933" spans="1:20" ht="51">
      <c r="A1933" s="192">
        <v>290</v>
      </c>
      <c r="B1933" s="68"/>
      <c r="C1933" s="214" t="s">
        <v>118</v>
      </c>
      <c r="D1933" s="215">
        <v>45142</v>
      </c>
      <c r="E1933" s="192" t="s">
        <v>4745</v>
      </c>
      <c r="F1933" s="192" t="s">
        <v>3</v>
      </c>
      <c r="G1933" s="192">
        <v>2130900</v>
      </c>
      <c r="H1933" s="68"/>
      <c r="I1933" s="198" t="s">
        <v>5961</v>
      </c>
      <c r="J1933" s="68"/>
      <c r="K1933" s="68"/>
      <c r="L1933" s="68"/>
      <c r="M1933" s="68"/>
      <c r="N1933" s="362"/>
      <c r="O1933" s="362"/>
      <c r="P1933" s="216">
        <v>0</v>
      </c>
      <c r="Q1933" s="216">
        <v>450</v>
      </c>
      <c r="R1933" s="68" t="s">
        <v>638</v>
      </c>
      <c r="S1933" s="363"/>
      <c r="T1933" s="277"/>
    </row>
    <row r="1934" spans="1:20" ht="51">
      <c r="A1934" s="192">
        <v>342</v>
      </c>
      <c r="B1934" s="68"/>
      <c r="C1934" s="214" t="s">
        <v>137</v>
      </c>
      <c r="D1934" s="215">
        <v>45142</v>
      </c>
      <c r="E1934" s="192" t="s">
        <v>4746</v>
      </c>
      <c r="F1934" s="192" t="s">
        <v>3</v>
      </c>
      <c r="G1934" s="192">
        <v>2130919</v>
      </c>
      <c r="H1934" s="68"/>
      <c r="I1934" s="198" t="s">
        <v>5962</v>
      </c>
      <c r="J1934" s="68"/>
      <c r="K1934" s="68"/>
      <c r="L1934" s="68"/>
      <c r="M1934" s="68"/>
      <c r="N1934" s="362"/>
      <c r="O1934" s="362"/>
      <c r="P1934" s="216">
        <v>0</v>
      </c>
      <c r="Q1934" s="216">
        <v>528</v>
      </c>
      <c r="R1934" s="68" t="s">
        <v>638</v>
      </c>
      <c r="S1934" s="363"/>
      <c r="T1934" s="277"/>
    </row>
    <row r="1935" spans="1:20" ht="51">
      <c r="A1935" s="192">
        <v>47</v>
      </c>
      <c r="B1935" s="68"/>
      <c r="C1935" s="214" t="s">
        <v>45</v>
      </c>
      <c r="D1935" s="215">
        <v>45142</v>
      </c>
      <c r="E1935" s="192" t="s">
        <v>4747</v>
      </c>
      <c r="F1935" s="192" t="s">
        <v>3</v>
      </c>
      <c r="G1935" s="192">
        <v>2130921</v>
      </c>
      <c r="H1935" s="68"/>
      <c r="I1935" s="198" t="s">
        <v>5963</v>
      </c>
      <c r="J1935" s="68"/>
      <c r="K1935" s="68"/>
      <c r="L1935" s="68"/>
      <c r="M1935" s="68"/>
      <c r="N1935" s="362"/>
      <c r="O1935" s="362"/>
      <c r="P1935" s="216">
        <v>0</v>
      </c>
      <c r="Q1935" s="216">
        <v>2309.3000000000002</v>
      </c>
      <c r="R1935" s="68" t="s">
        <v>638</v>
      </c>
      <c r="S1935" s="363"/>
      <c r="T1935" s="277"/>
    </row>
    <row r="1936" spans="1:20" ht="51">
      <c r="A1936" s="192">
        <v>47</v>
      </c>
      <c r="B1936" s="68"/>
      <c r="C1936" s="214" t="s">
        <v>45</v>
      </c>
      <c r="D1936" s="215">
        <v>45142</v>
      </c>
      <c r="E1936" s="192" t="s">
        <v>4748</v>
      </c>
      <c r="F1936" s="192" t="s">
        <v>3</v>
      </c>
      <c r="G1936" s="192">
        <v>2130925</v>
      </c>
      <c r="H1936" s="68"/>
      <c r="I1936" s="198" t="s">
        <v>5964</v>
      </c>
      <c r="J1936" s="68"/>
      <c r="K1936" s="68"/>
      <c r="L1936" s="68"/>
      <c r="M1936" s="68"/>
      <c r="N1936" s="362"/>
      <c r="O1936" s="362"/>
      <c r="P1936" s="216">
        <v>0</v>
      </c>
      <c r="Q1936" s="216">
        <v>1920</v>
      </c>
      <c r="R1936" s="68" t="s">
        <v>638</v>
      </c>
      <c r="S1936" s="363"/>
      <c r="T1936" s="277"/>
    </row>
    <row r="1937" spans="1:20" ht="51">
      <c r="A1937" s="192">
        <v>47</v>
      </c>
      <c r="B1937" s="68"/>
      <c r="C1937" s="214" t="s">
        <v>45</v>
      </c>
      <c r="D1937" s="215">
        <v>45142</v>
      </c>
      <c r="E1937" s="192" t="s">
        <v>4749</v>
      </c>
      <c r="F1937" s="192" t="s">
        <v>3</v>
      </c>
      <c r="G1937" s="192">
        <v>2130928</v>
      </c>
      <c r="H1937" s="68"/>
      <c r="I1937" s="198" t="s">
        <v>5965</v>
      </c>
      <c r="J1937" s="68"/>
      <c r="K1937" s="68"/>
      <c r="L1937" s="68"/>
      <c r="M1937" s="68"/>
      <c r="N1937" s="362"/>
      <c r="O1937" s="362"/>
      <c r="P1937" s="216">
        <v>0</v>
      </c>
      <c r="Q1937" s="216">
        <v>25515</v>
      </c>
      <c r="R1937" s="68" t="s">
        <v>638</v>
      </c>
      <c r="S1937" s="363"/>
      <c r="T1937" s="277"/>
    </row>
    <row r="1938" spans="1:20" ht="89.25">
      <c r="A1938" s="192">
        <v>117</v>
      </c>
      <c r="B1938" s="68"/>
      <c r="C1938" s="214" t="s">
        <v>54</v>
      </c>
      <c r="D1938" s="215">
        <v>45142</v>
      </c>
      <c r="E1938" s="192" t="s">
        <v>4750</v>
      </c>
      <c r="F1938" s="192" t="s">
        <v>10</v>
      </c>
      <c r="G1938" s="192">
        <v>1065950</v>
      </c>
      <c r="H1938" s="68"/>
      <c r="I1938" s="198" t="s">
        <v>5966</v>
      </c>
      <c r="J1938" s="68"/>
      <c r="K1938" s="68"/>
      <c r="L1938" s="68"/>
      <c r="M1938" s="68"/>
      <c r="N1938" s="362"/>
      <c r="O1938" s="362"/>
      <c r="P1938" s="216">
        <v>50</v>
      </c>
      <c r="Q1938" s="216">
        <v>0</v>
      </c>
      <c r="R1938" s="68" t="s">
        <v>638</v>
      </c>
      <c r="S1938" s="363"/>
      <c r="T1938" s="277"/>
    </row>
    <row r="1939" spans="1:20" ht="89.25">
      <c r="A1939" s="192">
        <v>132</v>
      </c>
      <c r="B1939" s="68"/>
      <c r="C1939" s="214" t="s">
        <v>59</v>
      </c>
      <c r="D1939" s="215">
        <v>45142</v>
      </c>
      <c r="E1939" s="192" t="s">
        <v>4751</v>
      </c>
      <c r="F1939" s="192" t="s">
        <v>6</v>
      </c>
      <c r="G1939" s="192">
        <v>1065958</v>
      </c>
      <c r="H1939" s="68"/>
      <c r="I1939" s="198" t="s">
        <v>5967</v>
      </c>
      <c r="J1939" s="68"/>
      <c r="K1939" s="68"/>
      <c r="L1939" s="68"/>
      <c r="M1939" s="68"/>
      <c r="N1939" s="362"/>
      <c r="O1939" s="362"/>
      <c r="P1939" s="216">
        <v>0</v>
      </c>
      <c r="Q1939" s="216">
        <v>31495.56</v>
      </c>
      <c r="R1939" s="68" t="s">
        <v>638</v>
      </c>
      <c r="S1939" s="363"/>
      <c r="T1939" s="277"/>
    </row>
    <row r="1940" spans="1:20" ht="89.25">
      <c r="A1940" s="192">
        <v>86</v>
      </c>
      <c r="B1940" s="68"/>
      <c r="C1940" s="214" t="s">
        <v>50</v>
      </c>
      <c r="D1940" s="215">
        <v>45142</v>
      </c>
      <c r="E1940" s="192" t="s">
        <v>4752</v>
      </c>
      <c r="F1940" s="192" t="s">
        <v>6</v>
      </c>
      <c r="G1940" s="192">
        <v>1065952</v>
      </c>
      <c r="H1940" s="68"/>
      <c r="I1940" s="198" t="s">
        <v>5968</v>
      </c>
      <c r="J1940" s="68"/>
      <c r="K1940" s="68"/>
      <c r="L1940" s="68"/>
      <c r="M1940" s="68"/>
      <c r="N1940" s="362"/>
      <c r="O1940" s="362"/>
      <c r="P1940" s="216">
        <v>0</v>
      </c>
      <c r="Q1940" s="216">
        <v>6652702.2400000002</v>
      </c>
      <c r="R1940" s="68" t="s">
        <v>638</v>
      </c>
      <c r="S1940" s="363"/>
      <c r="T1940" s="277"/>
    </row>
    <row r="1941" spans="1:20" ht="102">
      <c r="A1941" s="192">
        <v>86</v>
      </c>
      <c r="B1941" s="68"/>
      <c r="C1941" s="214" t="s">
        <v>50</v>
      </c>
      <c r="D1941" s="215">
        <v>45142</v>
      </c>
      <c r="E1941" s="192" t="s">
        <v>4753</v>
      </c>
      <c r="F1941" s="192" t="s">
        <v>6</v>
      </c>
      <c r="G1941" s="192">
        <v>1065953</v>
      </c>
      <c r="H1941" s="68"/>
      <c r="I1941" s="198" t="s">
        <v>5969</v>
      </c>
      <c r="J1941" s="68"/>
      <c r="K1941" s="68"/>
      <c r="L1941" s="68"/>
      <c r="M1941" s="68"/>
      <c r="N1941" s="362"/>
      <c r="O1941" s="362"/>
      <c r="P1941" s="216">
        <v>0</v>
      </c>
      <c r="Q1941" s="216">
        <v>30441448.120000001</v>
      </c>
      <c r="R1941" s="68" t="s">
        <v>638</v>
      </c>
      <c r="S1941" s="363"/>
      <c r="T1941" s="277"/>
    </row>
    <row r="1942" spans="1:20" ht="89.25">
      <c r="A1942" s="192">
        <v>132</v>
      </c>
      <c r="B1942" s="68"/>
      <c r="C1942" s="214" t="s">
        <v>59</v>
      </c>
      <c r="D1942" s="215">
        <v>45142</v>
      </c>
      <c r="E1942" s="192" t="s">
        <v>4754</v>
      </c>
      <c r="F1942" s="192" t="s">
        <v>10</v>
      </c>
      <c r="G1942" s="192">
        <v>1065958</v>
      </c>
      <c r="H1942" s="68"/>
      <c r="I1942" s="198" t="s">
        <v>5970</v>
      </c>
      <c r="J1942" s="68"/>
      <c r="K1942" s="68"/>
      <c r="L1942" s="68"/>
      <c r="M1942" s="68"/>
      <c r="N1942" s="362"/>
      <c r="O1942" s="362"/>
      <c r="P1942" s="216">
        <v>50</v>
      </c>
      <c r="Q1942" s="216">
        <v>0</v>
      </c>
      <c r="R1942" s="68" t="s">
        <v>638</v>
      </c>
      <c r="S1942" s="363"/>
      <c r="T1942" s="277"/>
    </row>
    <row r="1943" spans="1:20" ht="51">
      <c r="A1943" s="192">
        <v>20</v>
      </c>
      <c r="B1943" s="68"/>
      <c r="C1943" s="214" t="s">
        <v>41</v>
      </c>
      <c r="D1943" s="215">
        <v>45142</v>
      </c>
      <c r="E1943" s="192" t="s">
        <v>4755</v>
      </c>
      <c r="F1943" s="192" t="s">
        <v>3</v>
      </c>
      <c r="G1943" s="192">
        <v>2130958</v>
      </c>
      <c r="H1943" s="68"/>
      <c r="I1943" s="198" t="s">
        <v>5971</v>
      </c>
      <c r="J1943" s="68"/>
      <c r="K1943" s="68"/>
      <c r="L1943" s="68"/>
      <c r="M1943" s="68"/>
      <c r="N1943" s="362"/>
      <c r="O1943" s="362"/>
      <c r="P1943" s="216">
        <v>0</v>
      </c>
      <c r="Q1943" s="216">
        <v>48.23</v>
      </c>
      <c r="R1943" s="68" t="s">
        <v>1464</v>
      </c>
      <c r="S1943" s="363"/>
      <c r="T1943" s="277"/>
    </row>
    <row r="1944" spans="1:20" ht="51">
      <c r="A1944" s="192" t="s">
        <v>550</v>
      </c>
      <c r="B1944" s="68"/>
      <c r="C1944" s="214" t="s">
        <v>589</v>
      </c>
      <c r="D1944" s="215">
        <v>45146</v>
      </c>
      <c r="E1944" s="192" t="s">
        <v>4756</v>
      </c>
      <c r="F1944" s="192" t="s">
        <v>3</v>
      </c>
      <c r="G1944" s="192">
        <v>2131232</v>
      </c>
      <c r="H1944" s="68"/>
      <c r="I1944" s="198" t="s">
        <v>5972</v>
      </c>
      <c r="J1944" s="68"/>
      <c r="K1944" s="68"/>
      <c r="L1944" s="68"/>
      <c r="M1944" s="68"/>
      <c r="N1944" s="362"/>
      <c r="O1944" s="362"/>
      <c r="P1944" s="216">
        <v>0</v>
      </c>
      <c r="Q1944" s="216">
        <v>2945</v>
      </c>
      <c r="R1944" s="68" t="s">
        <v>638</v>
      </c>
      <c r="S1944" s="363"/>
      <c r="T1944" s="277"/>
    </row>
    <row r="1945" spans="1:20" ht="51">
      <c r="A1945" s="192">
        <v>513</v>
      </c>
      <c r="B1945" s="68"/>
      <c r="C1945" s="214" t="s">
        <v>160</v>
      </c>
      <c r="D1945" s="215">
        <v>45146</v>
      </c>
      <c r="E1945" s="192" t="s">
        <v>4757</v>
      </c>
      <c r="F1945" s="192" t="s">
        <v>3</v>
      </c>
      <c r="G1945" s="192">
        <v>2131236</v>
      </c>
      <c r="H1945" s="68"/>
      <c r="I1945" s="198" t="s">
        <v>5973</v>
      </c>
      <c r="J1945" s="68"/>
      <c r="K1945" s="68"/>
      <c r="L1945" s="68"/>
      <c r="M1945" s="68"/>
      <c r="N1945" s="362"/>
      <c r="O1945" s="362"/>
      <c r="P1945" s="216">
        <v>0</v>
      </c>
      <c r="Q1945" s="216">
        <v>1000</v>
      </c>
      <c r="R1945" s="68" t="s">
        <v>638</v>
      </c>
      <c r="S1945" s="363"/>
      <c r="T1945" s="277"/>
    </row>
    <row r="1946" spans="1:20" ht="63.75">
      <c r="A1946" s="192">
        <v>53</v>
      </c>
      <c r="B1946" s="68"/>
      <c r="C1946" s="214" t="s">
        <v>1384</v>
      </c>
      <c r="D1946" s="215">
        <v>45146</v>
      </c>
      <c r="E1946" s="192" t="s">
        <v>4758</v>
      </c>
      <c r="F1946" s="192" t="s">
        <v>3</v>
      </c>
      <c r="G1946" s="192">
        <v>2131239</v>
      </c>
      <c r="H1946" s="68"/>
      <c r="I1946" s="198" t="s">
        <v>5974</v>
      </c>
      <c r="J1946" s="68"/>
      <c r="K1946" s="68"/>
      <c r="L1946" s="68"/>
      <c r="M1946" s="68"/>
      <c r="N1946" s="362"/>
      <c r="O1946" s="362"/>
      <c r="P1946" s="216">
        <v>0</v>
      </c>
      <c r="Q1946" s="216">
        <v>185.5</v>
      </c>
      <c r="R1946" s="68" t="s">
        <v>638</v>
      </c>
      <c r="S1946" s="363"/>
      <c r="T1946" s="277"/>
    </row>
    <row r="1947" spans="1:20" ht="51">
      <c r="A1947" s="192">
        <v>15</v>
      </c>
      <c r="B1947" s="68"/>
      <c r="C1947" s="214" t="s">
        <v>39</v>
      </c>
      <c r="D1947" s="215">
        <v>45146</v>
      </c>
      <c r="E1947" s="192" t="s">
        <v>4759</v>
      </c>
      <c r="F1947" s="192" t="s">
        <v>3</v>
      </c>
      <c r="G1947" s="192">
        <v>2131252</v>
      </c>
      <c r="H1947" s="68"/>
      <c r="I1947" s="198" t="s">
        <v>5975</v>
      </c>
      <c r="J1947" s="68"/>
      <c r="K1947" s="68"/>
      <c r="L1947" s="68"/>
      <c r="M1947" s="68"/>
      <c r="N1947" s="362"/>
      <c r="O1947" s="362"/>
      <c r="P1947" s="216">
        <v>0</v>
      </c>
      <c r="Q1947" s="216">
        <v>2097.7600000000002</v>
      </c>
      <c r="R1947" s="68" t="s">
        <v>638</v>
      </c>
      <c r="S1947" s="363"/>
      <c r="T1947" s="277"/>
    </row>
    <row r="1948" spans="1:20" ht="51">
      <c r="A1948" s="192">
        <v>81</v>
      </c>
      <c r="B1948" s="68"/>
      <c r="C1948" s="214" t="s">
        <v>49</v>
      </c>
      <c r="D1948" s="215">
        <v>45146</v>
      </c>
      <c r="E1948" s="192" t="s">
        <v>4760</v>
      </c>
      <c r="F1948" s="192" t="s">
        <v>3</v>
      </c>
      <c r="G1948" s="192">
        <v>2131255</v>
      </c>
      <c r="H1948" s="68"/>
      <c r="I1948" s="198" t="s">
        <v>5976</v>
      </c>
      <c r="J1948" s="68"/>
      <c r="K1948" s="68"/>
      <c r="L1948" s="68"/>
      <c r="M1948" s="68"/>
      <c r="N1948" s="362"/>
      <c r="O1948" s="362"/>
      <c r="P1948" s="216">
        <v>0</v>
      </c>
      <c r="Q1948" s="216">
        <v>25</v>
      </c>
      <c r="R1948" s="68" t="s">
        <v>638</v>
      </c>
      <c r="S1948" s="363"/>
      <c r="T1948" s="277"/>
    </row>
    <row r="1949" spans="1:20" ht="63.75">
      <c r="A1949" s="192" t="s">
        <v>542</v>
      </c>
      <c r="B1949" s="68"/>
      <c r="C1949" s="214" t="s">
        <v>691</v>
      </c>
      <c r="D1949" s="215">
        <v>45146</v>
      </c>
      <c r="E1949" s="192" t="s">
        <v>4761</v>
      </c>
      <c r="F1949" s="192" t="s">
        <v>6</v>
      </c>
      <c r="G1949" s="192">
        <v>2365236</v>
      </c>
      <c r="H1949" s="68"/>
      <c r="I1949" s="198" t="s">
        <v>5977</v>
      </c>
      <c r="J1949" s="68"/>
      <c r="K1949" s="68"/>
      <c r="L1949" s="68"/>
      <c r="M1949" s="68"/>
      <c r="N1949" s="362"/>
      <c r="O1949" s="362"/>
      <c r="P1949" s="216">
        <v>0</v>
      </c>
      <c r="Q1949" s="216">
        <v>3932295.71</v>
      </c>
      <c r="R1949" s="68" t="s">
        <v>638</v>
      </c>
      <c r="S1949" s="363"/>
      <c r="T1949" s="277"/>
    </row>
    <row r="1950" spans="1:20" ht="51">
      <c r="A1950" s="192" t="s">
        <v>550</v>
      </c>
      <c r="B1950" s="68"/>
      <c r="C1950" s="214" t="s">
        <v>589</v>
      </c>
      <c r="D1950" s="215">
        <v>45146</v>
      </c>
      <c r="E1950" s="192" t="s">
        <v>4762</v>
      </c>
      <c r="F1950" s="192" t="s">
        <v>3</v>
      </c>
      <c r="G1950" s="192">
        <v>2131303</v>
      </c>
      <c r="H1950" s="68"/>
      <c r="I1950" s="198" t="s">
        <v>5978</v>
      </c>
      <c r="J1950" s="68"/>
      <c r="K1950" s="68"/>
      <c r="L1950" s="68"/>
      <c r="M1950" s="68"/>
      <c r="N1950" s="362"/>
      <c r="O1950" s="362"/>
      <c r="P1950" s="216">
        <v>0</v>
      </c>
      <c r="Q1950" s="216">
        <v>714</v>
      </c>
      <c r="R1950" s="68" t="s">
        <v>638</v>
      </c>
      <c r="S1950" s="363"/>
      <c r="T1950" s="277"/>
    </row>
    <row r="1951" spans="1:20" ht="51">
      <c r="A1951" s="192" t="s">
        <v>550</v>
      </c>
      <c r="B1951" s="68"/>
      <c r="C1951" s="214" t="s">
        <v>589</v>
      </c>
      <c r="D1951" s="215">
        <v>45146</v>
      </c>
      <c r="E1951" s="192" t="s">
        <v>4763</v>
      </c>
      <c r="F1951" s="192" t="s">
        <v>3</v>
      </c>
      <c r="G1951" s="192">
        <v>2131318</v>
      </c>
      <c r="H1951" s="68"/>
      <c r="I1951" s="198" t="s">
        <v>5979</v>
      </c>
      <c r="J1951" s="68"/>
      <c r="K1951" s="68"/>
      <c r="L1951" s="68"/>
      <c r="M1951" s="68"/>
      <c r="N1951" s="362"/>
      <c r="O1951" s="362"/>
      <c r="P1951" s="216">
        <v>0</v>
      </c>
      <c r="Q1951" s="216">
        <v>400</v>
      </c>
      <c r="R1951" s="68" t="s">
        <v>638</v>
      </c>
      <c r="S1951" s="363"/>
      <c r="T1951" s="277"/>
    </row>
    <row r="1952" spans="1:20" ht="63.75">
      <c r="A1952" s="192" t="s">
        <v>542</v>
      </c>
      <c r="B1952" s="68"/>
      <c r="C1952" s="214" t="s">
        <v>691</v>
      </c>
      <c r="D1952" s="215">
        <v>45146</v>
      </c>
      <c r="E1952" s="192" t="s">
        <v>4764</v>
      </c>
      <c r="F1952" s="192" t="s">
        <v>6</v>
      </c>
      <c r="G1952" s="192">
        <v>2365558</v>
      </c>
      <c r="H1952" s="68"/>
      <c r="I1952" s="198" t="s">
        <v>5980</v>
      </c>
      <c r="J1952" s="68"/>
      <c r="K1952" s="68"/>
      <c r="L1952" s="68"/>
      <c r="M1952" s="68"/>
      <c r="N1952" s="362"/>
      <c r="O1952" s="362"/>
      <c r="P1952" s="216">
        <v>0</v>
      </c>
      <c r="Q1952" s="216">
        <v>119537.38</v>
      </c>
      <c r="R1952" s="68" t="s">
        <v>638</v>
      </c>
      <c r="S1952" s="363"/>
      <c r="T1952" s="277"/>
    </row>
    <row r="1953" spans="1:20" ht="51">
      <c r="A1953" s="192">
        <v>46</v>
      </c>
      <c r="B1953" s="68"/>
      <c r="C1953" s="214" t="s">
        <v>1379</v>
      </c>
      <c r="D1953" s="215">
        <v>45146</v>
      </c>
      <c r="E1953" s="192" t="s">
        <v>4765</v>
      </c>
      <c r="F1953" s="192" t="s">
        <v>3</v>
      </c>
      <c r="G1953" s="192">
        <v>2131329</v>
      </c>
      <c r="H1953" s="68"/>
      <c r="I1953" s="198" t="s">
        <v>5981</v>
      </c>
      <c r="J1953" s="68"/>
      <c r="K1953" s="68"/>
      <c r="L1953" s="68"/>
      <c r="M1953" s="68"/>
      <c r="N1953" s="362"/>
      <c r="O1953" s="362"/>
      <c r="P1953" s="216">
        <v>0</v>
      </c>
      <c r="Q1953" s="216">
        <v>1006.67</v>
      </c>
      <c r="R1953" s="68" t="s">
        <v>638</v>
      </c>
      <c r="S1953" s="363"/>
      <c r="T1953" s="277"/>
    </row>
    <row r="1954" spans="1:20" ht="51">
      <c r="A1954" s="192">
        <v>292</v>
      </c>
      <c r="B1954" s="68"/>
      <c r="C1954" s="214" t="s">
        <v>120</v>
      </c>
      <c r="D1954" s="215">
        <v>45146</v>
      </c>
      <c r="E1954" s="192" t="s">
        <v>4766</v>
      </c>
      <c r="F1954" s="192" t="s">
        <v>3</v>
      </c>
      <c r="G1954" s="192">
        <v>2131331</v>
      </c>
      <c r="H1954" s="68"/>
      <c r="I1954" s="198" t="s">
        <v>5982</v>
      </c>
      <c r="J1954" s="68"/>
      <c r="K1954" s="68"/>
      <c r="L1954" s="68"/>
      <c r="M1954" s="68"/>
      <c r="N1954" s="362"/>
      <c r="O1954" s="362"/>
      <c r="P1954" s="216">
        <v>0</v>
      </c>
      <c r="Q1954" s="216">
        <v>543</v>
      </c>
      <c r="R1954" s="68" t="s">
        <v>638</v>
      </c>
      <c r="S1954" s="363"/>
      <c r="T1954" s="277"/>
    </row>
    <row r="1955" spans="1:20" ht="51">
      <c r="A1955" s="192">
        <v>41</v>
      </c>
      <c r="B1955" s="68"/>
      <c r="C1955" s="214" t="s">
        <v>44</v>
      </c>
      <c r="D1955" s="215">
        <v>45146</v>
      </c>
      <c r="E1955" s="192" t="s">
        <v>4767</v>
      </c>
      <c r="F1955" s="192" t="s">
        <v>3</v>
      </c>
      <c r="G1955" s="192">
        <v>2131335</v>
      </c>
      <c r="H1955" s="68"/>
      <c r="I1955" s="198" t="s">
        <v>5983</v>
      </c>
      <c r="J1955" s="68"/>
      <c r="K1955" s="68"/>
      <c r="L1955" s="68"/>
      <c r="M1955" s="68"/>
      <c r="N1955" s="362"/>
      <c r="O1955" s="362"/>
      <c r="P1955" s="216">
        <v>0</v>
      </c>
      <c r="Q1955" s="216">
        <v>100</v>
      </c>
      <c r="R1955" s="68" t="s">
        <v>638</v>
      </c>
      <c r="S1955" s="363"/>
      <c r="T1955" s="277"/>
    </row>
    <row r="1956" spans="1:20" ht="63.75">
      <c r="A1956" s="192">
        <v>525</v>
      </c>
      <c r="B1956" s="68"/>
      <c r="C1956" s="214" t="s">
        <v>164</v>
      </c>
      <c r="D1956" s="215">
        <v>45146</v>
      </c>
      <c r="E1956" s="192" t="s">
        <v>4768</v>
      </c>
      <c r="F1956" s="192" t="s">
        <v>6</v>
      </c>
      <c r="G1956" s="192">
        <v>2365711</v>
      </c>
      <c r="H1956" s="68"/>
      <c r="I1956" s="198" t="s">
        <v>5984</v>
      </c>
      <c r="J1956" s="68"/>
      <c r="K1956" s="68"/>
      <c r="L1956" s="68"/>
      <c r="M1956" s="68"/>
      <c r="N1956" s="362"/>
      <c r="O1956" s="362"/>
      <c r="P1956" s="216">
        <v>0</v>
      </c>
      <c r="Q1956" s="216">
        <v>165634.01</v>
      </c>
      <c r="R1956" s="68" t="s">
        <v>638</v>
      </c>
      <c r="S1956" s="363"/>
      <c r="T1956" s="277"/>
    </row>
    <row r="1957" spans="1:20" ht="63.75">
      <c r="A1957" s="192">
        <v>597</v>
      </c>
      <c r="B1957" s="68"/>
      <c r="C1957" s="214" t="s">
        <v>677</v>
      </c>
      <c r="D1957" s="215">
        <v>45146</v>
      </c>
      <c r="E1957" s="192" t="s">
        <v>4769</v>
      </c>
      <c r="F1957" s="192" t="s">
        <v>6</v>
      </c>
      <c r="G1957" s="192">
        <v>2365719</v>
      </c>
      <c r="H1957" s="68"/>
      <c r="I1957" s="198" t="s">
        <v>5985</v>
      </c>
      <c r="J1957" s="68"/>
      <c r="K1957" s="68"/>
      <c r="L1957" s="68"/>
      <c r="M1957" s="68"/>
      <c r="N1957" s="362"/>
      <c r="O1957" s="362"/>
      <c r="P1957" s="216">
        <v>0</v>
      </c>
      <c r="Q1957" s="216">
        <v>1103931.78</v>
      </c>
      <c r="R1957" s="68" t="s">
        <v>638</v>
      </c>
      <c r="S1957" s="363"/>
      <c r="T1957" s="277"/>
    </row>
    <row r="1958" spans="1:20" ht="51">
      <c r="A1958" s="192">
        <v>513</v>
      </c>
      <c r="B1958" s="68"/>
      <c r="C1958" s="214" t="s">
        <v>160</v>
      </c>
      <c r="D1958" s="215">
        <v>45146</v>
      </c>
      <c r="E1958" s="192" t="s">
        <v>4772</v>
      </c>
      <c r="F1958" s="192" t="s">
        <v>14</v>
      </c>
      <c r="G1958" s="192">
        <v>2365714</v>
      </c>
      <c r="H1958" s="68"/>
      <c r="I1958" s="198" t="s">
        <v>5988</v>
      </c>
      <c r="J1958" s="68"/>
      <c r="K1958" s="68"/>
      <c r="L1958" s="68"/>
      <c r="M1958" s="68"/>
      <c r="N1958" s="362"/>
      <c r="O1958" s="362"/>
      <c r="P1958" s="216">
        <v>50</v>
      </c>
      <c r="Q1958" s="216">
        <v>0</v>
      </c>
      <c r="R1958" s="68" t="s">
        <v>638</v>
      </c>
      <c r="S1958" s="363"/>
      <c r="T1958" s="277"/>
    </row>
    <row r="1959" spans="1:20" ht="63.75">
      <c r="A1959" s="192">
        <v>513</v>
      </c>
      <c r="B1959" s="68"/>
      <c r="C1959" s="214" t="s">
        <v>160</v>
      </c>
      <c r="D1959" s="215">
        <v>45146</v>
      </c>
      <c r="E1959" s="192" t="s">
        <v>4773</v>
      </c>
      <c r="F1959" s="192" t="s">
        <v>14</v>
      </c>
      <c r="G1959" s="192">
        <v>2365716</v>
      </c>
      <c r="H1959" s="68"/>
      <c r="I1959" s="198" t="s">
        <v>5989</v>
      </c>
      <c r="J1959" s="68"/>
      <c r="K1959" s="68"/>
      <c r="L1959" s="68"/>
      <c r="M1959" s="68"/>
      <c r="N1959" s="362"/>
      <c r="O1959" s="362"/>
      <c r="P1959" s="216">
        <v>50</v>
      </c>
      <c r="Q1959" s="216">
        <v>0</v>
      </c>
      <c r="R1959" s="68" t="s">
        <v>638</v>
      </c>
      <c r="S1959" s="363"/>
      <c r="T1959" s="277"/>
    </row>
    <row r="1960" spans="1:20" ht="63.75">
      <c r="A1960" s="192">
        <v>513</v>
      </c>
      <c r="B1960" s="68"/>
      <c r="C1960" s="214" t="s">
        <v>160</v>
      </c>
      <c r="D1960" s="215">
        <v>45146</v>
      </c>
      <c r="E1960" s="192" t="s">
        <v>4774</v>
      </c>
      <c r="F1960" s="192" t="s">
        <v>14</v>
      </c>
      <c r="G1960" s="192">
        <v>2365718</v>
      </c>
      <c r="H1960" s="68"/>
      <c r="I1960" s="198" t="s">
        <v>5990</v>
      </c>
      <c r="J1960" s="68"/>
      <c r="K1960" s="68"/>
      <c r="L1960" s="68"/>
      <c r="M1960" s="68"/>
      <c r="N1960" s="362"/>
      <c r="O1960" s="362"/>
      <c r="P1960" s="216">
        <v>50</v>
      </c>
      <c r="Q1960" s="216">
        <v>0</v>
      </c>
      <c r="R1960" s="68" t="s">
        <v>638</v>
      </c>
      <c r="S1960" s="363"/>
      <c r="T1960" s="277"/>
    </row>
    <row r="1961" spans="1:20" ht="63.75">
      <c r="A1961" s="192">
        <v>597</v>
      </c>
      <c r="B1961" s="68"/>
      <c r="C1961" s="214" t="s">
        <v>677</v>
      </c>
      <c r="D1961" s="215">
        <v>45146</v>
      </c>
      <c r="E1961" s="192" t="s">
        <v>4775</v>
      </c>
      <c r="F1961" s="192" t="s">
        <v>14</v>
      </c>
      <c r="G1961" s="192">
        <v>2365720</v>
      </c>
      <c r="H1961" s="68"/>
      <c r="I1961" s="198" t="s">
        <v>5991</v>
      </c>
      <c r="J1961" s="68"/>
      <c r="K1961" s="68"/>
      <c r="L1961" s="68"/>
      <c r="M1961" s="68"/>
      <c r="N1961" s="362"/>
      <c r="O1961" s="362"/>
      <c r="P1961" s="216">
        <v>50</v>
      </c>
      <c r="Q1961" s="216">
        <v>0</v>
      </c>
      <c r="R1961" s="68" t="s">
        <v>638</v>
      </c>
      <c r="S1961" s="363"/>
      <c r="T1961" s="277"/>
    </row>
    <row r="1962" spans="1:20" ht="51">
      <c r="A1962" s="192">
        <v>15</v>
      </c>
      <c r="B1962" s="68"/>
      <c r="C1962" s="214" t="s">
        <v>39</v>
      </c>
      <c r="D1962" s="215">
        <v>45146</v>
      </c>
      <c r="E1962" s="192" t="s">
        <v>4776</v>
      </c>
      <c r="F1962" s="192" t="s">
        <v>3</v>
      </c>
      <c r="G1962" s="192">
        <v>2131396</v>
      </c>
      <c r="H1962" s="68"/>
      <c r="I1962" s="198" t="s">
        <v>5992</v>
      </c>
      <c r="J1962" s="68"/>
      <c r="K1962" s="68"/>
      <c r="L1962" s="68"/>
      <c r="M1962" s="68"/>
      <c r="N1962" s="362"/>
      <c r="O1962" s="362"/>
      <c r="P1962" s="216">
        <v>0</v>
      </c>
      <c r="Q1962" s="216">
        <v>0.21</v>
      </c>
      <c r="R1962" s="68" t="s">
        <v>638</v>
      </c>
      <c r="S1962" s="363"/>
      <c r="T1962" s="277"/>
    </row>
    <row r="1963" spans="1:20" ht="51">
      <c r="A1963" s="192">
        <v>222</v>
      </c>
      <c r="B1963" s="68"/>
      <c r="C1963" s="214" t="s">
        <v>93</v>
      </c>
      <c r="D1963" s="215">
        <v>45146</v>
      </c>
      <c r="E1963" s="192" t="s">
        <v>4777</v>
      </c>
      <c r="F1963" s="192" t="s">
        <v>3</v>
      </c>
      <c r="G1963" s="192">
        <v>2131398</v>
      </c>
      <c r="H1963" s="68"/>
      <c r="I1963" s="198" t="s">
        <v>5993</v>
      </c>
      <c r="J1963" s="68"/>
      <c r="K1963" s="68"/>
      <c r="L1963" s="68"/>
      <c r="M1963" s="68"/>
      <c r="N1963" s="362"/>
      <c r="O1963" s="362"/>
      <c r="P1963" s="216">
        <v>0</v>
      </c>
      <c r="Q1963" s="216">
        <v>63.7</v>
      </c>
      <c r="R1963" s="68" t="s">
        <v>638</v>
      </c>
      <c r="S1963" s="363"/>
      <c r="T1963" s="277"/>
    </row>
    <row r="1964" spans="1:20" ht="51">
      <c r="A1964" s="192">
        <v>291</v>
      </c>
      <c r="B1964" s="68"/>
      <c r="C1964" s="214" t="s">
        <v>119</v>
      </c>
      <c r="D1964" s="215">
        <v>45146</v>
      </c>
      <c r="E1964" s="192" t="s">
        <v>4778</v>
      </c>
      <c r="F1964" s="192" t="s">
        <v>3</v>
      </c>
      <c r="G1964" s="192">
        <v>2131246</v>
      </c>
      <c r="H1964" s="68"/>
      <c r="I1964" s="198" t="s">
        <v>5994</v>
      </c>
      <c r="J1964" s="68"/>
      <c r="K1964" s="68"/>
      <c r="L1964" s="68"/>
      <c r="M1964" s="68"/>
      <c r="N1964" s="362"/>
      <c r="O1964" s="362"/>
      <c r="P1964" s="216">
        <v>0</v>
      </c>
      <c r="Q1964" s="216">
        <v>799</v>
      </c>
      <c r="R1964" s="68" t="s">
        <v>638</v>
      </c>
      <c r="S1964" s="363"/>
      <c r="T1964" s="277"/>
    </row>
    <row r="1965" spans="1:20" ht="51">
      <c r="A1965" s="192" t="s">
        <v>550</v>
      </c>
      <c r="B1965" s="68"/>
      <c r="C1965" s="214" t="s">
        <v>589</v>
      </c>
      <c r="D1965" s="215">
        <v>45146</v>
      </c>
      <c r="E1965" s="192" t="s">
        <v>4779</v>
      </c>
      <c r="F1965" s="192" t="s">
        <v>3</v>
      </c>
      <c r="G1965" s="192">
        <v>2131266</v>
      </c>
      <c r="H1965" s="68"/>
      <c r="I1965" s="198" t="s">
        <v>5995</v>
      </c>
      <c r="J1965" s="68"/>
      <c r="K1965" s="68"/>
      <c r="L1965" s="68"/>
      <c r="M1965" s="68"/>
      <c r="N1965" s="362"/>
      <c r="O1965" s="362"/>
      <c r="P1965" s="216">
        <v>0</v>
      </c>
      <c r="Q1965" s="216">
        <v>1321.39</v>
      </c>
      <c r="R1965" s="68" t="s">
        <v>638</v>
      </c>
      <c r="S1965" s="363"/>
      <c r="T1965" s="277"/>
    </row>
    <row r="1966" spans="1:20" ht="51">
      <c r="A1966" s="192" t="s">
        <v>550</v>
      </c>
      <c r="B1966" s="68"/>
      <c r="C1966" s="214" t="s">
        <v>589</v>
      </c>
      <c r="D1966" s="215">
        <v>45146</v>
      </c>
      <c r="E1966" s="192" t="s">
        <v>4780</v>
      </c>
      <c r="F1966" s="192" t="s">
        <v>3</v>
      </c>
      <c r="G1966" s="192">
        <v>2131269</v>
      </c>
      <c r="H1966" s="68"/>
      <c r="I1966" s="198" t="s">
        <v>5996</v>
      </c>
      <c r="J1966" s="68"/>
      <c r="K1966" s="68"/>
      <c r="L1966" s="68"/>
      <c r="M1966" s="68"/>
      <c r="N1966" s="362"/>
      <c r="O1966" s="362"/>
      <c r="P1966" s="216">
        <v>0</v>
      </c>
      <c r="Q1966" s="216">
        <v>1700.25</v>
      </c>
      <c r="R1966" s="68" t="s">
        <v>638</v>
      </c>
      <c r="S1966" s="363"/>
      <c r="T1966" s="277"/>
    </row>
    <row r="1967" spans="1:20" ht="51">
      <c r="A1967" s="192">
        <v>670</v>
      </c>
      <c r="B1967" s="68"/>
      <c r="C1967" s="214" t="s">
        <v>178</v>
      </c>
      <c r="D1967" s="215">
        <v>45146</v>
      </c>
      <c r="E1967" s="192" t="s">
        <v>4781</v>
      </c>
      <c r="F1967" s="192" t="s">
        <v>3</v>
      </c>
      <c r="G1967" s="192">
        <v>2131276</v>
      </c>
      <c r="H1967" s="68"/>
      <c r="I1967" s="198" t="s">
        <v>5997</v>
      </c>
      <c r="J1967" s="68"/>
      <c r="K1967" s="68"/>
      <c r="L1967" s="68"/>
      <c r="M1967" s="68"/>
      <c r="N1967" s="362"/>
      <c r="O1967" s="362"/>
      <c r="P1967" s="216">
        <v>0</v>
      </c>
      <c r="Q1967" s="216">
        <v>10.050000000000001</v>
      </c>
      <c r="R1967" s="68" t="s">
        <v>638</v>
      </c>
      <c r="S1967" s="363"/>
      <c r="T1967" s="277"/>
    </row>
    <row r="1968" spans="1:20" ht="63.75">
      <c r="A1968" s="192">
        <v>314</v>
      </c>
      <c r="B1968" s="68"/>
      <c r="C1968" s="214" t="s">
        <v>1385</v>
      </c>
      <c r="D1968" s="215">
        <v>45146</v>
      </c>
      <c r="E1968" s="192" t="s">
        <v>4782</v>
      </c>
      <c r="F1968" s="192" t="s">
        <v>3</v>
      </c>
      <c r="G1968" s="192">
        <v>2131280</v>
      </c>
      <c r="H1968" s="68"/>
      <c r="I1968" s="198" t="s">
        <v>5998</v>
      </c>
      <c r="J1968" s="68"/>
      <c r="K1968" s="68"/>
      <c r="L1968" s="68"/>
      <c r="M1968" s="68"/>
      <c r="N1968" s="362"/>
      <c r="O1968" s="362"/>
      <c r="P1968" s="216">
        <v>0</v>
      </c>
      <c r="Q1968" s="216">
        <v>534.79999999999995</v>
      </c>
      <c r="R1968" s="68" t="s">
        <v>638</v>
      </c>
      <c r="S1968" s="363"/>
      <c r="T1968" s="277"/>
    </row>
    <row r="1969" spans="1:20" ht="51">
      <c r="A1969" s="192">
        <v>680</v>
      </c>
      <c r="B1969" s="68"/>
      <c r="C1969" s="214" t="s">
        <v>179</v>
      </c>
      <c r="D1969" s="215">
        <v>45146</v>
      </c>
      <c r="E1969" s="192" t="s">
        <v>4783</v>
      </c>
      <c r="F1969" s="192" t="s">
        <v>3</v>
      </c>
      <c r="G1969" s="192">
        <v>2131282</v>
      </c>
      <c r="H1969" s="68"/>
      <c r="I1969" s="198" t="s">
        <v>5999</v>
      </c>
      <c r="J1969" s="68"/>
      <c r="K1969" s="68"/>
      <c r="L1969" s="68"/>
      <c r="M1969" s="68"/>
      <c r="N1969" s="362"/>
      <c r="O1969" s="362"/>
      <c r="P1969" s="216">
        <v>0</v>
      </c>
      <c r="Q1969" s="216">
        <v>30416.32</v>
      </c>
      <c r="R1969" s="68" t="s">
        <v>638</v>
      </c>
      <c r="S1969" s="363"/>
      <c r="T1969" s="277"/>
    </row>
    <row r="1970" spans="1:20" ht="63.75">
      <c r="A1970" s="192">
        <v>680</v>
      </c>
      <c r="B1970" s="68"/>
      <c r="C1970" s="214" t="s">
        <v>179</v>
      </c>
      <c r="D1970" s="215">
        <v>45146</v>
      </c>
      <c r="E1970" s="192" t="s">
        <v>4784</v>
      </c>
      <c r="F1970" s="192" t="s">
        <v>3</v>
      </c>
      <c r="G1970" s="192">
        <v>2131283</v>
      </c>
      <c r="H1970" s="68"/>
      <c r="I1970" s="198" t="s">
        <v>6000</v>
      </c>
      <c r="J1970" s="68"/>
      <c r="K1970" s="68"/>
      <c r="L1970" s="68"/>
      <c r="M1970" s="68"/>
      <c r="N1970" s="362"/>
      <c r="O1970" s="362"/>
      <c r="P1970" s="216">
        <v>0</v>
      </c>
      <c r="Q1970" s="216">
        <v>2477.3200000000002</v>
      </c>
      <c r="R1970" s="68" t="s">
        <v>638</v>
      </c>
      <c r="S1970" s="363"/>
      <c r="T1970" s="277"/>
    </row>
    <row r="1971" spans="1:20" ht="63.75">
      <c r="A1971" s="192">
        <v>314</v>
      </c>
      <c r="B1971" s="68"/>
      <c r="C1971" s="214" t="s">
        <v>1385</v>
      </c>
      <c r="D1971" s="215">
        <v>45146</v>
      </c>
      <c r="E1971" s="192" t="s">
        <v>4785</v>
      </c>
      <c r="F1971" s="192" t="s">
        <v>3</v>
      </c>
      <c r="G1971" s="192">
        <v>2131287</v>
      </c>
      <c r="H1971" s="68"/>
      <c r="I1971" s="198" t="s">
        <v>6001</v>
      </c>
      <c r="J1971" s="68"/>
      <c r="K1971" s="68"/>
      <c r="L1971" s="68"/>
      <c r="M1971" s="68"/>
      <c r="N1971" s="362"/>
      <c r="O1971" s="362"/>
      <c r="P1971" s="216">
        <v>0</v>
      </c>
      <c r="Q1971" s="216">
        <v>117.51</v>
      </c>
      <c r="R1971" s="68" t="s">
        <v>638</v>
      </c>
      <c r="S1971" s="363"/>
      <c r="T1971" s="277"/>
    </row>
    <row r="1972" spans="1:20" ht="51">
      <c r="A1972" s="192">
        <v>595</v>
      </c>
      <c r="B1972" s="68"/>
      <c r="C1972" s="214" t="s">
        <v>611</v>
      </c>
      <c r="D1972" s="215">
        <v>45146</v>
      </c>
      <c r="E1972" s="192" t="s">
        <v>4786</v>
      </c>
      <c r="F1972" s="192" t="s">
        <v>3</v>
      </c>
      <c r="G1972" s="192">
        <v>2131289</v>
      </c>
      <c r="H1972" s="68"/>
      <c r="I1972" s="198" t="s">
        <v>6002</v>
      </c>
      <c r="J1972" s="68"/>
      <c r="K1972" s="68"/>
      <c r="L1972" s="68"/>
      <c r="M1972" s="68"/>
      <c r="N1972" s="362"/>
      <c r="O1972" s="362"/>
      <c r="P1972" s="216">
        <v>0</v>
      </c>
      <c r="Q1972" s="216">
        <v>29425.14</v>
      </c>
      <c r="R1972" s="68" t="s">
        <v>638</v>
      </c>
      <c r="S1972" s="363"/>
      <c r="T1972" s="277"/>
    </row>
    <row r="1973" spans="1:20" ht="63.75">
      <c r="A1973" s="192">
        <v>10</v>
      </c>
      <c r="B1973" s="68"/>
      <c r="C1973" s="214" t="s">
        <v>38</v>
      </c>
      <c r="D1973" s="215">
        <v>45146</v>
      </c>
      <c r="E1973" s="192" t="s">
        <v>4787</v>
      </c>
      <c r="F1973" s="192" t="s">
        <v>14</v>
      </c>
      <c r="G1973" s="192">
        <v>2365855</v>
      </c>
      <c r="H1973" s="68"/>
      <c r="I1973" s="198" t="s">
        <v>6003</v>
      </c>
      <c r="J1973" s="68"/>
      <c r="K1973" s="68"/>
      <c r="L1973" s="68"/>
      <c r="M1973" s="68"/>
      <c r="N1973" s="362"/>
      <c r="O1973" s="362"/>
      <c r="P1973" s="216">
        <v>50</v>
      </c>
      <c r="Q1973" s="216">
        <v>0</v>
      </c>
      <c r="R1973" s="68" t="s">
        <v>638</v>
      </c>
      <c r="S1973" s="363"/>
      <c r="T1973" s="277"/>
    </row>
    <row r="1974" spans="1:20" ht="89.25">
      <c r="A1974" s="192">
        <v>291</v>
      </c>
      <c r="B1974" s="68"/>
      <c r="C1974" s="214" t="s">
        <v>119</v>
      </c>
      <c r="D1974" s="215">
        <v>45146</v>
      </c>
      <c r="E1974" s="192" t="s">
        <v>4788</v>
      </c>
      <c r="F1974" s="192" t="s">
        <v>12</v>
      </c>
      <c r="G1974" s="192">
        <v>1066000</v>
      </c>
      <c r="H1974" s="68"/>
      <c r="I1974" s="198" t="s">
        <v>6004</v>
      </c>
      <c r="J1974" s="68"/>
      <c r="K1974" s="68"/>
      <c r="L1974" s="68"/>
      <c r="M1974" s="68"/>
      <c r="N1974" s="362"/>
      <c r="O1974" s="362"/>
      <c r="P1974" s="216">
        <v>245.41</v>
      </c>
      <c r="Q1974" s="216">
        <v>0</v>
      </c>
      <c r="R1974" s="68" t="s">
        <v>638</v>
      </c>
      <c r="S1974" s="363"/>
      <c r="T1974" s="277"/>
    </row>
    <row r="1975" spans="1:20" ht="89.25">
      <c r="A1975" s="192">
        <v>291</v>
      </c>
      <c r="B1975" s="68"/>
      <c r="C1975" s="214" t="s">
        <v>119</v>
      </c>
      <c r="D1975" s="215">
        <v>45146</v>
      </c>
      <c r="E1975" s="192" t="s">
        <v>4789</v>
      </c>
      <c r="F1975" s="192" t="s">
        <v>10</v>
      </c>
      <c r="G1975" s="192">
        <v>1066000</v>
      </c>
      <c r="H1975" s="68"/>
      <c r="I1975" s="198" t="s">
        <v>6005</v>
      </c>
      <c r="J1975" s="68"/>
      <c r="K1975" s="68"/>
      <c r="L1975" s="68"/>
      <c r="M1975" s="68"/>
      <c r="N1975" s="362"/>
      <c r="O1975" s="362"/>
      <c r="P1975" s="216">
        <v>50</v>
      </c>
      <c r="Q1975" s="216">
        <v>0</v>
      </c>
      <c r="R1975" s="68" t="s">
        <v>638</v>
      </c>
      <c r="S1975" s="363"/>
      <c r="T1975" s="277"/>
    </row>
    <row r="1976" spans="1:20" ht="76.5">
      <c r="A1976" s="192">
        <v>213</v>
      </c>
      <c r="B1976" s="68"/>
      <c r="C1976" s="214" t="s">
        <v>91</v>
      </c>
      <c r="D1976" s="215">
        <v>45146</v>
      </c>
      <c r="E1976" s="192" t="s">
        <v>4790</v>
      </c>
      <c r="F1976" s="192" t="s">
        <v>6</v>
      </c>
      <c r="G1976" s="192">
        <v>1066024</v>
      </c>
      <c r="H1976" s="68"/>
      <c r="I1976" s="198" t="s">
        <v>6006</v>
      </c>
      <c r="J1976" s="68"/>
      <c r="K1976" s="68"/>
      <c r="L1976" s="68"/>
      <c r="M1976" s="68"/>
      <c r="N1976" s="362"/>
      <c r="O1976" s="362"/>
      <c r="P1976" s="216">
        <v>0</v>
      </c>
      <c r="Q1976" s="216">
        <v>55506.39</v>
      </c>
      <c r="R1976" s="68" t="s">
        <v>638</v>
      </c>
      <c r="S1976" s="363"/>
      <c r="T1976" s="277"/>
    </row>
    <row r="1977" spans="1:20" ht="89.25">
      <c r="A1977" s="192">
        <v>132</v>
      </c>
      <c r="B1977" s="68"/>
      <c r="C1977" s="214" t="s">
        <v>59</v>
      </c>
      <c r="D1977" s="215">
        <v>45146</v>
      </c>
      <c r="E1977" s="192" t="s">
        <v>4791</v>
      </c>
      <c r="F1977" s="192" t="s">
        <v>6</v>
      </c>
      <c r="G1977" s="192">
        <v>1066030</v>
      </c>
      <c r="H1977" s="68"/>
      <c r="I1977" s="198" t="s">
        <v>6007</v>
      </c>
      <c r="J1977" s="68"/>
      <c r="K1977" s="68"/>
      <c r="L1977" s="68"/>
      <c r="M1977" s="68"/>
      <c r="N1977" s="362"/>
      <c r="O1977" s="362"/>
      <c r="P1977" s="216">
        <v>0</v>
      </c>
      <c r="Q1977" s="216">
        <v>31495.56</v>
      </c>
      <c r="R1977" s="68" t="s">
        <v>638</v>
      </c>
      <c r="S1977" s="363"/>
      <c r="T1977" s="277"/>
    </row>
    <row r="1978" spans="1:20" ht="89.25">
      <c r="A1978" s="192">
        <v>119</v>
      </c>
      <c r="B1978" s="68"/>
      <c r="C1978" s="214" t="s">
        <v>55</v>
      </c>
      <c r="D1978" s="215">
        <v>45146</v>
      </c>
      <c r="E1978" s="192" t="s">
        <v>4792</v>
      </c>
      <c r="F1978" s="192" t="s">
        <v>10</v>
      </c>
      <c r="G1978" s="192">
        <v>1066031</v>
      </c>
      <c r="H1978" s="68"/>
      <c r="I1978" s="198" t="s">
        <v>6008</v>
      </c>
      <c r="J1978" s="68"/>
      <c r="K1978" s="68"/>
      <c r="L1978" s="68"/>
      <c r="M1978" s="68"/>
      <c r="N1978" s="362"/>
      <c r="O1978" s="362"/>
      <c r="P1978" s="216">
        <v>50</v>
      </c>
      <c r="Q1978" s="216">
        <v>0</v>
      </c>
      <c r="R1978" s="68" t="s">
        <v>638</v>
      </c>
      <c r="S1978" s="363"/>
      <c r="T1978" s="277"/>
    </row>
    <row r="1979" spans="1:20" ht="76.5">
      <c r="A1979" s="192">
        <v>132</v>
      </c>
      <c r="B1979" s="68"/>
      <c r="C1979" s="214" t="s">
        <v>59</v>
      </c>
      <c r="D1979" s="215">
        <v>45146</v>
      </c>
      <c r="E1979" s="192" t="s">
        <v>4793</v>
      </c>
      <c r="F1979" s="192" t="s">
        <v>10</v>
      </c>
      <c r="G1979" s="192">
        <v>1066030</v>
      </c>
      <c r="H1979" s="68"/>
      <c r="I1979" s="198" t="s">
        <v>6009</v>
      </c>
      <c r="J1979" s="68"/>
      <c r="K1979" s="68"/>
      <c r="L1979" s="68"/>
      <c r="M1979" s="68"/>
      <c r="N1979" s="362"/>
      <c r="O1979" s="362"/>
      <c r="P1979" s="216">
        <v>50</v>
      </c>
      <c r="Q1979" s="216">
        <v>0</v>
      </c>
      <c r="R1979" s="68" t="s">
        <v>638</v>
      </c>
      <c r="S1979" s="363"/>
      <c r="T1979" s="277"/>
    </row>
    <row r="1980" spans="1:20" ht="76.5">
      <c r="A1980" s="192">
        <v>513</v>
      </c>
      <c r="B1980" s="68"/>
      <c r="C1980" s="214" t="s">
        <v>160</v>
      </c>
      <c r="D1980" s="215">
        <v>45146</v>
      </c>
      <c r="E1980" s="192" t="s">
        <v>4794</v>
      </c>
      <c r="F1980" s="192" t="s">
        <v>10</v>
      </c>
      <c r="G1980" s="192">
        <v>1066029</v>
      </c>
      <c r="H1980" s="68"/>
      <c r="I1980" s="198" t="s">
        <v>6010</v>
      </c>
      <c r="J1980" s="68"/>
      <c r="K1980" s="68"/>
      <c r="L1980" s="68"/>
      <c r="M1980" s="68"/>
      <c r="N1980" s="362"/>
      <c r="O1980" s="362"/>
      <c r="P1980" s="216">
        <v>50</v>
      </c>
      <c r="Q1980" s="216">
        <v>0</v>
      </c>
      <c r="R1980" s="68" t="s">
        <v>638</v>
      </c>
      <c r="S1980" s="363"/>
      <c r="T1980" s="277"/>
    </row>
    <row r="1981" spans="1:20" ht="76.5">
      <c r="A1981" s="192">
        <v>513</v>
      </c>
      <c r="B1981" s="68"/>
      <c r="C1981" s="214" t="s">
        <v>160</v>
      </c>
      <c r="D1981" s="215">
        <v>45146</v>
      </c>
      <c r="E1981" s="192" t="s">
        <v>4795</v>
      </c>
      <c r="F1981" s="192" t="s">
        <v>10</v>
      </c>
      <c r="G1981" s="192">
        <v>1066025</v>
      </c>
      <c r="H1981" s="68"/>
      <c r="I1981" s="198" t="s">
        <v>6011</v>
      </c>
      <c r="J1981" s="68"/>
      <c r="K1981" s="68"/>
      <c r="L1981" s="68"/>
      <c r="M1981" s="68"/>
      <c r="N1981" s="362"/>
      <c r="O1981" s="362"/>
      <c r="P1981" s="216">
        <v>50</v>
      </c>
      <c r="Q1981" s="216">
        <v>0</v>
      </c>
      <c r="R1981" s="68" t="s">
        <v>638</v>
      </c>
      <c r="S1981" s="363"/>
      <c r="T1981" s="277"/>
    </row>
    <row r="1982" spans="1:20" ht="76.5">
      <c r="A1982" s="192">
        <v>117</v>
      </c>
      <c r="B1982" s="68"/>
      <c r="C1982" s="214" t="s">
        <v>54</v>
      </c>
      <c r="D1982" s="215">
        <v>45146</v>
      </c>
      <c r="E1982" s="192" t="s">
        <v>4796</v>
      </c>
      <c r="F1982" s="192" t="s">
        <v>10</v>
      </c>
      <c r="G1982" s="192">
        <v>1066020</v>
      </c>
      <c r="H1982" s="68"/>
      <c r="I1982" s="198" t="s">
        <v>6012</v>
      </c>
      <c r="J1982" s="68"/>
      <c r="K1982" s="68"/>
      <c r="L1982" s="68"/>
      <c r="M1982" s="68"/>
      <c r="N1982" s="362"/>
      <c r="O1982" s="362"/>
      <c r="P1982" s="216">
        <v>50</v>
      </c>
      <c r="Q1982" s="216">
        <v>0</v>
      </c>
      <c r="R1982" s="68" t="s">
        <v>638</v>
      </c>
      <c r="S1982" s="363"/>
      <c r="T1982" s="277"/>
    </row>
    <row r="1983" spans="1:20" ht="51">
      <c r="A1983" s="192">
        <v>46</v>
      </c>
      <c r="B1983" s="68"/>
      <c r="C1983" s="214" t="s">
        <v>1379</v>
      </c>
      <c r="D1983" s="215">
        <v>45147</v>
      </c>
      <c r="E1983" s="192" t="s">
        <v>4797</v>
      </c>
      <c r="F1983" s="192" t="s">
        <v>3</v>
      </c>
      <c r="G1983" s="192">
        <v>2131554</v>
      </c>
      <c r="H1983" s="68"/>
      <c r="I1983" s="198" t="s">
        <v>6013</v>
      </c>
      <c r="J1983" s="68"/>
      <c r="K1983" s="68"/>
      <c r="L1983" s="68"/>
      <c r="M1983" s="68"/>
      <c r="N1983" s="362"/>
      <c r="O1983" s="362"/>
      <c r="P1983" s="216">
        <v>0</v>
      </c>
      <c r="Q1983" s="216">
        <v>500</v>
      </c>
      <c r="R1983" s="68" t="s">
        <v>638</v>
      </c>
      <c r="S1983" s="363"/>
      <c r="T1983" s="277"/>
    </row>
    <row r="1984" spans="1:20" ht="51">
      <c r="A1984" s="192">
        <v>599</v>
      </c>
      <c r="B1984" s="68"/>
      <c r="C1984" s="214" t="s">
        <v>1249</v>
      </c>
      <c r="D1984" s="215">
        <v>45147</v>
      </c>
      <c r="E1984" s="192" t="s">
        <v>4798</v>
      </c>
      <c r="F1984" s="192" t="s">
        <v>3</v>
      </c>
      <c r="G1984" s="192">
        <v>2131576</v>
      </c>
      <c r="H1984" s="68"/>
      <c r="I1984" s="198" t="s">
        <v>6014</v>
      </c>
      <c r="J1984" s="68"/>
      <c r="K1984" s="68"/>
      <c r="L1984" s="68"/>
      <c r="M1984" s="68"/>
      <c r="N1984" s="362"/>
      <c r="O1984" s="362"/>
      <c r="P1984" s="216">
        <v>0</v>
      </c>
      <c r="Q1984" s="216">
        <v>0.5</v>
      </c>
      <c r="R1984" s="68" t="s">
        <v>638</v>
      </c>
      <c r="S1984" s="363"/>
      <c r="T1984" s="277"/>
    </row>
    <row r="1985" spans="1:20" ht="38.25">
      <c r="A1985" s="192">
        <v>46</v>
      </c>
      <c r="B1985" s="68"/>
      <c r="C1985" s="214" t="s">
        <v>1379</v>
      </c>
      <c r="D1985" s="215">
        <v>45147</v>
      </c>
      <c r="E1985" s="192" t="s">
        <v>4799</v>
      </c>
      <c r="F1985" s="192" t="s">
        <v>3</v>
      </c>
      <c r="G1985" s="192">
        <v>2131564</v>
      </c>
      <c r="H1985" s="68"/>
      <c r="I1985" s="198" t="s">
        <v>6015</v>
      </c>
      <c r="J1985" s="68"/>
      <c r="K1985" s="68"/>
      <c r="L1985" s="68"/>
      <c r="M1985" s="68"/>
      <c r="N1985" s="362"/>
      <c r="O1985" s="362"/>
      <c r="P1985" s="216">
        <v>0</v>
      </c>
      <c r="Q1985" s="216">
        <v>5500</v>
      </c>
      <c r="R1985" s="68" t="s">
        <v>638</v>
      </c>
      <c r="S1985" s="363"/>
      <c r="T1985" s="277"/>
    </row>
    <row r="1986" spans="1:20" ht="51">
      <c r="A1986" s="192" t="s">
        <v>550</v>
      </c>
      <c r="B1986" s="68"/>
      <c r="C1986" s="214" t="s">
        <v>589</v>
      </c>
      <c r="D1986" s="215">
        <v>45147</v>
      </c>
      <c r="E1986" s="192" t="s">
        <v>4800</v>
      </c>
      <c r="F1986" s="192" t="s">
        <v>3</v>
      </c>
      <c r="G1986" s="192">
        <v>2131605</v>
      </c>
      <c r="H1986" s="68"/>
      <c r="I1986" s="198" t="s">
        <v>6016</v>
      </c>
      <c r="J1986" s="68"/>
      <c r="K1986" s="68"/>
      <c r="L1986" s="68"/>
      <c r="M1986" s="68"/>
      <c r="N1986" s="362"/>
      <c r="O1986" s="362"/>
      <c r="P1986" s="216">
        <v>0</v>
      </c>
      <c r="Q1986" s="216">
        <v>900</v>
      </c>
      <c r="R1986" s="68" t="s">
        <v>638</v>
      </c>
      <c r="S1986" s="363"/>
      <c r="T1986" s="277"/>
    </row>
    <row r="1987" spans="1:20" ht="51">
      <c r="A1987" s="192">
        <v>16</v>
      </c>
      <c r="B1987" s="68"/>
      <c r="C1987" s="214" t="s">
        <v>40</v>
      </c>
      <c r="D1987" s="215">
        <v>45147</v>
      </c>
      <c r="E1987" s="192" t="s">
        <v>4801</v>
      </c>
      <c r="F1987" s="192" t="s">
        <v>3</v>
      </c>
      <c r="G1987" s="192">
        <v>2131613</v>
      </c>
      <c r="H1987" s="68"/>
      <c r="I1987" s="198" t="s">
        <v>6017</v>
      </c>
      <c r="J1987" s="68"/>
      <c r="K1987" s="68"/>
      <c r="L1987" s="68"/>
      <c r="M1987" s="68"/>
      <c r="N1987" s="362"/>
      <c r="O1987" s="362"/>
      <c r="P1987" s="216">
        <v>0</v>
      </c>
      <c r="Q1987" s="216">
        <v>60</v>
      </c>
      <c r="R1987" s="68" t="s">
        <v>638</v>
      </c>
      <c r="S1987" s="363"/>
      <c r="T1987" s="277"/>
    </row>
    <row r="1988" spans="1:20" ht="51">
      <c r="A1988" s="192">
        <v>16</v>
      </c>
      <c r="B1988" s="68"/>
      <c r="C1988" s="214" t="s">
        <v>40</v>
      </c>
      <c r="D1988" s="215">
        <v>45147</v>
      </c>
      <c r="E1988" s="192" t="s">
        <v>4802</v>
      </c>
      <c r="F1988" s="192" t="s">
        <v>3</v>
      </c>
      <c r="G1988" s="192">
        <v>2131615</v>
      </c>
      <c r="H1988" s="68"/>
      <c r="I1988" s="198" t="s">
        <v>6018</v>
      </c>
      <c r="J1988" s="68"/>
      <c r="K1988" s="68"/>
      <c r="L1988" s="68"/>
      <c r="M1988" s="68"/>
      <c r="N1988" s="362"/>
      <c r="O1988" s="362"/>
      <c r="P1988" s="216">
        <v>0</v>
      </c>
      <c r="Q1988" s="216">
        <v>60</v>
      </c>
      <c r="R1988" s="68" t="s">
        <v>638</v>
      </c>
      <c r="S1988" s="363"/>
      <c r="T1988" s="277"/>
    </row>
    <row r="1989" spans="1:20" ht="51">
      <c r="A1989" s="192">
        <v>81</v>
      </c>
      <c r="B1989" s="68"/>
      <c r="C1989" s="214" t="s">
        <v>49</v>
      </c>
      <c r="D1989" s="215">
        <v>45147</v>
      </c>
      <c r="E1989" s="192" t="s">
        <v>4803</v>
      </c>
      <c r="F1989" s="192" t="s">
        <v>3</v>
      </c>
      <c r="G1989" s="192">
        <v>2131618</v>
      </c>
      <c r="H1989" s="68"/>
      <c r="I1989" s="198" t="s">
        <v>6019</v>
      </c>
      <c r="J1989" s="68"/>
      <c r="K1989" s="68"/>
      <c r="L1989" s="68"/>
      <c r="M1989" s="68"/>
      <c r="N1989" s="362"/>
      <c r="O1989" s="362"/>
      <c r="P1989" s="216">
        <v>0</v>
      </c>
      <c r="Q1989" s="216">
        <v>25</v>
      </c>
      <c r="R1989" s="68" t="s">
        <v>638</v>
      </c>
      <c r="S1989" s="363"/>
      <c r="T1989" s="277"/>
    </row>
    <row r="1990" spans="1:20" ht="89.25">
      <c r="A1990" s="192" t="s">
        <v>541</v>
      </c>
      <c r="B1990" s="68"/>
      <c r="C1990" s="214" t="s">
        <v>590</v>
      </c>
      <c r="D1990" s="215">
        <v>45147</v>
      </c>
      <c r="E1990" s="192" t="s">
        <v>4804</v>
      </c>
      <c r="F1990" s="192" t="s">
        <v>639</v>
      </c>
      <c r="G1990" s="192">
        <v>6191985</v>
      </c>
      <c r="H1990" s="68"/>
      <c r="I1990" s="198" t="s">
        <v>6020</v>
      </c>
      <c r="J1990" s="68"/>
      <c r="K1990" s="68"/>
      <c r="L1990" s="68"/>
      <c r="M1990" s="68"/>
      <c r="N1990" s="362"/>
      <c r="O1990" s="362"/>
      <c r="P1990" s="216">
        <v>0</v>
      </c>
      <c r="Q1990" s="216">
        <v>2692168</v>
      </c>
      <c r="R1990" s="68" t="s">
        <v>638</v>
      </c>
      <c r="S1990" s="363"/>
      <c r="T1990" s="277"/>
    </row>
    <row r="1991" spans="1:20" ht="89.25">
      <c r="A1991" s="192" t="s">
        <v>541</v>
      </c>
      <c r="B1991" s="68"/>
      <c r="C1991" s="214" t="s">
        <v>590</v>
      </c>
      <c r="D1991" s="215">
        <v>45147</v>
      </c>
      <c r="E1991" s="192" t="s">
        <v>4805</v>
      </c>
      <c r="F1991" s="192" t="s">
        <v>639</v>
      </c>
      <c r="G1991" s="192">
        <v>6191986</v>
      </c>
      <c r="H1991" s="68"/>
      <c r="I1991" s="198" t="s">
        <v>6021</v>
      </c>
      <c r="J1991" s="68"/>
      <c r="K1991" s="68"/>
      <c r="L1991" s="68"/>
      <c r="M1991" s="68"/>
      <c r="N1991" s="362"/>
      <c r="O1991" s="362"/>
      <c r="P1991" s="216">
        <v>0</v>
      </c>
      <c r="Q1991" s="216">
        <v>62463</v>
      </c>
      <c r="R1991" s="68" t="s">
        <v>638</v>
      </c>
      <c r="S1991" s="363"/>
      <c r="T1991" s="277"/>
    </row>
    <row r="1992" spans="1:20" ht="63.75">
      <c r="A1992" s="192">
        <v>53</v>
      </c>
      <c r="B1992" s="68"/>
      <c r="C1992" s="214" t="s">
        <v>1384</v>
      </c>
      <c r="D1992" s="215">
        <v>45147</v>
      </c>
      <c r="E1992" s="192" t="s">
        <v>4806</v>
      </c>
      <c r="F1992" s="192" t="s">
        <v>3</v>
      </c>
      <c r="G1992" s="192">
        <v>2131623</v>
      </c>
      <c r="H1992" s="68"/>
      <c r="I1992" s="198" t="s">
        <v>6022</v>
      </c>
      <c r="J1992" s="68"/>
      <c r="K1992" s="68"/>
      <c r="L1992" s="68"/>
      <c r="M1992" s="68"/>
      <c r="N1992" s="362"/>
      <c r="O1992" s="362"/>
      <c r="P1992" s="216">
        <v>0</v>
      </c>
      <c r="Q1992" s="216">
        <v>11678</v>
      </c>
      <c r="R1992" s="68" t="s">
        <v>638</v>
      </c>
      <c r="S1992" s="363"/>
      <c r="T1992" s="277"/>
    </row>
    <row r="1993" spans="1:20" ht="51">
      <c r="A1993" s="192" t="s">
        <v>550</v>
      </c>
      <c r="B1993" s="68"/>
      <c r="C1993" s="214" t="s">
        <v>589</v>
      </c>
      <c r="D1993" s="215">
        <v>45147</v>
      </c>
      <c r="E1993" s="192" t="s">
        <v>4807</v>
      </c>
      <c r="F1993" s="192" t="s">
        <v>3</v>
      </c>
      <c r="G1993" s="192">
        <v>2131625</v>
      </c>
      <c r="H1993" s="68"/>
      <c r="I1993" s="198" t="s">
        <v>1766</v>
      </c>
      <c r="J1993" s="68"/>
      <c r="K1993" s="68"/>
      <c r="L1993" s="68"/>
      <c r="M1993" s="68"/>
      <c r="N1993" s="362"/>
      <c r="O1993" s="362"/>
      <c r="P1993" s="216">
        <v>0</v>
      </c>
      <c r="Q1993" s="216">
        <v>2205</v>
      </c>
      <c r="R1993" s="68" t="s">
        <v>638</v>
      </c>
      <c r="S1993" s="363"/>
      <c r="T1993" s="277"/>
    </row>
    <row r="1994" spans="1:20" ht="63.75">
      <c r="A1994" s="192">
        <v>53</v>
      </c>
      <c r="B1994" s="68"/>
      <c r="C1994" s="214" t="s">
        <v>1384</v>
      </c>
      <c r="D1994" s="215">
        <v>45147</v>
      </c>
      <c r="E1994" s="192" t="s">
        <v>4808</v>
      </c>
      <c r="F1994" s="192" t="s">
        <v>3</v>
      </c>
      <c r="G1994" s="192">
        <v>2131626</v>
      </c>
      <c r="H1994" s="68"/>
      <c r="I1994" s="198" t="s">
        <v>6023</v>
      </c>
      <c r="J1994" s="68"/>
      <c r="K1994" s="68"/>
      <c r="L1994" s="68"/>
      <c r="M1994" s="68"/>
      <c r="N1994" s="362"/>
      <c r="O1994" s="362"/>
      <c r="P1994" s="216">
        <v>0</v>
      </c>
      <c r="Q1994" s="216">
        <v>1332</v>
      </c>
      <c r="R1994" s="68" t="s">
        <v>638</v>
      </c>
      <c r="S1994" s="363"/>
      <c r="T1994" s="277"/>
    </row>
    <row r="1995" spans="1:20" ht="63.75">
      <c r="A1995" s="192">
        <v>81</v>
      </c>
      <c r="B1995" s="68"/>
      <c r="C1995" s="214" t="s">
        <v>49</v>
      </c>
      <c r="D1995" s="215">
        <v>45147</v>
      </c>
      <c r="E1995" s="192" t="s">
        <v>4809</v>
      </c>
      <c r="F1995" s="192" t="s">
        <v>3</v>
      </c>
      <c r="G1995" s="192">
        <v>2131629</v>
      </c>
      <c r="H1995" s="68"/>
      <c r="I1995" s="198" t="s">
        <v>6024</v>
      </c>
      <c r="J1995" s="68"/>
      <c r="K1995" s="68"/>
      <c r="L1995" s="68"/>
      <c r="M1995" s="68"/>
      <c r="N1995" s="362"/>
      <c r="O1995" s="362"/>
      <c r="P1995" s="216">
        <v>0</v>
      </c>
      <c r="Q1995" s="216">
        <v>186.91</v>
      </c>
      <c r="R1995" s="68" t="s">
        <v>638</v>
      </c>
      <c r="S1995" s="363"/>
      <c r="T1995" s="277"/>
    </row>
    <row r="1996" spans="1:20" ht="51">
      <c r="A1996" s="192">
        <v>35</v>
      </c>
      <c r="B1996" s="68"/>
      <c r="C1996" s="214" t="s">
        <v>43</v>
      </c>
      <c r="D1996" s="215">
        <v>45147</v>
      </c>
      <c r="E1996" s="192" t="s">
        <v>4810</v>
      </c>
      <c r="F1996" s="192" t="s">
        <v>3</v>
      </c>
      <c r="G1996" s="192">
        <v>2131646</v>
      </c>
      <c r="H1996" s="68"/>
      <c r="I1996" s="198" t="s">
        <v>6025</v>
      </c>
      <c r="J1996" s="68"/>
      <c r="K1996" s="68"/>
      <c r="L1996" s="68"/>
      <c r="M1996" s="68"/>
      <c r="N1996" s="362"/>
      <c r="O1996" s="362"/>
      <c r="P1996" s="216">
        <v>0</v>
      </c>
      <c r="Q1996" s="216">
        <v>1800</v>
      </c>
      <c r="R1996" s="68" t="s">
        <v>638</v>
      </c>
      <c r="S1996" s="363"/>
      <c r="T1996" s="277"/>
    </row>
    <row r="1997" spans="1:20" ht="51">
      <c r="A1997" s="192" t="s">
        <v>550</v>
      </c>
      <c r="B1997" s="68"/>
      <c r="C1997" s="214" t="s">
        <v>589</v>
      </c>
      <c r="D1997" s="215">
        <v>45147</v>
      </c>
      <c r="E1997" s="192" t="s">
        <v>4811</v>
      </c>
      <c r="F1997" s="192" t="s">
        <v>3</v>
      </c>
      <c r="G1997" s="192">
        <v>2131657</v>
      </c>
      <c r="H1997" s="68"/>
      <c r="I1997" s="198" t="s">
        <v>6026</v>
      </c>
      <c r="J1997" s="68"/>
      <c r="K1997" s="68"/>
      <c r="L1997" s="68"/>
      <c r="M1997" s="68"/>
      <c r="N1997" s="362"/>
      <c r="O1997" s="362"/>
      <c r="P1997" s="216">
        <v>0</v>
      </c>
      <c r="Q1997" s="216">
        <v>2631.44</v>
      </c>
      <c r="R1997" s="68" t="s">
        <v>638</v>
      </c>
      <c r="S1997" s="363"/>
      <c r="T1997" s="277"/>
    </row>
    <row r="1998" spans="1:20" ht="51">
      <c r="A1998" s="192">
        <v>46</v>
      </c>
      <c r="B1998" s="68"/>
      <c r="C1998" s="214" t="s">
        <v>1379</v>
      </c>
      <c r="D1998" s="215">
        <v>45147</v>
      </c>
      <c r="E1998" s="192" t="s">
        <v>4812</v>
      </c>
      <c r="F1998" s="192" t="s">
        <v>3</v>
      </c>
      <c r="G1998" s="192">
        <v>2131660</v>
      </c>
      <c r="H1998" s="68"/>
      <c r="I1998" s="198" t="s">
        <v>6027</v>
      </c>
      <c r="J1998" s="68"/>
      <c r="K1998" s="68"/>
      <c r="L1998" s="68"/>
      <c r="M1998" s="68"/>
      <c r="N1998" s="362"/>
      <c r="O1998" s="362"/>
      <c r="P1998" s="216">
        <v>0</v>
      </c>
      <c r="Q1998" s="216">
        <v>10000</v>
      </c>
      <c r="R1998" s="68" t="s">
        <v>638</v>
      </c>
      <c r="S1998" s="363"/>
      <c r="T1998" s="277"/>
    </row>
    <row r="1999" spans="1:20" ht="63.75">
      <c r="A1999" s="192">
        <v>53</v>
      </c>
      <c r="B1999" s="68"/>
      <c r="C1999" s="214" t="s">
        <v>1384</v>
      </c>
      <c r="D1999" s="215">
        <v>45147</v>
      </c>
      <c r="E1999" s="192" t="s">
        <v>4813</v>
      </c>
      <c r="F1999" s="192" t="s">
        <v>3</v>
      </c>
      <c r="G1999" s="192">
        <v>2131662</v>
      </c>
      <c r="H1999" s="68"/>
      <c r="I1999" s="198" t="s">
        <v>6028</v>
      </c>
      <c r="J1999" s="68"/>
      <c r="K1999" s="68"/>
      <c r="L1999" s="68"/>
      <c r="M1999" s="68"/>
      <c r="N1999" s="362"/>
      <c r="O1999" s="362"/>
      <c r="P1999" s="216">
        <v>0</v>
      </c>
      <c r="Q1999" s="216">
        <v>111</v>
      </c>
      <c r="R1999" s="68" t="s">
        <v>638</v>
      </c>
      <c r="S1999" s="363"/>
      <c r="T1999" s="277"/>
    </row>
    <row r="2000" spans="1:20" ht="76.5">
      <c r="A2000" s="192" t="s">
        <v>544</v>
      </c>
      <c r="B2000" s="68"/>
      <c r="C2000" s="214" t="s">
        <v>683</v>
      </c>
      <c r="D2000" s="215">
        <v>45147</v>
      </c>
      <c r="E2000" s="192" t="s">
        <v>4814</v>
      </c>
      <c r="F2000" s="192" t="s">
        <v>6</v>
      </c>
      <c r="G2000" s="192">
        <v>1857286</v>
      </c>
      <c r="H2000" s="68"/>
      <c r="I2000" s="198" t="s">
        <v>6029</v>
      </c>
      <c r="J2000" s="68"/>
      <c r="K2000" s="68"/>
      <c r="L2000" s="68"/>
      <c r="M2000" s="68"/>
      <c r="N2000" s="362"/>
      <c r="O2000" s="362"/>
      <c r="P2000" s="216">
        <v>0</v>
      </c>
      <c r="Q2000" s="216">
        <v>750</v>
      </c>
      <c r="R2000" s="68" t="s">
        <v>638</v>
      </c>
      <c r="S2000" s="363"/>
      <c r="T2000" s="277"/>
    </row>
    <row r="2001" spans="1:20" ht="63.75">
      <c r="A2001" s="192">
        <v>525</v>
      </c>
      <c r="B2001" s="68"/>
      <c r="C2001" s="214" t="s">
        <v>164</v>
      </c>
      <c r="D2001" s="215">
        <v>45147</v>
      </c>
      <c r="E2001" s="192" t="s">
        <v>4823</v>
      </c>
      <c r="F2001" s="192" t="s">
        <v>6</v>
      </c>
      <c r="G2001" s="192">
        <v>2367745</v>
      </c>
      <c r="H2001" s="68"/>
      <c r="I2001" s="198" t="s">
        <v>6038</v>
      </c>
      <c r="J2001" s="68"/>
      <c r="K2001" s="68"/>
      <c r="L2001" s="68"/>
      <c r="M2001" s="68"/>
      <c r="N2001" s="362"/>
      <c r="O2001" s="362"/>
      <c r="P2001" s="216">
        <v>0</v>
      </c>
      <c r="Q2001" s="216">
        <v>30666.26</v>
      </c>
      <c r="R2001" s="68" t="s">
        <v>638</v>
      </c>
      <c r="S2001" s="363"/>
      <c r="T2001" s="277"/>
    </row>
    <row r="2002" spans="1:20" ht="63.75">
      <c r="A2002" s="192">
        <v>206</v>
      </c>
      <c r="B2002" s="68"/>
      <c r="C2002" s="214" t="s">
        <v>87</v>
      </c>
      <c r="D2002" s="215">
        <v>45147</v>
      </c>
      <c r="E2002" s="192" t="s">
        <v>4824</v>
      </c>
      <c r="F2002" s="192" t="s">
        <v>3</v>
      </c>
      <c r="G2002" s="192">
        <v>2131756</v>
      </c>
      <c r="H2002" s="68"/>
      <c r="I2002" s="198" t="s">
        <v>6039</v>
      </c>
      <c r="J2002" s="68"/>
      <c r="K2002" s="68"/>
      <c r="L2002" s="68"/>
      <c r="M2002" s="68"/>
      <c r="N2002" s="362"/>
      <c r="O2002" s="362"/>
      <c r="P2002" s="216">
        <v>0</v>
      </c>
      <c r="Q2002" s="216">
        <v>20</v>
      </c>
      <c r="R2002" s="68" t="s">
        <v>638</v>
      </c>
      <c r="S2002" s="363"/>
      <c r="T2002" s="277"/>
    </row>
    <row r="2003" spans="1:20" ht="63.75">
      <c r="A2003" s="192">
        <v>25</v>
      </c>
      <c r="B2003" s="68"/>
      <c r="C2003" s="214" t="s">
        <v>42</v>
      </c>
      <c r="D2003" s="215">
        <v>45147</v>
      </c>
      <c r="E2003" s="192" t="s">
        <v>4825</v>
      </c>
      <c r="F2003" s="192" t="s">
        <v>3</v>
      </c>
      <c r="G2003" s="192">
        <v>2131757</v>
      </c>
      <c r="H2003" s="68"/>
      <c r="I2003" s="198" t="s">
        <v>6040</v>
      </c>
      <c r="J2003" s="68"/>
      <c r="K2003" s="68"/>
      <c r="L2003" s="68"/>
      <c r="M2003" s="68"/>
      <c r="N2003" s="362"/>
      <c r="O2003" s="362"/>
      <c r="P2003" s="216">
        <v>0</v>
      </c>
      <c r="Q2003" s="216">
        <v>55.94</v>
      </c>
      <c r="R2003" s="68" t="s">
        <v>638</v>
      </c>
      <c r="S2003" s="363"/>
      <c r="T2003" s="277"/>
    </row>
    <row r="2004" spans="1:20" ht="38.25">
      <c r="A2004" s="192">
        <v>283</v>
      </c>
      <c r="B2004" s="68"/>
      <c r="C2004" s="214" t="s">
        <v>115</v>
      </c>
      <c r="D2004" s="215">
        <v>45147</v>
      </c>
      <c r="E2004" s="192" t="s">
        <v>4826</v>
      </c>
      <c r="F2004" s="192" t="s">
        <v>6</v>
      </c>
      <c r="G2004" s="192">
        <v>1857382</v>
      </c>
      <c r="H2004" s="68"/>
      <c r="I2004" s="198" t="s">
        <v>6041</v>
      </c>
      <c r="J2004" s="68"/>
      <c r="K2004" s="68"/>
      <c r="L2004" s="68"/>
      <c r="M2004" s="68"/>
      <c r="N2004" s="362"/>
      <c r="O2004" s="362"/>
      <c r="P2004" s="216">
        <v>0</v>
      </c>
      <c r="Q2004" s="216">
        <v>9069.48</v>
      </c>
      <c r="R2004" s="68" t="s">
        <v>638</v>
      </c>
      <c r="S2004" s="363"/>
      <c r="T2004" s="277"/>
    </row>
    <row r="2005" spans="1:20" ht="89.25">
      <c r="A2005" s="192">
        <v>340</v>
      </c>
      <c r="B2005" s="68"/>
      <c r="C2005" s="214" t="s">
        <v>136</v>
      </c>
      <c r="D2005" s="215">
        <v>45147</v>
      </c>
      <c r="E2005" s="192" t="s">
        <v>4827</v>
      </c>
      <c r="F2005" s="192" t="s">
        <v>6</v>
      </c>
      <c r="G2005" s="192">
        <v>2367560</v>
      </c>
      <c r="H2005" s="68"/>
      <c r="I2005" s="198" t="s">
        <v>6042</v>
      </c>
      <c r="J2005" s="68"/>
      <c r="K2005" s="68"/>
      <c r="L2005" s="68"/>
      <c r="M2005" s="68"/>
      <c r="N2005" s="362"/>
      <c r="O2005" s="362"/>
      <c r="P2005" s="216">
        <v>0</v>
      </c>
      <c r="Q2005" s="216">
        <v>42912.73</v>
      </c>
      <c r="R2005" s="68" t="s">
        <v>638</v>
      </c>
      <c r="S2005" s="363"/>
      <c r="T2005" s="277"/>
    </row>
    <row r="2006" spans="1:20" ht="63.75">
      <c r="A2006" s="192">
        <v>340</v>
      </c>
      <c r="B2006" s="68"/>
      <c r="C2006" s="214" t="s">
        <v>136</v>
      </c>
      <c r="D2006" s="215">
        <v>45147</v>
      </c>
      <c r="E2006" s="192" t="s">
        <v>4828</v>
      </c>
      <c r="F2006" s="192" t="s">
        <v>6</v>
      </c>
      <c r="G2006" s="192">
        <v>2367562</v>
      </c>
      <c r="H2006" s="68"/>
      <c r="I2006" s="198" t="s">
        <v>6043</v>
      </c>
      <c r="J2006" s="68"/>
      <c r="K2006" s="68"/>
      <c r="L2006" s="68"/>
      <c r="M2006" s="68"/>
      <c r="N2006" s="362"/>
      <c r="O2006" s="362"/>
      <c r="P2006" s="216">
        <v>0</v>
      </c>
      <c r="Q2006" s="216">
        <v>22432.2</v>
      </c>
      <c r="R2006" s="68" t="s">
        <v>638</v>
      </c>
      <c r="S2006" s="363"/>
      <c r="T2006" s="277"/>
    </row>
    <row r="2007" spans="1:20" ht="63.75">
      <c r="A2007" s="192">
        <v>340</v>
      </c>
      <c r="B2007" s="68"/>
      <c r="C2007" s="214" t="s">
        <v>136</v>
      </c>
      <c r="D2007" s="215">
        <v>45147</v>
      </c>
      <c r="E2007" s="192" t="s">
        <v>4829</v>
      </c>
      <c r="F2007" s="192" t="s">
        <v>6</v>
      </c>
      <c r="G2007" s="192">
        <v>2367564</v>
      </c>
      <c r="H2007" s="68"/>
      <c r="I2007" s="198" t="s">
        <v>6044</v>
      </c>
      <c r="J2007" s="68"/>
      <c r="K2007" s="68"/>
      <c r="L2007" s="68"/>
      <c r="M2007" s="68"/>
      <c r="N2007" s="362"/>
      <c r="O2007" s="362"/>
      <c r="P2007" s="216">
        <v>0</v>
      </c>
      <c r="Q2007" s="216">
        <v>64463.42</v>
      </c>
      <c r="R2007" s="68" t="s">
        <v>638</v>
      </c>
      <c r="S2007" s="363"/>
      <c r="T2007" s="277"/>
    </row>
    <row r="2008" spans="1:20" ht="63.75">
      <c r="A2008" s="192">
        <v>340</v>
      </c>
      <c r="B2008" s="68"/>
      <c r="C2008" s="214" t="s">
        <v>136</v>
      </c>
      <c r="D2008" s="215">
        <v>45147</v>
      </c>
      <c r="E2008" s="192" t="s">
        <v>4830</v>
      </c>
      <c r="F2008" s="192" t="s">
        <v>14</v>
      </c>
      <c r="G2008" s="192">
        <v>2367565</v>
      </c>
      <c r="H2008" s="68"/>
      <c r="I2008" s="198" t="s">
        <v>6045</v>
      </c>
      <c r="J2008" s="68"/>
      <c r="K2008" s="68"/>
      <c r="L2008" s="68"/>
      <c r="M2008" s="68"/>
      <c r="N2008" s="362"/>
      <c r="O2008" s="362"/>
      <c r="P2008" s="216">
        <v>50</v>
      </c>
      <c r="Q2008" s="216">
        <v>0</v>
      </c>
      <c r="R2008" s="68" t="s">
        <v>638</v>
      </c>
      <c r="S2008" s="363"/>
      <c r="T2008" s="277"/>
    </row>
    <row r="2009" spans="1:20" ht="76.5">
      <c r="A2009" s="192">
        <v>340</v>
      </c>
      <c r="B2009" s="68"/>
      <c r="C2009" s="214" t="s">
        <v>136</v>
      </c>
      <c r="D2009" s="215">
        <v>45147</v>
      </c>
      <c r="E2009" s="192" t="s">
        <v>4831</v>
      </c>
      <c r="F2009" s="192" t="s">
        <v>14</v>
      </c>
      <c r="G2009" s="192">
        <v>2367561</v>
      </c>
      <c r="H2009" s="68"/>
      <c r="I2009" s="198" t="s">
        <v>6046</v>
      </c>
      <c r="J2009" s="68"/>
      <c r="K2009" s="68"/>
      <c r="L2009" s="68"/>
      <c r="M2009" s="68"/>
      <c r="N2009" s="362"/>
      <c r="O2009" s="362"/>
      <c r="P2009" s="216">
        <v>50</v>
      </c>
      <c r="Q2009" s="216">
        <v>0</v>
      </c>
      <c r="R2009" s="68" t="s">
        <v>638</v>
      </c>
      <c r="S2009" s="363"/>
      <c r="T2009" s="277"/>
    </row>
    <row r="2010" spans="1:20" ht="63.75">
      <c r="A2010" s="192">
        <v>340</v>
      </c>
      <c r="B2010" s="68"/>
      <c r="C2010" s="214" t="s">
        <v>136</v>
      </c>
      <c r="D2010" s="215">
        <v>45147</v>
      </c>
      <c r="E2010" s="192" t="s">
        <v>4832</v>
      </c>
      <c r="F2010" s="192" t="s">
        <v>14</v>
      </c>
      <c r="G2010" s="192">
        <v>2367563</v>
      </c>
      <c r="H2010" s="68"/>
      <c r="I2010" s="198" t="s">
        <v>6047</v>
      </c>
      <c r="J2010" s="68"/>
      <c r="K2010" s="68"/>
      <c r="L2010" s="68"/>
      <c r="M2010" s="68"/>
      <c r="N2010" s="362"/>
      <c r="O2010" s="362"/>
      <c r="P2010" s="216">
        <v>50</v>
      </c>
      <c r="Q2010" s="216">
        <v>0</v>
      </c>
      <c r="R2010" s="68" t="s">
        <v>638</v>
      </c>
      <c r="S2010" s="363"/>
      <c r="T2010" s="277"/>
    </row>
    <row r="2011" spans="1:20" ht="51">
      <c r="A2011" s="192">
        <v>513</v>
      </c>
      <c r="B2011" s="68"/>
      <c r="C2011" s="214" t="s">
        <v>160</v>
      </c>
      <c r="D2011" s="215">
        <v>45147</v>
      </c>
      <c r="E2011" s="192" t="s">
        <v>4833</v>
      </c>
      <c r="F2011" s="192" t="s">
        <v>14</v>
      </c>
      <c r="G2011" s="192">
        <v>2367569</v>
      </c>
      <c r="H2011" s="68"/>
      <c r="I2011" s="198" t="s">
        <v>6048</v>
      </c>
      <c r="J2011" s="68"/>
      <c r="K2011" s="68"/>
      <c r="L2011" s="68"/>
      <c r="M2011" s="68"/>
      <c r="N2011" s="362"/>
      <c r="O2011" s="362"/>
      <c r="P2011" s="216">
        <v>50</v>
      </c>
      <c r="Q2011" s="216">
        <v>0</v>
      </c>
      <c r="R2011" s="68" t="s">
        <v>638</v>
      </c>
      <c r="S2011" s="363"/>
      <c r="T2011" s="277"/>
    </row>
    <row r="2012" spans="1:20" ht="76.5">
      <c r="A2012" s="192">
        <v>10</v>
      </c>
      <c r="B2012" s="68"/>
      <c r="C2012" s="214" t="s">
        <v>38</v>
      </c>
      <c r="D2012" s="215">
        <v>45147</v>
      </c>
      <c r="E2012" s="192" t="s">
        <v>4834</v>
      </c>
      <c r="F2012" s="192" t="s">
        <v>14</v>
      </c>
      <c r="G2012" s="192">
        <v>2367573</v>
      </c>
      <c r="H2012" s="68"/>
      <c r="I2012" s="198" t="s">
        <v>6049</v>
      </c>
      <c r="J2012" s="68"/>
      <c r="K2012" s="68"/>
      <c r="L2012" s="68"/>
      <c r="M2012" s="68"/>
      <c r="N2012" s="362"/>
      <c r="O2012" s="362"/>
      <c r="P2012" s="216">
        <v>50</v>
      </c>
      <c r="Q2012" s="216">
        <v>0</v>
      </c>
      <c r="R2012" s="68" t="s">
        <v>638</v>
      </c>
      <c r="S2012" s="363"/>
      <c r="T2012" s="277"/>
    </row>
    <row r="2013" spans="1:20" ht="76.5">
      <c r="A2013" s="192">
        <v>10</v>
      </c>
      <c r="B2013" s="68"/>
      <c r="C2013" s="214" t="s">
        <v>38</v>
      </c>
      <c r="D2013" s="215">
        <v>45147</v>
      </c>
      <c r="E2013" s="192" t="s">
        <v>4835</v>
      </c>
      <c r="F2013" s="192" t="s">
        <v>14</v>
      </c>
      <c r="G2013" s="192">
        <v>2367575</v>
      </c>
      <c r="H2013" s="68"/>
      <c r="I2013" s="198" t="s">
        <v>6050</v>
      </c>
      <c r="J2013" s="68"/>
      <c r="K2013" s="68"/>
      <c r="L2013" s="68"/>
      <c r="M2013" s="68"/>
      <c r="N2013" s="362"/>
      <c r="O2013" s="362"/>
      <c r="P2013" s="216">
        <v>50</v>
      </c>
      <c r="Q2013" s="216">
        <v>0</v>
      </c>
      <c r="R2013" s="68" t="s">
        <v>638</v>
      </c>
      <c r="S2013" s="363"/>
      <c r="T2013" s="277"/>
    </row>
    <row r="2014" spans="1:20" ht="76.5">
      <c r="A2014" s="192">
        <v>10</v>
      </c>
      <c r="B2014" s="68"/>
      <c r="C2014" s="214" t="s">
        <v>38</v>
      </c>
      <c r="D2014" s="215">
        <v>45147</v>
      </c>
      <c r="E2014" s="192" t="s">
        <v>4836</v>
      </c>
      <c r="F2014" s="192" t="s">
        <v>14</v>
      </c>
      <c r="G2014" s="192">
        <v>2367577</v>
      </c>
      <c r="H2014" s="68"/>
      <c r="I2014" s="198" t="s">
        <v>6051</v>
      </c>
      <c r="J2014" s="68"/>
      <c r="K2014" s="68"/>
      <c r="L2014" s="68"/>
      <c r="M2014" s="68"/>
      <c r="N2014" s="362"/>
      <c r="O2014" s="362"/>
      <c r="P2014" s="216">
        <v>50</v>
      </c>
      <c r="Q2014" s="216">
        <v>0</v>
      </c>
      <c r="R2014" s="68" t="s">
        <v>638</v>
      </c>
      <c r="S2014" s="363"/>
      <c r="T2014" s="277"/>
    </row>
    <row r="2015" spans="1:20" ht="76.5">
      <c r="A2015" s="192">
        <v>10</v>
      </c>
      <c r="B2015" s="68"/>
      <c r="C2015" s="214" t="s">
        <v>38</v>
      </c>
      <c r="D2015" s="215">
        <v>45147</v>
      </c>
      <c r="E2015" s="192" t="s">
        <v>4837</v>
      </c>
      <c r="F2015" s="192" t="s">
        <v>14</v>
      </c>
      <c r="G2015" s="192">
        <v>2367579</v>
      </c>
      <c r="H2015" s="68"/>
      <c r="I2015" s="198" t="s">
        <v>6052</v>
      </c>
      <c r="J2015" s="68"/>
      <c r="K2015" s="68"/>
      <c r="L2015" s="68"/>
      <c r="M2015" s="68"/>
      <c r="N2015" s="362"/>
      <c r="O2015" s="362"/>
      <c r="P2015" s="216">
        <v>50</v>
      </c>
      <c r="Q2015" s="216">
        <v>0</v>
      </c>
      <c r="R2015" s="68" t="s">
        <v>638</v>
      </c>
      <c r="S2015" s="363"/>
      <c r="T2015" s="277"/>
    </row>
    <row r="2016" spans="1:20" ht="63.75">
      <c r="A2016" s="192">
        <v>10</v>
      </c>
      <c r="B2016" s="68"/>
      <c r="C2016" s="214" t="s">
        <v>38</v>
      </c>
      <c r="D2016" s="215">
        <v>45147</v>
      </c>
      <c r="E2016" s="192" t="s">
        <v>4838</v>
      </c>
      <c r="F2016" s="192" t="s">
        <v>14</v>
      </c>
      <c r="G2016" s="192">
        <v>2367581</v>
      </c>
      <c r="H2016" s="68"/>
      <c r="I2016" s="198" t="s">
        <v>6053</v>
      </c>
      <c r="J2016" s="68"/>
      <c r="K2016" s="68"/>
      <c r="L2016" s="68"/>
      <c r="M2016" s="68"/>
      <c r="N2016" s="362"/>
      <c r="O2016" s="362"/>
      <c r="P2016" s="216">
        <v>50</v>
      </c>
      <c r="Q2016" s="216">
        <v>0</v>
      </c>
      <c r="R2016" s="68" t="s">
        <v>638</v>
      </c>
      <c r="S2016" s="363"/>
      <c r="T2016" s="277"/>
    </row>
    <row r="2017" spans="1:20" ht="63.75">
      <c r="A2017" s="192">
        <v>340</v>
      </c>
      <c r="B2017" s="68"/>
      <c r="C2017" s="214" t="s">
        <v>136</v>
      </c>
      <c r="D2017" s="215">
        <v>45147</v>
      </c>
      <c r="E2017" s="192" t="s">
        <v>4839</v>
      </c>
      <c r="F2017" s="192" t="s">
        <v>3</v>
      </c>
      <c r="G2017" s="192">
        <v>2131589</v>
      </c>
      <c r="H2017" s="68"/>
      <c r="I2017" s="198" t="s">
        <v>6054</v>
      </c>
      <c r="J2017" s="68"/>
      <c r="K2017" s="68"/>
      <c r="L2017" s="68"/>
      <c r="M2017" s="68"/>
      <c r="N2017" s="362"/>
      <c r="O2017" s="362"/>
      <c r="P2017" s="216">
        <v>0</v>
      </c>
      <c r="Q2017" s="216">
        <v>626</v>
      </c>
      <c r="R2017" s="68" t="s">
        <v>638</v>
      </c>
      <c r="S2017" s="363"/>
      <c r="T2017" s="277"/>
    </row>
    <row r="2018" spans="1:20" ht="63.75">
      <c r="A2018" s="192">
        <v>660</v>
      </c>
      <c r="B2018" s="68"/>
      <c r="C2018" s="214" t="s">
        <v>176</v>
      </c>
      <c r="D2018" s="215">
        <v>45147</v>
      </c>
      <c r="E2018" s="192" t="s">
        <v>4840</v>
      </c>
      <c r="F2018" s="192" t="s">
        <v>3</v>
      </c>
      <c r="G2018" s="192">
        <v>2131628</v>
      </c>
      <c r="H2018" s="68"/>
      <c r="I2018" s="198" t="s">
        <v>6055</v>
      </c>
      <c r="J2018" s="68"/>
      <c r="K2018" s="68"/>
      <c r="L2018" s="68"/>
      <c r="M2018" s="68"/>
      <c r="N2018" s="362"/>
      <c r="O2018" s="362"/>
      <c r="P2018" s="216">
        <v>0</v>
      </c>
      <c r="Q2018" s="216">
        <v>58318.07</v>
      </c>
      <c r="R2018" s="68" t="s">
        <v>638</v>
      </c>
      <c r="S2018" s="363"/>
      <c r="T2018" s="277"/>
    </row>
    <row r="2019" spans="1:20" ht="63.75">
      <c r="A2019" s="192">
        <v>660</v>
      </c>
      <c r="B2019" s="68"/>
      <c r="C2019" s="214" t="s">
        <v>176</v>
      </c>
      <c r="D2019" s="215">
        <v>45147</v>
      </c>
      <c r="E2019" s="192" t="s">
        <v>4841</v>
      </c>
      <c r="F2019" s="192" t="s">
        <v>3</v>
      </c>
      <c r="G2019" s="192">
        <v>2131632</v>
      </c>
      <c r="H2019" s="68"/>
      <c r="I2019" s="198" t="s">
        <v>6056</v>
      </c>
      <c r="J2019" s="68"/>
      <c r="K2019" s="68"/>
      <c r="L2019" s="68"/>
      <c r="M2019" s="68"/>
      <c r="N2019" s="362"/>
      <c r="O2019" s="362"/>
      <c r="P2019" s="216">
        <v>0</v>
      </c>
      <c r="Q2019" s="216">
        <v>72967.3</v>
      </c>
      <c r="R2019" s="68" t="s">
        <v>638</v>
      </c>
      <c r="S2019" s="363"/>
      <c r="T2019" s="277"/>
    </row>
    <row r="2020" spans="1:20" ht="63.75">
      <c r="A2020" s="192">
        <v>660</v>
      </c>
      <c r="B2020" s="68"/>
      <c r="C2020" s="214" t="s">
        <v>176</v>
      </c>
      <c r="D2020" s="215">
        <v>45147</v>
      </c>
      <c r="E2020" s="192" t="s">
        <v>4842</v>
      </c>
      <c r="F2020" s="192" t="s">
        <v>3</v>
      </c>
      <c r="G2020" s="192">
        <v>2131642</v>
      </c>
      <c r="H2020" s="68"/>
      <c r="I2020" s="198" t="s">
        <v>6057</v>
      </c>
      <c r="J2020" s="68"/>
      <c r="K2020" s="68"/>
      <c r="L2020" s="68"/>
      <c r="M2020" s="68"/>
      <c r="N2020" s="362"/>
      <c r="O2020" s="362"/>
      <c r="P2020" s="216">
        <v>0</v>
      </c>
      <c r="Q2020" s="216">
        <v>46034.1</v>
      </c>
      <c r="R2020" s="68" t="s">
        <v>638</v>
      </c>
      <c r="S2020" s="363"/>
      <c r="T2020" s="277"/>
    </row>
    <row r="2021" spans="1:20" ht="63.75">
      <c r="A2021" s="192">
        <v>660</v>
      </c>
      <c r="B2021" s="68"/>
      <c r="C2021" s="214" t="s">
        <v>176</v>
      </c>
      <c r="D2021" s="215">
        <v>45147</v>
      </c>
      <c r="E2021" s="192" t="s">
        <v>4843</v>
      </c>
      <c r="F2021" s="192" t="s">
        <v>3</v>
      </c>
      <c r="G2021" s="192">
        <v>2131635</v>
      </c>
      <c r="H2021" s="68"/>
      <c r="I2021" s="198" t="s">
        <v>6058</v>
      </c>
      <c r="J2021" s="68"/>
      <c r="K2021" s="68"/>
      <c r="L2021" s="68"/>
      <c r="M2021" s="68"/>
      <c r="N2021" s="362"/>
      <c r="O2021" s="362"/>
      <c r="P2021" s="216">
        <v>0</v>
      </c>
      <c r="Q2021" s="216">
        <v>130129.68</v>
      </c>
      <c r="R2021" s="68" t="s">
        <v>638</v>
      </c>
      <c r="S2021" s="363"/>
      <c r="T2021" s="277"/>
    </row>
    <row r="2022" spans="1:20" ht="63.75">
      <c r="A2022" s="192">
        <v>660</v>
      </c>
      <c r="B2022" s="68"/>
      <c r="C2022" s="214" t="s">
        <v>176</v>
      </c>
      <c r="D2022" s="215">
        <v>45147</v>
      </c>
      <c r="E2022" s="192" t="s">
        <v>4844</v>
      </c>
      <c r="F2022" s="192" t="s">
        <v>3</v>
      </c>
      <c r="G2022" s="192">
        <v>2131637</v>
      </c>
      <c r="H2022" s="68"/>
      <c r="I2022" s="198" t="s">
        <v>6059</v>
      </c>
      <c r="J2022" s="68"/>
      <c r="K2022" s="68"/>
      <c r="L2022" s="68"/>
      <c r="M2022" s="68"/>
      <c r="N2022" s="362"/>
      <c r="O2022" s="362"/>
      <c r="P2022" s="216">
        <v>0</v>
      </c>
      <c r="Q2022" s="216">
        <v>89139.23</v>
      </c>
      <c r="R2022" s="68" t="s">
        <v>638</v>
      </c>
      <c r="S2022" s="363"/>
      <c r="T2022" s="277"/>
    </row>
    <row r="2023" spans="1:20" ht="63.75">
      <c r="A2023" s="192">
        <v>660</v>
      </c>
      <c r="B2023" s="68"/>
      <c r="C2023" s="214" t="s">
        <v>176</v>
      </c>
      <c r="D2023" s="215">
        <v>45147</v>
      </c>
      <c r="E2023" s="192" t="s">
        <v>4845</v>
      </c>
      <c r="F2023" s="192" t="s">
        <v>3</v>
      </c>
      <c r="G2023" s="192">
        <v>2131639</v>
      </c>
      <c r="H2023" s="68"/>
      <c r="I2023" s="198" t="s">
        <v>6060</v>
      </c>
      <c r="J2023" s="68"/>
      <c r="K2023" s="68"/>
      <c r="L2023" s="68"/>
      <c r="M2023" s="68"/>
      <c r="N2023" s="362"/>
      <c r="O2023" s="362"/>
      <c r="P2023" s="216">
        <v>0</v>
      </c>
      <c r="Q2023" s="216">
        <v>268322.12</v>
      </c>
      <c r="R2023" s="68" t="s">
        <v>638</v>
      </c>
      <c r="S2023" s="363"/>
      <c r="T2023" s="277"/>
    </row>
    <row r="2024" spans="1:20" ht="63.75">
      <c r="A2024" s="192">
        <v>660</v>
      </c>
      <c r="B2024" s="68"/>
      <c r="C2024" s="214" t="s">
        <v>176</v>
      </c>
      <c r="D2024" s="215">
        <v>45147</v>
      </c>
      <c r="E2024" s="192" t="s">
        <v>4846</v>
      </c>
      <c r="F2024" s="192" t="s">
        <v>3</v>
      </c>
      <c r="G2024" s="192">
        <v>2131645</v>
      </c>
      <c r="H2024" s="68"/>
      <c r="I2024" s="198" t="s">
        <v>6061</v>
      </c>
      <c r="J2024" s="68"/>
      <c r="K2024" s="68"/>
      <c r="L2024" s="68"/>
      <c r="M2024" s="68"/>
      <c r="N2024" s="362"/>
      <c r="O2024" s="362"/>
      <c r="P2024" s="216">
        <v>0</v>
      </c>
      <c r="Q2024" s="216">
        <v>83728.41</v>
      </c>
      <c r="R2024" s="68" t="s">
        <v>638</v>
      </c>
      <c r="S2024" s="363"/>
      <c r="T2024" s="277"/>
    </row>
    <row r="2025" spans="1:20" ht="63.75">
      <c r="A2025" s="192">
        <v>660</v>
      </c>
      <c r="B2025" s="68"/>
      <c r="C2025" s="214" t="s">
        <v>176</v>
      </c>
      <c r="D2025" s="215">
        <v>45147</v>
      </c>
      <c r="E2025" s="192" t="s">
        <v>4847</v>
      </c>
      <c r="F2025" s="192" t="s">
        <v>3</v>
      </c>
      <c r="G2025" s="192">
        <v>2131647</v>
      </c>
      <c r="H2025" s="68"/>
      <c r="I2025" s="198" t="s">
        <v>6062</v>
      </c>
      <c r="J2025" s="68"/>
      <c r="K2025" s="68"/>
      <c r="L2025" s="68"/>
      <c r="M2025" s="68"/>
      <c r="N2025" s="362"/>
      <c r="O2025" s="362"/>
      <c r="P2025" s="216">
        <v>0</v>
      </c>
      <c r="Q2025" s="216">
        <v>71954.94</v>
      </c>
      <c r="R2025" s="68" t="s">
        <v>638</v>
      </c>
      <c r="S2025" s="363"/>
      <c r="T2025" s="277"/>
    </row>
    <row r="2026" spans="1:20" ht="38.25">
      <c r="A2026" s="192">
        <v>46</v>
      </c>
      <c r="B2026" s="68"/>
      <c r="C2026" s="214" t="s">
        <v>1379</v>
      </c>
      <c r="D2026" s="215">
        <v>45147</v>
      </c>
      <c r="E2026" s="192" t="s">
        <v>4848</v>
      </c>
      <c r="F2026" s="192" t="s">
        <v>3</v>
      </c>
      <c r="G2026" s="192">
        <v>2131653</v>
      </c>
      <c r="H2026" s="68"/>
      <c r="I2026" s="198" t="s">
        <v>6063</v>
      </c>
      <c r="J2026" s="68"/>
      <c r="K2026" s="68"/>
      <c r="L2026" s="68"/>
      <c r="M2026" s="68"/>
      <c r="N2026" s="362"/>
      <c r="O2026" s="362"/>
      <c r="P2026" s="216">
        <v>0</v>
      </c>
      <c r="Q2026" s="216">
        <v>46575</v>
      </c>
      <c r="R2026" s="68" t="s">
        <v>638</v>
      </c>
      <c r="S2026" s="363"/>
      <c r="T2026" s="277"/>
    </row>
    <row r="2027" spans="1:20" ht="102">
      <c r="A2027" s="192">
        <v>293</v>
      </c>
      <c r="B2027" s="68"/>
      <c r="C2027" s="214" t="s">
        <v>121</v>
      </c>
      <c r="D2027" s="215">
        <v>45147</v>
      </c>
      <c r="E2027" s="192" t="s">
        <v>4849</v>
      </c>
      <c r="F2027" s="192" t="s">
        <v>6</v>
      </c>
      <c r="G2027" s="192">
        <v>5093</v>
      </c>
      <c r="H2027" s="68"/>
      <c r="I2027" s="198" t="s">
        <v>6064</v>
      </c>
      <c r="J2027" s="68"/>
      <c r="K2027" s="68"/>
      <c r="L2027" s="68"/>
      <c r="M2027" s="68"/>
      <c r="N2027" s="362"/>
      <c r="O2027" s="362"/>
      <c r="P2027" s="216">
        <v>0</v>
      </c>
      <c r="Q2027" s="216">
        <v>639879.13</v>
      </c>
      <c r="R2027" s="68" t="s">
        <v>638</v>
      </c>
      <c r="S2027" s="363"/>
      <c r="T2027" s="277"/>
    </row>
    <row r="2028" spans="1:20" ht="89.25">
      <c r="A2028" s="192">
        <v>383</v>
      </c>
      <c r="B2028" s="68"/>
      <c r="C2028" s="214" t="s">
        <v>1246</v>
      </c>
      <c r="D2028" s="215">
        <v>45147</v>
      </c>
      <c r="E2028" s="192" t="s">
        <v>4852</v>
      </c>
      <c r="F2028" s="192" t="s">
        <v>10</v>
      </c>
      <c r="G2028" s="192">
        <v>1066077</v>
      </c>
      <c r="H2028" s="68"/>
      <c r="I2028" s="198" t="s">
        <v>6067</v>
      </c>
      <c r="J2028" s="68"/>
      <c r="K2028" s="68"/>
      <c r="L2028" s="68"/>
      <c r="M2028" s="68"/>
      <c r="N2028" s="362"/>
      <c r="O2028" s="362"/>
      <c r="P2028" s="216">
        <v>50</v>
      </c>
      <c r="Q2028" s="216">
        <v>0</v>
      </c>
      <c r="R2028" s="68" t="s">
        <v>638</v>
      </c>
      <c r="S2028" s="363"/>
      <c r="T2028" s="277"/>
    </row>
    <row r="2029" spans="1:20" ht="76.5">
      <c r="A2029" s="192">
        <v>117</v>
      </c>
      <c r="B2029" s="68"/>
      <c r="C2029" s="214" t="s">
        <v>54</v>
      </c>
      <c r="D2029" s="215">
        <v>45147</v>
      </c>
      <c r="E2029" s="192" t="s">
        <v>4853</v>
      </c>
      <c r="F2029" s="192" t="s">
        <v>10</v>
      </c>
      <c r="G2029" s="192">
        <v>1066096</v>
      </c>
      <c r="H2029" s="68"/>
      <c r="I2029" s="198" t="s">
        <v>6068</v>
      </c>
      <c r="J2029" s="68"/>
      <c r="K2029" s="68"/>
      <c r="L2029" s="68"/>
      <c r="M2029" s="68"/>
      <c r="N2029" s="362"/>
      <c r="O2029" s="362"/>
      <c r="P2029" s="216">
        <v>50</v>
      </c>
      <c r="Q2029" s="216">
        <v>0</v>
      </c>
      <c r="R2029" s="68" t="s">
        <v>638</v>
      </c>
      <c r="S2029" s="363"/>
      <c r="T2029" s="277"/>
    </row>
    <row r="2030" spans="1:20" ht="51">
      <c r="A2030" s="192">
        <v>20</v>
      </c>
      <c r="B2030" s="68"/>
      <c r="C2030" s="214" t="s">
        <v>41</v>
      </c>
      <c r="D2030" s="215">
        <v>45147</v>
      </c>
      <c r="E2030" s="192" t="s">
        <v>4854</v>
      </c>
      <c r="F2030" s="192" t="s">
        <v>3</v>
      </c>
      <c r="G2030" s="192">
        <v>2131683</v>
      </c>
      <c r="H2030" s="68"/>
      <c r="I2030" s="198" t="s">
        <v>6069</v>
      </c>
      <c r="J2030" s="68"/>
      <c r="K2030" s="68"/>
      <c r="L2030" s="68"/>
      <c r="M2030" s="68"/>
      <c r="N2030" s="362"/>
      <c r="O2030" s="362"/>
      <c r="P2030" s="216">
        <v>0</v>
      </c>
      <c r="Q2030" s="216">
        <v>0.23</v>
      </c>
      <c r="R2030" s="68" t="s">
        <v>1464</v>
      </c>
      <c r="S2030" s="363"/>
      <c r="T2030" s="277"/>
    </row>
    <row r="2031" spans="1:20" ht="51">
      <c r="A2031" s="192">
        <v>46</v>
      </c>
      <c r="B2031" s="68"/>
      <c r="C2031" s="214" t="s">
        <v>1379</v>
      </c>
      <c r="D2031" s="215">
        <v>45148</v>
      </c>
      <c r="E2031" s="192" t="s">
        <v>4855</v>
      </c>
      <c r="F2031" s="192" t="s">
        <v>3</v>
      </c>
      <c r="G2031" s="192">
        <v>2131908</v>
      </c>
      <c r="H2031" s="68"/>
      <c r="I2031" s="198" t="s">
        <v>6070</v>
      </c>
      <c r="J2031" s="68"/>
      <c r="K2031" s="68"/>
      <c r="L2031" s="68"/>
      <c r="M2031" s="68"/>
      <c r="N2031" s="362"/>
      <c r="O2031" s="362"/>
      <c r="P2031" s="216">
        <v>0</v>
      </c>
      <c r="Q2031" s="216">
        <v>5000</v>
      </c>
      <c r="R2031" s="68" t="s">
        <v>638</v>
      </c>
      <c r="S2031" s="363"/>
      <c r="T2031" s="277"/>
    </row>
    <row r="2032" spans="1:20" ht="51">
      <c r="A2032" s="192" t="s">
        <v>550</v>
      </c>
      <c r="B2032" s="68"/>
      <c r="C2032" s="214" t="s">
        <v>589</v>
      </c>
      <c r="D2032" s="215">
        <v>45148</v>
      </c>
      <c r="E2032" s="192" t="s">
        <v>4856</v>
      </c>
      <c r="F2032" s="192" t="s">
        <v>3</v>
      </c>
      <c r="G2032" s="192">
        <v>2131912</v>
      </c>
      <c r="H2032" s="68"/>
      <c r="I2032" s="198" t="s">
        <v>1760</v>
      </c>
      <c r="J2032" s="68"/>
      <c r="K2032" s="68"/>
      <c r="L2032" s="68"/>
      <c r="M2032" s="68"/>
      <c r="N2032" s="362"/>
      <c r="O2032" s="362"/>
      <c r="P2032" s="216">
        <v>0</v>
      </c>
      <c r="Q2032" s="216">
        <v>1140</v>
      </c>
      <c r="R2032" s="68" t="s">
        <v>638</v>
      </c>
      <c r="S2032" s="363"/>
      <c r="T2032" s="277"/>
    </row>
    <row r="2033" spans="1:20" ht="51">
      <c r="A2033" s="192" t="s">
        <v>550</v>
      </c>
      <c r="B2033" s="68"/>
      <c r="C2033" s="214" t="s">
        <v>589</v>
      </c>
      <c r="D2033" s="215">
        <v>45148</v>
      </c>
      <c r="E2033" s="192" t="s">
        <v>4857</v>
      </c>
      <c r="F2033" s="192" t="s">
        <v>3</v>
      </c>
      <c r="G2033" s="192">
        <v>2131913</v>
      </c>
      <c r="H2033" s="68"/>
      <c r="I2033" s="198" t="s">
        <v>6071</v>
      </c>
      <c r="J2033" s="68"/>
      <c r="K2033" s="68"/>
      <c r="L2033" s="68"/>
      <c r="M2033" s="68"/>
      <c r="N2033" s="362"/>
      <c r="O2033" s="362"/>
      <c r="P2033" s="216">
        <v>0</v>
      </c>
      <c r="Q2033" s="216">
        <v>1140</v>
      </c>
      <c r="R2033" s="68" t="s">
        <v>638</v>
      </c>
      <c r="S2033" s="363"/>
      <c r="T2033" s="277"/>
    </row>
    <row r="2034" spans="1:20" ht="38.25">
      <c r="A2034" s="192">
        <v>650</v>
      </c>
      <c r="B2034" s="68"/>
      <c r="C2034" s="214" t="s">
        <v>175</v>
      </c>
      <c r="D2034" s="215">
        <v>45148</v>
      </c>
      <c r="E2034" s="192" t="s">
        <v>4858</v>
      </c>
      <c r="F2034" s="192" t="s">
        <v>3</v>
      </c>
      <c r="G2034" s="192">
        <v>2131932</v>
      </c>
      <c r="H2034" s="68"/>
      <c r="I2034" s="198" t="s">
        <v>6072</v>
      </c>
      <c r="J2034" s="68"/>
      <c r="K2034" s="68"/>
      <c r="L2034" s="68"/>
      <c r="M2034" s="68"/>
      <c r="N2034" s="362"/>
      <c r="O2034" s="362"/>
      <c r="P2034" s="216">
        <v>0</v>
      </c>
      <c r="Q2034" s="216">
        <v>120</v>
      </c>
      <c r="R2034" s="68" t="s">
        <v>638</v>
      </c>
      <c r="S2034" s="363"/>
      <c r="T2034" s="277"/>
    </row>
    <row r="2035" spans="1:20" ht="63.75">
      <c r="A2035" s="192">
        <v>10</v>
      </c>
      <c r="B2035" s="68"/>
      <c r="C2035" s="214" t="s">
        <v>38</v>
      </c>
      <c r="D2035" s="215">
        <v>45148</v>
      </c>
      <c r="E2035" s="192" t="s">
        <v>4859</v>
      </c>
      <c r="F2035" s="192" t="s">
        <v>3</v>
      </c>
      <c r="G2035" s="192">
        <v>2131938</v>
      </c>
      <c r="H2035" s="68"/>
      <c r="I2035" s="198" t="s">
        <v>6073</v>
      </c>
      <c r="J2035" s="68"/>
      <c r="K2035" s="68"/>
      <c r="L2035" s="68"/>
      <c r="M2035" s="68"/>
      <c r="N2035" s="362"/>
      <c r="O2035" s="362"/>
      <c r="P2035" s="216">
        <v>0</v>
      </c>
      <c r="Q2035" s="216">
        <v>5845.7</v>
      </c>
      <c r="R2035" s="68" t="s">
        <v>638</v>
      </c>
      <c r="S2035" s="363"/>
      <c r="T2035" s="277"/>
    </row>
    <row r="2036" spans="1:20" ht="51">
      <c r="A2036" s="192">
        <v>46</v>
      </c>
      <c r="B2036" s="68"/>
      <c r="C2036" s="214" t="s">
        <v>1379</v>
      </c>
      <c r="D2036" s="215">
        <v>45148</v>
      </c>
      <c r="E2036" s="192" t="s">
        <v>4860</v>
      </c>
      <c r="F2036" s="192" t="s">
        <v>3</v>
      </c>
      <c r="G2036" s="192">
        <v>2131958</v>
      </c>
      <c r="H2036" s="68"/>
      <c r="I2036" s="198" t="s">
        <v>6074</v>
      </c>
      <c r="J2036" s="68"/>
      <c r="K2036" s="68"/>
      <c r="L2036" s="68"/>
      <c r="M2036" s="68"/>
      <c r="N2036" s="362"/>
      <c r="O2036" s="362"/>
      <c r="P2036" s="216">
        <v>0</v>
      </c>
      <c r="Q2036" s="216">
        <v>2500</v>
      </c>
      <c r="R2036" s="68" t="s">
        <v>638</v>
      </c>
      <c r="S2036" s="363"/>
      <c r="T2036" s="277"/>
    </row>
    <row r="2037" spans="1:20" ht="51">
      <c r="A2037" s="192" t="s">
        <v>550</v>
      </c>
      <c r="B2037" s="68"/>
      <c r="C2037" s="214" t="s">
        <v>589</v>
      </c>
      <c r="D2037" s="215">
        <v>45148</v>
      </c>
      <c r="E2037" s="192" t="s">
        <v>4861</v>
      </c>
      <c r="F2037" s="192" t="s">
        <v>3</v>
      </c>
      <c r="G2037" s="192">
        <v>2131963</v>
      </c>
      <c r="H2037" s="68"/>
      <c r="I2037" s="198" t="s">
        <v>6075</v>
      </c>
      <c r="J2037" s="68"/>
      <c r="K2037" s="68"/>
      <c r="L2037" s="68"/>
      <c r="M2037" s="68"/>
      <c r="N2037" s="362"/>
      <c r="O2037" s="362"/>
      <c r="P2037" s="216">
        <v>0</v>
      </c>
      <c r="Q2037" s="216">
        <v>1310</v>
      </c>
      <c r="R2037" s="68" t="s">
        <v>638</v>
      </c>
      <c r="S2037" s="363"/>
      <c r="T2037" s="277"/>
    </row>
    <row r="2038" spans="1:20" ht="38.25">
      <c r="A2038" s="192">
        <v>86</v>
      </c>
      <c r="B2038" s="68"/>
      <c r="C2038" s="214" t="s">
        <v>50</v>
      </c>
      <c r="D2038" s="215">
        <v>45148</v>
      </c>
      <c r="E2038" s="192" t="s">
        <v>4862</v>
      </c>
      <c r="F2038" s="192" t="s">
        <v>6</v>
      </c>
      <c r="G2038" s="192">
        <v>1857594</v>
      </c>
      <c r="H2038" s="68"/>
      <c r="I2038" s="198" t="s">
        <v>6076</v>
      </c>
      <c r="J2038" s="68"/>
      <c r="K2038" s="68"/>
      <c r="L2038" s="68"/>
      <c r="M2038" s="68"/>
      <c r="N2038" s="362"/>
      <c r="O2038" s="362"/>
      <c r="P2038" s="216">
        <v>0</v>
      </c>
      <c r="Q2038" s="216">
        <v>173991.9</v>
      </c>
      <c r="R2038" s="68" t="s">
        <v>638</v>
      </c>
      <c r="S2038" s="363"/>
      <c r="T2038" s="277"/>
    </row>
    <row r="2039" spans="1:20" ht="51">
      <c r="A2039" s="192">
        <v>86</v>
      </c>
      <c r="B2039" s="68"/>
      <c r="C2039" s="214" t="s">
        <v>50</v>
      </c>
      <c r="D2039" s="215">
        <v>45148</v>
      </c>
      <c r="E2039" s="192" t="s">
        <v>4863</v>
      </c>
      <c r="F2039" s="192" t="s">
        <v>3</v>
      </c>
      <c r="G2039" s="192">
        <v>2131982</v>
      </c>
      <c r="H2039" s="68"/>
      <c r="I2039" s="198" t="s">
        <v>6077</v>
      </c>
      <c r="J2039" s="68"/>
      <c r="K2039" s="68"/>
      <c r="L2039" s="68"/>
      <c r="M2039" s="68"/>
      <c r="N2039" s="362"/>
      <c r="O2039" s="362"/>
      <c r="P2039" s="216">
        <v>0</v>
      </c>
      <c r="Q2039" s="216">
        <v>48</v>
      </c>
      <c r="R2039" s="68" t="s">
        <v>638</v>
      </c>
      <c r="S2039" s="363"/>
      <c r="T2039" s="277"/>
    </row>
    <row r="2040" spans="1:20" ht="63.75">
      <c r="A2040" s="192">
        <v>344</v>
      </c>
      <c r="B2040" s="68"/>
      <c r="C2040" s="214" t="s">
        <v>139</v>
      </c>
      <c r="D2040" s="215">
        <v>45148</v>
      </c>
      <c r="E2040" s="192" t="s">
        <v>4864</v>
      </c>
      <c r="F2040" s="192" t="s">
        <v>6</v>
      </c>
      <c r="G2040" s="192">
        <v>1857820</v>
      </c>
      <c r="H2040" s="68"/>
      <c r="I2040" s="198" t="s">
        <v>6078</v>
      </c>
      <c r="J2040" s="68"/>
      <c r="K2040" s="68"/>
      <c r="L2040" s="68"/>
      <c r="M2040" s="68"/>
      <c r="N2040" s="362"/>
      <c r="O2040" s="362"/>
      <c r="P2040" s="216">
        <v>0</v>
      </c>
      <c r="Q2040" s="216">
        <v>167320</v>
      </c>
      <c r="R2040" s="68" t="s">
        <v>638</v>
      </c>
      <c r="S2040" s="363"/>
      <c r="T2040" s="277"/>
    </row>
    <row r="2041" spans="1:20" ht="51">
      <c r="A2041" s="192">
        <v>46</v>
      </c>
      <c r="B2041" s="68"/>
      <c r="C2041" s="214" t="s">
        <v>1379</v>
      </c>
      <c r="D2041" s="215">
        <v>45148</v>
      </c>
      <c r="E2041" s="192" t="s">
        <v>4865</v>
      </c>
      <c r="F2041" s="192" t="s">
        <v>3</v>
      </c>
      <c r="G2041" s="192">
        <v>2132025</v>
      </c>
      <c r="H2041" s="68"/>
      <c r="I2041" s="198" t="s">
        <v>6079</v>
      </c>
      <c r="J2041" s="68"/>
      <c r="K2041" s="68"/>
      <c r="L2041" s="68"/>
      <c r="M2041" s="68"/>
      <c r="N2041" s="362"/>
      <c r="O2041" s="362"/>
      <c r="P2041" s="216">
        <v>0</v>
      </c>
      <c r="Q2041" s="216">
        <v>0.05</v>
      </c>
      <c r="R2041" s="68" t="s">
        <v>638</v>
      </c>
      <c r="S2041" s="363"/>
      <c r="T2041" s="277"/>
    </row>
    <row r="2042" spans="1:20" ht="76.5">
      <c r="A2042" s="192">
        <v>10</v>
      </c>
      <c r="B2042" s="68"/>
      <c r="C2042" s="214" t="s">
        <v>38</v>
      </c>
      <c r="D2042" s="215">
        <v>45148</v>
      </c>
      <c r="E2042" s="192" t="s">
        <v>4866</v>
      </c>
      <c r="F2042" s="192" t="s">
        <v>14</v>
      </c>
      <c r="G2042" s="192">
        <v>2369339</v>
      </c>
      <c r="H2042" s="68"/>
      <c r="I2042" s="198" t="s">
        <v>6080</v>
      </c>
      <c r="J2042" s="68"/>
      <c r="K2042" s="68"/>
      <c r="L2042" s="68"/>
      <c r="M2042" s="68"/>
      <c r="N2042" s="362"/>
      <c r="O2042" s="362"/>
      <c r="P2042" s="216">
        <v>50</v>
      </c>
      <c r="Q2042" s="216">
        <v>0</v>
      </c>
      <c r="R2042" s="68" t="s">
        <v>638</v>
      </c>
      <c r="S2042" s="363"/>
      <c r="T2042" s="277"/>
    </row>
    <row r="2043" spans="1:20" ht="63.75">
      <c r="A2043" s="192">
        <v>373</v>
      </c>
      <c r="B2043" s="68"/>
      <c r="C2043" s="214" t="s">
        <v>607</v>
      </c>
      <c r="D2043" s="215">
        <v>45148</v>
      </c>
      <c r="E2043" s="192" t="s">
        <v>4867</v>
      </c>
      <c r="F2043" s="192" t="s">
        <v>639</v>
      </c>
      <c r="G2043" s="192">
        <v>6194444</v>
      </c>
      <c r="H2043" s="68"/>
      <c r="I2043" s="198" t="s">
        <v>6081</v>
      </c>
      <c r="J2043" s="68"/>
      <c r="K2043" s="68"/>
      <c r="L2043" s="68"/>
      <c r="M2043" s="68"/>
      <c r="N2043" s="362"/>
      <c r="O2043" s="362"/>
      <c r="P2043" s="216">
        <v>0</v>
      </c>
      <c r="Q2043" s="216">
        <v>288770</v>
      </c>
      <c r="R2043" s="68" t="s">
        <v>638</v>
      </c>
      <c r="S2043" s="363"/>
      <c r="T2043" s="277"/>
    </row>
    <row r="2044" spans="1:20" ht="76.5">
      <c r="A2044" s="192" t="s">
        <v>544</v>
      </c>
      <c r="B2044" s="68"/>
      <c r="C2044" s="214" t="s">
        <v>683</v>
      </c>
      <c r="D2044" s="215">
        <v>45148</v>
      </c>
      <c r="E2044" s="192" t="s">
        <v>4868</v>
      </c>
      <c r="F2044" s="192" t="s">
        <v>6</v>
      </c>
      <c r="G2044" s="192">
        <v>1858007</v>
      </c>
      <c r="H2044" s="68"/>
      <c r="I2044" s="198" t="s">
        <v>6082</v>
      </c>
      <c r="J2044" s="68"/>
      <c r="K2044" s="68"/>
      <c r="L2044" s="68"/>
      <c r="M2044" s="68"/>
      <c r="N2044" s="362"/>
      <c r="O2044" s="362"/>
      <c r="P2044" s="216">
        <v>0</v>
      </c>
      <c r="Q2044" s="216">
        <v>3350.24</v>
      </c>
      <c r="R2044" s="68" t="s">
        <v>638</v>
      </c>
      <c r="S2044" s="363"/>
      <c r="T2044" s="277"/>
    </row>
    <row r="2045" spans="1:20" ht="63.75">
      <c r="A2045" s="192">
        <v>597</v>
      </c>
      <c r="B2045" s="68"/>
      <c r="C2045" s="214" t="s">
        <v>677</v>
      </c>
      <c r="D2045" s="215">
        <v>45148</v>
      </c>
      <c r="E2045" s="192" t="s">
        <v>4869</v>
      </c>
      <c r="F2045" s="192" t="s">
        <v>6</v>
      </c>
      <c r="G2045" s="192">
        <v>2369357</v>
      </c>
      <c r="H2045" s="68"/>
      <c r="I2045" s="198" t="s">
        <v>6083</v>
      </c>
      <c r="J2045" s="68"/>
      <c r="K2045" s="68"/>
      <c r="L2045" s="68"/>
      <c r="M2045" s="68"/>
      <c r="N2045" s="362"/>
      <c r="O2045" s="362"/>
      <c r="P2045" s="216">
        <v>0</v>
      </c>
      <c r="Q2045" s="216">
        <v>1372000</v>
      </c>
      <c r="R2045" s="68" t="s">
        <v>638</v>
      </c>
      <c r="S2045" s="363"/>
      <c r="T2045" s="277"/>
    </row>
    <row r="2046" spans="1:20" ht="76.5">
      <c r="A2046" s="192">
        <v>10</v>
      </c>
      <c r="B2046" s="68"/>
      <c r="C2046" s="214" t="s">
        <v>38</v>
      </c>
      <c r="D2046" s="215">
        <v>45148</v>
      </c>
      <c r="E2046" s="192" t="s">
        <v>4870</v>
      </c>
      <c r="F2046" s="192" t="s">
        <v>14</v>
      </c>
      <c r="G2046" s="192">
        <v>2369342</v>
      </c>
      <c r="H2046" s="68"/>
      <c r="I2046" s="198" t="s">
        <v>6084</v>
      </c>
      <c r="J2046" s="68"/>
      <c r="K2046" s="68"/>
      <c r="L2046" s="68"/>
      <c r="M2046" s="68"/>
      <c r="N2046" s="362"/>
      <c r="O2046" s="362"/>
      <c r="P2046" s="216">
        <v>50</v>
      </c>
      <c r="Q2046" s="216">
        <v>0</v>
      </c>
      <c r="R2046" s="68" t="s">
        <v>638</v>
      </c>
      <c r="S2046" s="363"/>
      <c r="T2046" s="277"/>
    </row>
    <row r="2047" spans="1:20" ht="51">
      <c r="A2047" s="192">
        <v>513</v>
      </c>
      <c r="B2047" s="68"/>
      <c r="C2047" s="214" t="s">
        <v>160</v>
      </c>
      <c r="D2047" s="215">
        <v>45148</v>
      </c>
      <c r="E2047" s="192" t="s">
        <v>4871</v>
      </c>
      <c r="F2047" s="192" t="s">
        <v>14</v>
      </c>
      <c r="G2047" s="192">
        <v>2369345</v>
      </c>
      <c r="H2047" s="68"/>
      <c r="I2047" s="198" t="s">
        <v>6085</v>
      </c>
      <c r="J2047" s="68"/>
      <c r="K2047" s="68"/>
      <c r="L2047" s="68"/>
      <c r="M2047" s="68"/>
      <c r="N2047" s="362"/>
      <c r="O2047" s="362"/>
      <c r="P2047" s="216">
        <v>50</v>
      </c>
      <c r="Q2047" s="216">
        <v>0</v>
      </c>
      <c r="R2047" s="68" t="s">
        <v>638</v>
      </c>
      <c r="S2047" s="363"/>
      <c r="T2047" s="277"/>
    </row>
    <row r="2048" spans="1:20" ht="63.75">
      <c r="A2048" s="192">
        <v>597</v>
      </c>
      <c r="B2048" s="68"/>
      <c r="C2048" s="214" t="s">
        <v>677</v>
      </c>
      <c r="D2048" s="215">
        <v>45148</v>
      </c>
      <c r="E2048" s="192" t="s">
        <v>4872</v>
      </c>
      <c r="F2048" s="192" t="s">
        <v>14</v>
      </c>
      <c r="G2048" s="192">
        <v>2369358</v>
      </c>
      <c r="H2048" s="68"/>
      <c r="I2048" s="198" t="s">
        <v>6086</v>
      </c>
      <c r="J2048" s="68"/>
      <c r="K2048" s="68"/>
      <c r="L2048" s="68"/>
      <c r="M2048" s="68"/>
      <c r="N2048" s="362"/>
      <c r="O2048" s="362"/>
      <c r="P2048" s="216">
        <v>50</v>
      </c>
      <c r="Q2048" s="216">
        <v>0</v>
      </c>
      <c r="R2048" s="68" t="s">
        <v>638</v>
      </c>
      <c r="S2048" s="363"/>
      <c r="T2048" s="277"/>
    </row>
    <row r="2049" spans="1:20" ht="63.75">
      <c r="A2049" s="192">
        <v>10</v>
      </c>
      <c r="B2049" s="68"/>
      <c r="C2049" s="214" t="s">
        <v>38</v>
      </c>
      <c r="D2049" s="215">
        <v>45148</v>
      </c>
      <c r="E2049" s="192" t="s">
        <v>4873</v>
      </c>
      <c r="F2049" s="192" t="s">
        <v>14</v>
      </c>
      <c r="G2049" s="192">
        <v>2369361</v>
      </c>
      <c r="H2049" s="68"/>
      <c r="I2049" s="198" t="s">
        <v>6087</v>
      </c>
      <c r="J2049" s="68"/>
      <c r="K2049" s="68"/>
      <c r="L2049" s="68"/>
      <c r="M2049" s="68"/>
      <c r="N2049" s="362"/>
      <c r="O2049" s="362"/>
      <c r="P2049" s="216">
        <v>50</v>
      </c>
      <c r="Q2049" s="216">
        <v>0</v>
      </c>
      <c r="R2049" s="68" t="s">
        <v>638</v>
      </c>
      <c r="S2049" s="363"/>
      <c r="T2049" s="277"/>
    </row>
    <row r="2050" spans="1:20" ht="63.75">
      <c r="A2050" s="192">
        <v>513</v>
      </c>
      <c r="B2050" s="68"/>
      <c r="C2050" s="214" t="s">
        <v>160</v>
      </c>
      <c r="D2050" s="215">
        <v>45148</v>
      </c>
      <c r="E2050" s="192" t="s">
        <v>4874</v>
      </c>
      <c r="F2050" s="192" t="s">
        <v>10</v>
      </c>
      <c r="G2050" s="192">
        <v>1066148</v>
      </c>
      <c r="H2050" s="68"/>
      <c r="I2050" s="198" t="s">
        <v>6088</v>
      </c>
      <c r="J2050" s="68"/>
      <c r="K2050" s="68"/>
      <c r="L2050" s="68"/>
      <c r="M2050" s="68"/>
      <c r="N2050" s="362"/>
      <c r="O2050" s="362"/>
      <c r="P2050" s="216">
        <v>50</v>
      </c>
      <c r="Q2050" s="216">
        <v>0</v>
      </c>
      <c r="R2050" s="68" t="s">
        <v>638</v>
      </c>
      <c r="S2050" s="363"/>
      <c r="T2050" s="277"/>
    </row>
    <row r="2051" spans="1:20" ht="89.25">
      <c r="A2051" s="192">
        <v>373</v>
      </c>
      <c r="B2051" s="68"/>
      <c r="C2051" s="214" t="s">
        <v>607</v>
      </c>
      <c r="D2051" s="215">
        <v>45148</v>
      </c>
      <c r="E2051" s="192" t="s">
        <v>4875</v>
      </c>
      <c r="F2051" s="192" t="s">
        <v>600</v>
      </c>
      <c r="G2051" s="192">
        <v>6181929</v>
      </c>
      <c r="H2051" s="68"/>
      <c r="I2051" s="198" t="s">
        <v>6089</v>
      </c>
      <c r="J2051" s="68"/>
      <c r="K2051" s="68"/>
      <c r="L2051" s="68"/>
      <c r="M2051" s="68"/>
      <c r="N2051" s="362"/>
      <c r="O2051" s="362"/>
      <c r="P2051" s="216">
        <v>0</v>
      </c>
      <c r="Q2051" s="216">
        <v>199988</v>
      </c>
      <c r="R2051" s="68" t="s">
        <v>638</v>
      </c>
      <c r="S2051" s="363"/>
      <c r="T2051" s="277"/>
    </row>
    <row r="2052" spans="1:20" ht="63.75">
      <c r="A2052" s="192">
        <v>253</v>
      </c>
      <c r="B2052" s="68"/>
      <c r="C2052" s="214" t="s">
        <v>104</v>
      </c>
      <c r="D2052" s="215">
        <v>45148</v>
      </c>
      <c r="E2052" s="192" t="s">
        <v>4876</v>
      </c>
      <c r="F2052" s="192" t="s">
        <v>3</v>
      </c>
      <c r="G2052" s="192">
        <v>2131937</v>
      </c>
      <c r="H2052" s="68"/>
      <c r="I2052" s="198" t="s">
        <v>6090</v>
      </c>
      <c r="J2052" s="68"/>
      <c r="K2052" s="68"/>
      <c r="L2052" s="68"/>
      <c r="M2052" s="68"/>
      <c r="N2052" s="362"/>
      <c r="O2052" s="362"/>
      <c r="P2052" s="216">
        <v>0</v>
      </c>
      <c r="Q2052" s="216">
        <v>2021.12</v>
      </c>
      <c r="R2052" s="68" t="s">
        <v>638</v>
      </c>
      <c r="S2052" s="363"/>
      <c r="T2052" s="277"/>
    </row>
    <row r="2053" spans="1:20" ht="63.75">
      <c r="A2053" s="192">
        <v>253</v>
      </c>
      <c r="B2053" s="68"/>
      <c r="C2053" s="214" t="s">
        <v>104</v>
      </c>
      <c r="D2053" s="215">
        <v>45148</v>
      </c>
      <c r="E2053" s="192" t="s">
        <v>4877</v>
      </c>
      <c r="F2053" s="192" t="s">
        <v>3</v>
      </c>
      <c r="G2053" s="192">
        <v>2131940</v>
      </c>
      <c r="H2053" s="68"/>
      <c r="I2053" s="198" t="s">
        <v>6091</v>
      </c>
      <c r="J2053" s="68"/>
      <c r="K2053" s="68"/>
      <c r="L2053" s="68"/>
      <c r="M2053" s="68"/>
      <c r="N2053" s="362"/>
      <c r="O2053" s="362"/>
      <c r="P2053" s="216">
        <v>0</v>
      </c>
      <c r="Q2053" s="216">
        <v>1211970.78</v>
      </c>
      <c r="R2053" s="68" t="s">
        <v>638</v>
      </c>
      <c r="S2053" s="363"/>
      <c r="T2053" s="277"/>
    </row>
    <row r="2054" spans="1:20" ht="63.75">
      <c r="A2054" s="192">
        <v>253</v>
      </c>
      <c r="B2054" s="68"/>
      <c r="C2054" s="214" t="s">
        <v>104</v>
      </c>
      <c r="D2054" s="215">
        <v>45148</v>
      </c>
      <c r="E2054" s="192" t="s">
        <v>4878</v>
      </c>
      <c r="F2054" s="192" t="s">
        <v>3</v>
      </c>
      <c r="G2054" s="192">
        <v>2131945</v>
      </c>
      <c r="H2054" s="68"/>
      <c r="I2054" s="198" t="s">
        <v>6092</v>
      </c>
      <c r="J2054" s="68"/>
      <c r="K2054" s="68"/>
      <c r="L2054" s="68"/>
      <c r="M2054" s="68"/>
      <c r="N2054" s="362"/>
      <c r="O2054" s="362"/>
      <c r="P2054" s="216">
        <v>0</v>
      </c>
      <c r="Q2054" s="216">
        <v>13198.69</v>
      </c>
      <c r="R2054" s="68" t="s">
        <v>638</v>
      </c>
      <c r="S2054" s="363"/>
      <c r="T2054" s="277"/>
    </row>
    <row r="2055" spans="1:20" ht="63.75">
      <c r="A2055" s="192">
        <v>253</v>
      </c>
      <c r="B2055" s="68"/>
      <c r="C2055" s="214" t="s">
        <v>104</v>
      </c>
      <c r="D2055" s="215">
        <v>45148</v>
      </c>
      <c r="E2055" s="192" t="s">
        <v>4879</v>
      </c>
      <c r="F2055" s="192" t="s">
        <v>3</v>
      </c>
      <c r="G2055" s="192">
        <v>2131948</v>
      </c>
      <c r="H2055" s="68"/>
      <c r="I2055" s="198" t="s">
        <v>6093</v>
      </c>
      <c r="J2055" s="68"/>
      <c r="K2055" s="68"/>
      <c r="L2055" s="68"/>
      <c r="M2055" s="68"/>
      <c r="N2055" s="362"/>
      <c r="O2055" s="362"/>
      <c r="P2055" s="216">
        <v>0</v>
      </c>
      <c r="Q2055" s="216">
        <v>7845.66</v>
      </c>
      <c r="R2055" s="68" t="s">
        <v>638</v>
      </c>
      <c r="S2055" s="363"/>
      <c r="T2055" s="277"/>
    </row>
    <row r="2056" spans="1:20" ht="63.75">
      <c r="A2056" s="192">
        <v>253</v>
      </c>
      <c r="B2056" s="68"/>
      <c r="C2056" s="214" t="s">
        <v>104</v>
      </c>
      <c r="D2056" s="215">
        <v>45148</v>
      </c>
      <c r="E2056" s="192" t="s">
        <v>4880</v>
      </c>
      <c r="F2056" s="192" t="s">
        <v>3</v>
      </c>
      <c r="G2056" s="192">
        <v>2131949</v>
      </c>
      <c r="H2056" s="68"/>
      <c r="I2056" s="198" t="s">
        <v>6094</v>
      </c>
      <c r="J2056" s="68"/>
      <c r="K2056" s="68"/>
      <c r="L2056" s="68"/>
      <c r="M2056" s="68"/>
      <c r="N2056" s="362"/>
      <c r="O2056" s="362"/>
      <c r="P2056" s="216">
        <v>0</v>
      </c>
      <c r="Q2056" s="216">
        <v>2156.91</v>
      </c>
      <c r="R2056" s="68" t="s">
        <v>638</v>
      </c>
      <c r="S2056" s="363"/>
      <c r="T2056" s="277"/>
    </row>
    <row r="2057" spans="1:20" ht="63.75">
      <c r="A2057" s="192">
        <v>253</v>
      </c>
      <c r="B2057" s="68"/>
      <c r="C2057" s="214" t="s">
        <v>104</v>
      </c>
      <c r="D2057" s="215">
        <v>45148</v>
      </c>
      <c r="E2057" s="192" t="s">
        <v>4881</v>
      </c>
      <c r="F2057" s="192" t="s">
        <v>3</v>
      </c>
      <c r="G2057" s="192">
        <v>2131951</v>
      </c>
      <c r="H2057" s="68"/>
      <c r="I2057" s="198" t="s">
        <v>6095</v>
      </c>
      <c r="J2057" s="68"/>
      <c r="K2057" s="68"/>
      <c r="L2057" s="68"/>
      <c r="M2057" s="68"/>
      <c r="N2057" s="362"/>
      <c r="O2057" s="362"/>
      <c r="P2057" s="216">
        <v>0</v>
      </c>
      <c r="Q2057" s="216">
        <v>226052.17</v>
      </c>
      <c r="R2057" s="68" t="s">
        <v>638</v>
      </c>
      <c r="S2057" s="363"/>
      <c r="T2057" s="277"/>
    </row>
    <row r="2058" spans="1:20" ht="63.75">
      <c r="A2058" s="192">
        <v>253</v>
      </c>
      <c r="B2058" s="68"/>
      <c r="C2058" s="214" t="s">
        <v>104</v>
      </c>
      <c r="D2058" s="215">
        <v>45148</v>
      </c>
      <c r="E2058" s="192" t="s">
        <v>4882</v>
      </c>
      <c r="F2058" s="192" t="s">
        <v>3</v>
      </c>
      <c r="G2058" s="192">
        <v>2131960</v>
      </c>
      <c r="H2058" s="68"/>
      <c r="I2058" s="198" t="s">
        <v>6096</v>
      </c>
      <c r="J2058" s="68"/>
      <c r="K2058" s="68"/>
      <c r="L2058" s="68"/>
      <c r="M2058" s="68"/>
      <c r="N2058" s="362"/>
      <c r="O2058" s="362"/>
      <c r="P2058" s="216">
        <v>0</v>
      </c>
      <c r="Q2058" s="216">
        <v>71756.399999999994</v>
      </c>
      <c r="R2058" s="68" t="s">
        <v>638</v>
      </c>
      <c r="S2058" s="363"/>
      <c r="T2058" s="277"/>
    </row>
    <row r="2059" spans="1:20" ht="63.75">
      <c r="A2059" s="192">
        <v>253</v>
      </c>
      <c r="B2059" s="68"/>
      <c r="C2059" s="214" t="s">
        <v>104</v>
      </c>
      <c r="D2059" s="215">
        <v>45148</v>
      </c>
      <c r="E2059" s="192" t="s">
        <v>4883</v>
      </c>
      <c r="F2059" s="192" t="s">
        <v>3</v>
      </c>
      <c r="G2059" s="192">
        <v>2131952</v>
      </c>
      <c r="H2059" s="68"/>
      <c r="I2059" s="198" t="s">
        <v>6097</v>
      </c>
      <c r="J2059" s="68"/>
      <c r="K2059" s="68"/>
      <c r="L2059" s="68"/>
      <c r="M2059" s="68"/>
      <c r="N2059" s="362"/>
      <c r="O2059" s="362"/>
      <c r="P2059" s="216">
        <v>0</v>
      </c>
      <c r="Q2059" s="216">
        <v>10243.11</v>
      </c>
      <c r="R2059" s="68" t="s">
        <v>638</v>
      </c>
      <c r="S2059" s="363"/>
      <c r="T2059" s="277"/>
    </row>
    <row r="2060" spans="1:20" ht="89.25">
      <c r="A2060" s="192">
        <v>587</v>
      </c>
      <c r="B2060" s="68"/>
      <c r="C2060" s="214" t="s">
        <v>673</v>
      </c>
      <c r="D2060" s="215">
        <v>45148</v>
      </c>
      <c r="E2060" s="192" t="s">
        <v>4884</v>
      </c>
      <c r="F2060" s="192" t="s">
        <v>3</v>
      </c>
      <c r="G2060" s="192">
        <v>2131953</v>
      </c>
      <c r="H2060" s="68"/>
      <c r="I2060" s="198" t="s">
        <v>6098</v>
      </c>
      <c r="J2060" s="68"/>
      <c r="K2060" s="68"/>
      <c r="L2060" s="68"/>
      <c r="M2060" s="68"/>
      <c r="N2060" s="362"/>
      <c r="O2060" s="362"/>
      <c r="P2060" s="216">
        <v>0</v>
      </c>
      <c r="Q2060" s="216">
        <v>3745108.8</v>
      </c>
      <c r="R2060" s="68" t="s">
        <v>638</v>
      </c>
      <c r="S2060" s="363"/>
      <c r="T2060" s="277"/>
    </row>
    <row r="2061" spans="1:20" ht="89.25">
      <c r="A2061" s="192">
        <v>587</v>
      </c>
      <c r="B2061" s="68"/>
      <c r="C2061" s="214" t="s">
        <v>673</v>
      </c>
      <c r="D2061" s="215">
        <v>45148</v>
      </c>
      <c r="E2061" s="192" t="s">
        <v>4885</v>
      </c>
      <c r="F2061" s="192" t="s">
        <v>3</v>
      </c>
      <c r="G2061" s="192">
        <v>2131954</v>
      </c>
      <c r="H2061" s="68"/>
      <c r="I2061" s="198" t="s">
        <v>6099</v>
      </c>
      <c r="J2061" s="68"/>
      <c r="K2061" s="68"/>
      <c r="L2061" s="68"/>
      <c r="M2061" s="68"/>
      <c r="N2061" s="362"/>
      <c r="O2061" s="362"/>
      <c r="P2061" s="216">
        <v>0</v>
      </c>
      <c r="Q2061" s="216">
        <v>5061029.9400000004</v>
      </c>
      <c r="R2061" s="68" t="s">
        <v>638</v>
      </c>
      <c r="S2061" s="363"/>
      <c r="T2061" s="277"/>
    </row>
    <row r="2062" spans="1:20" ht="51">
      <c r="A2062" s="192" t="s">
        <v>550</v>
      </c>
      <c r="B2062" s="68"/>
      <c r="C2062" s="214" t="s">
        <v>589</v>
      </c>
      <c r="D2062" s="215">
        <v>45148</v>
      </c>
      <c r="E2062" s="192" t="s">
        <v>4886</v>
      </c>
      <c r="F2062" s="192" t="s">
        <v>3</v>
      </c>
      <c r="G2062" s="192">
        <v>2131975</v>
      </c>
      <c r="H2062" s="68"/>
      <c r="I2062" s="198" t="s">
        <v>6100</v>
      </c>
      <c r="J2062" s="68"/>
      <c r="K2062" s="68"/>
      <c r="L2062" s="68"/>
      <c r="M2062" s="68"/>
      <c r="N2062" s="362"/>
      <c r="O2062" s="362"/>
      <c r="P2062" s="216">
        <v>0</v>
      </c>
      <c r="Q2062" s="216">
        <v>5170.4799999999996</v>
      </c>
      <c r="R2062" s="68" t="s">
        <v>638</v>
      </c>
      <c r="S2062" s="363"/>
      <c r="T2062" s="277"/>
    </row>
    <row r="2063" spans="1:20" ht="51">
      <c r="A2063" s="192" t="s">
        <v>550</v>
      </c>
      <c r="B2063" s="68"/>
      <c r="C2063" s="214" t="s">
        <v>589</v>
      </c>
      <c r="D2063" s="215">
        <v>45148</v>
      </c>
      <c r="E2063" s="192" t="s">
        <v>4887</v>
      </c>
      <c r="F2063" s="192" t="s">
        <v>3</v>
      </c>
      <c r="G2063" s="192">
        <v>2131977</v>
      </c>
      <c r="H2063" s="68"/>
      <c r="I2063" s="198" t="s">
        <v>6101</v>
      </c>
      <c r="J2063" s="68"/>
      <c r="K2063" s="68"/>
      <c r="L2063" s="68"/>
      <c r="M2063" s="68"/>
      <c r="N2063" s="362"/>
      <c r="O2063" s="362"/>
      <c r="P2063" s="216">
        <v>0</v>
      </c>
      <c r="Q2063" s="216">
        <v>5170.4799999999996</v>
      </c>
      <c r="R2063" s="68" t="s">
        <v>638</v>
      </c>
      <c r="S2063" s="363"/>
      <c r="T2063" s="277"/>
    </row>
    <row r="2064" spans="1:20" ht="51">
      <c r="A2064" s="192" t="s">
        <v>550</v>
      </c>
      <c r="B2064" s="68"/>
      <c r="C2064" s="214" t="s">
        <v>589</v>
      </c>
      <c r="D2064" s="215">
        <v>45148</v>
      </c>
      <c r="E2064" s="192" t="s">
        <v>4888</v>
      </c>
      <c r="F2064" s="192" t="s">
        <v>3</v>
      </c>
      <c r="G2064" s="192">
        <v>2131978</v>
      </c>
      <c r="H2064" s="68"/>
      <c r="I2064" s="198" t="s">
        <v>6102</v>
      </c>
      <c r="J2064" s="68"/>
      <c r="K2064" s="68"/>
      <c r="L2064" s="68"/>
      <c r="M2064" s="68"/>
      <c r="N2064" s="362"/>
      <c r="O2064" s="362"/>
      <c r="P2064" s="216">
        <v>0</v>
      </c>
      <c r="Q2064" s="216">
        <v>62293.2</v>
      </c>
      <c r="R2064" s="68" t="s">
        <v>638</v>
      </c>
      <c r="S2064" s="363"/>
      <c r="T2064" s="277"/>
    </row>
    <row r="2065" spans="1:20" ht="89.25">
      <c r="A2065" s="192">
        <v>46</v>
      </c>
      <c r="B2065" s="68"/>
      <c r="C2065" s="214" t="s">
        <v>1379</v>
      </c>
      <c r="D2065" s="215">
        <v>45148</v>
      </c>
      <c r="E2065" s="192" t="s">
        <v>4890</v>
      </c>
      <c r="F2065" s="192" t="s">
        <v>600</v>
      </c>
      <c r="G2065" s="192">
        <v>6203350</v>
      </c>
      <c r="H2065" s="68"/>
      <c r="I2065" s="198" t="s">
        <v>6104</v>
      </c>
      <c r="J2065" s="68"/>
      <c r="K2065" s="68"/>
      <c r="L2065" s="68"/>
      <c r="M2065" s="68"/>
      <c r="N2065" s="362"/>
      <c r="O2065" s="362"/>
      <c r="P2065" s="216">
        <v>0</v>
      </c>
      <c r="Q2065" s="216">
        <v>155428</v>
      </c>
      <c r="R2065" s="68" t="s">
        <v>638</v>
      </c>
      <c r="S2065" s="363"/>
      <c r="T2065" s="277"/>
    </row>
    <row r="2066" spans="1:20" ht="51">
      <c r="A2066" s="192">
        <v>517</v>
      </c>
      <c r="B2066" s="68"/>
      <c r="C2066" s="214" t="s">
        <v>162</v>
      </c>
      <c r="D2066" s="215">
        <v>45149</v>
      </c>
      <c r="E2066" s="192" t="s">
        <v>4891</v>
      </c>
      <c r="F2066" s="192" t="s">
        <v>3</v>
      </c>
      <c r="G2066" s="192">
        <v>2132176</v>
      </c>
      <c r="H2066" s="68"/>
      <c r="I2066" s="198" t="s">
        <v>6105</v>
      </c>
      <c r="J2066" s="68"/>
      <c r="K2066" s="68"/>
      <c r="L2066" s="68"/>
      <c r="M2066" s="68"/>
      <c r="N2066" s="362"/>
      <c r="O2066" s="362"/>
      <c r="P2066" s="216">
        <v>0</v>
      </c>
      <c r="Q2066" s="216">
        <v>1000</v>
      </c>
      <c r="R2066" s="68" t="s">
        <v>638</v>
      </c>
      <c r="S2066" s="363"/>
      <c r="T2066" s="277"/>
    </row>
    <row r="2067" spans="1:20" ht="51">
      <c r="A2067" s="192">
        <v>287</v>
      </c>
      <c r="B2067" s="68"/>
      <c r="C2067" s="214" t="s">
        <v>116</v>
      </c>
      <c r="D2067" s="215">
        <v>45149</v>
      </c>
      <c r="E2067" s="192" t="s">
        <v>4892</v>
      </c>
      <c r="F2067" s="192" t="s">
        <v>3</v>
      </c>
      <c r="G2067" s="192">
        <v>2132217</v>
      </c>
      <c r="H2067" s="68"/>
      <c r="I2067" s="198" t="s">
        <v>6106</v>
      </c>
      <c r="J2067" s="68"/>
      <c r="K2067" s="68"/>
      <c r="L2067" s="68"/>
      <c r="M2067" s="68"/>
      <c r="N2067" s="362"/>
      <c r="O2067" s="362"/>
      <c r="P2067" s="216">
        <v>0</v>
      </c>
      <c r="Q2067" s="216">
        <v>0.66</v>
      </c>
      <c r="R2067" s="68" t="s">
        <v>638</v>
      </c>
      <c r="S2067" s="363"/>
      <c r="T2067" s="277"/>
    </row>
    <row r="2068" spans="1:20" ht="51">
      <c r="A2068" s="192" t="s">
        <v>550</v>
      </c>
      <c r="B2068" s="68"/>
      <c r="C2068" s="214" t="s">
        <v>589</v>
      </c>
      <c r="D2068" s="215">
        <v>45149</v>
      </c>
      <c r="E2068" s="192" t="s">
        <v>4893</v>
      </c>
      <c r="F2068" s="192" t="s">
        <v>3</v>
      </c>
      <c r="G2068" s="192">
        <v>2132227</v>
      </c>
      <c r="H2068" s="68"/>
      <c r="I2068" s="198" t="s">
        <v>6107</v>
      </c>
      <c r="J2068" s="68"/>
      <c r="K2068" s="68"/>
      <c r="L2068" s="68"/>
      <c r="M2068" s="68"/>
      <c r="N2068" s="362"/>
      <c r="O2068" s="362"/>
      <c r="P2068" s="216">
        <v>0</v>
      </c>
      <c r="Q2068" s="216">
        <v>1364.9</v>
      </c>
      <c r="R2068" s="68" t="s">
        <v>638</v>
      </c>
      <c r="S2068" s="363"/>
      <c r="T2068" s="277"/>
    </row>
    <row r="2069" spans="1:20" ht="51">
      <c r="A2069" s="192">
        <v>46</v>
      </c>
      <c r="B2069" s="68"/>
      <c r="C2069" s="214" t="s">
        <v>1379</v>
      </c>
      <c r="D2069" s="215">
        <v>45149</v>
      </c>
      <c r="E2069" s="192" t="s">
        <v>4894</v>
      </c>
      <c r="F2069" s="192" t="s">
        <v>3</v>
      </c>
      <c r="G2069" s="192">
        <v>2132228</v>
      </c>
      <c r="H2069" s="68"/>
      <c r="I2069" s="198" t="s">
        <v>6108</v>
      </c>
      <c r="J2069" s="68"/>
      <c r="K2069" s="68"/>
      <c r="L2069" s="68"/>
      <c r="M2069" s="68"/>
      <c r="N2069" s="362"/>
      <c r="O2069" s="362"/>
      <c r="P2069" s="216">
        <v>0</v>
      </c>
      <c r="Q2069" s="216">
        <v>5000</v>
      </c>
      <c r="R2069" s="68" t="s">
        <v>638</v>
      </c>
      <c r="S2069" s="363"/>
      <c r="T2069" s="277"/>
    </row>
    <row r="2070" spans="1:20" ht="51">
      <c r="A2070" s="192" t="s">
        <v>550</v>
      </c>
      <c r="B2070" s="68"/>
      <c r="C2070" s="214" t="s">
        <v>589</v>
      </c>
      <c r="D2070" s="215">
        <v>45149</v>
      </c>
      <c r="E2070" s="192" t="s">
        <v>4895</v>
      </c>
      <c r="F2070" s="192" t="s">
        <v>3</v>
      </c>
      <c r="G2070" s="192">
        <v>2132250</v>
      </c>
      <c r="H2070" s="68"/>
      <c r="I2070" s="198" t="s">
        <v>6109</v>
      </c>
      <c r="J2070" s="68"/>
      <c r="K2070" s="68"/>
      <c r="L2070" s="68"/>
      <c r="M2070" s="68"/>
      <c r="N2070" s="362"/>
      <c r="O2070" s="362"/>
      <c r="P2070" s="216">
        <v>0</v>
      </c>
      <c r="Q2070" s="216">
        <v>800</v>
      </c>
      <c r="R2070" s="68" t="s">
        <v>638</v>
      </c>
      <c r="S2070" s="363"/>
      <c r="T2070" s="277"/>
    </row>
    <row r="2071" spans="1:20" ht="38.25">
      <c r="A2071" s="192">
        <v>15</v>
      </c>
      <c r="B2071" s="68"/>
      <c r="C2071" s="214" t="s">
        <v>39</v>
      </c>
      <c r="D2071" s="215">
        <v>45149</v>
      </c>
      <c r="E2071" s="192" t="s">
        <v>4896</v>
      </c>
      <c r="F2071" s="192" t="s">
        <v>3</v>
      </c>
      <c r="G2071" s="192">
        <v>2132283</v>
      </c>
      <c r="H2071" s="68"/>
      <c r="I2071" s="198" t="s">
        <v>6110</v>
      </c>
      <c r="J2071" s="68"/>
      <c r="K2071" s="68"/>
      <c r="L2071" s="68"/>
      <c r="M2071" s="68"/>
      <c r="N2071" s="362"/>
      <c r="O2071" s="362"/>
      <c r="P2071" s="216">
        <v>0</v>
      </c>
      <c r="Q2071" s="216">
        <v>5.94</v>
      </c>
      <c r="R2071" s="68" t="s">
        <v>638</v>
      </c>
      <c r="S2071" s="363"/>
      <c r="T2071" s="277"/>
    </row>
    <row r="2072" spans="1:20" ht="63.75">
      <c r="A2072" s="192" t="s">
        <v>542</v>
      </c>
      <c r="B2072" s="68"/>
      <c r="C2072" s="214" t="s">
        <v>691</v>
      </c>
      <c r="D2072" s="215">
        <v>45149</v>
      </c>
      <c r="E2072" s="192" t="s">
        <v>4897</v>
      </c>
      <c r="F2072" s="192" t="s">
        <v>10</v>
      </c>
      <c r="G2072" s="192">
        <v>13155</v>
      </c>
      <c r="H2072" s="68"/>
      <c r="I2072" s="198" t="s">
        <v>6111</v>
      </c>
      <c r="J2072" s="68"/>
      <c r="K2072" s="68"/>
      <c r="L2072" s="68"/>
      <c r="M2072" s="68"/>
      <c r="N2072" s="362"/>
      <c r="O2072" s="362"/>
      <c r="P2072" s="216">
        <v>50</v>
      </c>
      <c r="Q2072" s="216">
        <v>0</v>
      </c>
      <c r="R2072" s="68" t="s">
        <v>638</v>
      </c>
      <c r="S2072" s="363"/>
      <c r="T2072" s="277"/>
    </row>
    <row r="2073" spans="1:20" ht="51">
      <c r="A2073" s="192">
        <v>342</v>
      </c>
      <c r="B2073" s="68"/>
      <c r="C2073" s="214" t="s">
        <v>137</v>
      </c>
      <c r="D2073" s="215">
        <v>45149</v>
      </c>
      <c r="E2073" s="192" t="s">
        <v>4898</v>
      </c>
      <c r="F2073" s="192" t="s">
        <v>3</v>
      </c>
      <c r="G2073" s="192">
        <v>2132303</v>
      </c>
      <c r="H2073" s="68"/>
      <c r="I2073" s="198" t="s">
        <v>6112</v>
      </c>
      <c r="J2073" s="68"/>
      <c r="K2073" s="68"/>
      <c r="L2073" s="68"/>
      <c r="M2073" s="68"/>
      <c r="N2073" s="362"/>
      <c r="O2073" s="362"/>
      <c r="P2073" s="216">
        <v>0</v>
      </c>
      <c r="Q2073" s="216">
        <v>3302.06</v>
      </c>
      <c r="R2073" s="68" t="s">
        <v>638</v>
      </c>
      <c r="S2073" s="363"/>
      <c r="T2073" s="277"/>
    </row>
    <row r="2074" spans="1:20" ht="63.75">
      <c r="A2074" s="192">
        <v>513</v>
      </c>
      <c r="B2074" s="68"/>
      <c r="C2074" s="214" t="s">
        <v>160</v>
      </c>
      <c r="D2074" s="215">
        <v>45149</v>
      </c>
      <c r="E2074" s="192" t="s">
        <v>4899</v>
      </c>
      <c r="F2074" s="192" t="s">
        <v>14</v>
      </c>
      <c r="G2074" s="192">
        <v>2370790</v>
      </c>
      <c r="H2074" s="68"/>
      <c r="I2074" s="198" t="s">
        <v>6113</v>
      </c>
      <c r="J2074" s="68"/>
      <c r="K2074" s="68"/>
      <c r="L2074" s="68"/>
      <c r="M2074" s="68"/>
      <c r="N2074" s="362"/>
      <c r="O2074" s="362"/>
      <c r="P2074" s="216">
        <v>50</v>
      </c>
      <c r="Q2074" s="216">
        <v>0</v>
      </c>
      <c r="R2074" s="68" t="s">
        <v>638</v>
      </c>
      <c r="S2074" s="363"/>
      <c r="T2074" s="277"/>
    </row>
    <row r="2075" spans="1:20" ht="76.5">
      <c r="A2075" s="192">
        <v>10</v>
      </c>
      <c r="B2075" s="68"/>
      <c r="C2075" s="214" t="s">
        <v>38</v>
      </c>
      <c r="D2075" s="215">
        <v>45149</v>
      </c>
      <c r="E2075" s="192" t="s">
        <v>4900</v>
      </c>
      <c r="F2075" s="192" t="s">
        <v>14</v>
      </c>
      <c r="G2075" s="192">
        <v>2370794</v>
      </c>
      <c r="H2075" s="68"/>
      <c r="I2075" s="198" t="s">
        <v>6114</v>
      </c>
      <c r="J2075" s="68"/>
      <c r="K2075" s="68"/>
      <c r="L2075" s="68"/>
      <c r="M2075" s="68"/>
      <c r="N2075" s="362"/>
      <c r="O2075" s="362"/>
      <c r="P2075" s="216">
        <v>50</v>
      </c>
      <c r="Q2075" s="216">
        <v>0</v>
      </c>
      <c r="R2075" s="68" t="s">
        <v>638</v>
      </c>
      <c r="S2075" s="363"/>
      <c r="T2075" s="277"/>
    </row>
    <row r="2076" spans="1:20" ht="51">
      <c r="A2076" s="192" t="s">
        <v>541</v>
      </c>
      <c r="B2076" s="68"/>
      <c r="C2076" s="214" t="s">
        <v>590</v>
      </c>
      <c r="D2076" s="215">
        <v>45149</v>
      </c>
      <c r="E2076" s="192" t="s">
        <v>4901</v>
      </c>
      <c r="F2076" s="192" t="s">
        <v>6</v>
      </c>
      <c r="G2076" s="192">
        <v>1858469</v>
      </c>
      <c r="H2076" s="68"/>
      <c r="I2076" s="198" t="s">
        <v>6115</v>
      </c>
      <c r="J2076" s="68"/>
      <c r="K2076" s="68"/>
      <c r="L2076" s="68"/>
      <c r="M2076" s="68"/>
      <c r="N2076" s="362"/>
      <c r="O2076" s="362"/>
      <c r="P2076" s="216">
        <v>0</v>
      </c>
      <c r="Q2076" s="216">
        <v>324769.71999999997</v>
      </c>
      <c r="R2076" s="68" t="s">
        <v>638</v>
      </c>
      <c r="S2076" s="363"/>
      <c r="T2076" s="277"/>
    </row>
    <row r="2077" spans="1:20" ht="76.5">
      <c r="A2077" s="192">
        <v>117</v>
      </c>
      <c r="B2077" s="68"/>
      <c r="C2077" s="214" t="s">
        <v>54</v>
      </c>
      <c r="D2077" s="215">
        <v>45149</v>
      </c>
      <c r="E2077" s="192" t="s">
        <v>4902</v>
      </c>
      <c r="F2077" s="192" t="s">
        <v>10</v>
      </c>
      <c r="G2077" s="192">
        <v>1066192</v>
      </c>
      <c r="H2077" s="68"/>
      <c r="I2077" s="198" t="s">
        <v>6116</v>
      </c>
      <c r="J2077" s="68"/>
      <c r="K2077" s="68"/>
      <c r="L2077" s="68"/>
      <c r="M2077" s="68"/>
      <c r="N2077" s="362"/>
      <c r="O2077" s="362"/>
      <c r="P2077" s="216">
        <v>50</v>
      </c>
      <c r="Q2077" s="216">
        <v>0</v>
      </c>
      <c r="R2077" s="68" t="s">
        <v>638</v>
      </c>
      <c r="S2077" s="363"/>
      <c r="T2077" s="277"/>
    </row>
    <row r="2078" spans="1:20" ht="51">
      <c r="A2078" s="192">
        <v>595</v>
      </c>
      <c r="B2078" s="68"/>
      <c r="C2078" s="214" t="s">
        <v>611</v>
      </c>
      <c r="D2078" s="215">
        <v>45149</v>
      </c>
      <c r="E2078" s="192" t="s">
        <v>4903</v>
      </c>
      <c r="F2078" s="192" t="s">
        <v>3</v>
      </c>
      <c r="G2078" s="192">
        <v>2132345</v>
      </c>
      <c r="H2078" s="68"/>
      <c r="I2078" s="198" t="s">
        <v>6117</v>
      </c>
      <c r="J2078" s="68"/>
      <c r="K2078" s="68"/>
      <c r="L2078" s="68"/>
      <c r="M2078" s="68"/>
      <c r="N2078" s="362"/>
      <c r="O2078" s="362"/>
      <c r="P2078" s="216">
        <v>0</v>
      </c>
      <c r="Q2078" s="216">
        <v>8</v>
      </c>
      <c r="R2078" s="68" t="s">
        <v>638</v>
      </c>
      <c r="S2078" s="363"/>
      <c r="T2078" s="277"/>
    </row>
    <row r="2079" spans="1:20" ht="51">
      <c r="A2079" s="192">
        <v>595</v>
      </c>
      <c r="B2079" s="68"/>
      <c r="C2079" s="214" t="s">
        <v>611</v>
      </c>
      <c r="D2079" s="215">
        <v>45149</v>
      </c>
      <c r="E2079" s="192" t="s">
        <v>4904</v>
      </c>
      <c r="F2079" s="192" t="s">
        <v>3</v>
      </c>
      <c r="G2079" s="192">
        <v>2132347</v>
      </c>
      <c r="H2079" s="68"/>
      <c r="I2079" s="198" t="s">
        <v>6118</v>
      </c>
      <c r="J2079" s="68"/>
      <c r="K2079" s="68"/>
      <c r="L2079" s="68"/>
      <c r="M2079" s="68"/>
      <c r="N2079" s="362"/>
      <c r="O2079" s="362"/>
      <c r="P2079" s="216">
        <v>0</v>
      </c>
      <c r="Q2079" s="216">
        <v>169</v>
      </c>
      <c r="R2079" s="68" t="s">
        <v>638</v>
      </c>
      <c r="S2079" s="363"/>
      <c r="T2079" s="277"/>
    </row>
    <row r="2080" spans="1:20" ht="76.5">
      <c r="A2080" s="192" t="s">
        <v>544</v>
      </c>
      <c r="B2080" s="68"/>
      <c r="C2080" s="214" t="s">
        <v>683</v>
      </c>
      <c r="D2080" s="215">
        <v>45149</v>
      </c>
      <c r="E2080" s="192" t="s">
        <v>4905</v>
      </c>
      <c r="F2080" s="192" t="s">
        <v>6</v>
      </c>
      <c r="G2080" s="192">
        <v>1858567</v>
      </c>
      <c r="H2080" s="68"/>
      <c r="I2080" s="198" t="s">
        <v>6119</v>
      </c>
      <c r="J2080" s="68"/>
      <c r="K2080" s="68"/>
      <c r="L2080" s="68"/>
      <c r="M2080" s="68"/>
      <c r="N2080" s="362"/>
      <c r="O2080" s="362"/>
      <c r="P2080" s="216">
        <v>0</v>
      </c>
      <c r="Q2080" s="216">
        <v>713</v>
      </c>
      <c r="R2080" s="68" t="s">
        <v>638</v>
      </c>
      <c r="S2080" s="363"/>
      <c r="T2080" s="277"/>
    </row>
    <row r="2081" spans="1:20" ht="76.5">
      <c r="A2081" s="192">
        <v>373</v>
      </c>
      <c r="B2081" s="68"/>
      <c r="C2081" s="214" t="s">
        <v>607</v>
      </c>
      <c r="D2081" s="215">
        <v>45149</v>
      </c>
      <c r="E2081" s="192" t="s">
        <v>4906</v>
      </c>
      <c r="F2081" s="192" t="s">
        <v>6</v>
      </c>
      <c r="G2081" s="192">
        <v>1858568</v>
      </c>
      <c r="H2081" s="68"/>
      <c r="I2081" s="198" t="s">
        <v>6120</v>
      </c>
      <c r="J2081" s="68"/>
      <c r="K2081" s="68"/>
      <c r="L2081" s="68"/>
      <c r="M2081" s="68"/>
      <c r="N2081" s="362"/>
      <c r="O2081" s="362"/>
      <c r="P2081" s="216">
        <v>0</v>
      </c>
      <c r="Q2081" s="216">
        <v>39000</v>
      </c>
      <c r="R2081" s="68" t="s">
        <v>638</v>
      </c>
      <c r="S2081" s="363"/>
      <c r="T2081" s="277"/>
    </row>
    <row r="2082" spans="1:20" ht="76.5">
      <c r="A2082" s="192">
        <v>373</v>
      </c>
      <c r="B2082" s="68"/>
      <c r="C2082" s="214" t="s">
        <v>607</v>
      </c>
      <c r="D2082" s="215">
        <v>45149</v>
      </c>
      <c r="E2082" s="192" t="s">
        <v>4907</v>
      </c>
      <c r="F2082" s="192" t="s">
        <v>6</v>
      </c>
      <c r="G2082" s="192">
        <v>1858569</v>
      </c>
      <c r="H2082" s="68"/>
      <c r="I2082" s="198" t="s">
        <v>6121</v>
      </c>
      <c r="J2082" s="68"/>
      <c r="K2082" s="68"/>
      <c r="L2082" s="68"/>
      <c r="M2082" s="68"/>
      <c r="N2082" s="362"/>
      <c r="O2082" s="362"/>
      <c r="P2082" s="216">
        <v>0</v>
      </c>
      <c r="Q2082" s="216">
        <v>39000</v>
      </c>
      <c r="R2082" s="68" t="s">
        <v>638</v>
      </c>
      <c r="S2082" s="363"/>
      <c r="T2082" s="277"/>
    </row>
    <row r="2083" spans="1:20" ht="76.5">
      <c r="A2083" s="192">
        <v>373</v>
      </c>
      <c r="B2083" s="68"/>
      <c r="C2083" s="214" t="s">
        <v>607</v>
      </c>
      <c r="D2083" s="215">
        <v>45149</v>
      </c>
      <c r="E2083" s="192" t="s">
        <v>4908</v>
      </c>
      <c r="F2083" s="192" t="s">
        <v>6</v>
      </c>
      <c r="G2083" s="192">
        <v>1858570</v>
      </c>
      <c r="H2083" s="68"/>
      <c r="I2083" s="198" t="s">
        <v>6122</v>
      </c>
      <c r="J2083" s="68"/>
      <c r="K2083" s="68"/>
      <c r="L2083" s="68"/>
      <c r="M2083" s="68"/>
      <c r="N2083" s="362"/>
      <c r="O2083" s="362"/>
      <c r="P2083" s="216">
        <v>0</v>
      </c>
      <c r="Q2083" s="216">
        <v>9398.64</v>
      </c>
      <c r="R2083" s="68" t="s">
        <v>638</v>
      </c>
      <c r="S2083" s="363"/>
      <c r="T2083" s="277"/>
    </row>
    <row r="2084" spans="1:20" ht="76.5">
      <c r="A2084" s="192">
        <v>373</v>
      </c>
      <c r="B2084" s="68"/>
      <c r="C2084" s="214" t="s">
        <v>607</v>
      </c>
      <c r="D2084" s="215">
        <v>45149</v>
      </c>
      <c r="E2084" s="192" t="s">
        <v>4909</v>
      </c>
      <c r="F2084" s="192" t="s">
        <v>6</v>
      </c>
      <c r="G2084" s="192">
        <v>1858571</v>
      </c>
      <c r="H2084" s="68"/>
      <c r="I2084" s="198" t="s">
        <v>6123</v>
      </c>
      <c r="J2084" s="68"/>
      <c r="K2084" s="68"/>
      <c r="L2084" s="68"/>
      <c r="M2084" s="68"/>
      <c r="N2084" s="362"/>
      <c r="O2084" s="362"/>
      <c r="P2084" s="216">
        <v>0</v>
      </c>
      <c r="Q2084" s="216">
        <v>44104.4</v>
      </c>
      <c r="R2084" s="68" t="s">
        <v>638</v>
      </c>
      <c r="S2084" s="363"/>
      <c r="T2084" s="277"/>
    </row>
    <row r="2085" spans="1:20" ht="76.5">
      <c r="A2085" s="192">
        <v>373</v>
      </c>
      <c r="B2085" s="68"/>
      <c r="C2085" s="214" t="s">
        <v>607</v>
      </c>
      <c r="D2085" s="215">
        <v>45149</v>
      </c>
      <c r="E2085" s="192" t="s">
        <v>4910</v>
      </c>
      <c r="F2085" s="192" t="s">
        <v>6</v>
      </c>
      <c r="G2085" s="192">
        <v>1858572</v>
      </c>
      <c r="H2085" s="68"/>
      <c r="I2085" s="198" t="s">
        <v>6124</v>
      </c>
      <c r="J2085" s="68"/>
      <c r="K2085" s="68"/>
      <c r="L2085" s="68"/>
      <c r="M2085" s="68"/>
      <c r="N2085" s="362"/>
      <c r="O2085" s="362"/>
      <c r="P2085" s="216">
        <v>0</v>
      </c>
      <c r="Q2085" s="216">
        <v>7933.18</v>
      </c>
      <c r="R2085" s="68" t="s">
        <v>638</v>
      </c>
      <c r="S2085" s="363"/>
      <c r="T2085" s="277"/>
    </row>
    <row r="2086" spans="1:20" ht="102">
      <c r="A2086" s="192">
        <v>132</v>
      </c>
      <c r="B2086" s="68"/>
      <c r="C2086" s="214" t="s">
        <v>59</v>
      </c>
      <c r="D2086" s="215">
        <v>45149</v>
      </c>
      <c r="E2086" s="192" t="s">
        <v>4911</v>
      </c>
      <c r="F2086" s="192" t="s">
        <v>10</v>
      </c>
      <c r="G2086" s="192">
        <v>1066208</v>
      </c>
      <c r="H2086" s="68"/>
      <c r="I2086" s="198" t="s">
        <v>6125</v>
      </c>
      <c r="J2086" s="68"/>
      <c r="K2086" s="68"/>
      <c r="L2086" s="68"/>
      <c r="M2086" s="68"/>
      <c r="N2086" s="362"/>
      <c r="O2086" s="362"/>
      <c r="P2086" s="216">
        <v>4227.88</v>
      </c>
      <c r="Q2086" s="216">
        <v>0</v>
      </c>
      <c r="R2086" s="68" t="s">
        <v>638</v>
      </c>
      <c r="S2086" s="363"/>
      <c r="T2086" s="277"/>
    </row>
    <row r="2087" spans="1:20" ht="51">
      <c r="A2087" s="192">
        <v>46</v>
      </c>
      <c r="B2087" s="68"/>
      <c r="C2087" s="214" t="s">
        <v>1379</v>
      </c>
      <c r="D2087" s="215">
        <v>45149</v>
      </c>
      <c r="E2087" s="192" t="s">
        <v>4912</v>
      </c>
      <c r="F2087" s="192" t="s">
        <v>3</v>
      </c>
      <c r="G2087" s="192">
        <v>2132382</v>
      </c>
      <c r="H2087" s="68"/>
      <c r="I2087" s="198" t="s">
        <v>6126</v>
      </c>
      <c r="J2087" s="68"/>
      <c r="K2087" s="68"/>
      <c r="L2087" s="68"/>
      <c r="M2087" s="68"/>
      <c r="N2087" s="362"/>
      <c r="O2087" s="362"/>
      <c r="P2087" s="216">
        <v>0</v>
      </c>
      <c r="Q2087" s="216">
        <v>742</v>
      </c>
      <c r="R2087" s="68" t="s">
        <v>638</v>
      </c>
      <c r="S2087" s="363"/>
      <c r="T2087" s="277"/>
    </row>
    <row r="2088" spans="1:20" ht="76.5">
      <c r="A2088" s="192">
        <v>132</v>
      </c>
      <c r="B2088" s="68"/>
      <c r="C2088" s="214" t="s">
        <v>59</v>
      </c>
      <c r="D2088" s="215">
        <v>45149</v>
      </c>
      <c r="E2088" s="192" t="s">
        <v>4913</v>
      </c>
      <c r="F2088" s="192" t="s">
        <v>6</v>
      </c>
      <c r="G2088" s="192">
        <v>1066224</v>
      </c>
      <c r="H2088" s="68"/>
      <c r="I2088" s="198" t="s">
        <v>6127</v>
      </c>
      <c r="J2088" s="68"/>
      <c r="K2088" s="68"/>
      <c r="L2088" s="68"/>
      <c r="M2088" s="68"/>
      <c r="N2088" s="362"/>
      <c r="O2088" s="362"/>
      <c r="P2088" s="216">
        <v>0</v>
      </c>
      <c r="Q2088" s="216">
        <v>21326.37</v>
      </c>
      <c r="R2088" s="68" t="s">
        <v>638</v>
      </c>
      <c r="S2088" s="363"/>
      <c r="T2088" s="277"/>
    </row>
    <row r="2089" spans="1:20" ht="63.75">
      <c r="A2089" s="192">
        <v>78</v>
      </c>
      <c r="B2089" s="68"/>
      <c r="C2089" s="214" t="s">
        <v>1380</v>
      </c>
      <c r="D2089" s="215">
        <v>45149</v>
      </c>
      <c r="E2089" s="192" t="s">
        <v>4914</v>
      </c>
      <c r="F2089" s="192" t="s">
        <v>3</v>
      </c>
      <c r="G2089" s="192">
        <v>2132207</v>
      </c>
      <c r="H2089" s="68"/>
      <c r="I2089" s="198" t="s">
        <v>6128</v>
      </c>
      <c r="J2089" s="68"/>
      <c r="K2089" s="68"/>
      <c r="L2089" s="68"/>
      <c r="M2089" s="68"/>
      <c r="N2089" s="362"/>
      <c r="O2089" s="362"/>
      <c r="P2089" s="216">
        <v>0</v>
      </c>
      <c r="Q2089" s="216">
        <v>8191</v>
      </c>
      <c r="R2089" s="68" t="s">
        <v>638</v>
      </c>
      <c r="S2089" s="363"/>
      <c r="T2089" s="277"/>
    </row>
    <row r="2090" spans="1:20" ht="63.75">
      <c r="A2090" s="192">
        <v>291</v>
      </c>
      <c r="B2090" s="68"/>
      <c r="C2090" s="214" t="s">
        <v>119</v>
      </c>
      <c r="D2090" s="215">
        <v>45149</v>
      </c>
      <c r="E2090" s="192" t="s">
        <v>4915</v>
      </c>
      <c r="F2090" s="192" t="s">
        <v>3</v>
      </c>
      <c r="G2090" s="192">
        <v>2132222</v>
      </c>
      <c r="H2090" s="68"/>
      <c r="I2090" s="198" t="s">
        <v>6129</v>
      </c>
      <c r="J2090" s="68"/>
      <c r="K2090" s="68"/>
      <c r="L2090" s="68"/>
      <c r="M2090" s="68"/>
      <c r="N2090" s="362"/>
      <c r="O2090" s="362"/>
      <c r="P2090" s="216">
        <v>0</v>
      </c>
      <c r="Q2090" s="216">
        <v>500000</v>
      </c>
      <c r="R2090" s="68" t="s">
        <v>638</v>
      </c>
      <c r="S2090" s="363"/>
      <c r="T2090" s="277"/>
    </row>
    <row r="2091" spans="1:20" ht="63.75">
      <c r="A2091" s="192">
        <v>47</v>
      </c>
      <c r="B2091" s="68"/>
      <c r="C2091" s="214" t="s">
        <v>45</v>
      </c>
      <c r="D2091" s="215">
        <v>45149</v>
      </c>
      <c r="E2091" s="192" t="s">
        <v>4916</v>
      </c>
      <c r="F2091" s="192" t="s">
        <v>3</v>
      </c>
      <c r="G2091" s="192">
        <v>2132255</v>
      </c>
      <c r="H2091" s="68"/>
      <c r="I2091" s="198" t="s">
        <v>6130</v>
      </c>
      <c r="J2091" s="68"/>
      <c r="K2091" s="68"/>
      <c r="L2091" s="68"/>
      <c r="M2091" s="68"/>
      <c r="N2091" s="362"/>
      <c r="O2091" s="362"/>
      <c r="P2091" s="216">
        <v>0</v>
      </c>
      <c r="Q2091" s="216">
        <v>2316.3000000000002</v>
      </c>
      <c r="R2091" s="68" t="s">
        <v>638</v>
      </c>
      <c r="S2091" s="363"/>
      <c r="T2091" s="277"/>
    </row>
    <row r="2092" spans="1:20" ht="51">
      <c r="A2092" s="192">
        <v>47</v>
      </c>
      <c r="B2092" s="68"/>
      <c r="C2092" s="214" t="s">
        <v>45</v>
      </c>
      <c r="D2092" s="215">
        <v>45149</v>
      </c>
      <c r="E2092" s="192" t="s">
        <v>4917</v>
      </c>
      <c r="F2092" s="192" t="s">
        <v>3</v>
      </c>
      <c r="G2092" s="192">
        <v>2132256</v>
      </c>
      <c r="H2092" s="68"/>
      <c r="I2092" s="198" t="s">
        <v>6131</v>
      </c>
      <c r="J2092" s="68"/>
      <c r="K2092" s="68"/>
      <c r="L2092" s="68"/>
      <c r="M2092" s="68"/>
      <c r="N2092" s="362"/>
      <c r="O2092" s="362"/>
      <c r="P2092" s="216">
        <v>0</v>
      </c>
      <c r="Q2092" s="216">
        <v>10692.85</v>
      </c>
      <c r="R2092" s="68" t="s">
        <v>638</v>
      </c>
      <c r="S2092" s="363"/>
      <c r="T2092" s="277"/>
    </row>
    <row r="2093" spans="1:20" ht="63.75">
      <c r="A2093" s="192">
        <v>290</v>
      </c>
      <c r="B2093" s="68"/>
      <c r="C2093" s="214" t="s">
        <v>118</v>
      </c>
      <c r="D2093" s="215">
        <v>45149</v>
      </c>
      <c r="E2093" s="192" t="s">
        <v>4918</v>
      </c>
      <c r="F2093" s="192" t="s">
        <v>3</v>
      </c>
      <c r="G2093" s="192">
        <v>2132257</v>
      </c>
      <c r="H2093" s="68"/>
      <c r="I2093" s="198" t="s">
        <v>6132</v>
      </c>
      <c r="J2093" s="68"/>
      <c r="K2093" s="68"/>
      <c r="L2093" s="68"/>
      <c r="M2093" s="68"/>
      <c r="N2093" s="362"/>
      <c r="O2093" s="362"/>
      <c r="P2093" s="216">
        <v>0</v>
      </c>
      <c r="Q2093" s="216">
        <v>696</v>
      </c>
      <c r="R2093" s="68" t="s">
        <v>638</v>
      </c>
      <c r="S2093" s="363"/>
      <c r="T2093" s="277"/>
    </row>
    <row r="2094" spans="1:20" ht="51">
      <c r="A2094" s="192">
        <v>47</v>
      </c>
      <c r="B2094" s="68"/>
      <c r="C2094" s="214" t="s">
        <v>45</v>
      </c>
      <c r="D2094" s="215">
        <v>45149</v>
      </c>
      <c r="E2094" s="192" t="s">
        <v>4919</v>
      </c>
      <c r="F2094" s="192" t="s">
        <v>3</v>
      </c>
      <c r="G2094" s="192">
        <v>2132258</v>
      </c>
      <c r="H2094" s="68"/>
      <c r="I2094" s="198" t="s">
        <v>6133</v>
      </c>
      <c r="J2094" s="68"/>
      <c r="K2094" s="68"/>
      <c r="L2094" s="68"/>
      <c r="M2094" s="68"/>
      <c r="N2094" s="362"/>
      <c r="O2094" s="362"/>
      <c r="P2094" s="216">
        <v>0</v>
      </c>
      <c r="Q2094" s="216">
        <v>1242.68</v>
      </c>
      <c r="R2094" s="68" t="s">
        <v>638</v>
      </c>
      <c r="S2094" s="363"/>
      <c r="T2094" s="277"/>
    </row>
    <row r="2095" spans="1:20" ht="51">
      <c r="A2095" s="192">
        <v>290</v>
      </c>
      <c r="B2095" s="68"/>
      <c r="C2095" s="214" t="s">
        <v>118</v>
      </c>
      <c r="D2095" s="215">
        <v>45149</v>
      </c>
      <c r="E2095" s="192" t="s">
        <v>4920</v>
      </c>
      <c r="F2095" s="192" t="s">
        <v>3</v>
      </c>
      <c r="G2095" s="192">
        <v>2132259</v>
      </c>
      <c r="H2095" s="68"/>
      <c r="I2095" s="198" t="s">
        <v>6134</v>
      </c>
      <c r="J2095" s="68"/>
      <c r="K2095" s="68"/>
      <c r="L2095" s="68"/>
      <c r="M2095" s="68"/>
      <c r="N2095" s="362"/>
      <c r="O2095" s="362"/>
      <c r="P2095" s="216">
        <v>0</v>
      </c>
      <c r="Q2095" s="216">
        <v>750</v>
      </c>
      <c r="R2095" s="68" t="s">
        <v>638</v>
      </c>
      <c r="S2095" s="363"/>
      <c r="T2095" s="277"/>
    </row>
    <row r="2096" spans="1:20" ht="51">
      <c r="A2096" s="192">
        <v>290</v>
      </c>
      <c r="B2096" s="68"/>
      <c r="C2096" s="214" t="s">
        <v>118</v>
      </c>
      <c r="D2096" s="215">
        <v>45149</v>
      </c>
      <c r="E2096" s="192" t="s">
        <v>4921</v>
      </c>
      <c r="F2096" s="192" t="s">
        <v>3</v>
      </c>
      <c r="G2096" s="192">
        <v>2132264</v>
      </c>
      <c r="H2096" s="68"/>
      <c r="I2096" s="198" t="s">
        <v>6135</v>
      </c>
      <c r="J2096" s="68"/>
      <c r="K2096" s="68"/>
      <c r="L2096" s="68"/>
      <c r="M2096" s="68"/>
      <c r="N2096" s="362"/>
      <c r="O2096" s="362"/>
      <c r="P2096" s="216">
        <v>0</v>
      </c>
      <c r="Q2096" s="216">
        <v>371</v>
      </c>
      <c r="R2096" s="68" t="s">
        <v>638</v>
      </c>
      <c r="S2096" s="363"/>
      <c r="T2096" s="277"/>
    </row>
    <row r="2097" spans="1:20" ht="51">
      <c r="A2097" s="192">
        <v>290</v>
      </c>
      <c r="B2097" s="68"/>
      <c r="C2097" s="214" t="s">
        <v>118</v>
      </c>
      <c r="D2097" s="215">
        <v>45149</v>
      </c>
      <c r="E2097" s="192" t="s">
        <v>4922</v>
      </c>
      <c r="F2097" s="192" t="s">
        <v>3</v>
      </c>
      <c r="G2097" s="192">
        <v>2132266</v>
      </c>
      <c r="H2097" s="68"/>
      <c r="I2097" s="198" t="s">
        <v>6136</v>
      </c>
      <c r="J2097" s="68"/>
      <c r="K2097" s="68"/>
      <c r="L2097" s="68"/>
      <c r="M2097" s="68"/>
      <c r="N2097" s="362"/>
      <c r="O2097" s="362"/>
      <c r="P2097" s="216">
        <v>0</v>
      </c>
      <c r="Q2097" s="216">
        <v>1491.7</v>
      </c>
      <c r="R2097" s="68" t="s">
        <v>638</v>
      </c>
      <c r="S2097" s="363"/>
      <c r="T2097" s="277"/>
    </row>
    <row r="2098" spans="1:20" ht="51">
      <c r="A2098" s="192">
        <v>290</v>
      </c>
      <c r="B2098" s="68"/>
      <c r="C2098" s="214" t="s">
        <v>118</v>
      </c>
      <c r="D2098" s="215">
        <v>45149</v>
      </c>
      <c r="E2098" s="192" t="s">
        <v>4923</v>
      </c>
      <c r="F2098" s="192" t="s">
        <v>3</v>
      </c>
      <c r="G2098" s="192">
        <v>2132270</v>
      </c>
      <c r="H2098" s="68"/>
      <c r="I2098" s="198" t="s">
        <v>6137</v>
      </c>
      <c r="J2098" s="68"/>
      <c r="K2098" s="68"/>
      <c r="L2098" s="68"/>
      <c r="M2098" s="68"/>
      <c r="N2098" s="362"/>
      <c r="O2098" s="362"/>
      <c r="P2098" s="216">
        <v>0</v>
      </c>
      <c r="Q2098" s="216">
        <v>125</v>
      </c>
      <c r="R2098" s="68" t="s">
        <v>638</v>
      </c>
      <c r="S2098" s="363"/>
      <c r="T2098" s="277"/>
    </row>
    <row r="2099" spans="1:20" ht="63.75">
      <c r="A2099" s="192">
        <v>290</v>
      </c>
      <c r="B2099" s="68"/>
      <c r="C2099" s="214" t="s">
        <v>118</v>
      </c>
      <c r="D2099" s="215">
        <v>45149</v>
      </c>
      <c r="E2099" s="192" t="s">
        <v>4924</v>
      </c>
      <c r="F2099" s="192" t="s">
        <v>3</v>
      </c>
      <c r="G2099" s="192">
        <v>2132271</v>
      </c>
      <c r="H2099" s="68"/>
      <c r="I2099" s="198" t="s">
        <v>6138</v>
      </c>
      <c r="J2099" s="68"/>
      <c r="K2099" s="68"/>
      <c r="L2099" s="68"/>
      <c r="M2099" s="68"/>
      <c r="N2099" s="362"/>
      <c r="O2099" s="362"/>
      <c r="P2099" s="216">
        <v>0</v>
      </c>
      <c r="Q2099" s="216">
        <v>696</v>
      </c>
      <c r="R2099" s="68" t="s">
        <v>638</v>
      </c>
      <c r="S2099" s="363"/>
      <c r="T2099" s="277"/>
    </row>
    <row r="2100" spans="1:20" ht="63.75">
      <c r="A2100" s="192">
        <v>290</v>
      </c>
      <c r="B2100" s="68"/>
      <c r="C2100" s="214" t="s">
        <v>118</v>
      </c>
      <c r="D2100" s="215">
        <v>45149</v>
      </c>
      <c r="E2100" s="192" t="s">
        <v>4925</v>
      </c>
      <c r="F2100" s="192" t="s">
        <v>3</v>
      </c>
      <c r="G2100" s="192">
        <v>2132273</v>
      </c>
      <c r="H2100" s="68"/>
      <c r="I2100" s="198" t="s">
        <v>6139</v>
      </c>
      <c r="J2100" s="68"/>
      <c r="K2100" s="68"/>
      <c r="L2100" s="68"/>
      <c r="M2100" s="68"/>
      <c r="N2100" s="362"/>
      <c r="O2100" s="362"/>
      <c r="P2100" s="216">
        <v>0</v>
      </c>
      <c r="Q2100" s="216">
        <v>1332</v>
      </c>
      <c r="R2100" s="68" t="s">
        <v>638</v>
      </c>
      <c r="S2100" s="363"/>
      <c r="T2100" s="277"/>
    </row>
    <row r="2101" spans="1:20" ht="51">
      <c r="A2101" s="192">
        <v>290</v>
      </c>
      <c r="B2101" s="68"/>
      <c r="C2101" s="214" t="s">
        <v>118</v>
      </c>
      <c r="D2101" s="215">
        <v>45149</v>
      </c>
      <c r="E2101" s="192" t="s">
        <v>4926</v>
      </c>
      <c r="F2101" s="192" t="s">
        <v>3</v>
      </c>
      <c r="G2101" s="192">
        <v>2132277</v>
      </c>
      <c r="H2101" s="68"/>
      <c r="I2101" s="198" t="s">
        <v>6140</v>
      </c>
      <c r="J2101" s="68"/>
      <c r="K2101" s="68"/>
      <c r="L2101" s="68"/>
      <c r="M2101" s="68"/>
      <c r="N2101" s="362"/>
      <c r="O2101" s="362"/>
      <c r="P2101" s="216">
        <v>0</v>
      </c>
      <c r="Q2101" s="216">
        <v>2963.98</v>
      </c>
      <c r="R2101" s="68" t="s">
        <v>638</v>
      </c>
      <c r="S2101" s="363"/>
      <c r="T2101" s="277"/>
    </row>
    <row r="2102" spans="1:20" ht="51">
      <c r="A2102" s="192">
        <v>513</v>
      </c>
      <c r="B2102" s="68"/>
      <c r="C2102" s="214" t="s">
        <v>160</v>
      </c>
      <c r="D2102" s="215">
        <v>45149</v>
      </c>
      <c r="E2102" s="192" t="s">
        <v>4927</v>
      </c>
      <c r="F2102" s="192" t="s">
        <v>14</v>
      </c>
      <c r="G2102" s="192">
        <v>2371245</v>
      </c>
      <c r="H2102" s="68"/>
      <c r="I2102" s="198" t="s">
        <v>6141</v>
      </c>
      <c r="J2102" s="68"/>
      <c r="K2102" s="68"/>
      <c r="L2102" s="68"/>
      <c r="M2102" s="68"/>
      <c r="N2102" s="362"/>
      <c r="O2102" s="362"/>
      <c r="P2102" s="216">
        <v>50</v>
      </c>
      <c r="Q2102" s="216">
        <v>0</v>
      </c>
      <c r="R2102" s="68" t="s">
        <v>638</v>
      </c>
      <c r="S2102" s="363"/>
      <c r="T2102" s="277"/>
    </row>
    <row r="2103" spans="1:20" ht="63.75">
      <c r="A2103" s="192">
        <v>10</v>
      </c>
      <c r="B2103" s="68"/>
      <c r="C2103" s="214" t="s">
        <v>38</v>
      </c>
      <c r="D2103" s="215">
        <v>45149</v>
      </c>
      <c r="E2103" s="192" t="s">
        <v>4928</v>
      </c>
      <c r="F2103" s="192" t="s">
        <v>14</v>
      </c>
      <c r="G2103" s="192">
        <v>2371247</v>
      </c>
      <c r="H2103" s="68"/>
      <c r="I2103" s="198" t="s">
        <v>6142</v>
      </c>
      <c r="J2103" s="68"/>
      <c r="K2103" s="68"/>
      <c r="L2103" s="68"/>
      <c r="M2103" s="68"/>
      <c r="N2103" s="362"/>
      <c r="O2103" s="362"/>
      <c r="P2103" s="216">
        <v>50</v>
      </c>
      <c r="Q2103" s="216">
        <v>0</v>
      </c>
      <c r="R2103" s="68" t="s">
        <v>638</v>
      </c>
      <c r="S2103" s="363"/>
      <c r="T2103" s="277"/>
    </row>
    <row r="2104" spans="1:20" ht="63.75">
      <c r="A2104" s="192">
        <v>10</v>
      </c>
      <c r="B2104" s="68"/>
      <c r="C2104" s="214" t="s">
        <v>38</v>
      </c>
      <c r="D2104" s="215">
        <v>45149</v>
      </c>
      <c r="E2104" s="192" t="s">
        <v>4929</v>
      </c>
      <c r="F2104" s="192" t="s">
        <v>14</v>
      </c>
      <c r="G2104" s="192">
        <v>2371249</v>
      </c>
      <c r="H2104" s="68"/>
      <c r="I2104" s="198" t="s">
        <v>6143</v>
      </c>
      <c r="J2104" s="68"/>
      <c r="K2104" s="68"/>
      <c r="L2104" s="68"/>
      <c r="M2104" s="68"/>
      <c r="N2104" s="362"/>
      <c r="O2104" s="362"/>
      <c r="P2104" s="216">
        <v>50</v>
      </c>
      <c r="Q2104" s="216">
        <v>0</v>
      </c>
      <c r="R2104" s="68" t="s">
        <v>638</v>
      </c>
      <c r="S2104" s="363"/>
      <c r="T2104" s="277"/>
    </row>
    <row r="2105" spans="1:20" ht="102">
      <c r="A2105" s="192" t="s">
        <v>542</v>
      </c>
      <c r="B2105" s="68"/>
      <c r="C2105" s="214" t="s">
        <v>691</v>
      </c>
      <c r="D2105" s="215">
        <v>45149</v>
      </c>
      <c r="E2105" s="192" t="s">
        <v>4930</v>
      </c>
      <c r="F2105" s="192" t="s">
        <v>10</v>
      </c>
      <c r="G2105" s="192">
        <v>1066214</v>
      </c>
      <c r="H2105" s="68"/>
      <c r="I2105" s="198" t="s">
        <v>6144</v>
      </c>
      <c r="J2105" s="68"/>
      <c r="K2105" s="68"/>
      <c r="L2105" s="68"/>
      <c r="M2105" s="68"/>
      <c r="N2105" s="362"/>
      <c r="O2105" s="362"/>
      <c r="P2105" s="216">
        <v>271.37</v>
      </c>
      <c r="Q2105" s="216">
        <v>0</v>
      </c>
      <c r="R2105" s="68" t="s">
        <v>638</v>
      </c>
      <c r="S2105" s="363"/>
      <c r="T2105" s="277"/>
    </row>
    <row r="2106" spans="1:20" ht="102">
      <c r="A2106" s="192" t="s">
        <v>542</v>
      </c>
      <c r="B2106" s="68"/>
      <c r="C2106" s="214" t="s">
        <v>691</v>
      </c>
      <c r="D2106" s="215">
        <v>45149</v>
      </c>
      <c r="E2106" s="192" t="s">
        <v>4931</v>
      </c>
      <c r="F2106" s="192" t="s">
        <v>10</v>
      </c>
      <c r="G2106" s="192">
        <v>1066215</v>
      </c>
      <c r="H2106" s="68"/>
      <c r="I2106" s="198" t="s">
        <v>6145</v>
      </c>
      <c r="J2106" s="68"/>
      <c r="K2106" s="68"/>
      <c r="L2106" s="68"/>
      <c r="M2106" s="68"/>
      <c r="N2106" s="362"/>
      <c r="O2106" s="362"/>
      <c r="P2106" s="216">
        <v>270.27</v>
      </c>
      <c r="Q2106" s="216">
        <v>0</v>
      </c>
      <c r="R2106" s="68" t="s">
        <v>638</v>
      </c>
      <c r="S2106" s="363"/>
      <c r="T2106" s="277"/>
    </row>
    <row r="2107" spans="1:20" ht="76.5">
      <c r="A2107" s="192">
        <v>117</v>
      </c>
      <c r="B2107" s="68"/>
      <c r="C2107" s="214" t="s">
        <v>54</v>
      </c>
      <c r="D2107" s="215">
        <v>45149</v>
      </c>
      <c r="E2107" s="192" t="s">
        <v>4932</v>
      </c>
      <c r="F2107" s="192" t="s">
        <v>10</v>
      </c>
      <c r="G2107" s="192">
        <v>1066223</v>
      </c>
      <c r="H2107" s="68"/>
      <c r="I2107" s="198" t="s">
        <v>6146</v>
      </c>
      <c r="J2107" s="68"/>
      <c r="K2107" s="68"/>
      <c r="L2107" s="68"/>
      <c r="M2107" s="68"/>
      <c r="N2107" s="362"/>
      <c r="O2107" s="362"/>
      <c r="P2107" s="216">
        <v>50</v>
      </c>
      <c r="Q2107" s="216">
        <v>0</v>
      </c>
      <c r="R2107" s="68" t="s">
        <v>638</v>
      </c>
      <c r="S2107" s="363"/>
      <c r="T2107" s="277"/>
    </row>
    <row r="2108" spans="1:20" ht="76.5">
      <c r="A2108" s="192">
        <v>132</v>
      </c>
      <c r="B2108" s="68"/>
      <c r="C2108" s="214" t="s">
        <v>59</v>
      </c>
      <c r="D2108" s="215">
        <v>45149</v>
      </c>
      <c r="E2108" s="192" t="s">
        <v>4933</v>
      </c>
      <c r="F2108" s="192" t="s">
        <v>10</v>
      </c>
      <c r="G2108" s="192">
        <v>1066224</v>
      </c>
      <c r="H2108" s="68"/>
      <c r="I2108" s="198" t="s">
        <v>6147</v>
      </c>
      <c r="J2108" s="68"/>
      <c r="K2108" s="68"/>
      <c r="L2108" s="68"/>
      <c r="M2108" s="68"/>
      <c r="N2108" s="362"/>
      <c r="O2108" s="362"/>
      <c r="P2108" s="216">
        <v>50</v>
      </c>
      <c r="Q2108" s="216">
        <v>0</v>
      </c>
      <c r="R2108" s="68" t="s">
        <v>638</v>
      </c>
      <c r="S2108" s="363"/>
      <c r="T2108" s="277"/>
    </row>
    <row r="2109" spans="1:20" ht="63.75">
      <c r="A2109" s="192" t="s">
        <v>541</v>
      </c>
      <c r="B2109" s="68"/>
      <c r="C2109" s="214" t="s">
        <v>590</v>
      </c>
      <c r="D2109" s="215">
        <v>45149</v>
      </c>
      <c r="E2109" s="192" t="s">
        <v>4934</v>
      </c>
      <c r="F2109" s="192" t="s">
        <v>639</v>
      </c>
      <c r="G2109" s="192">
        <v>6227603</v>
      </c>
      <c r="H2109" s="68"/>
      <c r="I2109" s="198" t="s">
        <v>6148</v>
      </c>
      <c r="J2109" s="68"/>
      <c r="K2109" s="68"/>
      <c r="L2109" s="68"/>
      <c r="M2109" s="68"/>
      <c r="N2109" s="362"/>
      <c r="O2109" s="362"/>
      <c r="P2109" s="216">
        <v>0</v>
      </c>
      <c r="Q2109" s="216">
        <v>1061331.3899999999</v>
      </c>
      <c r="R2109" s="68" t="s">
        <v>638</v>
      </c>
      <c r="S2109" s="363"/>
      <c r="T2109" s="277"/>
    </row>
    <row r="2110" spans="1:20" ht="38.25">
      <c r="A2110" s="192">
        <v>650</v>
      </c>
      <c r="B2110" s="68"/>
      <c r="C2110" s="214" t="s">
        <v>175</v>
      </c>
      <c r="D2110" s="215">
        <v>45152</v>
      </c>
      <c r="E2110" s="192" t="s">
        <v>4935</v>
      </c>
      <c r="F2110" s="192" t="s">
        <v>3</v>
      </c>
      <c r="G2110" s="192">
        <v>2132549</v>
      </c>
      <c r="H2110" s="68"/>
      <c r="I2110" s="198" t="s">
        <v>6149</v>
      </c>
      <c r="J2110" s="68"/>
      <c r="K2110" s="68"/>
      <c r="L2110" s="68"/>
      <c r="M2110" s="68"/>
      <c r="N2110" s="362"/>
      <c r="O2110" s="362"/>
      <c r="P2110" s="216">
        <v>0</v>
      </c>
      <c r="Q2110" s="216">
        <v>569</v>
      </c>
      <c r="R2110" s="68" t="s">
        <v>638</v>
      </c>
      <c r="S2110" s="363"/>
      <c r="T2110" s="277"/>
    </row>
    <row r="2111" spans="1:20" ht="51">
      <c r="A2111" s="192">
        <v>46</v>
      </c>
      <c r="B2111" s="68"/>
      <c r="C2111" s="214" t="s">
        <v>1379</v>
      </c>
      <c r="D2111" s="215">
        <v>45152</v>
      </c>
      <c r="E2111" s="192" t="s">
        <v>4936</v>
      </c>
      <c r="F2111" s="192" t="s">
        <v>3</v>
      </c>
      <c r="G2111" s="192">
        <v>2132576</v>
      </c>
      <c r="H2111" s="68"/>
      <c r="I2111" s="198" t="s">
        <v>6150</v>
      </c>
      <c r="J2111" s="68"/>
      <c r="K2111" s="68"/>
      <c r="L2111" s="68"/>
      <c r="M2111" s="68"/>
      <c r="N2111" s="362"/>
      <c r="O2111" s="362"/>
      <c r="P2111" s="216">
        <v>0</v>
      </c>
      <c r="Q2111" s="216">
        <v>10000</v>
      </c>
      <c r="R2111" s="68" t="s">
        <v>638</v>
      </c>
      <c r="S2111" s="363"/>
      <c r="T2111" s="277"/>
    </row>
    <row r="2112" spans="1:20" ht="51">
      <c r="A2112" s="192">
        <v>46</v>
      </c>
      <c r="B2112" s="68"/>
      <c r="C2112" s="214" t="s">
        <v>1379</v>
      </c>
      <c r="D2112" s="215">
        <v>45152</v>
      </c>
      <c r="E2112" s="192" t="s">
        <v>4937</v>
      </c>
      <c r="F2112" s="192" t="s">
        <v>3</v>
      </c>
      <c r="G2112" s="192">
        <v>2132589</v>
      </c>
      <c r="H2112" s="68"/>
      <c r="I2112" s="198" t="s">
        <v>6151</v>
      </c>
      <c r="J2112" s="68"/>
      <c r="K2112" s="68"/>
      <c r="L2112" s="68"/>
      <c r="M2112" s="68"/>
      <c r="N2112" s="362"/>
      <c r="O2112" s="362"/>
      <c r="P2112" s="216">
        <v>0</v>
      </c>
      <c r="Q2112" s="216">
        <v>4160</v>
      </c>
      <c r="R2112" s="68" t="s">
        <v>638</v>
      </c>
      <c r="S2112" s="363"/>
      <c r="T2112" s="277"/>
    </row>
    <row r="2113" spans="1:20" ht="51">
      <c r="A2113" s="192">
        <v>670</v>
      </c>
      <c r="B2113" s="68"/>
      <c r="C2113" s="214" t="s">
        <v>178</v>
      </c>
      <c r="D2113" s="215">
        <v>45152</v>
      </c>
      <c r="E2113" s="192" t="s">
        <v>4938</v>
      </c>
      <c r="F2113" s="192" t="s">
        <v>3</v>
      </c>
      <c r="G2113" s="192">
        <v>2132601</v>
      </c>
      <c r="H2113" s="68"/>
      <c r="I2113" s="198" t="s">
        <v>6152</v>
      </c>
      <c r="J2113" s="68"/>
      <c r="K2113" s="68"/>
      <c r="L2113" s="68"/>
      <c r="M2113" s="68"/>
      <c r="N2113" s="362"/>
      <c r="O2113" s="362"/>
      <c r="P2113" s="216">
        <v>0</v>
      </c>
      <c r="Q2113" s="216">
        <v>222</v>
      </c>
      <c r="R2113" s="68" t="s">
        <v>638</v>
      </c>
      <c r="S2113" s="363"/>
      <c r="T2113" s="277"/>
    </row>
    <row r="2114" spans="1:20" ht="51">
      <c r="A2114" s="192">
        <v>670</v>
      </c>
      <c r="B2114" s="68"/>
      <c r="C2114" s="214" t="s">
        <v>178</v>
      </c>
      <c r="D2114" s="215">
        <v>45152</v>
      </c>
      <c r="E2114" s="192" t="s">
        <v>4939</v>
      </c>
      <c r="F2114" s="192" t="s">
        <v>3</v>
      </c>
      <c r="G2114" s="192">
        <v>2132603</v>
      </c>
      <c r="H2114" s="68"/>
      <c r="I2114" s="198" t="s">
        <v>6153</v>
      </c>
      <c r="J2114" s="68"/>
      <c r="K2114" s="68"/>
      <c r="L2114" s="68"/>
      <c r="M2114" s="68"/>
      <c r="N2114" s="362"/>
      <c r="O2114" s="362"/>
      <c r="P2114" s="216">
        <v>0</v>
      </c>
      <c r="Q2114" s="216">
        <v>277</v>
      </c>
      <c r="R2114" s="68" t="s">
        <v>638</v>
      </c>
      <c r="S2114" s="363"/>
      <c r="T2114" s="277"/>
    </row>
    <row r="2115" spans="1:20" ht="51">
      <c r="A2115" s="192">
        <v>670</v>
      </c>
      <c r="B2115" s="68"/>
      <c r="C2115" s="214" t="s">
        <v>178</v>
      </c>
      <c r="D2115" s="215">
        <v>45152</v>
      </c>
      <c r="E2115" s="192" t="s">
        <v>4940</v>
      </c>
      <c r="F2115" s="192" t="s">
        <v>3</v>
      </c>
      <c r="G2115" s="192">
        <v>2132604</v>
      </c>
      <c r="H2115" s="68"/>
      <c r="I2115" s="198" t="s">
        <v>6154</v>
      </c>
      <c r="J2115" s="68"/>
      <c r="K2115" s="68"/>
      <c r="L2115" s="68"/>
      <c r="M2115" s="68"/>
      <c r="N2115" s="362"/>
      <c r="O2115" s="362"/>
      <c r="P2115" s="216">
        <v>0</v>
      </c>
      <c r="Q2115" s="216">
        <v>222</v>
      </c>
      <c r="R2115" s="68" t="s">
        <v>638</v>
      </c>
      <c r="S2115" s="363"/>
      <c r="T2115" s="277"/>
    </row>
    <row r="2116" spans="1:20" ht="51">
      <c r="A2116" s="192">
        <v>670</v>
      </c>
      <c r="B2116" s="68"/>
      <c r="C2116" s="214" t="s">
        <v>178</v>
      </c>
      <c r="D2116" s="215">
        <v>45152</v>
      </c>
      <c r="E2116" s="192" t="s">
        <v>4941</v>
      </c>
      <c r="F2116" s="192" t="s">
        <v>3</v>
      </c>
      <c r="G2116" s="192">
        <v>2132607</v>
      </c>
      <c r="H2116" s="68"/>
      <c r="I2116" s="198" t="s">
        <v>6155</v>
      </c>
      <c r="J2116" s="68"/>
      <c r="K2116" s="68"/>
      <c r="L2116" s="68"/>
      <c r="M2116" s="68"/>
      <c r="N2116" s="362"/>
      <c r="O2116" s="362"/>
      <c r="P2116" s="216">
        <v>0</v>
      </c>
      <c r="Q2116" s="216">
        <v>50</v>
      </c>
      <c r="R2116" s="68" t="s">
        <v>638</v>
      </c>
      <c r="S2116" s="363"/>
      <c r="T2116" s="277"/>
    </row>
    <row r="2117" spans="1:20" ht="51">
      <c r="A2117" s="192">
        <v>650</v>
      </c>
      <c r="B2117" s="68"/>
      <c r="C2117" s="214" t="s">
        <v>175</v>
      </c>
      <c r="D2117" s="215">
        <v>45152</v>
      </c>
      <c r="E2117" s="192" t="s">
        <v>4942</v>
      </c>
      <c r="F2117" s="192" t="s">
        <v>3</v>
      </c>
      <c r="G2117" s="192">
        <v>2132610</v>
      </c>
      <c r="H2117" s="68"/>
      <c r="I2117" s="198" t="s">
        <v>6156</v>
      </c>
      <c r="J2117" s="68"/>
      <c r="K2117" s="68"/>
      <c r="L2117" s="68"/>
      <c r="M2117" s="68"/>
      <c r="N2117" s="362"/>
      <c r="O2117" s="362"/>
      <c r="P2117" s="216">
        <v>0</v>
      </c>
      <c r="Q2117" s="216">
        <v>569</v>
      </c>
      <c r="R2117" s="68" t="s">
        <v>638</v>
      </c>
      <c r="S2117" s="363"/>
      <c r="T2117" s="277"/>
    </row>
    <row r="2118" spans="1:20" ht="102">
      <c r="A2118" s="192">
        <v>132</v>
      </c>
      <c r="B2118" s="68"/>
      <c r="C2118" s="214" t="s">
        <v>59</v>
      </c>
      <c r="D2118" s="215">
        <v>45152</v>
      </c>
      <c r="E2118" s="192" t="s">
        <v>4943</v>
      </c>
      <c r="F2118" s="192" t="s">
        <v>601</v>
      </c>
      <c r="G2118" s="192">
        <v>18969</v>
      </c>
      <c r="H2118" s="68"/>
      <c r="I2118" s="198" t="s">
        <v>6157</v>
      </c>
      <c r="J2118" s="68"/>
      <c r="K2118" s="68"/>
      <c r="L2118" s="68"/>
      <c r="M2118" s="68"/>
      <c r="N2118" s="362"/>
      <c r="O2118" s="362"/>
      <c r="P2118" s="216">
        <v>35819.760000000002</v>
      </c>
      <c r="Q2118" s="216">
        <v>0</v>
      </c>
      <c r="R2118" s="68" t="s">
        <v>638</v>
      </c>
      <c r="S2118" s="363"/>
      <c r="T2118" s="277"/>
    </row>
    <row r="2119" spans="1:20" ht="102">
      <c r="A2119" s="192">
        <v>132</v>
      </c>
      <c r="B2119" s="68"/>
      <c r="C2119" s="214" t="s">
        <v>59</v>
      </c>
      <c r="D2119" s="215">
        <v>45152</v>
      </c>
      <c r="E2119" s="192" t="s">
        <v>4944</v>
      </c>
      <c r="F2119" s="192" t="s">
        <v>601</v>
      </c>
      <c r="G2119" s="192">
        <v>18970</v>
      </c>
      <c r="H2119" s="68"/>
      <c r="I2119" s="198" t="s">
        <v>6158</v>
      </c>
      <c r="J2119" s="68"/>
      <c r="K2119" s="68"/>
      <c r="L2119" s="68"/>
      <c r="M2119" s="68"/>
      <c r="N2119" s="362"/>
      <c r="O2119" s="362"/>
      <c r="P2119" s="216">
        <v>1522.37</v>
      </c>
      <c r="Q2119" s="216">
        <v>0</v>
      </c>
      <c r="R2119" s="68" t="s">
        <v>638</v>
      </c>
      <c r="S2119" s="363"/>
      <c r="T2119" s="277"/>
    </row>
    <row r="2120" spans="1:20" ht="63.75">
      <c r="A2120" s="192">
        <v>10</v>
      </c>
      <c r="B2120" s="68"/>
      <c r="C2120" s="214" t="s">
        <v>38</v>
      </c>
      <c r="D2120" s="215">
        <v>45152</v>
      </c>
      <c r="E2120" s="192" t="s">
        <v>4945</v>
      </c>
      <c r="F2120" s="192" t="s">
        <v>14</v>
      </c>
      <c r="G2120" s="192">
        <v>2372325</v>
      </c>
      <c r="H2120" s="68"/>
      <c r="I2120" s="198" t="s">
        <v>6159</v>
      </c>
      <c r="J2120" s="68"/>
      <c r="K2120" s="68"/>
      <c r="L2120" s="68"/>
      <c r="M2120" s="68"/>
      <c r="N2120" s="362"/>
      <c r="O2120" s="362"/>
      <c r="P2120" s="216">
        <v>50</v>
      </c>
      <c r="Q2120" s="216">
        <v>0</v>
      </c>
      <c r="R2120" s="68" t="s">
        <v>638</v>
      </c>
      <c r="S2120" s="363"/>
      <c r="T2120" s="277"/>
    </row>
    <row r="2121" spans="1:20" ht="102">
      <c r="A2121" s="192">
        <v>132</v>
      </c>
      <c r="B2121" s="68"/>
      <c r="C2121" s="214" t="s">
        <v>59</v>
      </c>
      <c r="D2121" s="215">
        <v>45152</v>
      </c>
      <c r="E2121" s="192" t="s">
        <v>4946</v>
      </c>
      <c r="F2121" s="192" t="s">
        <v>601</v>
      </c>
      <c r="G2121" s="192">
        <v>18968</v>
      </c>
      <c r="H2121" s="68"/>
      <c r="I2121" s="198" t="s">
        <v>6160</v>
      </c>
      <c r="J2121" s="68"/>
      <c r="K2121" s="68"/>
      <c r="L2121" s="68"/>
      <c r="M2121" s="68"/>
      <c r="N2121" s="362"/>
      <c r="O2121" s="362"/>
      <c r="P2121" s="216">
        <v>11435.14</v>
      </c>
      <c r="Q2121" s="216">
        <v>0</v>
      </c>
      <c r="R2121" s="68" t="s">
        <v>638</v>
      </c>
      <c r="S2121" s="363"/>
      <c r="T2121" s="277"/>
    </row>
    <row r="2122" spans="1:20" ht="63.75">
      <c r="A2122" s="192">
        <v>10</v>
      </c>
      <c r="B2122" s="68"/>
      <c r="C2122" s="214" t="s">
        <v>38</v>
      </c>
      <c r="D2122" s="215">
        <v>45152</v>
      </c>
      <c r="E2122" s="192" t="s">
        <v>4947</v>
      </c>
      <c r="F2122" s="192" t="s">
        <v>14</v>
      </c>
      <c r="G2122" s="192">
        <v>2372327</v>
      </c>
      <c r="H2122" s="68"/>
      <c r="I2122" s="198" t="s">
        <v>6161</v>
      </c>
      <c r="J2122" s="68"/>
      <c r="K2122" s="68"/>
      <c r="L2122" s="68"/>
      <c r="M2122" s="68"/>
      <c r="N2122" s="362"/>
      <c r="O2122" s="362"/>
      <c r="P2122" s="216">
        <v>50</v>
      </c>
      <c r="Q2122" s="216">
        <v>0</v>
      </c>
      <c r="R2122" s="68" t="s">
        <v>638</v>
      </c>
      <c r="S2122" s="363"/>
      <c r="T2122" s="277"/>
    </row>
    <row r="2123" spans="1:20" ht="63.75">
      <c r="A2123" s="192">
        <v>10</v>
      </c>
      <c r="B2123" s="68"/>
      <c r="C2123" s="214" t="s">
        <v>38</v>
      </c>
      <c r="D2123" s="215">
        <v>45152</v>
      </c>
      <c r="E2123" s="192" t="s">
        <v>4948</v>
      </c>
      <c r="F2123" s="192" t="s">
        <v>14</v>
      </c>
      <c r="G2123" s="192">
        <v>2372329</v>
      </c>
      <c r="H2123" s="68"/>
      <c r="I2123" s="198" t="s">
        <v>6162</v>
      </c>
      <c r="J2123" s="68"/>
      <c r="K2123" s="68"/>
      <c r="L2123" s="68"/>
      <c r="M2123" s="68"/>
      <c r="N2123" s="362"/>
      <c r="O2123" s="362"/>
      <c r="P2123" s="216">
        <v>50</v>
      </c>
      <c r="Q2123" s="216">
        <v>0</v>
      </c>
      <c r="R2123" s="68" t="s">
        <v>638</v>
      </c>
      <c r="S2123" s="363"/>
      <c r="T2123" s="277"/>
    </row>
    <row r="2124" spans="1:20" ht="38.25">
      <c r="A2124" s="192">
        <v>86</v>
      </c>
      <c r="B2124" s="68"/>
      <c r="C2124" s="214" t="s">
        <v>50</v>
      </c>
      <c r="D2124" s="215">
        <v>45152</v>
      </c>
      <c r="E2124" s="192" t="s">
        <v>4949</v>
      </c>
      <c r="F2124" s="192" t="s">
        <v>3</v>
      </c>
      <c r="G2124" s="192">
        <v>2132636</v>
      </c>
      <c r="H2124" s="68"/>
      <c r="I2124" s="198" t="s">
        <v>6163</v>
      </c>
      <c r="J2124" s="68"/>
      <c r="K2124" s="68"/>
      <c r="L2124" s="68"/>
      <c r="M2124" s="68"/>
      <c r="N2124" s="362"/>
      <c r="O2124" s="362"/>
      <c r="P2124" s="216">
        <v>0</v>
      </c>
      <c r="Q2124" s="216">
        <v>10440</v>
      </c>
      <c r="R2124" s="68" t="s">
        <v>638</v>
      </c>
      <c r="S2124" s="363"/>
      <c r="T2124" s="277"/>
    </row>
    <row r="2125" spans="1:20" ht="51">
      <c r="A2125" s="192" t="s">
        <v>550</v>
      </c>
      <c r="B2125" s="68"/>
      <c r="C2125" s="214" t="s">
        <v>589</v>
      </c>
      <c r="D2125" s="215">
        <v>45152</v>
      </c>
      <c r="E2125" s="192" t="s">
        <v>4950</v>
      </c>
      <c r="F2125" s="192" t="s">
        <v>3</v>
      </c>
      <c r="G2125" s="192">
        <v>2132646</v>
      </c>
      <c r="H2125" s="68"/>
      <c r="I2125" s="198" t="s">
        <v>6164</v>
      </c>
      <c r="J2125" s="68"/>
      <c r="K2125" s="68"/>
      <c r="L2125" s="68"/>
      <c r="M2125" s="68"/>
      <c r="N2125" s="362"/>
      <c r="O2125" s="362"/>
      <c r="P2125" s="216">
        <v>0</v>
      </c>
      <c r="Q2125" s="216">
        <v>250</v>
      </c>
      <c r="R2125" s="68" t="s">
        <v>638</v>
      </c>
      <c r="S2125" s="363"/>
      <c r="T2125" s="277"/>
    </row>
    <row r="2126" spans="1:20" ht="76.5">
      <c r="A2126" s="192">
        <v>373</v>
      </c>
      <c r="B2126" s="68"/>
      <c r="C2126" s="214" t="s">
        <v>607</v>
      </c>
      <c r="D2126" s="215">
        <v>45152</v>
      </c>
      <c r="E2126" s="192" t="s">
        <v>4951</v>
      </c>
      <c r="F2126" s="192" t="s">
        <v>6</v>
      </c>
      <c r="G2126" s="192">
        <v>1859148</v>
      </c>
      <c r="H2126" s="68"/>
      <c r="I2126" s="198" t="s">
        <v>6165</v>
      </c>
      <c r="J2126" s="68"/>
      <c r="K2126" s="68"/>
      <c r="L2126" s="68"/>
      <c r="M2126" s="68"/>
      <c r="N2126" s="362"/>
      <c r="O2126" s="362"/>
      <c r="P2126" s="216">
        <v>0</v>
      </c>
      <c r="Q2126" s="216">
        <v>68</v>
      </c>
      <c r="R2126" s="68" t="s">
        <v>638</v>
      </c>
      <c r="S2126" s="363"/>
      <c r="T2126" s="277"/>
    </row>
    <row r="2127" spans="1:20" ht="38.25">
      <c r="A2127" s="192">
        <v>283</v>
      </c>
      <c r="B2127" s="68"/>
      <c r="C2127" s="214" t="s">
        <v>115</v>
      </c>
      <c r="D2127" s="215">
        <v>45152</v>
      </c>
      <c r="E2127" s="192" t="s">
        <v>4952</v>
      </c>
      <c r="F2127" s="192" t="s">
        <v>6</v>
      </c>
      <c r="G2127" s="192">
        <v>1859221</v>
      </c>
      <c r="H2127" s="68"/>
      <c r="I2127" s="198" t="s">
        <v>6166</v>
      </c>
      <c r="J2127" s="68"/>
      <c r="K2127" s="68"/>
      <c r="L2127" s="68"/>
      <c r="M2127" s="68"/>
      <c r="N2127" s="362"/>
      <c r="O2127" s="362"/>
      <c r="P2127" s="216">
        <v>0</v>
      </c>
      <c r="Q2127" s="216">
        <v>361537.62</v>
      </c>
      <c r="R2127" s="68" t="s">
        <v>638</v>
      </c>
      <c r="S2127" s="363"/>
      <c r="T2127" s="277"/>
    </row>
    <row r="2128" spans="1:20" ht="38.25">
      <c r="A2128" s="192">
        <v>283</v>
      </c>
      <c r="B2128" s="68"/>
      <c r="C2128" s="214" t="s">
        <v>115</v>
      </c>
      <c r="D2128" s="215">
        <v>45152</v>
      </c>
      <c r="E2128" s="192" t="s">
        <v>4953</v>
      </c>
      <c r="F2128" s="192" t="s">
        <v>6</v>
      </c>
      <c r="G2128" s="192">
        <v>1859223</v>
      </c>
      <c r="H2128" s="68"/>
      <c r="I2128" s="198" t="s">
        <v>5783</v>
      </c>
      <c r="J2128" s="68"/>
      <c r="K2128" s="68"/>
      <c r="L2128" s="68"/>
      <c r="M2128" s="68"/>
      <c r="N2128" s="362"/>
      <c r="O2128" s="362"/>
      <c r="P2128" s="216">
        <v>0</v>
      </c>
      <c r="Q2128" s="216">
        <v>2524288.5499999998</v>
      </c>
      <c r="R2128" s="68" t="s">
        <v>638</v>
      </c>
      <c r="S2128" s="363"/>
      <c r="T2128" s="277"/>
    </row>
    <row r="2129" spans="1:20" ht="51">
      <c r="A2129" s="192">
        <v>155</v>
      </c>
      <c r="B2129" s="68"/>
      <c r="C2129" s="214" t="s">
        <v>75</v>
      </c>
      <c r="D2129" s="215">
        <v>45152</v>
      </c>
      <c r="E2129" s="192" t="s">
        <v>4954</v>
      </c>
      <c r="F2129" s="192" t="s">
        <v>3</v>
      </c>
      <c r="G2129" s="192">
        <v>2132676</v>
      </c>
      <c r="H2129" s="68"/>
      <c r="I2129" s="198" t="s">
        <v>6167</v>
      </c>
      <c r="J2129" s="68"/>
      <c r="K2129" s="68"/>
      <c r="L2129" s="68"/>
      <c r="M2129" s="68"/>
      <c r="N2129" s="362"/>
      <c r="O2129" s="362"/>
      <c r="P2129" s="216">
        <v>0</v>
      </c>
      <c r="Q2129" s="216">
        <v>1484.78</v>
      </c>
      <c r="R2129" s="68" t="s">
        <v>638</v>
      </c>
      <c r="S2129" s="363"/>
      <c r="T2129" s="277"/>
    </row>
    <row r="2130" spans="1:20" ht="63.75">
      <c r="A2130" s="192" t="s">
        <v>541</v>
      </c>
      <c r="B2130" s="68"/>
      <c r="C2130" s="214" t="s">
        <v>590</v>
      </c>
      <c r="D2130" s="215">
        <v>45152</v>
      </c>
      <c r="E2130" s="192" t="s">
        <v>4955</v>
      </c>
      <c r="F2130" s="192" t="s">
        <v>3</v>
      </c>
      <c r="G2130" s="192">
        <v>2132679</v>
      </c>
      <c r="H2130" s="68"/>
      <c r="I2130" s="198" t="s">
        <v>6168</v>
      </c>
      <c r="J2130" s="68"/>
      <c r="K2130" s="68"/>
      <c r="L2130" s="68"/>
      <c r="M2130" s="68"/>
      <c r="N2130" s="362"/>
      <c r="O2130" s="362"/>
      <c r="P2130" s="216">
        <v>0</v>
      </c>
      <c r="Q2130" s="216">
        <v>713</v>
      </c>
      <c r="R2130" s="68" t="s">
        <v>638</v>
      </c>
      <c r="S2130" s="363"/>
      <c r="T2130" s="277"/>
    </row>
    <row r="2131" spans="1:20" ht="89.25">
      <c r="A2131" s="192">
        <v>513</v>
      </c>
      <c r="B2131" s="68"/>
      <c r="C2131" s="214" t="s">
        <v>160</v>
      </c>
      <c r="D2131" s="215">
        <v>45152</v>
      </c>
      <c r="E2131" s="192" t="s">
        <v>4956</v>
      </c>
      <c r="F2131" s="192" t="s">
        <v>6</v>
      </c>
      <c r="G2131" s="192">
        <v>1859321</v>
      </c>
      <c r="H2131" s="68"/>
      <c r="I2131" s="198" t="s">
        <v>6169</v>
      </c>
      <c r="J2131" s="68"/>
      <c r="K2131" s="68"/>
      <c r="L2131" s="68"/>
      <c r="M2131" s="68"/>
      <c r="N2131" s="362"/>
      <c r="O2131" s="362"/>
      <c r="P2131" s="216">
        <v>0</v>
      </c>
      <c r="Q2131" s="216">
        <v>156828096.63999999</v>
      </c>
      <c r="R2131" s="68" t="s">
        <v>638</v>
      </c>
      <c r="S2131" s="363"/>
      <c r="T2131" s="277"/>
    </row>
    <row r="2132" spans="1:20" ht="76.5">
      <c r="A2132" s="192">
        <v>340</v>
      </c>
      <c r="B2132" s="68"/>
      <c r="C2132" s="214" t="s">
        <v>136</v>
      </c>
      <c r="D2132" s="215">
        <v>45152</v>
      </c>
      <c r="E2132" s="192" t="s">
        <v>4957</v>
      </c>
      <c r="F2132" s="192" t="s">
        <v>6</v>
      </c>
      <c r="G2132" s="192">
        <v>2373285</v>
      </c>
      <c r="H2132" s="68"/>
      <c r="I2132" s="198" t="s">
        <v>6170</v>
      </c>
      <c r="J2132" s="68"/>
      <c r="K2132" s="68"/>
      <c r="L2132" s="68"/>
      <c r="M2132" s="68"/>
      <c r="N2132" s="362"/>
      <c r="O2132" s="362"/>
      <c r="P2132" s="216">
        <v>0</v>
      </c>
      <c r="Q2132" s="216">
        <v>44497.120000000003</v>
      </c>
      <c r="R2132" s="68" t="s">
        <v>638</v>
      </c>
      <c r="S2132" s="363"/>
      <c r="T2132" s="277"/>
    </row>
    <row r="2133" spans="1:20" ht="63.75">
      <c r="A2133" s="192">
        <v>597</v>
      </c>
      <c r="B2133" s="68"/>
      <c r="C2133" s="214" t="s">
        <v>677</v>
      </c>
      <c r="D2133" s="215">
        <v>45152</v>
      </c>
      <c r="E2133" s="192" t="s">
        <v>4958</v>
      </c>
      <c r="F2133" s="192" t="s">
        <v>6</v>
      </c>
      <c r="G2133" s="192">
        <v>2373271</v>
      </c>
      <c r="H2133" s="68"/>
      <c r="I2133" s="198" t="s">
        <v>6171</v>
      </c>
      <c r="J2133" s="68"/>
      <c r="K2133" s="68"/>
      <c r="L2133" s="68"/>
      <c r="M2133" s="68"/>
      <c r="N2133" s="362"/>
      <c r="O2133" s="362"/>
      <c r="P2133" s="216">
        <v>0</v>
      </c>
      <c r="Q2133" s="216">
        <v>3120586.56</v>
      </c>
      <c r="R2133" s="68" t="s">
        <v>638</v>
      </c>
      <c r="S2133" s="363"/>
      <c r="T2133" s="277"/>
    </row>
    <row r="2134" spans="1:20" ht="51">
      <c r="A2134" s="192">
        <v>373</v>
      </c>
      <c r="B2134" s="68"/>
      <c r="C2134" s="214" t="s">
        <v>607</v>
      </c>
      <c r="D2134" s="215">
        <v>45152</v>
      </c>
      <c r="E2134" s="192" t="s">
        <v>4959</v>
      </c>
      <c r="F2134" s="192" t="s">
        <v>639</v>
      </c>
      <c r="G2134" s="192">
        <v>6211678</v>
      </c>
      <c r="H2134" s="68"/>
      <c r="I2134" s="198" t="s">
        <v>6172</v>
      </c>
      <c r="J2134" s="68"/>
      <c r="K2134" s="68"/>
      <c r="L2134" s="68"/>
      <c r="M2134" s="68"/>
      <c r="N2134" s="362"/>
      <c r="O2134" s="362"/>
      <c r="P2134" s="216">
        <v>0</v>
      </c>
      <c r="Q2134" s="216">
        <v>2840202.92</v>
      </c>
      <c r="R2134" s="68" t="s">
        <v>638</v>
      </c>
      <c r="S2134" s="363"/>
      <c r="T2134" s="277"/>
    </row>
    <row r="2135" spans="1:20" ht="51">
      <c r="A2135" s="192">
        <v>373</v>
      </c>
      <c r="B2135" s="68"/>
      <c r="C2135" s="214" t="s">
        <v>607</v>
      </c>
      <c r="D2135" s="215">
        <v>45152</v>
      </c>
      <c r="E2135" s="192" t="s">
        <v>4960</v>
      </c>
      <c r="F2135" s="192" t="s">
        <v>639</v>
      </c>
      <c r="G2135" s="192">
        <v>6211716</v>
      </c>
      <c r="H2135" s="68"/>
      <c r="I2135" s="198" t="s">
        <v>6173</v>
      </c>
      <c r="J2135" s="68"/>
      <c r="K2135" s="68"/>
      <c r="L2135" s="68"/>
      <c r="M2135" s="68"/>
      <c r="N2135" s="362"/>
      <c r="O2135" s="362"/>
      <c r="P2135" s="216">
        <v>0</v>
      </c>
      <c r="Q2135" s="216">
        <v>852060.88</v>
      </c>
      <c r="R2135" s="68" t="s">
        <v>638</v>
      </c>
      <c r="S2135" s="363"/>
      <c r="T2135" s="277"/>
    </row>
    <row r="2136" spans="1:20" ht="51">
      <c r="A2136" s="192">
        <v>16</v>
      </c>
      <c r="B2136" s="68"/>
      <c r="C2136" s="214" t="s">
        <v>40</v>
      </c>
      <c r="D2136" s="215">
        <v>45152</v>
      </c>
      <c r="E2136" s="192" t="s">
        <v>4961</v>
      </c>
      <c r="F2136" s="192" t="s">
        <v>3</v>
      </c>
      <c r="G2136" s="192">
        <v>2132562</v>
      </c>
      <c r="H2136" s="68"/>
      <c r="I2136" s="198" t="s">
        <v>6174</v>
      </c>
      <c r="J2136" s="68"/>
      <c r="K2136" s="68"/>
      <c r="L2136" s="68"/>
      <c r="M2136" s="68"/>
      <c r="N2136" s="362"/>
      <c r="O2136" s="362"/>
      <c r="P2136" s="216">
        <v>0</v>
      </c>
      <c r="Q2136" s="216">
        <v>748387.34</v>
      </c>
      <c r="R2136" s="68" t="s">
        <v>638</v>
      </c>
      <c r="S2136" s="363"/>
      <c r="T2136" s="277"/>
    </row>
    <row r="2137" spans="1:20" ht="63.75">
      <c r="A2137" s="192">
        <v>41</v>
      </c>
      <c r="B2137" s="68"/>
      <c r="C2137" s="214" t="s">
        <v>44</v>
      </c>
      <c r="D2137" s="215">
        <v>45152</v>
      </c>
      <c r="E2137" s="192" t="s">
        <v>4962</v>
      </c>
      <c r="F2137" s="192" t="s">
        <v>3</v>
      </c>
      <c r="G2137" s="192">
        <v>2132553</v>
      </c>
      <c r="H2137" s="68"/>
      <c r="I2137" s="198" t="s">
        <v>6175</v>
      </c>
      <c r="J2137" s="68"/>
      <c r="K2137" s="68"/>
      <c r="L2137" s="68"/>
      <c r="M2137" s="68"/>
      <c r="N2137" s="362"/>
      <c r="O2137" s="362"/>
      <c r="P2137" s="216">
        <v>0</v>
      </c>
      <c r="Q2137" s="216">
        <v>54810</v>
      </c>
      <c r="R2137" s="68" t="s">
        <v>638</v>
      </c>
      <c r="S2137" s="363"/>
      <c r="T2137" s="277"/>
    </row>
    <row r="2138" spans="1:20" ht="51">
      <c r="A2138" s="192">
        <v>16</v>
      </c>
      <c r="B2138" s="68"/>
      <c r="C2138" s="214" t="s">
        <v>40</v>
      </c>
      <c r="D2138" s="215">
        <v>45152</v>
      </c>
      <c r="E2138" s="192" t="s">
        <v>4963</v>
      </c>
      <c r="F2138" s="192" t="s">
        <v>3</v>
      </c>
      <c r="G2138" s="192">
        <v>2132563</v>
      </c>
      <c r="H2138" s="68"/>
      <c r="I2138" s="198" t="s">
        <v>6176</v>
      </c>
      <c r="J2138" s="68"/>
      <c r="K2138" s="68"/>
      <c r="L2138" s="68"/>
      <c r="M2138" s="68"/>
      <c r="N2138" s="362"/>
      <c r="O2138" s="362"/>
      <c r="P2138" s="216">
        <v>0</v>
      </c>
      <c r="Q2138" s="216">
        <v>463650.2</v>
      </c>
      <c r="R2138" s="68" t="s">
        <v>638</v>
      </c>
      <c r="S2138" s="363"/>
      <c r="T2138" s="277"/>
    </row>
    <row r="2139" spans="1:20" ht="63.75">
      <c r="A2139" s="192">
        <v>78</v>
      </c>
      <c r="B2139" s="68"/>
      <c r="C2139" s="214" t="s">
        <v>1380</v>
      </c>
      <c r="D2139" s="215">
        <v>45152</v>
      </c>
      <c r="E2139" s="192" t="s">
        <v>4964</v>
      </c>
      <c r="F2139" s="192" t="s">
        <v>3</v>
      </c>
      <c r="G2139" s="192">
        <v>2132571</v>
      </c>
      <c r="H2139" s="68"/>
      <c r="I2139" s="198" t="s">
        <v>6177</v>
      </c>
      <c r="J2139" s="68"/>
      <c r="K2139" s="68"/>
      <c r="L2139" s="68"/>
      <c r="M2139" s="68"/>
      <c r="N2139" s="362"/>
      <c r="O2139" s="362"/>
      <c r="P2139" s="216">
        <v>0</v>
      </c>
      <c r="Q2139" s="216">
        <v>13902.31</v>
      </c>
      <c r="R2139" s="68" t="s">
        <v>638</v>
      </c>
      <c r="S2139" s="363"/>
      <c r="T2139" s="277"/>
    </row>
    <row r="2140" spans="1:20" ht="89.25">
      <c r="A2140" s="192">
        <v>587</v>
      </c>
      <c r="B2140" s="68"/>
      <c r="C2140" s="214" t="s">
        <v>673</v>
      </c>
      <c r="D2140" s="215">
        <v>45152</v>
      </c>
      <c r="E2140" s="192" t="s">
        <v>4965</v>
      </c>
      <c r="F2140" s="192" t="s">
        <v>3</v>
      </c>
      <c r="G2140" s="192">
        <v>2132587</v>
      </c>
      <c r="H2140" s="68"/>
      <c r="I2140" s="198" t="s">
        <v>6178</v>
      </c>
      <c r="J2140" s="68"/>
      <c r="K2140" s="68"/>
      <c r="L2140" s="68"/>
      <c r="M2140" s="68"/>
      <c r="N2140" s="362"/>
      <c r="O2140" s="362"/>
      <c r="P2140" s="216">
        <v>0</v>
      </c>
      <c r="Q2140" s="216">
        <v>760544.48</v>
      </c>
      <c r="R2140" s="68" t="s">
        <v>638</v>
      </c>
      <c r="S2140" s="363"/>
      <c r="T2140" s="277"/>
    </row>
    <row r="2141" spans="1:20" ht="51">
      <c r="A2141" s="192">
        <v>513</v>
      </c>
      <c r="B2141" s="68"/>
      <c r="C2141" s="214" t="s">
        <v>160</v>
      </c>
      <c r="D2141" s="215">
        <v>45152</v>
      </c>
      <c r="E2141" s="192" t="s">
        <v>4966</v>
      </c>
      <c r="F2141" s="192" t="s">
        <v>14</v>
      </c>
      <c r="G2141" s="192">
        <v>2373264</v>
      </c>
      <c r="H2141" s="68"/>
      <c r="I2141" s="198" t="s">
        <v>6179</v>
      </c>
      <c r="J2141" s="68"/>
      <c r="K2141" s="68"/>
      <c r="L2141" s="68"/>
      <c r="M2141" s="68"/>
      <c r="N2141" s="362"/>
      <c r="O2141" s="362"/>
      <c r="P2141" s="216">
        <v>50</v>
      </c>
      <c r="Q2141" s="216">
        <v>0</v>
      </c>
      <c r="R2141" s="68" t="s">
        <v>638</v>
      </c>
      <c r="S2141" s="363"/>
      <c r="T2141" s="277"/>
    </row>
    <row r="2142" spans="1:20" ht="51">
      <c r="A2142" s="192">
        <v>513</v>
      </c>
      <c r="B2142" s="68"/>
      <c r="C2142" s="214" t="s">
        <v>160</v>
      </c>
      <c r="D2142" s="215">
        <v>45152</v>
      </c>
      <c r="E2142" s="192" t="s">
        <v>4967</v>
      </c>
      <c r="F2142" s="192" t="s">
        <v>14</v>
      </c>
      <c r="G2142" s="192">
        <v>2373266</v>
      </c>
      <c r="H2142" s="68"/>
      <c r="I2142" s="198" t="s">
        <v>6180</v>
      </c>
      <c r="J2142" s="68"/>
      <c r="K2142" s="68"/>
      <c r="L2142" s="68"/>
      <c r="M2142" s="68"/>
      <c r="N2142" s="362"/>
      <c r="O2142" s="362"/>
      <c r="P2142" s="216">
        <v>50</v>
      </c>
      <c r="Q2142" s="216">
        <v>0</v>
      </c>
      <c r="R2142" s="68" t="s">
        <v>638</v>
      </c>
      <c r="S2142" s="363"/>
      <c r="T2142" s="277"/>
    </row>
    <row r="2143" spans="1:20" ht="51">
      <c r="A2143" s="192">
        <v>513</v>
      </c>
      <c r="B2143" s="68"/>
      <c r="C2143" s="214" t="s">
        <v>160</v>
      </c>
      <c r="D2143" s="215">
        <v>45152</v>
      </c>
      <c r="E2143" s="192" t="s">
        <v>4968</v>
      </c>
      <c r="F2143" s="192" t="s">
        <v>14</v>
      </c>
      <c r="G2143" s="192">
        <v>2373268</v>
      </c>
      <c r="H2143" s="68"/>
      <c r="I2143" s="198" t="s">
        <v>6181</v>
      </c>
      <c r="J2143" s="68"/>
      <c r="K2143" s="68"/>
      <c r="L2143" s="68"/>
      <c r="M2143" s="68"/>
      <c r="N2143" s="362"/>
      <c r="O2143" s="362"/>
      <c r="P2143" s="216">
        <v>50</v>
      </c>
      <c r="Q2143" s="216">
        <v>0</v>
      </c>
      <c r="R2143" s="68" t="s">
        <v>638</v>
      </c>
      <c r="S2143" s="363"/>
      <c r="T2143" s="277"/>
    </row>
    <row r="2144" spans="1:20" ht="63.75">
      <c r="A2144" s="192">
        <v>597</v>
      </c>
      <c r="B2144" s="68"/>
      <c r="C2144" s="214" t="s">
        <v>677</v>
      </c>
      <c r="D2144" s="215">
        <v>45152</v>
      </c>
      <c r="E2144" s="192" t="s">
        <v>4969</v>
      </c>
      <c r="F2144" s="192" t="s">
        <v>14</v>
      </c>
      <c r="G2144" s="192">
        <v>2373272</v>
      </c>
      <c r="H2144" s="68"/>
      <c r="I2144" s="198" t="s">
        <v>6182</v>
      </c>
      <c r="J2144" s="68"/>
      <c r="K2144" s="68"/>
      <c r="L2144" s="68"/>
      <c r="M2144" s="68"/>
      <c r="N2144" s="362"/>
      <c r="O2144" s="362"/>
      <c r="P2144" s="216">
        <v>50</v>
      </c>
      <c r="Q2144" s="216">
        <v>0</v>
      </c>
      <c r="R2144" s="68" t="s">
        <v>638</v>
      </c>
      <c r="S2144" s="363"/>
      <c r="T2144" s="277"/>
    </row>
    <row r="2145" spans="1:20" ht="89.25">
      <c r="A2145" s="192">
        <v>10</v>
      </c>
      <c r="B2145" s="68"/>
      <c r="C2145" s="214" t="s">
        <v>38</v>
      </c>
      <c r="D2145" s="215">
        <v>45152</v>
      </c>
      <c r="E2145" s="192" t="s">
        <v>4970</v>
      </c>
      <c r="F2145" s="192" t="s">
        <v>14</v>
      </c>
      <c r="G2145" s="192">
        <v>2373274</v>
      </c>
      <c r="H2145" s="68"/>
      <c r="I2145" s="198" t="s">
        <v>6183</v>
      </c>
      <c r="J2145" s="68"/>
      <c r="K2145" s="68"/>
      <c r="L2145" s="68"/>
      <c r="M2145" s="68"/>
      <c r="N2145" s="362"/>
      <c r="O2145" s="362"/>
      <c r="P2145" s="216">
        <v>50</v>
      </c>
      <c r="Q2145" s="216">
        <v>0</v>
      </c>
      <c r="R2145" s="68" t="s">
        <v>638</v>
      </c>
      <c r="S2145" s="363"/>
      <c r="T2145" s="277"/>
    </row>
    <row r="2146" spans="1:20" ht="76.5">
      <c r="A2146" s="192">
        <v>10</v>
      </c>
      <c r="B2146" s="68"/>
      <c r="C2146" s="214" t="s">
        <v>38</v>
      </c>
      <c r="D2146" s="215">
        <v>45152</v>
      </c>
      <c r="E2146" s="192" t="s">
        <v>4971</v>
      </c>
      <c r="F2146" s="192" t="s">
        <v>14</v>
      </c>
      <c r="G2146" s="192">
        <v>2373276</v>
      </c>
      <c r="H2146" s="68"/>
      <c r="I2146" s="198" t="s">
        <v>6184</v>
      </c>
      <c r="J2146" s="68"/>
      <c r="K2146" s="68"/>
      <c r="L2146" s="68"/>
      <c r="M2146" s="68"/>
      <c r="N2146" s="362"/>
      <c r="O2146" s="362"/>
      <c r="P2146" s="216">
        <v>50</v>
      </c>
      <c r="Q2146" s="216">
        <v>0</v>
      </c>
      <c r="R2146" s="68" t="s">
        <v>638</v>
      </c>
      <c r="S2146" s="363"/>
      <c r="T2146" s="277"/>
    </row>
    <row r="2147" spans="1:20" ht="76.5">
      <c r="A2147" s="192">
        <v>10</v>
      </c>
      <c r="B2147" s="68"/>
      <c r="C2147" s="214" t="s">
        <v>38</v>
      </c>
      <c r="D2147" s="215">
        <v>45152</v>
      </c>
      <c r="E2147" s="192" t="s">
        <v>4972</v>
      </c>
      <c r="F2147" s="192" t="s">
        <v>14</v>
      </c>
      <c r="G2147" s="192">
        <v>2373278</v>
      </c>
      <c r="H2147" s="68"/>
      <c r="I2147" s="198" t="s">
        <v>6185</v>
      </c>
      <c r="J2147" s="68"/>
      <c r="K2147" s="68"/>
      <c r="L2147" s="68"/>
      <c r="M2147" s="68"/>
      <c r="N2147" s="362"/>
      <c r="O2147" s="362"/>
      <c r="P2147" s="216">
        <v>50</v>
      </c>
      <c r="Q2147" s="216">
        <v>0</v>
      </c>
      <c r="R2147" s="68" t="s">
        <v>638</v>
      </c>
      <c r="S2147" s="363"/>
      <c r="T2147" s="277"/>
    </row>
    <row r="2148" spans="1:20" ht="76.5">
      <c r="A2148" s="192">
        <v>10</v>
      </c>
      <c r="B2148" s="68"/>
      <c r="C2148" s="214" t="s">
        <v>38</v>
      </c>
      <c r="D2148" s="215">
        <v>45152</v>
      </c>
      <c r="E2148" s="192" t="s">
        <v>4973</v>
      </c>
      <c r="F2148" s="192" t="s">
        <v>14</v>
      </c>
      <c r="G2148" s="192">
        <v>2373282</v>
      </c>
      <c r="H2148" s="68"/>
      <c r="I2148" s="198" t="s">
        <v>6186</v>
      </c>
      <c r="J2148" s="68"/>
      <c r="K2148" s="68"/>
      <c r="L2148" s="68"/>
      <c r="M2148" s="68"/>
      <c r="N2148" s="362"/>
      <c r="O2148" s="362"/>
      <c r="P2148" s="216">
        <v>50</v>
      </c>
      <c r="Q2148" s="216">
        <v>0</v>
      </c>
      <c r="R2148" s="68" t="s">
        <v>638</v>
      </c>
      <c r="S2148" s="363"/>
      <c r="T2148" s="277"/>
    </row>
    <row r="2149" spans="1:20" ht="76.5">
      <c r="A2149" s="192">
        <v>10</v>
      </c>
      <c r="B2149" s="68"/>
      <c r="C2149" s="214" t="s">
        <v>38</v>
      </c>
      <c r="D2149" s="215">
        <v>45152</v>
      </c>
      <c r="E2149" s="192" t="s">
        <v>4974</v>
      </c>
      <c r="F2149" s="192" t="s">
        <v>14</v>
      </c>
      <c r="G2149" s="192">
        <v>2373284</v>
      </c>
      <c r="H2149" s="68"/>
      <c r="I2149" s="198" t="s">
        <v>6187</v>
      </c>
      <c r="J2149" s="68"/>
      <c r="K2149" s="68"/>
      <c r="L2149" s="68"/>
      <c r="M2149" s="68"/>
      <c r="N2149" s="362"/>
      <c r="O2149" s="362"/>
      <c r="P2149" s="216">
        <v>50</v>
      </c>
      <c r="Q2149" s="216">
        <v>0</v>
      </c>
      <c r="R2149" s="68" t="s">
        <v>638</v>
      </c>
      <c r="S2149" s="363"/>
      <c r="T2149" s="277"/>
    </row>
    <row r="2150" spans="1:20" ht="63.75">
      <c r="A2150" s="192">
        <v>340</v>
      </c>
      <c r="B2150" s="68"/>
      <c r="C2150" s="214" t="s">
        <v>136</v>
      </c>
      <c r="D2150" s="215">
        <v>45152</v>
      </c>
      <c r="E2150" s="192" t="s">
        <v>4975</v>
      </c>
      <c r="F2150" s="192" t="s">
        <v>14</v>
      </c>
      <c r="G2150" s="192">
        <v>2373286</v>
      </c>
      <c r="H2150" s="68"/>
      <c r="I2150" s="198" t="s">
        <v>6188</v>
      </c>
      <c r="J2150" s="68"/>
      <c r="K2150" s="68"/>
      <c r="L2150" s="68"/>
      <c r="M2150" s="68"/>
      <c r="N2150" s="362"/>
      <c r="O2150" s="362"/>
      <c r="P2150" s="216">
        <v>50</v>
      </c>
      <c r="Q2150" s="216">
        <v>0</v>
      </c>
      <c r="R2150" s="68" t="s">
        <v>638</v>
      </c>
      <c r="S2150" s="363"/>
      <c r="T2150" s="277"/>
    </row>
    <row r="2151" spans="1:20" ht="63.75">
      <c r="A2151" s="192">
        <v>513</v>
      </c>
      <c r="B2151" s="68"/>
      <c r="C2151" s="214" t="s">
        <v>160</v>
      </c>
      <c r="D2151" s="215">
        <v>45152</v>
      </c>
      <c r="E2151" s="192" t="s">
        <v>4976</v>
      </c>
      <c r="F2151" s="192" t="s">
        <v>10</v>
      </c>
      <c r="G2151" s="192">
        <v>1066256</v>
      </c>
      <c r="H2151" s="68"/>
      <c r="I2151" s="198" t="s">
        <v>6189</v>
      </c>
      <c r="J2151" s="68"/>
      <c r="K2151" s="68"/>
      <c r="L2151" s="68"/>
      <c r="M2151" s="68"/>
      <c r="N2151" s="362"/>
      <c r="O2151" s="362"/>
      <c r="P2151" s="216">
        <v>50</v>
      </c>
      <c r="Q2151" s="216">
        <v>0</v>
      </c>
      <c r="R2151" s="68" t="s">
        <v>638</v>
      </c>
      <c r="S2151" s="363"/>
      <c r="T2151" s="277"/>
    </row>
    <row r="2152" spans="1:20" ht="76.5">
      <c r="A2152" s="192">
        <v>117</v>
      </c>
      <c r="B2152" s="68"/>
      <c r="C2152" s="214" t="s">
        <v>54</v>
      </c>
      <c r="D2152" s="215">
        <v>45152</v>
      </c>
      <c r="E2152" s="192" t="s">
        <v>4977</v>
      </c>
      <c r="F2152" s="192" t="s">
        <v>10</v>
      </c>
      <c r="G2152" s="192">
        <v>1066258</v>
      </c>
      <c r="H2152" s="68"/>
      <c r="I2152" s="198" t="s">
        <v>6190</v>
      </c>
      <c r="J2152" s="68"/>
      <c r="K2152" s="68"/>
      <c r="L2152" s="68"/>
      <c r="M2152" s="68"/>
      <c r="N2152" s="362"/>
      <c r="O2152" s="362"/>
      <c r="P2152" s="216">
        <v>50</v>
      </c>
      <c r="Q2152" s="216">
        <v>0</v>
      </c>
      <c r="R2152" s="68" t="s">
        <v>638</v>
      </c>
      <c r="S2152" s="363"/>
      <c r="T2152" s="277"/>
    </row>
    <row r="2153" spans="1:20" ht="76.5">
      <c r="A2153" s="192">
        <v>513</v>
      </c>
      <c r="B2153" s="68"/>
      <c r="C2153" s="214" t="s">
        <v>160</v>
      </c>
      <c r="D2153" s="215">
        <v>45152</v>
      </c>
      <c r="E2153" s="192" t="s">
        <v>4978</v>
      </c>
      <c r="F2153" s="192" t="s">
        <v>10</v>
      </c>
      <c r="G2153" s="192">
        <v>1066269</v>
      </c>
      <c r="H2153" s="68"/>
      <c r="I2153" s="198" t="s">
        <v>6191</v>
      </c>
      <c r="J2153" s="68"/>
      <c r="K2153" s="68"/>
      <c r="L2153" s="68"/>
      <c r="M2153" s="68"/>
      <c r="N2153" s="362"/>
      <c r="O2153" s="362"/>
      <c r="P2153" s="216">
        <v>50</v>
      </c>
      <c r="Q2153" s="216">
        <v>0</v>
      </c>
      <c r="R2153" s="68" t="s">
        <v>638</v>
      </c>
      <c r="S2153" s="363"/>
      <c r="T2153" s="277"/>
    </row>
    <row r="2154" spans="1:20" ht="76.5">
      <c r="A2154" s="192">
        <v>117</v>
      </c>
      <c r="B2154" s="68"/>
      <c r="C2154" s="214" t="s">
        <v>54</v>
      </c>
      <c r="D2154" s="215">
        <v>45152</v>
      </c>
      <c r="E2154" s="192" t="s">
        <v>4979</v>
      </c>
      <c r="F2154" s="192" t="s">
        <v>10</v>
      </c>
      <c r="G2154" s="192">
        <v>1066274</v>
      </c>
      <c r="H2154" s="68"/>
      <c r="I2154" s="198" t="s">
        <v>6192</v>
      </c>
      <c r="J2154" s="68"/>
      <c r="K2154" s="68"/>
      <c r="L2154" s="68"/>
      <c r="M2154" s="68"/>
      <c r="N2154" s="362"/>
      <c r="O2154" s="362"/>
      <c r="P2154" s="216">
        <v>50</v>
      </c>
      <c r="Q2154" s="216">
        <v>0</v>
      </c>
      <c r="R2154" s="68" t="s">
        <v>638</v>
      </c>
      <c r="S2154" s="363"/>
      <c r="T2154" s="277"/>
    </row>
    <row r="2155" spans="1:20" ht="76.5">
      <c r="A2155" s="192">
        <v>20</v>
      </c>
      <c r="B2155" s="68"/>
      <c r="C2155" s="214" t="s">
        <v>41</v>
      </c>
      <c r="D2155" s="215">
        <v>45152</v>
      </c>
      <c r="E2155" s="192" t="s">
        <v>4980</v>
      </c>
      <c r="F2155" s="192" t="s">
        <v>10</v>
      </c>
      <c r="G2155" s="192">
        <v>1066276</v>
      </c>
      <c r="H2155" s="68"/>
      <c r="I2155" s="198" t="s">
        <v>6193</v>
      </c>
      <c r="J2155" s="68"/>
      <c r="K2155" s="68"/>
      <c r="L2155" s="68"/>
      <c r="M2155" s="68"/>
      <c r="N2155" s="362"/>
      <c r="O2155" s="362"/>
      <c r="P2155" s="216">
        <v>50</v>
      </c>
      <c r="Q2155" s="216">
        <v>0</v>
      </c>
      <c r="R2155" s="68" t="s">
        <v>638</v>
      </c>
      <c r="S2155" s="363"/>
      <c r="T2155" s="277"/>
    </row>
    <row r="2156" spans="1:20" ht="51">
      <c r="A2156" s="192">
        <v>573</v>
      </c>
      <c r="B2156" s="68"/>
      <c r="C2156" s="214" t="s">
        <v>167</v>
      </c>
      <c r="D2156" s="215">
        <v>45153</v>
      </c>
      <c r="E2156" s="192" t="s">
        <v>4981</v>
      </c>
      <c r="F2156" s="192" t="s">
        <v>3</v>
      </c>
      <c r="G2156" s="192">
        <v>2132847</v>
      </c>
      <c r="H2156" s="68"/>
      <c r="I2156" s="198" t="s">
        <v>6194</v>
      </c>
      <c r="J2156" s="68"/>
      <c r="K2156" s="68"/>
      <c r="L2156" s="68"/>
      <c r="M2156" s="68"/>
      <c r="N2156" s="362"/>
      <c r="O2156" s="362"/>
      <c r="P2156" s="216">
        <v>0</v>
      </c>
      <c r="Q2156" s="216">
        <v>22</v>
      </c>
      <c r="R2156" s="68" t="s">
        <v>638</v>
      </c>
      <c r="S2156" s="363"/>
      <c r="T2156" s="277"/>
    </row>
    <row r="2157" spans="1:20" ht="51">
      <c r="A2157" s="192">
        <v>25</v>
      </c>
      <c r="B2157" s="68"/>
      <c r="C2157" s="214" t="s">
        <v>42</v>
      </c>
      <c r="D2157" s="215">
        <v>45153</v>
      </c>
      <c r="E2157" s="192" t="s">
        <v>4982</v>
      </c>
      <c r="F2157" s="192" t="s">
        <v>3</v>
      </c>
      <c r="G2157" s="192">
        <v>2132858</v>
      </c>
      <c r="H2157" s="68"/>
      <c r="I2157" s="198" t="s">
        <v>6195</v>
      </c>
      <c r="J2157" s="68"/>
      <c r="K2157" s="68"/>
      <c r="L2157" s="68"/>
      <c r="M2157" s="68"/>
      <c r="N2157" s="362"/>
      <c r="O2157" s="362"/>
      <c r="P2157" s="216">
        <v>0</v>
      </c>
      <c r="Q2157" s="216">
        <v>30</v>
      </c>
      <c r="R2157" s="68" t="s">
        <v>638</v>
      </c>
      <c r="S2157" s="363"/>
      <c r="T2157" s="277"/>
    </row>
    <row r="2158" spans="1:20" ht="38.25">
      <c r="A2158" s="192" t="s">
        <v>550</v>
      </c>
      <c r="B2158" s="68"/>
      <c r="C2158" s="214" t="s">
        <v>589</v>
      </c>
      <c r="D2158" s="215">
        <v>45153</v>
      </c>
      <c r="E2158" s="192" t="s">
        <v>4983</v>
      </c>
      <c r="F2158" s="192" t="s">
        <v>3</v>
      </c>
      <c r="G2158" s="192">
        <v>2132861</v>
      </c>
      <c r="H2158" s="68"/>
      <c r="I2158" s="198" t="s">
        <v>6196</v>
      </c>
      <c r="J2158" s="68"/>
      <c r="K2158" s="68"/>
      <c r="L2158" s="68"/>
      <c r="M2158" s="68"/>
      <c r="N2158" s="362"/>
      <c r="O2158" s="362"/>
      <c r="P2158" s="216">
        <v>0</v>
      </c>
      <c r="Q2158" s="216">
        <v>232.5</v>
      </c>
      <c r="R2158" s="68" t="s">
        <v>638</v>
      </c>
      <c r="S2158" s="363"/>
      <c r="T2158" s="277"/>
    </row>
    <row r="2159" spans="1:20" ht="38.25">
      <c r="A2159" s="192" t="s">
        <v>550</v>
      </c>
      <c r="B2159" s="68"/>
      <c r="C2159" s="214" t="s">
        <v>589</v>
      </c>
      <c r="D2159" s="215">
        <v>45153</v>
      </c>
      <c r="E2159" s="192" t="s">
        <v>4984</v>
      </c>
      <c r="F2159" s="192" t="s">
        <v>3</v>
      </c>
      <c r="G2159" s="192">
        <v>2132862</v>
      </c>
      <c r="H2159" s="68"/>
      <c r="I2159" s="198" t="s">
        <v>6197</v>
      </c>
      <c r="J2159" s="68"/>
      <c r="K2159" s="68"/>
      <c r="L2159" s="68"/>
      <c r="M2159" s="68"/>
      <c r="N2159" s="362"/>
      <c r="O2159" s="362"/>
      <c r="P2159" s="216">
        <v>0</v>
      </c>
      <c r="Q2159" s="216">
        <v>232.5</v>
      </c>
      <c r="R2159" s="68" t="s">
        <v>638</v>
      </c>
      <c r="S2159" s="363"/>
      <c r="T2159" s="277"/>
    </row>
    <row r="2160" spans="1:20" ht="51">
      <c r="A2160" s="192">
        <v>86</v>
      </c>
      <c r="B2160" s="68"/>
      <c r="C2160" s="214" t="s">
        <v>50</v>
      </c>
      <c r="D2160" s="215">
        <v>45153</v>
      </c>
      <c r="E2160" s="192" t="s">
        <v>4985</v>
      </c>
      <c r="F2160" s="192" t="s">
        <v>3</v>
      </c>
      <c r="G2160" s="192">
        <v>2132870</v>
      </c>
      <c r="H2160" s="68"/>
      <c r="I2160" s="198" t="s">
        <v>6198</v>
      </c>
      <c r="J2160" s="68"/>
      <c r="K2160" s="68"/>
      <c r="L2160" s="68"/>
      <c r="M2160" s="68"/>
      <c r="N2160" s="362"/>
      <c r="O2160" s="362"/>
      <c r="P2160" s="216">
        <v>0</v>
      </c>
      <c r="Q2160" s="216">
        <v>48</v>
      </c>
      <c r="R2160" s="68" t="s">
        <v>638</v>
      </c>
      <c r="S2160" s="363"/>
      <c r="T2160" s="277"/>
    </row>
    <row r="2161" spans="1:20" ht="89.25">
      <c r="A2161" s="192" t="s">
        <v>544</v>
      </c>
      <c r="B2161" s="68"/>
      <c r="C2161" s="214" t="s">
        <v>683</v>
      </c>
      <c r="D2161" s="215">
        <v>45153</v>
      </c>
      <c r="E2161" s="192" t="s">
        <v>4986</v>
      </c>
      <c r="F2161" s="192" t="s">
        <v>600</v>
      </c>
      <c r="G2161" s="192">
        <v>5962218</v>
      </c>
      <c r="H2161" s="68"/>
      <c r="I2161" s="198" t="s">
        <v>6199</v>
      </c>
      <c r="J2161" s="68"/>
      <c r="K2161" s="68"/>
      <c r="L2161" s="68"/>
      <c r="M2161" s="68"/>
      <c r="N2161" s="362"/>
      <c r="O2161" s="362"/>
      <c r="P2161" s="216">
        <v>0</v>
      </c>
      <c r="Q2161" s="216">
        <v>4338</v>
      </c>
      <c r="R2161" s="68" t="s">
        <v>638</v>
      </c>
      <c r="S2161" s="363"/>
      <c r="T2161" s="277"/>
    </row>
    <row r="2162" spans="1:20" ht="89.25">
      <c r="A2162" s="192" t="s">
        <v>544</v>
      </c>
      <c r="B2162" s="68"/>
      <c r="C2162" s="214" t="s">
        <v>683</v>
      </c>
      <c r="D2162" s="215">
        <v>45153</v>
      </c>
      <c r="E2162" s="192" t="s">
        <v>4986</v>
      </c>
      <c r="F2162" s="192" t="s">
        <v>600</v>
      </c>
      <c r="G2162" s="192">
        <v>5516124</v>
      </c>
      <c r="H2162" s="68"/>
      <c r="I2162" s="198" t="s">
        <v>6200</v>
      </c>
      <c r="J2162" s="68"/>
      <c r="K2162" s="68"/>
      <c r="L2162" s="68"/>
      <c r="M2162" s="68"/>
      <c r="N2162" s="362"/>
      <c r="O2162" s="362"/>
      <c r="P2162" s="216">
        <v>0</v>
      </c>
      <c r="Q2162" s="216">
        <v>3000</v>
      </c>
      <c r="R2162" s="68" t="s">
        <v>638</v>
      </c>
      <c r="S2162" s="363"/>
      <c r="T2162" s="277"/>
    </row>
    <row r="2163" spans="1:20" ht="63.75">
      <c r="A2163" s="192">
        <v>53</v>
      </c>
      <c r="B2163" s="68"/>
      <c r="C2163" s="214" t="s">
        <v>1384</v>
      </c>
      <c r="D2163" s="215">
        <v>45153</v>
      </c>
      <c r="E2163" s="192" t="s">
        <v>4987</v>
      </c>
      <c r="F2163" s="192" t="s">
        <v>3</v>
      </c>
      <c r="G2163" s="192">
        <v>2132886</v>
      </c>
      <c r="H2163" s="68"/>
      <c r="I2163" s="198" t="s">
        <v>6201</v>
      </c>
      <c r="J2163" s="68"/>
      <c r="K2163" s="68"/>
      <c r="L2163" s="68"/>
      <c r="M2163" s="68"/>
      <c r="N2163" s="362"/>
      <c r="O2163" s="362"/>
      <c r="P2163" s="216">
        <v>0</v>
      </c>
      <c r="Q2163" s="216">
        <v>6500</v>
      </c>
      <c r="R2163" s="68" t="s">
        <v>638</v>
      </c>
      <c r="S2163" s="363"/>
      <c r="T2163" s="277"/>
    </row>
    <row r="2164" spans="1:20" ht="38.25">
      <c r="A2164" s="192">
        <v>46</v>
      </c>
      <c r="B2164" s="68"/>
      <c r="C2164" s="214" t="s">
        <v>1379</v>
      </c>
      <c r="D2164" s="215">
        <v>45153</v>
      </c>
      <c r="E2164" s="192" t="s">
        <v>4988</v>
      </c>
      <c r="F2164" s="192" t="s">
        <v>3</v>
      </c>
      <c r="G2164" s="192">
        <v>2132889</v>
      </c>
      <c r="H2164" s="68"/>
      <c r="I2164" s="198" t="s">
        <v>6202</v>
      </c>
      <c r="J2164" s="68"/>
      <c r="K2164" s="68"/>
      <c r="L2164" s="68"/>
      <c r="M2164" s="68"/>
      <c r="N2164" s="362"/>
      <c r="O2164" s="362"/>
      <c r="P2164" s="216">
        <v>0</v>
      </c>
      <c r="Q2164" s="216">
        <v>3000</v>
      </c>
      <c r="R2164" s="68" t="s">
        <v>638</v>
      </c>
      <c r="S2164" s="363"/>
      <c r="T2164" s="277"/>
    </row>
    <row r="2165" spans="1:20" ht="63.75">
      <c r="A2165" s="192">
        <v>155</v>
      </c>
      <c r="B2165" s="68"/>
      <c r="C2165" s="214" t="s">
        <v>75</v>
      </c>
      <c r="D2165" s="215">
        <v>45153</v>
      </c>
      <c r="E2165" s="192" t="s">
        <v>4989</v>
      </c>
      <c r="F2165" s="192" t="s">
        <v>3</v>
      </c>
      <c r="G2165" s="192">
        <v>2132913</v>
      </c>
      <c r="H2165" s="68"/>
      <c r="I2165" s="198" t="s">
        <v>6203</v>
      </c>
      <c r="J2165" s="68"/>
      <c r="K2165" s="68"/>
      <c r="L2165" s="68"/>
      <c r="M2165" s="68"/>
      <c r="N2165" s="362"/>
      <c r="O2165" s="362"/>
      <c r="P2165" s="216">
        <v>0</v>
      </c>
      <c r="Q2165" s="216">
        <v>2886.46</v>
      </c>
      <c r="R2165" s="68" t="s">
        <v>638</v>
      </c>
      <c r="S2165" s="363"/>
      <c r="T2165" s="277"/>
    </row>
    <row r="2166" spans="1:20" ht="51">
      <c r="A2166" s="192">
        <v>15</v>
      </c>
      <c r="B2166" s="68"/>
      <c r="C2166" s="214" t="s">
        <v>39</v>
      </c>
      <c r="D2166" s="215">
        <v>45153</v>
      </c>
      <c r="E2166" s="192" t="s">
        <v>4990</v>
      </c>
      <c r="F2166" s="192" t="s">
        <v>3</v>
      </c>
      <c r="G2166" s="192">
        <v>2132917</v>
      </c>
      <c r="H2166" s="68"/>
      <c r="I2166" s="198" t="s">
        <v>6204</v>
      </c>
      <c r="J2166" s="68"/>
      <c r="K2166" s="68"/>
      <c r="L2166" s="68"/>
      <c r="M2166" s="68"/>
      <c r="N2166" s="362"/>
      <c r="O2166" s="362"/>
      <c r="P2166" s="216">
        <v>0</v>
      </c>
      <c r="Q2166" s="216">
        <v>100</v>
      </c>
      <c r="R2166" s="68" t="s">
        <v>638</v>
      </c>
      <c r="S2166" s="363"/>
      <c r="T2166" s="277"/>
    </row>
    <row r="2167" spans="1:20" ht="51">
      <c r="A2167" s="192">
        <v>46</v>
      </c>
      <c r="B2167" s="68"/>
      <c r="C2167" s="214" t="s">
        <v>1379</v>
      </c>
      <c r="D2167" s="215">
        <v>45153</v>
      </c>
      <c r="E2167" s="192" t="s">
        <v>4991</v>
      </c>
      <c r="F2167" s="192" t="s">
        <v>3</v>
      </c>
      <c r="G2167" s="192">
        <v>2132927</v>
      </c>
      <c r="H2167" s="68"/>
      <c r="I2167" s="198" t="s">
        <v>6205</v>
      </c>
      <c r="J2167" s="68"/>
      <c r="K2167" s="68"/>
      <c r="L2167" s="68"/>
      <c r="M2167" s="68"/>
      <c r="N2167" s="362"/>
      <c r="O2167" s="362"/>
      <c r="P2167" s="216">
        <v>0</v>
      </c>
      <c r="Q2167" s="216">
        <v>3000</v>
      </c>
      <c r="R2167" s="68" t="s">
        <v>638</v>
      </c>
      <c r="S2167" s="363"/>
      <c r="T2167" s="277"/>
    </row>
    <row r="2168" spans="1:20" ht="38.25">
      <c r="A2168" s="192" t="s">
        <v>550</v>
      </c>
      <c r="B2168" s="68"/>
      <c r="C2168" s="214" t="s">
        <v>589</v>
      </c>
      <c r="D2168" s="215">
        <v>45153</v>
      </c>
      <c r="E2168" s="192" t="s">
        <v>4992</v>
      </c>
      <c r="F2168" s="192" t="s">
        <v>3</v>
      </c>
      <c r="G2168" s="192">
        <v>2132936</v>
      </c>
      <c r="H2168" s="68"/>
      <c r="I2168" s="198" t="s">
        <v>6206</v>
      </c>
      <c r="J2168" s="68"/>
      <c r="K2168" s="68"/>
      <c r="L2168" s="68"/>
      <c r="M2168" s="68"/>
      <c r="N2168" s="362"/>
      <c r="O2168" s="362"/>
      <c r="P2168" s="216">
        <v>0</v>
      </c>
      <c r="Q2168" s="216">
        <v>450</v>
      </c>
      <c r="R2168" s="68" t="s">
        <v>638</v>
      </c>
      <c r="S2168" s="363"/>
      <c r="T2168" s="277"/>
    </row>
    <row r="2169" spans="1:20" ht="51">
      <c r="A2169" s="192" t="s">
        <v>550</v>
      </c>
      <c r="B2169" s="68"/>
      <c r="C2169" s="214" t="s">
        <v>589</v>
      </c>
      <c r="D2169" s="215">
        <v>45153</v>
      </c>
      <c r="E2169" s="192" t="s">
        <v>4993</v>
      </c>
      <c r="F2169" s="192" t="s">
        <v>3</v>
      </c>
      <c r="G2169" s="192">
        <v>2132942</v>
      </c>
      <c r="H2169" s="68"/>
      <c r="I2169" s="198" t="s">
        <v>2830</v>
      </c>
      <c r="J2169" s="68"/>
      <c r="K2169" s="68"/>
      <c r="L2169" s="68"/>
      <c r="M2169" s="68"/>
      <c r="N2169" s="362"/>
      <c r="O2169" s="362"/>
      <c r="P2169" s="216">
        <v>0</v>
      </c>
      <c r="Q2169" s="216">
        <v>700</v>
      </c>
      <c r="R2169" s="68" t="s">
        <v>638</v>
      </c>
      <c r="S2169" s="363"/>
      <c r="T2169" s="277"/>
    </row>
    <row r="2170" spans="1:20" ht="51">
      <c r="A2170" s="192">
        <v>650</v>
      </c>
      <c r="B2170" s="68"/>
      <c r="C2170" s="214" t="s">
        <v>175</v>
      </c>
      <c r="D2170" s="215">
        <v>45153</v>
      </c>
      <c r="E2170" s="192" t="s">
        <v>4994</v>
      </c>
      <c r="F2170" s="192" t="s">
        <v>3</v>
      </c>
      <c r="G2170" s="192">
        <v>2132948</v>
      </c>
      <c r="H2170" s="68"/>
      <c r="I2170" s="198" t="s">
        <v>6207</v>
      </c>
      <c r="J2170" s="68"/>
      <c r="K2170" s="68"/>
      <c r="L2170" s="68"/>
      <c r="M2170" s="68"/>
      <c r="N2170" s="362"/>
      <c r="O2170" s="362"/>
      <c r="P2170" s="216">
        <v>0</v>
      </c>
      <c r="Q2170" s="216">
        <v>100</v>
      </c>
      <c r="R2170" s="68" t="s">
        <v>638</v>
      </c>
      <c r="S2170" s="363"/>
      <c r="T2170" s="277"/>
    </row>
    <row r="2171" spans="1:20" ht="51">
      <c r="A2171" s="192">
        <v>25</v>
      </c>
      <c r="B2171" s="68"/>
      <c r="C2171" s="214" t="s">
        <v>42</v>
      </c>
      <c r="D2171" s="215">
        <v>45153</v>
      </c>
      <c r="E2171" s="192" t="s">
        <v>4995</v>
      </c>
      <c r="F2171" s="192" t="s">
        <v>3</v>
      </c>
      <c r="G2171" s="192">
        <v>2132971</v>
      </c>
      <c r="H2171" s="68"/>
      <c r="I2171" s="198" t="s">
        <v>6208</v>
      </c>
      <c r="J2171" s="68"/>
      <c r="K2171" s="68"/>
      <c r="L2171" s="68"/>
      <c r="M2171" s="68"/>
      <c r="N2171" s="362"/>
      <c r="O2171" s="362"/>
      <c r="P2171" s="216">
        <v>0</v>
      </c>
      <c r="Q2171" s="216">
        <v>371</v>
      </c>
      <c r="R2171" s="68" t="s">
        <v>638</v>
      </c>
      <c r="S2171" s="363"/>
      <c r="T2171" s="277"/>
    </row>
    <row r="2172" spans="1:20" ht="51">
      <c r="A2172" s="192">
        <v>70</v>
      </c>
      <c r="B2172" s="68"/>
      <c r="C2172" s="214" t="s">
        <v>47</v>
      </c>
      <c r="D2172" s="215">
        <v>45153</v>
      </c>
      <c r="E2172" s="192" t="s">
        <v>4996</v>
      </c>
      <c r="F2172" s="192" t="s">
        <v>3</v>
      </c>
      <c r="G2172" s="192">
        <v>2132977</v>
      </c>
      <c r="H2172" s="68"/>
      <c r="I2172" s="198" t="s">
        <v>6209</v>
      </c>
      <c r="J2172" s="68"/>
      <c r="K2172" s="68"/>
      <c r="L2172" s="68"/>
      <c r="M2172" s="68"/>
      <c r="N2172" s="362"/>
      <c r="O2172" s="362"/>
      <c r="P2172" s="216">
        <v>0</v>
      </c>
      <c r="Q2172" s="216">
        <v>955</v>
      </c>
      <c r="R2172" s="68" t="s">
        <v>638</v>
      </c>
      <c r="S2172" s="363"/>
      <c r="T2172" s="277"/>
    </row>
    <row r="2173" spans="1:20" ht="63.75">
      <c r="A2173" s="192">
        <v>206</v>
      </c>
      <c r="B2173" s="68"/>
      <c r="C2173" s="214" t="s">
        <v>87</v>
      </c>
      <c r="D2173" s="215">
        <v>45153</v>
      </c>
      <c r="E2173" s="192" t="s">
        <v>4997</v>
      </c>
      <c r="F2173" s="192" t="s">
        <v>3</v>
      </c>
      <c r="G2173" s="192">
        <v>2132978</v>
      </c>
      <c r="H2173" s="68"/>
      <c r="I2173" s="198" t="s">
        <v>6210</v>
      </c>
      <c r="J2173" s="68"/>
      <c r="K2173" s="68"/>
      <c r="L2173" s="68"/>
      <c r="M2173" s="68"/>
      <c r="N2173" s="362"/>
      <c r="O2173" s="362"/>
      <c r="P2173" s="216">
        <v>0</v>
      </c>
      <c r="Q2173" s="216">
        <v>10</v>
      </c>
      <c r="R2173" s="68" t="s">
        <v>638</v>
      </c>
      <c r="S2173" s="363"/>
      <c r="T2173" s="277"/>
    </row>
    <row r="2174" spans="1:20" ht="63.75">
      <c r="A2174" s="192">
        <v>340</v>
      </c>
      <c r="B2174" s="68"/>
      <c r="C2174" s="214" t="s">
        <v>136</v>
      </c>
      <c r="D2174" s="215">
        <v>45153</v>
      </c>
      <c r="E2174" s="192" t="s">
        <v>4998</v>
      </c>
      <c r="F2174" s="192" t="s">
        <v>6</v>
      </c>
      <c r="G2174" s="192">
        <v>2374595</v>
      </c>
      <c r="H2174" s="68"/>
      <c r="I2174" s="198" t="s">
        <v>6211</v>
      </c>
      <c r="J2174" s="68"/>
      <c r="K2174" s="68"/>
      <c r="L2174" s="68"/>
      <c r="M2174" s="68"/>
      <c r="N2174" s="362"/>
      <c r="O2174" s="362"/>
      <c r="P2174" s="216">
        <v>0</v>
      </c>
      <c r="Q2174" s="216">
        <v>9212.98</v>
      </c>
      <c r="R2174" s="68" t="s">
        <v>638</v>
      </c>
      <c r="S2174" s="363"/>
      <c r="T2174" s="277"/>
    </row>
    <row r="2175" spans="1:20" ht="63.75">
      <c r="A2175" s="192">
        <v>340</v>
      </c>
      <c r="B2175" s="68"/>
      <c r="C2175" s="214" t="s">
        <v>136</v>
      </c>
      <c r="D2175" s="215">
        <v>45153</v>
      </c>
      <c r="E2175" s="192" t="s">
        <v>4999</v>
      </c>
      <c r="F2175" s="192" t="s">
        <v>6</v>
      </c>
      <c r="G2175" s="192">
        <v>2374593</v>
      </c>
      <c r="H2175" s="68"/>
      <c r="I2175" s="198" t="s">
        <v>6212</v>
      </c>
      <c r="J2175" s="68"/>
      <c r="K2175" s="68"/>
      <c r="L2175" s="68"/>
      <c r="M2175" s="68"/>
      <c r="N2175" s="362"/>
      <c r="O2175" s="362"/>
      <c r="P2175" s="216">
        <v>0</v>
      </c>
      <c r="Q2175" s="216">
        <v>47971.98</v>
      </c>
      <c r="R2175" s="68" t="s">
        <v>638</v>
      </c>
      <c r="S2175" s="363"/>
      <c r="T2175" s="277"/>
    </row>
    <row r="2176" spans="1:20" ht="63.75">
      <c r="A2176" s="192">
        <v>340</v>
      </c>
      <c r="B2176" s="68"/>
      <c r="C2176" s="214" t="s">
        <v>136</v>
      </c>
      <c r="D2176" s="215">
        <v>45153</v>
      </c>
      <c r="E2176" s="192" t="s">
        <v>5000</v>
      </c>
      <c r="F2176" s="192" t="s">
        <v>14</v>
      </c>
      <c r="G2176" s="192">
        <v>2374594</v>
      </c>
      <c r="H2176" s="68"/>
      <c r="I2176" s="198" t="s">
        <v>6213</v>
      </c>
      <c r="J2176" s="68"/>
      <c r="K2176" s="68"/>
      <c r="L2176" s="68"/>
      <c r="M2176" s="68"/>
      <c r="N2176" s="362"/>
      <c r="O2176" s="362"/>
      <c r="P2176" s="216">
        <v>50</v>
      </c>
      <c r="Q2176" s="216">
        <v>0</v>
      </c>
      <c r="R2176" s="68" t="s">
        <v>638</v>
      </c>
      <c r="S2176" s="363"/>
      <c r="T2176" s="277"/>
    </row>
    <row r="2177" spans="1:20" ht="51">
      <c r="A2177" s="192">
        <v>340</v>
      </c>
      <c r="B2177" s="68"/>
      <c r="C2177" s="214" t="s">
        <v>136</v>
      </c>
      <c r="D2177" s="215">
        <v>45153</v>
      </c>
      <c r="E2177" s="192" t="s">
        <v>5001</v>
      </c>
      <c r="F2177" s="192" t="s">
        <v>14</v>
      </c>
      <c r="G2177" s="192">
        <v>2374596</v>
      </c>
      <c r="H2177" s="68"/>
      <c r="I2177" s="198" t="s">
        <v>6214</v>
      </c>
      <c r="J2177" s="68"/>
      <c r="K2177" s="68"/>
      <c r="L2177" s="68"/>
      <c r="M2177" s="68"/>
      <c r="N2177" s="362"/>
      <c r="O2177" s="362"/>
      <c r="P2177" s="216">
        <v>50</v>
      </c>
      <c r="Q2177" s="216">
        <v>0</v>
      </c>
      <c r="R2177" s="68" t="s">
        <v>638</v>
      </c>
      <c r="S2177" s="363"/>
      <c r="T2177" s="277"/>
    </row>
    <row r="2178" spans="1:20" ht="63.75">
      <c r="A2178" s="192">
        <v>597</v>
      </c>
      <c r="B2178" s="68"/>
      <c r="C2178" s="214" t="s">
        <v>677</v>
      </c>
      <c r="D2178" s="215">
        <v>45153</v>
      </c>
      <c r="E2178" s="192" t="s">
        <v>5002</v>
      </c>
      <c r="F2178" s="192" t="s">
        <v>6</v>
      </c>
      <c r="G2178" s="192">
        <v>2374986</v>
      </c>
      <c r="H2178" s="68"/>
      <c r="I2178" s="198" t="s">
        <v>6215</v>
      </c>
      <c r="J2178" s="68"/>
      <c r="K2178" s="68"/>
      <c r="L2178" s="68"/>
      <c r="M2178" s="68"/>
      <c r="N2178" s="362"/>
      <c r="O2178" s="362"/>
      <c r="P2178" s="216">
        <v>0</v>
      </c>
      <c r="Q2178" s="216">
        <v>514500</v>
      </c>
      <c r="R2178" s="68" t="s">
        <v>638</v>
      </c>
      <c r="S2178" s="363"/>
      <c r="T2178" s="277"/>
    </row>
    <row r="2179" spans="1:20" ht="51">
      <c r="A2179" s="192">
        <v>578</v>
      </c>
      <c r="B2179" s="68"/>
      <c r="C2179" s="214" t="s">
        <v>168</v>
      </c>
      <c r="D2179" s="215">
        <v>45153</v>
      </c>
      <c r="E2179" s="192" t="s">
        <v>5003</v>
      </c>
      <c r="F2179" s="192" t="s">
        <v>3</v>
      </c>
      <c r="G2179" s="192">
        <v>2132843</v>
      </c>
      <c r="H2179" s="68"/>
      <c r="I2179" s="198" t="s">
        <v>6216</v>
      </c>
      <c r="J2179" s="68"/>
      <c r="K2179" s="68"/>
      <c r="L2179" s="68"/>
      <c r="M2179" s="68"/>
      <c r="N2179" s="362"/>
      <c r="O2179" s="362"/>
      <c r="P2179" s="216">
        <v>0</v>
      </c>
      <c r="Q2179" s="216">
        <v>6077.38</v>
      </c>
      <c r="R2179" s="68" t="s">
        <v>638</v>
      </c>
      <c r="S2179" s="363"/>
      <c r="T2179" s="277"/>
    </row>
    <row r="2180" spans="1:20" ht="51">
      <c r="A2180" s="192">
        <v>578</v>
      </c>
      <c r="B2180" s="68"/>
      <c r="C2180" s="214" t="s">
        <v>168</v>
      </c>
      <c r="D2180" s="215">
        <v>45153</v>
      </c>
      <c r="E2180" s="192" t="s">
        <v>5004</v>
      </c>
      <c r="F2180" s="192" t="s">
        <v>3</v>
      </c>
      <c r="G2180" s="192">
        <v>2132844</v>
      </c>
      <c r="H2180" s="68"/>
      <c r="I2180" s="198" t="s">
        <v>6217</v>
      </c>
      <c r="J2180" s="68"/>
      <c r="K2180" s="68"/>
      <c r="L2180" s="68"/>
      <c r="M2180" s="68"/>
      <c r="N2180" s="362"/>
      <c r="O2180" s="362"/>
      <c r="P2180" s="216">
        <v>0</v>
      </c>
      <c r="Q2180" s="216">
        <v>7245.28</v>
      </c>
      <c r="R2180" s="68" t="s">
        <v>638</v>
      </c>
      <c r="S2180" s="363"/>
      <c r="T2180" s="277"/>
    </row>
    <row r="2181" spans="1:20" ht="51">
      <c r="A2181" s="192">
        <v>15</v>
      </c>
      <c r="B2181" s="68"/>
      <c r="C2181" s="214" t="s">
        <v>39</v>
      </c>
      <c r="D2181" s="215">
        <v>45153</v>
      </c>
      <c r="E2181" s="192" t="s">
        <v>5005</v>
      </c>
      <c r="F2181" s="192" t="s">
        <v>3</v>
      </c>
      <c r="G2181" s="192">
        <v>2132849</v>
      </c>
      <c r="H2181" s="68"/>
      <c r="I2181" s="198" t="s">
        <v>6218</v>
      </c>
      <c r="J2181" s="68"/>
      <c r="K2181" s="68"/>
      <c r="L2181" s="68"/>
      <c r="M2181" s="68"/>
      <c r="N2181" s="362"/>
      <c r="O2181" s="362"/>
      <c r="P2181" s="216">
        <v>0</v>
      </c>
      <c r="Q2181" s="216">
        <v>100</v>
      </c>
      <c r="R2181" s="68" t="s">
        <v>638</v>
      </c>
      <c r="S2181" s="363"/>
      <c r="T2181" s="277"/>
    </row>
    <row r="2182" spans="1:20" ht="51">
      <c r="A2182" s="192">
        <v>15</v>
      </c>
      <c r="B2182" s="68"/>
      <c r="C2182" s="214" t="s">
        <v>39</v>
      </c>
      <c r="D2182" s="215">
        <v>45153</v>
      </c>
      <c r="E2182" s="192" t="s">
        <v>5006</v>
      </c>
      <c r="F2182" s="192" t="s">
        <v>3</v>
      </c>
      <c r="G2182" s="192">
        <v>2132852</v>
      </c>
      <c r="H2182" s="68"/>
      <c r="I2182" s="198" t="s">
        <v>6219</v>
      </c>
      <c r="J2182" s="68"/>
      <c r="K2182" s="68"/>
      <c r="L2182" s="68"/>
      <c r="M2182" s="68"/>
      <c r="N2182" s="362"/>
      <c r="O2182" s="362"/>
      <c r="P2182" s="216">
        <v>0</v>
      </c>
      <c r="Q2182" s="216">
        <v>100</v>
      </c>
      <c r="R2182" s="68" t="s">
        <v>638</v>
      </c>
      <c r="S2182" s="363"/>
      <c r="T2182" s="277"/>
    </row>
    <row r="2183" spans="1:20" ht="51">
      <c r="A2183" s="192">
        <v>15</v>
      </c>
      <c r="B2183" s="68"/>
      <c r="C2183" s="214" t="s">
        <v>39</v>
      </c>
      <c r="D2183" s="215">
        <v>45153</v>
      </c>
      <c r="E2183" s="192" t="s">
        <v>5007</v>
      </c>
      <c r="F2183" s="192" t="s">
        <v>3</v>
      </c>
      <c r="G2183" s="192">
        <v>2132853</v>
      </c>
      <c r="H2183" s="68"/>
      <c r="I2183" s="198" t="s">
        <v>6220</v>
      </c>
      <c r="J2183" s="68"/>
      <c r="K2183" s="68"/>
      <c r="L2183" s="68"/>
      <c r="M2183" s="68"/>
      <c r="N2183" s="362"/>
      <c r="O2183" s="362"/>
      <c r="P2183" s="216">
        <v>0</v>
      </c>
      <c r="Q2183" s="216">
        <v>100</v>
      </c>
      <c r="R2183" s="68" t="s">
        <v>638</v>
      </c>
      <c r="S2183" s="363"/>
      <c r="T2183" s="277"/>
    </row>
    <row r="2184" spans="1:20" ht="89.25">
      <c r="A2184" s="192">
        <v>587</v>
      </c>
      <c r="B2184" s="68"/>
      <c r="C2184" s="214" t="s">
        <v>673</v>
      </c>
      <c r="D2184" s="215">
        <v>45153</v>
      </c>
      <c r="E2184" s="192" t="s">
        <v>5008</v>
      </c>
      <c r="F2184" s="192" t="s">
        <v>3</v>
      </c>
      <c r="G2184" s="192">
        <v>2132871</v>
      </c>
      <c r="H2184" s="68"/>
      <c r="I2184" s="198" t="s">
        <v>6221</v>
      </c>
      <c r="J2184" s="68"/>
      <c r="K2184" s="68"/>
      <c r="L2184" s="68"/>
      <c r="M2184" s="68"/>
      <c r="N2184" s="362"/>
      <c r="O2184" s="362"/>
      <c r="P2184" s="216">
        <v>0</v>
      </c>
      <c r="Q2184" s="216">
        <v>1075522.8700000001</v>
      </c>
      <c r="R2184" s="68" t="s">
        <v>638</v>
      </c>
      <c r="S2184" s="363"/>
      <c r="T2184" s="277"/>
    </row>
    <row r="2185" spans="1:20" ht="51">
      <c r="A2185" s="192">
        <v>290</v>
      </c>
      <c r="B2185" s="68"/>
      <c r="C2185" s="214" t="s">
        <v>118</v>
      </c>
      <c r="D2185" s="215">
        <v>45153</v>
      </c>
      <c r="E2185" s="192" t="s">
        <v>5009</v>
      </c>
      <c r="F2185" s="192" t="s">
        <v>3</v>
      </c>
      <c r="G2185" s="192">
        <v>2132883</v>
      </c>
      <c r="H2185" s="68"/>
      <c r="I2185" s="198" t="s">
        <v>6222</v>
      </c>
      <c r="J2185" s="68"/>
      <c r="K2185" s="68"/>
      <c r="L2185" s="68"/>
      <c r="M2185" s="68"/>
      <c r="N2185" s="362"/>
      <c r="O2185" s="362"/>
      <c r="P2185" s="216">
        <v>0</v>
      </c>
      <c r="Q2185" s="216">
        <v>4657.82</v>
      </c>
      <c r="R2185" s="68" t="s">
        <v>638</v>
      </c>
      <c r="S2185" s="363"/>
      <c r="T2185" s="277"/>
    </row>
    <row r="2186" spans="1:20" ht="63.75">
      <c r="A2186" s="192">
        <v>572</v>
      </c>
      <c r="B2186" s="68"/>
      <c r="C2186" s="214" t="s">
        <v>166</v>
      </c>
      <c r="D2186" s="215">
        <v>45153</v>
      </c>
      <c r="E2186" s="192" t="s">
        <v>5010</v>
      </c>
      <c r="F2186" s="192" t="s">
        <v>3</v>
      </c>
      <c r="G2186" s="192">
        <v>2132908</v>
      </c>
      <c r="H2186" s="68"/>
      <c r="I2186" s="198" t="s">
        <v>6223</v>
      </c>
      <c r="J2186" s="68"/>
      <c r="K2186" s="68"/>
      <c r="L2186" s="68"/>
      <c r="M2186" s="68"/>
      <c r="N2186" s="362"/>
      <c r="O2186" s="362"/>
      <c r="P2186" s="216">
        <v>0</v>
      </c>
      <c r="Q2186" s="216">
        <v>157.52000000000001</v>
      </c>
      <c r="R2186" s="68" t="s">
        <v>638</v>
      </c>
      <c r="S2186" s="363"/>
      <c r="T2186" s="277"/>
    </row>
    <row r="2187" spans="1:20" ht="63.75">
      <c r="A2187" s="192">
        <v>513</v>
      </c>
      <c r="B2187" s="68"/>
      <c r="C2187" s="214" t="s">
        <v>160</v>
      </c>
      <c r="D2187" s="215">
        <v>45153</v>
      </c>
      <c r="E2187" s="192" t="s">
        <v>5011</v>
      </c>
      <c r="F2187" s="192" t="s">
        <v>14</v>
      </c>
      <c r="G2187" s="192">
        <v>2374985</v>
      </c>
      <c r="H2187" s="68"/>
      <c r="I2187" s="198" t="s">
        <v>6224</v>
      </c>
      <c r="J2187" s="68"/>
      <c r="K2187" s="68"/>
      <c r="L2187" s="68"/>
      <c r="M2187" s="68"/>
      <c r="N2187" s="362"/>
      <c r="O2187" s="362"/>
      <c r="P2187" s="216">
        <v>50</v>
      </c>
      <c r="Q2187" s="216">
        <v>0</v>
      </c>
      <c r="R2187" s="68" t="s">
        <v>638</v>
      </c>
      <c r="S2187" s="363"/>
      <c r="T2187" s="277"/>
    </row>
    <row r="2188" spans="1:20" ht="63.75">
      <c r="A2188" s="192">
        <v>597</v>
      </c>
      <c r="B2188" s="68"/>
      <c r="C2188" s="214" t="s">
        <v>677</v>
      </c>
      <c r="D2188" s="215">
        <v>45153</v>
      </c>
      <c r="E2188" s="192" t="s">
        <v>5012</v>
      </c>
      <c r="F2188" s="192" t="s">
        <v>14</v>
      </c>
      <c r="G2188" s="192">
        <v>2374987</v>
      </c>
      <c r="H2188" s="68"/>
      <c r="I2188" s="198" t="s">
        <v>6225</v>
      </c>
      <c r="J2188" s="68"/>
      <c r="K2188" s="68"/>
      <c r="L2188" s="68"/>
      <c r="M2188" s="68"/>
      <c r="N2188" s="362"/>
      <c r="O2188" s="362"/>
      <c r="P2188" s="216">
        <v>50</v>
      </c>
      <c r="Q2188" s="216">
        <v>0</v>
      </c>
      <c r="R2188" s="68" t="s">
        <v>638</v>
      </c>
      <c r="S2188" s="363"/>
      <c r="T2188" s="277"/>
    </row>
    <row r="2189" spans="1:20" ht="89.25">
      <c r="A2189" s="192">
        <v>132</v>
      </c>
      <c r="B2189" s="68"/>
      <c r="C2189" s="214" t="s">
        <v>59</v>
      </c>
      <c r="D2189" s="215">
        <v>45153</v>
      </c>
      <c r="E2189" s="192" t="s">
        <v>5013</v>
      </c>
      <c r="F2189" s="192" t="s">
        <v>12</v>
      </c>
      <c r="G2189" s="192">
        <v>1066381</v>
      </c>
      <c r="H2189" s="68"/>
      <c r="I2189" s="198" t="s">
        <v>6226</v>
      </c>
      <c r="J2189" s="68"/>
      <c r="K2189" s="68"/>
      <c r="L2189" s="68"/>
      <c r="M2189" s="68"/>
      <c r="N2189" s="362"/>
      <c r="O2189" s="362"/>
      <c r="P2189" s="216">
        <v>118.53</v>
      </c>
      <c r="Q2189" s="216">
        <v>0</v>
      </c>
      <c r="R2189" s="68" t="s">
        <v>638</v>
      </c>
      <c r="S2189" s="363"/>
      <c r="T2189" s="277"/>
    </row>
    <row r="2190" spans="1:20" ht="89.25">
      <c r="A2190" s="192">
        <v>132</v>
      </c>
      <c r="B2190" s="68"/>
      <c r="C2190" s="214" t="s">
        <v>59</v>
      </c>
      <c r="D2190" s="215">
        <v>45153</v>
      </c>
      <c r="E2190" s="192" t="s">
        <v>5014</v>
      </c>
      <c r="F2190" s="192" t="s">
        <v>10</v>
      </c>
      <c r="G2190" s="192">
        <v>1066381</v>
      </c>
      <c r="H2190" s="68"/>
      <c r="I2190" s="198" t="s">
        <v>6227</v>
      </c>
      <c r="J2190" s="68"/>
      <c r="K2190" s="68"/>
      <c r="L2190" s="68"/>
      <c r="M2190" s="68"/>
      <c r="N2190" s="362"/>
      <c r="O2190" s="362"/>
      <c r="P2190" s="216">
        <v>50</v>
      </c>
      <c r="Q2190" s="216">
        <v>0</v>
      </c>
      <c r="R2190" s="68" t="s">
        <v>638</v>
      </c>
      <c r="S2190" s="363"/>
      <c r="T2190" s="277"/>
    </row>
    <row r="2191" spans="1:20" ht="63.75">
      <c r="A2191" s="192">
        <v>117</v>
      </c>
      <c r="B2191" s="68"/>
      <c r="C2191" s="214" t="s">
        <v>54</v>
      </c>
      <c r="D2191" s="215">
        <v>45153</v>
      </c>
      <c r="E2191" s="192" t="s">
        <v>5015</v>
      </c>
      <c r="F2191" s="192" t="s">
        <v>10</v>
      </c>
      <c r="G2191" s="192">
        <v>1066382</v>
      </c>
      <c r="H2191" s="68"/>
      <c r="I2191" s="198" t="s">
        <v>6228</v>
      </c>
      <c r="J2191" s="68"/>
      <c r="K2191" s="68"/>
      <c r="L2191" s="68"/>
      <c r="M2191" s="68"/>
      <c r="N2191" s="362"/>
      <c r="O2191" s="362"/>
      <c r="P2191" s="216">
        <v>50</v>
      </c>
      <c r="Q2191" s="216">
        <v>0</v>
      </c>
      <c r="R2191" s="68" t="s">
        <v>638</v>
      </c>
      <c r="S2191" s="363"/>
      <c r="T2191" s="277"/>
    </row>
    <row r="2192" spans="1:20" ht="89.25">
      <c r="A2192" s="192">
        <v>597</v>
      </c>
      <c r="B2192" s="68"/>
      <c r="C2192" s="214" t="s">
        <v>677</v>
      </c>
      <c r="D2192" s="215">
        <v>45153</v>
      </c>
      <c r="E2192" s="192" t="s">
        <v>5016</v>
      </c>
      <c r="F2192" s="192" t="s">
        <v>10</v>
      </c>
      <c r="G2192" s="192">
        <v>1066367</v>
      </c>
      <c r="H2192" s="68"/>
      <c r="I2192" s="198" t="s">
        <v>6229</v>
      </c>
      <c r="J2192" s="68"/>
      <c r="K2192" s="68"/>
      <c r="L2192" s="68"/>
      <c r="M2192" s="68"/>
      <c r="N2192" s="362"/>
      <c r="O2192" s="362"/>
      <c r="P2192" s="216">
        <v>6200.33</v>
      </c>
      <c r="Q2192" s="216">
        <v>0</v>
      </c>
      <c r="R2192" s="68" t="s">
        <v>638</v>
      </c>
      <c r="S2192" s="363"/>
      <c r="T2192" s="277"/>
    </row>
    <row r="2193" spans="1:20" ht="89.25">
      <c r="A2193" s="192">
        <v>597</v>
      </c>
      <c r="B2193" s="68"/>
      <c r="C2193" s="214" t="s">
        <v>677</v>
      </c>
      <c r="D2193" s="215">
        <v>45153</v>
      </c>
      <c r="E2193" s="192" t="s">
        <v>5017</v>
      </c>
      <c r="F2193" s="192" t="s">
        <v>10</v>
      </c>
      <c r="G2193" s="192">
        <v>1066369</v>
      </c>
      <c r="H2193" s="68"/>
      <c r="I2193" s="198" t="s">
        <v>6230</v>
      </c>
      <c r="J2193" s="68"/>
      <c r="K2193" s="68"/>
      <c r="L2193" s="68"/>
      <c r="M2193" s="68"/>
      <c r="N2193" s="362"/>
      <c r="O2193" s="362"/>
      <c r="P2193" s="216">
        <v>4400.82</v>
      </c>
      <c r="Q2193" s="216">
        <v>0</v>
      </c>
      <c r="R2193" s="68" t="s">
        <v>638</v>
      </c>
      <c r="S2193" s="363"/>
      <c r="T2193" s="277"/>
    </row>
    <row r="2194" spans="1:20" ht="89.25">
      <c r="A2194" s="192">
        <v>597</v>
      </c>
      <c r="B2194" s="68"/>
      <c r="C2194" s="214" t="s">
        <v>677</v>
      </c>
      <c r="D2194" s="215">
        <v>45153</v>
      </c>
      <c r="E2194" s="192" t="s">
        <v>5018</v>
      </c>
      <c r="F2194" s="192" t="s">
        <v>10</v>
      </c>
      <c r="G2194" s="192">
        <v>1066372</v>
      </c>
      <c r="H2194" s="68"/>
      <c r="I2194" s="198" t="s">
        <v>6231</v>
      </c>
      <c r="J2194" s="68"/>
      <c r="K2194" s="68"/>
      <c r="L2194" s="68"/>
      <c r="M2194" s="68"/>
      <c r="N2194" s="362"/>
      <c r="O2194" s="362"/>
      <c r="P2194" s="216">
        <v>5299.2</v>
      </c>
      <c r="Q2194" s="216">
        <v>0</v>
      </c>
      <c r="R2194" s="68" t="s">
        <v>638</v>
      </c>
      <c r="S2194" s="363"/>
      <c r="T2194" s="277"/>
    </row>
    <row r="2195" spans="1:20" ht="89.25">
      <c r="A2195" s="192">
        <v>597</v>
      </c>
      <c r="B2195" s="68"/>
      <c r="C2195" s="214" t="s">
        <v>677</v>
      </c>
      <c r="D2195" s="215">
        <v>45153</v>
      </c>
      <c r="E2195" s="192" t="s">
        <v>5019</v>
      </c>
      <c r="F2195" s="192" t="s">
        <v>10</v>
      </c>
      <c r="G2195" s="192">
        <v>1066374</v>
      </c>
      <c r="H2195" s="68"/>
      <c r="I2195" s="198" t="s">
        <v>6232</v>
      </c>
      <c r="J2195" s="68"/>
      <c r="K2195" s="68"/>
      <c r="L2195" s="68"/>
      <c r="M2195" s="68"/>
      <c r="N2195" s="362"/>
      <c r="O2195" s="362"/>
      <c r="P2195" s="216">
        <v>8361.44</v>
      </c>
      <c r="Q2195" s="216">
        <v>0</v>
      </c>
      <c r="R2195" s="68" t="s">
        <v>638</v>
      </c>
      <c r="S2195" s="363"/>
      <c r="T2195" s="277"/>
    </row>
    <row r="2196" spans="1:20" ht="89.25">
      <c r="A2196" s="192">
        <v>597</v>
      </c>
      <c r="B2196" s="68"/>
      <c r="C2196" s="214" t="s">
        <v>677</v>
      </c>
      <c r="D2196" s="215">
        <v>45153</v>
      </c>
      <c r="E2196" s="192" t="s">
        <v>5020</v>
      </c>
      <c r="F2196" s="192" t="s">
        <v>10</v>
      </c>
      <c r="G2196" s="192">
        <v>1066376</v>
      </c>
      <c r="H2196" s="68"/>
      <c r="I2196" s="198" t="s">
        <v>6233</v>
      </c>
      <c r="J2196" s="68"/>
      <c r="K2196" s="68"/>
      <c r="L2196" s="68"/>
      <c r="M2196" s="68"/>
      <c r="N2196" s="362"/>
      <c r="O2196" s="362"/>
      <c r="P2196" s="216">
        <v>10687.46</v>
      </c>
      <c r="Q2196" s="216">
        <v>0</v>
      </c>
      <c r="R2196" s="68" t="s">
        <v>638</v>
      </c>
      <c r="S2196" s="363"/>
      <c r="T2196" s="277"/>
    </row>
    <row r="2197" spans="1:20" ht="38.25">
      <c r="A2197" s="192">
        <v>213</v>
      </c>
      <c r="B2197" s="68"/>
      <c r="C2197" s="214" t="s">
        <v>91</v>
      </c>
      <c r="D2197" s="215">
        <v>45154</v>
      </c>
      <c r="E2197" s="192" t="s">
        <v>5021</v>
      </c>
      <c r="F2197" s="192" t="s">
        <v>3</v>
      </c>
      <c r="G2197" s="192">
        <v>2133140</v>
      </c>
      <c r="H2197" s="68"/>
      <c r="I2197" s="198" t="s">
        <v>4412</v>
      </c>
      <c r="J2197" s="68"/>
      <c r="K2197" s="68"/>
      <c r="L2197" s="68"/>
      <c r="M2197" s="68"/>
      <c r="N2197" s="362"/>
      <c r="O2197" s="362"/>
      <c r="P2197" s="216">
        <v>0</v>
      </c>
      <c r="Q2197" s="216">
        <v>30</v>
      </c>
      <c r="R2197" s="68" t="s">
        <v>638</v>
      </c>
      <c r="S2197" s="363"/>
      <c r="T2197" s="277"/>
    </row>
    <row r="2198" spans="1:20" ht="51">
      <c r="A2198" s="192">
        <v>254</v>
      </c>
      <c r="B2198" s="68"/>
      <c r="C2198" s="214" t="s">
        <v>105</v>
      </c>
      <c r="D2198" s="215">
        <v>45154</v>
      </c>
      <c r="E2198" s="192" t="s">
        <v>5022</v>
      </c>
      <c r="F2198" s="192" t="s">
        <v>3</v>
      </c>
      <c r="G2198" s="192">
        <v>2133146</v>
      </c>
      <c r="H2198" s="68"/>
      <c r="I2198" s="198" t="s">
        <v>6234</v>
      </c>
      <c r="J2198" s="68"/>
      <c r="K2198" s="68"/>
      <c r="L2198" s="68"/>
      <c r="M2198" s="68"/>
      <c r="N2198" s="362"/>
      <c r="O2198" s="362"/>
      <c r="P2198" s="216">
        <v>0</v>
      </c>
      <c r="Q2198" s="216">
        <v>170</v>
      </c>
      <c r="R2198" s="68" t="s">
        <v>638</v>
      </c>
      <c r="S2198" s="363"/>
      <c r="T2198" s="277"/>
    </row>
    <row r="2199" spans="1:20" ht="51">
      <c r="A2199" s="192">
        <v>599</v>
      </c>
      <c r="B2199" s="68"/>
      <c r="C2199" s="214" t="s">
        <v>1249</v>
      </c>
      <c r="D2199" s="215">
        <v>45154</v>
      </c>
      <c r="E2199" s="192" t="s">
        <v>5023</v>
      </c>
      <c r="F2199" s="192" t="s">
        <v>3</v>
      </c>
      <c r="G2199" s="192">
        <v>2133157</v>
      </c>
      <c r="H2199" s="68"/>
      <c r="I2199" s="198" t="s">
        <v>6235</v>
      </c>
      <c r="J2199" s="68"/>
      <c r="K2199" s="68"/>
      <c r="L2199" s="68"/>
      <c r="M2199" s="68"/>
      <c r="N2199" s="362"/>
      <c r="O2199" s="362"/>
      <c r="P2199" s="216">
        <v>0</v>
      </c>
      <c r="Q2199" s="216">
        <v>390</v>
      </c>
      <c r="R2199" s="68" t="s">
        <v>638</v>
      </c>
      <c r="S2199" s="363"/>
      <c r="T2199" s="277"/>
    </row>
    <row r="2200" spans="1:20" ht="51">
      <c r="A2200" s="192">
        <v>599</v>
      </c>
      <c r="B2200" s="68"/>
      <c r="C2200" s="214" t="s">
        <v>1249</v>
      </c>
      <c r="D2200" s="215">
        <v>45154</v>
      </c>
      <c r="E2200" s="192" t="s">
        <v>5024</v>
      </c>
      <c r="F2200" s="192" t="s">
        <v>3</v>
      </c>
      <c r="G2200" s="192">
        <v>2133160</v>
      </c>
      <c r="H2200" s="68"/>
      <c r="I2200" s="198" t="s">
        <v>6236</v>
      </c>
      <c r="J2200" s="68"/>
      <c r="K2200" s="68"/>
      <c r="L2200" s="68"/>
      <c r="M2200" s="68"/>
      <c r="N2200" s="362"/>
      <c r="O2200" s="362"/>
      <c r="P2200" s="216">
        <v>0</v>
      </c>
      <c r="Q2200" s="216">
        <v>54</v>
      </c>
      <c r="R2200" s="68" t="s">
        <v>638</v>
      </c>
      <c r="S2200" s="363"/>
      <c r="T2200" s="277"/>
    </row>
    <row r="2201" spans="1:20" ht="51">
      <c r="A2201" s="192">
        <v>650</v>
      </c>
      <c r="B2201" s="68"/>
      <c r="C2201" s="214" t="s">
        <v>175</v>
      </c>
      <c r="D2201" s="215">
        <v>45154</v>
      </c>
      <c r="E2201" s="192" t="s">
        <v>5025</v>
      </c>
      <c r="F2201" s="192" t="s">
        <v>3</v>
      </c>
      <c r="G2201" s="192">
        <v>2133163</v>
      </c>
      <c r="H2201" s="68"/>
      <c r="I2201" s="198" t="s">
        <v>6237</v>
      </c>
      <c r="J2201" s="68"/>
      <c r="K2201" s="68"/>
      <c r="L2201" s="68"/>
      <c r="M2201" s="68"/>
      <c r="N2201" s="362"/>
      <c r="O2201" s="362"/>
      <c r="P2201" s="216">
        <v>0</v>
      </c>
      <c r="Q2201" s="216">
        <v>120</v>
      </c>
      <c r="R2201" s="68" t="s">
        <v>638</v>
      </c>
      <c r="S2201" s="363"/>
      <c r="T2201" s="277"/>
    </row>
    <row r="2202" spans="1:20" ht="51">
      <c r="A2202" s="192">
        <v>15</v>
      </c>
      <c r="B2202" s="68"/>
      <c r="C2202" s="214" t="s">
        <v>39</v>
      </c>
      <c r="D2202" s="215">
        <v>45154</v>
      </c>
      <c r="E2202" s="192" t="s">
        <v>5026</v>
      </c>
      <c r="F2202" s="192" t="s">
        <v>3</v>
      </c>
      <c r="G2202" s="192">
        <v>2133164</v>
      </c>
      <c r="H2202" s="68"/>
      <c r="I2202" s="198" t="s">
        <v>6238</v>
      </c>
      <c r="J2202" s="68"/>
      <c r="K2202" s="68"/>
      <c r="L2202" s="68"/>
      <c r="M2202" s="68"/>
      <c r="N2202" s="362"/>
      <c r="O2202" s="362"/>
      <c r="P2202" s="216">
        <v>0</v>
      </c>
      <c r="Q2202" s="216">
        <v>489.85</v>
      </c>
      <c r="R2202" s="68" t="s">
        <v>638</v>
      </c>
      <c r="S2202" s="363"/>
      <c r="T2202" s="277"/>
    </row>
    <row r="2203" spans="1:20" ht="51">
      <c r="A2203" s="192">
        <v>254</v>
      </c>
      <c r="B2203" s="68"/>
      <c r="C2203" s="214" t="s">
        <v>105</v>
      </c>
      <c r="D2203" s="215">
        <v>45154</v>
      </c>
      <c r="E2203" s="192" t="s">
        <v>5027</v>
      </c>
      <c r="F2203" s="192" t="s">
        <v>3</v>
      </c>
      <c r="G2203" s="192">
        <v>2133168</v>
      </c>
      <c r="H2203" s="68"/>
      <c r="I2203" s="198" t="s">
        <v>6239</v>
      </c>
      <c r="J2203" s="68"/>
      <c r="K2203" s="68"/>
      <c r="L2203" s="68"/>
      <c r="M2203" s="68"/>
      <c r="N2203" s="362"/>
      <c r="O2203" s="362"/>
      <c r="P2203" s="216">
        <v>0</v>
      </c>
      <c r="Q2203" s="216">
        <v>140</v>
      </c>
      <c r="R2203" s="68" t="s">
        <v>638</v>
      </c>
      <c r="S2203" s="363"/>
      <c r="T2203" s="277"/>
    </row>
    <row r="2204" spans="1:20" ht="38.25">
      <c r="A2204" s="192">
        <v>46</v>
      </c>
      <c r="B2204" s="68"/>
      <c r="C2204" s="214" t="s">
        <v>1379</v>
      </c>
      <c r="D2204" s="215">
        <v>45154</v>
      </c>
      <c r="E2204" s="192" t="s">
        <v>5028</v>
      </c>
      <c r="F2204" s="192" t="s">
        <v>3</v>
      </c>
      <c r="G2204" s="192">
        <v>2133189</v>
      </c>
      <c r="H2204" s="68"/>
      <c r="I2204" s="198" t="s">
        <v>6240</v>
      </c>
      <c r="J2204" s="68"/>
      <c r="K2204" s="68"/>
      <c r="L2204" s="68"/>
      <c r="M2204" s="68"/>
      <c r="N2204" s="362"/>
      <c r="O2204" s="362"/>
      <c r="P2204" s="216">
        <v>0</v>
      </c>
      <c r="Q2204" s="216">
        <v>15000</v>
      </c>
      <c r="R2204" s="68" t="s">
        <v>638</v>
      </c>
      <c r="S2204" s="363"/>
      <c r="T2204" s="277"/>
    </row>
    <row r="2205" spans="1:20" ht="51">
      <c r="A2205" s="192">
        <v>86</v>
      </c>
      <c r="B2205" s="68"/>
      <c r="C2205" s="214" t="s">
        <v>50</v>
      </c>
      <c r="D2205" s="215">
        <v>45154</v>
      </c>
      <c r="E2205" s="192" t="s">
        <v>5029</v>
      </c>
      <c r="F2205" s="192" t="s">
        <v>3</v>
      </c>
      <c r="G2205" s="192">
        <v>2133196</v>
      </c>
      <c r="H2205" s="68"/>
      <c r="I2205" s="198" t="s">
        <v>6241</v>
      </c>
      <c r="J2205" s="68"/>
      <c r="K2205" s="68"/>
      <c r="L2205" s="68"/>
      <c r="M2205" s="68"/>
      <c r="N2205" s="362"/>
      <c r="O2205" s="362"/>
      <c r="P2205" s="216">
        <v>0</v>
      </c>
      <c r="Q2205" s="216">
        <v>6066</v>
      </c>
      <c r="R2205" s="68" t="s">
        <v>638</v>
      </c>
      <c r="S2205" s="363"/>
      <c r="T2205" s="277"/>
    </row>
    <row r="2206" spans="1:20" ht="51">
      <c r="A2206" s="192">
        <v>46</v>
      </c>
      <c r="B2206" s="68"/>
      <c r="C2206" s="214" t="s">
        <v>1379</v>
      </c>
      <c r="D2206" s="215">
        <v>45154</v>
      </c>
      <c r="E2206" s="192" t="s">
        <v>5030</v>
      </c>
      <c r="F2206" s="192" t="s">
        <v>3</v>
      </c>
      <c r="G2206" s="192">
        <v>2133198</v>
      </c>
      <c r="H2206" s="68"/>
      <c r="I2206" s="198" t="s">
        <v>6242</v>
      </c>
      <c r="J2206" s="68"/>
      <c r="K2206" s="68"/>
      <c r="L2206" s="68"/>
      <c r="M2206" s="68"/>
      <c r="N2206" s="362"/>
      <c r="O2206" s="362"/>
      <c r="P2206" s="216">
        <v>0</v>
      </c>
      <c r="Q2206" s="216">
        <v>160</v>
      </c>
      <c r="R2206" s="68" t="s">
        <v>638</v>
      </c>
      <c r="S2206" s="363"/>
      <c r="T2206" s="277"/>
    </row>
    <row r="2207" spans="1:20" ht="51">
      <c r="A2207" s="192">
        <v>46</v>
      </c>
      <c r="B2207" s="68"/>
      <c r="C2207" s="214" t="s">
        <v>1379</v>
      </c>
      <c r="D2207" s="215">
        <v>45154</v>
      </c>
      <c r="E2207" s="192" t="s">
        <v>5031</v>
      </c>
      <c r="F2207" s="192" t="s">
        <v>3</v>
      </c>
      <c r="G2207" s="192">
        <v>2133201</v>
      </c>
      <c r="H2207" s="68"/>
      <c r="I2207" s="198" t="s">
        <v>6243</v>
      </c>
      <c r="J2207" s="68"/>
      <c r="K2207" s="68"/>
      <c r="L2207" s="68"/>
      <c r="M2207" s="68"/>
      <c r="N2207" s="362"/>
      <c r="O2207" s="362"/>
      <c r="P2207" s="216">
        <v>0</v>
      </c>
      <c r="Q2207" s="216">
        <v>160</v>
      </c>
      <c r="R2207" s="68" t="s">
        <v>638</v>
      </c>
      <c r="S2207" s="363"/>
      <c r="T2207" s="277"/>
    </row>
    <row r="2208" spans="1:20" ht="51">
      <c r="A2208" s="192">
        <v>288</v>
      </c>
      <c r="B2208" s="68"/>
      <c r="C2208" s="214" t="s">
        <v>117</v>
      </c>
      <c r="D2208" s="215">
        <v>45154</v>
      </c>
      <c r="E2208" s="192" t="s">
        <v>5032</v>
      </c>
      <c r="F2208" s="192" t="s">
        <v>3</v>
      </c>
      <c r="G2208" s="192">
        <v>2133215</v>
      </c>
      <c r="H2208" s="68"/>
      <c r="I2208" s="198" t="s">
        <v>6244</v>
      </c>
      <c r="J2208" s="68"/>
      <c r="K2208" s="68"/>
      <c r="L2208" s="68"/>
      <c r="M2208" s="68"/>
      <c r="N2208" s="362"/>
      <c r="O2208" s="362"/>
      <c r="P2208" s="216">
        <v>0</v>
      </c>
      <c r="Q2208" s="216">
        <v>494.92</v>
      </c>
      <c r="R2208" s="68" t="s">
        <v>638</v>
      </c>
      <c r="S2208" s="363"/>
      <c r="T2208" s="277"/>
    </row>
    <row r="2209" spans="1:20" ht="51">
      <c r="A2209" s="192">
        <v>254</v>
      </c>
      <c r="B2209" s="68"/>
      <c r="C2209" s="214" t="s">
        <v>105</v>
      </c>
      <c r="D2209" s="215">
        <v>45154</v>
      </c>
      <c r="E2209" s="192" t="s">
        <v>5033</v>
      </c>
      <c r="F2209" s="192" t="s">
        <v>3</v>
      </c>
      <c r="G2209" s="192">
        <v>2133222</v>
      </c>
      <c r="H2209" s="68"/>
      <c r="I2209" s="198" t="s">
        <v>6245</v>
      </c>
      <c r="J2209" s="68"/>
      <c r="K2209" s="68"/>
      <c r="L2209" s="68"/>
      <c r="M2209" s="68"/>
      <c r="N2209" s="362"/>
      <c r="O2209" s="362"/>
      <c r="P2209" s="216">
        <v>0</v>
      </c>
      <c r="Q2209" s="216">
        <v>160</v>
      </c>
      <c r="R2209" s="68" t="s">
        <v>638</v>
      </c>
      <c r="S2209" s="363"/>
      <c r="T2209" s="277"/>
    </row>
    <row r="2210" spans="1:20" ht="63.75">
      <c r="A2210" s="192">
        <v>595</v>
      </c>
      <c r="B2210" s="68"/>
      <c r="C2210" s="214" t="s">
        <v>611</v>
      </c>
      <c r="D2210" s="215">
        <v>45154</v>
      </c>
      <c r="E2210" s="192" t="s">
        <v>5034</v>
      </c>
      <c r="F2210" s="192" t="s">
        <v>3</v>
      </c>
      <c r="G2210" s="192">
        <v>2133231</v>
      </c>
      <c r="H2210" s="68"/>
      <c r="I2210" s="198" t="s">
        <v>6246</v>
      </c>
      <c r="J2210" s="68"/>
      <c r="K2210" s="68"/>
      <c r="L2210" s="68"/>
      <c r="M2210" s="68"/>
      <c r="N2210" s="362"/>
      <c r="O2210" s="362"/>
      <c r="P2210" s="216">
        <v>0</v>
      </c>
      <c r="Q2210" s="216">
        <v>544.6</v>
      </c>
      <c r="R2210" s="68" t="s">
        <v>638</v>
      </c>
      <c r="S2210" s="363"/>
      <c r="T2210" s="277"/>
    </row>
    <row r="2211" spans="1:20" ht="63.75">
      <c r="A2211" s="192" t="s">
        <v>550</v>
      </c>
      <c r="B2211" s="68"/>
      <c r="C2211" s="214" t="s">
        <v>589</v>
      </c>
      <c r="D2211" s="215">
        <v>45154</v>
      </c>
      <c r="E2211" s="192" t="s">
        <v>5035</v>
      </c>
      <c r="F2211" s="192" t="s">
        <v>3</v>
      </c>
      <c r="G2211" s="192">
        <v>2133247</v>
      </c>
      <c r="H2211" s="68"/>
      <c r="I2211" s="198" t="s">
        <v>6247</v>
      </c>
      <c r="J2211" s="68"/>
      <c r="K2211" s="68"/>
      <c r="L2211" s="68"/>
      <c r="M2211" s="68"/>
      <c r="N2211" s="362"/>
      <c r="O2211" s="362"/>
      <c r="P2211" s="216">
        <v>0</v>
      </c>
      <c r="Q2211" s="216">
        <v>30694.74</v>
      </c>
      <c r="R2211" s="68" t="s">
        <v>638</v>
      </c>
      <c r="S2211" s="363"/>
      <c r="T2211" s="277"/>
    </row>
    <row r="2212" spans="1:20" ht="51">
      <c r="A2212" s="192">
        <v>572</v>
      </c>
      <c r="B2212" s="68"/>
      <c r="C2212" s="214" t="s">
        <v>166</v>
      </c>
      <c r="D2212" s="215">
        <v>45154</v>
      </c>
      <c r="E2212" s="192" t="s">
        <v>5036</v>
      </c>
      <c r="F2212" s="192" t="s">
        <v>3</v>
      </c>
      <c r="G2212" s="192">
        <v>2133258</v>
      </c>
      <c r="H2212" s="68"/>
      <c r="I2212" s="198" t="s">
        <v>6248</v>
      </c>
      <c r="J2212" s="68"/>
      <c r="K2212" s="68"/>
      <c r="L2212" s="68"/>
      <c r="M2212" s="68"/>
      <c r="N2212" s="362"/>
      <c r="O2212" s="362"/>
      <c r="P2212" s="216">
        <v>0</v>
      </c>
      <c r="Q2212" s="216">
        <v>4128.46</v>
      </c>
      <c r="R2212" s="68" t="s">
        <v>638</v>
      </c>
      <c r="S2212" s="363"/>
      <c r="T2212" s="277"/>
    </row>
    <row r="2213" spans="1:20" ht="63.75">
      <c r="A2213" s="192">
        <v>46</v>
      </c>
      <c r="B2213" s="68"/>
      <c r="C2213" s="214" t="s">
        <v>1379</v>
      </c>
      <c r="D2213" s="215">
        <v>45154</v>
      </c>
      <c r="E2213" s="192" t="s">
        <v>5037</v>
      </c>
      <c r="F2213" s="192" t="s">
        <v>3</v>
      </c>
      <c r="G2213" s="192">
        <v>2133261</v>
      </c>
      <c r="H2213" s="68"/>
      <c r="I2213" s="198" t="s">
        <v>6249</v>
      </c>
      <c r="J2213" s="68"/>
      <c r="K2213" s="68"/>
      <c r="L2213" s="68"/>
      <c r="M2213" s="68"/>
      <c r="N2213" s="362"/>
      <c r="O2213" s="362"/>
      <c r="P2213" s="216">
        <v>0</v>
      </c>
      <c r="Q2213" s="216">
        <v>1301.55</v>
      </c>
      <c r="R2213" s="68" t="s">
        <v>638</v>
      </c>
      <c r="S2213" s="363"/>
      <c r="T2213" s="277"/>
    </row>
    <row r="2214" spans="1:20" ht="63.75">
      <c r="A2214" s="192">
        <v>597</v>
      </c>
      <c r="B2214" s="68"/>
      <c r="C2214" s="214" t="s">
        <v>677</v>
      </c>
      <c r="D2214" s="215">
        <v>45154</v>
      </c>
      <c r="E2214" s="192" t="s">
        <v>5038</v>
      </c>
      <c r="F2214" s="192" t="s">
        <v>6</v>
      </c>
      <c r="G2214" s="192">
        <v>2376346</v>
      </c>
      <c r="H2214" s="68"/>
      <c r="I2214" s="198" t="s">
        <v>6250</v>
      </c>
      <c r="J2214" s="68"/>
      <c r="K2214" s="68"/>
      <c r="L2214" s="68"/>
      <c r="M2214" s="68"/>
      <c r="N2214" s="362"/>
      <c r="O2214" s="362"/>
      <c r="P2214" s="216">
        <v>0</v>
      </c>
      <c r="Q2214" s="216">
        <v>1509200</v>
      </c>
      <c r="R2214" s="68" t="s">
        <v>638</v>
      </c>
      <c r="S2214" s="363"/>
      <c r="T2214" s="277"/>
    </row>
    <row r="2215" spans="1:20" ht="63.75">
      <c r="A2215" s="192">
        <v>597</v>
      </c>
      <c r="B2215" s="68"/>
      <c r="C2215" s="214" t="s">
        <v>677</v>
      </c>
      <c r="D2215" s="215">
        <v>45154</v>
      </c>
      <c r="E2215" s="192" t="s">
        <v>5039</v>
      </c>
      <c r="F2215" s="192" t="s">
        <v>6</v>
      </c>
      <c r="G2215" s="192">
        <v>2376342</v>
      </c>
      <c r="H2215" s="68"/>
      <c r="I2215" s="198" t="s">
        <v>6251</v>
      </c>
      <c r="J2215" s="68"/>
      <c r="K2215" s="68"/>
      <c r="L2215" s="68"/>
      <c r="M2215" s="68"/>
      <c r="N2215" s="362"/>
      <c r="O2215" s="362"/>
      <c r="P2215" s="216">
        <v>0</v>
      </c>
      <c r="Q2215" s="216">
        <v>918142.4</v>
      </c>
      <c r="R2215" s="68" t="s">
        <v>638</v>
      </c>
      <c r="S2215" s="363"/>
      <c r="T2215" s="277"/>
    </row>
    <row r="2216" spans="1:20" ht="63.75">
      <c r="A2216" s="192">
        <v>513</v>
      </c>
      <c r="B2216" s="68"/>
      <c r="C2216" s="214" t="s">
        <v>160</v>
      </c>
      <c r="D2216" s="215">
        <v>45154</v>
      </c>
      <c r="E2216" s="192" t="s">
        <v>5041</v>
      </c>
      <c r="F2216" s="192" t="s">
        <v>14</v>
      </c>
      <c r="G2216" s="192">
        <v>2376337</v>
      </c>
      <c r="H2216" s="68"/>
      <c r="I2216" s="198" t="s">
        <v>6253</v>
      </c>
      <c r="J2216" s="68"/>
      <c r="K2216" s="68"/>
      <c r="L2216" s="68"/>
      <c r="M2216" s="68"/>
      <c r="N2216" s="362"/>
      <c r="O2216" s="362"/>
      <c r="P2216" s="216">
        <v>50</v>
      </c>
      <c r="Q2216" s="216">
        <v>0</v>
      </c>
      <c r="R2216" s="68" t="s">
        <v>638</v>
      </c>
      <c r="S2216" s="363"/>
      <c r="T2216" s="277"/>
    </row>
    <row r="2217" spans="1:20" ht="63.75">
      <c r="A2217" s="192">
        <v>597</v>
      </c>
      <c r="B2217" s="68"/>
      <c r="C2217" s="214" t="s">
        <v>677</v>
      </c>
      <c r="D2217" s="215">
        <v>45154</v>
      </c>
      <c r="E2217" s="192" t="s">
        <v>5042</v>
      </c>
      <c r="F2217" s="192" t="s">
        <v>14</v>
      </c>
      <c r="G2217" s="192">
        <v>2376343</v>
      </c>
      <c r="H2217" s="68"/>
      <c r="I2217" s="198" t="s">
        <v>6254</v>
      </c>
      <c r="J2217" s="68"/>
      <c r="K2217" s="68"/>
      <c r="L2217" s="68"/>
      <c r="M2217" s="68"/>
      <c r="N2217" s="362"/>
      <c r="O2217" s="362"/>
      <c r="P2217" s="216">
        <v>50</v>
      </c>
      <c r="Q2217" s="216">
        <v>0</v>
      </c>
      <c r="R2217" s="68" t="s">
        <v>638</v>
      </c>
      <c r="S2217" s="363"/>
      <c r="T2217" s="277"/>
    </row>
    <row r="2218" spans="1:20" ht="76.5">
      <c r="A2218" s="192">
        <v>513</v>
      </c>
      <c r="B2218" s="68"/>
      <c r="C2218" s="214" t="s">
        <v>160</v>
      </c>
      <c r="D2218" s="215">
        <v>45154</v>
      </c>
      <c r="E2218" s="192" t="s">
        <v>5043</v>
      </c>
      <c r="F2218" s="192" t="s">
        <v>14</v>
      </c>
      <c r="G2218" s="192">
        <v>2376345</v>
      </c>
      <c r="H2218" s="68"/>
      <c r="I2218" s="198" t="s">
        <v>6255</v>
      </c>
      <c r="J2218" s="68"/>
      <c r="K2218" s="68"/>
      <c r="L2218" s="68"/>
      <c r="M2218" s="68"/>
      <c r="N2218" s="362"/>
      <c r="O2218" s="362"/>
      <c r="P2218" s="216">
        <v>50</v>
      </c>
      <c r="Q2218" s="216">
        <v>0</v>
      </c>
      <c r="R2218" s="68" t="s">
        <v>638</v>
      </c>
      <c r="S2218" s="363"/>
      <c r="T2218" s="277"/>
    </row>
    <row r="2219" spans="1:20" ht="63.75">
      <c r="A2219" s="192">
        <v>597</v>
      </c>
      <c r="B2219" s="68"/>
      <c r="C2219" s="214" t="s">
        <v>677</v>
      </c>
      <c r="D2219" s="215">
        <v>45154</v>
      </c>
      <c r="E2219" s="192" t="s">
        <v>5044</v>
      </c>
      <c r="F2219" s="192" t="s">
        <v>14</v>
      </c>
      <c r="G2219" s="192">
        <v>2376347</v>
      </c>
      <c r="H2219" s="68"/>
      <c r="I2219" s="198" t="s">
        <v>6256</v>
      </c>
      <c r="J2219" s="68"/>
      <c r="K2219" s="68"/>
      <c r="L2219" s="68"/>
      <c r="M2219" s="68"/>
      <c r="N2219" s="362"/>
      <c r="O2219" s="362"/>
      <c r="P2219" s="216">
        <v>50</v>
      </c>
      <c r="Q2219" s="216">
        <v>0</v>
      </c>
      <c r="R2219" s="68" t="s">
        <v>638</v>
      </c>
      <c r="S2219" s="363"/>
      <c r="T2219" s="277"/>
    </row>
    <row r="2220" spans="1:20" ht="63.75">
      <c r="A2220" s="192">
        <v>150</v>
      </c>
      <c r="B2220" s="68"/>
      <c r="C2220" s="214" t="s">
        <v>71</v>
      </c>
      <c r="D2220" s="215">
        <v>45154</v>
      </c>
      <c r="E2220" s="192" t="s">
        <v>5045</v>
      </c>
      <c r="F2220" s="192" t="s">
        <v>6</v>
      </c>
      <c r="G2220" s="192">
        <v>1860791</v>
      </c>
      <c r="H2220" s="68"/>
      <c r="I2220" s="198" t="s">
        <v>6257</v>
      </c>
      <c r="J2220" s="68"/>
      <c r="K2220" s="68"/>
      <c r="L2220" s="68"/>
      <c r="M2220" s="68"/>
      <c r="N2220" s="362"/>
      <c r="O2220" s="362"/>
      <c r="P2220" s="216">
        <v>0</v>
      </c>
      <c r="Q2220" s="216">
        <v>1133</v>
      </c>
      <c r="R2220" s="68" t="s">
        <v>638</v>
      </c>
      <c r="S2220" s="363"/>
      <c r="T2220" s="277"/>
    </row>
    <row r="2221" spans="1:20" ht="63.75">
      <c r="A2221" s="192">
        <v>154</v>
      </c>
      <c r="B2221" s="68"/>
      <c r="C2221" s="214" t="s">
        <v>74</v>
      </c>
      <c r="D2221" s="215">
        <v>45154</v>
      </c>
      <c r="E2221" s="192" t="s">
        <v>5046</v>
      </c>
      <c r="F2221" s="192" t="s">
        <v>3</v>
      </c>
      <c r="G2221" s="192">
        <v>2133284</v>
      </c>
      <c r="H2221" s="68"/>
      <c r="I2221" s="198" t="s">
        <v>6258</v>
      </c>
      <c r="J2221" s="68"/>
      <c r="K2221" s="68"/>
      <c r="L2221" s="68"/>
      <c r="M2221" s="68"/>
      <c r="N2221" s="362"/>
      <c r="O2221" s="362"/>
      <c r="P2221" s="216">
        <v>0</v>
      </c>
      <c r="Q2221" s="216">
        <v>98</v>
      </c>
      <c r="R2221" s="68" t="s">
        <v>638</v>
      </c>
      <c r="S2221" s="363"/>
      <c r="T2221" s="277"/>
    </row>
    <row r="2222" spans="1:20" ht="76.5">
      <c r="A2222" s="192">
        <v>373</v>
      </c>
      <c r="B2222" s="68"/>
      <c r="C2222" s="214" t="s">
        <v>607</v>
      </c>
      <c r="D2222" s="215">
        <v>45154</v>
      </c>
      <c r="E2222" s="192" t="s">
        <v>5047</v>
      </c>
      <c r="F2222" s="192" t="s">
        <v>6</v>
      </c>
      <c r="G2222" s="192">
        <v>1860788</v>
      </c>
      <c r="H2222" s="68"/>
      <c r="I2222" s="198" t="s">
        <v>6259</v>
      </c>
      <c r="J2222" s="68"/>
      <c r="K2222" s="68"/>
      <c r="L2222" s="68"/>
      <c r="M2222" s="68"/>
      <c r="N2222" s="362"/>
      <c r="O2222" s="362"/>
      <c r="P2222" s="216">
        <v>0</v>
      </c>
      <c r="Q2222" s="216">
        <v>8616</v>
      </c>
      <c r="R2222" s="68" t="s">
        <v>638</v>
      </c>
      <c r="S2222" s="363"/>
      <c r="T2222" s="277"/>
    </row>
    <row r="2223" spans="1:20" ht="76.5">
      <c r="A2223" s="192">
        <v>150</v>
      </c>
      <c r="B2223" s="68"/>
      <c r="C2223" s="214" t="s">
        <v>71</v>
      </c>
      <c r="D2223" s="215">
        <v>45154</v>
      </c>
      <c r="E2223" s="192" t="s">
        <v>5048</v>
      </c>
      <c r="F2223" s="192" t="s">
        <v>6</v>
      </c>
      <c r="G2223" s="192">
        <v>1860790</v>
      </c>
      <c r="H2223" s="68"/>
      <c r="I2223" s="198" t="s">
        <v>6260</v>
      </c>
      <c r="J2223" s="68"/>
      <c r="K2223" s="68"/>
      <c r="L2223" s="68"/>
      <c r="M2223" s="68"/>
      <c r="N2223" s="362"/>
      <c r="O2223" s="362"/>
      <c r="P2223" s="216">
        <v>0</v>
      </c>
      <c r="Q2223" s="216">
        <v>581735.4</v>
      </c>
      <c r="R2223" s="68" t="s">
        <v>638</v>
      </c>
      <c r="S2223" s="363"/>
      <c r="T2223" s="277"/>
    </row>
    <row r="2224" spans="1:20" ht="51">
      <c r="A2224" s="192">
        <v>513</v>
      </c>
      <c r="B2224" s="68"/>
      <c r="C2224" s="214" t="s">
        <v>160</v>
      </c>
      <c r="D2224" s="215">
        <v>45154</v>
      </c>
      <c r="E2224" s="192" t="s">
        <v>5049</v>
      </c>
      <c r="F2224" s="192" t="s">
        <v>6</v>
      </c>
      <c r="G2224" s="192">
        <v>1860905</v>
      </c>
      <c r="H2224" s="68"/>
      <c r="I2224" s="198" t="s">
        <v>6261</v>
      </c>
      <c r="J2224" s="68"/>
      <c r="K2224" s="68"/>
      <c r="L2224" s="68"/>
      <c r="M2224" s="68"/>
      <c r="N2224" s="362"/>
      <c r="O2224" s="362"/>
      <c r="P2224" s="216">
        <v>0</v>
      </c>
      <c r="Q2224" s="216">
        <v>5591140</v>
      </c>
      <c r="R2224" s="68" t="s">
        <v>638</v>
      </c>
      <c r="S2224" s="363"/>
      <c r="T2224" s="277"/>
    </row>
    <row r="2225" spans="1:20" ht="51">
      <c r="A2225" s="192">
        <v>513</v>
      </c>
      <c r="B2225" s="68"/>
      <c r="C2225" s="214" t="s">
        <v>160</v>
      </c>
      <c r="D2225" s="215">
        <v>45154</v>
      </c>
      <c r="E2225" s="192" t="s">
        <v>5050</v>
      </c>
      <c r="F2225" s="192" t="s">
        <v>6</v>
      </c>
      <c r="G2225" s="192">
        <v>1860907</v>
      </c>
      <c r="H2225" s="68"/>
      <c r="I2225" s="198" t="s">
        <v>6261</v>
      </c>
      <c r="J2225" s="68"/>
      <c r="K2225" s="68"/>
      <c r="L2225" s="68"/>
      <c r="M2225" s="68"/>
      <c r="N2225" s="362"/>
      <c r="O2225" s="362"/>
      <c r="P2225" s="216">
        <v>0</v>
      </c>
      <c r="Q2225" s="216">
        <v>279557</v>
      </c>
      <c r="R2225" s="68" t="s">
        <v>638</v>
      </c>
      <c r="S2225" s="363"/>
      <c r="T2225" s="277"/>
    </row>
    <row r="2226" spans="1:20" ht="51">
      <c r="A2226" s="192">
        <v>155</v>
      </c>
      <c r="B2226" s="68"/>
      <c r="C2226" s="214" t="s">
        <v>75</v>
      </c>
      <c r="D2226" s="215">
        <v>45154</v>
      </c>
      <c r="E2226" s="192" t="s">
        <v>5051</v>
      </c>
      <c r="F2226" s="192" t="s">
        <v>3</v>
      </c>
      <c r="G2226" s="192">
        <v>2133141</v>
      </c>
      <c r="H2226" s="68"/>
      <c r="I2226" s="198" t="s">
        <v>6262</v>
      </c>
      <c r="J2226" s="68"/>
      <c r="K2226" s="68"/>
      <c r="L2226" s="68"/>
      <c r="M2226" s="68"/>
      <c r="N2226" s="362"/>
      <c r="O2226" s="362"/>
      <c r="P2226" s="216">
        <v>0</v>
      </c>
      <c r="Q2226" s="216">
        <v>7080</v>
      </c>
      <c r="R2226" s="68" t="s">
        <v>638</v>
      </c>
      <c r="S2226" s="363"/>
      <c r="T2226" s="277"/>
    </row>
    <row r="2227" spans="1:20" ht="51">
      <c r="A2227" s="192">
        <v>291</v>
      </c>
      <c r="B2227" s="68"/>
      <c r="C2227" s="214" t="s">
        <v>119</v>
      </c>
      <c r="D2227" s="215">
        <v>45154</v>
      </c>
      <c r="E2227" s="192" t="s">
        <v>5052</v>
      </c>
      <c r="F2227" s="192" t="s">
        <v>3</v>
      </c>
      <c r="G2227" s="192">
        <v>2133148</v>
      </c>
      <c r="H2227" s="68"/>
      <c r="I2227" s="198" t="s">
        <v>6263</v>
      </c>
      <c r="J2227" s="68"/>
      <c r="K2227" s="68"/>
      <c r="L2227" s="68"/>
      <c r="M2227" s="68"/>
      <c r="N2227" s="362"/>
      <c r="O2227" s="362"/>
      <c r="P2227" s="216">
        <v>0</v>
      </c>
      <c r="Q2227" s="216">
        <v>442.37</v>
      </c>
      <c r="R2227" s="68" t="s">
        <v>638</v>
      </c>
      <c r="S2227" s="363"/>
      <c r="T2227" s="277"/>
    </row>
    <row r="2228" spans="1:20" ht="51">
      <c r="A2228" s="192">
        <v>35</v>
      </c>
      <c r="B2228" s="68"/>
      <c r="C2228" s="214" t="s">
        <v>43</v>
      </c>
      <c r="D2228" s="215">
        <v>45154</v>
      </c>
      <c r="E2228" s="192" t="s">
        <v>5053</v>
      </c>
      <c r="F2228" s="192" t="s">
        <v>3</v>
      </c>
      <c r="G2228" s="192">
        <v>2133181</v>
      </c>
      <c r="H2228" s="68"/>
      <c r="I2228" s="198" t="s">
        <v>6264</v>
      </c>
      <c r="J2228" s="68"/>
      <c r="K2228" s="68"/>
      <c r="L2228" s="68"/>
      <c r="M2228" s="68"/>
      <c r="N2228" s="362"/>
      <c r="O2228" s="362"/>
      <c r="P2228" s="216">
        <v>0</v>
      </c>
      <c r="Q2228" s="216">
        <v>501.6</v>
      </c>
      <c r="R2228" s="68" t="s">
        <v>638</v>
      </c>
      <c r="S2228" s="363"/>
      <c r="T2228" s="277"/>
    </row>
    <row r="2229" spans="1:20" ht="63.75">
      <c r="A2229" s="192">
        <v>212</v>
      </c>
      <c r="B2229" s="68"/>
      <c r="C2229" s="214" t="s">
        <v>90</v>
      </c>
      <c r="D2229" s="215">
        <v>45154</v>
      </c>
      <c r="E2229" s="192" t="s">
        <v>5054</v>
      </c>
      <c r="F2229" s="192" t="s">
        <v>3</v>
      </c>
      <c r="G2229" s="192">
        <v>2133195</v>
      </c>
      <c r="H2229" s="68"/>
      <c r="I2229" s="198" t="s">
        <v>6265</v>
      </c>
      <c r="J2229" s="68"/>
      <c r="K2229" s="68"/>
      <c r="L2229" s="68"/>
      <c r="M2229" s="68"/>
      <c r="N2229" s="362"/>
      <c r="O2229" s="362"/>
      <c r="P2229" s="216">
        <v>0</v>
      </c>
      <c r="Q2229" s="216">
        <v>956.29</v>
      </c>
      <c r="R2229" s="68" t="s">
        <v>638</v>
      </c>
      <c r="S2229" s="363"/>
      <c r="T2229" s="277"/>
    </row>
    <row r="2230" spans="1:20" ht="89.25">
      <c r="A2230" s="192">
        <v>587</v>
      </c>
      <c r="B2230" s="68"/>
      <c r="C2230" s="214" t="s">
        <v>673</v>
      </c>
      <c r="D2230" s="215">
        <v>45154</v>
      </c>
      <c r="E2230" s="192" t="s">
        <v>5055</v>
      </c>
      <c r="F2230" s="192" t="s">
        <v>3</v>
      </c>
      <c r="G2230" s="192">
        <v>2133205</v>
      </c>
      <c r="H2230" s="68"/>
      <c r="I2230" s="198" t="s">
        <v>6266</v>
      </c>
      <c r="J2230" s="68"/>
      <c r="K2230" s="68"/>
      <c r="L2230" s="68"/>
      <c r="M2230" s="68"/>
      <c r="N2230" s="362"/>
      <c r="O2230" s="362"/>
      <c r="P2230" s="216">
        <v>0</v>
      </c>
      <c r="Q2230" s="216">
        <v>18393829.940000001</v>
      </c>
      <c r="R2230" s="68" t="s">
        <v>638</v>
      </c>
      <c r="S2230" s="363"/>
      <c r="T2230" s="277"/>
    </row>
    <row r="2231" spans="1:20" ht="51">
      <c r="A2231" s="192" t="s">
        <v>550</v>
      </c>
      <c r="B2231" s="68"/>
      <c r="C2231" s="214" t="s">
        <v>589</v>
      </c>
      <c r="D2231" s="215">
        <v>45154</v>
      </c>
      <c r="E2231" s="192" t="s">
        <v>5056</v>
      </c>
      <c r="F2231" s="192" t="s">
        <v>3</v>
      </c>
      <c r="G2231" s="192">
        <v>2133206</v>
      </c>
      <c r="H2231" s="68"/>
      <c r="I2231" s="198" t="s">
        <v>6267</v>
      </c>
      <c r="J2231" s="68"/>
      <c r="K2231" s="68"/>
      <c r="L2231" s="68"/>
      <c r="M2231" s="68"/>
      <c r="N2231" s="362"/>
      <c r="O2231" s="362"/>
      <c r="P2231" s="216">
        <v>0</v>
      </c>
      <c r="Q2231" s="216">
        <v>1965</v>
      </c>
      <c r="R2231" s="68" t="s">
        <v>638</v>
      </c>
      <c r="S2231" s="363"/>
      <c r="T2231" s="277"/>
    </row>
    <row r="2232" spans="1:20" ht="51">
      <c r="A2232" s="192">
        <v>212</v>
      </c>
      <c r="B2232" s="68"/>
      <c r="C2232" s="214" t="s">
        <v>90</v>
      </c>
      <c r="D2232" s="215">
        <v>45154</v>
      </c>
      <c r="E2232" s="192" t="s">
        <v>5057</v>
      </c>
      <c r="F2232" s="192" t="s">
        <v>3</v>
      </c>
      <c r="G2232" s="192">
        <v>2133223</v>
      </c>
      <c r="H2232" s="68"/>
      <c r="I2232" s="198" t="s">
        <v>6268</v>
      </c>
      <c r="J2232" s="68"/>
      <c r="K2232" s="68"/>
      <c r="L2232" s="68"/>
      <c r="M2232" s="68"/>
      <c r="N2232" s="362"/>
      <c r="O2232" s="362"/>
      <c r="P2232" s="216">
        <v>0</v>
      </c>
      <c r="Q2232" s="216">
        <v>12988.39</v>
      </c>
      <c r="R2232" s="68" t="s">
        <v>638</v>
      </c>
      <c r="S2232" s="363"/>
      <c r="T2232" s="277"/>
    </row>
    <row r="2233" spans="1:20" ht="63.75">
      <c r="A2233" s="192">
        <v>212</v>
      </c>
      <c r="B2233" s="68"/>
      <c r="C2233" s="214" t="s">
        <v>90</v>
      </c>
      <c r="D2233" s="215">
        <v>45154</v>
      </c>
      <c r="E2233" s="192" t="s">
        <v>5058</v>
      </c>
      <c r="F2233" s="192" t="s">
        <v>3</v>
      </c>
      <c r="G2233" s="192">
        <v>2133219</v>
      </c>
      <c r="H2233" s="68"/>
      <c r="I2233" s="198" t="s">
        <v>6269</v>
      </c>
      <c r="J2233" s="68"/>
      <c r="K2233" s="68"/>
      <c r="L2233" s="68"/>
      <c r="M2233" s="68"/>
      <c r="N2233" s="362"/>
      <c r="O2233" s="362"/>
      <c r="P2233" s="216">
        <v>0</v>
      </c>
      <c r="Q2233" s="216">
        <v>772</v>
      </c>
      <c r="R2233" s="68" t="s">
        <v>638</v>
      </c>
      <c r="S2233" s="363"/>
      <c r="T2233" s="277"/>
    </row>
    <row r="2234" spans="1:20" ht="51">
      <c r="A2234" s="192" t="s">
        <v>541</v>
      </c>
      <c r="B2234" s="68"/>
      <c r="C2234" s="214" t="s">
        <v>590</v>
      </c>
      <c r="D2234" s="215">
        <v>45154</v>
      </c>
      <c r="E2234" s="192" t="s">
        <v>5059</v>
      </c>
      <c r="F2234" s="192" t="s">
        <v>3</v>
      </c>
      <c r="G2234" s="192">
        <v>2133220</v>
      </c>
      <c r="H2234" s="68"/>
      <c r="I2234" s="198" t="s">
        <v>6270</v>
      </c>
      <c r="J2234" s="68"/>
      <c r="K2234" s="68"/>
      <c r="L2234" s="68"/>
      <c r="M2234" s="68"/>
      <c r="N2234" s="362"/>
      <c r="O2234" s="362"/>
      <c r="P2234" s="216">
        <v>0</v>
      </c>
      <c r="Q2234" s="216">
        <v>3493.5</v>
      </c>
      <c r="R2234" s="68" t="s">
        <v>638</v>
      </c>
      <c r="S2234" s="363"/>
      <c r="T2234" s="277"/>
    </row>
    <row r="2235" spans="1:20" ht="63.75">
      <c r="A2235" s="192">
        <v>212</v>
      </c>
      <c r="B2235" s="68"/>
      <c r="C2235" s="214" t="s">
        <v>90</v>
      </c>
      <c r="D2235" s="215">
        <v>45154</v>
      </c>
      <c r="E2235" s="192" t="s">
        <v>5060</v>
      </c>
      <c r="F2235" s="192" t="s">
        <v>3</v>
      </c>
      <c r="G2235" s="192">
        <v>2133226</v>
      </c>
      <c r="H2235" s="68"/>
      <c r="I2235" s="198" t="s">
        <v>6271</v>
      </c>
      <c r="J2235" s="68"/>
      <c r="K2235" s="68"/>
      <c r="L2235" s="68"/>
      <c r="M2235" s="68"/>
      <c r="N2235" s="362"/>
      <c r="O2235" s="362"/>
      <c r="P2235" s="216">
        <v>0</v>
      </c>
      <c r="Q2235" s="216">
        <v>648.1</v>
      </c>
      <c r="R2235" s="68" t="s">
        <v>638</v>
      </c>
      <c r="S2235" s="363"/>
      <c r="T2235" s="277"/>
    </row>
    <row r="2236" spans="1:20" ht="102">
      <c r="A2236" s="192" t="s">
        <v>542</v>
      </c>
      <c r="B2236" s="68"/>
      <c r="C2236" s="214" t="s">
        <v>691</v>
      </c>
      <c r="D2236" s="215">
        <v>45154</v>
      </c>
      <c r="E2236" s="192" t="s">
        <v>5061</v>
      </c>
      <c r="F2236" s="192" t="s">
        <v>10</v>
      </c>
      <c r="G2236" s="192">
        <v>1066445</v>
      </c>
      <c r="H2236" s="68"/>
      <c r="I2236" s="198" t="s">
        <v>6272</v>
      </c>
      <c r="J2236" s="68"/>
      <c r="K2236" s="68"/>
      <c r="L2236" s="68"/>
      <c r="M2236" s="68"/>
      <c r="N2236" s="362"/>
      <c r="O2236" s="362"/>
      <c r="P2236" s="216">
        <v>50</v>
      </c>
      <c r="Q2236" s="216">
        <v>0</v>
      </c>
      <c r="R2236" s="68" t="s">
        <v>638</v>
      </c>
      <c r="S2236" s="363"/>
      <c r="T2236" s="277"/>
    </row>
    <row r="2237" spans="1:20" ht="63.75">
      <c r="A2237" s="192">
        <v>117</v>
      </c>
      <c r="B2237" s="68"/>
      <c r="C2237" s="214" t="s">
        <v>54</v>
      </c>
      <c r="D2237" s="215">
        <v>45154</v>
      </c>
      <c r="E2237" s="192" t="s">
        <v>5062</v>
      </c>
      <c r="F2237" s="192" t="s">
        <v>10</v>
      </c>
      <c r="G2237" s="192">
        <v>1066428</v>
      </c>
      <c r="H2237" s="68"/>
      <c r="I2237" s="198" t="s">
        <v>6273</v>
      </c>
      <c r="J2237" s="68"/>
      <c r="K2237" s="68"/>
      <c r="L2237" s="68"/>
      <c r="M2237" s="68"/>
      <c r="N2237" s="362"/>
      <c r="O2237" s="362"/>
      <c r="P2237" s="216">
        <v>50</v>
      </c>
      <c r="Q2237" s="216">
        <v>0</v>
      </c>
      <c r="R2237" s="68" t="s">
        <v>638</v>
      </c>
      <c r="S2237" s="363"/>
      <c r="T2237" s="277"/>
    </row>
    <row r="2238" spans="1:20" ht="76.5">
      <c r="A2238" s="192">
        <v>513</v>
      </c>
      <c r="B2238" s="68"/>
      <c r="C2238" s="214" t="s">
        <v>160</v>
      </c>
      <c r="D2238" s="215">
        <v>45154</v>
      </c>
      <c r="E2238" s="192" t="s">
        <v>5063</v>
      </c>
      <c r="F2238" s="192" t="s">
        <v>10</v>
      </c>
      <c r="G2238" s="192">
        <v>1066431</v>
      </c>
      <c r="H2238" s="68"/>
      <c r="I2238" s="198" t="s">
        <v>6274</v>
      </c>
      <c r="J2238" s="68"/>
      <c r="K2238" s="68"/>
      <c r="L2238" s="68"/>
      <c r="M2238" s="68"/>
      <c r="N2238" s="362"/>
      <c r="O2238" s="362"/>
      <c r="P2238" s="216">
        <v>50</v>
      </c>
      <c r="Q2238" s="216">
        <v>0</v>
      </c>
      <c r="R2238" s="68" t="s">
        <v>638</v>
      </c>
      <c r="S2238" s="363"/>
      <c r="T2238" s="277"/>
    </row>
    <row r="2239" spans="1:20" ht="76.5">
      <c r="A2239" s="192">
        <v>117</v>
      </c>
      <c r="B2239" s="68"/>
      <c r="C2239" s="214" t="s">
        <v>54</v>
      </c>
      <c r="D2239" s="215">
        <v>45154</v>
      </c>
      <c r="E2239" s="192" t="s">
        <v>5064</v>
      </c>
      <c r="F2239" s="192" t="s">
        <v>10</v>
      </c>
      <c r="G2239" s="192">
        <v>1066440</v>
      </c>
      <c r="H2239" s="68"/>
      <c r="I2239" s="198" t="s">
        <v>6275</v>
      </c>
      <c r="J2239" s="68"/>
      <c r="K2239" s="68"/>
      <c r="L2239" s="68"/>
      <c r="M2239" s="68"/>
      <c r="N2239" s="362"/>
      <c r="O2239" s="362"/>
      <c r="P2239" s="216">
        <v>50</v>
      </c>
      <c r="Q2239" s="216">
        <v>0</v>
      </c>
      <c r="R2239" s="68" t="s">
        <v>638</v>
      </c>
      <c r="S2239" s="363"/>
      <c r="T2239" s="277"/>
    </row>
    <row r="2240" spans="1:20" ht="63.75">
      <c r="A2240" s="192">
        <v>117</v>
      </c>
      <c r="B2240" s="68"/>
      <c r="C2240" s="214" t="s">
        <v>54</v>
      </c>
      <c r="D2240" s="215">
        <v>45154</v>
      </c>
      <c r="E2240" s="192" t="s">
        <v>5065</v>
      </c>
      <c r="F2240" s="192" t="s">
        <v>10</v>
      </c>
      <c r="G2240" s="192">
        <v>1066446</v>
      </c>
      <c r="H2240" s="68"/>
      <c r="I2240" s="198" t="s">
        <v>6276</v>
      </c>
      <c r="J2240" s="68"/>
      <c r="K2240" s="68"/>
      <c r="L2240" s="68"/>
      <c r="M2240" s="68"/>
      <c r="N2240" s="362"/>
      <c r="O2240" s="362"/>
      <c r="P2240" s="216">
        <v>50</v>
      </c>
      <c r="Q2240" s="216">
        <v>0</v>
      </c>
      <c r="R2240" s="68" t="s">
        <v>638</v>
      </c>
      <c r="S2240" s="363"/>
      <c r="T2240" s="277"/>
    </row>
    <row r="2241" spans="1:20" ht="89.25">
      <c r="A2241" s="192">
        <v>132</v>
      </c>
      <c r="B2241" s="68"/>
      <c r="C2241" s="214" t="s">
        <v>59</v>
      </c>
      <c r="D2241" s="215">
        <v>45154</v>
      </c>
      <c r="E2241" s="192" t="s">
        <v>5066</v>
      </c>
      <c r="F2241" s="192" t="s">
        <v>10</v>
      </c>
      <c r="G2241" s="192">
        <v>1066453</v>
      </c>
      <c r="H2241" s="68"/>
      <c r="I2241" s="198" t="s">
        <v>6277</v>
      </c>
      <c r="J2241" s="68"/>
      <c r="K2241" s="68"/>
      <c r="L2241" s="68"/>
      <c r="M2241" s="68"/>
      <c r="N2241" s="362"/>
      <c r="O2241" s="362"/>
      <c r="P2241" s="216">
        <v>270</v>
      </c>
      <c r="Q2241" s="216">
        <v>0</v>
      </c>
      <c r="R2241" s="68" t="s">
        <v>638</v>
      </c>
      <c r="S2241" s="363"/>
      <c r="T2241" s="277"/>
    </row>
    <row r="2242" spans="1:20" ht="51">
      <c r="A2242" s="192">
        <v>46</v>
      </c>
      <c r="B2242" s="68"/>
      <c r="C2242" s="214" t="s">
        <v>1379</v>
      </c>
      <c r="D2242" s="215">
        <v>45155</v>
      </c>
      <c r="E2242" s="192" t="s">
        <v>5067</v>
      </c>
      <c r="F2242" s="192" t="s">
        <v>3</v>
      </c>
      <c r="G2242" s="192">
        <v>2133464</v>
      </c>
      <c r="H2242" s="68"/>
      <c r="I2242" s="198" t="s">
        <v>6278</v>
      </c>
      <c r="J2242" s="68"/>
      <c r="K2242" s="68"/>
      <c r="L2242" s="68"/>
      <c r="M2242" s="68"/>
      <c r="N2242" s="362"/>
      <c r="O2242" s="362"/>
      <c r="P2242" s="216">
        <v>0</v>
      </c>
      <c r="Q2242" s="216">
        <v>3320</v>
      </c>
      <c r="R2242" s="68" t="s">
        <v>638</v>
      </c>
      <c r="S2242" s="363"/>
      <c r="T2242" s="277"/>
    </row>
    <row r="2243" spans="1:20" ht="51">
      <c r="A2243" s="192">
        <v>46</v>
      </c>
      <c r="B2243" s="68"/>
      <c r="C2243" s="214" t="s">
        <v>1379</v>
      </c>
      <c r="D2243" s="215">
        <v>45155</v>
      </c>
      <c r="E2243" s="192" t="s">
        <v>5068</v>
      </c>
      <c r="F2243" s="192" t="s">
        <v>3</v>
      </c>
      <c r="G2243" s="192">
        <v>2133467</v>
      </c>
      <c r="H2243" s="68"/>
      <c r="I2243" s="198" t="s">
        <v>6278</v>
      </c>
      <c r="J2243" s="68"/>
      <c r="K2243" s="68"/>
      <c r="L2243" s="68"/>
      <c r="M2243" s="68"/>
      <c r="N2243" s="362"/>
      <c r="O2243" s="362"/>
      <c r="P2243" s="216">
        <v>0</v>
      </c>
      <c r="Q2243" s="216">
        <v>5000</v>
      </c>
      <c r="R2243" s="68" t="s">
        <v>638</v>
      </c>
      <c r="S2243" s="363"/>
      <c r="T2243" s="277"/>
    </row>
    <row r="2244" spans="1:20" ht="51">
      <c r="A2244" s="192">
        <v>46</v>
      </c>
      <c r="B2244" s="68"/>
      <c r="C2244" s="214" t="s">
        <v>1379</v>
      </c>
      <c r="D2244" s="215">
        <v>45155</v>
      </c>
      <c r="E2244" s="192" t="s">
        <v>5069</v>
      </c>
      <c r="F2244" s="192" t="s">
        <v>3</v>
      </c>
      <c r="G2244" s="192">
        <v>2133489</v>
      </c>
      <c r="H2244" s="68"/>
      <c r="I2244" s="198" t="s">
        <v>6279</v>
      </c>
      <c r="J2244" s="68"/>
      <c r="K2244" s="68"/>
      <c r="L2244" s="68"/>
      <c r="M2244" s="68"/>
      <c r="N2244" s="362"/>
      <c r="O2244" s="362"/>
      <c r="P2244" s="216">
        <v>0</v>
      </c>
      <c r="Q2244" s="216">
        <v>898.73</v>
      </c>
      <c r="R2244" s="68" t="s">
        <v>638</v>
      </c>
      <c r="S2244" s="363"/>
      <c r="T2244" s="277"/>
    </row>
    <row r="2245" spans="1:20" ht="51">
      <c r="A2245" s="192">
        <v>203</v>
      </c>
      <c r="B2245" s="68"/>
      <c r="C2245" s="214" t="s">
        <v>86</v>
      </c>
      <c r="D2245" s="215">
        <v>45155</v>
      </c>
      <c r="E2245" s="192" t="s">
        <v>5070</v>
      </c>
      <c r="F2245" s="192" t="s">
        <v>3</v>
      </c>
      <c r="G2245" s="192">
        <v>2133491</v>
      </c>
      <c r="H2245" s="68"/>
      <c r="I2245" s="198" t="s">
        <v>6280</v>
      </c>
      <c r="J2245" s="68"/>
      <c r="K2245" s="68"/>
      <c r="L2245" s="68"/>
      <c r="M2245" s="68"/>
      <c r="N2245" s="362"/>
      <c r="O2245" s="362"/>
      <c r="P2245" s="216">
        <v>0</v>
      </c>
      <c r="Q2245" s="216">
        <v>90</v>
      </c>
      <c r="R2245" s="68" t="s">
        <v>638</v>
      </c>
      <c r="S2245" s="363"/>
      <c r="T2245" s="277"/>
    </row>
    <row r="2246" spans="1:20" ht="63.75">
      <c r="A2246" s="192">
        <v>293</v>
      </c>
      <c r="B2246" s="68"/>
      <c r="C2246" s="214" t="s">
        <v>121</v>
      </c>
      <c r="D2246" s="215">
        <v>45155</v>
      </c>
      <c r="E2246" s="192" t="s">
        <v>5071</v>
      </c>
      <c r="F2246" s="192" t="s">
        <v>3</v>
      </c>
      <c r="G2246" s="192">
        <v>2133500</v>
      </c>
      <c r="H2246" s="68"/>
      <c r="I2246" s="198" t="s">
        <v>6281</v>
      </c>
      <c r="J2246" s="68"/>
      <c r="K2246" s="68"/>
      <c r="L2246" s="68"/>
      <c r="M2246" s="68"/>
      <c r="N2246" s="362"/>
      <c r="O2246" s="362"/>
      <c r="P2246" s="216">
        <v>0</v>
      </c>
      <c r="Q2246" s="216">
        <v>185.5</v>
      </c>
      <c r="R2246" s="68" t="s">
        <v>638</v>
      </c>
      <c r="S2246" s="363"/>
      <c r="T2246" s="277"/>
    </row>
    <row r="2247" spans="1:20" ht="76.5">
      <c r="A2247" s="192">
        <v>513</v>
      </c>
      <c r="B2247" s="68"/>
      <c r="C2247" s="214" t="s">
        <v>160</v>
      </c>
      <c r="D2247" s="215">
        <v>45155</v>
      </c>
      <c r="E2247" s="192" t="s">
        <v>5072</v>
      </c>
      <c r="F2247" s="192" t="s">
        <v>14</v>
      </c>
      <c r="G2247" s="192">
        <v>2377700</v>
      </c>
      <c r="H2247" s="68"/>
      <c r="I2247" s="198" t="s">
        <v>6282</v>
      </c>
      <c r="J2247" s="68"/>
      <c r="K2247" s="68"/>
      <c r="L2247" s="68"/>
      <c r="M2247" s="68"/>
      <c r="N2247" s="362"/>
      <c r="O2247" s="362"/>
      <c r="P2247" s="216">
        <v>351.02</v>
      </c>
      <c r="Q2247" s="216">
        <v>0</v>
      </c>
      <c r="R2247" s="68" t="s">
        <v>638</v>
      </c>
      <c r="S2247" s="363"/>
      <c r="T2247" s="277"/>
    </row>
    <row r="2248" spans="1:20" ht="51">
      <c r="A2248" s="192">
        <v>213</v>
      </c>
      <c r="B2248" s="68"/>
      <c r="C2248" s="214" t="s">
        <v>91</v>
      </c>
      <c r="D2248" s="215">
        <v>45155</v>
      </c>
      <c r="E2248" s="192" t="s">
        <v>5074</v>
      </c>
      <c r="F2248" s="192" t="s">
        <v>3</v>
      </c>
      <c r="G2248" s="192">
        <v>2133517</v>
      </c>
      <c r="H2248" s="68"/>
      <c r="I2248" s="198" t="s">
        <v>6284</v>
      </c>
      <c r="J2248" s="68"/>
      <c r="K2248" s="68"/>
      <c r="L2248" s="68"/>
      <c r="M2248" s="68"/>
      <c r="N2248" s="362"/>
      <c r="O2248" s="362"/>
      <c r="P2248" s="216">
        <v>0</v>
      </c>
      <c r="Q2248" s="216">
        <v>30</v>
      </c>
      <c r="R2248" s="68" t="s">
        <v>638</v>
      </c>
      <c r="S2248" s="363"/>
      <c r="T2248" s="277"/>
    </row>
    <row r="2249" spans="1:20" ht="51">
      <c r="A2249" s="192">
        <v>650</v>
      </c>
      <c r="B2249" s="68"/>
      <c r="C2249" s="214" t="s">
        <v>175</v>
      </c>
      <c r="D2249" s="215">
        <v>45155</v>
      </c>
      <c r="E2249" s="192" t="s">
        <v>5075</v>
      </c>
      <c r="F2249" s="192" t="s">
        <v>3</v>
      </c>
      <c r="G2249" s="192">
        <v>2133520</v>
      </c>
      <c r="H2249" s="68"/>
      <c r="I2249" s="198" t="s">
        <v>6285</v>
      </c>
      <c r="J2249" s="68"/>
      <c r="K2249" s="68"/>
      <c r="L2249" s="68"/>
      <c r="M2249" s="68"/>
      <c r="N2249" s="362"/>
      <c r="O2249" s="362"/>
      <c r="P2249" s="216">
        <v>0</v>
      </c>
      <c r="Q2249" s="216">
        <v>120</v>
      </c>
      <c r="R2249" s="68" t="s">
        <v>638</v>
      </c>
      <c r="S2249" s="363"/>
      <c r="T2249" s="277"/>
    </row>
    <row r="2250" spans="1:20" ht="89.25">
      <c r="A2250" s="192">
        <v>291</v>
      </c>
      <c r="B2250" s="68"/>
      <c r="C2250" s="214" t="s">
        <v>119</v>
      </c>
      <c r="D2250" s="215">
        <v>45155</v>
      </c>
      <c r="E2250" s="192" t="s">
        <v>5076</v>
      </c>
      <c r="F2250" s="192" t="s">
        <v>10</v>
      </c>
      <c r="G2250" s="192">
        <v>1066499</v>
      </c>
      <c r="H2250" s="68"/>
      <c r="I2250" s="198" t="s">
        <v>6286</v>
      </c>
      <c r="J2250" s="68"/>
      <c r="K2250" s="68"/>
      <c r="L2250" s="68"/>
      <c r="M2250" s="68"/>
      <c r="N2250" s="362"/>
      <c r="O2250" s="362"/>
      <c r="P2250" s="216">
        <v>50</v>
      </c>
      <c r="Q2250" s="216">
        <v>0</v>
      </c>
      <c r="R2250" s="68" t="s">
        <v>638</v>
      </c>
      <c r="S2250" s="363"/>
      <c r="T2250" s="277"/>
    </row>
    <row r="2251" spans="1:20" ht="89.25">
      <c r="A2251" s="192">
        <v>291</v>
      </c>
      <c r="B2251" s="68"/>
      <c r="C2251" s="214" t="s">
        <v>119</v>
      </c>
      <c r="D2251" s="215">
        <v>45155</v>
      </c>
      <c r="E2251" s="192" t="s">
        <v>5077</v>
      </c>
      <c r="F2251" s="192" t="s">
        <v>12</v>
      </c>
      <c r="G2251" s="192">
        <v>1066499</v>
      </c>
      <c r="H2251" s="68"/>
      <c r="I2251" s="198" t="s">
        <v>6287</v>
      </c>
      <c r="J2251" s="68"/>
      <c r="K2251" s="68"/>
      <c r="L2251" s="68"/>
      <c r="M2251" s="68"/>
      <c r="N2251" s="362"/>
      <c r="O2251" s="362"/>
      <c r="P2251" s="216">
        <v>221.95</v>
      </c>
      <c r="Q2251" s="216">
        <v>0</v>
      </c>
      <c r="R2251" s="68" t="s">
        <v>638</v>
      </c>
      <c r="S2251" s="363"/>
      <c r="T2251" s="277"/>
    </row>
    <row r="2252" spans="1:20" ht="51">
      <c r="A2252" s="192" t="s">
        <v>550</v>
      </c>
      <c r="B2252" s="68"/>
      <c r="C2252" s="214" t="s">
        <v>589</v>
      </c>
      <c r="D2252" s="215">
        <v>45155</v>
      </c>
      <c r="E2252" s="192" t="s">
        <v>5078</v>
      </c>
      <c r="F2252" s="192" t="s">
        <v>3</v>
      </c>
      <c r="G2252" s="192">
        <v>2133480</v>
      </c>
      <c r="H2252" s="68"/>
      <c r="I2252" s="198" t="s">
        <v>6288</v>
      </c>
      <c r="J2252" s="68"/>
      <c r="K2252" s="68"/>
      <c r="L2252" s="68"/>
      <c r="M2252" s="68"/>
      <c r="N2252" s="362"/>
      <c r="O2252" s="362"/>
      <c r="P2252" s="216">
        <v>0</v>
      </c>
      <c r="Q2252" s="216">
        <v>10989.08</v>
      </c>
      <c r="R2252" s="68" t="s">
        <v>638</v>
      </c>
      <c r="S2252" s="363"/>
      <c r="T2252" s="277"/>
    </row>
    <row r="2253" spans="1:20" ht="51">
      <c r="A2253" s="192" t="s">
        <v>550</v>
      </c>
      <c r="B2253" s="68"/>
      <c r="C2253" s="214" t="s">
        <v>589</v>
      </c>
      <c r="D2253" s="215">
        <v>45155</v>
      </c>
      <c r="E2253" s="192" t="s">
        <v>5079</v>
      </c>
      <c r="F2253" s="192" t="s">
        <v>3</v>
      </c>
      <c r="G2253" s="192">
        <v>2133484</v>
      </c>
      <c r="H2253" s="68"/>
      <c r="I2253" s="198" t="s">
        <v>6289</v>
      </c>
      <c r="J2253" s="68"/>
      <c r="K2253" s="68"/>
      <c r="L2253" s="68"/>
      <c r="M2253" s="68"/>
      <c r="N2253" s="362"/>
      <c r="O2253" s="362"/>
      <c r="P2253" s="216">
        <v>0</v>
      </c>
      <c r="Q2253" s="216">
        <v>6.08</v>
      </c>
      <c r="R2253" s="68" t="s">
        <v>638</v>
      </c>
      <c r="S2253" s="363"/>
      <c r="T2253" s="277"/>
    </row>
    <row r="2254" spans="1:20" ht="51">
      <c r="A2254" s="192" t="s">
        <v>550</v>
      </c>
      <c r="B2254" s="68"/>
      <c r="C2254" s="214" t="s">
        <v>589</v>
      </c>
      <c r="D2254" s="215">
        <v>45155</v>
      </c>
      <c r="E2254" s="192" t="s">
        <v>5080</v>
      </c>
      <c r="F2254" s="192" t="s">
        <v>3</v>
      </c>
      <c r="G2254" s="192">
        <v>2133481</v>
      </c>
      <c r="H2254" s="68"/>
      <c r="I2254" s="198" t="s">
        <v>6290</v>
      </c>
      <c r="J2254" s="68"/>
      <c r="K2254" s="68"/>
      <c r="L2254" s="68"/>
      <c r="M2254" s="68"/>
      <c r="N2254" s="362"/>
      <c r="O2254" s="362"/>
      <c r="P2254" s="216">
        <v>0</v>
      </c>
      <c r="Q2254" s="216">
        <v>10989.08</v>
      </c>
      <c r="R2254" s="68" t="s">
        <v>638</v>
      </c>
      <c r="S2254" s="363"/>
      <c r="T2254" s="277"/>
    </row>
    <row r="2255" spans="1:20" ht="63.75">
      <c r="A2255" s="192">
        <v>222</v>
      </c>
      <c r="B2255" s="68"/>
      <c r="C2255" s="214" t="s">
        <v>93</v>
      </c>
      <c r="D2255" s="215">
        <v>45155</v>
      </c>
      <c r="E2255" s="192" t="s">
        <v>5081</v>
      </c>
      <c r="F2255" s="192" t="s">
        <v>3</v>
      </c>
      <c r="G2255" s="192">
        <v>2133482</v>
      </c>
      <c r="H2255" s="68"/>
      <c r="I2255" s="198" t="s">
        <v>6291</v>
      </c>
      <c r="J2255" s="68"/>
      <c r="K2255" s="68"/>
      <c r="L2255" s="68"/>
      <c r="M2255" s="68"/>
      <c r="N2255" s="362"/>
      <c r="O2255" s="362"/>
      <c r="P2255" s="216">
        <v>0</v>
      </c>
      <c r="Q2255" s="216">
        <v>404.71</v>
      </c>
      <c r="R2255" s="68" t="s">
        <v>638</v>
      </c>
      <c r="S2255" s="363"/>
      <c r="T2255" s="277"/>
    </row>
    <row r="2256" spans="1:20" ht="51">
      <c r="A2256" s="192" t="s">
        <v>550</v>
      </c>
      <c r="B2256" s="68"/>
      <c r="C2256" s="214" t="s">
        <v>589</v>
      </c>
      <c r="D2256" s="215">
        <v>45155</v>
      </c>
      <c r="E2256" s="192" t="s">
        <v>5082</v>
      </c>
      <c r="F2256" s="192" t="s">
        <v>3</v>
      </c>
      <c r="G2256" s="192">
        <v>2133483</v>
      </c>
      <c r="H2256" s="68"/>
      <c r="I2256" s="198" t="s">
        <v>6292</v>
      </c>
      <c r="J2256" s="68"/>
      <c r="K2256" s="68"/>
      <c r="L2256" s="68"/>
      <c r="M2256" s="68"/>
      <c r="N2256" s="362"/>
      <c r="O2256" s="362"/>
      <c r="P2256" s="216">
        <v>0</v>
      </c>
      <c r="Q2256" s="216">
        <v>6.08</v>
      </c>
      <c r="R2256" s="68" t="s">
        <v>638</v>
      </c>
      <c r="S2256" s="363"/>
      <c r="T2256" s="277"/>
    </row>
    <row r="2257" spans="1:20" ht="89.25">
      <c r="A2257" s="192">
        <v>291</v>
      </c>
      <c r="B2257" s="68"/>
      <c r="C2257" s="214" t="s">
        <v>119</v>
      </c>
      <c r="D2257" s="215">
        <v>45155</v>
      </c>
      <c r="E2257" s="192" t="s">
        <v>5083</v>
      </c>
      <c r="F2257" s="192" t="s">
        <v>12</v>
      </c>
      <c r="G2257" s="192">
        <v>1066501</v>
      </c>
      <c r="H2257" s="68"/>
      <c r="I2257" s="198" t="s">
        <v>6293</v>
      </c>
      <c r="J2257" s="68"/>
      <c r="K2257" s="68"/>
      <c r="L2257" s="68"/>
      <c r="M2257" s="68"/>
      <c r="N2257" s="362"/>
      <c r="O2257" s="362"/>
      <c r="P2257" s="216">
        <v>6676.45</v>
      </c>
      <c r="Q2257" s="216">
        <v>0</v>
      </c>
      <c r="R2257" s="68" t="s">
        <v>638</v>
      </c>
      <c r="S2257" s="363"/>
      <c r="T2257" s="277"/>
    </row>
    <row r="2258" spans="1:20" ht="89.25">
      <c r="A2258" s="192">
        <v>291</v>
      </c>
      <c r="B2258" s="68"/>
      <c r="C2258" s="214" t="s">
        <v>119</v>
      </c>
      <c r="D2258" s="215">
        <v>45155</v>
      </c>
      <c r="E2258" s="192" t="s">
        <v>5084</v>
      </c>
      <c r="F2258" s="192" t="s">
        <v>10</v>
      </c>
      <c r="G2258" s="192">
        <v>1066501</v>
      </c>
      <c r="H2258" s="68"/>
      <c r="I2258" s="198" t="s">
        <v>6294</v>
      </c>
      <c r="J2258" s="68"/>
      <c r="K2258" s="68"/>
      <c r="L2258" s="68"/>
      <c r="M2258" s="68"/>
      <c r="N2258" s="362"/>
      <c r="O2258" s="362"/>
      <c r="P2258" s="216">
        <v>50</v>
      </c>
      <c r="Q2258" s="216">
        <v>0</v>
      </c>
      <c r="R2258" s="68" t="s">
        <v>638</v>
      </c>
      <c r="S2258" s="363"/>
      <c r="T2258" s="277"/>
    </row>
    <row r="2259" spans="1:20" ht="63.75">
      <c r="A2259" s="192">
        <v>597</v>
      </c>
      <c r="B2259" s="68"/>
      <c r="C2259" s="214" t="s">
        <v>677</v>
      </c>
      <c r="D2259" s="215">
        <v>45155</v>
      </c>
      <c r="E2259" s="192" t="s">
        <v>5085</v>
      </c>
      <c r="F2259" s="192" t="s">
        <v>6</v>
      </c>
      <c r="G2259" s="192">
        <v>2378148</v>
      </c>
      <c r="H2259" s="68"/>
      <c r="I2259" s="198" t="s">
        <v>6295</v>
      </c>
      <c r="J2259" s="68"/>
      <c r="K2259" s="68"/>
      <c r="L2259" s="68"/>
      <c r="M2259" s="68"/>
      <c r="N2259" s="362"/>
      <c r="O2259" s="362"/>
      <c r="P2259" s="216">
        <v>0</v>
      </c>
      <c r="Q2259" s="216">
        <v>50667.96</v>
      </c>
      <c r="R2259" s="68" t="s">
        <v>638</v>
      </c>
      <c r="S2259" s="363"/>
      <c r="T2259" s="277"/>
    </row>
    <row r="2260" spans="1:20" ht="63.75">
      <c r="A2260" s="192">
        <v>597</v>
      </c>
      <c r="B2260" s="68"/>
      <c r="C2260" s="214" t="s">
        <v>677</v>
      </c>
      <c r="D2260" s="215">
        <v>45155</v>
      </c>
      <c r="E2260" s="192" t="s">
        <v>5086</v>
      </c>
      <c r="F2260" s="192" t="s">
        <v>6</v>
      </c>
      <c r="G2260" s="192">
        <v>2378150</v>
      </c>
      <c r="H2260" s="68"/>
      <c r="I2260" s="198" t="s">
        <v>6296</v>
      </c>
      <c r="J2260" s="68"/>
      <c r="K2260" s="68"/>
      <c r="L2260" s="68"/>
      <c r="M2260" s="68"/>
      <c r="N2260" s="362"/>
      <c r="O2260" s="362"/>
      <c r="P2260" s="216">
        <v>0</v>
      </c>
      <c r="Q2260" s="216">
        <v>1083880</v>
      </c>
      <c r="R2260" s="68" t="s">
        <v>638</v>
      </c>
      <c r="S2260" s="363"/>
      <c r="T2260" s="277"/>
    </row>
    <row r="2261" spans="1:20" ht="76.5">
      <c r="A2261" s="192">
        <v>20</v>
      </c>
      <c r="B2261" s="68"/>
      <c r="C2261" s="214" t="s">
        <v>41</v>
      </c>
      <c r="D2261" s="215">
        <v>45155</v>
      </c>
      <c r="E2261" s="192" t="s">
        <v>5087</v>
      </c>
      <c r="F2261" s="192" t="s">
        <v>6</v>
      </c>
      <c r="G2261" s="192">
        <v>1066494</v>
      </c>
      <c r="H2261" s="68"/>
      <c r="I2261" s="198" t="s">
        <v>6297</v>
      </c>
      <c r="J2261" s="68"/>
      <c r="K2261" s="68"/>
      <c r="L2261" s="68"/>
      <c r="M2261" s="68"/>
      <c r="N2261" s="362"/>
      <c r="O2261" s="362"/>
      <c r="P2261" s="216">
        <v>0</v>
      </c>
      <c r="Q2261" s="216">
        <v>50</v>
      </c>
      <c r="R2261" s="68" t="s">
        <v>638</v>
      </c>
      <c r="S2261" s="363"/>
      <c r="T2261" s="277"/>
    </row>
    <row r="2262" spans="1:20" ht="63.75">
      <c r="A2262" s="192">
        <v>513</v>
      </c>
      <c r="B2262" s="68"/>
      <c r="C2262" s="214" t="s">
        <v>160</v>
      </c>
      <c r="D2262" s="215">
        <v>45155</v>
      </c>
      <c r="E2262" s="192" t="s">
        <v>5088</v>
      </c>
      <c r="F2262" s="192" t="s">
        <v>14</v>
      </c>
      <c r="G2262" s="192">
        <v>2377983</v>
      </c>
      <c r="H2262" s="68"/>
      <c r="I2262" s="198" t="s">
        <v>6298</v>
      </c>
      <c r="J2262" s="68"/>
      <c r="K2262" s="68"/>
      <c r="L2262" s="68"/>
      <c r="M2262" s="68"/>
      <c r="N2262" s="362"/>
      <c r="O2262" s="362"/>
      <c r="P2262" s="216">
        <v>50</v>
      </c>
      <c r="Q2262" s="216">
        <v>0</v>
      </c>
      <c r="R2262" s="68" t="s">
        <v>638</v>
      </c>
      <c r="S2262" s="363"/>
      <c r="T2262" s="277"/>
    </row>
    <row r="2263" spans="1:20" ht="76.5">
      <c r="A2263" s="192">
        <v>10</v>
      </c>
      <c r="B2263" s="68"/>
      <c r="C2263" s="214" t="s">
        <v>38</v>
      </c>
      <c r="D2263" s="215">
        <v>45155</v>
      </c>
      <c r="E2263" s="192" t="s">
        <v>5089</v>
      </c>
      <c r="F2263" s="192" t="s">
        <v>14</v>
      </c>
      <c r="G2263" s="192">
        <v>2377990</v>
      </c>
      <c r="H2263" s="68"/>
      <c r="I2263" s="198" t="s">
        <v>6299</v>
      </c>
      <c r="J2263" s="68"/>
      <c r="K2263" s="68"/>
      <c r="L2263" s="68"/>
      <c r="M2263" s="68"/>
      <c r="N2263" s="362"/>
      <c r="O2263" s="362"/>
      <c r="P2263" s="216">
        <v>50</v>
      </c>
      <c r="Q2263" s="216">
        <v>0</v>
      </c>
      <c r="R2263" s="68" t="s">
        <v>638</v>
      </c>
      <c r="S2263" s="363"/>
      <c r="T2263" s="277"/>
    </row>
    <row r="2264" spans="1:20" ht="63.75">
      <c r="A2264" s="192">
        <v>10</v>
      </c>
      <c r="B2264" s="68"/>
      <c r="C2264" s="214" t="s">
        <v>38</v>
      </c>
      <c r="D2264" s="215">
        <v>45155</v>
      </c>
      <c r="E2264" s="192" t="s">
        <v>5090</v>
      </c>
      <c r="F2264" s="192" t="s">
        <v>14</v>
      </c>
      <c r="G2264" s="192">
        <v>2377992</v>
      </c>
      <c r="H2264" s="68"/>
      <c r="I2264" s="198" t="s">
        <v>6300</v>
      </c>
      <c r="J2264" s="68"/>
      <c r="K2264" s="68"/>
      <c r="L2264" s="68"/>
      <c r="M2264" s="68"/>
      <c r="N2264" s="362"/>
      <c r="O2264" s="362"/>
      <c r="P2264" s="216">
        <v>50</v>
      </c>
      <c r="Q2264" s="216">
        <v>0</v>
      </c>
      <c r="R2264" s="68" t="s">
        <v>638</v>
      </c>
      <c r="S2264" s="363"/>
      <c r="T2264" s="277"/>
    </row>
    <row r="2265" spans="1:20" ht="63.75">
      <c r="A2265" s="192">
        <v>10</v>
      </c>
      <c r="B2265" s="68"/>
      <c r="C2265" s="214" t="s">
        <v>38</v>
      </c>
      <c r="D2265" s="215">
        <v>45155</v>
      </c>
      <c r="E2265" s="192" t="s">
        <v>5091</v>
      </c>
      <c r="F2265" s="192" t="s">
        <v>14</v>
      </c>
      <c r="G2265" s="192">
        <v>2378000</v>
      </c>
      <c r="H2265" s="68"/>
      <c r="I2265" s="198" t="s">
        <v>6301</v>
      </c>
      <c r="J2265" s="68"/>
      <c r="K2265" s="68"/>
      <c r="L2265" s="68"/>
      <c r="M2265" s="68"/>
      <c r="N2265" s="362"/>
      <c r="O2265" s="362"/>
      <c r="P2265" s="216">
        <v>50</v>
      </c>
      <c r="Q2265" s="216">
        <v>0</v>
      </c>
      <c r="R2265" s="68" t="s">
        <v>638</v>
      </c>
      <c r="S2265" s="363"/>
      <c r="T2265" s="277"/>
    </row>
    <row r="2266" spans="1:20" ht="63.75">
      <c r="A2266" s="192">
        <v>10</v>
      </c>
      <c r="B2266" s="68"/>
      <c r="C2266" s="214" t="s">
        <v>38</v>
      </c>
      <c r="D2266" s="215">
        <v>45155</v>
      </c>
      <c r="E2266" s="192" t="s">
        <v>5092</v>
      </c>
      <c r="F2266" s="192" t="s">
        <v>14</v>
      </c>
      <c r="G2266" s="192">
        <v>2377994</v>
      </c>
      <c r="H2266" s="68"/>
      <c r="I2266" s="198" t="s">
        <v>6302</v>
      </c>
      <c r="J2266" s="68"/>
      <c r="K2266" s="68"/>
      <c r="L2266" s="68"/>
      <c r="M2266" s="68"/>
      <c r="N2266" s="362"/>
      <c r="O2266" s="362"/>
      <c r="P2266" s="216">
        <v>50</v>
      </c>
      <c r="Q2266" s="216">
        <v>0</v>
      </c>
      <c r="R2266" s="68" t="s">
        <v>638</v>
      </c>
      <c r="S2266" s="363"/>
      <c r="T2266" s="277"/>
    </row>
    <row r="2267" spans="1:20" ht="76.5">
      <c r="A2267" s="192">
        <v>10</v>
      </c>
      <c r="B2267" s="68"/>
      <c r="C2267" s="214" t="s">
        <v>38</v>
      </c>
      <c r="D2267" s="215">
        <v>45155</v>
      </c>
      <c r="E2267" s="192" t="s">
        <v>5093</v>
      </c>
      <c r="F2267" s="192" t="s">
        <v>14</v>
      </c>
      <c r="G2267" s="192">
        <v>2377996</v>
      </c>
      <c r="H2267" s="68"/>
      <c r="I2267" s="198" t="s">
        <v>6303</v>
      </c>
      <c r="J2267" s="68"/>
      <c r="K2267" s="68"/>
      <c r="L2267" s="68"/>
      <c r="M2267" s="68"/>
      <c r="N2267" s="362"/>
      <c r="O2267" s="362"/>
      <c r="P2267" s="216">
        <v>50</v>
      </c>
      <c r="Q2267" s="216">
        <v>0</v>
      </c>
      <c r="R2267" s="68" t="s">
        <v>638</v>
      </c>
      <c r="S2267" s="363"/>
      <c r="T2267" s="277"/>
    </row>
    <row r="2268" spans="1:20" ht="76.5">
      <c r="A2268" s="192">
        <v>10</v>
      </c>
      <c r="B2268" s="68"/>
      <c r="C2268" s="214" t="s">
        <v>38</v>
      </c>
      <c r="D2268" s="215">
        <v>45155</v>
      </c>
      <c r="E2268" s="192" t="s">
        <v>5094</v>
      </c>
      <c r="F2268" s="192" t="s">
        <v>14</v>
      </c>
      <c r="G2268" s="192">
        <v>2377998</v>
      </c>
      <c r="H2268" s="68"/>
      <c r="I2268" s="198" t="s">
        <v>6304</v>
      </c>
      <c r="J2268" s="68"/>
      <c r="K2268" s="68"/>
      <c r="L2268" s="68"/>
      <c r="M2268" s="68"/>
      <c r="N2268" s="362"/>
      <c r="O2268" s="362"/>
      <c r="P2268" s="216">
        <v>50</v>
      </c>
      <c r="Q2268" s="216">
        <v>0</v>
      </c>
      <c r="R2268" s="68" t="s">
        <v>638</v>
      </c>
      <c r="S2268" s="363"/>
      <c r="T2268" s="277"/>
    </row>
    <row r="2269" spans="1:20" ht="76.5">
      <c r="A2269" s="192">
        <v>10</v>
      </c>
      <c r="B2269" s="68"/>
      <c r="C2269" s="214" t="s">
        <v>38</v>
      </c>
      <c r="D2269" s="215">
        <v>45155</v>
      </c>
      <c r="E2269" s="192" t="s">
        <v>5095</v>
      </c>
      <c r="F2269" s="192" t="s">
        <v>14</v>
      </c>
      <c r="G2269" s="192">
        <v>2378002</v>
      </c>
      <c r="H2269" s="68"/>
      <c r="I2269" s="198" t="s">
        <v>6305</v>
      </c>
      <c r="J2269" s="68"/>
      <c r="K2269" s="68"/>
      <c r="L2269" s="68"/>
      <c r="M2269" s="68"/>
      <c r="N2269" s="362"/>
      <c r="O2269" s="362"/>
      <c r="P2269" s="216">
        <v>50</v>
      </c>
      <c r="Q2269" s="216">
        <v>0</v>
      </c>
      <c r="R2269" s="68" t="s">
        <v>638</v>
      </c>
      <c r="S2269" s="363"/>
      <c r="T2269" s="277"/>
    </row>
    <row r="2270" spans="1:20" ht="76.5">
      <c r="A2270" s="192">
        <v>10</v>
      </c>
      <c r="B2270" s="68"/>
      <c r="C2270" s="214" t="s">
        <v>38</v>
      </c>
      <c r="D2270" s="215">
        <v>45155</v>
      </c>
      <c r="E2270" s="192" t="s">
        <v>5096</v>
      </c>
      <c r="F2270" s="192" t="s">
        <v>14</v>
      </c>
      <c r="G2270" s="192">
        <v>2378004</v>
      </c>
      <c r="H2270" s="68"/>
      <c r="I2270" s="198" t="s">
        <v>6306</v>
      </c>
      <c r="J2270" s="68"/>
      <c r="K2270" s="68"/>
      <c r="L2270" s="68"/>
      <c r="M2270" s="68"/>
      <c r="N2270" s="362"/>
      <c r="O2270" s="362"/>
      <c r="P2270" s="216">
        <v>50</v>
      </c>
      <c r="Q2270" s="216">
        <v>0</v>
      </c>
      <c r="R2270" s="68" t="s">
        <v>638</v>
      </c>
      <c r="S2270" s="363"/>
      <c r="T2270" s="277"/>
    </row>
    <row r="2271" spans="1:20" ht="63.75">
      <c r="A2271" s="192">
        <v>10</v>
      </c>
      <c r="B2271" s="68"/>
      <c r="C2271" s="214" t="s">
        <v>38</v>
      </c>
      <c r="D2271" s="215">
        <v>45155</v>
      </c>
      <c r="E2271" s="192" t="s">
        <v>5097</v>
      </c>
      <c r="F2271" s="192" t="s">
        <v>14</v>
      </c>
      <c r="G2271" s="192">
        <v>2378006</v>
      </c>
      <c r="H2271" s="68"/>
      <c r="I2271" s="198" t="s">
        <v>6307</v>
      </c>
      <c r="J2271" s="68"/>
      <c r="K2271" s="68"/>
      <c r="L2271" s="68"/>
      <c r="M2271" s="68"/>
      <c r="N2271" s="362"/>
      <c r="O2271" s="362"/>
      <c r="P2271" s="216">
        <v>50</v>
      </c>
      <c r="Q2271" s="216">
        <v>0</v>
      </c>
      <c r="R2271" s="68" t="s">
        <v>638</v>
      </c>
      <c r="S2271" s="363"/>
      <c r="T2271" s="277"/>
    </row>
    <row r="2272" spans="1:20" ht="76.5">
      <c r="A2272" s="192">
        <v>10</v>
      </c>
      <c r="B2272" s="68"/>
      <c r="C2272" s="214" t="s">
        <v>38</v>
      </c>
      <c r="D2272" s="215">
        <v>45155</v>
      </c>
      <c r="E2272" s="192" t="s">
        <v>5098</v>
      </c>
      <c r="F2272" s="192" t="s">
        <v>14</v>
      </c>
      <c r="G2272" s="192">
        <v>2378008</v>
      </c>
      <c r="H2272" s="68"/>
      <c r="I2272" s="198" t="s">
        <v>6308</v>
      </c>
      <c r="J2272" s="68"/>
      <c r="K2272" s="68"/>
      <c r="L2272" s="68"/>
      <c r="M2272" s="68"/>
      <c r="N2272" s="362"/>
      <c r="O2272" s="362"/>
      <c r="P2272" s="216">
        <v>50</v>
      </c>
      <c r="Q2272" s="216">
        <v>0</v>
      </c>
      <c r="R2272" s="68" t="s">
        <v>638</v>
      </c>
      <c r="S2272" s="363"/>
      <c r="T2272" s="277"/>
    </row>
    <row r="2273" spans="1:20" ht="63.75">
      <c r="A2273" s="192">
        <v>10</v>
      </c>
      <c r="B2273" s="68"/>
      <c r="C2273" s="214" t="s">
        <v>38</v>
      </c>
      <c r="D2273" s="215">
        <v>45155</v>
      </c>
      <c r="E2273" s="192" t="s">
        <v>5099</v>
      </c>
      <c r="F2273" s="192" t="s">
        <v>14</v>
      </c>
      <c r="G2273" s="192">
        <v>2378010</v>
      </c>
      <c r="H2273" s="68"/>
      <c r="I2273" s="198" t="s">
        <v>6309</v>
      </c>
      <c r="J2273" s="68"/>
      <c r="K2273" s="68"/>
      <c r="L2273" s="68"/>
      <c r="M2273" s="68"/>
      <c r="N2273" s="362"/>
      <c r="O2273" s="362"/>
      <c r="P2273" s="216">
        <v>50</v>
      </c>
      <c r="Q2273" s="216">
        <v>0</v>
      </c>
      <c r="R2273" s="68" t="s">
        <v>638</v>
      </c>
      <c r="S2273" s="363"/>
      <c r="T2273" s="277"/>
    </row>
    <row r="2274" spans="1:20" ht="63.75">
      <c r="A2274" s="192">
        <v>10</v>
      </c>
      <c r="B2274" s="68"/>
      <c r="C2274" s="214" t="s">
        <v>38</v>
      </c>
      <c r="D2274" s="215">
        <v>45155</v>
      </c>
      <c r="E2274" s="192" t="s">
        <v>5100</v>
      </c>
      <c r="F2274" s="192" t="s">
        <v>14</v>
      </c>
      <c r="G2274" s="192">
        <v>2378012</v>
      </c>
      <c r="H2274" s="68"/>
      <c r="I2274" s="198" t="s">
        <v>6310</v>
      </c>
      <c r="J2274" s="68"/>
      <c r="K2274" s="68"/>
      <c r="L2274" s="68"/>
      <c r="M2274" s="68"/>
      <c r="N2274" s="362"/>
      <c r="O2274" s="362"/>
      <c r="P2274" s="216">
        <v>50</v>
      </c>
      <c r="Q2274" s="216">
        <v>0</v>
      </c>
      <c r="R2274" s="68" t="s">
        <v>638</v>
      </c>
      <c r="S2274" s="363"/>
      <c r="T2274" s="277"/>
    </row>
    <row r="2275" spans="1:20" ht="63.75">
      <c r="A2275" s="192">
        <v>513</v>
      </c>
      <c r="B2275" s="68"/>
      <c r="C2275" s="214" t="s">
        <v>160</v>
      </c>
      <c r="D2275" s="215">
        <v>45155</v>
      </c>
      <c r="E2275" s="192" t="s">
        <v>5101</v>
      </c>
      <c r="F2275" s="192" t="s">
        <v>14</v>
      </c>
      <c r="G2275" s="192">
        <v>2378145</v>
      </c>
      <c r="H2275" s="68"/>
      <c r="I2275" s="198" t="s">
        <v>6311</v>
      </c>
      <c r="J2275" s="68"/>
      <c r="K2275" s="68"/>
      <c r="L2275" s="68"/>
      <c r="M2275" s="68"/>
      <c r="N2275" s="362"/>
      <c r="O2275" s="362"/>
      <c r="P2275" s="216">
        <v>50</v>
      </c>
      <c r="Q2275" s="216">
        <v>0</v>
      </c>
      <c r="R2275" s="68" t="s">
        <v>638</v>
      </c>
      <c r="S2275" s="363"/>
      <c r="T2275" s="277"/>
    </row>
    <row r="2276" spans="1:20" ht="63.75">
      <c r="A2276" s="192">
        <v>597</v>
      </c>
      <c r="B2276" s="68"/>
      <c r="C2276" s="214" t="s">
        <v>677</v>
      </c>
      <c r="D2276" s="215">
        <v>45155</v>
      </c>
      <c r="E2276" s="192" t="s">
        <v>5102</v>
      </c>
      <c r="F2276" s="192" t="s">
        <v>14</v>
      </c>
      <c r="G2276" s="192">
        <v>2378149</v>
      </c>
      <c r="H2276" s="68"/>
      <c r="I2276" s="198" t="s">
        <v>6312</v>
      </c>
      <c r="J2276" s="68"/>
      <c r="K2276" s="68"/>
      <c r="L2276" s="68"/>
      <c r="M2276" s="68"/>
      <c r="N2276" s="362"/>
      <c r="O2276" s="362"/>
      <c r="P2276" s="216">
        <v>50</v>
      </c>
      <c r="Q2276" s="216">
        <v>0</v>
      </c>
      <c r="R2276" s="68" t="s">
        <v>638</v>
      </c>
      <c r="S2276" s="363"/>
      <c r="T2276" s="277"/>
    </row>
    <row r="2277" spans="1:20" ht="63.75">
      <c r="A2277" s="192">
        <v>597</v>
      </c>
      <c r="B2277" s="68"/>
      <c r="C2277" s="214" t="s">
        <v>677</v>
      </c>
      <c r="D2277" s="215">
        <v>45155</v>
      </c>
      <c r="E2277" s="192" t="s">
        <v>5103</v>
      </c>
      <c r="F2277" s="192" t="s">
        <v>14</v>
      </c>
      <c r="G2277" s="192">
        <v>2378151</v>
      </c>
      <c r="H2277" s="68"/>
      <c r="I2277" s="198" t="s">
        <v>6313</v>
      </c>
      <c r="J2277" s="68"/>
      <c r="K2277" s="68"/>
      <c r="L2277" s="68"/>
      <c r="M2277" s="68"/>
      <c r="N2277" s="362"/>
      <c r="O2277" s="362"/>
      <c r="P2277" s="216">
        <v>50</v>
      </c>
      <c r="Q2277" s="216">
        <v>0</v>
      </c>
      <c r="R2277" s="68" t="s">
        <v>638</v>
      </c>
      <c r="S2277" s="363"/>
      <c r="T2277" s="277"/>
    </row>
    <row r="2278" spans="1:20" ht="63.75">
      <c r="A2278" s="192">
        <v>10</v>
      </c>
      <c r="B2278" s="68"/>
      <c r="C2278" s="214" t="s">
        <v>38</v>
      </c>
      <c r="D2278" s="215">
        <v>45155</v>
      </c>
      <c r="E2278" s="192" t="s">
        <v>5104</v>
      </c>
      <c r="F2278" s="192" t="s">
        <v>14</v>
      </c>
      <c r="G2278" s="192">
        <v>2378153</v>
      </c>
      <c r="H2278" s="68"/>
      <c r="I2278" s="198" t="s">
        <v>6314</v>
      </c>
      <c r="J2278" s="68"/>
      <c r="K2278" s="68"/>
      <c r="L2278" s="68"/>
      <c r="M2278" s="68"/>
      <c r="N2278" s="362"/>
      <c r="O2278" s="362"/>
      <c r="P2278" s="216">
        <v>50</v>
      </c>
      <c r="Q2278" s="216">
        <v>0</v>
      </c>
      <c r="R2278" s="68" t="s">
        <v>638</v>
      </c>
      <c r="S2278" s="363"/>
      <c r="T2278" s="277"/>
    </row>
    <row r="2279" spans="1:20" ht="76.5">
      <c r="A2279" s="192">
        <v>117</v>
      </c>
      <c r="B2279" s="68"/>
      <c r="C2279" s="214" t="s">
        <v>54</v>
      </c>
      <c r="D2279" s="215">
        <v>45155</v>
      </c>
      <c r="E2279" s="192" t="s">
        <v>5105</v>
      </c>
      <c r="F2279" s="192" t="s">
        <v>10</v>
      </c>
      <c r="G2279" s="192">
        <v>1066485</v>
      </c>
      <c r="H2279" s="68"/>
      <c r="I2279" s="198" t="s">
        <v>6315</v>
      </c>
      <c r="J2279" s="68"/>
      <c r="K2279" s="68"/>
      <c r="L2279" s="68"/>
      <c r="M2279" s="68"/>
      <c r="N2279" s="362"/>
      <c r="O2279" s="362"/>
      <c r="P2279" s="216">
        <v>50</v>
      </c>
      <c r="Q2279" s="216">
        <v>0</v>
      </c>
      <c r="R2279" s="68" t="s">
        <v>638</v>
      </c>
      <c r="S2279" s="363"/>
      <c r="T2279" s="277"/>
    </row>
    <row r="2280" spans="1:20" ht="76.5">
      <c r="A2280" s="192">
        <v>117</v>
      </c>
      <c r="B2280" s="68"/>
      <c r="C2280" s="214" t="s">
        <v>54</v>
      </c>
      <c r="D2280" s="215">
        <v>45155</v>
      </c>
      <c r="E2280" s="192" t="s">
        <v>5106</v>
      </c>
      <c r="F2280" s="192" t="s">
        <v>10</v>
      </c>
      <c r="G2280" s="192">
        <v>1066487</v>
      </c>
      <c r="H2280" s="68"/>
      <c r="I2280" s="198" t="s">
        <v>6316</v>
      </c>
      <c r="J2280" s="68"/>
      <c r="K2280" s="68"/>
      <c r="L2280" s="68"/>
      <c r="M2280" s="68"/>
      <c r="N2280" s="362"/>
      <c r="O2280" s="362"/>
      <c r="P2280" s="216">
        <v>50</v>
      </c>
      <c r="Q2280" s="216">
        <v>0</v>
      </c>
      <c r="R2280" s="68" t="s">
        <v>638</v>
      </c>
      <c r="S2280" s="363"/>
      <c r="T2280" s="277"/>
    </row>
    <row r="2281" spans="1:20" ht="89.25">
      <c r="A2281" s="192">
        <v>291</v>
      </c>
      <c r="B2281" s="68"/>
      <c r="C2281" s="214" t="s">
        <v>119</v>
      </c>
      <c r="D2281" s="215">
        <v>45155</v>
      </c>
      <c r="E2281" s="192" t="s">
        <v>5107</v>
      </c>
      <c r="F2281" s="192" t="s">
        <v>12</v>
      </c>
      <c r="G2281" s="192">
        <v>1066502</v>
      </c>
      <c r="H2281" s="68"/>
      <c r="I2281" s="198" t="s">
        <v>6317</v>
      </c>
      <c r="J2281" s="68"/>
      <c r="K2281" s="68"/>
      <c r="L2281" s="68"/>
      <c r="M2281" s="68"/>
      <c r="N2281" s="362"/>
      <c r="O2281" s="362"/>
      <c r="P2281" s="216">
        <v>5762.81</v>
      </c>
      <c r="Q2281" s="216">
        <v>0</v>
      </c>
      <c r="R2281" s="68" t="s">
        <v>638</v>
      </c>
      <c r="S2281" s="363"/>
      <c r="T2281" s="277"/>
    </row>
    <row r="2282" spans="1:20" ht="89.25">
      <c r="A2282" s="192">
        <v>291</v>
      </c>
      <c r="B2282" s="68"/>
      <c r="C2282" s="214" t="s">
        <v>119</v>
      </c>
      <c r="D2282" s="215">
        <v>45155</v>
      </c>
      <c r="E2282" s="192" t="s">
        <v>5108</v>
      </c>
      <c r="F2282" s="192" t="s">
        <v>10</v>
      </c>
      <c r="G2282" s="192">
        <v>1066502</v>
      </c>
      <c r="H2282" s="68"/>
      <c r="I2282" s="198" t="s">
        <v>6318</v>
      </c>
      <c r="J2282" s="68"/>
      <c r="K2282" s="68"/>
      <c r="L2282" s="68"/>
      <c r="M2282" s="68"/>
      <c r="N2282" s="362"/>
      <c r="O2282" s="362"/>
      <c r="P2282" s="216">
        <v>50</v>
      </c>
      <c r="Q2282" s="216">
        <v>0</v>
      </c>
      <c r="R2282" s="68" t="s">
        <v>638</v>
      </c>
      <c r="S2282" s="363"/>
      <c r="T2282" s="277"/>
    </row>
    <row r="2283" spans="1:20" ht="102">
      <c r="A2283" s="192">
        <v>291</v>
      </c>
      <c r="B2283" s="68"/>
      <c r="C2283" s="214" t="s">
        <v>119</v>
      </c>
      <c r="D2283" s="215">
        <v>45155</v>
      </c>
      <c r="E2283" s="192" t="s">
        <v>5109</v>
      </c>
      <c r="F2283" s="192" t="s">
        <v>10</v>
      </c>
      <c r="G2283" s="192">
        <v>1066512</v>
      </c>
      <c r="H2283" s="68"/>
      <c r="I2283" s="198" t="s">
        <v>6319</v>
      </c>
      <c r="J2283" s="68"/>
      <c r="K2283" s="68"/>
      <c r="L2283" s="68"/>
      <c r="M2283" s="68"/>
      <c r="N2283" s="362"/>
      <c r="O2283" s="362"/>
      <c r="P2283" s="216">
        <v>270</v>
      </c>
      <c r="Q2283" s="216">
        <v>0</v>
      </c>
      <c r="R2283" s="68" t="s">
        <v>638</v>
      </c>
      <c r="S2283" s="363"/>
      <c r="T2283" s="277"/>
    </row>
    <row r="2284" spans="1:20" ht="51">
      <c r="A2284" s="192">
        <v>251</v>
      </c>
      <c r="B2284" s="68"/>
      <c r="C2284" s="214" t="s">
        <v>103</v>
      </c>
      <c r="D2284" s="215">
        <v>45155</v>
      </c>
      <c r="E2284" s="192" t="s">
        <v>5110</v>
      </c>
      <c r="F2284" s="192" t="s">
        <v>3</v>
      </c>
      <c r="G2284" s="192">
        <v>2133442</v>
      </c>
      <c r="H2284" s="68"/>
      <c r="I2284" s="198" t="s">
        <v>6320</v>
      </c>
      <c r="J2284" s="68"/>
      <c r="K2284" s="68"/>
      <c r="L2284" s="68"/>
      <c r="M2284" s="68"/>
      <c r="N2284" s="362"/>
      <c r="O2284" s="362"/>
      <c r="P2284" s="216">
        <v>0</v>
      </c>
      <c r="Q2284" s="216">
        <v>7.0000000000000007E-2</v>
      </c>
      <c r="R2284" s="68" t="s">
        <v>1464</v>
      </c>
      <c r="S2284" s="363"/>
      <c r="T2284" s="277"/>
    </row>
    <row r="2285" spans="1:20" ht="38.25">
      <c r="A2285" s="192" t="s">
        <v>550</v>
      </c>
      <c r="B2285" s="68"/>
      <c r="C2285" s="214" t="s">
        <v>589</v>
      </c>
      <c r="D2285" s="215">
        <v>45156</v>
      </c>
      <c r="E2285" s="192" t="s">
        <v>5111</v>
      </c>
      <c r="F2285" s="192" t="s">
        <v>3</v>
      </c>
      <c r="G2285" s="192">
        <v>2133669</v>
      </c>
      <c r="H2285" s="68"/>
      <c r="I2285" s="198" t="s">
        <v>1763</v>
      </c>
      <c r="J2285" s="68"/>
      <c r="K2285" s="68"/>
      <c r="L2285" s="68"/>
      <c r="M2285" s="68"/>
      <c r="N2285" s="362"/>
      <c r="O2285" s="362"/>
      <c r="P2285" s="216">
        <v>0</v>
      </c>
      <c r="Q2285" s="216">
        <v>550</v>
      </c>
      <c r="R2285" s="68" t="s">
        <v>638</v>
      </c>
      <c r="S2285" s="363"/>
      <c r="T2285" s="277"/>
    </row>
    <row r="2286" spans="1:20" ht="38.25">
      <c r="A2286" s="192">
        <v>16</v>
      </c>
      <c r="B2286" s="68"/>
      <c r="C2286" s="214" t="s">
        <v>40</v>
      </c>
      <c r="D2286" s="215">
        <v>45156</v>
      </c>
      <c r="E2286" s="192" t="s">
        <v>5112</v>
      </c>
      <c r="F2286" s="192" t="s">
        <v>3</v>
      </c>
      <c r="G2286" s="192">
        <v>2133680</v>
      </c>
      <c r="H2286" s="68"/>
      <c r="I2286" s="198" t="s">
        <v>6321</v>
      </c>
      <c r="J2286" s="68"/>
      <c r="K2286" s="68"/>
      <c r="L2286" s="68"/>
      <c r="M2286" s="68"/>
      <c r="N2286" s="362"/>
      <c r="O2286" s="362"/>
      <c r="P2286" s="216">
        <v>0</v>
      </c>
      <c r="Q2286" s="216">
        <v>2788</v>
      </c>
      <c r="R2286" s="68" t="s">
        <v>638</v>
      </c>
      <c r="S2286" s="363"/>
      <c r="T2286" s="277"/>
    </row>
    <row r="2287" spans="1:20" ht="51">
      <c r="A2287" s="192">
        <v>267</v>
      </c>
      <c r="B2287" s="68"/>
      <c r="C2287" s="214" t="s">
        <v>107</v>
      </c>
      <c r="D2287" s="215">
        <v>45156</v>
      </c>
      <c r="E2287" s="192" t="s">
        <v>5113</v>
      </c>
      <c r="F2287" s="192" t="s">
        <v>3</v>
      </c>
      <c r="G2287" s="192">
        <v>2133687</v>
      </c>
      <c r="H2287" s="68"/>
      <c r="I2287" s="198" t="s">
        <v>6322</v>
      </c>
      <c r="J2287" s="68"/>
      <c r="K2287" s="68"/>
      <c r="L2287" s="68"/>
      <c r="M2287" s="68"/>
      <c r="N2287" s="362"/>
      <c r="O2287" s="362"/>
      <c r="P2287" s="216">
        <v>0</v>
      </c>
      <c r="Q2287" s="216">
        <v>283.14</v>
      </c>
      <c r="R2287" s="68" t="s">
        <v>638</v>
      </c>
      <c r="S2287" s="363"/>
      <c r="T2287" s="277"/>
    </row>
    <row r="2288" spans="1:20" ht="51">
      <c r="A2288" s="192">
        <v>267</v>
      </c>
      <c r="B2288" s="68"/>
      <c r="C2288" s="214" t="s">
        <v>107</v>
      </c>
      <c r="D2288" s="215">
        <v>45156</v>
      </c>
      <c r="E2288" s="192" t="s">
        <v>5114</v>
      </c>
      <c r="F2288" s="192" t="s">
        <v>3</v>
      </c>
      <c r="G2288" s="192">
        <v>2133688</v>
      </c>
      <c r="H2288" s="68"/>
      <c r="I2288" s="198" t="s">
        <v>6323</v>
      </c>
      <c r="J2288" s="68"/>
      <c r="K2288" s="68"/>
      <c r="L2288" s="68"/>
      <c r="M2288" s="68"/>
      <c r="N2288" s="362"/>
      <c r="O2288" s="362"/>
      <c r="P2288" s="216">
        <v>0</v>
      </c>
      <c r="Q2288" s="216">
        <v>248.38</v>
      </c>
      <c r="R2288" s="68" t="s">
        <v>638</v>
      </c>
      <c r="S2288" s="363"/>
      <c r="T2288" s="277"/>
    </row>
    <row r="2289" spans="1:20" ht="51">
      <c r="A2289" s="192">
        <v>25</v>
      </c>
      <c r="B2289" s="68"/>
      <c r="C2289" s="214" t="s">
        <v>42</v>
      </c>
      <c r="D2289" s="215">
        <v>45156</v>
      </c>
      <c r="E2289" s="192" t="s">
        <v>5115</v>
      </c>
      <c r="F2289" s="192" t="s">
        <v>3</v>
      </c>
      <c r="G2289" s="192">
        <v>2133722</v>
      </c>
      <c r="H2289" s="68"/>
      <c r="I2289" s="198" t="s">
        <v>6324</v>
      </c>
      <c r="J2289" s="68"/>
      <c r="K2289" s="68"/>
      <c r="L2289" s="68"/>
      <c r="M2289" s="68"/>
      <c r="N2289" s="362"/>
      <c r="O2289" s="362"/>
      <c r="P2289" s="216">
        <v>0</v>
      </c>
      <c r="Q2289" s="216">
        <v>1250</v>
      </c>
      <c r="R2289" s="68" t="s">
        <v>638</v>
      </c>
      <c r="S2289" s="363"/>
      <c r="T2289" s="277"/>
    </row>
    <row r="2290" spans="1:20" ht="38.25">
      <c r="A2290" s="192">
        <v>16</v>
      </c>
      <c r="B2290" s="68"/>
      <c r="C2290" s="214" t="s">
        <v>40</v>
      </c>
      <c r="D2290" s="215">
        <v>45156</v>
      </c>
      <c r="E2290" s="192" t="s">
        <v>5116</v>
      </c>
      <c r="F2290" s="192" t="s">
        <v>3</v>
      </c>
      <c r="G2290" s="192">
        <v>2133728</v>
      </c>
      <c r="H2290" s="68"/>
      <c r="I2290" s="198" t="s">
        <v>6325</v>
      </c>
      <c r="J2290" s="68"/>
      <c r="K2290" s="68"/>
      <c r="L2290" s="68"/>
      <c r="M2290" s="68"/>
      <c r="N2290" s="362"/>
      <c r="O2290" s="362"/>
      <c r="P2290" s="216">
        <v>0</v>
      </c>
      <c r="Q2290" s="216">
        <v>1130</v>
      </c>
      <c r="R2290" s="68" t="s">
        <v>638</v>
      </c>
      <c r="S2290" s="363"/>
      <c r="T2290" s="277"/>
    </row>
    <row r="2291" spans="1:20" ht="51">
      <c r="A2291" s="192">
        <v>650</v>
      </c>
      <c r="B2291" s="68"/>
      <c r="C2291" s="214" t="s">
        <v>175</v>
      </c>
      <c r="D2291" s="215">
        <v>45156</v>
      </c>
      <c r="E2291" s="192" t="s">
        <v>5117</v>
      </c>
      <c r="F2291" s="192" t="s">
        <v>3</v>
      </c>
      <c r="G2291" s="192">
        <v>2133729</v>
      </c>
      <c r="H2291" s="68"/>
      <c r="I2291" s="198" t="s">
        <v>6326</v>
      </c>
      <c r="J2291" s="68"/>
      <c r="K2291" s="68"/>
      <c r="L2291" s="68"/>
      <c r="M2291" s="68"/>
      <c r="N2291" s="362"/>
      <c r="O2291" s="362"/>
      <c r="P2291" s="216">
        <v>0</v>
      </c>
      <c r="Q2291" s="216">
        <v>100</v>
      </c>
      <c r="R2291" s="68" t="s">
        <v>638</v>
      </c>
      <c r="S2291" s="363"/>
      <c r="T2291" s="277"/>
    </row>
    <row r="2292" spans="1:20" ht="51">
      <c r="A2292" s="192">
        <v>46</v>
      </c>
      <c r="B2292" s="68"/>
      <c r="C2292" s="214" t="s">
        <v>1379</v>
      </c>
      <c r="D2292" s="215">
        <v>45156</v>
      </c>
      <c r="E2292" s="192" t="s">
        <v>5118</v>
      </c>
      <c r="F2292" s="192" t="s">
        <v>3</v>
      </c>
      <c r="G2292" s="192">
        <v>2133743</v>
      </c>
      <c r="H2292" s="68"/>
      <c r="I2292" s="198" t="s">
        <v>6327</v>
      </c>
      <c r="J2292" s="68"/>
      <c r="K2292" s="68"/>
      <c r="L2292" s="68"/>
      <c r="M2292" s="68"/>
      <c r="N2292" s="362"/>
      <c r="O2292" s="362"/>
      <c r="P2292" s="216">
        <v>0</v>
      </c>
      <c r="Q2292" s="216">
        <v>213.8</v>
      </c>
      <c r="R2292" s="68" t="s">
        <v>638</v>
      </c>
      <c r="S2292" s="363"/>
      <c r="T2292" s="277"/>
    </row>
    <row r="2293" spans="1:20" ht="38.25">
      <c r="A2293" s="192">
        <v>86</v>
      </c>
      <c r="B2293" s="68"/>
      <c r="C2293" s="214" t="s">
        <v>50</v>
      </c>
      <c r="D2293" s="215">
        <v>45156</v>
      </c>
      <c r="E2293" s="192" t="s">
        <v>5119</v>
      </c>
      <c r="F2293" s="192" t="s">
        <v>3</v>
      </c>
      <c r="G2293" s="192">
        <v>2133746</v>
      </c>
      <c r="H2293" s="68"/>
      <c r="I2293" s="198" t="s">
        <v>6328</v>
      </c>
      <c r="J2293" s="68"/>
      <c r="K2293" s="68"/>
      <c r="L2293" s="68"/>
      <c r="M2293" s="68"/>
      <c r="N2293" s="362"/>
      <c r="O2293" s="362"/>
      <c r="P2293" s="216">
        <v>0</v>
      </c>
      <c r="Q2293" s="216">
        <v>9175</v>
      </c>
      <c r="R2293" s="68" t="s">
        <v>638</v>
      </c>
      <c r="S2293" s="363"/>
      <c r="T2293" s="277"/>
    </row>
    <row r="2294" spans="1:20" ht="51">
      <c r="A2294" s="192">
        <v>46</v>
      </c>
      <c r="B2294" s="68"/>
      <c r="C2294" s="214" t="s">
        <v>1379</v>
      </c>
      <c r="D2294" s="215">
        <v>45156</v>
      </c>
      <c r="E2294" s="192" t="s">
        <v>5120</v>
      </c>
      <c r="F2294" s="192" t="s">
        <v>3</v>
      </c>
      <c r="G2294" s="192">
        <v>2133747</v>
      </c>
      <c r="H2294" s="68"/>
      <c r="I2294" s="198" t="s">
        <v>6329</v>
      </c>
      <c r="J2294" s="68"/>
      <c r="K2294" s="68"/>
      <c r="L2294" s="68"/>
      <c r="M2294" s="68"/>
      <c r="N2294" s="362"/>
      <c r="O2294" s="362"/>
      <c r="P2294" s="216">
        <v>0</v>
      </c>
      <c r="Q2294" s="216">
        <v>3720</v>
      </c>
      <c r="R2294" s="68" t="s">
        <v>638</v>
      </c>
      <c r="S2294" s="363"/>
      <c r="T2294" s="277"/>
    </row>
    <row r="2295" spans="1:20" ht="51">
      <c r="A2295" s="192">
        <v>153</v>
      </c>
      <c r="B2295" s="68"/>
      <c r="C2295" s="214" t="s">
        <v>73</v>
      </c>
      <c r="D2295" s="215">
        <v>45156</v>
      </c>
      <c r="E2295" s="192" t="s">
        <v>5121</v>
      </c>
      <c r="F2295" s="192" t="s">
        <v>6</v>
      </c>
      <c r="G2295" s="192">
        <v>1861944</v>
      </c>
      <c r="H2295" s="68"/>
      <c r="I2295" s="198" t="s">
        <v>6330</v>
      </c>
      <c r="J2295" s="68"/>
      <c r="K2295" s="68"/>
      <c r="L2295" s="68"/>
      <c r="M2295" s="68"/>
      <c r="N2295" s="362"/>
      <c r="O2295" s="362"/>
      <c r="P2295" s="216">
        <v>0</v>
      </c>
      <c r="Q2295" s="216">
        <v>170872</v>
      </c>
      <c r="R2295" s="68" t="s">
        <v>638</v>
      </c>
      <c r="S2295" s="363"/>
      <c r="T2295" s="277"/>
    </row>
    <row r="2296" spans="1:20" ht="76.5">
      <c r="A2296" s="192">
        <v>373</v>
      </c>
      <c r="B2296" s="68"/>
      <c r="C2296" s="214" t="s">
        <v>607</v>
      </c>
      <c r="D2296" s="215">
        <v>45156</v>
      </c>
      <c r="E2296" s="192" t="s">
        <v>5122</v>
      </c>
      <c r="F2296" s="192" t="s">
        <v>6</v>
      </c>
      <c r="G2296" s="192">
        <v>1862002</v>
      </c>
      <c r="H2296" s="68"/>
      <c r="I2296" s="198" t="s">
        <v>6331</v>
      </c>
      <c r="J2296" s="68"/>
      <c r="K2296" s="68"/>
      <c r="L2296" s="68"/>
      <c r="M2296" s="68"/>
      <c r="N2296" s="362"/>
      <c r="O2296" s="362"/>
      <c r="P2296" s="216">
        <v>0</v>
      </c>
      <c r="Q2296" s="216">
        <v>39.99</v>
      </c>
      <c r="R2296" s="68" t="s">
        <v>638</v>
      </c>
      <c r="S2296" s="363"/>
      <c r="T2296" s="277"/>
    </row>
    <row r="2297" spans="1:20" ht="76.5">
      <c r="A2297" s="192">
        <v>86</v>
      </c>
      <c r="B2297" s="68"/>
      <c r="C2297" s="214" t="s">
        <v>50</v>
      </c>
      <c r="D2297" s="215">
        <v>45156</v>
      </c>
      <c r="E2297" s="192" t="s">
        <v>5123</v>
      </c>
      <c r="F2297" s="192" t="s">
        <v>6</v>
      </c>
      <c r="G2297" s="192">
        <v>1862091</v>
      </c>
      <c r="H2297" s="68"/>
      <c r="I2297" s="198" t="s">
        <v>6332</v>
      </c>
      <c r="J2297" s="68"/>
      <c r="K2297" s="68"/>
      <c r="L2297" s="68"/>
      <c r="M2297" s="68"/>
      <c r="N2297" s="362"/>
      <c r="O2297" s="362"/>
      <c r="P2297" s="216">
        <v>0</v>
      </c>
      <c r="Q2297" s="216">
        <v>645247.19999999995</v>
      </c>
      <c r="R2297" s="68" t="s">
        <v>638</v>
      </c>
      <c r="S2297" s="363"/>
      <c r="T2297" s="277"/>
    </row>
    <row r="2298" spans="1:20" ht="38.25">
      <c r="A2298" s="192">
        <v>650</v>
      </c>
      <c r="B2298" s="68"/>
      <c r="C2298" s="214" t="s">
        <v>175</v>
      </c>
      <c r="D2298" s="215">
        <v>45156</v>
      </c>
      <c r="E2298" s="192" t="s">
        <v>5124</v>
      </c>
      <c r="F2298" s="192" t="s">
        <v>3</v>
      </c>
      <c r="G2298" s="192">
        <v>2133834</v>
      </c>
      <c r="H2298" s="68"/>
      <c r="I2298" s="198" t="s">
        <v>6333</v>
      </c>
      <c r="J2298" s="68"/>
      <c r="K2298" s="68"/>
      <c r="L2298" s="68"/>
      <c r="M2298" s="68"/>
      <c r="N2298" s="362"/>
      <c r="O2298" s="362"/>
      <c r="P2298" s="216">
        <v>0</v>
      </c>
      <c r="Q2298" s="216">
        <v>569</v>
      </c>
      <c r="R2298" s="68" t="s">
        <v>638</v>
      </c>
      <c r="S2298" s="363"/>
      <c r="T2298" s="277"/>
    </row>
    <row r="2299" spans="1:20" ht="63.75">
      <c r="A2299" s="192">
        <v>597</v>
      </c>
      <c r="B2299" s="68"/>
      <c r="C2299" s="214" t="s">
        <v>677</v>
      </c>
      <c r="D2299" s="215">
        <v>45156</v>
      </c>
      <c r="E2299" s="192" t="s">
        <v>5125</v>
      </c>
      <c r="F2299" s="192" t="s">
        <v>6</v>
      </c>
      <c r="G2299" s="192">
        <v>2379353</v>
      </c>
      <c r="H2299" s="68"/>
      <c r="I2299" s="198" t="s">
        <v>6334</v>
      </c>
      <c r="J2299" s="68"/>
      <c r="K2299" s="68"/>
      <c r="L2299" s="68"/>
      <c r="M2299" s="68"/>
      <c r="N2299" s="362"/>
      <c r="O2299" s="362"/>
      <c r="P2299" s="216">
        <v>0</v>
      </c>
      <c r="Q2299" s="216">
        <v>514500</v>
      </c>
      <c r="R2299" s="68" t="s">
        <v>638</v>
      </c>
      <c r="S2299" s="363"/>
      <c r="T2299" s="277"/>
    </row>
    <row r="2300" spans="1:20" ht="63.75">
      <c r="A2300" s="192">
        <v>513</v>
      </c>
      <c r="B2300" s="68"/>
      <c r="C2300" s="214" t="s">
        <v>160</v>
      </c>
      <c r="D2300" s="215">
        <v>45156</v>
      </c>
      <c r="E2300" s="192" t="s">
        <v>5126</v>
      </c>
      <c r="F2300" s="192" t="s">
        <v>14</v>
      </c>
      <c r="G2300" s="192">
        <v>2379344</v>
      </c>
      <c r="H2300" s="68"/>
      <c r="I2300" s="198" t="s">
        <v>6335</v>
      </c>
      <c r="J2300" s="68"/>
      <c r="K2300" s="68"/>
      <c r="L2300" s="68"/>
      <c r="M2300" s="68"/>
      <c r="N2300" s="362"/>
      <c r="O2300" s="362"/>
      <c r="P2300" s="216">
        <v>50</v>
      </c>
      <c r="Q2300" s="216">
        <v>0</v>
      </c>
      <c r="R2300" s="68" t="s">
        <v>638</v>
      </c>
      <c r="S2300" s="363"/>
      <c r="T2300" s="277"/>
    </row>
    <row r="2301" spans="1:20" ht="63.75">
      <c r="A2301" s="192">
        <v>513</v>
      </c>
      <c r="B2301" s="68"/>
      <c r="C2301" s="214" t="s">
        <v>160</v>
      </c>
      <c r="D2301" s="215">
        <v>45156</v>
      </c>
      <c r="E2301" s="192" t="s">
        <v>5127</v>
      </c>
      <c r="F2301" s="192" t="s">
        <v>14</v>
      </c>
      <c r="G2301" s="192">
        <v>2379342</v>
      </c>
      <c r="H2301" s="68"/>
      <c r="I2301" s="198" t="s">
        <v>6336</v>
      </c>
      <c r="J2301" s="68"/>
      <c r="K2301" s="68"/>
      <c r="L2301" s="68"/>
      <c r="M2301" s="68"/>
      <c r="N2301" s="362"/>
      <c r="O2301" s="362"/>
      <c r="P2301" s="216">
        <v>50</v>
      </c>
      <c r="Q2301" s="216">
        <v>0</v>
      </c>
      <c r="R2301" s="68" t="s">
        <v>638</v>
      </c>
      <c r="S2301" s="363"/>
      <c r="T2301" s="277"/>
    </row>
    <row r="2302" spans="1:20" ht="63.75">
      <c r="A2302" s="192">
        <v>513</v>
      </c>
      <c r="B2302" s="68"/>
      <c r="C2302" s="214" t="s">
        <v>160</v>
      </c>
      <c r="D2302" s="215">
        <v>45156</v>
      </c>
      <c r="E2302" s="192" t="s">
        <v>5128</v>
      </c>
      <c r="F2302" s="192" t="s">
        <v>14</v>
      </c>
      <c r="G2302" s="192">
        <v>2379350</v>
      </c>
      <c r="H2302" s="68"/>
      <c r="I2302" s="198" t="s">
        <v>6337</v>
      </c>
      <c r="J2302" s="68"/>
      <c r="K2302" s="68"/>
      <c r="L2302" s="68"/>
      <c r="M2302" s="68"/>
      <c r="N2302" s="362"/>
      <c r="O2302" s="362"/>
      <c r="P2302" s="216">
        <v>50</v>
      </c>
      <c r="Q2302" s="216">
        <v>0</v>
      </c>
      <c r="R2302" s="68" t="s">
        <v>638</v>
      </c>
      <c r="S2302" s="363"/>
      <c r="T2302" s="277"/>
    </row>
    <row r="2303" spans="1:20" ht="63.75">
      <c r="A2303" s="192">
        <v>597</v>
      </c>
      <c r="B2303" s="68"/>
      <c r="C2303" s="214" t="s">
        <v>677</v>
      </c>
      <c r="D2303" s="215">
        <v>45156</v>
      </c>
      <c r="E2303" s="192" t="s">
        <v>5129</v>
      </c>
      <c r="F2303" s="192" t="s">
        <v>14</v>
      </c>
      <c r="G2303" s="192">
        <v>2379354</v>
      </c>
      <c r="H2303" s="68"/>
      <c r="I2303" s="198" t="s">
        <v>6338</v>
      </c>
      <c r="J2303" s="68"/>
      <c r="K2303" s="68"/>
      <c r="L2303" s="68"/>
      <c r="M2303" s="68"/>
      <c r="N2303" s="362"/>
      <c r="O2303" s="362"/>
      <c r="P2303" s="216">
        <v>50</v>
      </c>
      <c r="Q2303" s="216">
        <v>0</v>
      </c>
      <c r="R2303" s="68" t="s">
        <v>638</v>
      </c>
      <c r="S2303" s="363"/>
      <c r="T2303" s="277"/>
    </row>
    <row r="2304" spans="1:20" ht="63.75">
      <c r="A2304" s="192">
        <v>513</v>
      </c>
      <c r="B2304" s="68"/>
      <c r="C2304" s="214" t="s">
        <v>160</v>
      </c>
      <c r="D2304" s="215">
        <v>45156</v>
      </c>
      <c r="E2304" s="192" t="s">
        <v>5130</v>
      </c>
      <c r="F2304" s="192" t="s">
        <v>14</v>
      </c>
      <c r="G2304" s="192">
        <v>2379484</v>
      </c>
      <c r="H2304" s="68"/>
      <c r="I2304" s="198" t="s">
        <v>6339</v>
      </c>
      <c r="J2304" s="68"/>
      <c r="K2304" s="68"/>
      <c r="L2304" s="68"/>
      <c r="M2304" s="68"/>
      <c r="N2304" s="362"/>
      <c r="O2304" s="362"/>
      <c r="P2304" s="216">
        <v>50</v>
      </c>
      <c r="Q2304" s="216">
        <v>0</v>
      </c>
      <c r="R2304" s="68" t="s">
        <v>638</v>
      </c>
      <c r="S2304" s="363"/>
      <c r="T2304" s="277"/>
    </row>
    <row r="2305" spans="1:20" ht="63.75">
      <c r="A2305" s="192">
        <v>46</v>
      </c>
      <c r="B2305" s="68"/>
      <c r="C2305" s="214" t="s">
        <v>1379</v>
      </c>
      <c r="D2305" s="215">
        <v>45156</v>
      </c>
      <c r="E2305" s="192" t="s">
        <v>5131</v>
      </c>
      <c r="F2305" s="192" t="s">
        <v>3</v>
      </c>
      <c r="G2305" s="192">
        <v>2133848</v>
      </c>
      <c r="H2305" s="68"/>
      <c r="I2305" s="198" t="s">
        <v>6340</v>
      </c>
      <c r="J2305" s="68"/>
      <c r="K2305" s="68"/>
      <c r="L2305" s="68"/>
      <c r="M2305" s="68"/>
      <c r="N2305" s="362"/>
      <c r="O2305" s="362"/>
      <c r="P2305" s="216">
        <v>0</v>
      </c>
      <c r="Q2305" s="216">
        <v>3581</v>
      </c>
      <c r="R2305" s="68" t="s">
        <v>638</v>
      </c>
      <c r="S2305" s="363"/>
      <c r="T2305" s="277"/>
    </row>
    <row r="2306" spans="1:20" ht="63.75">
      <c r="A2306" s="192">
        <v>16</v>
      </c>
      <c r="B2306" s="68"/>
      <c r="C2306" s="214" t="s">
        <v>40</v>
      </c>
      <c r="D2306" s="215">
        <v>45156</v>
      </c>
      <c r="E2306" s="192" t="s">
        <v>5132</v>
      </c>
      <c r="F2306" s="192" t="s">
        <v>3</v>
      </c>
      <c r="G2306" s="192">
        <v>2133855</v>
      </c>
      <c r="H2306" s="68"/>
      <c r="I2306" s="198" t="s">
        <v>4301</v>
      </c>
      <c r="J2306" s="68"/>
      <c r="K2306" s="68"/>
      <c r="L2306" s="68"/>
      <c r="M2306" s="68"/>
      <c r="N2306" s="362"/>
      <c r="O2306" s="362"/>
      <c r="P2306" s="216">
        <v>0</v>
      </c>
      <c r="Q2306" s="216">
        <v>138.5</v>
      </c>
      <c r="R2306" s="68" t="s">
        <v>638</v>
      </c>
      <c r="S2306" s="363"/>
      <c r="T2306" s="277"/>
    </row>
    <row r="2307" spans="1:20" ht="63.75">
      <c r="A2307" s="192">
        <v>16</v>
      </c>
      <c r="B2307" s="68"/>
      <c r="C2307" s="214" t="s">
        <v>40</v>
      </c>
      <c r="D2307" s="215">
        <v>45156</v>
      </c>
      <c r="E2307" s="192" t="s">
        <v>5133</v>
      </c>
      <c r="F2307" s="192" t="s">
        <v>3</v>
      </c>
      <c r="G2307" s="192">
        <v>2133856</v>
      </c>
      <c r="H2307" s="68"/>
      <c r="I2307" s="198" t="s">
        <v>6341</v>
      </c>
      <c r="J2307" s="68"/>
      <c r="K2307" s="68"/>
      <c r="L2307" s="68"/>
      <c r="M2307" s="68"/>
      <c r="N2307" s="362"/>
      <c r="O2307" s="362"/>
      <c r="P2307" s="216">
        <v>0</v>
      </c>
      <c r="Q2307" s="216">
        <v>156.5</v>
      </c>
      <c r="R2307" s="68" t="s">
        <v>638</v>
      </c>
      <c r="S2307" s="363"/>
      <c r="T2307" s="277"/>
    </row>
    <row r="2308" spans="1:20" ht="63.75">
      <c r="A2308" s="192">
        <v>206</v>
      </c>
      <c r="B2308" s="68"/>
      <c r="C2308" s="214" t="s">
        <v>87</v>
      </c>
      <c r="D2308" s="215">
        <v>45156</v>
      </c>
      <c r="E2308" s="192" t="s">
        <v>5134</v>
      </c>
      <c r="F2308" s="192" t="s">
        <v>3</v>
      </c>
      <c r="G2308" s="192">
        <v>2133859</v>
      </c>
      <c r="H2308" s="68"/>
      <c r="I2308" s="198" t="s">
        <v>6342</v>
      </c>
      <c r="J2308" s="68"/>
      <c r="K2308" s="68"/>
      <c r="L2308" s="68"/>
      <c r="M2308" s="68"/>
      <c r="N2308" s="362"/>
      <c r="O2308" s="362"/>
      <c r="P2308" s="216">
        <v>0</v>
      </c>
      <c r="Q2308" s="216">
        <v>10</v>
      </c>
      <c r="R2308" s="68" t="s">
        <v>638</v>
      </c>
      <c r="S2308" s="363"/>
      <c r="T2308" s="277"/>
    </row>
    <row r="2309" spans="1:20" ht="63.75">
      <c r="A2309" s="192">
        <v>580</v>
      </c>
      <c r="B2309" s="68"/>
      <c r="C2309" s="214" t="s">
        <v>169</v>
      </c>
      <c r="D2309" s="215">
        <v>45156</v>
      </c>
      <c r="E2309" s="192" t="s">
        <v>5135</v>
      </c>
      <c r="F2309" s="192" t="s">
        <v>3</v>
      </c>
      <c r="G2309" s="192">
        <v>2133754</v>
      </c>
      <c r="H2309" s="68"/>
      <c r="I2309" s="198" t="s">
        <v>6343</v>
      </c>
      <c r="J2309" s="68"/>
      <c r="K2309" s="68"/>
      <c r="L2309" s="68"/>
      <c r="M2309" s="68"/>
      <c r="N2309" s="362"/>
      <c r="O2309" s="362"/>
      <c r="P2309" s="216">
        <v>0</v>
      </c>
      <c r="Q2309" s="216">
        <v>127.1</v>
      </c>
      <c r="R2309" s="68" t="s">
        <v>638</v>
      </c>
      <c r="S2309" s="363"/>
      <c r="T2309" s="277"/>
    </row>
    <row r="2310" spans="1:20" ht="63.75">
      <c r="A2310" s="192">
        <v>660</v>
      </c>
      <c r="B2310" s="68"/>
      <c r="C2310" s="214" t="s">
        <v>176</v>
      </c>
      <c r="D2310" s="215">
        <v>45156</v>
      </c>
      <c r="E2310" s="192" t="s">
        <v>5136</v>
      </c>
      <c r="F2310" s="192" t="s">
        <v>3</v>
      </c>
      <c r="G2310" s="192">
        <v>2133761</v>
      </c>
      <c r="H2310" s="68"/>
      <c r="I2310" s="198" t="s">
        <v>6344</v>
      </c>
      <c r="J2310" s="68"/>
      <c r="K2310" s="68"/>
      <c r="L2310" s="68"/>
      <c r="M2310" s="68"/>
      <c r="N2310" s="362"/>
      <c r="O2310" s="362"/>
      <c r="P2310" s="216">
        <v>0</v>
      </c>
      <c r="Q2310" s="216">
        <v>1399.48</v>
      </c>
      <c r="R2310" s="68" t="s">
        <v>638</v>
      </c>
      <c r="S2310" s="363"/>
      <c r="T2310" s="277"/>
    </row>
    <row r="2311" spans="1:20" ht="63.75">
      <c r="A2311" s="192">
        <v>513</v>
      </c>
      <c r="B2311" s="68"/>
      <c r="C2311" s="214" t="s">
        <v>160</v>
      </c>
      <c r="D2311" s="215">
        <v>45156</v>
      </c>
      <c r="E2311" s="192" t="s">
        <v>5137</v>
      </c>
      <c r="F2311" s="192" t="s">
        <v>14</v>
      </c>
      <c r="G2311" s="192">
        <v>2379486</v>
      </c>
      <c r="H2311" s="68"/>
      <c r="I2311" s="198" t="s">
        <v>6345</v>
      </c>
      <c r="J2311" s="68"/>
      <c r="K2311" s="68"/>
      <c r="L2311" s="68"/>
      <c r="M2311" s="68"/>
      <c r="N2311" s="362"/>
      <c r="O2311" s="362"/>
      <c r="P2311" s="216">
        <v>50</v>
      </c>
      <c r="Q2311" s="216">
        <v>0</v>
      </c>
      <c r="R2311" s="68" t="s">
        <v>638</v>
      </c>
      <c r="S2311" s="363"/>
      <c r="T2311" s="277"/>
    </row>
    <row r="2312" spans="1:20" ht="102">
      <c r="A2312" s="192">
        <v>132</v>
      </c>
      <c r="B2312" s="68"/>
      <c r="C2312" s="214" t="s">
        <v>59</v>
      </c>
      <c r="D2312" s="215">
        <v>45156</v>
      </c>
      <c r="E2312" s="192" t="s">
        <v>5138</v>
      </c>
      <c r="F2312" s="192" t="s">
        <v>6</v>
      </c>
      <c r="G2312" s="192">
        <v>19034</v>
      </c>
      <c r="H2312" s="68"/>
      <c r="I2312" s="198" t="s">
        <v>6346</v>
      </c>
      <c r="J2312" s="68"/>
      <c r="K2312" s="68"/>
      <c r="L2312" s="68"/>
      <c r="M2312" s="68"/>
      <c r="N2312" s="362"/>
      <c r="O2312" s="362"/>
      <c r="P2312" s="216">
        <v>0</v>
      </c>
      <c r="Q2312" s="216">
        <v>3517.09</v>
      </c>
      <c r="R2312" s="68" t="s">
        <v>638</v>
      </c>
      <c r="S2312" s="363"/>
      <c r="T2312" s="277"/>
    </row>
    <row r="2313" spans="1:20" ht="89.25">
      <c r="A2313" s="192">
        <v>132</v>
      </c>
      <c r="B2313" s="68"/>
      <c r="C2313" s="214" t="s">
        <v>59</v>
      </c>
      <c r="D2313" s="215">
        <v>45156</v>
      </c>
      <c r="E2313" s="192" t="s">
        <v>5139</v>
      </c>
      <c r="F2313" s="192" t="s">
        <v>6</v>
      </c>
      <c r="G2313" s="192">
        <v>19037</v>
      </c>
      <c r="H2313" s="68"/>
      <c r="I2313" s="198" t="s">
        <v>6347</v>
      </c>
      <c r="J2313" s="68"/>
      <c r="K2313" s="68"/>
      <c r="L2313" s="68"/>
      <c r="M2313" s="68"/>
      <c r="N2313" s="362"/>
      <c r="O2313" s="362"/>
      <c r="P2313" s="216">
        <v>0</v>
      </c>
      <c r="Q2313" s="216">
        <v>1122.8</v>
      </c>
      <c r="R2313" s="68" t="s">
        <v>638</v>
      </c>
      <c r="S2313" s="363"/>
      <c r="T2313" s="277"/>
    </row>
    <row r="2314" spans="1:20" ht="76.5">
      <c r="A2314" s="192">
        <v>117</v>
      </c>
      <c r="B2314" s="68"/>
      <c r="C2314" s="214" t="s">
        <v>54</v>
      </c>
      <c r="D2314" s="215">
        <v>45156</v>
      </c>
      <c r="E2314" s="192" t="s">
        <v>5144</v>
      </c>
      <c r="F2314" s="192" t="s">
        <v>10</v>
      </c>
      <c r="G2314" s="192">
        <v>1066574</v>
      </c>
      <c r="H2314" s="68"/>
      <c r="I2314" s="198" t="s">
        <v>6352</v>
      </c>
      <c r="J2314" s="68"/>
      <c r="K2314" s="68"/>
      <c r="L2314" s="68"/>
      <c r="M2314" s="68"/>
      <c r="N2314" s="362"/>
      <c r="O2314" s="362"/>
      <c r="P2314" s="216">
        <v>50</v>
      </c>
      <c r="Q2314" s="216">
        <v>0</v>
      </c>
      <c r="R2314" s="68" t="s">
        <v>638</v>
      </c>
      <c r="S2314" s="363"/>
      <c r="T2314" s="277"/>
    </row>
    <row r="2315" spans="1:20" ht="76.5">
      <c r="A2315" s="192">
        <v>383</v>
      </c>
      <c r="B2315" s="68"/>
      <c r="C2315" s="214" t="s">
        <v>1246</v>
      </c>
      <c r="D2315" s="215">
        <v>45156</v>
      </c>
      <c r="E2315" s="192" t="s">
        <v>5145</v>
      </c>
      <c r="F2315" s="192" t="s">
        <v>10</v>
      </c>
      <c r="G2315" s="192">
        <v>1066577</v>
      </c>
      <c r="H2315" s="68"/>
      <c r="I2315" s="198" t="s">
        <v>6353</v>
      </c>
      <c r="J2315" s="68"/>
      <c r="K2315" s="68"/>
      <c r="L2315" s="68"/>
      <c r="M2315" s="68"/>
      <c r="N2315" s="362"/>
      <c r="O2315" s="362"/>
      <c r="P2315" s="216">
        <v>50</v>
      </c>
      <c r="Q2315" s="216">
        <v>0</v>
      </c>
      <c r="R2315" s="68" t="s">
        <v>638</v>
      </c>
      <c r="S2315" s="363"/>
      <c r="T2315" s="277"/>
    </row>
    <row r="2316" spans="1:20" ht="63.75">
      <c r="A2316" s="192" t="s">
        <v>542</v>
      </c>
      <c r="B2316" s="68"/>
      <c r="C2316" s="214" t="s">
        <v>691</v>
      </c>
      <c r="D2316" s="215">
        <v>45159</v>
      </c>
      <c r="E2316" s="192" t="s">
        <v>5146</v>
      </c>
      <c r="F2316" s="192" t="s">
        <v>10</v>
      </c>
      <c r="G2316" s="192">
        <v>17838</v>
      </c>
      <c r="H2316" s="68"/>
      <c r="I2316" s="198" t="s">
        <v>6354</v>
      </c>
      <c r="J2316" s="68"/>
      <c r="K2316" s="68"/>
      <c r="L2316" s="68"/>
      <c r="M2316" s="68"/>
      <c r="N2316" s="362"/>
      <c r="O2316" s="362"/>
      <c r="P2316" s="216">
        <v>907152.26</v>
      </c>
      <c r="Q2316" s="216">
        <v>0</v>
      </c>
      <c r="R2316" s="68" t="s">
        <v>638</v>
      </c>
      <c r="S2316" s="363"/>
      <c r="T2316" s="277"/>
    </row>
    <row r="2317" spans="1:20" ht="51">
      <c r="A2317" s="192">
        <v>47</v>
      </c>
      <c r="B2317" s="68"/>
      <c r="C2317" s="214" t="s">
        <v>45</v>
      </c>
      <c r="D2317" s="215">
        <v>45159</v>
      </c>
      <c r="E2317" s="192" t="s">
        <v>5147</v>
      </c>
      <c r="F2317" s="192" t="s">
        <v>3</v>
      </c>
      <c r="G2317" s="192">
        <v>2134019</v>
      </c>
      <c r="H2317" s="68"/>
      <c r="I2317" s="198" t="s">
        <v>6355</v>
      </c>
      <c r="J2317" s="68"/>
      <c r="K2317" s="68"/>
      <c r="L2317" s="68"/>
      <c r="M2317" s="68"/>
      <c r="N2317" s="362"/>
      <c r="O2317" s="362"/>
      <c r="P2317" s="216">
        <v>0</v>
      </c>
      <c r="Q2317" s="216">
        <v>39415.67</v>
      </c>
      <c r="R2317" s="68" t="s">
        <v>638</v>
      </c>
      <c r="S2317" s="363"/>
      <c r="T2317" s="277"/>
    </row>
    <row r="2318" spans="1:20" ht="51">
      <c r="A2318" s="192">
        <v>283</v>
      </c>
      <c r="B2318" s="68"/>
      <c r="C2318" s="214" t="s">
        <v>115</v>
      </c>
      <c r="D2318" s="215">
        <v>45159</v>
      </c>
      <c r="E2318" s="192" t="s">
        <v>5148</v>
      </c>
      <c r="F2318" s="192" t="s">
        <v>3</v>
      </c>
      <c r="G2318" s="192">
        <v>2134022</v>
      </c>
      <c r="H2318" s="68"/>
      <c r="I2318" s="198" t="s">
        <v>6356</v>
      </c>
      <c r="J2318" s="68"/>
      <c r="K2318" s="68"/>
      <c r="L2318" s="68"/>
      <c r="M2318" s="68"/>
      <c r="N2318" s="362"/>
      <c r="O2318" s="362"/>
      <c r="P2318" s="216">
        <v>0</v>
      </c>
      <c r="Q2318" s="216">
        <v>5967</v>
      </c>
      <c r="R2318" s="68" t="s">
        <v>638</v>
      </c>
      <c r="S2318" s="363"/>
      <c r="T2318" s="277"/>
    </row>
    <row r="2319" spans="1:20" ht="51">
      <c r="A2319" s="192">
        <v>283</v>
      </c>
      <c r="B2319" s="68"/>
      <c r="C2319" s="214" t="s">
        <v>115</v>
      </c>
      <c r="D2319" s="215">
        <v>45159</v>
      </c>
      <c r="E2319" s="192" t="s">
        <v>5149</v>
      </c>
      <c r="F2319" s="192" t="s">
        <v>3</v>
      </c>
      <c r="G2319" s="192">
        <v>2134024</v>
      </c>
      <c r="H2319" s="68"/>
      <c r="I2319" s="198" t="s">
        <v>6357</v>
      </c>
      <c r="J2319" s="68"/>
      <c r="K2319" s="68"/>
      <c r="L2319" s="68"/>
      <c r="M2319" s="68"/>
      <c r="N2319" s="362"/>
      <c r="O2319" s="362"/>
      <c r="P2319" s="216">
        <v>0</v>
      </c>
      <c r="Q2319" s="216">
        <v>5967</v>
      </c>
      <c r="R2319" s="68" t="s">
        <v>638</v>
      </c>
      <c r="S2319" s="363"/>
      <c r="T2319" s="277"/>
    </row>
    <row r="2320" spans="1:20" ht="51">
      <c r="A2320" s="192">
        <v>283</v>
      </c>
      <c r="B2320" s="68"/>
      <c r="C2320" s="214" t="s">
        <v>115</v>
      </c>
      <c r="D2320" s="215">
        <v>45159</v>
      </c>
      <c r="E2320" s="192" t="s">
        <v>5150</v>
      </c>
      <c r="F2320" s="192" t="s">
        <v>3</v>
      </c>
      <c r="G2320" s="192">
        <v>2134026</v>
      </c>
      <c r="H2320" s="68"/>
      <c r="I2320" s="198" t="s">
        <v>6358</v>
      </c>
      <c r="J2320" s="68"/>
      <c r="K2320" s="68"/>
      <c r="L2320" s="68"/>
      <c r="M2320" s="68"/>
      <c r="N2320" s="362"/>
      <c r="O2320" s="362"/>
      <c r="P2320" s="216">
        <v>0</v>
      </c>
      <c r="Q2320" s="216">
        <v>1617</v>
      </c>
      <c r="R2320" s="68" t="s">
        <v>638</v>
      </c>
      <c r="S2320" s="363"/>
      <c r="T2320" s="277"/>
    </row>
    <row r="2321" spans="1:20" ht="38.25">
      <c r="A2321" s="192">
        <v>20</v>
      </c>
      <c r="B2321" s="68"/>
      <c r="C2321" s="214" t="s">
        <v>41</v>
      </c>
      <c r="D2321" s="215">
        <v>45159</v>
      </c>
      <c r="E2321" s="192" t="s">
        <v>5151</v>
      </c>
      <c r="F2321" s="192" t="s">
        <v>3</v>
      </c>
      <c r="G2321" s="192">
        <v>2134033</v>
      </c>
      <c r="H2321" s="68"/>
      <c r="I2321" s="198" t="s">
        <v>6359</v>
      </c>
      <c r="J2321" s="68"/>
      <c r="K2321" s="68"/>
      <c r="L2321" s="68"/>
      <c r="M2321" s="68"/>
      <c r="N2321" s="362"/>
      <c r="O2321" s="362"/>
      <c r="P2321" s="216">
        <v>0</v>
      </c>
      <c r="Q2321" s="216">
        <v>90</v>
      </c>
      <c r="R2321" s="68" t="s">
        <v>638</v>
      </c>
      <c r="S2321" s="363"/>
      <c r="T2321" s="277"/>
    </row>
    <row r="2322" spans="1:20" ht="76.5">
      <c r="A2322" s="192" t="s">
        <v>542</v>
      </c>
      <c r="B2322" s="68"/>
      <c r="C2322" s="214" t="s">
        <v>691</v>
      </c>
      <c r="D2322" s="215">
        <v>45159</v>
      </c>
      <c r="E2322" s="192" t="s">
        <v>5152</v>
      </c>
      <c r="F2322" s="192" t="s">
        <v>10</v>
      </c>
      <c r="G2322" s="192">
        <v>17644</v>
      </c>
      <c r="H2322" s="68"/>
      <c r="I2322" s="198" t="s">
        <v>6360</v>
      </c>
      <c r="J2322" s="68"/>
      <c r="K2322" s="68"/>
      <c r="L2322" s="68"/>
      <c r="M2322" s="68"/>
      <c r="N2322" s="362"/>
      <c r="O2322" s="362"/>
      <c r="P2322" s="216">
        <v>326.11</v>
      </c>
      <c r="Q2322" s="216">
        <v>0</v>
      </c>
      <c r="R2322" s="68" t="s">
        <v>638</v>
      </c>
      <c r="S2322" s="363"/>
      <c r="T2322" s="277"/>
    </row>
    <row r="2323" spans="1:20" ht="51">
      <c r="A2323" s="192">
        <v>251</v>
      </c>
      <c r="B2323" s="68"/>
      <c r="C2323" s="214" t="s">
        <v>103</v>
      </c>
      <c r="D2323" s="215">
        <v>45159</v>
      </c>
      <c r="E2323" s="192" t="s">
        <v>5153</v>
      </c>
      <c r="F2323" s="192" t="s">
        <v>3</v>
      </c>
      <c r="G2323" s="192">
        <v>2134051</v>
      </c>
      <c r="H2323" s="68"/>
      <c r="I2323" s="198" t="s">
        <v>6361</v>
      </c>
      <c r="J2323" s="68"/>
      <c r="K2323" s="68"/>
      <c r="L2323" s="68"/>
      <c r="M2323" s="68"/>
      <c r="N2323" s="362"/>
      <c r="O2323" s="362"/>
      <c r="P2323" s="216">
        <v>0</v>
      </c>
      <c r="Q2323" s="216">
        <v>371</v>
      </c>
      <c r="R2323" s="68" t="s">
        <v>638</v>
      </c>
      <c r="S2323" s="363"/>
      <c r="T2323" s="277"/>
    </row>
    <row r="2324" spans="1:20" ht="51">
      <c r="A2324" s="192">
        <v>41</v>
      </c>
      <c r="B2324" s="68"/>
      <c r="C2324" s="214" t="s">
        <v>44</v>
      </c>
      <c r="D2324" s="215">
        <v>45159</v>
      </c>
      <c r="E2324" s="192" t="s">
        <v>5154</v>
      </c>
      <c r="F2324" s="192" t="s">
        <v>3</v>
      </c>
      <c r="G2324" s="192">
        <v>2134052</v>
      </c>
      <c r="H2324" s="68"/>
      <c r="I2324" s="198" t="s">
        <v>6362</v>
      </c>
      <c r="J2324" s="68"/>
      <c r="K2324" s="68"/>
      <c r="L2324" s="68"/>
      <c r="M2324" s="68"/>
      <c r="N2324" s="362"/>
      <c r="O2324" s="362"/>
      <c r="P2324" s="216">
        <v>0</v>
      </c>
      <c r="Q2324" s="216">
        <v>60</v>
      </c>
      <c r="R2324" s="68" t="s">
        <v>638</v>
      </c>
      <c r="S2324" s="363"/>
      <c r="T2324" s="277"/>
    </row>
    <row r="2325" spans="1:20" ht="63.75">
      <c r="A2325" s="192">
        <v>599</v>
      </c>
      <c r="B2325" s="68"/>
      <c r="C2325" s="214" t="s">
        <v>1249</v>
      </c>
      <c r="D2325" s="215">
        <v>45159</v>
      </c>
      <c r="E2325" s="192" t="s">
        <v>5155</v>
      </c>
      <c r="F2325" s="192" t="s">
        <v>3</v>
      </c>
      <c r="G2325" s="192">
        <v>2134058</v>
      </c>
      <c r="H2325" s="68"/>
      <c r="I2325" s="198" t="s">
        <v>6363</v>
      </c>
      <c r="J2325" s="68"/>
      <c r="K2325" s="68"/>
      <c r="L2325" s="68"/>
      <c r="M2325" s="68"/>
      <c r="N2325" s="362"/>
      <c r="O2325" s="362"/>
      <c r="P2325" s="216">
        <v>0</v>
      </c>
      <c r="Q2325" s="216">
        <v>402</v>
      </c>
      <c r="R2325" s="68" t="s">
        <v>638</v>
      </c>
      <c r="S2325" s="363"/>
      <c r="T2325" s="277"/>
    </row>
    <row r="2326" spans="1:20" ht="51">
      <c r="A2326" s="192">
        <v>15</v>
      </c>
      <c r="B2326" s="68"/>
      <c r="C2326" s="214" t="s">
        <v>39</v>
      </c>
      <c r="D2326" s="215">
        <v>45159</v>
      </c>
      <c r="E2326" s="192" t="s">
        <v>5156</v>
      </c>
      <c r="F2326" s="192" t="s">
        <v>3</v>
      </c>
      <c r="G2326" s="192">
        <v>2134061</v>
      </c>
      <c r="H2326" s="68"/>
      <c r="I2326" s="198" t="s">
        <v>6364</v>
      </c>
      <c r="J2326" s="68"/>
      <c r="K2326" s="68"/>
      <c r="L2326" s="68"/>
      <c r="M2326" s="68"/>
      <c r="N2326" s="362"/>
      <c r="O2326" s="362"/>
      <c r="P2326" s="216">
        <v>0</v>
      </c>
      <c r="Q2326" s="216">
        <v>327.76</v>
      </c>
      <c r="R2326" s="68" t="s">
        <v>638</v>
      </c>
      <c r="S2326" s="363"/>
      <c r="T2326" s="277"/>
    </row>
    <row r="2327" spans="1:20" ht="51">
      <c r="A2327" s="192" t="s">
        <v>550</v>
      </c>
      <c r="B2327" s="68"/>
      <c r="C2327" s="214" t="s">
        <v>589</v>
      </c>
      <c r="D2327" s="215">
        <v>45159</v>
      </c>
      <c r="E2327" s="192" t="s">
        <v>5157</v>
      </c>
      <c r="F2327" s="192" t="s">
        <v>3</v>
      </c>
      <c r="G2327" s="192">
        <v>2134063</v>
      </c>
      <c r="H2327" s="68"/>
      <c r="I2327" s="198" t="s">
        <v>6365</v>
      </c>
      <c r="J2327" s="68"/>
      <c r="K2327" s="68"/>
      <c r="L2327" s="68"/>
      <c r="M2327" s="68"/>
      <c r="N2327" s="362"/>
      <c r="O2327" s="362"/>
      <c r="P2327" s="216">
        <v>0</v>
      </c>
      <c r="Q2327" s="216">
        <v>99.43</v>
      </c>
      <c r="R2327" s="68" t="s">
        <v>638</v>
      </c>
      <c r="S2327" s="363"/>
      <c r="T2327" s="277"/>
    </row>
    <row r="2328" spans="1:20" ht="51">
      <c r="A2328" s="192">
        <v>222</v>
      </c>
      <c r="B2328" s="68"/>
      <c r="C2328" s="214" t="s">
        <v>93</v>
      </c>
      <c r="D2328" s="215">
        <v>45159</v>
      </c>
      <c r="E2328" s="192" t="s">
        <v>5158</v>
      </c>
      <c r="F2328" s="192" t="s">
        <v>3</v>
      </c>
      <c r="G2328" s="192">
        <v>2134064</v>
      </c>
      <c r="H2328" s="68"/>
      <c r="I2328" s="198" t="s">
        <v>6366</v>
      </c>
      <c r="J2328" s="68"/>
      <c r="K2328" s="68"/>
      <c r="L2328" s="68"/>
      <c r="M2328" s="68"/>
      <c r="N2328" s="362"/>
      <c r="O2328" s="362"/>
      <c r="P2328" s="216">
        <v>0</v>
      </c>
      <c r="Q2328" s="216">
        <v>700.99</v>
      </c>
      <c r="R2328" s="68" t="s">
        <v>638</v>
      </c>
      <c r="S2328" s="363"/>
      <c r="T2328" s="277"/>
    </row>
    <row r="2329" spans="1:20" ht="63.75">
      <c r="A2329" s="192">
        <v>15</v>
      </c>
      <c r="B2329" s="68"/>
      <c r="C2329" s="214" t="s">
        <v>39</v>
      </c>
      <c r="D2329" s="215">
        <v>45159</v>
      </c>
      <c r="E2329" s="192" t="s">
        <v>5159</v>
      </c>
      <c r="F2329" s="192" t="s">
        <v>3</v>
      </c>
      <c r="G2329" s="192">
        <v>2134066</v>
      </c>
      <c r="H2329" s="68"/>
      <c r="I2329" s="198" t="s">
        <v>6367</v>
      </c>
      <c r="J2329" s="68"/>
      <c r="K2329" s="68"/>
      <c r="L2329" s="68"/>
      <c r="M2329" s="68"/>
      <c r="N2329" s="362"/>
      <c r="O2329" s="362"/>
      <c r="P2329" s="216">
        <v>0</v>
      </c>
      <c r="Q2329" s="216">
        <v>117.4</v>
      </c>
      <c r="R2329" s="68" t="s">
        <v>638</v>
      </c>
      <c r="S2329" s="363"/>
      <c r="T2329" s="277"/>
    </row>
    <row r="2330" spans="1:20" ht="51">
      <c r="A2330" s="192" t="s">
        <v>550</v>
      </c>
      <c r="B2330" s="68"/>
      <c r="C2330" s="214" t="s">
        <v>589</v>
      </c>
      <c r="D2330" s="215">
        <v>45159</v>
      </c>
      <c r="E2330" s="192" t="s">
        <v>5160</v>
      </c>
      <c r="F2330" s="192" t="s">
        <v>3</v>
      </c>
      <c r="G2330" s="192">
        <v>2134069</v>
      </c>
      <c r="H2330" s="68"/>
      <c r="I2330" s="198" t="s">
        <v>6368</v>
      </c>
      <c r="J2330" s="68"/>
      <c r="K2330" s="68"/>
      <c r="L2330" s="68"/>
      <c r="M2330" s="68"/>
      <c r="N2330" s="362"/>
      <c r="O2330" s="362"/>
      <c r="P2330" s="216">
        <v>0</v>
      </c>
      <c r="Q2330" s="216">
        <v>1500</v>
      </c>
      <c r="R2330" s="68" t="s">
        <v>638</v>
      </c>
      <c r="S2330" s="363"/>
      <c r="T2330" s="277"/>
    </row>
    <row r="2331" spans="1:20" ht="51">
      <c r="A2331" s="192" t="s">
        <v>550</v>
      </c>
      <c r="B2331" s="68"/>
      <c r="C2331" s="214" t="s">
        <v>589</v>
      </c>
      <c r="D2331" s="215">
        <v>45159</v>
      </c>
      <c r="E2331" s="192" t="s">
        <v>5161</v>
      </c>
      <c r="F2331" s="192" t="s">
        <v>3</v>
      </c>
      <c r="G2331" s="192">
        <v>2134083</v>
      </c>
      <c r="H2331" s="68"/>
      <c r="I2331" s="198" t="s">
        <v>6369</v>
      </c>
      <c r="J2331" s="68"/>
      <c r="K2331" s="68"/>
      <c r="L2331" s="68"/>
      <c r="M2331" s="68"/>
      <c r="N2331" s="362"/>
      <c r="O2331" s="362"/>
      <c r="P2331" s="216">
        <v>0</v>
      </c>
      <c r="Q2331" s="216">
        <v>950</v>
      </c>
      <c r="R2331" s="68" t="s">
        <v>638</v>
      </c>
      <c r="S2331" s="363"/>
      <c r="T2331" s="277"/>
    </row>
    <row r="2332" spans="1:20" ht="51">
      <c r="A2332" s="192">
        <v>190</v>
      </c>
      <c r="B2332" s="68"/>
      <c r="C2332" s="214" t="s">
        <v>82</v>
      </c>
      <c r="D2332" s="215">
        <v>45159</v>
      </c>
      <c r="E2332" s="192" t="s">
        <v>5162</v>
      </c>
      <c r="F2332" s="192" t="s">
        <v>3</v>
      </c>
      <c r="G2332" s="192">
        <v>2134096</v>
      </c>
      <c r="H2332" s="68"/>
      <c r="I2332" s="198" t="s">
        <v>6370</v>
      </c>
      <c r="J2332" s="68"/>
      <c r="K2332" s="68"/>
      <c r="L2332" s="68"/>
      <c r="M2332" s="68"/>
      <c r="N2332" s="362"/>
      <c r="O2332" s="362"/>
      <c r="P2332" s="216">
        <v>0</v>
      </c>
      <c r="Q2332" s="216">
        <v>155.4</v>
      </c>
      <c r="R2332" s="68" t="s">
        <v>638</v>
      </c>
      <c r="S2332" s="363"/>
      <c r="T2332" s="277"/>
    </row>
    <row r="2333" spans="1:20" ht="51">
      <c r="A2333" s="192">
        <v>190</v>
      </c>
      <c r="B2333" s="68"/>
      <c r="C2333" s="214" t="s">
        <v>82</v>
      </c>
      <c r="D2333" s="215">
        <v>45159</v>
      </c>
      <c r="E2333" s="192" t="s">
        <v>5163</v>
      </c>
      <c r="F2333" s="192" t="s">
        <v>3</v>
      </c>
      <c r="G2333" s="192">
        <v>2134091</v>
      </c>
      <c r="H2333" s="68"/>
      <c r="I2333" s="198" t="s">
        <v>6371</v>
      </c>
      <c r="J2333" s="68"/>
      <c r="K2333" s="68"/>
      <c r="L2333" s="68"/>
      <c r="M2333" s="68"/>
      <c r="N2333" s="362"/>
      <c r="O2333" s="362"/>
      <c r="P2333" s="216">
        <v>0</v>
      </c>
      <c r="Q2333" s="216">
        <v>155</v>
      </c>
      <c r="R2333" s="68" t="s">
        <v>638</v>
      </c>
      <c r="S2333" s="363"/>
      <c r="T2333" s="277"/>
    </row>
    <row r="2334" spans="1:20" ht="51">
      <c r="A2334" s="192">
        <v>190</v>
      </c>
      <c r="B2334" s="68"/>
      <c r="C2334" s="214" t="s">
        <v>82</v>
      </c>
      <c r="D2334" s="215">
        <v>45159</v>
      </c>
      <c r="E2334" s="192" t="s">
        <v>5164</v>
      </c>
      <c r="F2334" s="192" t="s">
        <v>3</v>
      </c>
      <c r="G2334" s="192">
        <v>2134092</v>
      </c>
      <c r="H2334" s="68"/>
      <c r="I2334" s="198" t="s">
        <v>6372</v>
      </c>
      <c r="J2334" s="68"/>
      <c r="K2334" s="68"/>
      <c r="L2334" s="68"/>
      <c r="M2334" s="68"/>
      <c r="N2334" s="362"/>
      <c r="O2334" s="362"/>
      <c r="P2334" s="216">
        <v>0</v>
      </c>
      <c r="Q2334" s="216">
        <v>155.4</v>
      </c>
      <c r="R2334" s="68" t="s">
        <v>638</v>
      </c>
      <c r="S2334" s="363"/>
      <c r="T2334" s="277"/>
    </row>
    <row r="2335" spans="1:20" ht="51">
      <c r="A2335" s="192">
        <v>190</v>
      </c>
      <c r="B2335" s="68"/>
      <c r="C2335" s="214" t="s">
        <v>82</v>
      </c>
      <c r="D2335" s="215">
        <v>45159</v>
      </c>
      <c r="E2335" s="192" t="s">
        <v>5165</v>
      </c>
      <c r="F2335" s="192" t="s">
        <v>3</v>
      </c>
      <c r="G2335" s="192">
        <v>2134094</v>
      </c>
      <c r="H2335" s="68"/>
      <c r="I2335" s="198" t="s">
        <v>6370</v>
      </c>
      <c r="J2335" s="68"/>
      <c r="K2335" s="68"/>
      <c r="L2335" s="68"/>
      <c r="M2335" s="68"/>
      <c r="N2335" s="362"/>
      <c r="O2335" s="362"/>
      <c r="P2335" s="216">
        <v>0</v>
      </c>
      <c r="Q2335" s="216">
        <v>155.4</v>
      </c>
      <c r="R2335" s="68" t="s">
        <v>638</v>
      </c>
      <c r="S2335" s="363"/>
      <c r="T2335" s="277"/>
    </row>
    <row r="2336" spans="1:20" ht="51">
      <c r="A2336" s="192">
        <v>190</v>
      </c>
      <c r="B2336" s="68"/>
      <c r="C2336" s="214" t="s">
        <v>82</v>
      </c>
      <c r="D2336" s="215">
        <v>45159</v>
      </c>
      <c r="E2336" s="192" t="s">
        <v>5166</v>
      </c>
      <c r="F2336" s="192" t="s">
        <v>3</v>
      </c>
      <c r="G2336" s="192">
        <v>2134098</v>
      </c>
      <c r="H2336" s="68"/>
      <c r="I2336" s="198" t="s">
        <v>6373</v>
      </c>
      <c r="J2336" s="68"/>
      <c r="K2336" s="68"/>
      <c r="L2336" s="68"/>
      <c r="M2336" s="68"/>
      <c r="N2336" s="362"/>
      <c r="O2336" s="362"/>
      <c r="P2336" s="216">
        <v>0</v>
      </c>
      <c r="Q2336" s="216">
        <v>377.4</v>
      </c>
      <c r="R2336" s="68" t="s">
        <v>638</v>
      </c>
      <c r="S2336" s="363"/>
      <c r="T2336" s="277"/>
    </row>
    <row r="2337" spans="1:20" ht="51">
      <c r="A2337" s="192">
        <v>190</v>
      </c>
      <c r="B2337" s="68"/>
      <c r="C2337" s="214" t="s">
        <v>82</v>
      </c>
      <c r="D2337" s="215">
        <v>45159</v>
      </c>
      <c r="E2337" s="192" t="s">
        <v>5167</v>
      </c>
      <c r="F2337" s="192" t="s">
        <v>3</v>
      </c>
      <c r="G2337" s="192">
        <v>2134099</v>
      </c>
      <c r="H2337" s="68"/>
      <c r="I2337" s="198" t="s">
        <v>6374</v>
      </c>
      <c r="J2337" s="68"/>
      <c r="K2337" s="68"/>
      <c r="L2337" s="68"/>
      <c r="M2337" s="68"/>
      <c r="N2337" s="362"/>
      <c r="O2337" s="362"/>
      <c r="P2337" s="216">
        <v>0</v>
      </c>
      <c r="Q2337" s="216">
        <v>155</v>
      </c>
      <c r="R2337" s="68" t="s">
        <v>638</v>
      </c>
      <c r="S2337" s="363"/>
      <c r="T2337" s="277"/>
    </row>
    <row r="2338" spans="1:20" ht="51">
      <c r="A2338" s="192">
        <v>190</v>
      </c>
      <c r="B2338" s="68"/>
      <c r="C2338" s="214" t="s">
        <v>82</v>
      </c>
      <c r="D2338" s="215">
        <v>45159</v>
      </c>
      <c r="E2338" s="192" t="s">
        <v>5168</v>
      </c>
      <c r="F2338" s="192" t="s">
        <v>3</v>
      </c>
      <c r="G2338" s="192">
        <v>2134101</v>
      </c>
      <c r="H2338" s="68"/>
      <c r="I2338" s="198" t="s">
        <v>6375</v>
      </c>
      <c r="J2338" s="68"/>
      <c r="K2338" s="68"/>
      <c r="L2338" s="68"/>
      <c r="M2338" s="68"/>
      <c r="N2338" s="362"/>
      <c r="O2338" s="362"/>
      <c r="P2338" s="216">
        <v>0</v>
      </c>
      <c r="Q2338" s="216">
        <v>377</v>
      </c>
      <c r="R2338" s="68" t="s">
        <v>638</v>
      </c>
      <c r="S2338" s="363"/>
      <c r="T2338" s="277"/>
    </row>
    <row r="2339" spans="1:20" ht="51">
      <c r="A2339" s="192">
        <v>190</v>
      </c>
      <c r="B2339" s="68"/>
      <c r="C2339" s="214" t="s">
        <v>82</v>
      </c>
      <c r="D2339" s="215">
        <v>45159</v>
      </c>
      <c r="E2339" s="192" t="s">
        <v>5169</v>
      </c>
      <c r="F2339" s="192" t="s">
        <v>3</v>
      </c>
      <c r="G2339" s="192">
        <v>2134102</v>
      </c>
      <c r="H2339" s="68"/>
      <c r="I2339" s="198" t="s">
        <v>6375</v>
      </c>
      <c r="J2339" s="68"/>
      <c r="K2339" s="68"/>
      <c r="L2339" s="68"/>
      <c r="M2339" s="68"/>
      <c r="N2339" s="362"/>
      <c r="O2339" s="362"/>
      <c r="P2339" s="216">
        <v>0</v>
      </c>
      <c r="Q2339" s="216">
        <v>222</v>
      </c>
      <c r="R2339" s="68" t="s">
        <v>638</v>
      </c>
      <c r="S2339" s="363"/>
      <c r="T2339" s="277"/>
    </row>
    <row r="2340" spans="1:20" ht="51">
      <c r="A2340" s="192">
        <v>190</v>
      </c>
      <c r="B2340" s="68"/>
      <c r="C2340" s="214" t="s">
        <v>82</v>
      </c>
      <c r="D2340" s="215">
        <v>45159</v>
      </c>
      <c r="E2340" s="192" t="s">
        <v>5170</v>
      </c>
      <c r="F2340" s="192" t="s">
        <v>3</v>
      </c>
      <c r="G2340" s="192">
        <v>2134104</v>
      </c>
      <c r="H2340" s="68"/>
      <c r="I2340" s="198" t="s">
        <v>6376</v>
      </c>
      <c r="J2340" s="68"/>
      <c r="K2340" s="68"/>
      <c r="L2340" s="68"/>
      <c r="M2340" s="68"/>
      <c r="N2340" s="362"/>
      <c r="O2340" s="362"/>
      <c r="P2340" s="216">
        <v>0</v>
      </c>
      <c r="Q2340" s="216">
        <v>222</v>
      </c>
      <c r="R2340" s="68" t="s">
        <v>638</v>
      </c>
      <c r="S2340" s="363"/>
      <c r="T2340" s="277"/>
    </row>
    <row r="2341" spans="1:20" ht="51">
      <c r="A2341" s="192">
        <v>190</v>
      </c>
      <c r="B2341" s="68"/>
      <c r="C2341" s="214" t="s">
        <v>82</v>
      </c>
      <c r="D2341" s="215">
        <v>45159</v>
      </c>
      <c r="E2341" s="192" t="s">
        <v>5171</v>
      </c>
      <c r="F2341" s="192" t="s">
        <v>3</v>
      </c>
      <c r="G2341" s="192">
        <v>2134105</v>
      </c>
      <c r="H2341" s="68"/>
      <c r="I2341" s="198" t="s">
        <v>6377</v>
      </c>
      <c r="J2341" s="68"/>
      <c r="K2341" s="68"/>
      <c r="L2341" s="68"/>
      <c r="M2341" s="68"/>
      <c r="N2341" s="362"/>
      <c r="O2341" s="362"/>
      <c r="P2341" s="216">
        <v>0</v>
      </c>
      <c r="Q2341" s="216">
        <v>155.4</v>
      </c>
      <c r="R2341" s="68" t="s">
        <v>638</v>
      </c>
      <c r="S2341" s="363"/>
      <c r="T2341" s="277"/>
    </row>
    <row r="2342" spans="1:20" ht="51">
      <c r="A2342" s="192">
        <v>287</v>
      </c>
      <c r="B2342" s="68"/>
      <c r="C2342" s="214" t="s">
        <v>116</v>
      </c>
      <c r="D2342" s="215">
        <v>45159</v>
      </c>
      <c r="E2342" s="192" t="s">
        <v>5172</v>
      </c>
      <c r="F2342" s="192" t="s">
        <v>3</v>
      </c>
      <c r="G2342" s="192">
        <v>2134106</v>
      </c>
      <c r="H2342" s="68"/>
      <c r="I2342" s="198" t="s">
        <v>6378</v>
      </c>
      <c r="J2342" s="68"/>
      <c r="K2342" s="68"/>
      <c r="L2342" s="68"/>
      <c r="M2342" s="68"/>
      <c r="N2342" s="362"/>
      <c r="O2342" s="362"/>
      <c r="P2342" s="216">
        <v>0</v>
      </c>
      <c r="Q2342" s="216">
        <v>35</v>
      </c>
      <c r="R2342" s="68" t="s">
        <v>638</v>
      </c>
      <c r="S2342" s="363"/>
      <c r="T2342" s="277"/>
    </row>
    <row r="2343" spans="1:20" ht="51">
      <c r="A2343" s="192">
        <v>190</v>
      </c>
      <c r="B2343" s="68"/>
      <c r="C2343" s="214" t="s">
        <v>82</v>
      </c>
      <c r="D2343" s="215">
        <v>45159</v>
      </c>
      <c r="E2343" s="192" t="s">
        <v>5173</v>
      </c>
      <c r="F2343" s="192" t="s">
        <v>3</v>
      </c>
      <c r="G2343" s="192">
        <v>2134107</v>
      </c>
      <c r="H2343" s="68"/>
      <c r="I2343" s="198" t="s">
        <v>6379</v>
      </c>
      <c r="J2343" s="68"/>
      <c r="K2343" s="68"/>
      <c r="L2343" s="68"/>
      <c r="M2343" s="68"/>
      <c r="N2343" s="362"/>
      <c r="O2343" s="362"/>
      <c r="P2343" s="216">
        <v>0</v>
      </c>
      <c r="Q2343" s="216">
        <v>155.4</v>
      </c>
      <c r="R2343" s="68" t="s">
        <v>638</v>
      </c>
      <c r="S2343" s="363"/>
      <c r="T2343" s="277"/>
    </row>
    <row r="2344" spans="1:20" ht="51">
      <c r="A2344" s="192">
        <v>190</v>
      </c>
      <c r="B2344" s="68"/>
      <c r="C2344" s="214" t="s">
        <v>82</v>
      </c>
      <c r="D2344" s="215">
        <v>45159</v>
      </c>
      <c r="E2344" s="192" t="s">
        <v>5174</v>
      </c>
      <c r="F2344" s="192" t="s">
        <v>3</v>
      </c>
      <c r="G2344" s="192">
        <v>2134108</v>
      </c>
      <c r="H2344" s="68"/>
      <c r="I2344" s="198" t="s">
        <v>6379</v>
      </c>
      <c r="J2344" s="68"/>
      <c r="K2344" s="68"/>
      <c r="L2344" s="68"/>
      <c r="M2344" s="68"/>
      <c r="N2344" s="362"/>
      <c r="O2344" s="362"/>
      <c r="P2344" s="216">
        <v>0</v>
      </c>
      <c r="Q2344" s="216">
        <v>155</v>
      </c>
      <c r="R2344" s="68" t="s">
        <v>638</v>
      </c>
      <c r="S2344" s="363"/>
      <c r="T2344" s="277"/>
    </row>
    <row r="2345" spans="1:20" ht="51">
      <c r="A2345" s="192">
        <v>190</v>
      </c>
      <c r="B2345" s="68"/>
      <c r="C2345" s="214" t="s">
        <v>82</v>
      </c>
      <c r="D2345" s="215">
        <v>45159</v>
      </c>
      <c r="E2345" s="192" t="s">
        <v>5175</v>
      </c>
      <c r="F2345" s="192" t="s">
        <v>3</v>
      </c>
      <c r="G2345" s="192">
        <v>2134109</v>
      </c>
      <c r="H2345" s="68"/>
      <c r="I2345" s="198" t="s">
        <v>6380</v>
      </c>
      <c r="J2345" s="68"/>
      <c r="K2345" s="68"/>
      <c r="L2345" s="68"/>
      <c r="M2345" s="68"/>
      <c r="N2345" s="362"/>
      <c r="O2345" s="362"/>
      <c r="P2345" s="216">
        <v>0</v>
      </c>
      <c r="Q2345" s="216">
        <v>155</v>
      </c>
      <c r="R2345" s="68" t="s">
        <v>638</v>
      </c>
      <c r="S2345" s="363"/>
      <c r="T2345" s="277"/>
    </row>
    <row r="2346" spans="1:20" ht="51">
      <c r="A2346" s="192">
        <v>190</v>
      </c>
      <c r="B2346" s="68"/>
      <c r="C2346" s="214" t="s">
        <v>82</v>
      </c>
      <c r="D2346" s="215">
        <v>45159</v>
      </c>
      <c r="E2346" s="192" t="s">
        <v>5176</v>
      </c>
      <c r="F2346" s="192" t="s">
        <v>3</v>
      </c>
      <c r="G2346" s="192">
        <v>2134110</v>
      </c>
      <c r="H2346" s="68"/>
      <c r="I2346" s="198" t="s">
        <v>6380</v>
      </c>
      <c r="J2346" s="68"/>
      <c r="K2346" s="68"/>
      <c r="L2346" s="68"/>
      <c r="M2346" s="68"/>
      <c r="N2346" s="362"/>
      <c r="O2346" s="362"/>
      <c r="P2346" s="216">
        <v>0</v>
      </c>
      <c r="Q2346" s="216">
        <v>155</v>
      </c>
      <c r="R2346" s="68" t="s">
        <v>638</v>
      </c>
      <c r="S2346" s="363"/>
      <c r="T2346" s="277"/>
    </row>
    <row r="2347" spans="1:20" ht="51">
      <c r="A2347" s="192">
        <v>190</v>
      </c>
      <c r="B2347" s="68"/>
      <c r="C2347" s="214" t="s">
        <v>82</v>
      </c>
      <c r="D2347" s="215">
        <v>45159</v>
      </c>
      <c r="E2347" s="192" t="s">
        <v>5177</v>
      </c>
      <c r="F2347" s="192" t="s">
        <v>3</v>
      </c>
      <c r="G2347" s="192">
        <v>2134111</v>
      </c>
      <c r="H2347" s="68"/>
      <c r="I2347" s="198" t="s">
        <v>6381</v>
      </c>
      <c r="J2347" s="68"/>
      <c r="K2347" s="68"/>
      <c r="L2347" s="68"/>
      <c r="M2347" s="68"/>
      <c r="N2347" s="362"/>
      <c r="O2347" s="362"/>
      <c r="P2347" s="216">
        <v>0</v>
      </c>
      <c r="Q2347" s="216">
        <v>155</v>
      </c>
      <c r="R2347" s="68" t="s">
        <v>638</v>
      </c>
      <c r="S2347" s="363"/>
      <c r="T2347" s="277"/>
    </row>
    <row r="2348" spans="1:20" ht="51">
      <c r="A2348" s="192">
        <v>190</v>
      </c>
      <c r="B2348" s="68"/>
      <c r="C2348" s="214" t="s">
        <v>82</v>
      </c>
      <c r="D2348" s="215">
        <v>45159</v>
      </c>
      <c r="E2348" s="192" t="s">
        <v>5178</v>
      </c>
      <c r="F2348" s="192" t="s">
        <v>3</v>
      </c>
      <c r="G2348" s="192">
        <v>2134113</v>
      </c>
      <c r="H2348" s="68"/>
      <c r="I2348" s="198" t="s">
        <v>6382</v>
      </c>
      <c r="J2348" s="68"/>
      <c r="K2348" s="68"/>
      <c r="L2348" s="68"/>
      <c r="M2348" s="68"/>
      <c r="N2348" s="362"/>
      <c r="O2348" s="362"/>
      <c r="P2348" s="216">
        <v>0</v>
      </c>
      <c r="Q2348" s="216">
        <v>155</v>
      </c>
      <c r="R2348" s="68" t="s">
        <v>638</v>
      </c>
      <c r="S2348" s="363"/>
      <c r="T2348" s="277"/>
    </row>
    <row r="2349" spans="1:20" ht="51">
      <c r="A2349" s="192">
        <v>190</v>
      </c>
      <c r="B2349" s="68"/>
      <c r="C2349" s="214" t="s">
        <v>82</v>
      </c>
      <c r="D2349" s="215">
        <v>45159</v>
      </c>
      <c r="E2349" s="192" t="s">
        <v>5179</v>
      </c>
      <c r="F2349" s="192" t="s">
        <v>3</v>
      </c>
      <c r="G2349" s="192">
        <v>2134117</v>
      </c>
      <c r="H2349" s="68"/>
      <c r="I2349" s="198" t="s">
        <v>6382</v>
      </c>
      <c r="J2349" s="68"/>
      <c r="K2349" s="68"/>
      <c r="L2349" s="68"/>
      <c r="M2349" s="68"/>
      <c r="N2349" s="362"/>
      <c r="O2349" s="362"/>
      <c r="P2349" s="216">
        <v>0</v>
      </c>
      <c r="Q2349" s="216">
        <v>273.7</v>
      </c>
      <c r="R2349" s="68" t="s">
        <v>638</v>
      </c>
      <c r="S2349" s="363"/>
      <c r="T2349" s="277"/>
    </row>
    <row r="2350" spans="1:20" ht="51">
      <c r="A2350" s="192">
        <v>190</v>
      </c>
      <c r="B2350" s="68"/>
      <c r="C2350" s="214" t="s">
        <v>82</v>
      </c>
      <c r="D2350" s="215">
        <v>45159</v>
      </c>
      <c r="E2350" s="192" t="s">
        <v>5180</v>
      </c>
      <c r="F2350" s="192" t="s">
        <v>3</v>
      </c>
      <c r="G2350" s="192">
        <v>2134118</v>
      </c>
      <c r="H2350" s="68"/>
      <c r="I2350" s="198" t="s">
        <v>6382</v>
      </c>
      <c r="J2350" s="68"/>
      <c r="K2350" s="68"/>
      <c r="L2350" s="68"/>
      <c r="M2350" s="68"/>
      <c r="N2350" s="362"/>
      <c r="O2350" s="362"/>
      <c r="P2350" s="216">
        <v>0</v>
      </c>
      <c r="Q2350" s="216">
        <v>155</v>
      </c>
      <c r="R2350" s="68" t="s">
        <v>638</v>
      </c>
      <c r="S2350" s="363"/>
      <c r="T2350" s="277"/>
    </row>
    <row r="2351" spans="1:20" ht="51">
      <c r="A2351" s="192">
        <v>190</v>
      </c>
      <c r="B2351" s="68"/>
      <c r="C2351" s="214" t="s">
        <v>82</v>
      </c>
      <c r="D2351" s="215">
        <v>45159</v>
      </c>
      <c r="E2351" s="192" t="s">
        <v>5181</v>
      </c>
      <c r="F2351" s="192" t="s">
        <v>3</v>
      </c>
      <c r="G2351" s="192">
        <v>2134119</v>
      </c>
      <c r="H2351" s="68"/>
      <c r="I2351" s="198" t="s">
        <v>6382</v>
      </c>
      <c r="J2351" s="68"/>
      <c r="K2351" s="68"/>
      <c r="L2351" s="68"/>
      <c r="M2351" s="68"/>
      <c r="N2351" s="362"/>
      <c r="O2351" s="362"/>
      <c r="P2351" s="216">
        <v>0</v>
      </c>
      <c r="Q2351" s="216">
        <v>273.7</v>
      </c>
      <c r="R2351" s="68" t="s">
        <v>638</v>
      </c>
      <c r="S2351" s="363"/>
      <c r="T2351" s="277"/>
    </row>
    <row r="2352" spans="1:20" ht="51">
      <c r="A2352" s="192">
        <v>190</v>
      </c>
      <c r="B2352" s="68"/>
      <c r="C2352" s="214" t="s">
        <v>82</v>
      </c>
      <c r="D2352" s="215">
        <v>45159</v>
      </c>
      <c r="E2352" s="192" t="s">
        <v>5182</v>
      </c>
      <c r="F2352" s="192" t="s">
        <v>3</v>
      </c>
      <c r="G2352" s="192">
        <v>2134120</v>
      </c>
      <c r="H2352" s="68"/>
      <c r="I2352" s="198" t="s">
        <v>6383</v>
      </c>
      <c r="J2352" s="68"/>
      <c r="K2352" s="68"/>
      <c r="L2352" s="68"/>
      <c r="M2352" s="68"/>
      <c r="N2352" s="362"/>
      <c r="O2352" s="362"/>
      <c r="P2352" s="216">
        <v>0</v>
      </c>
      <c r="Q2352" s="216">
        <v>155</v>
      </c>
      <c r="R2352" s="68" t="s">
        <v>638</v>
      </c>
      <c r="S2352" s="363"/>
      <c r="T2352" s="277"/>
    </row>
    <row r="2353" spans="1:20" ht="51">
      <c r="A2353" s="192">
        <v>190</v>
      </c>
      <c r="B2353" s="68"/>
      <c r="C2353" s="214" t="s">
        <v>82</v>
      </c>
      <c r="D2353" s="215">
        <v>45159</v>
      </c>
      <c r="E2353" s="192" t="s">
        <v>5183</v>
      </c>
      <c r="F2353" s="192" t="s">
        <v>3</v>
      </c>
      <c r="G2353" s="192">
        <v>2134122</v>
      </c>
      <c r="H2353" s="68"/>
      <c r="I2353" s="198" t="s">
        <v>6384</v>
      </c>
      <c r="J2353" s="68"/>
      <c r="K2353" s="68"/>
      <c r="L2353" s="68"/>
      <c r="M2353" s="68"/>
      <c r="N2353" s="362"/>
      <c r="O2353" s="362"/>
      <c r="P2353" s="216">
        <v>0</v>
      </c>
      <c r="Q2353" s="216">
        <v>222</v>
      </c>
      <c r="R2353" s="68" t="s">
        <v>638</v>
      </c>
      <c r="S2353" s="363"/>
      <c r="T2353" s="277"/>
    </row>
    <row r="2354" spans="1:20" ht="51">
      <c r="A2354" s="192">
        <v>190</v>
      </c>
      <c r="B2354" s="68"/>
      <c r="C2354" s="214" t="s">
        <v>82</v>
      </c>
      <c r="D2354" s="215">
        <v>45159</v>
      </c>
      <c r="E2354" s="192" t="s">
        <v>5184</v>
      </c>
      <c r="F2354" s="192" t="s">
        <v>3</v>
      </c>
      <c r="G2354" s="192">
        <v>2134123</v>
      </c>
      <c r="H2354" s="68"/>
      <c r="I2354" s="198" t="s">
        <v>6385</v>
      </c>
      <c r="J2354" s="68"/>
      <c r="K2354" s="68"/>
      <c r="L2354" s="68"/>
      <c r="M2354" s="68"/>
      <c r="N2354" s="362"/>
      <c r="O2354" s="362"/>
      <c r="P2354" s="216">
        <v>0</v>
      </c>
      <c r="Q2354" s="216">
        <v>155</v>
      </c>
      <c r="R2354" s="68" t="s">
        <v>638</v>
      </c>
      <c r="S2354" s="363"/>
      <c r="T2354" s="277"/>
    </row>
    <row r="2355" spans="1:20" ht="51">
      <c r="A2355" s="192">
        <v>190</v>
      </c>
      <c r="B2355" s="68"/>
      <c r="C2355" s="214" t="s">
        <v>82</v>
      </c>
      <c r="D2355" s="215">
        <v>45159</v>
      </c>
      <c r="E2355" s="192" t="s">
        <v>5185</v>
      </c>
      <c r="F2355" s="192" t="s">
        <v>3</v>
      </c>
      <c r="G2355" s="192">
        <v>2134128</v>
      </c>
      <c r="H2355" s="68"/>
      <c r="I2355" s="198" t="s">
        <v>6386</v>
      </c>
      <c r="J2355" s="68"/>
      <c r="K2355" s="68"/>
      <c r="L2355" s="68"/>
      <c r="M2355" s="68"/>
      <c r="N2355" s="362"/>
      <c r="O2355" s="362"/>
      <c r="P2355" s="216">
        <v>0</v>
      </c>
      <c r="Q2355" s="216">
        <v>155</v>
      </c>
      <c r="R2355" s="68" t="s">
        <v>638</v>
      </c>
      <c r="S2355" s="363"/>
      <c r="T2355" s="277"/>
    </row>
    <row r="2356" spans="1:20" ht="51">
      <c r="A2356" s="192">
        <v>190</v>
      </c>
      <c r="B2356" s="68"/>
      <c r="C2356" s="214" t="s">
        <v>82</v>
      </c>
      <c r="D2356" s="215">
        <v>45159</v>
      </c>
      <c r="E2356" s="192" t="s">
        <v>5186</v>
      </c>
      <c r="F2356" s="192" t="s">
        <v>3</v>
      </c>
      <c r="G2356" s="192">
        <v>2134125</v>
      </c>
      <c r="H2356" s="68"/>
      <c r="I2356" s="198" t="s">
        <v>6387</v>
      </c>
      <c r="J2356" s="68"/>
      <c r="K2356" s="68"/>
      <c r="L2356" s="68"/>
      <c r="M2356" s="68"/>
      <c r="N2356" s="362"/>
      <c r="O2356" s="362"/>
      <c r="P2356" s="216">
        <v>0</v>
      </c>
      <c r="Q2356" s="216">
        <v>371</v>
      </c>
      <c r="R2356" s="68" t="s">
        <v>638</v>
      </c>
      <c r="S2356" s="363"/>
      <c r="T2356" s="277"/>
    </row>
    <row r="2357" spans="1:20" ht="51">
      <c r="A2357" s="192">
        <v>190</v>
      </c>
      <c r="B2357" s="68"/>
      <c r="C2357" s="214" t="s">
        <v>82</v>
      </c>
      <c r="D2357" s="215">
        <v>45159</v>
      </c>
      <c r="E2357" s="192" t="s">
        <v>5187</v>
      </c>
      <c r="F2357" s="192" t="s">
        <v>3</v>
      </c>
      <c r="G2357" s="192">
        <v>2134126</v>
      </c>
      <c r="H2357" s="68"/>
      <c r="I2357" s="198" t="s">
        <v>6388</v>
      </c>
      <c r="J2357" s="68"/>
      <c r="K2357" s="68"/>
      <c r="L2357" s="68"/>
      <c r="M2357" s="68"/>
      <c r="N2357" s="362"/>
      <c r="O2357" s="362"/>
      <c r="P2357" s="216">
        <v>0</v>
      </c>
      <c r="Q2357" s="216">
        <v>155</v>
      </c>
      <c r="R2357" s="68" t="s">
        <v>638</v>
      </c>
      <c r="S2357" s="363"/>
      <c r="T2357" s="277"/>
    </row>
    <row r="2358" spans="1:20" ht="51">
      <c r="A2358" s="192">
        <v>190</v>
      </c>
      <c r="B2358" s="68"/>
      <c r="C2358" s="214" t="s">
        <v>82</v>
      </c>
      <c r="D2358" s="215">
        <v>45159</v>
      </c>
      <c r="E2358" s="192" t="s">
        <v>5188</v>
      </c>
      <c r="F2358" s="192" t="s">
        <v>3</v>
      </c>
      <c r="G2358" s="192">
        <v>2134127</v>
      </c>
      <c r="H2358" s="68"/>
      <c r="I2358" s="198" t="s">
        <v>6389</v>
      </c>
      <c r="J2358" s="68"/>
      <c r="K2358" s="68"/>
      <c r="L2358" s="68"/>
      <c r="M2358" s="68"/>
      <c r="N2358" s="362"/>
      <c r="O2358" s="362"/>
      <c r="P2358" s="216">
        <v>0</v>
      </c>
      <c r="Q2358" s="216">
        <v>155</v>
      </c>
      <c r="R2358" s="68" t="s">
        <v>638</v>
      </c>
      <c r="S2358" s="363"/>
      <c r="T2358" s="277"/>
    </row>
    <row r="2359" spans="1:20" ht="51">
      <c r="A2359" s="192">
        <v>190</v>
      </c>
      <c r="B2359" s="68"/>
      <c r="C2359" s="214" t="s">
        <v>82</v>
      </c>
      <c r="D2359" s="215">
        <v>45159</v>
      </c>
      <c r="E2359" s="192" t="s">
        <v>5189</v>
      </c>
      <c r="F2359" s="192" t="s">
        <v>3</v>
      </c>
      <c r="G2359" s="192">
        <v>2134130</v>
      </c>
      <c r="H2359" s="68"/>
      <c r="I2359" s="198" t="s">
        <v>4378</v>
      </c>
      <c r="J2359" s="68"/>
      <c r="K2359" s="68"/>
      <c r="L2359" s="68"/>
      <c r="M2359" s="68"/>
      <c r="N2359" s="362"/>
      <c r="O2359" s="362"/>
      <c r="P2359" s="216">
        <v>0</v>
      </c>
      <c r="Q2359" s="216">
        <v>155</v>
      </c>
      <c r="R2359" s="68" t="s">
        <v>638</v>
      </c>
      <c r="S2359" s="363"/>
      <c r="T2359" s="277"/>
    </row>
    <row r="2360" spans="1:20" ht="51">
      <c r="A2360" s="192">
        <v>190</v>
      </c>
      <c r="B2360" s="68"/>
      <c r="C2360" s="214" t="s">
        <v>82</v>
      </c>
      <c r="D2360" s="215">
        <v>45159</v>
      </c>
      <c r="E2360" s="192" t="s">
        <v>5190</v>
      </c>
      <c r="F2360" s="192" t="s">
        <v>3</v>
      </c>
      <c r="G2360" s="192">
        <v>2134132</v>
      </c>
      <c r="H2360" s="68"/>
      <c r="I2360" s="198" t="s">
        <v>6390</v>
      </c>
      <c r="J2360" s="68"/>
      <c r="K2360" s="68"/>
      <c r="L2360" s="68"/>
      <c r="M2360" s="68"/>
      <c r="N2360" s="362"/>
      <c r="O2360" s="362"/>
      <c r="P2360" s="216">
        <v>0</v>
      </c>
      <c r="Q2360" s="216">
        <v>155</v>
      </c>
      <c r="R2360" s="68" t="s">
        <v>638</v>
      </c>
      <c r="S2360" s="363"/>
      <c r="T2360" s="277"/>
    </row>
    <row r="2361" spans="1:20" ht="51">
      <c r="A2361" s="192">
        <v>190</v>
      </c>
      <c r="B2361" s="68"/>
      <c r="C2361" s="214" t="s">
        <v>82</v>
      </c>
      <c r="D2361" s="215">
        <v>45159</v>
      </c>
      <c r="E2361" s="192" t="s">
        <v>5191</v>
      </c>
      <c r="F2361" s="192" t="s">
        <v>3</v>
      </c>
      <c r="G2361" s="192">
        <v>2134133</v>
      </c>
      <c r="H2361" s="68"/>
      <c r="I2361" s="198" t="s">
        <v>6391</v>
      </c>
      <c r="J2361" s="68"/>
      <c r="K2361" s="68"/>
      <c r="L2361" s="68"/>
      <c r="M2361" s="68"/>
      <c r="N2361" s="362"/>
      <c r="O2361" s="362"/>
      <c r="P2361" s="216">
        <v>0</v>
      </c>
      <c r="Q2361" s="216">
        <v>222</v>
      </c>
      <c r="R2361" s="68" t="s">
        <v>638</v>
      </c>
      <c r="S2361" s="363"/>
      <c r="T2361" s="277"/>
    </row>
    <row r="2362" spans="1:20" ht="51">
      <c r="A2362" s="192">
        <v>190</v>
      </c>
      <c r="B2362" s="68"/>
      <c r="C2362" s="214" t="s">
        <v>82</v>
      </c>
      <c r="D2362" s="215">
        <v>45159</v>
      </c>
      <c r="E2362" s="192" t="s">
        <v>5192</v>
      </c>
      <c r="F2362" s="192" t="s">
        <v>3</v>
      </c>
      <c r="G2362" s="192">
        <v>2134135</v>
      </c>
      <c r="H2362" s="68"/>
      <c r="I2362" s="198" t="s">
        <v>6392</v>
      </c>
      <c r="J2362" s="68"/>
      <c r="K2362" s="68"/>
      <c r="L2362" s="68"/>
      <c r="M2362" s="68"/>
      <c r="N2362" s="362"/>
      <c r="O2362" s="362"/>
      <c r="P2362" s="216">
        <v>0</v>
      </c>
      <c r="Q2362" s="216">
        <v>155</v>
      </c>
      <c r="R2362" s="68" t="s">
        <v>638</v>
      </c>
      <c r="S2362" s="363"/>
      <c r="T2362" s="277"/>
    </row>
    <row r="2363" spans="1:20" ht="51">
      <c r="A2363" s="192">
        <v>190</v>
      </c>
      <c r="B2363" s="68"/>
      <c r="C2363" s="214" t="s">
        <v>82</v>
      </c>
      <c r="D2363" s="215">
        <v>45159</v>
      </c>
      <c r="E2363" s="192" t="s">
        <v>5194</v>
      </c>
      <c r="F2363" s="192" t="s">
        <v>3</v>
      </c>
      <c r="G2363" s="192">
        <v>2134136</v>
      </c>
      <c r="H2363" s="68"/>
      <c r="I2363" s="198" t="s">
        <v>6394</v>
      </c>
      <c r="J2363" s="68"/>
      <c r="K2363" s="68"/>
      <c r="L2363" s="68"/>
      <c r="M2363" s="68"/>
      <c r="N2363" s="362"/>
      <c r="O2363" s="362"/>
      <c r="P2363" s="216">
        <v>0</v>
      </c>
      <c r="Q2363" s="216">
        <v>371</v>
      </c>
      <c r="R2363" s="68" t="s">
        <v>638</v>
      </c>
      <c r="S2363" s="363"/>
      <c r="T2363" s="277"/>
    </row>
    <row r="2364" spans="1:20" ht="51">
      <c r="A2364" s="192">
        <v>46</v>
      </c>
      <c r="B2364" s="68"/>
      <c r="C2364" s="214" t="s">
        <v>1379</v>
      </c>
      <c r="D2364" s="215">
        <v>45159</v>
      </c>
      <c r="E2364" s="192" t="s">
        <v>5195</v>
      </c>
      <c r="F2364" s="192" t="s">
        <v>3</v>
      </c>
      <c r="G2364" s="192">
        <v>2134142</v>
      </c>
      <c r="H2364" s="68"/>
      <c r="I2364" s="198" t="s">
        <v>6395</v>
      </c>
      <c r="J2364" s="68"/>
      <c r="K2364" s="68"/>
      <c r="L2364" s="68"/>
      <c r="M2364" s="68"/>
      <c r="N2364" s="362"/>
      <c r="O2364" s="362"/>
      <c r="P2364" s="216">
        <v>0</v>
      </c>
      <c r="Q2364" s="216">
        <v>500</v>
      </c>
      <c r="R2364" s="68" t="s">
        <v>638</v>
      </c>
      <c r="S2364" s="363"/>
      <c r="T2364" s="277"/>
    </row>
    <row r="2365" spans="1:20" ht="63.75">
      <c r="A2365" s="192">
        <v>16</v>
      </c>
      <c r="B2365" s="68"/>
      <c r="C2365" s="214" t="s">
        <v>40</v>
      </c>
      <c r="D2365" s="215">
        <v>45159</v>
      </c>
      <c r="E2365" s="192" t="s">
        <v>5196</v>
      </c>
      <c r="F2365" s="192" t="s">
        <v>3</v>
      </c>
      <c r="G2365" s="192">
        <v>2134170</v>
      </c>
      <c r="H2365" s="68"/>
      <c r="I2365" s="198" t="s">
        <v>6396</v>
      </c>
      <c r="J2365" s="68"/>
      <c r="K2365" s="68"/>
      <c r="L2365" s="68"/>
      <c r="M2365" s="68"/>
      <c r="N2365" s="362"/>
      <c r="O2365" s="362"/>
      <c r="P2365" s="216">
        <v>0</v>
      </c>
      <c r="Q2365" s="216">
        <v>1436.5</v>
      </c>
      <c r="R2365" s="68" t="s">
        <v>638</v>
      </c>
      <c r="S2365" s="363"/>
      <c r="T2365" s="277"/>
    </row>
    <row r="2366" spans="1:20" ht="63.75">
      <c r="A2366" s="192">
        <v>53</v>
      </c>
      <c r="B2366" s="68"/>
      <c r="C2366" s="214" t="s">
        <v>1384</v>
      </c>
      <c r="D2366" s="215">
        <v>45159</v>
      </c>
      <c r="E2366" s="192" t="s">
        <v>5197</v>
      </c>
      <c r="F2366" s="192" t="s">
        <v>3</v>
      </c>
      <c r="G2366" s="192">
        <v>2134162</v>
      </c>
      <c r="H2366" s="68"/>
      <c r="I2366" s="198" t="s">
        <v>6397</v>
      </c>
      <c r="J2366" s="68"/>
      <c r="K2366" s="68"/>
      <c r="L2366" s="68"/>
      <c r="M2366" s="68"/>
      <c r="N2366" s="362"/>
      <c r="O2366" s="362"/>
      <c r="P2366" s="216">
        <v>0</v>
      </c>
      <c r="Q2366" s="216">
        <v>980</v>
      </c>
      <c r="R2366" s="68" t="s">
        <v>638</v>
      </c>
      <c r="S2366" s="363"/>
      <c r="T2366" s="277"/>
    </row>
    <row r="2367" spans="1:20" ht="38.25">
      <c r="A2367" s="192" t="s">
        <v>550</v>
      </c>
      <c r="B2367" s="68"/>
      <c r="C2367" s="214" t="s">
        <v>589</v>
      </c>
      <c r="D2367" s="215">
        <v>45159</v>
      </c>
      <c r="E2367" s="192" t="s">
        <v>5198</v>
      </c>
      <c r="F2367" s="192" t="s">
        <v>3</v>
      </c>
      <c r="G2367" s="192">
        <v>2134167</v>
      </c>
      <c r="H2367" s="68"/>
      <c r="I2367" s="198" t="s">
        <v>1827</v>
      </c>
      <c r="J2367" s="68"/>
      <c r="K2367" s="68"/>
      <c r="L2367" s="68"/>
      <c r="M2367" s="68"/>
      <c r="N2367" s="362"/>
      <c r="O2367" s="362"/>
      <c r="P2367" s="216">
        <v>0</v>
      </c>
      <c r="Q2367" s="216">
        <v>1500</v>
      </c>
      <c r="R2367" s="68" t="s">
        <v>638</v>
      </c>
      <c r="S2367" s="363"/>
      <c r="T2367" s="277"/>
    </row>
    <row r="2368" spans="1:20" ht="38.25">
      <c r="A2368" s="192">
        <v>213</v>
      </c>
      <c r="B2368" s="68"/>
      <c r="C2368" s="214" t="s">
        <v>91</v>
      </c>
      <c r="D2368" s="215">
        <v>45159</v>
      </c>
      <c r="E2368" s="192" t="s">
        <v>5199</v>
      </c>
      <c r="F2368" s="192" t="s">
        <v>3</v>
      </c>
      <c r="G2368" s="192">
        <v>2134168</v>
      </c>
      <c r="H2368" s="68"/>
      <c r="I2368" s="198" t="s">
        <v>4440</v>
      </c>
      <c r="J2368" s="68"/>
      <c r="K2368" s="68"/>
      <c r="L2368" s="68"/>
      <c r="M2368" s="68"/>
      <c r="N2368" s="362"/>
      <c r="O2368" s="362"/>
      <c r="P2368" s="216">
        <v>0</v>
      </c>
      <c r="Q2368" s="216">
        <v>100</v>
      </c>
      <c r="R2368" s="68" t="s">
        <v>638</v>
      </c>
      <c r="S2368" s="363"/>
      <c r="T2368" s="277"/>
    </row>
    <row r="2369" spans="1:20" ht="76.5">
      <c r="A2369" s="192">
        <v>46</v>
      </c>
      <c r="B2369" s="68"/>
      <c r="C2369" s="214" t="s">
        <v>1379</v>
      </c>
      <c r="D2369" s="215">
        <v>45159</v>
      </c>
      <c r="E2369" s="192" t="s">
        <v>5200</v>
      </c>
      <c r="F2369" s="192" t="s">
        <v>6</v>
      </c>
      <c r="G2369" s="192">
        <v>1862839</v>
      </c>
      <c r="H2369" s="68"/>
      <c r="I2369" s="198" t="s">
        <v>6398</v>
      </c>
      <c r="J2369" s="68"/>
      <c r="K2369" s="68"/>
      <c r="L2369" s="68"/>
      <c r="M2369" s="68"/>
      <c r="N2369" s="362"/>
      <c r="O2369" s="362"/>
      <c r="P2369" s="216">
        <v>0</v>
      </c>
      <c r="Q2369" s="216">
        <v>25938</v>
      </c>
      <c r="R2369" s="68" t="s">
        <v>638</v>
      </c>
      <c r="S2369" s="363"/>
      <c r="T2369" s="277"/>
    </row>
    <row r="2370" spans="1:20" ht="76.5">
      <c r="A2370" s="192">
        <v>46</v>
      </c>
      <c r="B2370" s="68"/>
      <c r="C2370" s="214" t="s">
        <v>1379</v>
      </c>
      <c r="D2370" s="215">
        <v>45159</v>
      </c>
      <c r="E2370" s="192" t="s">
        <v>5201</v>
      </c>
      <c r="F2370" s="192" t="s">
        <v>6</v>
      </c>
      <c r="G2370" s="192">
        <v>1862840</v>
      </c>
      <c r="H2370" s="68"/>
      <c r="I2370" s="198" t="s">
        <v>6399</v>
      </c>
      <c r="J2370" s="68"/>
      <c r="K2370" s="68"/>
      <c r="L2370" s="68"/>
      <c r="M2370" s="68"/>
      <c r="N2370" s="362"/>
      <c r="O2370" s="362"/>
      <c r="P2370" s="216">
        <v>0</v>
      </c>
      <c r="Q2370" s="216">
        <v>8261</v>
      </c>
      <c r="R2370" s="68" t="s">
        <v>638</v>
      </c>
      <c r="S2370" s="363"/>
      <c r="T2370" s="277"/>
    </row>
    <row r="2371" spans="1:20" ht="76.5">
      <c r="A2371" s="192">
        <v>373</v>
      </c>
      <c r="B2371" s="68"/>
      <c r="C2371" s="214" t="s">
        <v>607</v>
      </c>
      <c r="D2371" s="215">
        <v>45159</v>
      </c>
      <c r="E2371" s="192" t="s">
        <v>5202</v>
      </c>
      <c r="F2371" s="192" t="s">
        <v>6</v>
      </c>
      <c r="G2371" s="192">
        <v>1862854</v>
      </c>
      <c r="H2371" s="68"/>
      <c r="I2371" s="198" t="s">
        <v>6400</v>
      </c>
      <c r="J2371" s="68"/>
      <c r="K2371" s="68"/>
      <c r="L2371" s="68"/>
      <c r="M2371" s="68"/>
      <c r="N2371" s="362"/>
      <c r="O2371" s="362"/>
      <c r="P2371" s="216">
        <v>0</v>
      </c>
      <c r="Q2371" s="216">
        <v>4084.94</v>
      </c>
      <c r="R2371" s="68" t="s">
        <v>638</v>
      </c>
      <c r="S2371" s="363"/>
      <c r="T2371" s="277"/>
    </row>
    <row r="2372" spans="1:20" ht="63.75">
      <c r="A2372" s="192">
        <v>513</v>
      </c>
      <c r="B2372" s="68"/>
      <c r="C2372" s="214" t="s">
        <v>160</v>
      </c>
      <c r="D2372" s="215">
        <v>45159</v>
      </c>
      <c r="E2372" s="192" t="s">
        <v>5203</v>
      </c>
      <c r="F2372" s="192" t="s">
        <v>14</v>
      </c>
      <c r="G2372" s="192">
        <v>2381373</v>
      </c>
      <c r="H2372" s="68"/>
      <c r="I2372" s="198" t="s">
        <v>6401</v>
      </c>
      <c r="J2372" s="68"/>
      <c r="K2372" s="68"/>
      <c r="L2372" s="68"/>
      <c r="M2372" s="68"/>
      <c r="N2372" s="362"/>
      <c r="O2372" s="362"/>
      <c r="P2372" s="216">
        <v>50</v>
      </c>
      <c r="Q2372" s="216">
        <v>0</v>
      </c>
      <c r="R2372" s="68" t="s">
        <v>638</v>
      </c>
      <c r="S2372" s="363"/>
      <c r="T2372" s="277"/>
    </row>
    <row r="2373" spans="1:20" ht="76.5">
      <c r="A2373" s="192">
        <v>10</v>
      </c>
      <c r="B2373" s="68"/>
      <c r="C2373" s="214" t="s">
        <v>38</v>
      </c>
      <c r="D2373" s="215">
        <v>45159</v>
      </c>
      <c r="E2373" s="192" t="s">
        <v>5204</v>
      </c>
      <c r="F2373" s="192" t="s">
        <v>14</v>
      </c>
      <c r="G2373" s="192">
        <v>2381375</v>
      </c>
      <c r="H2373" s="68"/>
      <c r="I2373" s="198" t="s">
        <v>6402</v>
      </c>
      <c r="J2373" s="68"/>
      <c r="K2373" s="68"/>
      <c r="L2373" s="68"/>
      <c r="M2373" s="68"/>
      <c r="N2373" s="362"/>
      <c r="O2373" s="362"/>
      <c r="P2373" s="216">
        <v>50</v>
      </c>
      <c r="Q2373" s="216">
        <v>0</v>
      </c>
      <c r="R2373" s="68" t="s">
        <v>638</v>
      </c>
      <c r="S2373" s="363"/>
      <c r="T2373" s="277"/>
    </row>
    <row r="2374" spans="1:20" ht="76.5">
      <c r="A2374" s="192">
        <v>10</v>
      </c>
      <c r="B2374" s="68"/>
      <c r="C2374" s="214" t="s">
        <v>38</v>
      </c>
      <c r="D2374" s="215">
        <v>45159</v>
      </c>
      <c r="E2374" s="192" t="s">
        <v>5205</v>
      </c>
      <c r="F2374" s="192" t="s">
        <v>14</v>
      </c>
      <c r="G2374" s="192">
        <v>2381377</v>
      </c>
      <c r="H2374" s="68"/>
      <c r="I2374" s="198" t="s">
        <v>6403</v>
      </c>
      <c r="J2374" s="68"/>
      <c r="K2374" s="68"/>
      <c r="L2374" s="68"/>
      <c r="M2374" s="68"/>
      <c r="N2374" s="362"/>
      <c r="O2374" s="362"/>
      <c r="P2374" s="216">
        <v>50</v>
      </c>
      <c r="Q2374" s="216">
        <v>0</v>
      </c>
      <c r="R2374" s="68" t="s">
        <v>638</v>
      </c>
      <c r="S2374" s="363"/>
      <c r="T2374" s="277"/>
    </row>
    <row r="2375" spans="1:20" ht="76.5">
      <c r="A2375" s="192">
        <v>10</v>
      </c>
      <c r="B2375" s="68"/>
      <c r="C2375" s="214" t="s">
        <v>38</v>
      </c>
      <c r="D2375" s="215">
        <v>45159</v>
      </c>
      <c r="E2375" s="192" t="s">
        <v>5206</v>
      </c>
      <c r="F2375" s="192" t="s">
        <v>14</v>
      </c>
      <c r="G2375" s="192">
        <v>2381381</v>
      </c>
      <c r="H2375" s="68"/>
      <c r="I2375" s="198" t="s">
        <v>6404</v>
      </c>
      <c r="J2375" s="68"/>
      <c r="K2375" s="68"/>
      <c r="L2375" s="68"/>
      <c r="M2375" s="68"/>
      <c r="N2375" s="362"/>
      <c r="O2375" s="362"/>
      <c r="P2375" s="216">
        <v>50</v>
      </c>
      <c r="Q2375" s="216">
        <v>0</v>
      </c>
      <c r="R2375" s="68" t="s">
        <v>638</v>
      </c>
      <c r="S2375" s="363"/>
      <c r="T2375" s="277"/>
    </row>
    <row r="2376" spans="1:20" ht="63.75">
      <c r="A2376" s="192">
        <v>10</v>
      </c>
      <c r="B2376" s="68"/>
      <c r="C2376" s="214" t="s">
        <v>38</v>
      </c>
      <c r="D2376" s="215">
        <v>45159</v>
      </c>
      <c r="E2376" s="192" t="s">
        <v>5207</v>
      </c>
      <c r="F2376" s="192" t="s">
        <v>14</v>
      </c>
      <c r="G2376" s="192">
        <v>2381383</v>
      </c>
      <c r="H2376" s="68"/>
      <c r="I2376" s="198" t="s">
        <v>6405</v>
      </c>
      <c r="J2376" s="68"/>
      <c r="K2376" s="68"/>
      <c r="L2376" s="68"/>
      <c r="M2376" s="68"/>
      <c r="N2376" s="362"/>
      <c r="O2376" s="362"/>
      <c r="P2376" s="216">
        <v>50</v>
      </c>
      <c r="Q2376" s="216">
        <v>0</v>
      </c>
      <c r="R2376" s="68" t="s">
        <v>638</v>
      </c>
      <c r="S2376" s="363"/>
      <c r="T2376" s="277"/>
    </row>
    <row r="2377" spans="1:20" ht="63.75">
      <c r="A2377" s="192">
        <v>10</v>
      </c>
      <c r="B2377" s="68"/>
      <c r="C2377" s="214" t="s">
        <v>38</v>
      </c>
      <c r="D2377" s="215">
        <v>45159</v>
      </c>
      <c r="E2377" s="192" t="s">
        <v>5208</v>
      </c>
      <c r="F2377" s="192" t="s">
        <v>14</v>
      </c>
      <c r="G2377" s="192">
        <v>2381385</v>
      </c>
      <c r="H2377" s="68"/>
      <c r="I2377" s="198" t="s">
        <v>6406</v>
      </c>
      <c r="J2377" s="68"/>
      <c r="K2377" s="68"/>
      <c r="L2377" s="68"/>
      <c r="M2377" s="68"/>
      <c r="N2377" s="362"/>
      <c r="O2377" s="362"/>
      <c r="P2377" s="216">
        <v>50</v>
      </c>
      <c r="Q2377" s="216">
        <v>0</v>
      </c>
      <c r="R2377" s="68" t="s">
        <v>638</v>
      </c>
      <c r="S2377" s="363"/>
      <c r="T2377" s="277"/>
    </row>
    <row r="2378" spans="1:20" ht="51">
      <c r="A2378" s="192" t="s">
        <v>550</v>
      </c>
      <c r="B2378" s="68"/>
      <c r="C2378" s="214" t="s">
        <v>589</v>
      </c>
      <c r="D2378" s="215">
        <v>45159</v>
      </c>
      <c r="E2378" s="192" t="s">
        <v>5209</v>
      </c>
      <c r="F2378" s="192" t="s">
        <v>3</v>
      </c>
      <c r="G2378" s="192">
        <v>2134060</v>
      </c>
      <c r="H2378" s="68"/>
      <c r="I2378" s="198" t="s">
        <v>6407</v>
      </c>
      <c r="J2378" s="68"/>
      <c r="K2378" s="68"/>
      <c r="L2378" s="68"/>
      <c r="M2378" s="68"/>
      <c r="N2378" s="362"/>
      <c r="O2378" s="362"/>
      <c r="P2378" s="216">
        <v>0</v>
      </c>
      <c r="Q2378" s="216">
        <v>1610.8</v>
      </c>
      <c r="R2378" s="68" t="s">
        <v>638</v>
      </c>
      <c r="S2378" s="363"/>
      <c r="T2378" s="277"/>
    </row>
    <row r="2379" spans="1:20" ht="51">
      <c r="A2379" s="192" t="s">
        <v>550</v>
      </c>
      <c r="B2379" s="68"/>
      <c r="C2379" s="214" t="s">
        <v>589</v>
      </c>
      <c r="D2379" s="215">
        <v>45159</v>
      </c>
      <c r="E2379" s="192" t="s">
        <v>5210</v>
      </c>
      <c r="F2379" s="192" t="s">
        <v>3</v>
      </c>
      <c r="G2379" s="192">
        <v>2134057</v>
      </c>
      <c r="H2379" s="68"/>
      <c r="I2379" s="198" t="s">
        <v>6408</v>
      </c>
      <c r="J2379" s="68"/>
      <c r="K2379" s="68"/>
      <c r="L2379" s="68"/>
      <c r="M2379" s="68"/>
      <c r="N2379" s="362"/>
      <c r="O2379" s="362"/>
      <c r="P2379" s="216">
        <v>0</v>
      </c>
      <c r="Q2379" s="216">
        <v>2910.88</v>
      </c>
      <c r="R2379" s="68" t="s">
        <v>638</v>
      </c>
      <c r="S2379" s="363"/>
      <c r="T2379" s="277"/>
    </row>
    <row r="2380" spans="1:20" ht="63.75">
      <c r="A2380" s="192">
        <v>15</v>
      </c>
      <c r="B2380" s="68"/>
      <c r="C2380" s="214" t="s">
        <v>39</v>
      </c>
      <c r="D2380" s="215">
        <v>45159</v>
      </c>
      <c r="E2380" s="192" t="s">
        <v>5211</v>
      </c>
      <c r="F2380" s="192" t="s">
        <v>3</v>
      </c>
      <c r="G2380" s="192">
        <v>2134068</v>
      </c>
      <c r="H2380" s="68"/>
      <c r="I2380" s="198" t="s">
        <v>6409</v>
      </c>
      <c r="J2380" s="68"/>
      <c r="K2380" s="68"/>
      <c r="L2380" s="68"/>
      <c r="M2380" s="68"/>
      <c r="N2380" s="362"/>
      <c r="O2380" s="362"/>
      <c r="P2380" s="216">
        <v>0</v>
      </c>
      <c r="Q2380" s="216">
        <v>52013.08</v>
      </c>
      <c r="R2380" s="68" t="s">
        <v>638</v>
      </c>
      <c r="S2380" s="363"/>
      <c r="T2380" s="277"/>
    </row>
    <row r="2381" spans="1:20" ht="63.75">
      <c r="A2381" s="192" t="s">
        <v>541</v>
      </c>
      <c r="B2381" s="68"/>
      <c r="C2381" s="214" t="s">
        <v>590</v>
      </c>
      <c r="D2381" s="215">
        <v>45159</v>
      </c>
      <c r="E2381" s="192" t="s">
        <v>5212</v>
      </c>
      <c r="F2381" s="192" t="s">
        <v>3</v>
      </c>
      <c r="G2381" s="192">
        <v>2134074</v>
      </c>
      <c r="H2381" s="68"/>
      <c r="I2381" s="198" t="s">
        <v>6410</v>
      </c>
      <c r="J2381" s="68"/>
      <c r="K2381" s="68"/>
      <c r="L2381" s="68"/>
      <c r="M2381" s="68"/>
      <c r="N2381" s="362"/>
      <c r="O2381" s="362"/>
      <c r="P2381" s="216">
        <v>0</v>
      </c>
      <c r="Q2381" s="216">
        <v>109608.08</v>
      </c>
      <c r="R2381" s="68" t="s">
        <v>638</v>
      </c>
      <c r="S2381" s="363"/>
      <c r="T2381" s="277"/>
    </row>
    <row r="2382" spans="1:20" ht="63.75">
      <c r="A2382" s="192">
        <v>514</v>
      </c>
      <c r="B2382" s="68"/>
      <c r="C2382" s="214" t="s">
        <v>161</v>
      </c>
      <c r="D2382" s="215">
        <v>45159</v>
      </c>
      <c r="E2382" s="192" t="s">
        <v>5213</v>
      </c>
      <c r="F2382" s="192" t="s">
        <v>3</v>
      </c>
      <c r="G2382" s="192">
        <v>2134077</v>
      </c>
      <c r="H2382" s="68"/>
      <c r="I2382" s="198" t="s">
        <v>6411</v>
      </c>
      <c r="J2382" s="68"/>
      <c r="K2382" s="68"/>
      <c r="L2382" s="68"/>
      <c r="M2382" s="68"/>
      <c r="N2382" s="362"/>
      <c r="O2382" s="362"/>
      <c r="P2382" s="216">
        <v>0</v>
      </c>
      <c r="Q2382" s="216">
        <v>27531412.18</v>
      </c>
      <c r="R2382" s="68" t="s">
        <v>638</v>
      </c>
      <c r="S2382" s="363"/>
      <c r="T2382" s="277"/>
    </row>
    <row r="2383" spans="1:20" ht="76.5">
      <c r="A2383" s="192">
        <v>117</v>
      </c>
      <c r="B2383" s="68"/>
      <c r="C2383" s="214" t="s">
        <v>54</v>
      </c>
      <c r="D2383" s="215">
        <v>45159</v>
      </c>
      <c r="E2383" s="192" t="s">
        <v>5214</v>
      </c>
      <c r="F2383" s="192" t="s">
        <v>10</v>
      </c>
      <c r="G2383" s="192">
        <v>1066644</v>
      </c>
      <c r="H2383" s="68"/>
      <c r="I2383" s="198" t="s">
        <v>6412</v>
      </c>
      <c r="J2383" s="68"/>
      <c r="K2383" s="68"/>
      <c r="L2383" s="68"/>
      <c r="M2383" s="68"/>
      <c r="N2383" s="362"/>
      <c r="O2383" s="362"/>
      <c r="P2383" s="216">
        <v>50</v>
      </c>
      <c r="Q2383" s="216">
        <v>0</v>
      </c>
      <c r="R2383" s="68" t="s">
        <v>638</v>
      </c>
      <c r="S2383" s="363"/>
      <c r="T2383" s="277"/>
    </row>
    <row r="2384" spans="1:20" ht="76.5">
      <c r="A2384" s="192" t="s">
        <v>542</v>
      </c>
      <c r="B2384" s="68"/>
      <c r="C2384" s="214" t="s">
        <v>691</v>
      </c>
      <c r="D2384" s="215">
        <v>45159</v>
      </c>
      <c r="E2384" s="192" t="s">
        <v>5215</v>
      </c>
      <c r="F2384" s="192" t="s">
        <v>10</v>
      </c>
      <c r="G2384" s="192">
        <v>1066619</v>
      </c>
      <c r="H2384" s="68"/>
      <c r="I2384" s="198" t="s">
        <v>6413</v>
      </c>
      <c r="J2384" s="68"/>
      <c r="K2384" s="68"/>
      <c r="L2384" s="68"/>
      <c r="M2384" s="68"/>
      <c r="N2384" s="362"/>
      <c r="O2384" s="362"/>
      <c r="P2384" s="216">
        <v>2915.56</v>
      </c>
      <c r="Q2384" s="216">
        <v>0</v>
      </c>
      <c r="R2384" s="68" t="s">
        <v>638</v>
      </c>
      <c r="S2384" s="363"/>
      <c r="T2384" s="277"/>
    </row>
    <row r="2385" spans="1:20" ht="76.5">
      <c r="A2385" s="192">
        <v>117</v>
      </c>
      <c r="B2385" s="68"/>
      <c r="C2385" s="214" t="s">
        <v>54</v>
      </c>
      <c r="D2385" s="215">
        <v>45159</v>
      </c>
      <c r="E2385" s="192" t="s">
        <v>5216</v>
      </c>
      <c r="F2385" s="192" t="s">
        <v>10</v>
      </c>
      <c r="G2385" s="192">
        <v>1066641</v>
      </c>
      <c r="H2385" s="68"/>
      <c r="I2385" s="198" t="s">
        <v>6414</v>
      </c>
      <c r="J2385" s="68"/>
      <c r="K2385" s="68"/>
      <c r="L2385" s="68"/>
      <c r="M2385" s="68"/>
      <c r="N2385" s="362"/>
      <c r="O2385" s="362"/>
      <c r="P2385" s="216">
        <v>50</v>
      </c>
      <c r="Q2385" s="216">
        <v>0</v>
      </c>
      <c r="R2385" s="68" t="s">
        <v>638</v>
      </c>
      <c r="S2385" s="363"/>
      <c r="T2385" s="277"/>
    </row>
    <row r="2386" spans="1:20" ht="76.5">
      <c r="A2386" s="192">
        <v>117</v>
      </c>
      <c r="B2386" s="68"/>
      <c r="C2386" s="214" t="s">
        <v>54</v>
      </c>
      <c r="D2386" s="215">
        <v>45159</v>
      </c>
      <c r="E2386" s="192" t="s">
        <v>5217</v>
      </c>
      <c r="F2386" s="192" t="s">
        <v>10</v>
      </c>
      <c r="G2386" s="192">
        <v>1066642</v>
      </c>
      <c r="H2386" s="68"/>
      <c r="I2386" s="198" t="s">
        <v>6415</v>
      </c>
      <c r="J2386" s="68"/>
      <c r="K2386" s="68"/>
      <c r="L2386" s="68"/>
      <c r="M2386" s="68"/>
      <c r="N2386" s="362"/>
      <c r="O2386" s="362"/>
      <c r="P2386" s="216">
        <v>50</v>
      </c>
      <c r="Q2386" s="216">
        <v>0</v>
      </c>
      <c r="R2386" s="68" t="s">
        <v>638</v>
      </c>
      <c r="S2386" s="363"/>
      <c r="T2386" s="277"/>
    </row>
    <row r="2387" spans="1:20" ht="76.5">
      <c r="A2387" s="192">
        <v>526</v>
      </c>
      <c r="B2387" s="68"/>
      <c r="C2387" s="214" t="s">
        <v>1266</v>
      </c>
      <c r="D2387" s="215">
        <v>45159</v>
      </c>
      <c r="E2387" s="192" t="s">
        <v>5218</v>
      </c>
      <c r="F2387" s="192" t="s">
        <v>6</v>
      </c>
      <c r="G2387" s="192">
        <v>1066657</v>
      </c>
      <c r="H2387" s="68"/>
      <c r="I2387" s="198" t="s">
        <v>6416</v>
      </c>
      <c r="J2387" s="68"/>
      <c r="K2387" s="68"/>
      <c r="L2387" s="68"/>
      <c r="M2387" s="68"/>
      <c r="N2387" s="362"/>
      <c r="O2387" s="362"/>
      <c r="P2387" s="216">
        <v>0</v>
      </c>
      <c r="Q2387" s="216">
        <v>39939.879999999997</v>
      </c>
      <c r="R2387" s="68" t="s">
        <v>638</v>
      </c>
      <c r="S2387" s="363"/>
      <c r="T2387" s="277"/>
    </row>
    <row r="2388" spans="1:20" ht="76.5">
      <c r="A2388" s="192">
        <v>526</v>
      </c>
      <c r="B2388" s="68"/>
      <c r="C2388" s="214" t="s">
        <v>1266</v>
      </c>
      <c r="D2388" s="215">
        <v>45159</v>
      </c>
      <c r="E2388" s="192" t="s">
        <v>5219</v>
      </c>
      <c r="F2388" s="192" t="s">
        <v>6</v>
      </c>
      <c r="G2388" s="192">
        <v>1066660</v>
      </c>
      <c r="H2388" s="68"/>
      <c r="I2388" s="198" t="s">
        <v>6417</v>
      </c>
      <c r="J2388" s="68"/>
      <c r="K2388" s="68"/>
      <c r="L2388" s="68"/>
      <c r="M2388" s="68"/>
      <c r="N2388" s="362"/>
      <c r="O2388" s="362"/>
      <c r="P2388" s="216">
        <v>0</v>
      </c>
      <c r="Q2388" s="216">
        <v>15100.92</v>
      </c>
      <c r="R2388" s="68" t="s">
        <v>638</v>
      </c>
      <c r="S2388" s="363"/>
      <c r="T2388" s="277"/>
    </row>
    <row r="2389" spans="1:20" ht="114.75">
      <c r="A2389" s="192">
        <v>20</v>
      </c>
      <c r="B2389" s="68"/>
      <c r="C2389" s="214" t="s">
        <v>41</v>
      </c>
      <c r="D2389" s="215">
        <v>45159</v>
      </c>
      <c r="E2389" s="192" t="s">
        <v>5220</v>
      </c>
      <c r="F2389" s="192" t="s">
        <v>10</v>
      </c>
      <c r="G2389" s="192">
        <v>1066650</v>
      </c>
      <c r="H2389" s="68"/>
      <c r="I2389" s="198" t="s">
        <v>6418</v>
      </c>
      <c r="J2389" s="68"/>
      <c r="K2389" s="68"/>
      <c r="L2389" s="68"/>
      <c r="M2389" s="68"/>
      <c r="N2389" s="362"/>
      <c r="O2389" s="362"/>
      <c r="P2389" s="216">
        <v>3790</v>
      </c>
      <c r="Q2389" s="216">
        <v>0</v>
      </c>
      <c r="R2389" s="68" t="s">
        <v>638</v>
      </c>
      <c r="S2389" s="363"/>
      <c r="T2389" s="277"/>
    </row>
    <row r="2390" spans="1:20" ht="102">
      <c r="A2390" s="192">
        <v>20</v>
      </c>
      <c r="B2390" s="68"/>
      <c r="C2390" s="214" t="s">
        <v>41</v>
      </c>
      <c r="D2390" s="215">
        <v>45159</v>
      </c>
      <c r="E2390" s="192" t="s">
        <v>5221</v>
      </c>
      <c r="F2390" s="192" t="s">
        <v>10</v>
      </c>
      <c r="G2390" s="192">
        <v>1066648</v>
      </c>
      <c r="H2390" s="68"/>
      <c r="I2390" s="198" t="s">
        <v>6419</v>
      </c>
      <c r="J2390" s="68"/>
      <c r="K2390" s="68"/>
      <c r="L2390" s="68"/>
      <c r="M2390" s="68"/>
      <c r="N2390" s="362"/>
      <c r="O2390" s="362"/>
      <c r="P2390" s="216">
        <v>810</v>
      </c>
      <c r="Q2390" s="216">
        <v>0</v>
      </c>
      <c r="R2390" s="68" t="s">
        <v>638</v>
      </c>
      <c r="S2390" s="363"/>
      <c r="T2390" s="277"/>
    </row>
    <row r="2391" spans="1:20" ht="102">
      <c r="A2391" s="192">
        <v>20</v>
      </c>
      <c r="B2391" s="68"/>
      <c r="C2391" s="214" t="s">
        <v>41</v>
      </c>
      <c r="D2391" s="215">
        <v>45159</v>
      </c>
      <c r="E2391" s="192" t="s">
        <v>5222</v>
      </c>
      <c r="F2391" s="192" t="s">
        <v>10</v>
      </c>
      <c r="G2391" s="192">
        <v>1066663</v>
      </c>
      <c r="H2391" s="68"/>
      <c r="I2391" s="198" t="s">
        <v>6420</v>
      </c>
      <c r="J2391" s="68"/>
      <c r="K2391" s="68"/>
      <c r="L2391" s="68"/>
      <c r="M2391" s="68"/>
      <c r="N2391" s="362"/>
      <c r="O2391" s="362"/>
      <c r="P2391" s="216">
        <v>3790</v>
      </c>
      <c r="Q2391" s="216">
        <v>0</v>
      </c>
      <c r="R2391" s="68" t="s">
        <v>638</v>
      </c>
      <c r="S2391" s="363"/>
      <c r="T2391" s="277"/>
    </row>
    <row r="2392" spans="1:20" ht="51">
      <c r="A2392" s="192">
        <v>35</v>
      </c>
      <c r="B2392" s="68"/>
      <c r="C2392" s="214" t="s">
        <v>43</v>
      </c>
      <c r="D2392" s="215">
        <v>45159</v>
      </c>
      <c r="E2392" s="192" t="s">
        <v>5223</v>
      </c>
      <c r="F2392" s="192" t="s">
        <v>639</v>
      </c>
      <c r="G2392" s="192">
        <v>6297381</v>
      </c>
      <c r="H2392" s="68"/>
      <c r="I2392" s="198" t="s">
        <v>6421</v>
      </c>
      <c r="J2392" s="68"/>
      <c r="K2392" s="68"/>
      <c r="L2392" s="68"/>
      <c r="M2392" s="68"/>
      <c r="N2392" s="362"/>
      <c r="O2392" s="362"/>
      <c r="P2392" s="216">
        <v>0</v>
      </c>
      <c r="Q2392" s="216">
        <v>1027.3499999999999</v>
      </c>
      <c r="R2392" s="68" t="s">
        <v>638</v>
      </c>
      <c r="S2392" s="363"/>
      <c r="T2392" s="277"/>
    </row>
    <row r="2393" spans="1:20" ht="38.25">
      <c r="A2393" s="192">
        <v>526</v>
      </c>
      <c r="B2393" s="68"/>
      <c r="C2393" s="214" t="s">
        <v>1266</v>
      </c>
      <c r="D2393" s="215">
        <v>45160</v>
      </c>
      <c r="E2393" s="192" t="s">
        <v>5224</v>
      </c>
      <c r="F2393" s="192" t="s">
        <v>3</v>
      </c>
      <c r="G2393" s="192">
        <v>2134338</v>
      </c>
      <c r="H2393" s="68"/>
      <c r="I2393" s="198" t="s">
        <v>6422</v>
      </c>
      <c r="J2393" s="68"/>
      <c r="K2393" s="68"/>
      <c r="L2393" s="68"/>
      <c r="M2393" s="68"/>
      <c r="N2393" s="362"/>
      <c r="O2393" s="362"/>
      <c r="P2393" s="216">
        <v>0</v>
      </c>
      <c r="Q2393" s="216">
        <v>209</v>
      </c>
      <c r="R2393" s="68" t="s">
        <v>638</v>
      </c>
      <c r="S2393" s="363"/>
      <c r="T2393" s="277"/>
    </row>
    <row r="2394" spans="1:20" ht="38.25">
      <c r="A2394" s="192">
        <v>526</v>
      </c>
      <c r="B2394" s="68"/>
      <c r="C2394" s="214" t="s">
        <v>1266</v>
      </c>
      <c r="D2394" s="215">
        <v>45160</v>
      </c>
      <c r="E2394" s="192" t="s">
        <v>5225</v>
      </c>
      <c r="F2394" s="192" t="s">
        <v>3</v>
      </c>
      <c r="G2394" s="192">
        <v>2134337</v>
      </c>
      <c r="H2394" s="68"/>
      <c r="I2394" s="198" t="s">
        <v>6422</v>
      </c>
      <c r="J2394" s="68"/>
      <c r="K2394" s="68"/>
      <c r="L2394" s="68"/>
      <c r="M2394" s="68"/>
      <c r="N2394" s="362"/>
      <c r="O2394" s="362"/>
      <c r="P2394" s="216">
        <v>0</v>
      </c>
      <c r="Q2394" s="216">
        <v>62.7</v>
      </c>
      <c r="R2394" s="68" t="s">
        <v>638</v>
      </c>
      <c r="S2394" s="363"/>
      <c r="T2394" s="277"/>
    </row>
    <row r="2395" spans="1:20" ht="51">
      <c r="A2395" s="192" t="s">
        <v>550</v>
      </c>
      <c r="B2395" s="68"/>
      <c r="C2395" s="214" t="s">
        <v>589</v>
      </c>
      <c r="D2395" s="215">
        <v>45160</v>
      </c>
      <c r="E2395" s="192" t="s">
        <v>5226</v>
      </c>
      <c r="F2395" s="192" t="s">
        <v>3</v>
      </c>
      <c r="G2395" s="192">
        <v>2134351</v>
      </c>
      <c r="H2395" s="68"/>
      <c r="I2395" s="198" t="s">
        <v>6423</v>
      </c>
      <c r="J2395" s="68"/>
      <c r="K2395" s="68"/>
      <c r="L2395" s="68"/>
      <c r="M2395" s="68"/>
      <c r="N2395" s="362"/>
      <c r="O2395" s="362"/>
      <c r="P2395" s="216">
        <v>0</v>
      </c>
      <c r="Q2395" s="216">
        <v>2000</v>
      </c>
      <c r="R2395" s="68" t="s">
        <v>638</v>
      </c>
      <c r="S2395" s="363"/>
      <c r="T2395" s="277"/>
    </row>
    <row r="2396" spans="1:20" ht="51">
      <c r="A2396" s="192">
        <v>650</v>
      </c>
      <c r="B2396" s="68"/>
      <c r="C2396" s="214" t="s">
        <v>175</v>
      </c>
      <c r="D2396" s="215">
        <v>45160</v>
      </c>
      <c r="E2396" s="192" t="s">
        <v>5227</v>
      </c>
      <c r="F2396" s="192" t="s">
        <v>3</v>
      </c>
      <c r="G2396" s="192">
        <v>2134354</v>
      </c>
      <c r="H2396" s="68"/>
      <c r="I2396" s="198" t="s">
        <v>6424</v>
      </c>
      <c r="J2396" s="68"/>
      <c r="K2396" s="68"/>
      <c r="L2396" s="68"/>
      <c r="M2396" s="68"/>
      <c r="N2396" s="362"/>
      <c r="O2396" s="362"/>
      <c r="P2396" s="216">
        <v>0</v>
      </c>
      <c r="Q2396" s="216">
        <v>100</v>
      </c>
      <c r="R2396" s="68" t="s">
        <v>638</v>
      </c>
      <c r="S2396" s="363"/>
      <c r="T2396" s="277"/>
    </row>
    <row r="2397" spans="1:20" ht="63.75">
      <c r="A2397" s="192">
        <v>586</v>
      </c>
      <c r="B2397" s="68"/>
      <c r="C2397" s="214" t="s">
        <v>172</v>
      </c>
      <c r="D2397" s="215">
        <v>45160</v>
      </c>
      <c r="E2397" s="192" t="s">
        <v>5228</v>
      </c>
      <c r="F2397" s="192" t="s">
        <v>3</v>
      </c>
      <c r="G2397" s="192">
        <v>2134356</v>
      </c>
      <c r="H2397" s="68"/>
      <c r="I2397" s="198" t="s">
        <v>6425</v>
      </c>
      <c r="J2397" s="68"/>
      <c r="K2397" s="68"/>
      <c r="L2397" s="68"/>
      <c r="M2397" s="68"/>
      <c r="N2397" s="362"/>
      <c r="O2397" s="362"/>
      <c r="P2397" s="216">
        <v>0</v>
      </c>
      <c r="Q2397" s="216">
        <v>2916.2</v>
      </c>
      <c r="R2397" s="68" t="s">
        <v>638</v>
      </c>
      <c r="S2397" s="363"/>
      <c r="T2397" s="277"/>
    </row>
    <row r="2398" spans="1:20" ht="51">
      <c r="A2398" s="192">
        <v>254</v>
      </c>
      <c r="B2398" s="68"/>
      <c r="C2398" s="214" t="s">
        <v>105</v>
      </c>
      <c r="D2398" s="215">
        <v>45160</v>
      </c>
      <c r="E2398" s="192" t="s">
        <v>5229</v>
      </c>
      <c r="F2398" s="192" t="s">
        <v>3</v>
      </c>
      <c r="G2398" s="192">
        <v>2134360</v>
      </c>
      <c r="H2398" s="68"/>
      <c r="I2398" s="198" t="s">
        <v>6426</v>
      </c>
      <c r="J2398" s="68"/>
      <c r="K2398" s="68"/>
      <c r="L2398" s="68"/>
      <c r="M2398" s="68"/>
      <c r="N2398" s="362"/>
      <c r="O2398" s="362"/>
      <c r="P2398" s="216">
        <v>0</v>
      </c>
      <c r="Q2398" s="216">
        <v>120</v>
      </c>
      <c r="R2398" s="68" t="s">
        <v>638</v>
      </c>
      <c r="S2398" s="363"/>
      <c r="T2398" s="277"/>
    </row>
    <row r="2399" spans="1:20" ht="38.25">
      <c r="A2399" s="192">
        <v>86</v>
      </c>
      <c r="B2399" s="68"/>
      <c r="C2399" s="214" t="s">
        <v>50</v>
      </c>
      <c r="D2399" s="215">
        <v>45160</v>
      </c>
      <c r="E2399" s="192" t="s">
        <v>5230</v>
      </c>
      <c r="F2399" s="192" t="s">
        <v>3</v>
      </c>
      <c r="G2399" s="192">
        <v>2134361</v>
      </c>
      <c r="H2399" s="68"/>
      <c r="I2399" s="198" t="s">
        <v>6427</v>
      </c>
      <c r="J2399" s="68"/>
      <c r="K2399" s="68"/>
      <c r="L2399" s="68"/>
      <c r="M2399" s="68"/>
      <c r="N2399" s="362"/>
      <c r="O2399" s="362"/>
      <c r="P2399" s="216">
        <v>0</v>
      </c>
      <c r="Q2399" s="216">
        <v>0.05</v>
      </c>
      <c r="R2399" s="68" t="s">
        <v>638</v>
      </c>
      <c r="S2399" s="363"/>
      <c r="T2399" s="277"/>
    </row>
    <row r="2400" spans="1:20" ht="38.25">
      <c r="A2400" s="192">
        <v>46</v>
      </c>
      <c r="B2400" s="68"/>
      <c r="C2400" s="214" t="s">
        <v>1379</v>
      </c>
      <c r="D2400" s="215">
        <v>45160</v>
      </c>
      <c r="E2400" s="192" t="s">
        <v>5231</v>
      </c>
      <c r="F2400" s="192" t="s">
        <v>3</v>
      </c>
      <c r="G2400" s="192">
        <v>2134369</v>
      </c>
      <c r="H2400" s="68"/>
      <c r="I2400" s="198" t="s">
        <v>6428</v>
      </c>
      <c r="J2400" s="68"/>
      <c r="K2400" s="68"/>
      <c r="L2400" s="68"/>
      <c r="M2400" s="68"/>
      <c r="N2400" s="362"/>
      <c r="O2400" s="362"/>
      <c r="P2400" s="216">
        <v>0</v>
      </c>
      <c r="Q2400" s="216">
        <v>25</v>
      </c>
      <c r="R2400" s="68" t="s">
        <v>638</v>
      </c>
      <c r="S2400" s="363"/>
      <c r="T2400" s="277"/>
    </row>
    <row r="2401" spans="1:20" ht="63.75">
      <c r="A2401" s="192">
        <v>650</v>
      </c>
      <c r="B2401" s="68"/>
      <c r="C2401" s="214" t="s">
        <v>175</v>
      </c>
      <c r="D2401" s="215">
        <v>45160</v>
      </c>
      <c r="E2401" s="192" t="s">
        <v>5232</v>
      </c>
      <c r="F2401" s="192" t="s">
        <v>3</v>
      </c>
      <c r="G2401" s="192">
        <v>2134371</v>
      </c>
      <c r="H2401" s="68"/>
      <c r="I2401" s="198" t="s">
        <v>6429</v>
      </c>
      <c r="J2401" s="68"/>
      <c r="K2401" s="68"/>
      <c r="L2401" s="68"/>
      <c r="M2401" s="68"/>
      <c r="N2401" s="362"/>
      <c r="O2401" s="362"/>
      <c r="P2401" s="216">
        <v>0</v>
      </c>
      <c r="Q2401" s="216">
        <v>180</v>
      </c>
      <c r="R2401" s="68" t="s">
        <v>638</v>
      </c>
      <c r="S2401" s="363"/>
      <c r="T2401" s="277"/>
    </row>
    <row r="2402" spans="1:20" ht="63.75">
      <c r="A2402" s="192">
        <v>16</v>
      </c>
      <c r="B2402" s="68"/>
      <c r="C2402" s="214" t="s">
        <v>40</v>
      </c>
      <c r="D2402" s="215">
        <v>45160</v>
      </c>
      <c r="E2402" s="192" t="s">
        <v>5233</v>
      </c>
      <c r="F2402" s="192" t="s">
        <v>3</v>
      </c>
      <c r="G2402" s="192">
        <v>2134381</v>
      </c>
      <c r="H2402" s="68"/>
      <c r="I2402" s="198" t="s">
        <v>4301</v>
      </c>
      <c r="J2402" s="68"/>
      <c r="K2402" s="68"/>
      <c r="L2402" s="68"/>
      <c r="M2402" s="68"/>
      <c r="N2402" s="362"/>
      <c r="O2402" s="362"/>
      <c r="P2402" s="216">
        <v>0</v>
      </c>
      <c r="Q2402" s="216">
        <v>1586</v>
      </c>
      <c r="R2402" s="68" t="s">
        <v>638</v>
      </c>
      <c r="S2402" s="363"/>
      <c r="T2402" s="277"/>
    </row>
    <row r="2403" spans="1:20" ht="63.75">
      <c r="A2403" s="192">
        <v>16</v>
      </c>
      <c r="B2403" s="68"/>
      <c r="C2403" s="214" t="s">
        <v>40</v>
      </c>
      <c r="D2403" s="215">
        <v>45160</v>
      </c>
      <c r="E2403" s="192" t="s">
        <v>5234</v>
      </c>
      <c r="F2403" s="192" t="s">
        <v>3</v>
      </c>
      <c r="G2403" s="192">
        <v>2134384</v>
      </c>
      <c r="H2403" s="68"/>
      <c r="I2403" s="198" t="s">
        <v>6341</v>
      </c>
      <c r="J2403" s="68"/>
      <c r="K2403" s="68"/>
      <c r="L2403" s="68"/>
      <c r="M2403" s="68"/>
      <c r="N2403" s="362"/>
      <c r="O2403" s="362"/>
      <c r="P2403" s="216">
        <v>0</v>
      </c>
      <c r="Q2403" s="216">
        <v>643.5</v>
      </c>
      <c r="R2403" s="68" t="s">
        <v>638</v>
      </c>
      <c r="S2403" s="363"/>
      <c r="T2403" s="277"/>
    </row>
    <row r="2404" spans="1:20" ht="51">
      <c r="A2404" s="192">
        <v>15</v>
      </c>
      <c r="B2404" s="68"/>
      <c r="C2404" s="214" t="s">
        <v>39</v>
      </c>
      <c r="D2404" s="215">
        <v>45160</v>
      </c>
      <c r="E2404" s="192" t="s">
        <v>5235</v>
      </c>
      <c r="F2404" s="192" t="s">
        <v>3</v>
      </c>
      <c r="G2404" s="192">
        <v>2134385</v>
      </c>
      <c r="H2404" s="68"/>
      <c r="I2404" s="198" t="s">
        <v>6430</v>
      </c>
      <c r="J2404" s="68"/>
      <c r="K2404" s="68"/>
      <c r="L2404" s="68"/>
      <c r="M2404" s="68"/>
      <c r="N2404" s="362"/>
      <c r="O2404" s="362"/>
      <c r="P2404" s="216">
        <v>0</v>
      </c>
      <c r="Q2404" s="216">
        <v>100</v>
      </c>
      <c r="R2404" s="68" t="s">
        <v>638</v>
      </c>
      <c r="S2404" s="363"/>
      <c r="T2404" s="277"/>
    </row>
    <row r="2405" spans="1:20" ht="51">
      <c r="A2405" s="192">
        <v>15</v>
      </c>
      <c r="B2405" s="68"/>
      <c r="C2405" s="214" t="s">
        <v>39</v>
      </c>
      <c r="D2405" s="215">
        <v>45160</v>
      </c>
      <c r="E2405" s="192" t="s">
        <v>5236</v>
      </c>
      <c r="F2405" s="192" t="s">
        <v>3</v>
      </c>
      <c r="G2405" s="192">
        <v>2134386</v>
      </c>
      <c r="H2405" s="68"/>
      <c r="I2405" s="198" t="s">
        <v>6431</v>
      </c>
      <c r="J2405" s="68"/>
      <c r="K2405" s="68"/>
      <c r="L2405" s="68"/>
      <c r="M2405" s="68"/>
      <c r="N2405" s="362"/>
      <c r="O2405" s="362"/>
      <c r="P2405" s="216">
        <v>0</v>
      </c>
      <c r="Q2405" s="216">
        <v>100</v>
      </c>
      <c r="R2405" s="68" t="s">
        <v>638</v>
      </c>
      <c r="S2405" s="363"/>
      <c r="T2405" s="277"/>
    </row>
    <row r="2406" spans="1:20" ht="51">
      <c r="A2406" s="192">
        <v>650</v>
      </c>
      <c r="B2406" s="68"/>
      <c r="C2406" s="214" t="s">
        <v>175</v>
      </c>
      <c r="D2406" s="215">
        <v>45160</v>
      </c>
      <c r="E2406" s="192" t="s">
        <v>5237</v>
      </c>
      <c r="F2406" s="192" t="s">
        <v>3</v>
      </c>
      <c r="G2406" s="192">
        <v>2134392</v>
      </c>
      <c r="H2406" s="68"/>
      <c r="I2406" s="198" t="s">
        <v>6432</v>
      </c>
      <c r="J2406" s="68"/>
      <c r="K2406" s="68"/>
      <c r="L2406" s="68"/>
      <c r="M2406" s="68"/>
      <c r="N2406" s="362"/>
      <c r="O2406" s="362"/>
      <c r="P2406" s="216">
        <v>0</v>
      </c>
      <c r="Q2406" s="216">
        <v>100</v>
      </c>
      <c r="R2406" s="68" t="s">
        <v>638</v>
      </c>
      <c r="S2406" s="363"/>
      <c r="T2406" s="277"/>
    </row>
    <row r="2407" spans="1:20" ht="51">
      <c r="A2407" s="192">
        <v>81</v>
      </c>
      <c r="B2407" s="68"/>
      <c r="C2407" s="214" t="s">
        <v>49</v>
      </c>
      <c r="D2407" s="215">
        <v>45160</v>
      </c>
      <c r="E2407" s="192" t="s">
        <v>5238</v>
      </c>
      <c r="F2407" s="192" t="s">
        <v>3</v>
      </c>
      <c r="G2407" s="192">
        <v>2134394</v>
      </c>
      <c r="H2407" s="68"/>
      <c r="I2407" s="198" t="s">
        <v>6433</v>
      </c>
      <c r="J2407" s="68"/>
      <c r="K2407" s="68"/>
      <c r="L2407" s="68"/>
      <c r="M2407" s="68"/>
      <c r="N2407" s="362"/>
      <c r="O2407" s="362"/>
      <c r="P2407" s="216">
        <v>0</v>
      </c>
      <c r="Q2407" s="216">
        <v>25</v>
      </c>
      <c r="R2407" s="68" t="s">
        <v>638</v>
      </c>
      <c r="S2407" s="363"/>
      <c r="T2407" s="277"/>
    </row>
    <row r="2408" spans="1:20" ht="51">
      <c r="A2408" s="192">
        <v>16</v>
      </c>
      <c r="B2408" s="68"/>
      <c r="C2408" s="214" t="s">
        <v>40</v>
      </c>
      <c r="D2408" s="215">
        <v>45160</v>
      </c>
      <c r="E2408" s="192" t="s">
        <v>5239</v>
      </c>
      <c r="F2408" s="192" t="s">
        <v>3</v>
      </c>
      <c r="G2408" s="192">
        <v>2134407</v>
      </c>
      <c r="H2408" s="68"/>
      <c r="I2408" s="198" t="s">
        <v>6434</v>
      </c>
      <c r="J2408" s="68"/>
      <c r="K2408" s="68"/>
      <c r="L2408" s="68"/>
      <c r="M2408" s="68"/>
      <c r="N2408" s="362"/>
      <c r="O2408" s="362"/>
      <c r="P2408" s="216">
        <v>0</v>
      </c>
      <c r="Q2408" s="216">
        <v>1146.54</v>
      </c>
      <c r="R2408" s="68" t="s">
        <v>638</v>
      </c>
      <c r="S2408" s="363"/>
      <c r="T2408" s="277"/>
    </row>
    <row r="2409" spans="1:20" ht="51">
      <c r="A2409" s="192">
        <v>16</v>
      </c>
      <c r="B2409" s="68"/>
      <c r="C2409" s="214" t="s">
        <v>40</v>
      </c>
      <c r="D2409" s="215">
        <v>45160</v>
      </c>
      <c r="E2409" s="192" t="s">
        <v>5240</v>
      </c>
      <c r="F2409" s="192" t="s">
        <v>3</v>
      </c>
      <c r="G2409" s="192">
        <v>2134408</v>
      </c>
      <c r="H2409" s="68"/>
      <c r="I2409" s="198" t="s">
        <v>6435</v>
      </c>
      <c r="J2409" s="68"/>
      <c r="K2409" s="68"/>
      <c r="L2409" s="68"/>
      <c r="M2409" s="68"/>
      <c r="N2409" s="362"/>
      <c r="O2409" s="362"/>
      <c r="P2409" s="216">
        <v>0</v>
      </c>
      <c r="Q2409" s="216">
        <v>4722.8</v>
      </c>
      <c r="R2409" s="68" t="s">
        <v>638</v>
      </c>
      <c r="S2409" s="363"/>
      <c r="T2409" s="277"/>
    </row>
    <row r="2410" spans="1:20" ht="51">
      <c r="A2410" s="192">
        <v>650</v>
      </c>
      <c r="B2410" s="68"/>
      <c r="C2410" s="214" t="s">
        <v>175</v>
      </c>
      <c r="D2410" s="215">
        <v>45160</v>
      </c>
      <c r="E2410" s="192" t="s">
        <v>5241</v>
      </c>
      <c r="F2410" s="192" t="s">
        <v>3</v>
      </c>
      <c r="G2410" s="192">
        <v>2134412</v>
      </c>
      <c r="H2410" s="68"/>
      <c r="I2410" s="198" t="s">
        <v>6436</v>
      </c>
      <c r="J2410" s="68"/>
      <c r="K2410" s="68"/>
      <c r="L2410" s="68"/>
      <c r="M2410" s="68"/>
      <c r="N2410" s="362"/>
      <c r="O2410" s="362"/>
      <c r="P2410" s="216">
        <v>0</v>
      </c>
      <c r="Q2410" s="216">
        <v>100</v>
      </c>
      <c r="R2410" s="68" t="s">
        <v>638</v>
      </c>
      <c r="S2410" s="363"/>
      <c r="T2410" s="277"/>
    </row>
    <row r="2411" spans="1:20" ht="51">
      <c r="A2411" s="192">
        <v>203</v>
      </c>
      <c r="B2411" s="68"/>
      <c r="C2411" s="214" t="s">
        <v>86</v>
      </c>
      <c r="D2411" s="215">
        <v>45160</v>
      </c>
      <c r="E2411" s="192" t="s">
        <v>5242</v>
      </c>
      <c r="F2411" s="192" t="s">
        <v>3</v>
      </c>
      <c r="G2411" s="192">
        <v>2134421</v>
      </c>
      <c r="H2411" s="68"/>
      <c r="I2411" s="198" t="s">
        <v>6437</v>
      </c>
      <c r="J2411" s="68"/>
      <c r="K2411" s="68"/>
      <c r="L2411" s="68"/>
      <c r="M2411" s="68"/>
      <c r="N2411" s="362"/>
      <c r="O2411" s="362"/>
      <c r="P2411" s="216">
        <v>0</v>
      </c>
      <c r="Q2411" s="216">
        <v>15</v>
      </c>
      <c r="R2411" s="68" t="s">
        <v>638</v>
      </c>
      <c r="S2411" s="363"/>
      <c r="T2411" s="277"/>
    </row>
    <row r="2412" spans="1:20" ht="38.25">
      <c r="A2412" s="192">
        <v>213</v>
      </c>
      <c r="B2412" s="68"/>
      <c r="C2412" s="214" t="s">
        <v>91</v>
      </c>
      <c r="D2412" s="215">
        <v>45160</v>
      </c>
      <c r="E2412" s="192" t="s">
        <v>5243</v>
      </c>
      <c r="F2412" s="192" t="s">
        <v>3</v>
      </c>
      <c r="G2412" s="192">
        <v>2134422</v>
      </c>
      <c r="H2412" s="68"/>
      <c r="I2412" s="198" t="s">
        <v>6438</v>
      </c>
      <c r="J2412" s="68"/>
      <c r="K2412" s="68"/>
      <c r="L2412" s="68"/>
      <c r="M2412" s="68"/>
      <c r="N2412" s="362"/>
      <c r="O2412" s="362"/>
      <c r="P2412" s="216">
        <v>0</v>
      </c>
      <c r="Q2412" s="216">
        <v>100</v>
      </c>
      <c r="R2412" s="68" t="s">
        <v>638</v>
      </c>
      <c r="S2412" s="363"/>
      <c r="T2412" s="277"/>
    </row>
    <row r="2413" spans="1:20" ht="63.75">
      <c r="A2413" s="192">
        <v>599</v>
      </c>
      <c r="B2413" s="68"/>
      <c r="C2413" s="214" t="s">
        <v>1249</v>
      </c>
      <c r="D2413" s="215">
        <v>45160</v>
      </c>
      <c r="E2413" s="192" t="s">
        <v>5244</v>
      </c>
      <c r="F2413" s="192" t="s">
        <v>3</v>
      </c>
      <c r="G2413" s="192">
        <v>2134450</v>
      </c>
      <c r="H2413" s="68"/>
      <c r="I2413" s="198" t="s">
        <v>6439</v>
      </c>
      <c r="J2413" s="68"/>
      <c r="K2413" s="68"/>
      <c r="L2413" s="68"/>
      <c r="M2413" s="68"/>
      <c r="N2413" s="362"/>
      <c r="O2413" s="362"/>
      <c r="P2413" s="216">
        <v>0</v>
      </c>
      <c r="Q2413" s="216">
        <v>16.04</v>
      </c>
      <c r="R2413" s="68" t="s">
        <v>638</v>
      </c>
      <c r="S2413" s="363"/>
      <c r="T2413" s="277"/>
    </row>
    <row r="2414" spans="1:20" ht="51">
      <c r="A2414" s="192" t="s">
        <v>550</v>
      </c>
      <c r="B2414" s="68"/>
      <c r="C2414" s="214" t="s">
        <v>589</v>
      </c>
      <c r="D2414" s="215">
        <v>45160</v>
      </c>
      <c r="E2414" s="192" t="s">
        <v>5245</v>
      </c>
      <c r="F2414" s="192" t="s">
        <v>3</v>
      </c>
      <c r="G2414" s="192">
        <v>2134473</v>
      </c>
      <c r="H2414" s="68"/>
      <c r="I2414" s="198" t="s">
        <v>6440</v>
      </c>
      <c r="J2414" s="68"/>
      <c r="K2414" s="68"/>
      <c r="L2414" s="68"/>
      <c r="M2414" s="68"/>
      <c r="N2414" s="362"/>
      <c r="O2414" s="362"/>
      <c r="P2414" s="216">
        <v>0</v>
      </c>
      <c r="Q2414" s="216">
        <v>6300.26</v>
      </c>
      <c r="R2414" s="68" t="s">
        <v>638</v>
      </c>
      <c r="S2414" s="363"/>
      <c r="T2414" s="277"/>
    </row>
    <row r="2415" spans="1:20" ht="63.75">
      <c r="A2415" s="192">
        <v>206</v>
      </c>
      <c r="B2415" s="68"/>
      <c r="C2415" s="214" t="s">
        <v>87</v>
      </c>
      <c r="D2415" s="215">
        <v>45160</v>
      </c>
      <c r="E2415" s="192" t="s">
        <v>5246</v>
      </c>
      <c r="F2415" s="192" t="s">
        <v>3</v>
      </c>
      <c r="G2415" s="192">
        <v>2134478</v>
      </c>
      <c r="H2415" s="68"/>
      <c r="I2415" s="198" t="s">
        <v>6441</v>
      </c>
      <c r="J2415" s="68"/>
      <c r="K2415" s="68"/>
      <c r="L2415" s="68"/>
      <c r="M2415" s="68"/>
      <c r="N2415" s="362"/>
      <c r="O2415" s="362"/>
      <c r="P2415" s="216">
        <v>0</v>
      </c>
      <c r="Q2415" s="216">
        <v>28.6</v>
      </c>
      <c r="R2415" s="68" t="s">
        <v>638</v>
      </c>
      <c r="S2415" s="363"/>
      <c r="T2415" s="277"/>
    </row>
    <row r="2416" spans="1:20" ht="76.5">
      <c r="A2416" s="192">
        <v>117</v>
      </c>
      <c r="B2416" s="68"/>
      <c r="C2416" s="214" t="s">
        <v>54</v>
      </c>
      <c r="D2416" s="215">
        <v>45160</v>
      </c>
      <c r="E2416" s="192" t="s">
        <v>5247</v>
      </c>
      <c r="F2416" s="192" t="s">
        <v>10</v>
      </c>
      <c r="G2416" s="192">
        <v>1066715</v>
      </c>
      <c r="H2416" s="68"/>
      <c r="I2416" s="198" t="s">
        <v>6442</v>
      </c>
      <c r="J2416" s="68"/>
      <c r="K2416" s="68"/>
      <c r="L2416" s="68"/>
      <c r="M2416" s="68"/>
      <c r="N2416" s="362"/>
      <c r="O2416" s="362"/>
      <c r="P2416" s="216">
        <v>50</v>
      </c>
      <c r="Q2416" s="216">
        <v>0</v>
      </c>
      <c r="R2416" s="68" t="s">
        <v>638</v>
      </c>
      <c r="S2416" s="363"/>
      <c r="T2416" s="277"/>
    </row>
    <row r="2417" spans="1:20" ht="76.5">
      <c r="A2417" s="192">
        <v>117</v>
      </c>
      <c r="B2417" s="68"/>
      <c r="C2417" s="214" t="s">
        <v>54</v>
      </c>
      <c r="D2417" s="215">
        <v>45160</v>
      </c>
      <c r="E2417" s="192" t="s">
        <v>5248</v>
      </c>
      <c r="F2417" s="192" t="s">
        <v>10</v>
      </c>
      <c r="G2417" s="192">
        <v>1066717</v>
      </c>
      <c r="H2417" s="68"/>
      <c r="I2417" s="198" t="s">
        <v>6443</v>
      </c>
      <c r="J2417" s="68"/>
      <c r="K2417" s="68"/>
      <c r="L2417" s="68"/>
      <c r="M2417" s="68"/>
      <c r="N2417" s="362"/>
      <c r="O2417" s="362"/>
      <c r="P2417" s="216">
        <v>50</v>
      </c>
      <c r="Q2417" s="216">
        <v>0</v>
      </c>
      <c r="R2417" s="68" t="s">
        <v>638</v>
      </c>
      <c r="S2417" s="363"/>
      <c r="T2417" s="277"/>
    </row>
    <row r="2418" spans="1:20" ht="76.5">
      <c r="A2418" s="192">
        <v>117</v>
      </c>
      <c r="B2418" s="68"/>
      <c r="C2418" s="214" t="s">
        <v>54</v>
      </c>
      <c r="D2418" s="215">
        <v>45160</v>
      </c>
      <c r="E2418" s="192" t="s">
        <v>5249</v>
      </c>
      <c r="F2418" s="192" t="s">
        <v>10</v>
      </c>
      <c r="G2418" s="192">
        <v>1066720</v>
      </c>
      <c r="H2418" s="68"/>
      <c r="I2418" s="198" t="s">
        <v>6444</v>
      </c>
      <c r="J2418" s="68"/>
      <c r="K2418" s="68"/>
      <c r="L2418" s="68"/>
      <c r="M2418" s="68"/>
      <c r="N2418" s="362"/>
      <c r="O2418" s="362"/>
      <c r="P2418" s="216">
        <v>50</v>
      </c>
      <c r="Q2418" s="216">
        <v>0</v>
      </c>
      <c r="R2418" s="68" t="s">
        <v>638</v>
      </c>
      <c r="S2418" s="363"/>
      <c r="T2418" s="277"/>
    </row>
    <row r="2419" spans="1:20" ht="63.75">
      <c r="A2419" s="192">
        <v>378</v>
      </c>
      <c r="B2419" s="68"/>
      <c r="C2419" s="214" t="s">
        <v>610</v>
      </c>
      <c r="D2419" s="215">
        <v>45160</v>
      </c>
      <c r="E2419" s="192" t="s">
        <v>5250</v>
      </c>
      <c r="F2419" s="192" t="s">
        <v>6</v>
      </c>
      <c r="G2419" s="192">
        <v>1066897</v>
      </c>
      <c r="H2419" s="68"/>
      <c r="I2419" s="198" t="s">
        <v>6445</v>
      </c>
      <c r="J2419" s="68"/>
      <c r="K2419" s="68"/>
      <c r="L2419" s="68"/>
      <c r="M2419" s="68"/>
      <c r="N2419" s="362"/>
      <c r="O2419" s="362"/>
      <c r="P2419" s="216">
        <v>0</v>
      </c>
      <c r="Q2419" s="216">
        <v>127006.04</v>
      </c>
      <c r="R2419" s="68" t="s">
        <v>638</v>
      </c>
      <c r="S2419" s="363"/>
      <c r="T2419" s="277"/>
    </row>
    <row r="2420" spans="1:20" ht="51">
      <c r="A2420" s="192">
        <v>591</v>
      </c>
      <c r="B2420" s="68"/>
      <c r="C2420" s="214" t="s">
        <v>674</v>
      </c>
      <c r="D2420" s="215">
        <v>45160</v>
      </c>
      <c r="E2420" s="192" t="s">
        <v>5251</v>
      </c>
      <c r="F2420" s="192" t="s">
        <v>3</v>
      </c>
      <c r="G2420" s="192">
        <v>2134322</v>
      </c>
      <c r="H2420" s="68"/>
      <c r="I2420" s="198" t="s">
        <v>6446</v>
      </c>
      <c r="J2420" s="68"/>
      <c r="K2420" s="68"/>
      <c r="L2420" s="68"/>
      <c r="M2420" s="68"/>
      <c r="N2420" s="362"/>
      <c r="O2420" s="362"/>
      <c r="P2420" s="216">
        <v>0</v>
      </c>
      <c r="Q2420" s="216">
        <v>361829.33</v>
      </c>
      <c r="R2420" s="68" t="s">
        <v>638</v>
      </c>
      <c r="S2420" s="363"/>
      <c r="T2420" s="277"/>
    </row>
    <row r="2421" spans="1:20" ht="51">
      <c r="A2421" s="192">
        <v>591</v>
      </c>
      <c r="B2421" s="68"/>
      <c r="C2421" s="214" t="s">
        <v>674</v>
      </c>
      <c r="D2421" s="215">
        <v>45160</v>
      </c>
      <c r="E2421" s="192" t="s">
        <v>5252</v>
      </c>
      <c r="F2421" s="192" t="s">
        <v>3</v>
      </c>
      <c r="G2421" s="192">
        <v>2134323</v>
      </c>
      <c r="H2421" s="68"/>
      <c r="I2421" s="198" t="s">
        <v>6447</v>
      </c>
      <c r="J2421" s="68"/>
      <c r="K2421" s="68"/>
      <c r="L2421" s="68"/>
      <c r="M2421" s="68"/>
      <c r="N2421" s="362"/>
      <c r="O2421" s="362"/>
      <c r="P2421" s="216">
        <v>0</v>
      </c>
      <c r="Q2421" s="216">
        <v>30558.58</v>
      </c>
      <c r="R2421" s="68" t="s">
        <v>638</v>
      </c>
      <c r="S2421" s="363"/>
      <c r="T2421" s="277"/>
    </row>
    <row r="2422" spans="1:20" ht="51">
      <c r="A2422" s="192">
        <v>591</v>
      </c>
      <c r="B2422" s="68"/>
      <c r="C2422" s="214" t="s">
        <v>674</v>
      </c>
      <c r="D2422" s="215">
        <v>45160</v>
      </c>
      <c r="E2422" s="192" t="s">
        <v>5253</v>
      </c>
      <c r="F2422" s="192" t="s">
        <v>3</v>
      </c>
      <c r="G2422" s="192">
        <v>2134324</v>
      </c>
      <c r="H2422" s="68"/>
      <c r="I2422" s="198" t="s">
        <v>6448</v>
      </c>
      <c r="J2422" s="68"/>
      <c r="K2422" s="68"/>
      <c r="L2422" s="68"/>
      <c r="M2422" s="68"/>
      <c r="N2422" s="362"/>
      <c r="O2422" s="362"/>
      <c r="P2422" s="216">
        <v>0</v>
      </c>
      <c r="Q2422" s="216">
        <v>3292.18</v>
      </c>
      <c r="R2422" s="68" t="s">
        <v>638</v>
      </c>
      <c r="S2422" s="363"/>
      <c r="T2422" s="277"/>
    </row>
    <row r="2423" spans="1:20" ht="51">
      <c r="A2423" s="192">
        <v>591</v>
      </c>
      <c r="B2423" s="68"/>
      <c r="C2423" s="214" t="s">
        <v>674</v>
      </c>
      <c r="D2423" s="215">
        <v>45160</v>
      </c>
      <c r="E2423" s="192" t="s">
        <v>5254</v>
      </c>
      <c r="F2423" s="192" t="s">
        <v>3</v>
      </c>
      <c r="G2423" s="192">
        <v>2134325</v>
      </c>
      <c r="H2423" s="68"/>
      <c r="I2423" s="198" t="s">
        <v>6449</v>
      </c>
      <c r="J2423" s="68"/>
      <c r="K2423" s="68"/>
      <c r="L2423" s="68"/>
      <c r="M2423" s="68"/>
      <c r="N2423" s="362"/>
      <c r="O2423" s="362"/>
      <c r="P2423" s="216">
        <v>0</v>
      </c>
      <c r="Q2423" s="216">
        <v>400</v>
      </c>
      <c r="R2423" s="68" t="s">
        <v>638</v>
      </c>
      <c r="S2423" s="363"/>
      <c r="T2423" s="277"/>
    </row>
    <row r="2424" spans="1:20" ht="51">
      <c r="A2424" s="192">
        <v>591</v>
      </c>
      <c r="B2424" s="68"/>
      <c r="C2424" s="214" t="s">
        <v>674</v>
      </c>
      <c r="D2424" s="215">
        <v>45160</v>
      </c>
      <c r="E2424" s="192" t="s">
        <v>5255</v>
      </c>
      <c r="F2424" s="192" t="s">
        <v>3</v>
      </c>
      <c r="G2424" s="192">
        <v>2134327</v>
      </c>
      <c r="H2424" s="68"/>
      <c r="I2424" s="198" t="s">
        <v>6450</v>
      </c>
      <c r="J2424" s="68"/>
      <c r="K2424" s="68"/>
      <c r="L2424" s="68"/>
      <c r="M2424" s="68"/>
      <c r="N2424" s="362"/>
      <c r="O2424" s="362"/>
      <c r="P2424" s="216">
        <v>0</v>
      </c>
      <c r="Q2424" s="216">
        <v>400</v>
      </c>
      <c r="R2424" s="68" t="s">
        <v>638</v>
      </c>
      <c r="S2424" s="363"/>
      <c r="T2424" s="277"/>
    </row>
    <row r="2425" spans="1:20" ht="51">
      <c r="A2425" s="192">
        <v>591</v>
      </c>
      <c r="B2425" s="68"/>
      <c r="C2425" s="214" t="s">
        <v>674</v>
      </c>
      <c r="D2425" s="215">
        <v>45160</v>
      </c>
      <c r="E2425" s="192" t="s">
        <v>5256</v>
      </c>
      <c r="F2425" s="192" t="s">
        <v>3</v>
      </c>
      <c r="G2425" s="192">
        <v>2134329</v>
      </c>
      <c r="H2425" s="68"/>
      <c r="I2425" s="198" t="s">
        <v>6451</v>
      </c>
      <c r="J2425" s="68"/>
      <c r="K2425" s="68"/>
      <c r="L2425" s="68"/>
      <c r="M2425" s="68"/>
      <c r="N2425" s="362"/>
      <c r="O2425" s="362"/>
      <c r="P2425" s="216">
        <v>0</v>
      </c>
      <c r="Q2425" s="216">
        <v>907</v>
      </c>
      <c r="R2425" s="68" t="s">
        <v>638</v>
      </c>
      <c r="S2425" s="363"/>
      <c r="T2425" s="277"/>
    </row>
    <row r="2426" spans="1:20" ht="51">
      <c r="A2426" s="192">
        <v>591</v>
      </c>
      <c r="B2426" s="68"/>
      <c r="C2426" s="214" t="s">
        <v>674</v>
      </c>
      <c r="D2426" s="215">
        <v>45160</v>
      </c>
      <c r="E2426" s="192" t="s">
        <v>5257</v>
      </c>
      <c r="F2426" s="192" t="s">
        <v>3</v>
      </c>
      <c r="G2426" s="192">
        <v>2134330</v>
      </c>
      <c r="H2426" s="68"/>
      <c r="I2426" s="198" t="s">
        <v>6452</v>
      </c>
      <c r="J2426" s="68"/>
      <c r="K2426" s="68"/>
      <c r="L2426" s="68"/>
      <c r="M2426" s="68"/>
      <c r="N2426" s="362"/>
      <c r="O2426" s="362"/>
      <c r="P2426" s="216">
        <v>0</v>
      </c>
      <c r="Q2426" s="216">
        <v>2088</v>
      </c>
      <c r="R2426" s="68" t="s">
        <v>638</v>
      </c>
      <c r="S2426" s="363"/>
      <c r="T2426" s="277"/>
    </row>
    <row r="2427" spans="1:20" ht="51">
      <c r="A2427" s="192">
        <v>591</v>
      </c>
      <c r="B2427" s="68"/>
      <c r="C2427" s="214" t="s">
        <v>674</v>
      </c>
      <c r="D2427" s="215">
        <v>45160</v>
      </c>
      <c r="E2427" s="192" t="s">
        <v>5258</v>
      </c>
      <c r="F2427" s="192" t="s">
        <v>3</v>
      </c>
      <c r="G2427" s="192">
        <v>2134331</v>
      </c>
      <c r="H2427" s="68"/>
      <c r="I2427" s="198" t="s">
        <v>6453</v>
      </c>
      <c r="J2427" s="68"/>
      <c r="K2427" s="68"/>
      <c r="L2427" s="68"/>
      <c r="M2427" s="68"/>
      <c r="N2427" s="362"/>
      <c r="O2427" s="362"/>
      <c r="P2427" s="216">
        <v>0</v>
      </c>
      <c r="Q2427" s="216">
        <v>39495.620000000003</v>
      </c>
      <c r="R2427" s="68" t="s">
        <v>638</v>
      </c>
      <c r="S2427" s="363"/>
      <c r="T2427" s="277"/>
    </row>
    <row r="2428" spans="1:20" ht="51">
      <c r="A2428" s="192">
        <v>591</v>
      </c>
      <c r="B2428" s="68"/>
      <c r="C2428" s="214" t="s">
        <v>674</v>
      </c>
      <c r="D2428" s="215">
        <v>45160</v>
      </c>
      <c r="E2428" s="192" t="s">
        <v>5259</v>
      </c>
      <c r="F2428" s="192" t="s">
        <v>3</v>
      </c>
      <c r="G2428" s="192">
        <v>2134334</v>
      </c>
      <c r="H2428" s="68"/>
      <c r="I2428" s="198" t="s">
        <v>6454</v>
      </c>
      <c r="J2428" s="68"/>
      <c r="K2428" s="68"/>
      <c r="L2428" s="68"/>
      <c r="M2428" s="68"/>
      <c r="N2428" s="362"/>
      <c r="O2428" s="362"/>
      <c r="P2428" s="216">
        <v>0</v>
      </c>
      <c r="Q2428" s="216">
        <v>490299.45</v>
      </c>
      <c r="R2428" s="68" t="s">
        <v>638</v>
      </c>
      <c r="S2428" s="363"/>
      <c r="T2428" s="277"/>
    </row>
    <row r="2429" spans="1:20" ht="51">
      <c r="A2429" s="192">
        <v>591</v>
      </c>
      <c r="B2429" s="68"/>
      <c r="C2429" s="214" t="s">
        <v>674</v>
      </c>
      <c r="D2429" s="215">
        <v>45160</v>
      </c>
      <c r="E2429" s="192" t="s">
        <v>5260</v>
      </c>
      <c r="F2429" s="192" t="s">
        <v>3</v>
      </c>
      <c r="G2429" s="192">
        <v>2134335</v>
      </c>
      <c r="H2429" s="68"/>
      <c r="I2429" s="198" t="s">
        <v>6455</v>
      </c>
      <c r="J2429" s="68"/>
      <c r="K2429" s="68"/>
      <c r="L2429" s="68"/>
      <c r="M2429" s="68"/>
      <c r="N2429" s="362"/>
      <c r="O2429" s="362"/>
      <c r="P2429" s="216">
        <v>0</v>
      </c>
      <c r="Q2429" s="216">
        <v>1666015.17</v>
      </c>
      <c r="R2429" s="68" t="s">
        <v>638</v>
      </c>
      <c r="S2429" s="363"/>
      <c r="T2429" s="277"/>
    </row>
    <row r="2430" spans="1:20" ht="51">
      <c r="A2430" s="192">
        <v>591</v>
      </c>
      <c r="B2430" s="68"/>
      <c r="C2430" s="214" t="s">
        <v>674</v>
      </c>
      <c r="D2430" s="215">
        <v>45160</v>
      </c>
      <c r="E2430" s="192" t="s">
        <v>5261</v>
      </c>
      <c r="F2430" s="192" t="s">
        <v>3</v>
      </c>
      <c r="G2430" s="192">
        <v>2134336</v>
      </c>
      <c r="H2430" s="68"/>
      <c r="I2430" s="198" t="s">
        <v>6456</v>
      </c>
      <c r="J2430" s="68"/>
      <c r="K2430" s="68"/>
      <c r="L2430" s="68"/>
      <c r="M2430" s="68"/>
      <c r="N2430" s="362"/>
      <c r="O2430" s="362"/>
      <c r="P2430" s="216">
        <v>0</v>
      </c>
      <c r="Q2430" s="216">
        <v>3915.6</v>
      </c>
      <c r="R2430" s="68" t="s">
        <v>638</v>
      </c>
      <c r="S2430" s="363"/>
      <c r="T2430" s="277"/>
    </row>
    <row r="2431" spans="1:20" ht="63.75">
      <c r="A2431" s="192">
        <v>291</v>
      </c>
      <c r="B2431" s="68"/>
      <c r="C2431" s="214" t="s">
        <v>119</v>
      </c>
      <c r="D2431" s="215">
        <v>45160</v>
      </c>
      <c r="E2431" s="192" t="s">
        <v>5262</v>
      </c>
      <c r="F2431" s="192" t="s">
        <v>3</v>
      </c>
      <c r="G2431" s="192">
        <v>2134359</v>
      </c>
      <c r="H2431" s="68"/>
      <c r="I2431" s="198" t="s">
        <v>6457</v>
      </c>
      <c r="J2431" s="68"/>
      <c r="K2431" s="68"/>
      <c r="L2431" s="68"/>
      <c r="M2431" s="68"/>
      <c r="N2431" s="362"/>
      <c r="O2431" s="362"/>
      <c r="P2431" s="216">
        <v>0</v>
      </c>
      <c r="Q2431" s="216">
        <v>70</v>
      </c>
      <c r="R2431" s="68" t="s">
        <v>638</v>
      </c>
      <c r="S2431" s="363"/>
      <c r="T2431" s="277"/>
    </row>
    <row r="2432" spans="1:20" ht="51">
      <c r="A2432" s="192" t="s">
        <v>541</v>
      </c>
      <c r="B2432" s="68"/>
      <c r="C2432" s="214" t="s">
        <v>590</v>
      </c>
      <c r="D2432" s="215">
        <v>45160</v>
      </c>
      <c r="E2432" s="192" t="s">
        <v>5263</v>
      </c>
      <c r="F2432" s="192" t="s">
        <v>3</v>
      </c>
      <c r="G2432" s="192">
        <v>2134375</v>
      </c>
      <c r="H2432" s="68"/>
      <c r="I2432" s="198" t="s">
        <v>6458</v>
      </c>
      <c r="J2432" s="68"/>
      <c r="K2432" s="68"/>
      <c r="L2432" s="68"/>
      <c r="M2432" s="68"/>
      <c r="N2432" s="362"/>
      <c r="O2432" s="362"/>
      <c r="P2432" s="216">
        <v>0</v>
      </c>
      <c r="Q2432" s="216">
        <v>5208.3</v>
      </c>
      <c r="R2432" s="68" t="s">
        <v>638</v>
      </c>
      <c r="S2432" s="363"/>
      <c r="T2432" s="277"/>
    </row>
    <row r="2433" spans="1:20" ht="63.75">
      <c r="A2433" s="192">
        <v>292</v>
      </c>
      <c r="B2433" s="68"/>
      <c r="C2433" s="214" t="s">
        <v>120</v>
      </c>
      <c r="D2433" s="215">
        <v>45160</v>
      </c>
      <c r="E2433" s="192" t="s">
        <v>5264</v>
      </c>
      <c r="F2433" s="192" t="s">
        <v>3</v>
      </c>
      <c r="G2433" s="192">
        <v>2134395</v>
      </c>
      <c r="H2433" s="68"/>
      <c r="I2433" s="198" t="s">
        <v>6459</v>
      </c>
      <c r="J2433" s="68"/>
      <c r="K2433" s="68"/>
      <c r="L2433" s="68"/>
      <c r="M2433" s="68"/>
      <c r="N2433" s="362"/>
      <c r="O2433" s="362"/>
      <c r="P2433" s="216">
        <v>0</v>
      </c>
      <c r="Q2433" s="216">
        <v>7662.62</v>
      </c>
      <c r="R2433" s="68" t="s">
        <v>638</v>
      </c>
      <c r="S2433" s="363"/>
      <c r="T2433" s="277"/>
    </row>
    <row r="2434" spans="1:20" ht="63.75">
      <c r="A2434" s="192">
        <v>10</v>
      </c>
      <c r="B2434" s="68"/>
      <c r="C2434" s="214" t="s">
        <v>38</v>
      </c>
      <c r="D2434" s="215">
        <v>45160</v>
      </c>
      <c r="E2434" s="192" t="s">
        <v>5265</v>
      </c>
      <c r="F2434" s="192" t="s">
        <v>14</v>
      </c>
      <c r="G2434" s="192">
        <v>2383091</v>
      </c>
      <c r="H2434" s="68"/>
      <c r="I2434" s="198" t="s">
        <v>6460</v>
      </c>
      <c r="J2434" s="68"/>
      <c r="K2434" s="68"/>
      <c r="L2434" s="68"/>
      <c r="M2434" s="68"/>
      <c r="N2434" s="362"/>
      <c r="O2434" s="362"/>
      <c r="P2434" s="216">
        <v>50</v>
      </c>
      <c r="Q2434" s="216">
        <v>0</v>
      </c>
      <c r="R2434" s="68" t="s">
        <v>638</v>
      </c>
      <c r="S2434" s="363"/>
      <c r="T2434" s="277"/>
    </row>
    <row r="2435" spans="1:20" ht="63.75">
      <c r="A2435" s="192">
        <v>513</v>
      </c>
      <c r="B2435" s="68"/>
      <c r="C2435" s="214" t="s">
        <v>160</v>
      </c>
      <c r="D2435" s="215">
        <v>45160</v>
      </c>
      <c r="E2435" s="192" t="s">
        <v>5266</v>
      </c>
      <c r="F2435" s="192" t="s">
        <v>14</v>
      </c>
      <c r="G2435" s="192">
        <v>2383093</v>
      </c>
      <c r="H2435" s="68"/>
      <c r="I2435" s="198" t="s">
        <v>6461</v>
      </c>
      <c r="J2435" s="68"/>
      <c r="K2435" s="68"/>
      <c r="L2435" s="68"/>
      <c r="M2435" s="68"/>
      <c r="N2435" s="362"/>
      <c r="O2435" s="362"/>
      <c r="P2435" s="216">
        <v>50</v>
      </c>
      <c r="Q2435" s="216">
        <v>0</v>
      </c>
      <c r="R2435" s="68" t="s">
        <v>638</v>
      </c>
      <c r="S2435" s="363"/>
      <c r="T2435" s="277"/>
    </row>
    <row r="2436" spans="1:20" ht="63.75">
      <c r="A2436" s="192">
        <v>10</v>
      </c>
      <c r="B2436" s="68"/>
      <c r="C2436" s="214" t="s">
        <v>38</v>
      </c>
      <c r="D2436" s="215">
        <v>45160</v>
      </c>
      <c r="E2436" s="192" t="s">
        <v>5267</v>
      </c>
      <c r="F2436" s="192" t="s">
        <v>14</v>
      </c>
      <c r="G2436" s="192">
        <v>2383095</v>
      </c>
      <c r="H2436" s="68"/>
      <c r="I2436" s="198" t="s">
        <v>6462</v>
      </c>
      <c r="J2436" s="68"/>
      <c r="K2436" s="68"/>
      <c r="L2436" s="68"/>
      <c r="M2436" s="68"/>
      <c r="N2436" s="362"/>
      <c r="O2436" s="362"/>
      <c r="P2436" s="216">
        <v>50</v>
      </c>
      <c r="Q2436" s="216">
        <v>0</v>
      </c>
      <c r="R2436" s="68" t="s">
        <v>638</v>
      </c>
      <c r="S2436" s="363"/>
      <c r="T2436" s="277"/>
    </row>
    <row r="2437" spans="1:20" ht="76.5">
      <c r="A2437" s="192">
        <v>10</v>
      </c>
      <c r="B2437" s="68"/>
      <c r="C2437" s="214" t="s">
        <v>38</v>
      </c>
      <c r="D2437" s="215">
        <v>45160</v>
      </c>
      <c r="E2437" s="192" t="s">
        <v>5268</v>
      </c>
      <c r="F2437" s="192" t="s">
        <v>14</v>
      </c>
      <c r="G2437" s="192">
        <v>2383097</v>
      </c>
      <c r="H2437" s="68"/>
      <c r="I2437" s="198" t="s">
        <v>6463</v>
      </c>
      <c r="J2437" s="68"/>
      <c r="K2437" s="68"/>
      <c r="L2437" s="68"/>
      <c r="M2437" s="68"/>
      <c r="N2437" s="362"/>
      <c r="O2437" s="362"/>
      <c r="P2437" s="216">
        <v>50</v>
      </c>
      <c r="Q2437" s="216">
        <v>0</v>
      </c>
      <c r="R2437" s="68" t="s">
        <v>638</v>
      </c>
      <c r="S2437" s="363"/>
      <c r="T2437" s="277"/>
    </row>
    <row r="2438" spans="1:20" ht="63.75">
      <c r="A2438" s="192">
        <v>513</v>
      </c>
      <c r="B2438" s="68"/>
      <c r="C2438" s="214" t="s">
        <v>160</v>
      </c>
      <c r="D2438" s="215">
        <v>45160</v>
      </c>
      <c r="E2438" s="192" t="s">
        <v>5269</v>
      </c>
      <c r="F2438" s="192" t="s">
        <v>14</v>
      </c>
      <c r="G2438" s="192">
        <v>2383104</v>
      </c>
      <c r="H2438" s="68"/>
      <c r="I2438" s="198" t="s">
        <v>6464</v>
      </c>
      <c r="J2438" s="68"/>
      <c r="K2438" s="68"/>
      <c r="L2438" s="68"/>
      <c r="M2438" s="68"/>
      <c r="N2438" s="362"/>
      <c r="O2438" s="362"/>
      <c r="P2438" s="216">
        <v>50</v>
      </c>
      <c r="Q2438" s="216">
        <v>0</v>
      </c>
      <c r="R2438" s="68" t="s">
        <v>638</v>
      </c>
      <c r="S2438" s="363"/>
      <c r="T2438" s="277"/>
    </row>
    <row r="2439" spans="1:20" ht="89.25">
      <c r="A2439" s="192">
        <v>132</v>
      </c>
      <c r="B2439" s="68"/>
      <c r="C2439" s="214" t="s">
        <v>59</v>
      </c>
      <c r="D2439" s="215">
        <v>45160</v>
      </c>
      <c r="E2439" s="192" t="s">
        <v>5270</v>
      </c>
      <c r="F2439" s="192" t="s">
        <v>10</v>
      </c>
      <c r="G2439" s="192">
        <v>1066760</v>
      </c>
      <c r="H2439" s="68"/>
      <c r="I2439" s="198" t="s">
        <v>6465</v>
      </c>
      <c r="J2439" s="68"/>
      <c r="K2439" s="68"/>
      <c r="L2439" s="68"/>
      <c r="M2439" s="68"/>
      <c r="N2439" s="362"/>
      <c r="O2439" s="362"/>
      <c r="P2439" s="216">
        <v>50</v>
      </c>
      <c r="Q2439" s="216">
        <v>0</v>
      </c>
      <c r="R2439" s="68" t="s">
        <v>638</v>
      </c>
      <c r="S2439" s="363"/>
      <c r="T2439" s="277"/>
    </row>
    <row r="2440" spans="1:20" ht="89.25">
      <c r="A2440" s="192">
        <v>132</v>
      </c>
      <c r="B2440" s="68"/>
      <c r="C2440" s="214" t="s">
        <v>59</v>
      </c>
      <c r="D2440" s="215">
        <v>45160</v>
      </c>
      <c r="E2440" s="192" t="s">
        <v>5271</v>
      </c>
      <c r="F2440" s="192" t="s">
        <v>12</v>
      </c>
      <c r="G2440" s="192">
        <v>1066760</v>
      </c>
      <c r="H2440" s="68"/>
      <c r="I2440" s="198" t="s">
        <v>6466</v>
      </c>
      <c r="J2440" s="68"/>
      <c r="K2440" s="68"/>
      <c r="L2440" s="68"/>
      <c r="M2440" s="68"/>
      <c r="N2440" s="362"/>
      <c r="O2440" s="362"/>
      <c r="P2440" s="216">
        <v>379.25</v>
      </c>
      <c r="Q2440" s="216">
        <v>0</v>
      </c>
      <c r="R2440" s="68" t="s">
        <v>638</v>
      </c>
      <c r="S2440" s="363"/>
      <c r="T2440" s="277"/>
    </row>
    <row r="2441" spans="1:20" ht="63.75">
      <c r="A2441" s="192">
        <v>53</v>
      </c>
      <c r="B2441" s="68"/>
      <c r="C2441" s="214" t="s">
        <v>1384</v>
      </c>
      <c r="D2441" s="215">
        <v>45161</v>
      </c>
      <c r="E2441" s="192" t="s">
        <v>5272</v>
      </c>
      <c r="F2441" s="192" t="s">
        <v>3</v>
      </c>
      <c r="G2441" s="192">
        <v>2134629</v>
      </c>
      <c r="H2441" s="68"/>
      <c r="I2441" s="198" t="s">
        <v>6467</v>
      </c>
      <c r="J2441" s="68"/>
      <c r="K2441" s="68"/>
      <c r="L2441" s="68"/>
      <c r="M2441" s="68"/>
      <c r="N2441" s="362"/>
      <c r="O2441" s="362"/>
      <c r="P2441" s="216">
        <v>0</v>
      </c>
      <c r="Q2441" s="216">
        <v>5000</v>
      </c>
      <c r="R2441" s="68" t="s">
        <v>638</v>
      </c>
      <c r="S2441" s="363"/>
      <c r="T2441" s="277"/>
    </row>
    <row r="2442" spans="1:20" ht="63.75">
      <c r="A2442" s="192">
        <v>53</v>
      </c>
      <c r="B2442" s="68"/>
      <c r="C2442" s="214" t="s">
        <v>1384</v>
      </c>
      <c r="D2442" s="215">
        <v>45161</v>
      </c>
      <c r="E2442" s="192" t="s">
        <v>5273</v>
      </c>
      <c r="F2442" s="192" t="s">
        <v>3</v>
      </c>
      <c r="G2442" s="192">
        <v>2134630</v>
      </c>
      <c r="H2442" s="68"/>
      <c r="I2442" s="198" t="s">
        <v>6468</v>
      </c>
      <c r="J2442" s="68"/>
      <c r="K2442" s="68"/>
      <c r="L2442" s="68"/>
      <c r="M2442" s="68"/>
      <c r="N2442" s="362"/>
      <c r="O2442" s="362"/>
      <c r="P2442" s="216">
        <v>0</v>
      </c>
      <c r="Q2442" s="216">
        <v>5000</v>
      </c>
      <c r="R2442" s="68" t="s">
        <v>638</v>
      </c>
      <c r="S2442" s="363"/>
      <c r="T2442" s="277"/>
    </row>
    <row r="2443" spans="1:20" ht="51">
      <c r="A2443" s="192">
        <v>572</v>
      </c>
      <c r="B2443" s="68"/>
      <c r="C2443" s="214" t="s">
        <v>166</v>
      </c>
      <c r="D2443" s="215">
        <v>45160</v>
      </c>
      <c r="E2443" s="192" t="s">
        <v>5274</v>
      </c>
      <c r="F2443" s="192" t="s">
        <v>3</v>
      </c>
      <c r="G2443" s="192">
        <v>2134480</v>
      </c>
      <c r="H2443" s="68"/>
      <c r="I2443" s="198" t="s">
        <v>6469</v>
      </c>
      <c r="J2443" s="68"/>
      <c r="K2443" s="68"/>
      <c r="L2443" s="68"/>
      <c r="M2443" s="68"/>
      <c r="N2443" s="362"/>
      <c r="O2443" s="362"/>
      <c r="P2443" s="216">
        <v>0</v>
      </c>
      <c r="Q2443" s="216">
        <v>0.01</v>
      </c>
      <c r="R2443" s="68" t="s">
        <v>1464</v>
      </c>
      <c r="S2443" s="363"/>
      <c r="T2443" s="277"/>
    </row>
    <row r="2444" spans="1:20" ht="51">
      <c r="A2444" s="192">
        <v>572</v>
      </c>
      <c r="B2444" s="68"/>
      <c r="C2444" s="214" t="s">
        <v>166</v>
      </c>
      <c r="D2444" s="215">
        <v>45160</v>
      </c>
      <c r="E2444" s="192" t="s">
        <v>5275</v>
      </c>
      <c r="F2444" s="192" t="s">
        <v>3</v>
      </c>
      <c r="G2444" s="192">
        <v>2134483</v>
      </c>
      <c r="H2444" s="68"/>
      <c r="I2444" s="198" t="s">
        <v>6470</v>
      </c>
      <c r="J2444" s="68"/>
      <c r="K2444" s="68"/>
      <c r="L2444" s="68"/>
      <c r="M2444" s="68"/>
      <c r="N2444" s="362"/>
      <c r="O2444" s="362"/>
      <c r="P2444" s="216">
        <v>0</v>
      </c>
      <c r="Q2444" s="216">
        <v>0.01</v>
      </c>
      <c r="R2444" s="68" t="s">
        <v>1464</v>
      </c>
      <c r="S2444" s="363"/>
      <c r="T2444" s="277"/>
    </row>
    <row r="2445" spans="1:20" ht="51">
      <c r="A2445" s="192">
        <v>46</v>
      </c>
      <c r="B2445" s="68"/>
      <c r="C2445" s="214" t="s">
        <v>1379</v>
      </c>
      <c r="D2445" s="215">
        <v>45161</v>
      </c>
      <c r="E2445" s="192" t="s">
        <v>5276</v>
      </c>
      <c r="F2445" s="192" t="s">
        <v>3</v>
      </c>
      <c r="G2445" s="192">
        <v>2134664</v>
      </c>
      <c r="H2445" s="68"/>
      <c r="I2445" s="198" t="s">
        <v>6471</v>
      </c>
      <c r="J2445" s="68"/>
      <c r="K2445" s="68"/>
      <c r="L2445" s="68"/>
      <c r="M2445" s="68"/>
      <c r="N2445" s="362"/>
      <c r="O2445" s="362"/>
      <c r="P2445" s="216">
        <v>0</v>
      </c>
      <c r="Q2445" s="216">
        <v>500</v>
      </c>
      <c r="R2445" s="68" t="s">
        <v>638</v>
      </c>
      <c r="S2445" s="363"/>
      <c r="T2445" s="277"/>
    </row>
    <row r="2446" spans="1:20" ht="51">
      <c r="A2446" s="192">
        <v>650</v>
      </c>
      <c r="B2446" s="68"/>
      <c r="C2446" s="214" t="s">
        <v>175</v>
      </c>
      <c r="D2446" s="215">
        <v>45161</v>
      </c>
      <c r="E2446" s="192" t="s">
        <v>5277</v>
      </c>
      <c r="F2446" s="192" t="s">
        <v>3</v>
      </c>
      <c r="G2446" s="192">
        <v>2134669</v>
      </c>
      <c r="H2446" s="68"/>
      <c r="I2446" s="198" t="s">
        <v>6472</v>
      </c>
      <c r="J2446" s="68"/>
      <c r="K2446" s="68"/>
      <c r="L2446" s="68"/>
      <c r="M2446" s="68"/>
      <c r="N2446" s="362"/>
      <c r="O2446" s="362"/>
      <c r="P2446" s="216">
        <v>0</v>
      </c>
      <c r="Q2446" s="216">
        <v>120</v>
      </c>
      <c r="R2446" s="68" t="s">
        <v>638</v>
      </c>
      <c r="S2446" s="363"/>
      <c r="T2446" s="277"/>
    </row>
    <row r="2447" spans="1:20" ht="63.75">
      <c r="A2447" s="192">
        <v>152</v>
      </c>
      <c r="B2447" s="68"/>
      <c r="C2447" s="214" t="s">
        <v>72</v>
      </c>
      <c r="D2447" s="215">
        <v>45161</v>
      </c>
      <c r="E2447" s="192" t="s">
        <v>5278</v>
      </c>
      <c r="F2447" s="192" t="s">
        <v>3</v>
      </c>
      <c r="G2447" s="192">
        <v>2134672</v>
      </c>
      <c r="H2447" s="68"/>
      <c r="I2447" s="198" t="s">
        <v>6473</v>
      </c>
      <c r="J2447" s="68"/>
      <c r="K2447" s="68"/>
      <c r="L2447" s="68"/>
      <c r="M2447" s="68"/>
      <c r="N2447" s="362"/>
      <c r="O2447" s="362"/>
      <c r="P2447" s="216">
        <v>0</v>
      </c>
      <c r="Q2447" s="216">
        <v>105</v>
      </c>
      <c r="R2447" s="68" t="s">
        <v>638</v>
      </c>
      <c r="S2447" s="363"/>
      <c r="T2447" s="277"/>
    </row>
    <row r="2448" spans="1:20" ht="51">
      <c r="A2448" s="192">
        <v>682</v>
      </c>
      <c r="B2448" s="68"/>
      <c r="C2448" s="214" t="s">
        <v>1250</v>
      </c>
      <c r="D2448" s="215">
        <v>45161</v>
      </c>
      <c r="E2448" s="192" t="s">
        <v>5279</v>
      </c>
      <c r="F2448" s="192" t="s">
        <v>3</v>
      </c>
      <c r="G2448" s="192">
        <v>2134673</v>
      </c>
      <c r="H2448" s="68"/>
      <c r="I2448" s="198" t="s">
        <v>6474</v>
      </c>
      <c r="J2448" s="68"/>
      <c r="K2448" s="68"/>
      <c r="L2448" s="68"/>
      <c r="M2448" s="68"/>
      <c r="N2448" s="362"/>
      <c r="O2448" s="362"/>
      <c r="P2448" s="216">
        <v>0</v>
      </c>
      <c r="Q2448" s="216">
        <v>100</v>
      </c>
      <c r="R2448" s="68" t="s">
        <v>638</v>
      </c>
      <c r="S2448" s="363"/>
      <c r="T2448" s="277"/>
    </row>
    <row r="2449" spans="1:20" ht="51">
      <c r="A2449" s="192">
        <v>20</v>
      </c>
      <c r="B2449" s="68"/>
      <c r="C2449" s="214" t="s">
        <v>41</v>
      </c>
      <c r="D2449" s="215">
        <v>45161</v>
      </c>
      <c r="E2449" s="192" t="s">
        <v>5280</v>
      </c>
      <c r="F2449" s="192" t="s">
        <v>3</v>
      </c>
      <c r="G2449" s="192">
        <v>2134680</v>
      </c>
      <c r="H2449" s="68"/>
      <c r="I2449" s="198" t="s">
        <v>6475</v>
      </c>
      <c r="J2449" s="68"/>
      <c r="K2449" s="68"/>
      <c r="L2449" s="68"/>
      <c r="M2449" s="68"/>
      <c r="N2449" s="362"/>
      <c r="O2449" s="362"/>
      <c r="P2449" s="216">
        <v>0</v>
      </c>
      <c r="Q2449" s="216">
        <v>0.8</v>
      </c>
      <c r="R2449" s="68" t="s">
        <v>638</v>
      </c>
      <c r="S2449" s="363"/>
      <c r="T2449" s="277"/>
    </row>
    <row r="2450" spans="1:20" ht="51">
      <c r="A2450" s="192">
        <v>526</v>
      </c>
      <c r="B2450" s="68"/>
      <c r="C2450" s="214" t="s">
        <v>1266</v>
      </c>
      <c r="D2450" s="215">
        <v>45161</v>
      </c>
      <c r="E2450" s="192" t="s">
        <v>5281</v>
      </c>
      <c r="F2450" s="192" t="s">
        <v>3</v>
      </c>
      <c r="G2450" s="192">
        <v>2134692</v>
      </c>
      <c r="H2450" s="68"/>
      <c r="I2450" s="198" t="s">
        <v>6476</v>
      </c>
      <c r="J2450" s="68"/>
      <c r="K2450" s="68"/>
      <c r="L2450" s="68"/>
      <c r="M2450" s="68"/>
      <c r="N2450" s="362"/>
      <c r="O2450" s="362"/>
      <c r="P2450" s="216">
        <v>0</v>
      </c>
      <c r="Q2450" s="216">
        <v>722</v>
      </c>
      <c r="R2450" s="68" t="s">
        <v>638</v>
      </c>
      <c r="S2450" s="363"/>
      <c r="T2450" s="277"/>
    </row>
    <row r="2451" spans="1:20" ht="51">
      <c r="A2451" s="192">
        <v>650</v>
      </c>
      <c r="B2451" s="68"/>
      <c r="C2451" s="214" t="s">
        <v>175</v>
      </c>
      <c r="D2451" s="215">
        <v>45161</v>
      </c>
      <c r="E2451" s="192" t="s">
        <v>5282</v>
      </c>
      <c r="F2451" s="192" t="s">
        <v>3</v>
      </c>
      <c r="G2451" s="192">
        <v>2134697</v>
      </c>
      <c r="H2451" s="68"/>
      <c r="I2451" s="198" t="s">
        <v>6477</v>
      </c>
      <c r="J2451" s="68"/>
      <c r="K2451" s="68"/>
      <c r="L2451" s="68"/>
      <c r="M2451" s="68"/>
      <c r="N2451" s="362"/>
      <c r="O2451" s="362"/>
      <c r="P2451" s="216">
        <v>0</v>
      </c>
      <c r="Q2451" s="216">
        <v>100</v>
      </c>
      <c r="R2451" s="68" t="s">
        <v>638</v>
      </c>
      <c r="S2451" s="363"/>
      <c r="T2451" s="277"/>
    </row>
    <row r="2452" spans="1:20" ht="63.75">
      <c r="A2452" s="192">
        <v>597</v>
      </c>
      <c r="B2452" s="68"/>
      <c r="C2452" s="214" t="s">
        <v>677</v>
      </c>
      <c r="D2452" s="215">
        <v>45161</v>
      </c>
      <c r="E2452" s="192" t="s">
        <v>5283</v>
      </c>
      <c r="F2452" s="192" t="s">
        <v>6</v>
      </c>
      <c r="G2452" s="192">
        <v>2384283</v>
      </c>
      <c r="H2452" s="68"/>
      <c r="I2452" s="198" t="s">
        <v>6478</v>
      </c>
      <c r="J2452" s="68"/>
      <c r="K2452" s="68"/>
      <c r="L2452" s="68"/>
      <c r="M2452" s="68"/>
      <c r="N2452" s="362"/>
      <c r="O2452" s="362"/>
      <c r="P2452" s="216">
        <v>0</v>
      </c>
      <c r="Q2452" s="216">
        <v>549866.73</v>
      </c>
      <c r="R2452" s="68" t="s">
        <v>638</v>
      </c>
      <c r="S2452" s="363"/>
      <c r="T2452" s="277"/>
    </row>
    <row r="2453" spans="1:20" ht="63.75">
      <c r="A2453" s="192">
        <v>597</v>
      </c>
      <c r="B2453" s="68"/>
      <c r="C2453" s="214" t="s">
        <v>677</v>
      </c>
      <c r="D2453" s="215">
        <v>45161</v>
      </c>
      <c r="E2453" s="192" t="s">
        <v>5284</v>
      </c>
      <c r="F2453" s="192" t="s">
        <v>6</v>
      </c>
      <c r="G2453" s="192">
        <v>2384289</v>
      </c>
      <c r="H2453" s="68"/>
      <c r="I2453" s="198" t="s">
        <v>6479</v>
      </c>
      <c r="J2453" s="68"/>
      <c r="K2453" s="68"/>
      <c r="L2453" s="68"/>
      <c r="M2453" s="68"/>
      <c r="N2453" s="362"/>
      <c r="O2453" s="362"/>
      <c r="P2453" s="216">
        <v>0</v>
      </c>
      <c r="Q2453" s="216">
        <v>303390.36</v>
      </c>
      <c r="R2453" s="68" t="s">
        <v>638</v>
      </c>
      <c r="S2453" s="363"/>
      <c r="T2453" s="277"/>
    </row>
    <row r="2454" spans="1:20" ht="51">
      <c r="A2454" s="192">
        <v>20</v>
      </c>
      <c r="B2454" s="68"/>
      <c r="C2454" s="214" t="s">
        <v>41</v>
      </c>
      <c r="D2454" s="215">
        <v>45161</v>
      </c>
      <c r="E2454" s="192" t="s">
        <v>5285</v>
      </c>
      <c r="F2454" s="192" t="s">
        <v>3</v>
      </c>
      <c r="G2454" s="192">
        <v>2134714</v>
      </c>
      <c r="H2454" s="68"/>
      <c r="I2454" s="198" t="s">
        <v>6480</v>
      </c>
      <c r="J2454" s="68"/>
      <c r="K2454" s="68"/>
      <c r="L2454" s="68"/>
      <c r="M2454" s="68"/>
      <c r="N2454" s="362"/>
      <c r="O2454" s="362"/>
      <c r="P2454" s="216">
        <v>0</v>
      </c>
      <c r="Q2454" s="216">
        <v>459.22</v>
      </c>
      <c r="R2454" s="68" t="s">
        <v>638</v>
      </c>
      <c r="S2454" s="363"/>
      <c r="T2454" s="277"/>
    </row>
    <row r="2455" spans="1:20" ht="63.75">
      <c r="A2455" s="192">
        <v>41</v>
      </c>
      <c r="B2455" s="68"/>
      <c r="C2455" s="214" t="s">
        <v>44</v>
      </c>
      <c r="D2455" s="215">
        <v>45161</v>
      </c>
      <c r="E2455" s="192" t="s">
        <v>5286</v>
      </c>
      <c r="F2455" s="192" t="s">
        <v>3</v>
      </c>
      <c r="G2455" s="192">
        <v>2134717</v>
      </c>
      <c r="H2455" s="68"/>
      <c r="I2455" s="198" t="s">
        <v>6481</v>
      </c>
      <c r="J2455" s="68"/>
      <c r="K2455" s="68"/>
      <c r="L2455" s="68"/>
      <c r="M2455" s="68"/>
      <c r="N2455" s="362"/>
      <c r="O2455" s="362"/>
      <c r="P2455" s="216">
        <v>0</v>
      </c>
      <c r="Q2455" s="216">
        <v>100</v>
      </c>
      <c r="R2455" s="68" t="s">
        <v>638</v>
      </c>
      <c r="S2455" s="363"/>
      <c r="T2455" s="277"/>
    </row>
    <row r="2456" spans="1:20" ht="51">
      <c r="A2456" s="192">
        <v>41</v>
      </c>
      <c r="B2456" s="68"/>
      <c r="C2456" s="214" t="s">
        <v>44</v>
      </c>
      <c r="D2456" s="215">
        <v>45161</v>
      </c>
      <c r="E2456" s="192" t="s">
        <v>5287</v>
      </c>
      <c r="F2456" s="192" t="s">
        <v>3</v>
      </c>
      <c r="G2456" s="192">
        <v>2134718</v>
      </c>
      <c r="H2456" s="68"/>
      <c r="I2456" s="198" t="s">
        <v>6482</v>
      </c>
      <c r="J2456" s="68"/>
      <c r="K2456" s="68"/>
      <c r="L2456" s="68"/>
      <c r="M2456" s="68"/>
      <c r="N2456" s="362"/>
      <c r="O2456" s="362"/>
      <c r="P2456" s="216">
        <v>0</v>
      </c>
      <c r="Q2456" s="216">
        <v>200</v>
      </c>
      <c r="R2456" s="68" t="s">
        <v>638</v>
      </c>
      <c r="S2456" s="363"/>
      <c r="T2456" s="277"/>
    </row>
    <row r="2457" spans="1:20" ht="63.75">
      <c r="A2457" s="192">
        <v>597</v>
      </c>
      <c r="B2457" s="68"/>
      <c r="C2457" s="214" t="s">
        <v>677</v>
      </c>
      <c r="D2457" s="215">
        <v>45161</v>
      </c>
      <c r="E2457" s="192" t="s">
        <v>5288</v>
      </c>
      <c r="F2457" s="192" t="s">
        <v>14</v>
      </c>
      <c r="G2457" s="192">
        <v>2384284</v>
      </c>
      <c r="H2457" s="68"/>
      <c r="I2457" s="198" t="s">
        <v>6483</v>
      </c>
      <c r="J2457" s="68"/>
      <c r="K2457" s="68"/>
      <c r="L2457" s="68"/>
      <c r="M2457" s="68"/>
      <c r="N2457" s="362"/>
      <c r="O2457" s="362"/>
      <c r="P2457" s="216">
        <v>50</v>
      </c>
      <c r="Q2457" s="216">
        <v>0</v>
      </c>
      <c r="R2457" s="68" t="s">
        <v>638</v>
      </c>
      <c r="S2457" s="363"/>
      <c r="T2457" s="277"/>
    </row>
    <row r="2458" spans="1:20" ht="63.75">
      <c r="A2458" s="192">
        <v>513</v>
      </c>
      <c r="B2458" s="68"/>
      <c r="C2458" s="214" t="s">
        <v>160</v>
      </c>
      <c r="D2458" s="215">
        <v>45161</v>
      </c>
      <c r="E2458" s="192" t="s">
        <v>5289</v>
      </c>
      <c r="F2458" s="192" t="s">
        <v>14</v>
      </c>
      <c r="G2458" s="192">
        <v>2384286</v>
      </c>
      <c r="H2458" s="68"/>
      <c r="I2458" s="198" t="s">
        <v>6484</v>
      </c>
      <c r="J2458" s="68"/>
      <c r="K2458" s="68"/>
      <c r="L2458" s="68"/>
      <c r="M2458" s="68"/>
      <c r="N2458" s="362"/>
      <c r="O2458" s="362"/>
      <c r="P2458" s="216">
        <v>50</v>
      </c>
      <c r="Q2458" s="216">
        <v>0</v>
      </c>
      <c r="R2458" s="68" t="s">
        <v>638</v>
      </c>
      <c r="S2458" s="363"/>
      <c r="T2458" s="277"/>
    </row>
    <row r="2459" spans="1:20" ht="63.75">
      <c r="A2459" s="192">
        <v>513</v>
      </c>
      <c r="B2459" s="68"/>
      <c r="C2459" s="214" t="s">
        <v>160</v>
      </c>
      <c r="D2459" s="215">
        <v>45161</v>
      </c>
      <c r="E2459" s="192" t="s">
        <v>5290</v>
      </c>
      <c r="F2459" s="192" t="s">
        <v>14</v>
      </c>
      <c r="G2459" s="192">
        <v>2384288</v>
      </c>
      <c r="H2459" s="68"/>
      <c r="I2459" s="198" t="s">
        <v>6485</v>
      </c>
      <c r="J2459" s="68"/>
      <c r="K2459" s="68"/>
      <c r="L2459" s="68"/>
      <c r="M2459" s="68"/>
      <c r="N2459" s="362"/>
      <c r="O2459" s="362"/>
      <c r="P2459" s="216">
        <v>50</v>
      </c>
      <c r="Q2459" s="216">
        <v>0</v>
      </c>
      <c r="R2459" s="68" t="s">
        <v>638</v>
      </c>
      <c r="S2459" s="363"/>
      <c r="T2459" s="277"/>
    </row>
    <row r="2460" spans="1:20" ht="63.75">
      <c r="A2460" s="192">
        <v>597</v>
      </c>
      <c r="B2460" s="68"/>
      <c r="C2460" s="214" t="s">
        <v>677</v>
      </c>
      <c r="D2460" s="215">
        <v>45161</v>
      </c>
      <c r="E2460" s="192" t="s">
        <v>5291</v>
      </c>
      <c r="F2460" s="192" t="s">
        <v>14</v>
      </c>
      <c r="G2460" s="192">
        <v>2384290</v>
      </c>
      <c r="H2460" s="68"/>
      <c r="I2460" s="198" t="s">
        <v>6486</v>
      </c>
      <c r="J2460" s="68"/>
      <c r="K2460" s="68"/>
      <c r="L2460" s="68"/>
      <c r="M2460" s="68"/>
      <c r="N2460" s="362"/>
      <c r="O2460" s="362"/>
      <c r="P2460" s="216">
        <v>50</v>
      </c>
      <c r="Q2460" s="216">
        <v>0</v>
      </c>
      <c r="R2460" s="68" t="s">
        <v>638</v>
      </c>
      <c r="S2460" s="363"/>
      <c r="T2460" s="277"/>
    </row>
    <row r="2461" spans="1:20" ht="76.5">
      <c r="A2461" s="192">
        <v>291</v>
      </c>
      <c r="B2461" s="68"/>
      <c r="C2461" s="214" t="s">
        <v>119</v>
      </c>
      <c r="D2461" s="215">
        <v>45161</v>
      </c>
      <c r="E2461" s="192" t="s">
        <v>5292</v>
      </c>
      <c r="F2461" s="192" t="s">
        <v>10</v>
      </c>
      <c r="G2461" s="192">
        <v>2384291</v>
      </c>
      <c r="H2461" s="68"/>
      <c r="I2461" s="198" t="s">
        <v>6487</v>
      </c>
      <c r="J2461" s="68"/>
      <c r="K2461" s="68"/>
      <c r="L2461" s="68"/>
      <c r="M2461" s="68"/>
      <c r="N2461" s="362"/>
      <c r="O2461" s="362"/>
      <c r="P2461" s="216">
        <v>50</v>
      </c>
      <c r="Q2461" s="216">
        <v>0</v>
      </c>
      <c r="R2461" s="68" t="s">
        <v>638</v>
      </c>
      <c r="S2461" s="363"/>
      <c r="T2461" s="277"/>
    </row>
    <row r="2462" spans="1:20" ht="51">
      <c r="A2462" s="192">
        <v>41</v>
      </c>
      <c r="B2462" s="68"/>
      <c r="C2462" s="214" t="s">
        <v>44</v>
      </c>
      <c r="D2462" s="215">
        <v>45161</v>
      </c>
      <c r="E2462" s="192" t="s">
        <v>5293</v>
      </c>
      <c r="F2462" s="192" t="s">
        <v>3</v>
      </c>
      <c r="G2462" s="192">
        <v>2134743</v>
      </c>
      <c r="H2462" s="68"/>
      <c r="I2462" s="198" t="s">
        <v>6488</v>
      </c>
      <c r="J2462" s="68"/>
      <c r="K2462" s="68"/>
      <c r="L2462" s="68"/>
      <c r="M2462" s="68"/>
      <c r="N2462" s="362"/>
      <c r="O2462" s="362"/>
      <c r="P2462" s="216">
        <v>0</v>
      </c>
      <c r="Q2462" s="216">
        <v>127</v>
      </c>
      <c r="R2462" s="68" t="s">
        <v>638</v>
      </c>
      <c r="S2462" s="363"/>
      <c r="T2462" s="277"/>
    </row>
    <row r="2463" spans="1:20" ht="51">
      <c r="A2463" s="192">
        <v>41</v>
      </c>
      <c r="B2463" s="68"/>
      <c r="C2463" s="214" t="s">
        <v>44</v>
      </c>
      <c r="D2463" s="215">
        <v>45161</v>
      </c>
      <c r="E2463" s="192" t="s">
        <v>5294</v>
      </c>
      <c r="F2463" s="192" t="s">
        <v>3</v>
      </c>
      <c r="G2463" s="192">
        <v>2134744</v>
      </c>
      <c r="H2463" s="68"/>
      <c r="I2463" s="198" t="s">
        <v>6489</v>
      </c>
      <c r="J2463" s="68"/>
      <c r="K2463" s="68"/>
      <c r="L2463" s="68"/>
      <c r="M2463" s="68"/>
      <c r="N2463" s="362"/>
      <c r="O2463" s="362"/>
      <c r="P2463" s="216">
        <v>0</v>
      </c>
      <c r="Q2463" s="216">
        <v>18</v>
      </c>
      <c r="R2463" s="68" t="s">
        <v>638</v>
      </c>
      <c r="S2463" s="363"/>
      <c r="T2463" s="277"/>
    </row>
    <row r="2464" spans="1:20" ht="51">
      <c r="A2464" s="192">
        <v>41</v>
      </c>
      <c r="B2464" s="68"/>
      <c r="C2464" s="214" t="s">
        <v>44</v>
      </c>
      <c r="D2464" s="215">
        <v>45161</v>
      </c>
      <c r="E2464" s="192" t="s">
        <v>5295</v>
      </c>
      <c r="F2464" s="192" t="s">
        <v>3</v>
      </c>
      <c r="G2464" s="192">
        <v>2134746</v>
      </c>
      <c r="H2464" s="68"/>
      <c r="I2464" s="198" t="s">
        <v>6490</v>
      </c>
      <c r="J2464" s="68"/>
      <c r="K2464" s="68"/>
      <c r="L2464" s="68"/>
      <c r="M2464" s="68"/>
      <c r="N2464" s="362"/>
      <c r="O2464" s="362"/>
      <c r="P2464" s="216">
        <v>0</v>
      </c>
      <c r="Q2464" s="216">
        <v>2</v>
      </c>
      <c r="R2464" s="68" t="s">
        <v>638</v>
      </c>
      <c r="S2464" s="363"/>
      <c r="T2464" s="277"/>
    </row>
    <row r="2465" spans="1:20" ht="51">
      <c r="A2465" s="192">
        <v>41</v>
      </c>
      <c r="B2465" s="68"/>
      <c r="C2465" s="214" t="s">
        <v>44</v>
      </c>
      <c r="D2465" s="215">
        <v>45161</v>
      </c>
      <c r="E2465" s="192" t="s">
        <v>5296</v>
      </c>
      <c r="F2465" s="192" t="s">
        <v>3</v>
      </c>
      <c r="G2465" s="192">
        <v>2134748</v>
      </c>
      <c r="H2465" s="68"/>
      <c r="I2465" s="198" t="s">
        <v>6491</v>
      </c>
      <c r="J2465" s="68"/>
      <c r="K2465" s="68"/>
      <c r="L2465" s="68"/>
      <c r="M2465" s="68"/>
      <c r="N2465" s="362"/>
      <c r="O2465" s="362"/>
      <c r="P2465" s="216">
        <v>0</v>
      </c>
      <c r="Q2465" s="216">
        <v>18</v>
      </c>
      <c r="R2465" s="68" t="s">
        <v>638</v>
      </c>
      <c r="S2465" s="363"/>
      <c r="T2465" s="277"/>
    </row>
    <row r="2466" spans="1:20" ht="63.75">
      <c r="A2466" s="192">
        <v>35</v>
      </c>
      <c r="B2466" s="68"/>
      <c r="C2466" s="214" t="s">
        <v>43</v>
      </c>
      <c r="D2466" s="215">
        <v>45161</v>
      </c>
      <c r="E2466" s="192" t="s">
        <v>5297</v>
      </c>
      <c r="F2466" s="192" t="s">
        <v>3</v>
      </c>
      <c r="G2466" s="192">
        <v>2134752</v>
      </c>
      <c r="H2466" s="68"/>
      <c r="I2466" s="198" t="s">
        <v>6492</v>
      </c>
      <c r="J2466" s="68"/>
      <c r="K2466" s="68"/>
      <c r="L2466" s="68"/>
      <c r="M2466" s="68"/>
      <c r="N2466" s="362"/>
      <c r="O2466" s="362"/>
      <c r="P2466" s="216">
        <v>0</v>
      </c>
      <c r="Q2466" s="216">
        <v>259.7</v>
      </c>
      <c r="R2466" s="68" t="s">
        <v>638</v>
      </c>
      <c r="S2466" s="363"/>
      <c r="T2466" s="277"/>
    </row>
    <row r="2467" spans="1:20" ht="51">
      <c r="A2467" s="192">
        <v>290</v>
      </c>
      <c r="B2467" s="68"/>
      <c r="C2467" s="214" t="s">
        <v>118</v>
      </c>
      <c r="D2467" s="215">
        <v>45161</v>
      </c>
      <c r="E2467" s="192" t="s">
        <v>5298</v>
      </c>
      <c r="F2467" s="192" t="s">
        <v>3</v>
      </c>
      <c r="G2467" s="192">
        <v>2134755</v>
      </c>
      <c r="H2467" s="68"/>
      <c r="I2467" s="198" t="s">
        <v>6493</v>
      </c>
      <c r="J2467" s="68"/>
      <c r="K2467" s="68"/>
      <c r="L2467" s="68"/>
      <c r="M2467" s="68"/>
      <c r="N2467" s="362"/>
      <c r="O2467" s="362"/>
      <c r="P2467" s="216">
        <v>0</v>
      </c>
      <c r="Q2467" s="216">
        <v>150</v>
      </c>
      <c r="R2467" s="68" t="s">
        <v>638</v>
      </c>
      <c r="S2467" s="363"/>
      <c r="T2467" s="277"/>
    </row>
    <row r="2468" spans="1:20" ht="89.25">
      <c r="A2468" s="192" t="s">
        <v>542</v>
      </c>
      <c r="B2468" s="68"/>
      <c r="C2468" s="214" t="s">
        <v>691</v>
      </c>
      <c r="D2468" s="215">
        <v>45161</v>
      </c>
      <c r="E2468" s="192" t="s">
        <v>5300</v>
      </c>
      <c r="F2468" s="192" t="s">
        <v>10</v>
      </c>
      <c r="G2468" s="192">
        <v>1067086</v>
      </c>
      <c r="H2468" s="68"/>
      <c r="I2468" s="198" t="s">
        <v>6495</v>
      </c>
      <c r="J2468" s="68"/>
      <c r="K2468" s="68"/>
      <c r="L2468" s="68"/>
      <c r="M2468" s="68"/>
      <c r="N2468" s="362"/>
      <c r="O2468" s="362"/>
      <c r="P2468" s="216">
        <v>50</v>
      </c>
      <c r="Q2468" s="216">
        <v>0</v>
      </c>
      <c r="R2468" s="68" t="s">
        <v>638</v>
      </c>
      <c r="S2468" s="363"/>
      <c r="T2468" s="277"/>
    </row>
    <row r="2469" spans="1:20" ht="51">
      <c r="A2469" s="192">
        <v>213</v>
      </c>
      <c r="B2469" s="68"/>
      <c r="C2469" s="214" t="s">
        <v>91</v>
      </c>
      <c r="D2469" s="215">
        <v>45161</v>
      </c>
      <c r="E2469" s="192" t="s">
        <v>5301</v>
      </c>
      <c r="F2469" s="192" t="s">
        <v>3</v>
      </c>
      <c r="G2469" s="192">
        <v>2134758</v>
      </c>
      <c r="H2469" s="68"/>
      <c r="I2469" s="198" t="s">
        <v>6496</v>
      </c>
      <c r="J2469" s="68"/>
      <c r="K2469" s="68"/>
      <c r="L2469" s="68"/>
      <c r="M2469" s="68"/>
      <c r="N2469" s="362"/>
      <c r="O2469" s="362"/>
      <c r="P2469" s="216">
        <v>0</v>
      </c>
      <c r="Q2469" s="216">
        <v>170</v>
      </c>
      <c r="R2469" s="68" t="s">
        <v>638</v>
      </c>
      <c r="S2469" s="363"/>
      <c r="T2469" s="277"/>
    </row>
    <row r="2470" spans="1:20" ht="38.25">
      <c r="A2470" s="192">
        <v>46</v>
      </c>
      <c r="B2470" s="68"/>
      <c r="C2470" s="214" t="s">
        <v>1379</v>
      </c>
      <c r="D2470" s="215">
        <v>45161</v>
      </c>
      <c r="E2470" s="192" t="s">
        <v>5302</v>
      </c>
      <c r="F2470" s="192" t="s">
        <v>3</v>
      </c>
      <c r="G2470" s="192">
        <v>2134759</v>
      </c>
      <c r="H2470" s="68"/>
      <c r="I2470" s="198" t="s">
        <v>6497</v>
      </c>
      <c r="J2470" s="68"/>
      <c r="K2470" s="68"/>
      <c r="L2470" s="68"/>
      <c r="M2470" s="68"/>
      <c r="N2470" s="362"/>
      <c r="O2470" s="362"/>
      <c r="P2470" s="216">
        <v>0</v>
      </c>
      <c r="Q2470" s="216">
        <v>1500</v>
      </c>
      <c r="R2470" s="68" t="s">
        <v>638</v>
      </c>
      <c r="S2470" s="363"/>
      <c r="T2470" s="277"/>
    </row>
    <row r="2471" spans="1:20" ht="89.25">
      <c r="A2471" s="192">
        <v>590</v>
      </c>
      <c r="B2471" s="68"/>
      <c r="C2471" s="214" t="s">
        <v>1286</v>
      </c>
      <c r="D2471" s="215">
        <v>45161</v>
      </c>
      <c r="E2471" s="192" t="s">
        <v>5303</v>
      </c>
      <c r="F2471" s="192" t="s">
        <v>10</v>
      </c>
      <c r="G2471" s="192">
        <v>1067116</v>
      </c>
      <c r="H2471" s="68"/>
      <c r="I2471" s="198" t="s">
        <v>6498</v>
      </c>
      <c r="J2471" s="68"/>
      <c r="K2471" s="68"/>
      <c r="L2471" s="68"/>
      <c r="M2471" s="68"/>
      <c r="N2471" s="362"/>
      <c r="O2471" s="362"/>
      <c r="P2471" s="216">
        <v>576.64</v>
      </c>
      <c r="Q2471" s="216">
        <v>0</v>
      </c>
      <c r="R2471" s="68" t="s">
        <v>638</v>
      </c>
      <c r="S2471" s="363"/>
      <c r="T2471" s="277"/>
    </row>
    <row r="2472" spans="1:20" ht="51">
      <c r="A2472" s="192">
        <v>155</v>
      </c>
      <c r="B2472" s="68"/>
      <c r="C2472" s="214" t="s">
        <v>75</v>
      </c>
      <c r="D2472" s="215">
        <v>45161</v>
      </c>
      <c r="E2472" s="192" t="s">
        <v>5304</v>
      </c>
      <c r="F2472" s="192" t="s">
        <v>3</v>
      </c>
      <c r="G2472" s="192">
        <v>2134626</v>
      </c>
      <c r="H2472" s="68"/>
      <c r="I2472" s="198" t="s">
        <v>6499</v>
      </c>
      <c r="J2472" s="68"/>
      <c r="K2472" s="68"/>
      <c r="L2472" s="68"/>
      <c r="M2472" s="68"/>
      <c r="N2472" s="362"/>
      <c r="O2472" s="362"/>
      <c r="P2472" s="216">
        <v>0</v>
      </c>
      <c r="Q2472" s="216">
        <v>1531</v>
      </c>
      <c r="R2472" s="68" t="s">
        <v>638</v>
      </c>
      <c r="S2472" s="363"/>
      <c r="T2472" s="277"/>
    </row>
    <row r="2473" spans="1:20" ht="51">
      <c r="A2473" s="192">
        <v>578</v>
      </c>
      <c r="B2473" s="68"/>
      <c r="C2473" s="214" t="s">
        <v>168</v>
      </c>
      <c r="D2473" s="215">
        <v>45161</v>
      </c>
      <c r="E2473" s="192" t="s">
        <v>5305</v>
      </c>
      <c r="F2473" s="192" t="s">
        <v>3</v>
      </c>
      <c r="G2473" s="192">
        <v>2134633</v>
      </c>
      <c r="H2473" s="68"/>
      <c r="I2473" s="198" t="s">
        <v>6500</v>
      </c>
      <c r="J2473" s="68"/>
      <c r="K2473" s="68"/>
      <c r="L2473" s="68"/>
      <c r="M2473" s="68"/>
      <c r="N2473" s="362"/>
      <c r="O2473" s="362"/>
      <c r="P2473" s="216">
        <v>0</v>
      </c>
      <c r="Q2473" s="216">
        <v>28928.49</v>
      </c>
      <c r="R2473" s="68" t="s">
        <v>638</v>
      </c>
      <c r="S2473" s="363"/>
      <c r="T2473" s="277"/>
    </row>
    <row r="2474" spans="1:20" ht="51">
      <c r="A2474" s="192">
        <v>578</v>
      </c>
      <c r="B2474" s="68"/>
      <c r="C2474" s="214" t="s">
        <v>168</v>
      </c>
      <c r="D2474" s="215">
        <v>45161</v>
      </c>
      <c r="E2474" s="192" t="s">
        <v>5306</v>
      </c>
      <c r="F2474" s="192" t="s">
        <v>3</v>
      </c>
      <c r="G2474" s="192">
        <v>2134636</v>
      </c>
      <c r="H2474" s="68"/>
      <c r="I2474" s="198" t="s">
        <v>6501</v>
      </c>
      <c r="J2474" s="68"/>
      <c r="K2474" s="68"/>
      <c r="L2474" s="68"/>
      <c r="M2474" s="68"/>
      <c r="N2474" s="362"/>
      <c r="O2474" s="362"/>
      <c r="P2474" s="216">
        <v>0</v>
      </c>
      <c r="Q2474" s="216">
        <v>4960</v>
      </c>
      <c r="R2474" s="68" t="s">
        <v>638</v>
      </c>
      <c r="S2474" s="363"/>
      <c r="T2474" s="277"/>
    </row>
    <row r="2475" spans="1:20" ht="51">
      <c r="A2475" s="192">
        <v>578</v>
      </c>
      <c r="B2475" s="68"/>
      <c r="C2475" s="214" t="s">
        <v>168</v>
      </c>
      <c r="D2475" s="215">
        <v>45161</v>
      </c>
      <c r="E2475" s="192" t="s">
        <v>5307</v>
      </c>
      <c r="F2475" s="192" t="s">
        <v>3</v>
      </c>
      <c r="G2475" s="192">
        <v>2134638</v>
      </c>
      <c r="H2475" s="68"/>
      <c r="I2475" s="198" t="s">
        <v>6502</v>
      </c>
      <c r="J2475" s="68"/>
      <c r="K2475" s="68"/>
      <c r="L2475" s="68"/>
      <c r="M2475" s="68"/>
      <c r="N2475" s="362"/>
      <c r="O2475" s="362"/>
      <c r="P2475" s="216">
        <v>0</v>
      </c>
      <c r="Q2475" s="216">
        <v>47278.1</v>
      </c>
      <c r="R2475" s="68" t="s">
        <v>638</v>
      </c>
      <c r="S2475" s="363"/>
      <c r="T2475" s="277"/>
    </row>
    <row r="2476" spans="1:20" ht="51">
      <c r="A2476" s="192">
        <v>578</v>
      </c>
      <c r="B2476" s="68"/>
      <c r="C2476" s="214" t="s">
        <v>168</v>
      </c>
      <c r="D2476" s="215">
        <v>45161</v>
      </c>
      <c r="E2476" s="192" t="s">
        <v>5308</v>
      </c>
      <c r="F2476" s="192" t="s">
        <v>3</v>
      </c>
      <c r="G2476" s="192">
        <v>2134639</v>
      </c>
      <c r="H2476" s="68"/>
      <c r="I2476" s="198" t="s">
        <v>6503</v>
      </c>
      <c r="J2476" s="68"/>
      <c r="K2476" s="68"/>
      <c r="L2476" s="68"/>
      <c r="M2476" s="68"/>
      <c r="N2476" s="362"/>
      <c r="O2476" s="362"/>
      <c r="P2476" s="216">
        <v>0</v>
      </c>
      <c r="Q2476" s="216">
        <v>2209.9</v>
      </c>
      <c r="R2476" s="68" t="s">
        <v>638</v>
      </c>
      <c r="S2476" s="363"/>
      <c r="T2476" s="277"/>
    </row>
    <row r="2477" spans="1:20" ht="51">
      <c r="A2477" s="192">
        <v>650</v>
      </c>
      <c r="B2477" s="68"/>
      <c r="C2477" s="214" t="s">
        <v>175</v>
      </c>
      <c r="D2477" s="215">
        <v>45161</v>
      </c>
      <c r="E2477" s="192" t="s">
        <v>5309</v>
      </c>
      <c r="F2477" s="192" t="s">
        <v>3</v>
      </c>
      <c r="G2477" s="192">
        <v>2134640</v>
      </c>
      <c r="H2477" s="68"/>
      <c r="I2477" s="198" t="s">
        <v>6504</v>
      </c>
      <c r="J2477" s="68"/>
      <c r="K2477" s="68"/>
      <c r="L2477" s="68"/>
      <c r="M2477" s="68"/>
      <c r="N2477" s="362"/>
      <c r="O2477" s="362"/>
      <c r="P2477" s="216">
        <v>0</v>
      </c>
      <c r="Q2477" s="216">
        <v>1106</v>
      </c>
      <c r="R2477" s="68" t="s">
        <v>638</v>
      </c>
      <c r="S2477" s="363"/>
      <c r="T2477" s="277"/>
    </row>
    <row r="2478" spans="1:20" ht="51">
      <c r="A2478" s="192">
        <v>578</v>
      </c>
      <c r="B2478" s="68"/>
      <c r="C2478" s="214" t="s">
        <v>168</v>
      </c>
      <c r="D2478" s="215">
        <v>45161</v>
      </c>
      <c r="E2478" s="192" t="s">
        <v>5310</v>
      </c>
      <c r="F2478" s="192" t="s">
        <v>3</v>
      </c>
      <c r="G2478" s="192">
        <v>2134641</v>
      </c>
      <c r="H2478" s="68"/>
      <c r="I2478" s="198" t="s">
        <v>6505</v>
      </c>
      <c r="J2478" s="68"/>
      <c r="K2478" s="68"/>
      <c r="L2478" s="68"/>
      <c r="M2478" s="68"/>
      <c r="N2478" s="362"/>
      <c r="O2478" s="362"/>
      <c r="P2478" s="216">
        <v>0</v>
      </c>
      <c r="Q2478" s="216">
        <v>4530.21</v>
      </c>
      <c r="R2478" s="68" t="s">
        <v>638</v>
      </c>
      <c r="S2478" s="363"/>
      <c r="T2478" s="277"/>
    </row>
    <row r="2479" spans="1:20" ht="51">
      <c r="A2479" s="192">
        <v>212</v>
      </c>
      <c r="B2479" s="68"/>
      <c r="C2479" s="214" t="s">
        <v>90</v>
      </c>
      <c r="D2479" s="215">
        <v>45161</v>
      </c>
      <c r="E2479" s="192" t="s">
        <v>5311</v>
      </c>
      <c r="F2479" s="192" t="s">
        <v>3</v>
      </c>
      <c r="G2479" s="192">
        <v>2134644</v>
      </c>
      <c r="H2479" s="68"/>
      <c r="I2479" s="198" t="s">
        <v>6506</v>
      </c>
      <c r="J2479" s="68"/>
      <c r="K2479" s="68"/>
      <c r="L2479" s="68"/>
      <c r="M2479" s="68"/>
      <c r="N2479" s="362"/>
      <c r="O2479" s="362"/>
      <c r="P2479" s="216">
        <v>0</v>
      </c>
      <c r="Q2479" s="216">
        <v>200.91</v>
      </c>
      <c r="R2479" s="68" t="s">
        <v>638</v>
      </c>
      <c r="S2479" s="363"/>
      <c r="T2479" s="277"/>
    </row>
    <row r="2480" spans="1:20" ht="89.25">
      <c r="A2480" s="192">
        <v>587</v>
      </c>
      <c r="B2480" s="68"/>
      <c r="C2480" s="214" t="s">
        <v>673</v>
      </c>
      <c r="D2480" s="215">
        <v>45161</v>
      </c>
      <c r="E2480" s="192" t="s">
        <v>5312</v>
      </c>
      <c r="F2480" s="192" t="s">
        <v>3</v>
      </c>
      <c r="G2480" s="192">
        <v>2134662</v>
      </c>
      <c r="H2480" s="68"/>
      <c r="I2480" s="198" t="s">
        <v>6507</v>
      </c>
      <c r="J2480" s="68"/>
      <c r="K2480" s="68"/>
      <c r="L2480" s="68"/>
      <c r="M2480" s="68"/>
      <c r="N2480" s="362"/>
      <c r="O2480" s="362"/>
      <c r="P2480" s="216">
        <v>0</v>
      </c>
      <c r="Q2480" s="216">
        <v>404538.1</v>
      </c>
      <c r="R2480" s="68" t="s">
        <v>638</v>
      </c>
      <c r="S2480" s="363"/>
      <c r="T2480" s="277"/>
    </row>
    <row r="2481" spans="1:20" ht="51">
      <c r="A2481" s="192" t="s">
        <v>550</v>
      </c>
      <c r="B2481" s="68"/>
      <c r="C2481" s="214" t="s">
        <v>589</v>
      </c>
      <c r="D2481" s="215">
        <v>45161</v>
      </c>
      <c r="E2481" s="192" t="s">
        <v>5313</v>
      </c>
      <c r="F2481" s="192" t="s">
        <v>3</v>
      </c>
      <c r="G2481" s="192">
        <v>2134675</v>
      </c>
      <c r="H2481" s="68"/>
      <c r="I2481" s="198" t="s">
        <v>6508</v>
      </c>
      <c r="J2481" s="68"/>
      <c r="K2481" s="68"/>
      <c r="L2481" s="68"/>
      <c r="M2481" s="68"/>
      <c r="N2481" s="362"/>
      <c r="O2481" s="362"/>
      <c r="P2481" s="216">
        <v>0</v>
      </c>
      <c r="Q2481" s="216">
        <v>3704.38</v>
      </c>
      <c r="R2481" s="68" t="s">
        <v>638</v>
      </c>
      <c r="S2481" s="363"/>
      <c r="T2481" s="277"/>
    </row>
    <row r="2482" spans="1:20" ht="51">
      <c r="A2482" s="192">
        <v>291</v>
      </c>
      <c r="B2482" s="68"/>
      <c r="C2482" s="214" t="s">
        <v>119</v>
      </c>
      <c r="D2482" s="215">
        <v>45161</v>
      </c>
      <c r="E2482" s="192" t="s">
        <v>5314</v>
      </c>
      <c r="F2482" s="192" t="s">
        <v>3</v>
      </c>
      <c r="G2482" s="192">
        <v>2134677</v>
      </c>
      <c r="H2482" s="68"/>
      <c r="I2482" s="198" t="s">
        <v>6509</v>
      </c>
      <c r="J2482" s="68"/>
      <c r="K2482" s="68"/>
      <c r="L2482" s="68"/>
      <c r="M2482" s="68"/>
      <c r="N2482" s="362"/>
      <c r="O2482" s="362"/>
      <c r="P2482" s="216">
        <v>0</v>
      </c>
      <c r="Q2482" s="216">
        <v>32915.519999999997</v>
      </c>
      <c r="R2482" s="68" t="s">
        <v>638</v>
      </c>
      <c r="S2482" s="363"/>
      <c r="T2482" s="277"/>
    </row>
    <row r="2483" spans="1:20" ht="63.75">
      <c r="A2483" s="192" t="s">
        <v>541</v>
      </c>
      <c r="B2483" s="68"/>
      <c r="C2483" s="214" t="s">
        <v>590</v>
      </c>
      <c r="D2483" s="215">
        <v>45161</v>
      </c>
      <c r="E2483" s="192" t="s">
        <v>5315</v>
      </c>
      <c r="F2483" s="192" t="s">
        <v>3</v>
      </c>
      <c r="G2483" s="192">
        <v>2134682</v>
      </c>
      <c r="H2483" s="68"/>
      <c r="I2483" s="198" t="s">
        <v>6510</v>
      </c>
      <c r="J2483" s="68"/>
      <c r="K2483" s="68"/>
      <c r="L2483" s="68"/>
      <c r="M2483" s="68"/>
      <c r="N2483" s="362"/>
      <c r="O2483" s="362"/>
      <c r="P2483" s="216">
        <v>0</v>
      </c>
      <c r="Q2483" s="216">
        <v>23656.83</v>
      </c>
      <c r="R2483" s="68" t="s">
        <v>638</v>
      </c>
      <c r="S2483" s="363"/>
      <c r="T2483" s="277"/>
    </row>
    <row r="2484" spans="1:20" ht="51">
      <c r="A2484" s="192">
        <v>41</v>
      </c>
      <c r="B2484" s="68"/>
      <c r="C2484" s="214" t="s">
        <v>44</v>
      </c>
      <c r="D2484" s="215">
        <v>45162</v>
      </c>
      <c r="E2484" s="192" t="s">
        <v>5316</v>
      </c>
      <c r="F2484" s="192" t="s">
        <v>3</v>
      </c>
      <c r="G2484" s="192">
        <v>2134911</v>
      </c>
      <c r="H2484" s="68"/>
      <c r="I2484" s="198" t="s">
        <v>6511</v>
      </c>
      <c r="J2484" s="68"/>
      <c r="K2484" s="68"/>
      <c r="L2484" s="68"/>
      <c r="M2484" s="68"/>
      <c r="N2484" s="362"/>
      <c r="O2484" s="362"/>
      <c r="P2484" s="216">
        <v>0</v>
      </c>
      <c r="Q2484" s="216">
        <v>2</v>
      </c>
      <c r="R2484" s="68" t="s">
        <v>638</v>
      </c>
      <c r="S2484" s="363"/>
      <c r="T2484" s="277"/>
    </row>
    <row r="2485" spans="1:20" ht="38.25">
      <c r="A2485" s="192">
        <v>293</v>
      </c>
      <c r="B2485" s="68"/>
      <c r="C2485" s="214" t="s">
        <v>121</v>
      </c>
      <c r="D2485" s="215">
        <v>45162</v>
      </c>
      <c r="E2485" s="192" t="s">
        <v>5317</v>
      </c>
      <c r="F2485" s="192" t="s">
        <v>3</v>
      </c>
      <c r="G2485" s="192">
        <v>2134924</v>
      </c>
      <c r="H2485" s="68"/>
      <c r="I2485" s="198" t="s">
        <v>6512</v>
      </c>
      <c r="J2485" s="68"/>
      <c r="K2485" s="68"/>
      <c r="L2485" s="68"/>
      <c r="M2485" s="68"/>
      <c r="N2485" s="362"/>
      <c r="O2485" s="362"/>
      <c r="P2485" s="216">
        <v>0</v>
      </c>
      <c r="Q2485" s="216">
        <v>185.5</v>
      </c>
      <c r="R2485" s="68" t="s">
        <v>638</v>
      </c>
      <c r="S2485" s="363"/>
      <c r="T2485" s="277"/>
    </row>
    <row r="2486" spans="1:20" ht="38.25">
      <c r="A2486" s="192">
        <v>293</v>
      </c>
      <c r="B2486" s="68"/>
      <c r="C2486" s="214" t="s">
        <v>121</v>
      </c>
      <c r="D2486" s="215">
        <v>45162</v>
      </c>
      <c r="E2486" s="192" t="s">
        <v>5318</v>
      </c>
      <c r="F2486" s="192" t="s">
        <v>3</v>
      </c>
      <c r="G2486" s="192">
        <v>2134925</v>
      </c>
      <c r="H2486" s="68"/>
      <c r="I2486" s="198" t="s">
        <v>6513</v>
      </c>
      <c r="J2486" s="68"/>
      <c r="K2486" s="68"/>
      <c r="L2486" s="68"/>
      <c r="M2486" s="68"/>
      <c r="N2486" s="362"/>
      <c r="O2486" s="362"/>
      <c r="P2486" s="216">
        <v>0</v>
      </c>
      <c r="Q2486" s="216">
        <v>185.5</v>
      </c>
      <c r="R2486" s="68" t="s">
        <v>638</v>
      </c>
      <c r="S2486" s="363"/>
      <c r="T2486" s="277"/>
    </row>
    <row r="2487" spans="1:20" ht="51">
      <c r="A2487" s="192">
        <v>15</v>
      </c>
      <c r="B2487" s="68"/>
      <c r="C2487" s="214" t="s">
        <v>39</v>
      </c>
      <c r="D2487" s="215">
        <v>45162</v>
      </c>
      <c r="E2487" s="192" t="s">
        <v>5319</v>
      </c>
      <c r="F2487" s="192" t="s">
        <v>3</v>
      </c>
      <c r="G2487" s="192">
        <v>2134936</v>
      </c>
      <c r="H2487" s="68"/>
      <c r="I2487" s="198" t="s">
        <v>6514</v>
      </c>
      <c r="J2487" s="68"/>
      <c r="K2487" s="68"/>
      <c r="L2487" s="68"/>
      <c r="M2487" s="68"/>
      <c r="N2487" s="362"/>
      <c r="O2487" s="362"/>
      <c r="P2487" s="216">
        <v>0</v>
      </c>
      <c r="Q2487" s="216">
        <v>1557.18</v>
      </c>
      <c r="R2487" s="68" t="s">
        <v>638</v>
      </c>
      <c r="S2487" s="363"/>
      <c r="T2487" s="277"/>
    </row>
    <row r="2488" spans="1:20" ht="51">
      <c r="A2488" s="192">
        <v>132</v>
      </c>
      <c r="B2488" s="68"/>
      <c r="C2488" s="214" t="s">
        <v>59</v>
      </c>
      <c r="D2488" s="215">
        <v>45162</v>
      </c>
      <c r="E2488" s="192" t="s">
        <v>5320</v>
      </c>
      <c r="F2488" s="192" t="s">
        <v>3</v>
      </c>
      <c r="G2488" s="192">
        <v>2134947</v>
      </c>
      <c r="H2488" s="68"/>
      <c r="I2488" s="198" t="s">
        <v>6515</v>
      </c>
      <c r="J2488" s="68"/>
      <c r="K2488" s="68"/>
      <c r="L2488" s="68"/>
      <c r="M2488" s="68"/>
      <c r="N2488" s="362"/>
      <c r="O2488" s="362"/>
      <c r="P2488" s="216">
        <v>0</v>
      </c>
      <c r="Q2488" s="216">
        <v>2</v>
      </c>
      <c r="R2488" s="68" t="s">
        <v>638</v>
      </c>
      <c r="S2488" s="363"/>
      <c r="T2488" s="277"/>
    </row>
    <row r="2489" spans="1:20" ht="51">
      <c r="A2489" s="192">
        <v>46</v>
      </c>
      <c r="B2489" s="68"/>
      <c r="C2489" s="214" t="s">
        <v>1379</v>
      </c>
      <c r="D2489" s="215">
        <v>45162</v>
      </c>
      <c r="E2489" s="192" t="s">
        <v>5321</v>
      </c>
      <c r="F2489" s="192" t="s">
        <v>3</v>
      </c>
      <c r="G2489" s="192">
        <v>2134954</v>
      </c>
      <c r="H2489" s="68"/>
      <c r="I2489" s="198" t="s">
        <v>6516</v>
      </c>
      <c r="J2489" s="68"/>
      <c r="K2489" s="68"/>
      <c r="L2489" s="68"/>
      <c r="M2489" s="68"/>
      <c r="N2489" s="362"/>
      <c r="O2489" s="362"/>
      <c r="P2489" s="216">
        <v>0</v>
      </c>
      <c r="Q2489" s="216">
        <v>100</v>
      </c>
      <c r="R2489" s="68" t="s">
        <v>638</v>
      </c>
      <c r="S2489" s="363"/>
      <c r="T2489" s="277"/>
    </row>
    <row r="2490" spans="1:20" ht="63.75">
      <c r="A2490" s="192">
        <v>10</v>
      </c>
      <c r="B2490" s="68"/>
      <c r="C2490" s="214" t="s">
        <v>38</v>
      </c>
      <c r="D2490" s="215">
        <v>45162</v>
      </c>
      <c r="E2490" s="192" t="s">
        <v>5322</v>
      </c>
      <c r="F2490" s="192" t="s">
        <v>3</v>
      </c>
      <c r="G2490" s="192">
        <v>2134955</v>
      </c>
      <c r="H2490" s="68"/>
      <c r="I2490" s="198" t="s">
        <v>6517</v>
      </c>
      <c r="J2490" s="68"/>
      <c r="K2490" s="68"/>
      <c r="L2490" s="68"/>
      <c r="M2490" s="68"/>
      <c r="N2490" s="362"/>
      <c r="O2490" s="362"/>
      <c r="P2490" s="216">
        <v>0</v>
      </c>
      <c r="Q2490" s="216">
        <v>174</v>
      </c>
      <c r="R2490" s="68" t="s">
        <v>638</v>
      </c>
      <c r="S2490" s="363"/>
      <c r="T2490" s="277"/>
    </row>
    <row r="2491" spans="1:20" ht="51">
      <c r="A2491" s="192">
        <v>16</v>
      </c>
      <c r="B2491" s="68"/>
      <c r="C2491" s="214" t="s">
        <v>40</v>
      </c>
      <c r="D2491" s="215">
        <v>45162</v>
      </c>
      <c r="E2491" s="192" t="s">
        <v>5323</v>
      </c>
      <c r="F2491" s="192" t="s">
        <v>3</v>
      </c>
      <c r="G2491" s="192">
        <v>2134970</v>
      </c>
      <c r="H2491" s="68"/>
      <c r="I2491" s="198" t="s">
        <v>6518</v>
      </c>
      <c r="J2491" s="68"/>
      <c r="K2491" s="68"/>
      <c r="L2491" s="68"/>
      <c r="M2491" s="68"/>
      <c r="N2491" s="362"/>
      <c r="O2491" s="362"/>
      <c r="P2491" s="216">
        <v>0</v>
      </c>
      <c r="Q2491" s="216">
        <v>18</v>
      </c>
      <c r="R2491" s="68" t="s">
        <v>638</v>
      </c>
      <c r="S2491" s="363"/>
      <c r="T2491" s="277"/>
    </row>
    <row r="2492" spans="1:20" ht="38.25">
      <c r="A2492" s="192">
        <v>283</v>
      </c>
      <c r="B2492" s="68"/>
      <c r="C2492" s="214" t="s">
        <v>115</v>
      </c>
      <c r="D2492" s="215">
        <v>45162</v>
      </c>
      <c r="E2492" s="192" t="s">
        <v>5324</v>
      </c>
      <c r="F2492" s="192" t="s">
        <v>3</v>
      </c>
      <c r="G2492" s="192">
        <v>2134990</v>
      </c>
      <c r="H2492" s="68"/>
      <c r="I2492" s="198" t="s">
        <v>6519</v>
      </c>
      <c r="J2492" s="68"/>
      <c r="K2492" s="68"/>
      <c r="L2492" s="68"/>
      <c r="M2492" s="68"/>
      <c r="N2492" s="362"/>
      <c r="O2492" s="362"/>
      <c r="P2492" s="216">
        <v>0</v>
      </c>
      <c r="Q2492" s="216">
        <v>749</v>
      </c>
      <c r="R2492" s="68" t="s">
        <v>638</v>
      </c>
      <c r="S2492" s="363"/>
      <c r="T2492" s="277"/>
    </row>
    <row r="2493" spans="1:20" ht="38.25">
      <c r="A2493" s="192">
        <v>283</v>
      </c>
      <c r="B2493" s="68"/>
      <c r="C2493" s="214" t="s">
        <v>115</v>
      </c>
      <c r="D2493" s="215">
        <v>45162</v>
      </c>
      <c r="E2493" s="192" t="s">
        <v>5325</v>
      </c>
      <c r="F2493" s="192" t="s">
        <v>3</v>
      </c>
      <c r="G2493" s="192">
        <v>2134991</v>
      </c>
      <c r="H2493" s="68"/>
      <c r="I2493" s="198" t="s">
        <v>6519</v>
      </c>
      <c r="J2493" s="68"/>
      <c r="K2493" s="68"/>
      <c r="L2493" s="68"/>
      <c r="M2493" s="68"/>
      <c r="N2493" s="362"/>
      <c r="O2493" s="362"/>
      <c r="P2493" s="216">
        <v>0</v>
      </c>
      <c r="Q2493" s="216">
        <v>646</v>
      </c>
      <c r="R2493" s="68" t="s">
        <v>638</v>
      </c>
      <c r="S2493" s="363"/>
      <c r="T2493" s="277"/>
    </row>
    <row r="2494" spans="1:20" ht="38.25">
      <c r="A2494" s="192" t="s">
        <v>550</v>
      </c>
      <c r="B2494" s="68"/>
      <c r="C2494" s="214" t="s">
        <v>589</v>
      </c>
      <c r="D2494" s="215">
        <v>45162</v>
      </c>
      <c r="E2494" s="192" t="s">
        <v>5326</v>
      </c>
      <c r="F2494" s="192" t="s">
        <v>3</v>
      </c>
      <c r="G2494" s="192">
        <v>2135022</v>
      </c>
      <c r="H2494" s="68"/>
      <c r="I2494" s="198" t="s">
        <v>6520</v>
      </c>
      <c r="J2494" s="68"/>
      <c r="K2494" s="68"/>
      <c r="L2494" s="68"/>
      <c r="M2494" s="68"/>
      <c r="N2494" s="362"/>
      <c r="O2494" s="362"/>
      <c r="P2494" s="216">
        <v>0</v>
      </c>
      <c r="Q2494" s="216">
        <v>450</v>
      </c>
      <c r="R2494" s="68" t="s">
        <v>638</v>
      </c>
      <c r="S2494" s="363"/>
      <c r="T2494" s="277"/>
    </row>
    <row r="2495" spans="1:20" ht="51">
      <c r="A2495" s="192">
        <v>46</v>
      </c>
      <c r="B2495" s="68"/>
      <c r="C2495" s="214" t="s">
        <v>1379</v>
      </c>
      <c r="D2495" s="215">
        <v>45162</v>
      </c>
      <c r="E2495" s="192" t="s">
        <v>5327</v>
      </c>
      <c r="F2495" s="192" t="s">
        <v>3</v>
      </c>
      <c r="G2495" s="192">
        <v>2135034</v>
      </c>
      <c r="H2495" s="68"/>
      <c r="I2495" s="198" t="s">
        <v>6521</v>
      </c>
      <c r="J2495" s="68"/>
      <c r="K2495" s="68"/>
      <c r="L2495" s="68"/>
      <c r="M2495" s="68"/>
      <c r="N2495" s="362"/>
      <c r="O2495" s="362"/>
      <c r="P2495" s="216">
        <v>0</v>
      </c>
      <c r="Q2495" s="216">
        <v>444</v>
      </c>
      <c r="R2495" s="68" t="s">
        <v>638</v>
      </c>
      <c r="S2495" s="363"/>
      <c r="T2495" s="277"/>
    </row>
    <row r="2496" spans="1:20" ht="38.25">
      <c r="A2496" s="192">
        <v>213</v>
      </c>
      <c r="B2496" s="68"/>
      <c r="C2496" s="214" t="s">
        <v>91</v>
      </c>
      <c r="D2496" s="215">
        <v>45162</v>
      </c>
      <c r="E2496" s="192" t="s">
        <v>5328</v>
      </c>
      <c r="F2496" s="192" t="s">
        <v>3</v>
      </c>
      <c r="G2496" s="192">
        <v>2135050</v>
      </c>
      <c r="H2496" s="68"/>
      <c r="I2496" s="198" t="s">
        <v>6522</v>
      </c>
      <c r="J2496" s="68"/>
      <c r="K2496" s="68"/>
      <c r="L2496" s="68"/>
      <c r="M2496" s="68"/>
      <c r="N2496" s="362"/>
      <c r="O2496" s="362"/>
      <c r="P2496" s="216">
        <v>0</v>
      </c>
      <c r="Q2496" s="216">
        <v>95</v>
      </c>
      <c r="R2496" s="68" t="s">
        <v>638</v>
      </c>
      <c r="S2496" s="363"/>
      <c r="T2496" s="277"/>
    </row>
    <row r="2497" spans="1:20" ht="38.25">
      <c r="A2497" s="192">
        <v>213</v>
      </c>
      <c r="B2497" s="68"/>
      <c r="C2497" s="214" t="s">
        <v>91</v>
      </c>
      <c r="D2497" s="215">
        <v>45162</v>
      </c>
      <c r="E2497" s="192" t="s">
        <v>5329</v>
      </c>
      <c r="F2497" s="192" t="s">
        <v>3</v>
      </c>
      <c r="G2497" s="192">
        <v>2135051</v>
      </c>
      <c r="H2497" s="68"/>
      <c r="I2497" s="198" t="s">
        <v>4293</v>
      </c>
      <c r="J2497" s="68"/>
      <c r="K2497" s="68"/>
      <c r="L2497" s="68"/>
      <c r="M2497" s="68"/>
      <c r="N2497" s="362"/>
      <c r="O2497" s="362"/>
      <c r="P2497" s="216">
        <v>0</v>
      </c>
      <c r="Q2497" s="216">
        <v>150</v>
      </c>
      <c r="R2497" s="68" t="s">
        <v>638</v>
      </c>
      <c r="S2497" s="363"/>
      <c r="T2497" s="277"/>
    </row>
    <row r="2498" spans="1:20" ht="38.25">
      <c r="A2498" s="192">
        <v>213</v>
      </c>
      <c r="B2498" s="68"/>
      <c r="C2498" s="214" t="s">
        <v>91</v>
      </c>
      <c r="D2498" s="215">
        <v>45162</v>
      </c>
      <c r="E2498" s="192" t="s">
        <v>5330</v>
      </c>
      <c r="F2498" s="192" t="s">
        <v>3</v>
      </c>
      <c r="G2498" s="192">
        <v>2135052</v>
      </c>
      <c r="H2498" s="68"/>
      <c r="I2498" s="198" t="s">
        <v>3703</v>
      </c>
      <c r="J2498" s="68"/>
      <c r="K2498" s="68"/>
      <c r="L2498" s="68"/>
      <c r="M2498" s="68"/>
      <c r="N2498" s="362"/>
      <c r="O2498" s="362"/>
      <c r="P2498" s="216">
        <v>0</v>
      </c>
      <c r="Q2498" s="216">
        <v>5</v>
      </c>
      <c r="R2498" s="68" t="s">
        <v>638</v>
      </c>
      <c r="S2498" s="363"/>
      <c r="T2498" s="277"/>
    </row>
    <row r="2499" spans="1:20" ht="38.25">
      <c r="A2499" s="192">
        <v>213</v>
      </c>
      <c r="B2499" s="68"/>
      <c r="C2499" s="214" t="s">
        <v>91</v>
      </c>
      <c r="D2499" s="215">
        <v>45162</v>
      </c>
      <c r="E2499" s="192" t="s">
        <v>5331</v>
      </c>
      <c r="F2499" s="192" t="s">
        <v>3</v>
      </c>
      <c r="G2499" s="192">
        <v>2135053</v>
      </c>
      <c r="H2499" s="68"/>
      <c r="I2499" s="198" t="s">
        <v>6523</v>
      </c>
      <c r="J2499" s="68"/>
      <c r="K2499" s="68"/>
      <c r="L2499" s="68"/>
      <c r="M2499" s="68"/>
      <c r="N2499" s="362"/>
      <c r="O2499" s="362"/>
      <c r="P2499" s="216">
        <v>0</v>
      </c>
      <c r="Q2499" s="216">
        <v>90</v>
      </c>
      <c r="R2499" s="68" t="s">
        <v>638</v>
      </c>
      <c r="S2499" s="363"/>
      <c r="T2499" s="277"/>
    </row>
    <row r="2500" spans="1:20" ht="38.25">
      <c r="A2500" s="192">
        <v>213</v>
      </c>
      <c r="B2500" s="68"/>
      <c r="C2500" s="214" t="s">
        <v>91</v>
      </c>
      <c r="D2500" s="215">
        <v>45162</v>
      </c>
      <c r="E2500" s="192" t="s">
        <v>5332</v>
      </c>
      <c r="F2500" s="192" t="s">
        <v>3</v>
      </c>
      <c r="G2500" s="192">
        <v>2135054</v>
      </c>
      <c r="H2500" s="68"/>
      <c r="I2500" s="198" t="s">
        <v>6523</v>
      </c>
      <c r="J2500" s="68"/>
      <c r="K2500" s="68"/>
      <c r="L2500" s="68"/>
      <c r="M2500" s="68"/>
      <c r="N2500" s="362"/>
      <c r="O2500" s="362"/>
      <c r="P2500" s="216">
        <v>0</v>
      </c>
      <c r="Q2500" s="216">
        <v>20</v>
      </c>
      <c r="R2500" s="68" t="s">
        <v>638</v>
      </c>
      <c r="S2500" s="363"/>
      <c r="T2500" s="277"/>
    </row>
    <row r="2501" spans="1:20" ht="38.25">
      <c r="A2501" s="192">
        <v>213</v>
      </c>
      <c r="B2501" s="68"/>
      <c r="C2501" s="214" t="s">
        <v>91</v>
      </c>
      <c r="D2501" s="215">
        <v>45162</v>
      </c>
      <c r="E2501" s="192" t="s">
        <v>5333</v>
      </c>
      <c r="F2501" s="192" t="s">
        <v>3</v>
      </c>
      <c r="G2501" s="192">
        <v>2135056</v>
      </c>
      <c r="H2501" s="68"/>
      <c r="I2501" s="198" t="s">
        <v>6523</v>
      </c>
      <c r="J2501" s="68"/>
      <c r="K2501" s="68"/>
      <c r="L2501" s="68"/>
      <c r="M2501" s="68"/>
      <c r="N2501" s="362"/>
      <c r="O2501" s="362"/>
      <c r="P2501" s="216">
        <v>0</v>
      </c>
      <c r="Q2501" s="216">
        <v>215</v>
      </c>
      <c r="R2501" s="68" t="s">
        <v>638</v>
      </c>
      <c r="S2501" s="363"/>
      <c r="T2501" s="277"/>
    </row>
    <row r="2502" spans="1:20" ht="38.25">
      <c r="A2502" s="192">
        <v>213</v>
      </c>
      <c r="B2502" s="68"/>
      <c r="C2502" s="214" t="s">
        <v>91</v>
      </c>
      <c r="D2502" s="215">
        <v>45162</v>
      </c>
      <c r="E2502" s="192" t="s">
        <v>5334</v>
      </c>
      <c r="F2502" s="192" t="s">
        <v>3</v>
      </c>
      <c r="G2502" s="192">
        <v>2135057</v>
      </c>
      <c r="H2502" s="68"/>
      <c r="I2502" s="198" t="s">
        <v>6524</v>
      </c>
      <c r="J2502" s="68"/>
      <c r="K2502" s="68"/>
      <c r="L2502" s="68"/>
      <c r="M2502" s="68"/>
      <c r="N2502" s="362"/>
      <c r="O2502" s="362"/>
      <c r="P2502" s="216">
        <v>0</v>
      </c>
      <c r="Q2502" s="216">
        <v>40</v>
      </c>
      <c r="R2502" s="68" t="s">
        <v>638</v>
      </c>
      <c r="S2502" s="363"/>
      <c r="T2502" s="277"/>
    </row>
    <row r="2503" spans="1:20" ht="63.75">
      <c r="A2503" s="192">
        <v>66</v>
      </c>
      <c r="B2503" s="68"/>
      <c r="C2503" s="214" t="s">
        <v>46</v>
      </c>
      <c r="D2503" s="215">
        <v>45162</v>
      </c>
      <c r="E2503" s="192" t="s">
        <v>5335</v>
      </c>
      <c r="F2503" s="192" t="s">
        <v>639</v>
      </c>
      <c r="G2503" s="192">
        <v>6324060</v>
      </c>
      <c r="H2503" s="68"/>
      <c r="I2503" s="198" t="s">
        <v>6525</v>
      </c>
      <c r="J2503" s="68"/>
      <c r="K2503" s="68"/>
      <c r="L2503" s="68"/>
      <c r="M2503" s="68"/>
      <c r="N2503" s="362"/>
      <c r="O2503" s="362"/>
      <c r="P2503" s="216">
        <v>0</v>
      </c>
      <c r="Q2503" s="216">
        <v>475606.22</v>
      </c>
      <c r="R2503" s="68" t="s">
        <v>638</v>
      </c>
      <c r="S2503" s="363"/>
      <c r="T2503" s="277"/>
    </row>
    <row r="2504" spans="1:20" ht="63.75">
      <c r="A2504" s="192">
        <v>66</v>
      </c>
      <c r="B2504" s="68"/>
      <c r="C2504" s="214" t="s">
        <v>46</v>
      </c>
      <c r="D2504" s="215">
        <v>45162</v>
      </c>
      <c r="E2504" s="192" t="s">
        <v>5335</v>
      </c>
      <c r="F2504" s="192" t="s">
        <v>639</v>
      </c>
      <c r="G2504" s="192">
        <v>6324037</v>
      </c>
      <c r="H2504" s="68"/>
      <c r="I2504" s="198" t="s">
        <v>6526</v>
      </c>
      <c r="J2504" s="68"/>
      <c r="K2504" s="68"/>
      <c r="L2504" s="68"/>
      <c r="M2504" s="68"/>
      <c r="N2504" s="362"/>
      <c r="O2504" s="362"/>
      <c r="P2504" s="216">
        <v>0</v>
      </c>
      <c r="Q2504" s="216">
        <v>10994.76</v>
      </c>
      <c r="R2504" s="68" t="s">
        <v>638</v>
      </c>
      <c r="S2504" s="363"/>
      <c r="T2504" s="277"/>
    </row>
    <row r="2505" spans="1:20" ht="76.5">
      <c r="A2505" s="192">
        <v>862</v>
      </c>
      <c r="B2505" s="68"/>
      <c r="C2505" s="214" t="s">
        <v>187</v>
      </c>
      <c r="D2505" s="215">
        <v>45162</v>
      </c>
      <c r="E2505" s="192" t="s">
        <v>5335</v>
      </c>
      <c r="F2505" s="192" t="s">
        <v>639</v>
      </c>
      <c r="G2505" s="192">
        <v>6324045</v>
      </c>
      <c r="H2505" s="68"/>
      <c r="I2505" s="198" t="s">
        <v>6527</v>
      </c>
      <c r="J2505" s="68"/>
      <c r="K2505" s="68"/>
      <c r="L2505" s="68"/>
      <c r="M2505" s="68"/>
      <c r="N2505" s="362"/>
      <c r="O2505" s="362"/>
      <c r="P2505" s="216">
        <v>0</v>
      </c>
      <c r="Q2505" s="216">
        <v>1437.3</v>
      </c>
      <c r="R2505" s="68" t="s">
        <v>638</v>
      </c>
      <c r="S2505" s="363"/>
      <c r="T2505" s="277"/>
    </row>
    <row r="2506" spans="1:20" ht="76.5">
      <c r="A2506" s="192">
        <v>862</v>
      </c>
      <c r="B2506" s="68"/>
      <c r="C2506" s="214" t="s">
        <v>187</v>
      </c>
      <c r="D2506" s="215">
        <v>45162</v>
      </c>
      <c r="E2506" s="192" t="s">
        <v>5335</v>
      </c>
      <c r="F2506" s="192" t="s">
        <v>639</v>
      </c>
      <c r="G2506" s="192">
        <v>6324038</v>
      </c>
      <c r="H2506" s="68"/>
      <c r="I2506" s="198" t="s">
        <v>6528</v>
      </c>
      <c r="J2506" s="68"/>
      <c r="K2506" s="68"/>
      <c r="L2506" s="68"/>
      <c r="M2506" s="68"/>
      <c r="N2506" s="362"/>
      <c r="O2506" s="362"/>
      <c r="P2506" s="216">
        <v>0</v>
      </c>
      <c r="Q2506" s="216">
        <v>10994.76</v>
      </c>
      <c r="R2506" s="68" t="s">
        <v>638</v>
      </c>
      <c r="S2506" s="363"/>
      <c r="T2506" s="277"/>
    </row>
    <row r="2507" spans="1:20" ht="76.5">
      <c r="A2507" s="192">
        <v>862</v>
      </c>
      <c r="B2507" s="68"/>
      <c r="C2507" s="214" t="s">
        <v>187</v>
      </c>
      <c r="D2507" s="215">
        <v>45162</v>
      </c>
      <c r="E2507" s="192" t="s">
        <v>5335</v>
      </c>
      <c r="F2507" s="192" t="s">
        <v>639</v>
      </c>
      <c r="G2507" s="192">
        <v>6324071</v>
      </c>
      <c r="H2507" s="68"/>
      <c r="I2507" s="198" t="s">
        <v>6529</v>
      </c>
      <c r="J2507" s="68"/>
      <c r="K2507" s="68"/>
      <c r="L2507" s="68"/>
      <c r="M2507" s="68"/>
      <c r="N2507" s="362"/>
      <c r="O2507" s="362"/>
      <c r="P2507" s="216">
        <v>0</v>
      </c>
      <c r="Q2507" s="216">
        <v>71630.320000000007</v>
      </c>
      <c r="R2507" s="68" t="s">
        <v>638</v>
      </c>
      <c r="S2507" s="363"/>
      <c r="T2507" s="277"/>
    </row>
    <row r="2508" spans="1:20" ht="63.75">
      <c r="A2508" s="192">
        <v>66</v>
      </c>
      <c r="B2508" s="68"/>
      <c r="C2508" s="214" t="s">
        <v>46</v>
      </c>
      <c r="D2508" s="215">
        <v>45162</v>
      </c>
      <c r="E2508" s="192" t="s">
        <v>5335</v>
      </c>
      <c r="F2508" s="192" t="s">
        <v>639</v>
      </c>
      <c r="G2508" s="192">
        <v>6324044</v>
      </c>
      <c r="H2508" s="68"/>
      <c r="I2508" s="198" t="s">
        <v>6530</v>
      </c>
      <c r="J2508" s="68"/>
      <c r="K2508" s="68"/>
      <c r="L2508" s="68"/>
      <c r="M2508" s="68"/>
      <c r="N2508" s="362"/>
      <c r="O2508" s="362"/>
      <c r="P2508" s="216">
        <v>0</v>
      </c>
      <c r="Q2508" s="216">
        <v>8859.99</v>
      </c>
      <c r="R2508" s="68" t="s">
        <v>638</v>
      </c>
      <c r="S2508" s="363"/>
      <c r="T2508" s="277"/>
    </row>
    <row r="2509" spans="1:20" ht="63.75">
      <c r="A2509" s="192">
        <v>66</v>
      </c>
      <c r="B2509" s="68"/>
      <c r="C2509" s="214" t="s">
        <v>46</v>
      </c>
      <c r="D2509" s="215">
        <v>45162</v>
      </c>
      <c r="E2509" s="192" t="s">
        <v>5335</v>
      </c>
      <c r="F2509" s="192" t="s">
        <v>639</v>
      </c>
      <c r="G2509" s="192">
        <v>6324092</v>
      </c>
      <c r="H2509" s="68"/>
      <c r="I2509" s="198" t="s">
        <v>6531</v>
      </c>
      <c r="J2509" s="68"/>
      <c r="K2509" s="68"/>
      <c r="L2509" s="68"/>
      <c r="M2509" s="68"/>
      <c r="N2509" s="362"/>
      <c r="O2509" s="362"/>
      <c r="P2509" s="216">
        <v>0</v>
      </c>
      <c r="Q2509" s="216">
        <v>9847.49</v>
      </c>
      <c r="R2509" s="68" t="s">
        <v>638</v>
      </c>
      <c r="S2509" s="363"/>
      <c r="T2509" s="277"/>
    </row>
    <row r="2510" spans="1:20" ht="76.5">
      <c r="A2510" s="192">
        <v>862</v>
      </c>
      <c r="B2510" s="68"/>
      <c r="C2510" s="214" t="s">
        <v>187</v>
      </c>
      <c r="D2510" s="215">
        <v>45162</v>
      </c>
      <c r="E2510" s="192" t="s">
        <v>5335</v>
      </c>
      <c r="F2510" s="192" t="s">
        <v>639</v>
      </c>
      <c r="G2510" s="192">
        <v>6324091</v>
      </c>
      <c r="H2510" s="68"/>
      <c r="I2510" s="198" t="s">
        <v>6532</v>
      </c>
      <c r="J2510" s="68"/>
      <c r="K2510" s="68"/>
      <c r="L2510" s="68"/>
      <c r="M2510" s="68"/>
      <c r="N2510" s="362"/>
      <c r="O2510" s="362"/>
      <c r="P2510" s="216">
        <v>0</v>
      </c>
      <c r="Q2510" s="216">
        <v>20032.099999999999</v>
      </c>
      <c r="R2510" s="68" t="s">
        <v>638</v>
      </c>
      <c r="S2510" s="363"/>
      <c r="T2510" s="277"/>
    </row>
    <row r="2511" spans="1:20" ht="63.75">
      <c r="A2511" s="192">
        <v>66</v>
      </c>
      <c r="B2511" s="68"/>
      <c r="C2511" s="214" t="s">
        <v>46</v>
      </c>
      <c r="D2511" s="215">
        <v>45162</v>
      </c>
      <c r="E2511" s="192" t="s">
        <v>5335</v>
      </c>
      <c r="F2511" s="192" t="s">
        <v>639</v>
      </c>
      <c r="G2511" s="192">
        <v>6324072</v>
      </c>
      <c r="H2511" s="68"/>
      <c r="I2511" s="198" t="s">
        <v>6533</v>
      </c>
      <c r="J2511" s="68"/>
      <c r="K2511" s="68"/>
      <c r="L2511" s="68"/>
      <c r="M2511" s="68"/>
      <c r="N2511" s="362"/>
      <c r="O2511" s="362"/>
      <c r="P2511" s="216">
        <v>0</v>
      </c>
      <c r="Q2511" s="216">
        <v>126286.09</v>
      </c>
      <c r="R2511" s="68" t="s">
        <v>638</v>
      </c>
      <c r="S2511" s="363"/>
      <c r="T2511" s="277"/>
    </row>
    <row r="2512" spans="1:20" ht="76.5">
      <c r="A2512" s="192">
        <v>862</v>
      </c>
      <c r="B2512" s="68"/>
      <c r="C2512" s="214" t="s">
        <v>187</v>
      </c>
      <c r="D2512" s="215">
        <v>45162</v>
      </c>
      <c r="E2512" s="192" t="s">
        <v>5335</v>
      </c>
      <c r="F2512" s="192" t="s">
        <v>639</v>
      </c>
      <c r="G2512" s="192">
        <v>6324115</v>
      </c>
      <c r="H2512" s="68"/>
      <c r="I2512" s="198" t="s">
        <v>6534</v>
      </c>
      <c r="J2512" s="68"/>
      <c r="K2512" s="68"/>
      <c r="L2512" s="68"/>
      <c r="M2512" s="68"/>
      <c r="N2512" s="362"/>
      <c r="O2512" s="362"/>
      <c r="P2512" s="216">
        <v>0</v>
      </c>
      <c r="Q2512" s="216">
        <v>1453.97</v>
      </c>
      <c r="R2512" s="68" t="s">
        <v>638</v>
      </c>
      <c r="S2512" s="363"/>
      <c r="T2512" s="277"/>
    </row>
    <row r="2513" spans="1:20" ht="63.75">
      <c r="A2513" s="192">
        <v>66</v>
      </c>
      <c r="B2513" s="68"/>
      <c r="C2513" s="214" t="s">
        <v>46</v>
      </c>
      <c r="D2513" s="215">
        <v>45162</v>
      </c>
      <c r="E2513" s="192" t="s">
        <v>5335</v>
      </c>
      <c r="F2513" s="192" t="s">
        <v>639</v>
      </c>
      <c r="G2513" s="192">
        <v>6324116</v>
      </c>
      <c r="H2513" s="68"/>
      <c r="I2513" s="198" t="s">
        <v>6535</v>
      </c>
      <c r="J2513" s="68"/>
      <c r="K2513" s="68"/>
      <c r="L2513" s="68"/>
      <c r="M2513" s="68"/>
      <c r="N2513" s="362"/>
      <c r="O2513" s="362"/>
      <c r="P2513" s="216">
        <v>0</v>
      </c>
      <c r="Q2513" s="216">
        <v>20475.169999999998</v>
      </c>
      <c r="R2513" s="68" t="s">
        <v>638</v>
      </c>
      <c r="S2513" s="363"/>
      <c r="T2513" s="277"/>
    </row>
    <row r="2514" spans="1:20" ht="76.5">
      <c r="A2514" s="192">
        <v>862</v>
      </c>
      <c r="B2514" s="68"/>
      <c r="C2514" s="214" t="s">
        <v>187</v>
      </c>
      <c r="D2514" s="215">
        <v>45162</v>
      </c>
      <c r="E2514" s="192" t="s">
        <v>5335</v>
      </c>
      <c r="F2514" s="192" t="s">
        <v>639</v>
      </c>
      <c r="G2514" s="192">
        <v>6324133</v>
      </c>
      <c r="H2514" s="68"/>
      <c r="I2514" s="198" t="s">
        <v>6536</v>
      </c>
      <c r="J2514" s="68"/>
      <c r="K2514" s="68"/>
      <c r="L2514" s="68"/>
      <c r="M2514" s="68"/>
      <c r="N2514" s="362"/>
      <c r="O2514" s="362"/>
      <c r="P2514" s="216">
        <v>0</v>
      </c>
      <c r="Q2514" s="216">
        <v>3307</v>
      </c>
      <c r="R2514" s="68" t="s">
        <v>638</v>
      </c>
      <c r="S2514" s="363"/>
      <c r="T2514" s="277"/>
    </row>
    <row r="2515" spans="1:20" ht="38.25">
      <c r="A2515" s="192">
        <v>213</v>
      </c>
      <c r="B2515" s="68"/>
      <c r="C2515" s="214" t="s">
        <v>91</v>
      </c>
      <c r="D2515" s="215">
        <v>45162</v>
      </c>
      <c r="E2515" s="192" t="s">
        <v>5336</v>
      </c>
      <c r="F2515" s="192" t="s">
        <v>3</v>
      </c>
      <c r="G2515" s="192">
        <v>2135059</v>
      </c>
      <c r="H2515" s="68"/>
      <c r="I2515" s="198" t="s">
        <v>6537</v>
      </c>
      <c r="J2515" s="68"/>
      <c r="K2515" s="68"/>
      <c r="L2515" s="68"/>
      <c r="M2515" s="68"/>
      <c r="N2515" s="362"/>
      <c r="O2515" s="362"/>
      <c r="P2515" s="216">
        <v>0</v>
      </c>
      <c r="Q2515" s="216">
        <v>180</v>
      </c>
      <c r="R2515" s="68" t="s">
        <v>638</v>
      </c>
      <c r="S2515" s="363"/>
      <c r="T2515" s="277"/>
    </row>
    <row r="2516" spans="1:20" ht="51">
      <c r="A2516" s="192">
        <v>16</v>
      </c>
      <c r="B2516" s="68"/>
      <c r="C2516" s="214" t="s">
        <v>40</v>
      </c>
      <c r="D2516" s="215">
        <v>45162</v>
      </c>
      <c r="E2516" s="192" t="s">
        <v>5337</v>
      </c>
      <c r="F2516" s="192" t="s">
        <v>3</v>
      </c>
      <c r="G2516" s="192">
        <v>2134935</v>
      </c>
      <c r="H2516" s="68"/>
      <c r="I2516" s="198" t="s">
        <v>6538</v>
      </c>
      <c r="J2516" s="68"/>
      <c r="K2516" s="68"/>
      <c r="L2516" s="68"/>
      <c r="M2516" s="68"/>
      <c r="N2516" s="362"/>
      <c r="O2516" s="362"/>
      <c r="P2516" s="216">
        <v>0</v>
      </c>
      <c r="Q2516" s="216">
        <v>16125</v>
      </c>
      <c r="R2516" s="68" t="s">
        <v>638</v>
      </c>
      <c r="S2516" s="363"/>
      <c r="T2516" s="277"/>
    </row>
    <row r="2517" spans="1:20" ht="63.75">
      <c r="A2517" s="192">
        <v>86</v>
      </c>
      <c r="B2517" s="68"/>
      <c r="C2517" s="214" t="s">
        <v>50</v>
      </c>
      <c r="D2517" s="215">
        <v>45162</v>
      </c>
      <c r="E2517" s="192" t="s">
        <v>5338</v>
      </c>
      <c r="F2517" s="192" t="s">
        <v>3</v>
      </c>
      <c r="G2517" s="192">
        <v>2134952</v>
      </c>
      <c r="H2517" s="68"/>
      <c r="I2517" s="198" t="s">
        <v>6539</v>
      </c>
      <c r="J2517" s="68"/>
      <c r="K2517" s="68"/>
      <c r="L2517" s="68"/>
      <c r="M2517" s="68"/>
      <c r="N2517" s="362"/>
      <c r="O2517" s="362"/>
      <c r="P2517" s="216">
        <v>0</v>
      </c>
      <c r="Q2517" s="216">
        <v>1940</v>
      </c>
      <c r="R2517" s="68" t="s">
        <v>638</v>
      </c>
      <c r="S2517" s="363"/>
      <c r="T2517" s="277"/>
    </row>
    <row r="2518" spans="1:20" ht="63.75">
      <c r="A2518" s="192">
        <v>342</v>
      </c>
      <c r="B2518" s="68"/>
      <c r="C2518" s="214" t="s">
        <v>137</v>
      </c>
      <c r="D2518" s="215">
        <v>45162</v>
      </c>
      <c r="E2518" s="192" t="s">
        <v>5339</v>
      </c>
      <c r="F2518" s="192" t="s">
        <v>3</v>
      </c>
      <c r="G2518" s="192">
        <v>2134957</v>
      </c>
      <c r="H2518" s="68"/>
      <c r="I2518" s="198" t="s">
        <v>6540</v>
      </c>
      <c r="J2518" s="68"/>
      <c r="K2518" s="68"/>
      <c r="L2518" s="68"/>
      <c r="M2518" s="68"/>
      <c r="N2518" s="362"/>
      <c r="O2518" s="362"/>
      <c r="P2518" s="216">
        <v>0</v>
      </c>
      <c r="Q2518" s="216">
        <v>6351.85</v>
      </c>
      <c r="R2518" s="68" t="s">
        <v>638</v>
      </c>
      <c r="S2518" s="363"/>
      <c r="T2518" s="277"/>
    </row>
    <row r="2519" spans="1:20" ht="51">
      <c r="A2519" s="192">
        <v>86</v>
      </c>
      <c r="B2519" s="68"/>
      <c r="C2519" s="214" t="s">
        <v>50</v>
      </c>
      <c r="D2519" s="215">
        <v>45162</v>
      </c>
      <c r="E2519" s="192" t="s">
        <v>5340</v>
      </c>
      <c r="F2519" s="192" t="s">
        <v>3</v>
      </c>
      <c r="G2519" s="192">
        <v>2134958</v>
      </c>
      <c r="H2519" s="68"/>
      <c r="I2519" s="198" t="s">
        <v>6541</v>
      </c>
      <c r="J2519" s="68"/>
      <c r="K2519" s="68"/>
      <c r="L2519" s="68"/>
      <c r="M2519" s="68"/>
      <c r="N2519" s="362"/>
      <c r="O2519" s="362"/>
      <c r="P2519" s="216">
        <v>0</v>
      </c>
      <c r="Q2519" s="216">
        <v>3240</v>
      </c>
      <c r="R2519" s="68" t="s">
        <v>638</v>
      </c>
      <c r="S2519" s="363"/>
      <c r="T2519" s="277"/>
    </row>
    <row r="2520" spans="1:20" ht="51">
      <c r="A2520" s="192">
        <v>86</v>
      </c>
      <c r="B2520" s="68"/>
      <c r="C2520" s="214" t="s">
        <v>50</v>
      </c>
      <c r="D2520" s="215">
        <v>45162</v>
      </c>
      <c r="E2520" s="192" t="s">
        <v>5341</v>
      </c>
      <c r="F2520" s="192" t="s">
        <v>3</v>
      </c>
      <c r="G2520" s="192">
        <v>2134961</v>
      </c>
      <c r="H2520" s="68"/>
      <c r="I2520" s="198" t="s">
        <v>6542</v>
      </c>
      <c r="J2520" s="68"/>
      <c r="K2520" s="68"/>
      <c r="L2520" s="68"/>
      <c r="M2520" s="68"/>
      <c r="N2520" s="362"/>
      <c r="O2520" s="362"/>
      <c r="P2520" s="216">
        <v>0</v>
      </c>
      <c r="Q2520" s="216">
        <v>10350</v>
      </c>
      <c r="R2520" s="68" t="s">
        <v>638</v>
      </c>
      <c r="S2520" s="363"/>
      <c r="T2520" s="277"/>
    </row>
    <row r="2521" spans="1:20" ht="51">
      <c r="A2521" s="192">
        <v>66</v>
      </c>
      <c r="B2521" s="68"/>
      <c r="C2521" s="214" t="s">
        <v>46</v>
      </c>
      <c r="D2521" s="215">
        <v>45162</v>
      </c>
      <c r="E2521" s="192" t="s">
        <v>5342</v>
      </c>
      <c r="F2521" s="192" t="s">
        <v>3</v>
      </c>
      <c r="G2521" s="192">
        <v>2134966</v>
      </c>
      <c r="H2521" s="68"/>
      <c r="I2521" s="198" t="s">
        <v>6543</v>
      </c>
      <c r="J2521" s="68"/>
      <c r="K2521" s="68"/>
      <c r="L2521" s="68"/>
      <c r="M2521" s="68"/>
      <c r="N2521" s="362"/>
      <c r="O2521" s="362"/>
      <c r="P2521" s="216">
        <v>0</v>
      </c>
      <c r="Q2521" s="216">
        <v>1006.4</v>
      </c>
      <c r="R2521" s="68" t="s">
        <v>638</v>
      </c>
      <c r="S2521" s="363"/>
      <c r="T2521" s="277"/>
    </row>
    <row r="2522" spans="1:20" ht="76.5">
      <c r="A2522" s="192">
        <v>525</v>
      </c>
      <c r="B2522" s="68"/>
      <c r="C2522" s="214" t="s">
        <v>164</v>
      </c>
      <c r="D2522" s="215">
        <v>45162</v>
      </c>
      <c r="E2522" s="192" t="s">
        <v>5343</v>
      </c>
      <c r="F2522" s="192" t="s">
        <v>6</v>
      </c>
      <c r="G2522" s="192">
        <v>1067173</v>
      </c>
      <c r="H2522" s="68"/>
      <c r="I2522" s="198" t="s">
        <v>6544</v>
      </c>
      <c r="J2522" s="68"/>
      <c r="K2522" s="68"/>
      <c r="L2522" s="68"/>
      <c r="M2522" s="68"/>
      <c r="N2522" s="362"/>
      <c r="O2522" s="362"/>
      <c r="P2522" s="216">
        <v>0</v>
      </c>
      <c r="Q2522" s="216">
        <v>240100</v>
      </c>
      <c r="R2522" s="68" t="s">
        <v>638</v>
      </c>
      <c r="S2522" s="363"/>
      <c r="T2522" s="277"/>
    </row>
    <row r="2523" spans="1:20" ht="63.75">
      <c r="A2523" s="192">
        <v>585</v>
      </c>
      <c r="B2523" s="68"/>
      <c r="C2523" s="214" t="s">
        <v>171</v>
      </c>
      <c r="D2523" s="215">
        <v>45162</v>
      </c>
      <c r="E2523" s="192" t="s">
        <v>5344</v>
      </c>
      <c r="F2523" s="192" t="s">
        <v>6</v>
      </c>
      <c r="G2523" s="192">
        <v>1067174</v>
      </c>
      <c r="H2523" s="68"/>
      <c r="I2523" s="198" t="s">
        <v>6545</v>
      </c>
      <c r="J2523" s="68"/>
      <c r="K2523" s="68"/>
      <c r="L2523" s="68"/>
      <c r="M2523" s="68"/>
      <c r="N2523" s="362"/>
      <c r="O2523" s="362"/>
      <c r="P2523" s="216">
        <v>0</v>
      </c>
      <c r="Q2523" s="216">
        <v>12896.8</v>
      </c>
      <c r="R2523" s="68" t="s">
        <v>638</v>
      </c>
      <c r="S2523" s="363"/>
      <c r="T2523" s="277"/>
    </row>
    <row r="2524" spans="1:20" ht="51">
      <c r="A2524" s="192">
        <v>513</v>
      </c>
      <c r="B2524" s="68"/>
      <c r="C2524" s="214" t="s">
        <v>160</v>
      </c>
      <c r="D2524" s="215">
        <v>45162</v>
      </c>
      <c r="E2524" s="192" t="s">
        <v>5345</v>
      </c>
      <c r="F2524" s="192" t="s">
        <v>14</v>
      </c>
      <c r="G2524" s="192">
        <v>2386250</v>
      </c>
      <c r="H2524" s="68"/>
      <c r="I2524" s="198" t="s">
        <v>6546</v>
      </c>
      <c r="J2524" s="68"/>
      <c r="K2524" s="68"/>
      <c r="L2524" s="68"/>
      <c r="M2524" s="68"/>
      <c r="N2524" s="362"/>
      <c r="O2524" s="362"/>
      <c r="P2524" s="216">
        <v>50</v>
      </c>
      <c r="Q2524" s="216">
        <v>0</v>
      </c>
      <c r="R2524" s="68" t="s">
        <v>638</v>
      </c>
      <c r="S2524" s="363"/>
      <c r="T2524" s="277"/>
    </row>
    <row r="2525" spans="1:20" ht="51">
      <c r="A2525" s="192">
        <v>513</v>
      </c>
      <c r="B2525" s="68"/>
      <c r="C2525" s="214" t="s">
        <v>160</v>
      </c>
      <c r="D2525" s="215">
        <v>45162</v>
      </c>
      <c r="E2525" s="192" t="s">
        <v>5346</v>
      </c>
      <c r="F2525" s="192" t="s">
        <v>14</v>
      </c>
      <c r="G2525" s="192">
        <v>2386252</v>
      </c>
      <c r="H2525" s="68"/>
      <c r="I2525" s="198" t="s">
        <v>6547</v>
      </c>
      <c r="J2525" s="68"/>
      <c r="K2525" s="68"/>
      <c r="L2525" s="68"/>
      <c r="M2525" s="68"/>
      <c r="N2525" s="362"/>
      <c r="O2525" s="362"/>
      <c r="P2525" s="216">
        <v>50</v>
      </c>
      <c r="Q2525" s="216">
        <v>0</v>
      </c>
      <c r="R2525" s="68" t="s">
        <v>638</v>
      </c>
      <c r="S2525" s="363"/>
      <c r="T2525" s="277"/>
    </row>
    <row r="2526" spans="1:20" ht="63.75">
      <c r="A2526" s="192">
        <v>513</v>
      </c>
      <c r="B2526" s="68"/>
      <c r="C2526" s="214" t="s">
        <v>160</v>
      </c>
      <c r="D2526" s="215">
        <v>45162</v>
      </c>
      <c r="E2526" s="192" t="s">
        <v>5347</v>
      </c>
      <c r="F2526" s="192" t="s">
        <v>14</v>
      </c>
      <c r="G2526" s="192">
        <v>2386254</v>
      </c>
      <c r="H2526" s="68"/>
      <c r="I2526" s="198" t="s">
        <v>6548</v>
      </c>
      <c r="J2526" s="68"/>
      <c r="K2526" s="68"/>
      <c r="L2526" s="68"/>
      <c r="M2526" s="68"/>
      <c r="N2526" s="362"/>
      <c r="O2526" s="362"/>
      <c r="P2526" s="216">
        <v>50</v>
      </c>
      <c r="Q2526" s="216">
        <v>0</v>
      </c>
      <c r="R2526" s="68" t="s">
        <v>638</v>
      </c>
      <c r="S2526" s="363"/>
      <c r="T2526" s="277"/>
    </row>
    <row r="2527" spans="1:20" ht="63.75">
      <c r="A2527" s="192">
        <v>513</v>
      </c>
      <c r="B2527" s="68"/>
      <c r="C2527" s="214" t="s">
        <v>160</v>
      </c>
      <c r="D2527" s="215">
        <v>45162</v>
      </c>
      <c r="E2527" s="192" t="s">
        <v>5348</v>
      </c>
      <c r="F2527" s="192" t="s">
        <v>14</v>
      </c>
      <c r="G2527" s="192">
        <v>2386256</v>
      </c>
      <c r="H2527" s="68"/>
      <c r="I2527" s="198" t="s">
        <v>6549</v>
      </c>
      <c r="J2527" s="68"/>
      <c r="K2527" s="68"/>
      <c r="L2527" s="68"/>
      <c r="M2527" s="68"/>
      <c r="N2527" s="362"/>
      <c r="O2527" s="362"/>
      <c r="P2527" s="216">
        <v>50</v>
      </c>
      <c r="Q2527" s="216">
        <v>0</v>
      </c>
      <c r="R2527" s="68" t="s">
        <v>638</v>
      </c>
      <c r="S2527" s="363"/>
      <c r="T2527" s="277"/>
    </row>
    <row r="2528" spans="1:20" ht="76.5">
      <c r="A2528" s="192">
        <v>513</v>
      </c>
      <c r="B2528" s="68"/>
      <c r="C2528" s="214" t="s">
        <v>160</v>
      </c>
      <c r="D2528" s="215">
        <v>45162</v>
      </c>
      <c r="E2528" s="192" t="s">
        <v>5349</v>
      </c>
      <c r="F2528" s="192" t="s">
        <v>14</v>
      </c>
      <c r="G2528" s="192">
        <v>2386258</v>
      </c>
      <c r="H2528" s="68"/>
      <c r="I2528" s="198" t="s">
        <v>6550</v>
      </c>
      <c r="J2528" s="68"/>
      <c r="K2528" s="68"/>
      <c r="L2528" s="68"/>
      <c r="M2528" s="68"/>
      <c r="N2528" s="362"/>
      <c r="O2528" s="362"/>
      <c r="P2528" s="216">
        <v>50</v>
      </c>
      <c r="Q2528" s="216">
        <v>0</v>
      </c>
      <c r="R2528" s="68" t="s">
        <v>638</v>
      </c>
      <c r="S2528" s="363"/>
      <c r="T2528" s="277"/>
    </row>
    <row r="2529" spans="1:20" ht="76.5">
      <c r="A2529" s="192">
        <v>117</v>
      </c>
      <c r="B2529" s="68"/>
      <c r="C2529" s="214" t="s">
        <v>54</v>
      </c>
      <c r="D2529" s="215">
        <v>45162</v>
      </c>
      <c r="E2529" s="192" t="s">
        <v>5350</v>
      </c>
      <c r="F2529" s="192" t="s">
        <v>10</v>
      </c>
      <c r="G2529" s="192">
        <v>1067175</v>
      </c>
      <c r="H2529" s="68"/>
      <c r="I2529" s="198" t="s">
        <v>6551</v>
      </c>
      <c r="J2529" s="68"/>
      <c r="K2529" s="68"/>
      <c r="L2529" s="68"/>
      <c r="M2529" s="68"/>
      <c r="N2529" s="362"/>
      <c r="O2529" s="362"/>
      <c r="P2529" s="216">
        <v>50</v>
      </c>
      <c r="Q2529" s="216">
        <v>0</v>
      </c>
      <c r="R2529" s="68" t="s">
        <v>638</v>
      </c>
      <c r="S2529" s="363"/>
      <c r="T2529" s="277"/>
    </row>
    <row r="2530" spans="1:20" ht="76.5">
      <c r="A2530" s="192">
        <v>117</v>
      </c>
      <c r="B2530" s="68"/>
      <c r="C2530" s="214" t="s">
        <v>54</v>
      </c>
      <c r="D2530" s="215">
        <v>45162</v>
      </c>
      <c r="E2530" s="192" t="s">
        <v>5351</v>
      </c>
      <c r="F2530" s="192" t="s">
        <v>10</v>
      </c>
      <c r="G2530" s="192">
        <v>1067177</v>
      </c>
      <c r="H2530" s="68"/>
      <c r="I2530" s="198" t="s">
        <v>6552</v>
      </c>
      <c r="J2530" s="68"/>
      <c r="K2530" s="68"/>
      <c r="L2530" s="68"/>
      <c r="M2530" s="68"/>
      <c r="N2530" s="362"/>
      <c r="O2530" s="362"/>
      <c r="P2530" s="216">
        <v>50</v>
      </c>
      <c r="Q2530" s="216">
        <v>0</v>
      </c>
      <c r="R2530" s="68" t="s">
        <v>638</v>
      </c>
      <c r="S2530" s="363"/>
      <c r="T2530" s="277"/>
    </row>
    <row r="2531" spans="1:20" ht="89.25">
      <c r="A2531" s="192">
        <v>389</v>
      </c>
      <c r="B2531" s="68"/>
      <c r="C2531" s="214" t="s">
        <v>1422</v>
      </c>
      <c r="D2531" s="215">
        <v>45162</v>
      </c>
      <c r="E2531" s="192" t="s">
        <v>5352</v>
      </c>
      <c r="F2531" s="192" t="s">
        <v>10</v>
      </c>
      <c r="G2531" s="192">
        <v>1067180</v>
      </c>
      <c r="H2531" s="68"/>
      <c r="I2531" s="198" t="s">
        <v>6553</v>
      </c>
      <c r="J2531" s="68"/>
      <c r="K2531" s="68"/>
      <c r="L2531" s="68"/>
      <c r="M2531" s="68"/>
      <c r="N2531" s="362"/>
      <c r="O2531" s="362"/>
      <c r="P2531" s="216">
        <v>50</v>
      </c>
      <c r="Q2531" s="216">
        <v>0</v>
      </c>
      <c r="R2531" s="68" t="s">
        <v>638</v>
      </c>
      <c r="S2531" s="363"/>
      <c r="T2531" s="277"/>
    </row>
    <row r="2532" spans="1:20" ht="76.5">
      <c r="A2532" s="192">
        <v>389</v>
      </c>
      <c r="B2532" s="68"/>
      <c r="C2532" s="214" t="s">
        <v>1422</v>
      </c>
      <c r="D2532" s="215">
        <v>45162</v>
      </c>
      <c r="E2532" s="192" t="s">
        <v>5353</v>
      </c>
      <c r="F2532" s="192" t="s">
        <v>10</v>
      </c>
      <c r="G2532" s="192">
        <v>1067181</v>
      </c>
      <c r="H2532" s="68"/>
      <c r="I2532" s="198" t="s">
        <v>6554</v>
      </c>
      <c r="J2532" s="68"/>
      <c r="K2532" s="68"/>
      <c r="L2532" s="68"/>
      <c r="M2532" s="68"/>
      <c r="N2532" s="362"/>
      <c r="O2532" s="362"/>
      <c r="P2532" s="216">
        <v>50</v>
      </c>
      <c r="Q2532" s="216">
        <v>0</v>
      </c>
      <c r="R2532" s="68" t="s">
        <v>638</v>
      </c>
      <c r="S2532" s="363"/>
      <c r="T2532" s="277"/>
    </row>
    <row r="2533" spans="1:20" ht="89.25">
      <c r="A2533" s="192">
        <v>597</v>
      </c>
      <c r="B2533" s="68"/>
      <c r="C2533" s="214" t="s">
        <v>677</v>
      </c>
      <c r="D2533" s="215">
        <v>45162</v>
      </c>
      <c r="E2533" s="192" t="s">
        <v>5354</v>
      </c>
      <c r="F2533" s="192" t="s">
        <v>10</v>
      </c>
      <c r="G2533" s="192">
        <v>1067183</v>
      </c>
      <c r="H2533" s="68"/>
      <c r="I2533" s="198" t="s">
        <v>6555</v>
      </c>
      <c r="J2533" s="68"/>
      <c r="K2533" s="68"/>
      <c r="L2533" s="68"/>
      <c r="M2533" s="68"/>
      <c r="N2533" s="362"/>
      <c r="O2533" s="362"/>
      <c r="P2533" s="216">
        <v>3925.97</v>
      </c>
      <c r="Q2533" s="216">
        <v>0</v>
      </c>
      <c r="R2533" s="68" t="s">
        <v>638</v>
      </c>
      <c r="S2533" s="363"/>
      <c r="T2533" s="277"/>
    </row>
    <row r="2534" spans="1:20" ht="102">
      <c r="A2534" s="192">
        <v>117</v>
      </c>
      <c r="B2534" s="68"/>
      <c r="C2534" s="214" t="s">
        <v>54</v>
      </c>
      <c r="D2534" s="215">
        <v>45162</v>
      </c>
      <c r="E2534" s="192" t="s">
        <v>5355</v>
      </c>
      <c r="F2534" s="192" t="s">
        <v>10</v>
      </c>
      <c r="G2534" s="192">
        <v>1067208</v>
      </c>
      <c r="H2534" s="68"/>
      <c r="I2534" s="198" t="s">
        <v>6556</v>
      </c>
      <c r="J2534" s="68"/>
      <c r="K2534" s="68"/>
      <c r="L2534" s="68"/>
      <c r="M2534" s="68"/>
      <c r="N2534" s="362"/>
      <c r="O2534" s="362"/>
      <c r="P2534" s="216">
        <v>50</v>
      </c>
      <c r="Q2534" s="216">
        <v>0</v>
      </c>
      <c r="R2534" s="68" t="s">
        <v>638</v>
      </c>
      <c r="S2534" s="363"/>
      <c r="T2534" s="277"/>
    </row>
    <row r="2535" spans="1:20" ht="76.5">
      <c r="A2535" s="192">
        <v>117</v>
      </c>
      <c r="B2535" s="68"/>
      <c r="C2535" s="214" t="s">
        <v>54</v>
      </c>
      <c r="D2535" s="215">
        <v>45162</v>
      </c>
      <c r="E2535" s="192" t="s">
        <v>5356</v>
      </c>
      <c r="F2535" s="192" t="s">
        <v>10</v>
      </c>
      <c r="G2535" s="192">
        <v>1067202</v>
      </c>
      <c r="H2535" s="68"/>
      <c r="I2535" s="198" t="s">
        <v>6557</v>
      </c>
      <c r="J2535" s="68"/>
      <c r="K2535" s="68"/>
      <c r="L2535" s="68"/>
      <c r="M2535" s="68"/>
      <c r="N2535" s="362"/>
      <c r="O2535" s="362"/>
      <c r="P2535" s="216">
        <v>50</v>
      </c>
      <c r="Q2535" s="216">
        <v>0</v>
      </c>
      <c r="R2535" s="68" t="s">
        <v>638</v>
      </c>
      <c r="S2535" s="363"/>
      <c r="T2535" s="277"/>
    </row>
    <row r="2536" spans="1:20" ht="89.25">
      <c r="A2536" s="192">
        <v>117</v>
      </c>
      <c r="B2536" s="68"/>
      <c r="C2536" s="214" t="s">
        <v>54</v>
      </c>
      <c r="D2536" s="215">
        <v>45162</v>
      </c>
      <c r="E2536" s="192" t="s">
        <v>5357</v>
      </c>
      <c r="F2536" s="192" t="s">
        <v>10</v>
      </c>
      <c r="G2536" s="192">
        <v>1067211</v>
      </c>
      <c r="H2536" s="68"/>
      <c r="I2536" s="198" t="s">
        <v>6558</v>
      </c>
      <c r="J2536" s="68"/>
      <c r="K2536" s="68"/>
      <c r="L2536" s="68"/>
      <c r="M2536" s="68"/>
      <c r="N2536" s="362"/>
      <c r="O2536" s="362"/>
      <c r="P2536" s="216">
        <v>50</v>
      </c>
      <c r="Q2536" s="216">
        <v>0</v>
      </c>
      <c r="R2536" s="68" t="s">
        <v>638</v>
      </c>
      <c r="S2536" s="363"/>
      <c r="T2536" s="277"/>
    </row>
    <row r="2537" spans="1:20" ht="89.25">
      <c r="A2537" s="192">
        <v>389</v>
      </c>
      <c r="B2537" s="68"/>
      <c r="C2537" s="214" t="s">
        <v>1422</v>
      </c>
      <c r="D2537" s="215">
        <v>45162</v>
      </c>
      <c r="E2537" s="192" t="s">
        <v>5358</v>
      </c>
      <c r="F2537" s="192" t="s">
        <v>10</v>
      </c>
      <c r="G2537" s="192">
        <v>1067213</v>
      </c>
      <c r="H2537" s="68"/>
      <c r="I2537" s="198" t="s">
        <v>6559</v>
      </c>
      <c r="J2537" s="68"/>
      <c r="K2537" s="68"/>
      <c r="L2537" s="68"/>
      <c r="M2537" s="68"/>
      <c r="N2537" s="362"/>
      <c r="O2537" s="362"/>
      <c r="P2537" s="216">
        <v>50</v>
      </c>
      <c r="Q2537" s="216">
        <v>0</v>
      </c>
      <c r="R2537" s="68" t="s">
        <v>638</v>
      </c>
      <c r="S2537" s="363"/>
      <c r="T2537" s="277"/>
    </row>
    <row r="2538" spans="1:20" ht="89.25">
      <c r="A2538" s="192">
        <v>117</v>
      </c>
      <c r="B2538" s="68"/>
      <c r="C2538" s="214" t="s">
        <v>54</v>
      </c>
      <c r="D2538" s="215">
        <v>45162</v>
      </c>
      <c r="E2538" s="192" t="s">
        <v>5359</v>
      </c>
      <c r="F2538" s="192" t="s">
        <v>10</v>
      </c>
      <c r="G2538" s="192">
        <v>1067223</v>
      </c>
      <c r="H2538" s="68"/>
      <c r="I2538" s="198" t="s">
        <v>6560</v>
      </c>
      <c r="J2538" s="68"/>
      <c r="K2538" s="68"/>
      <c r="L2538" s="68"/>
      <c r="M2538" s="68"/>
      <c r="N2538" s="362"/>
      <c r="O2538" s="362"/>
      <c r="P2538" s="216">
        <v>50</v>
      </c>
      <c r="Q2538" s="216">
        <v>0</v>
      </c>
      <c r="R2538" s="68" t="s">
        <v>638</v>
      </c>
      <c r="S2538" s="363"/>
      <c r="T2538" s="277"/>
    </row>
    <row r="2539" spans="1:20" ht="89.25">
      <c r="A2539" s="192">
        <v>117</v>
      </c>
      <c r="B2539" s="68"/>
      <c r="C2539" s="214" t="s">
        <v>54</v>
      </c>
      <c r="D2539" s="215">
        <v>45162</v>
      </c>
      <c r="E2539" s="192" t="s">
        <v>5360</v>
      </c>
      <c r="F2539" s="192" t="s">
        <v>10</v>
      </c>
      <c r="G2539" s="192">
        <v>1067231</v>
      </c>
      <c r="H2539" s="68"/>
      <c r="I2539" s="198" t="s">
        <v>6561</v>
      </c>
      <c r="J2539" s="68"/>
      <c r="K2539" s="68"/>
      <c r="L2539" s="68"/>
      <c r="M2539" s="68"/>
      <c r="N2539" s="362"/>
      <c r="O2539" s="362"/>
      <c r="P2539" s="216">
        <v>50</v>
      </c>
      <c r="Q2539" s="216">
        <v>0</v>
      </c>
      <c r="R2539" s="68" t="s">
        <v>638</v>
      </c>
      <c r="S2539" s="363"/>
      <c r="T2539" s="277"/>
    </row>
    <row r="2540" spans="1:20" ht="89.25">
      <c r="A2540" s="192">
        <v>117</v>
      </c>
      <c r="B2540" s="68"/>
      <c r="C2540" s="214" t="s">
        <v>54</v>
      </c>
      <c r="D2540" s="215">
        <v>45162</v>
      </c>
      <c r="E2540" s="192" t="s">
        <v>5361</v>
      </c>
      <c r="F2540" s="192" t="s">
        <v>10</v>
      </c>
      <c r="G2540" s="192">
        <v>1067232</v>
      </c>
      <c r="H2540" s="68"/>
      <c r="I2540" s="198" t="s">
        <v>6562</v>
      </c>
      <c r="J2540" s="68"/>
      <c r="K2540" s="68"/>
      <c r="L2540" s="68"/>
      <c r="M2540" s="68"/>
      <c r="N2540" s="362"/>
      <c r="O2540" s="362"/>
      <c r="P2540" s="216">
        <v>50</v>
      </c>
      <c r="Q2540" s="216">
        <v>0</v>
      </c>
      <c r="R2540" s="68" t="s">
        <v>638</v>
      </c>
      <c r="S2540" s="363"/>
      <c r="T2540" s="277"/>
    </row>
    <row r="2541" spans="1:20" ht="63.75">
      <c r="A2541" s="192">
        <v>373</v>
      </c>
      <c r="B2541" s="68"/>
      <c r="C2541" s="214" t="s">
        <v>607</v>
      </c>
      <c r="D2541" s="215">
        <v>45163</v>
      </c>
      <c r="E2541" s="192" t="s">
        <v>5362</v>
      </c>
      <c r="F2541" s="192" t="s">
        <v>3</v>
      </c>
      <c r="G2541" s="192">
        <v>2135223</v>
      </c>
      <c r="H2541" s="68"/>
      <c r="I2541" s="198" t="s">
        <v>6563</v>
      </c>
      <c r="J2541" s="68"/>
      <c r="K2541" s="68"/>
      <c r="L2541" s="68"/>
      <c r="M2541" s="68"/>
      <c r="N2541" s="362"/>
      <c r="O2541" s="362"/>
      <c r="P2541" s="216">
        <v>0</v>
      </c>
      <c r="Q2541" s="216">
        <v>176.71</v>
      </c>
      <c r="R2541" s="68" t="s">
        <v>638</v>
      </c>
      <c r="S2541" s="363"/>
      <c r="T2541" s="277"/>
    </row>
    <row r="2542" spans="1:20" ht="51">
      <c r="A2542" s="192">
        <v>46</v>
      </c>
      <c r="B2542" s="68"/>
      <c r="C2542" s="214" t="s">
        <v>1379</v>
      </c>
      <c r="D2542" s="215">
        <v>45163</v>
      </c>
      <c r="E2542" s="192" t="s">
        <v>5363</v>
      </c>
      <c r="F2542" s="192" t="s">
        <v>3</v>
      </c>
      <c r="G2542" s="192">
        <v>2135238</v>
      </c>
      <c r="H2542" s="68"/>
      <c r="I2542" s="198" t="s">
        <v>6564</v>
      </c>
      <c r="J2542" s="68"/>
      <c r="K2542" s="68"/>
      <c r="L2542" s="68"/>
      <c r="M2542" s="68"/>
      <c r="N2542" s="362"/>
      <c r="O2542" s="362"/>
      <c r="P2542" s="216">
        <v>0</v>
      </c>
      <c r="Q2542" s="216">
        <v>2500</v>
      </c>
      <c r="R2542" s="68" t="s">
        <v>638</v>
      </c>
      <c r="S2542" s="363"/>
      <c r="T2542" s="277"/>
    </row>
    <row r="2543" spans="1:20" ht="63.75">
      <c r="A2543" s="192">
        <v>206</v>
      </c>
      <c r="B2543" s="68"/>
      <c r="C2543" s="214" t="s">
        <v>87</v>
      </c>
      <c r="D2543" s="215">
        <v>45163</v>
      </c>
      <c r="E2543" s="192" t="s">
        <v>5364</v>
      </c>
      <c r="F2543" s="192" t="s">
        <v>3</v>
      </c>
      <c r="G2543" s="192">
        <v>2135242</v>
      </c>
      <c r="H2543" s="68"/>
      <c r="I2543" s="198" t="s">
        <v>6565</v>
      </c>
      <c r="J2543" s="68"/>
      <c r="K2543" s="68"/>
      <c r="L2543" s="68"/>
      <c r="M2543" s="68"/>
      <c r="N2543" s="362"/>
      <c r="O2543" s="362"/>
      <c r="P2543" s="216">
        <v>0</v>
      </c>
      <c r="Q2543" s="216">
        <v>20</v>
      </c>
      <c r="R2543" s="68" t="s">
        <v>638</v>
      </c>
      <c r="S2543" s="363"/>
      <c r="T2543" s="277"/>
    </row>
    <row r="2544" spans="1:20" ht="51">
      <c r="A2544" s="192">
        <v>41</v>
      </c>
      <c r="B2544" s="68"/>
      <c r="C2544" s="214" t="s">
        <v>44</v>
      </c>
      <c r="D2544" s="215">
        <v>45163</v>
      </c>
      <c r="E2544" s="192" t="s">
        <v>5365</v>
      </c>
      <c r="F2544" s="192" t="s">
        <v>3</v>
      </c>
      <c r="G2544" s="192">
        <v>2135247</v>
      </c>
      <c r="H2544" s="68"/>
      <c r="I2544" s="198" t="s">
        <v>6566</v>
      </c>
      <c r="J2544" s="68"/>
      <c r="K2544" s="68"/>
      <c r="L2544" s="68"/>
      <c r="M2544" s="68"/>
      <c r="N2544" s="362"/>
      <c r="O2544" s="362"/>
      <c r="P2544" s="216">
        <v>0</v>
      </c>
      <c r="Q2544" s="216">
        <v>10</v>
      </c>
      <c r="R2544" s="68" t="s">
        <v>638</v>
      </c>
      <c r="S2544" s="363"/>
      <c r="T2544" s="277"/>
    </row>
    <row r="2545" spans="1:20" ht="63.75">
      <c r="A2545" s="192">
        <v>86</v>
      </c>
      <c r="B2545" s="68"/>
      <c r="C2545" s="214" t="s">
        <v>50</v>
      </c>
      <c r="D2545" s="215">
        <v>45163</v>
      </c>
      <c r="E2545" s="192" t="s">
        <v>5366</v>
      </c>
      <c r="F2545" s="192" t="s">
        <v>3</v>
      </c>
      <c r="G2545" s="192">
        <v>2135252</v>
      </c>
      <c r="H2545" s="68"/>
      <c r="I2545" s="198" t="s">
        <v>6567</v>
      </c>
      <c r="J2545" s="68"/>
      <c r="K2545" s="68"/>
      <c r="L2545" s="68"/>
      <c r="M2545" s="68"/>
      <c r="N2545" s="362"/>
      <c r="O2545" s="362"/>
      <c r="P2545" s="216">
        <v>0</v>
      </c>
      <c r="Q2545" s="216">
        <v>1169</v>
      </c>
      <c r="R2545" s="68" t="s">
        <v>638</v>
      </c>
      <c r="S2545" s="363"/>
      <c r="T2545" s="277"/>
    </row>
    <row r="2546" spans="1:20" ht="63.75">
      <c r="A2546" s="192">
        <v>41</v>
      </c>
      <c r="B2546" s="68"/>
      <c r="C2546" s="214" t="s">
        <v>44</v>
      </c>
      <c r="D2546" s="215">
        <v>45163</v>
      </c>
      <c r="E2546" s="192" t="s">
        <v>5367</v>
      </c>
      <c r="F2546" s="192" t="s">
        <v>3</v>
      </c>
      <c r="G2546" s="192">
        <v>2135275</v>
      </c>
      <c r="H2546" s="68"/>
      <c r="I2546" s="198" t="s">
        <v>6568</v>
      </c>
      <c r="J2546" s="68"/>
      <c r="K2546" s="68"/>
      <c r="L2546" s="68"/>
      <c r="M2546" s="68"/>
      <c r="N2546" s="362"/>
      <c r="O2546" s="362"/>
      <c r="P2546" s="216">
        <v>0</v>
      </c>
      <c r="Q2546" s="216">
        <v>378.92</v>
      </c>
      <c r="R2546" s="68" t="s">
        <v>638</v>
      </c>
      <c r="S2546" s="363"/>
      <c r="T2546" s="277"/>
    </row>
    <row r="2547" spans="1:20" ht="38.25">
      <c r="A2547" s="192">
        <v>213</v>
      </c>
      <c r="B2547" s="68"/>
      <c r="C2547" s="214" t="s">
        <v>91</v>
      </c>
      <c r="D2547" s="215">
        <v>45163</v>
      </c>
      <c r="E2547" s="192" t="s">
        <v>5368</v>
      </c>
      <c r="F2547" s="192" t="s">
        <v>3</v>
      </c>
      <c r="G2547" s="192">
        <v>2135298</v>
      </c>
      <c r="H2547" s="68"/>
      <c r="I2547" s="198" t="s">
        <v>6569</v>
      </c>
      <c r="J2547" s="68"/>
      <c r="K2547" s="68"/>
      <c r="L2547" s="68"/>
      <c r="M2547" s="68"/>
      <c r="N2547" s="362"/>
      <c r="O2547" s="362"/>
      <c r="P2547" s="216">
        <v>0</v>
      </c>
      <c r="Q2547" s="216">
        <v>649</v>
      </c>
      <c r="R2547" s="68" t="s">
        <v>638</v>
      </c>
      <c r="S2547" s="363"/>
      <c r="T2547" s="277"/>
    </row>
    <row r="2548" spans="1:20" ht="63.75">
      <c r="A2548" s="192">
        <v>35</v>
      </c>
      <c r="B2548" s="68"/>
      <c r="C2548" s="214" t="s">
        <v>43</v>
      </c>
      <c r="D2548" s="215">
        <v>45163</v>
      </c>
      <c r="E2548" s="192" t="s">
        <v>5369</v>
      </c>
      <c r="F2548" s="192" t="s">
        <v>3</v>
      </c>
      <c r="G2548" s="192">
        <v>2135299</v>
      </c>
      <c r="H2548" s="68"/>
      <c r="I2548" s="198" t="s">
        <v>6570</v>
      </c>
      <c r="J2548" s="68"/>
      <c r="K2548" s="68"/>
      <c r="L2548" s="68"/>
      <c r="M2548" s="68"/>
      <c r="N2548" s="362"/>
      <c r="O2548" s="362"/>
      <c r="P2548" s="216">
        <v>0</v>
      </c>
      <c r="Q2548" s="216">
        <v>556.5</v>
      </c>
      <c r="R2548" s="68" t="s">
        <v>638</v>
      </c>
      <c r="S2548" s="363"/>
      <c r="T2548" s="277"/>
    </row>
    <row r="2549" spans="1:20" ht="38.25">
      <c r="A2549" s="192">
        <v>213</v>
      </c>
      <c r="B2549" s="68"/>
      <c r="C2549" s="214" t="s">
        <v>91</v>
      </c>
      <c r="D2549" s="215">
        <v>45163</v>
      </c>
      <c r="E2549" s="192" t="s">
        <v>5370</v>
      </c>
      <c r="F2549" s="192" t="s">
        <v>3</v>
      </c>
      <c r="G2549" s="192">
        <v>2135300</v>
      </c>
      <c r="H2549" s="68"/>
      <c r="I2549" s="198" t="s">
        <v>6569</v>
      </c>
      <c r="J2549" s="68"/>
      <c r="K2549" s="68"/>
      <c r="L2549" s="68"/>
      <c r="M2549" s="68"/>
      <c r="N2549" s="362"/>
      <c r="O2549" s="362"/>
      <c r="P2549" s="216">
        <v>0</v>
      </c>
      <c r="Q2549" s="216">
        <v>653</v>
      </c>
      <c r="R2549" s="68" t="s">
        <v>638</v>
      </c>
      <c r="S2549" s="363"/>
      <c r="T2549" s="277"/>
    </row>
    <row r="2550" spans="1:20" ht="38.25">
      <c r="A2550" s="192" t="s">
        <v>550</v>
      </c>
      <c r="B2550" s="68"/>
      <c r="C2550" s="214" t="s">
        <v>589</v>
      </c>
      <c r="D2550" s="215">
        <v>45163</v>
      </c>
      <c r="E2550" s="192" t="s">
        <v>5371</v>
      </c>
      <c r="F2550" s="192" t="s">
        <v>3</v>
      </c>
      <c r="G2550" s="192">
        <v>2135302</v>
      </c>
      <c r="H2550" s="68"/>
      <c r="I2550" s="198" t="s">
        <v>6571</v>
      </c>
      <c r="J2550" s="68"/>
      <c r="K2550" s="68"/>
      <c r="L2550" s="68"/>
      <c r="M2550" s="68"/>
      <c r="N2550" s="362"/>
      <c r="O2550" s="362"/>
      <c r="P2550" s="216">
        <v>0</v>
      </c>
      <c r="Q2550" s="216">
        <v>2086.14</v>
      </c>
      <c r="R2550" s="68" t="s">
        <v>638</v>
      </c>
      <c r="S2550" s="363"/>
      <c r="T2550" s="277"/>
    </row>
    <row r="2551" spans="1:20" ht="63.75">
      <c r="A2551" s="192" t="s">
        <v>550</v>
      </c>
      <c r="B2551" s="68"/>
      <c r="C2551" s="214" t="s">
        <v>589</v>
      </c>
      <c r="D2551" s="215">
        <v>45163</v>
      </c>
      <c r="E2551" s="192" t="s">
        <v>5372</v>
      </c>
      <c r="F2551" s="192" t="s">
        <v>3</v>
      </c>
      <c r="G2551" s="192">
        <v>2135323</v>
      </c>
      <c r="H2551" s="68"/>
      <c r="I2551" s="198" t="s">
        <v>6572</v>
      </c>
      <c r="J2551" s="68"/>
      <c r="K2551" s="68"/>
      <c r="L2551" s="68"/>
      <c r="M2551" s="68"/>
      <c r="N2551" s="362"/>
      <c r="O2551" s="362"/>
      <c r="P2551" s="216">
        <v>0</v>
      </c>
      <c r="Q2551" s="216">
        <v>13500</v>
      </c>
      <c r="R2551" s="68" t="s">
        <v>638</v>
      </c>
      <c r="S2551" s="363"/>
      <c r="T2551" s="277"/>
    </row>
    <row r="2552" spans="1:20" ht="63.75">
      <c r="A2552" s="192" t="s">
        <v>550</v>
      </c>
      <c r="B2552" s="68"/>
      <c r="C2552" s="214" t="s">
        <v>589</v>
      </c>
      <c r="D2552" s="215">
        <v>45163</v>
      </c>
      <c r="E2552" s="192" t="s">
        <v>5373</v>
      </c>
      <c r="F2552" s="192" t="s">
        <v>3</v>
      </c>
      <c r="G2552" s="192">
        <v>2135324</v>
      </c>
      <c r="H2552" s="68"/>
      <c r="I2552" s="198" t="s">
        <v>6573</v>
      </c>
      <c r="J2552" s="68"/>
      <c r="K2552" s="68"/>
      <c r="L2552" s="68"/>
      <c r="M2552" s="68"/>
      <c r="N2552" s="362"/>
      <c r="O2552" s="362"/>
      <c r="P2552" s="216">
        <v>0</v>
      </c>
      <c r="Q2552" s="216">
        <v>13500</v>
      </c>
      <c r="R2552" s="68" t="s">
        <v>638</v>
      </c>
      <c r="S2552" s="363"/>
      <c r="T2552" s="277"/>
    </row>
    <row r="2553" spans="1:20" ht="51">
      <c r="A2553" s="192">
        <v>153</v>
      </c>
      <c r="B2553" s="68"/>
      <c r="C2553" s="214" t="s">
        <v>73</v>
      </c>
      <c r="D2553" s="215">
        <v>45163</v>
      </c>
      <c r="E2553" s="192" t="s">
        <v>5374</v>
      </c>
      <c r="F2553" s="192" t="s">
        <v>6</v>
      </c>
      <c r="G2553" s="192">
        <v>1865691</v>
      </c>
      <c r="H2553" s="68"/>
      <c r="I2553" s="198" t="s">
        <v>6574</v>
      </c>
      <c r="J2553" s="68"/>
      <c r="K2553" s="68"/>
      <c r="L2553" s="68"/>
      <c r="M2553" s="68"/>
      <c r="N2553" s="362"/>
      <c r="O2553" s="362"/>
      <c r="P2553" s="216">
        <v>0</v>
      </c>
      <c r="Q2553" s="216">
        <v>308301.2</v>
      </c>
      <c r="R2553" s="68" t="s">
        <v>638</v>
      </c>
      <c r="S2553" s="363"/>
      <c r="T2553" s="277"/>
    </row>
    <row r="2554" spans="1:20" ht="51">
      <c r="A2554" s="192">
        <v>41</v>
      </c>
      <c r="B2554" s="68"/>
      <c r="C2554" s="214" t="s">
        <v>44</v>
      </c>
      <c r="D2554" s="215">
        <v>45163</v>
      </c>
      <c r="E2554" s="192" t="s">
        <v>5375</v>
      </c>
      <c r="F2554" s="192" t="s">
        <v>3</v>
      </c>
      <c r="G2554" s="192">
        <v>2135350</v>
      </c>
      <c r="H2554" s="68"/>
      <c r="I2554" s="198" t="s">
        <v>6575</v>
      </c>
      <c r="J2554" s="68"/>
      <c r="K2554" s="68"/>
      <c r="L2554" s="68"/>
      <c r="M2554" s="68"/>
      <c r="N2554" s="362"/>
      <c r="O2554" s="362"/>
      <c r="P2554" s="216">
        <v>0</v>
      </c>
      <c r="Q2554" s="216">
        <v>360</v>
      </c>
      <c r="R2554" s="68" t="s">
        <v>638</v>
      </c>
      <c r="S2554" s="363"/>
      <c r="T2554" s="277"/>
    </row>
    <row r="2555" spans="1:20" ht="51">
      <c r="A2555" s="192">
        <v>41</v>
      </c>
      <c r="B2555" s="68"/>
      <c r="C2555" s="214" t="s">
        <v>44</v>
      </c>
      <c r="D2555" s="215">
        <v>45163</v>
      </c>
      <c r="E2555" s="192" t="s">
        <v>5376</v>
      </c>
      <c r="F2555" s="192" t="s">
        <v>3</v>
      </c>
      <c r="G2555" s="192">
        <v>2135352</v>
      </c>
      <c r="H2555" s="68"/>
      <c r="I2555" s="198" t="s">
        <v>6576</v>
      </c>
      <c r="J2555" s="68"/>
      <c r="K2555" s="68"/>
      <c r="L2555" s="68"/>
      <c r="M2555" s="68"/>
      <c r="N2555" s="362"/>
      <c r="O2555" s="362"/>
      <c r="P2555" s="216">
        <v>0</v>
      </c>
      <c r="Q2555" s="216">
        <v>50</v>
      </c>
      <c r="R2555" s="68" t="s">
        <v>638</v>
      </c>
      <c r="S2555" s="363"/>
      <c r="T2555" s="277"/>
    </row>
    <row r="2556" spans="1:20" ht="51">
      <c r="A2556" s="192">
        <v>650</v>
      </c>
      <c r="B2556" s="68"/>
      <c r="C2556" s="214" t="s">
        <v>175</v>
      </c>
      <c r="D2556" s="215">
        <v>45163</v>
      </c>
      <c r="E2556" s="192" t="s">
        <v>5377</v>
      </c>
      <c r="F2556" s="192" t="s">
        <v>3</v>
      </c>
      <c r="G2556" s="192">
        <v>2135353</v>
      </c>
      <c r="H2556" s="68"/>
      <c r="I2556" s="198" t="s">
        <v>6577</v>
      </c>
      <c r="J2556" s="68"/>
      <c r="K2556" s="68"/>
      <c r="L2556" s="68"/>
      <c r="M2556" s="68"/>
      <c r="N2556" s="362"/>
      <c r="O2556" s="362"/>
      <c r="P2556" s="216">
        <v>0</v>
      </c>
      <c r="Q2556" s="216">
        <v>90</v>
      </c>
      <c r="R2556" s="68" t="s">
        <v>638</v>
      </c>
      <c r="S2556" s="363"/>
      <c r="T2556" s="277"/>
    </row>
    <row r="2557" spans="1:20" ht="51">
      <c r="A2557" s="192">
        <v>595</v>
      </c>
      <c r="B2557" s="68"/>
      <c r="C2557" s="214" t="s">
        <v>611</v>
      </c>
      <c r="D2557" s="215">
        <v>45163</v>
      </c>
      <c r="E2557" s="192" t="s">
        <v>5378</v>
      </c>
      <c r="F2557" s="192" t="s">
        <v>3</v>
      </c>
      <c r="G2557" s="192">
        <v>2135356</v>
      </c>
      <c r="H2557" s="68"/>
      <c r="I2557" s="198" t="s">
        <v>6578</v>
      </c>
      <c r="J2557" s="68"/>
      <c r="K2557" s="68"/>
      <c r="L2557" s="68"/>
      <c r="M2557" s="68"/>
      <c r="N2557" s="362"/>
      <c r="O2557" s="362"/>
      <c r="P2557" s="216">
        <v>0</v>
      </c>
      <c r="Q2557" s="216">
        <v>774</v>
      </c>
      <c r="R2557" s="68" t="s">
        <v>638</v>
      </c>
      <c r="S2557" s="363"/>
      <c r="T2557" s="277"/>
    </row>
    <row r="2558" spans="1:20" ht="63.75">
      <c r="A2558" s="192">
        <v>650</v>
      </c>
      <c r="B2558" s="68"/>
      <c r="C2558" s="214" t="s">
        <v>175</v>
      </c>
      <c r="D2558" s="215">
        <v>45163</v>
      </c>
      <c r="E2558" s="192" t="s">
        <v>5379</v>
      </c>
      <c r="F2558" s="192" t="s">
        <v>3</v>
      </c>
      <c r="G2558" s="192">
        <v>2135374</v>
      </c>
      <c r="H2558" s="68"/>
      <c r="I2558" s="198" t="s">
        <v>6579</v>
      </c>
      <c r="J2558" s="68"/>
      <c r="K2558" s="68"/>
      <c r="L2558" s="68"/>
      <c r="M2558" s="68"/>
      <c r="N2558" s="362"/>
      <c r="O2558" s="362"/>
      <c r="P2558" s="216">
        <v>0</v>
      </c>
      <c r="Q2558" s="216">
        <v>54</v>
      </c>
      <c r="R2558" s="68" t="s">
        <v>638</v>
      </c>
      <c r="S2558" s="363"/>
      <c r="T2558" s="277"/>
    </row>
    <row r="2559" spans="1:20" ht="63.75">
      <c r="A2559" s="192">
        <v>650</v>
      </c>
      <c r="B2559" s="68"/>
      <c r="C2559" s="214" t="s">
        <v>175</v>
      </c>
      <c r="D2559" s="215">
        <v>45163</v>
      </c>
      <c r="E2559" s="192" t="s">
        <v>5380</v>
      </c>
      <c r="F2559" s="192" t="s">
        <v>3</v>
      </c>
      <c r="G2559" s="192">
        <v>2135364</v>
      </c>
      <c r="H2559" s="68"/>
      <c r="I2559" s="198" t="s">
        <v>6580</v>
      </c>
      <c r="J2559" s="68"/>
      <c r="K2559" s="68"/>
      <c r="L2559" s="68"/>
      <c r="M2559" s="68"/>
      <c r="N2559" s="362"/>
      <c r="O2559" s="362"/>
      <c r="P2559" s="216">
        <v>0</v>
      </c>
      <c r="Q2559" s="216">
        <v>54</v>
      </c>
      <c r="R2559" s="68" t="s">
        <v>638</v>
      </c>
      <c r="S2559" s="363"/>
      <c r="T2559" s="277"/>
    </row>
    <row r="2560" spans="1:20" ht="63.75">
      <c r="A2560" s="192">
        <v>46</v>
      </c>
      <c r="B2560" s="68"/>
      <c r="C2560" s="214" t="s">
        <v>1379</v>
      </c>
      <c r="D2560" s="215">
        <v>45163</v>
      </c>
      <c r="E2560" s="192" t="s">
        <v>5381</v>
      </c>
      <c r="F2560" s="192" t="s">
        <v>3</v>
      </c>
      <c r="G2560" s="192">
        <v>2135369</v>
      </c>
      <c r="H2560" s="68"/>
      <c r="I2560" s="198" t="s">
        <v>6581</v>
      </c>
      <c r="J2560" s="68"/>
      <c r="K2560" s="68"/>
      <c r="L2560" s="68"/>
      <c r="M2560" s="68"/>
      <c r="N2560" s="362"/>
      <c r="O2560" s="362"/>
      <c r="P2560" s="216">
        <v>0</v>
      </c>
      <c r="Q2560" s="216">
        <v>830</v>
      </c>
      <c r="R2560" s="68" t="s">
        <v>638</v>
      </c>
      <c r="S2560" s="363"/>
      <c r="T2560" s="277"/>
    </row>
    <row r="2561" spans="1:20" ht="63.75">
      <c r="A2561" s="192">
        <v>650</v>
      </c>
      <c r="B2561" s="68"/>
      <c r="C2561" s="214" t="s">
        <v>175</v>
      </c>
      <c r="D2561" s="215">
        <v>45163</v>
      </c>
      <c r="E2561" s="192" t="s">
        <v>5382</v>
      </c>
      <c r="F2561" s="192" t="s">
        <v>3</v>
      </c>
      <c r="G2561" s="192">
        <v>2135373</v>
      </c>
      <c r="H2561" s="68"/>
      <c r="I2561" s="198" t="s">
        <v>6582</v>
      </c>
      <c r="J2561" s="68"/>
      <c r="K2561" s="68"/>
      <c r="L2561" s="68"/>
      <c r="M2561" s="68"/>
      <c r="N2561" s="362"/>
      <c r="O2561" s="362"/>
      <c r="P2561" s="216">
        <v>0</v>
      </c>
      <c r="Q2561" s="216">
        <v>54</v>
      </c>
      <c r="R2561" s="68" t="s">
        <v>638</v>
      </c>
      <c r="S2561" s="363"/>
      <c r="T2561" s="277"/>
    </row>
    <row r="2562" spans="1:20" ht="63.75">
      <c r="A2562" s="192">
        <v>650</v>
      </c>
      <c r="B2562" s="68"/>
      <c r="C2562" s="214" t="s">
        <v>175</v>
      </c>
      <c r="D2562" s="215">
        <v>45163</v>
      </c>
      <c r="E2562" s="192" t="s">
        <v>5383</v>
      </c>
      <c r="F2562" s="192" t="s">
        <v>3</v>
      </c>
      <c r="G2562" s="192">
        <v>2135375</v>
      </c>
      <c r="H2562" s="68"/>
      <c r="I2562" s="198" t="s">
        <v>6583</v>
      </c>
      <c r="J2562" s="68"/>
      <c r="K2562" s="68"/>
      <c r="L2562" s="68"/>
      <c r="M2562" s="68"/>
      <c r="N2562" s="362"/>
      <c r="O2562" s="362"/>
      <c r="P2562" s="216">
        <v>0</v>
      </c>
      <c r="Q2562" s="216">
        <v>36</v>
      </c>
      <c r="R2562" s="68" t="s">
        <v>638</v>
      </c>
      <c r="S2562" s="363"/>
      <c r="T2562" s="277"/>
    </row>
    <row r="2563" spans="1:20" ht="51">
      <c r="A2563" s="192">
        <v>650</v>
      </c>
      <c r="B2563" s="68"/>
      <c r="C2563" s="214" t="s">
        <v>175</v>
      </c>
      <c r="D2563" s="215">
        <v>45163</v>
      </c>
      <c r="E2563" s="192" t="s">
        <v>5384</v>
      </c>
      <c r="F2563" s="192" t="s">
        <v>3</v>
      </c>
      <c r="G2563" s="192">
        <v>2135376</v>
      </c>
      <c r="H2563" s="68"/>
      <c r="I2563" s="198" t="s">
        <v>6577</v>
      </c>
      <c r="J2563" s="68"/>
      <c r="K2563" s="68"/>
      <c r="L2563" s="68"/>
      <c r="M2563" s="68"/>
      <c r="N2563" s="362"/>
      <c r="O2563" s="362"/>
      <c r="P2563" s="216">
        <v>0</v>
      </c>
      <c r="Q2563" s="216">
        <v>288</v>
      </c>
      <c r="R2563" s="68" t="s">
        <v>638</v>
      </c>
      <c r="S2563" s="363"/>
      <c r="T2563" s="277"/>
    </row>
    <row r="2564" spans="1:20" ht="63.75">
      <c r="A2564" s="192">
        <v>650</v>
      </c>
      <c r="B2564" s="68"/>
      <c r="C2564" s="214" t="s">
        <v>175</v>
      </c>
      <c r="D2564" s="215">
        <v>45163</v>
      </c>
      <c r="E2564" s="192" t="s">
        <v>5385</v>
      </c>
      <c r="F2564" s="192" t="s">
        <v>3</v>
      </c>
      <c r="G2564" s="192">
        <v>2135377</v>
      </c>
      <c r="H2564" s="68"/>
      <c r="I2564" s="198" t="s">
        <v>6584</v>
      </c>
      <c r="J2564" s="68"/>
      <c r="K2564" s="68"/>
      <c r="L2564" s="68"/>
      <c r="M2564" s="68"/>
      <c r="N2564" s="362"/>
      <c r="O2564" s="362"/>
      <c r="P2564" s="216">
        <v>0</v>
      </c>
      <c r="Q2564" s="216">
        <v>306</v>
      </c>
      <c r="R2564" s="68" t="s">
        <v>638</v>
      </c>
      <c r="S2564" s="363"/>
      <c r="T2564" s="277"/>
    </row>
    <row r="2565" spans="1:20" ht="63.75">
      <c r="A2565" s="192">
        <v>596</v>
      </c>
      <c r="B2565" s="68"/>
      <c r="C2565" s="214" t="s">
        <v>1248</v>
      </c>
      <c r="D2565" s="215">
        <v>45163</v>
      </c>
      <c r="E2565" s="192" t="s">
        <v>5386</v>
      </c>
      <c r="F2565" s="192" t="s">
        <v>3</v>
      </c>
      <c r="G2565" s="192">
        <v>2135378</v>
      </c>
      <c r="H2565" s="68"/>
      <c r="I2565" s="198" t="s">
        <v>6585</v>
      </c>
      <c r="J2565" s="68"/>
      <c r="K2565" s="68"/>
      <c r="L2565" s="68"/>
      <c r="M2565" s="68"/>
      <c r="N2565" s="362"/>
      <c r="O2565" s="362"/>
      <c r="P2565" s="216">
        <v>0</v>
      </c>
      <c r="Q2565" s="216">
        <v>417.6</v>
      </c>
      <c r="R2565" s="68" t="s">
        <v>638</v>
      </c>
      <c r="S2565" s="363"/>
      <c r="T2565" s="277"/>
    </row>
    <row r="2566" spans="1:20" ht="38.25">
      <c r="A2566" s="192">
        <v>213</v>
      </c>
      <c r="B2566" s="68"/>
      <c r="C2566" s="214" t="s">
        <v>91</v>
      </c>
      <c r="D2566" s="215">
        <v>45163</v>
      </c>
      <c r="E2566" s="192" t="s">
        <v>5387</v>
      </c>
      <c r="F2566" s="192" t="s">
        <v>3</v>
      </c>
      <c r="G2566" s="192">
        <v>2135382</v>
      </c>
      <c r="H2566" s="68"/>
      <c r="I2566" s="198" t="s">
        <v>6586</v>
      </c>
      <c r="J2566" s="68"/>
      <c r="K2566" s="68"/>
      <c r="L2566" s="68"/>
      <c r="M2566" s="68"/>
      <c r="N2566" s="362"/>
      <c r="O2566" s="362"/>
      <c r="P2566" s="216">
        <v>0</v>
      </c>
      <c r="Q2566" s="216">
        <v>55</v>
      </c>
      <c r="R2566" s="68" t="s">
        <v>638</v>
      </c>
      <c r="S2566" s="363"/>
      <c r="T2566" s="277"/>
    </row>
    <row r="2567" spans="1:20" ht="102">
      <c r="A2567" s="192">
        <v>283</v>
      </c>
      <c r="B2567" s="68"/>
      <c r="C2567" s="214" t="s">
        <v>115</v>
      </c>
      <c r="D2567" s="215">
        <v>45163</v>
      </c>
      <c r="E2567" s="192" t="s">
        <v>5388</v>
      </c>
      <c r="F2567" s="192" t="s">
        <v>601</v>
      </c>
      <c r="G2567" s="192">
        <v>19091</v>
      </c>
      <c r="H2567" s="68"/>
      <c r="I2567" s="198" t="s">
        <v>6587</v>
      </c>
      <c r="J2567" s="68"/>
      <c r="K2567" s="68"/>
      <c r="L2567" s="68"/>
      <c r="M2567" s="68"/>
      <c r="N2567" s="362"/>
      <c r="O2567" s="362"/>
      <c r="P2567" s="216">
        <v>2055.4699999999998</v>
      </c>
      <c r="Q2567" s="216">
        <v>0</v>
      </c>
      <c r="R2567" s="68" t="s">
        <v>638</v>
      </c>
      <c r="S2567" s="363"/>
      <c r="T2567" s="277"/>
    </row>
    <row r="2568" spans="1:20" ht="76.5">
      <c r="A2568" s="192">
        <v>513</v>
      </c>
      <c r="B2568" s="68"/>
      <c r="C2568" s="214" t="s">
        <v>160</v>
      </c>
      <c r="D2568" s="215">
        <v>45163</v>
      </c>
      <c r="E2568" s="192" t="s">
        <v>5389</v>
      </c>
      <c r="F2568" s="192" t="s">
        <v>14</v>
      </c>
      <c r="G2568" s="192">
        <v>2387255</v>
      </c>
      <c r="H2568" s="68"/>
      <c r="I2568" s="198" t="s">
        <v>6588</v>
      </c>
      <c r="J2568" s="68"/>
      <c r="K2568" s="68"/>
      <c r="L2568" s="68"/>
      <c r="M2568" s="68"/>
      <c r="N2568" s="362"/>
      <c r="O2568" s="362"/>
      <c r="P2568" s="216">
        <v>695.25</v>
      </c>
      <c r="Q2568" s="216">
        <v>0</v>
      </c>
      <c r="R2568" s="68" t="s">
        <v>638</v>
      </c>
      <c r="S2568" s="363"/>
      <c r="T2568" s="277"/>
    </row>
    <row r="2569" spans="1:20" ht="38.25">
      <c r="A2569" s="192">
        <v>46</v>
      </c>
      <c r="B2569" s="68"/>
      <c r="C2569" s="214" t="s">
        <v>1379</v>
      </c>
      <c r="D2569" s="215">
        <v>45163</v>
      </c>
      <c r="E2569" s="192" t="s">
        <v>5390</v>
      </c>
      <c r="F2569" s="192" t="s">
        <v>3</v>
      </c>
      <c r="G2569" s="192">
        <v>2135387</v>
      </c>
      <c r="H2569" s="68"/>
      <c r="I2569" s="198" t="s">
        <v>6589</v>
      </c>
      <c r="J2569" s="68"/>
      <c r="K2569" s="68"/>
      <c r="L2569" s="68"/>
      <c r="M2569" s="68"/>
      <c r="N2569" s="362"/>
      <c r="O2569" s="362"/>
      <c r="P2569" s="216">
        <v>0</v>
      </c>
      <c r="Q2569" s="216">
        <v>568</v>
      </c>
      <c r="R2569" s="68" t="s">
        <v>638</v>
      </c>
      <c r="S2569" s="363"/>
      <c r="T2569" s="277"/>
    </row>
    <row r="2570" spans="1:20" ht="38.25">
      <c r="A2570" s="192">
        <v>46</v>
      </c>
      <c r="B2570" s="68"/>
      <c r="C2570" s="214" t="s">
        <v>1379</v>
      </c>
      <c r="D2570" s="215">
        <v>45163</v>
      </c>
      <c r="E2570" s="192" t="s">
        <v>5391</v>
      </c>
      <c r="F2570" s="192" t="s">
        <v>3</v>
      </c>
      <c r="G2570" s="192">
        <v>2135388</v>
      </c>
      <c r="H2570" s="68"/>
      <c r="I2570" s="198" t="s">
        <v>6590</v>
      </c>
      <c r="J2570" s="68"/>
      <c r="K2570" s="68"/>
      <c r="L2570" s="68"/>
      <c r="M2570" s="68"/>
      <c r="N2570" s="362"/>
      <c r="O2570" s="362"/>
      <c r="P2570" s="216">
        <v>0</v>
      </c>
      <c r="Q2570" s="216">
        <v>964</v>
      </c>
      <c r="R2570" s="68" t="s">
        <v>638</v>
      </c>
      <c r="S2570" s="363"/>
      <c r="T2570" s="277"/>
    </row>
    <row r="2571" spans="1:20" ht="63.75">
      <c r="A2571" s="192">
        <v>53</v>
      </c>
      <c r="B2571" s="68"/>
      <c r="C2571" s="214" t="s">
        <v>1384</v>
      </c>
      <c r="D2571" s="215">
        <v>45163</v>
      </c>
      <c r="E2571" s="192" t="s">
        <v>5392</v>
      </c>
      <c r="F2571" s="192" t="s">
        <v>3</v>
      </c>
      <c r="G2571" s="192">
        <v>2135389</v>
      </c>
      <c r="H2571" s="68"/>
      <c r="I2571" s="198" t="s">
        <v>6591</v>
      </c>
      <c r="J2571" s="68"/>
      <c r="K2571" s="68"/>
      <c r="L2571" s="68"/>
      <c r="M2571" s="68"/>
      <c r="N2571" s="362"/>
      <c r="O2571" s="362"/>
      <c r="P2571" s="216">
        <v>0</v>
      </c>
      <c r="Q2571" s="216">
        <v>371</v>
      </c>
      <c r="R2571" s="68" t="s">
        <v>638</v>
      </c>
      <c r="S2571" s="363"/>
      <c r="T2571" s="277"/>
    </row>
    <row r="2572" spans="1:20" ht="76.5">
      <c r="A2572" s="192">
        <v>249</v>
      </c>
      <c r="B2572" s="68"/>
      <c r="C2572" s="214" t="s">
        <v>102</v>
      </c>
      <c r="D2572" s="215">
        <v>45163</v>
      </c>
      <c r="E2572" s="192" t="s">
        <v>5393</v>
      </c>
      <c r="F2572" s="192" t="s">
        <v>6</v>
      </c>
      <c r="G2572" s="192">
        <v>1067284</v>
      </c>
      <c r="H2572" s="68"/>
      <c r="I2572" s="198" t="s">
        <v>6592</v>
      </c>
      <c r="J2572" s="68"/>
      <c r="K2572" s="68"/>
      <c r="L2572" s="68"/>
      <c r="M2572" s="68"/>
      <c r="N2572" s="362"/>
      <c r="O2572" s="362"/>
      <c r="P2572" s="216">
        <v>0</v>
      </c>
      <c r="Q2572" s="216">
        <v>1.03</v>
      </c>
      <c r="R2572" s="68" t="s">
        <v>638</v>
      </c>
      <c r="S2572" s="363"/>
      <c r="T2572" s="277"/>
    </row>
    <row r="2573" spans="1:20" ht="51">
      <c r="A2573" s="192">
        <v>222</v>
      </c>
      <c r="B2573" s="68"/>
      <c r="C2573" s="214" t="s">
        <v>93</v>
      </c>
      <c r="D2573" s="215">
        <v>45163</v>
      </c>
      <c r="E2573" s="192" t="s">
        <v>5394</v>
      </c>
      <c r="F2573" s="192" t="s">
        <v>3</v>
      </c>
      <c r="G2573" s="192">
        <v>2135390</v>
      </c>
      <c r="H2573" s="68"/>
      <c r="I2573" s="198" t="s">
        <v>6593</v>
      </c>
      <c r="J2573" s="68"/>
      <c r="K2573" s="68"/>
      <c r="L2573" s="68"/>
      <c r="M2573" s="68"/>
      <c r="N2573" s="362"/>
      <c r="O2573" s="362"/>
      <c r="P2573" s="216">
        <v>0</v>
      </c>
      <c r="Q2573" s="216">
        <v>60</v>
      </c>
      <c r="R2573" s="68" t="s">
        <v>638</v>
      </c>
      <c r="S2573" s="363"/>
      <c r="T2573" s="277"/>
    </row>
    <row r="2574" spans="1:20" ht="51">
      <c r="A2574" s="192">
        <v>650</v>
      </c>
      <c r="B2574" s="68"/>
      <c r="C2574" s="214" t="s">
        <v>175</v>
      </c>
      <c r="D2574" s="215">
        <v>45163</v>
      </c>
      <c r="E2574" s="192" t="s">
        <v>5395</v>
      </c>
      <c r="F2574" s="192" t="s">
        <v>3</v>
      </c>
      <c r="G2574" s="192">
        <v>2135391</v>
      </c>
      <c r="H2574" s="68"/>
      <c r="I2574" s="198" t="s">
        <v>6594</v>
      </c>
      <c r="J2574" s="68"/>
      <c r="K2574" s="68"/>
      <c r="L2574" s="68"/>
      <c r="M2574" s="68"/>
      <c r="N2574" s="362"/>
      <c r="O2574" s="362"/>
      <c r="P2574" s="216">
        <v>0</v>
      </c>
      <c r="Q2574" s="216">
        <v>288</v>
      </c>
      <c r="R2574" s="68" t="s">
        <v>638</v>
      </c>
      <c r="S2574" s="363"/>
      <c r="T2574" s="277"/>
    </row>
    <row r="2575" spans="1:20" ht="51">
      <c r="A2575" s="192">
        <v>650</v>
      </c>
      <c r="B2575" s="68"/>
      <c r="C2575" s="214" t="s">
        <v>175</v>
      </c>
      <c r="D2575" s="215">
        <v>45163</v>
      </c>
      <c r="E2575" s="192" t="s">
        <v>5396</v>
      </c>
      <c r="F2575" s="192" t="s">
        <v>3</v>
      </c>
      <c r="G2575" s="192">
        <v>2135392</v>
      </c>
      <c r="H2575" s="68"/>
      <c r="I2575" s="198" t="s">
        <v>6595</v>
      </c>
      <c r="J2575" s="68"/>
      <c r="K2575" s="68"/>
      <c r="L2575" s="68"/>
      <c r="M2575" s="68"/>
      <c r="N2575" s="362"/>
      <c r="O2575" s="362"/>
      <c r="P2575" s="216">
        <v>0</v>
      </c>
      <c r="Q2575" s="216">
        <v>198</v>
      </c>
      <c r="R2575" s="68" t="s">
        <v>638</v>
      </c>
      <c r="S2575" s="363"/>
      <c r="T2575" s="277"/>
    </row>
    <row r="2576" spans="1:20" ht="76.5">
      <c r="A2576" s="192">
        <v>249</v>
      </c>
      <c r="B2576" s="68"/>
      <c r="C2576" s="214" t="s">
        <v>102</v>
      </c>
      <c r="D2576" s="215">
        <v>45163</v>
      </c>
      <c r="E2576" s="192" t="s">
        <v>5397</v>
      </c>
      <c r="F2576" s="192" t="s">
        <v>10</v>
      </c>
      <c r="G2576" s="192">
        <v>1067285</v>
      </c>
      <c r="H2576" s="68"/>
      <c r="I2576" s="198" t="s">
        <v>6596</v>
      </c>
      <c r="J2576" s="68"/>
      <c r="K2576" s="68"/>
      <c r="L2576" s="68"/>
      <c r="M2576" s="68"/>
      <c r="N2576" s="362"/>
      <c r="O2576" s="362"/>
      <c r="P2576" s="216">
        <v>50</v>
      </c>
      <c r="Q2576" s="216">
        <v>0</v>
      </c>
      <c r="R2576" s="68" t="s">
        <v>638</v>
      </c>
      <c r="S2576" s="363"/>
      <c r="T2576" s="277"/>
    </row>
    <row r="2577" spans="1:20" ht="76.5">
      <c r="A2577" s="192">
        <v>117</v>
      </c>
      <c r="B2577" s="68"/>
      <c r="C2577" s="214" t="s">
        <v>54</v>
      </c>
      <c r="D2577" s="215">
        <v>45163</v>
      </c>
      <c r="E2577" s="192" t="s">
        <v>5398</v>
      </c>
      <c r="F2577" s="192" t="s">
        <v>10</v>
      </c>
      <c r="G2577" s="192">
        <v>1067271</v>
      </c>
      <c r="H2577" s="68"/>
      <c r="I2577" s="198" t="s">
        <v>6597</v>
      </c>
      <c r="J2577" s="68"/>
      <c r="K2577" s="68"/>
      <c r="L2577" s="68"/>
      <c r="M2577" s="68"/>
      <c r="N2577" s="362"/>
      <c r="O2577" s="362"/>
      <c r="P2577" s="216">
        <v>50</v>
      </c>
      <c r="Q2577" s="216">
        <v>0</v>
      </c>
      <c r="R2577" s="68" t="s">
        <v>638</v>
      </c>
      <c r="S2577" s="363"/>
      <c r="T2577" s="277"/>
    </row>
    <row r="2578" spans="1:20" ht="76.5">
      <c r="A2578" s="192">
        <v>389</v>
      </c>
      <c r="B2578" s="68"/>
      <c r="C2578" s="214" t="s">
        <v>1422</v>
      </c>
      <c r="D2578" s="215">
        <v>45163</v>
      </c>
      <c r="E2578" s="192" t="s">
        <v>5399</v>
      </c>
      <c r="F2578" s="192" t="s">
        <v>10</v>
      </c>
      <c r="G2578" s="192">
        <v>1067275</v>
      </c>
      <c r="H2578" s="68"/>
      <c r="I2578" s="198" t="s">
        <v>6598</v>
      </c>
      <c r="J2578" s="68"/>
      <c r="K2578" s="68"/>
      <c r="L2578" s="68"/>
      <c r="M2578" s="68"/>
      <c r="N2578" s="362"/>
      <c r="O2578" s="362"/>
      <c r="P2578" s="216">
        <v>50</v>
      </c>
      <c r="Q2578" s="216">
        <v>0</v>
      </c>
      <c r="R2578" s="68" t="s">
        <v>638</v>
      </c>
      <c r="S2578" s="363"/>
      <c r="T2578" s="277"/>
    </row>
    <row r="2579" spans="1:20" ht="76.5">
      <c r="A2579" s="192">
        <v>389</v>
      </c>
      <c r="B2579" s="68"/>
      <c r="C2579" s="214" t="s">
        <v>1422</v>
      </c>
      <c r="D2579" s="215">
        <v>45163</v>
      </c>
      <c r="E2579" s="192" t="s">
        <v>5400</v>
      </c>
      <c r="F2579" s="192" t="s">
        <v>10</v>
      </c>
      <c r="G2579" s="192">
        <v>1067276</v>
      </c>
      <c r="H2579" s="68"/>
      <c r="I2579" s="198" t="s">
        <v>6599</v>
      </c>
      <c r="J2579" s="68"/>
      <c r="K2579" s="68"/>
      <c r="L2579" s="68"/>
      <c r="M2579" s="68"/>
      <c r="N2579" s="362"/>
      <c r="O2579" s="362"/>
      <c r="P2579" s="216">
        <v>50</v>
      </c>
      <c r="Q2579" s="216">
        <v>0</v>
      </c>
      <c r="R2579" s="68" t="s">
        <v>638</v>
      </c>
      <c r="S2579" s="363"/>
      <c r="T2579" s="277"/>
    </row>
    <row r="2580" spans="1:20" ht="89.25">
      <c r="A2580" s="192">
        <v>389</v>
      </c>
      <c r="B2580" s="68"/>
      <c r="C2580" s="214" t="s">
        <v>1422</v>
      </c>
      <c r="D2580" s="215">
        <v>45163</v>
      </c>
      <c r="E2580" s="192" t="s">
        <v>5401</v>
      </c>
      <c r="F2580" s="192" t="s">
        <v>10</v>
      </c>
      <c r="G2580" s="192">
        <v>1067306</v>
      </c>
      <c r="H2580" s="68"/>
      <c r="I2580" s="198" t="s">
        <v>6600</v>
      </c>
      <c r="J2580" s="68"/>
      <c r="K2580" s="68"/>
      <c r="L2580" s="68"/>
      <c r="M2580" s="68"/>
      <c r="N2580" s="362"/>
      <c r="O2580" s="362"/>
      <c r="P2580" s="216">
        <v>50</v>
      </c>
      <c r="Q2580" s="216">
        <v>0</v>
      </c>
      <c r="R2580" s="68" t="s">
        <v>638</v>
      </c>
      <c r="S2580" s="363"/>
      <c r="T2580" s="277"/>
    </row>
    <row r="2581" spans="1:20" ht="76.5">
      <c r="A2581" s="192">
        <v>117</v>
      </c>
      <c r="B2581" s="68"/>
      <c r="C2581" s="214" t="s">
        <v>54</v>
      </c>
      <c r="D2581" s="215">
        <v>45163</v>
      </c>
      <c r="E2581" s="192" t="s">
        <v>5402</v>
      </c>
      <c r="F2581" s="192" t="s">
        <v>10</v>
      </c>
      <c r="G2581" s="192">
        <v>1067307</v>
      </c>
      <c r="H2581" s="68"/>
      <c r="I2581" s="198" t="s">
        <v>6601</v>
      </c>
      <c r="J2581" s="68"/>
      <c r="K2581" s="68"/>
      <c r="L2581" s="68"/>
      <c r="M2581" s="68"/>
      <c r="N2581" s="362"/>
      <c r="O2581" s="362"/>
      <c r="P2581" s="216">
        <v>50</v>
      </c>
      <c r="Q2581" s="216">
        <v>0</v>
      </c>
      <c r="R2581" s="68" t="s">
        <v>638</v>
      </c>
      <c r="S2581" s="363"/>
      <c r="T2581" s="277"/>
    </row>
    <row r="2582" spans="1:20" ht="51">
      <c r="A2582" s="192">
        <v>155</v>
      </c>
      <c r="B2582" s="68"/>
      <c r="C2582" s="214" t="s">
        <v>75</v>
      </c>
      <c r="D2582" s="215">
        <v>45163</v>
      </c>
      <c r="E2582" s="192" t="s">
        <v>5403</v>
      </c>
      <c r="F2582" s="192" t="s">
        <v>3</v>
      </c>
      <c r="G2582" s="192">
        <v>2135237</v>
      </c>
      <c r="H2582" s="68"/>
      <c r="I2582" s="198" t="s">
        <v>6602</v>
      </c>
      <c r="J2582" s="68"/>
      <c r="K2582" s="68"/>
      <c r="L2582" s="68"/>
      <c r="M2582" s="68"/>
      <c r="N2582" s="362"/>
      <c r="O2582" s="362"/>
      <c r="P2582" s="216">
        <v>0</v>
      </c>
      <c r="Q2582" s="216">
        <v>1600</v>
      </c>
      <c r="R2582" s="68" t="s">
        <v>638</v>
      </c>
      <c r="S2582" s="363"/>
      <c r="T2582" s="277"/>
    </row>
    <row r="2583" spans="1:20" ht="51">
      <c r="A2583" s="192">
        <v>526</v>
      </c>
      <c r="B2583" s="68"/>
      <c r="C2583" s="214" t="s">
        <v>1266</v>
      </c>
      <c r="D2583" s="215">
        <v>45163</v>
      </c>
      <c r="E2583" s="192" t="s">
        <v>5404</v>
      </c>
      <c r="F2583" s="192" t="s">
        <v>3</v>
      </c>
      <c r="G2583" s="192">
        <v>2135249</v>
      </c>
      <c r="H2583" s="68"/>
      <c r="I2583" s="198" t="s">
        <v>6603</v>
      </c>
      <c r="J2583" s="68"/>
      <c r="K2583" s="68"/>
      <c r="L2583" s="68"/>
      <c r="M2583" s="68"/>
      <c r="N2583" s="362"/>
      <c r="O2583" s="362"/>
      <c r="P2583" s="216">
        <v>0</v>
      </c>
      <c r="Q2583" s="216">
        <v>2062.75</v>
      </c>
      <c r="R2583" s="68" t="s">
        <v>638</v>
      </c>
      <c r="S2583" s="363"/>
      <c r="T2583" s="277"/>
    </row>
    <row r="2584" spans="1:20" ht="89.25">
      <c r="A2584" s="192">
        <v>587</v>
      </c>
      <c r="B2584" s="68"/>
      <c r="C2584" s="214" t="s">
        <v>673</v>
      </c>
      <c r="D2584" s="215">
        <v>45163</v>
      </c>
      <c r="E2584" s="192" t="s">
        <v>5405</v>
      </c>
      <c r="F2584" s="192" t="s">
        <v>3</v>
      </c>
      <c r="G2584" s="192">
        <v>2135253</v>
      </c>
      <c r="H2584" s="68"/>
      <c r="I2584" s="198" t="s">
        <v>6604</v>
      </c>
      <c r="J2584" s="68"/>
      <c r="K2584" s="68"/>
      <c r="L2584" s="68"/>
      <c r="M2584" s="68"/>
      <c r="N2584" s="362"/>
      <c r="O2584" s="362"/>
      <c r="P2584" s="216">
        <v>0</v>
      </c>
      <c r="Q2584" s="216">
        <v>2000000</v>
      </c>
      <c r="R2584" s="68" t="s">
        <v>638</v>
      </c>
      <c r="S2584" s="363"/>
      <c r="T2584" s="277"/>
    </row>
    <row r="2585" spans="1:20" ht="51">
      <c r="A2585" s="192">
        <v>287</v>
      </c>
      <c r="B2585" s="68"/>
      <c r="C2585" s="214" t="s">
        <v>116</v>
      </c>
      <c r="D2585" s="215">
        <v>45163</v>
      </c>
      <c r="E2585" s="192" t="s">
        <v>5406</v>
      </c>
      <c r="F2585" s="192" t="s">
        <v>3</v>
      </c>
      <c r="G2585" s="192">
        <v>2135259</v>
      </c>
      <c r="H2585" s="68"/>
      <c r="I2585" s="198" t="s">
        <v>6605</v>
      </c>
      <c r="J2585" s="68"/>
      <c r="K2585" s="68"/>
      <c r="L2585" s="68"/>
      <c r="M2585" s="68"/>
      <c r="N2585" s="362"/>
      <c r="O2585" s="362"/>
      <c r="P2585" s="216">
        <v>0</v>
      </c>
      <c r="Q2585" s="216">
        <v>12500</v>
      </c>
      <c r="R2585" s="68" t="s">
        <v>638</v>
      </c>
      <c r="S2585" s="363"/>
      <c r="T2585" s="277"/>
    </row>
    <row r="2586" spans="1:20" ht="63.75">
      <c r="A2586" s="192">
        <v>41</v>
      </c>
      <c r="B2586" s="68"/>
      <c r="C2586" s="214" t="s">
        <v>44</v>
      </c>
      <c r="D2586" s="215">
        <v>45163</v>
      </c>
      <c r="E2586" s="192" t="s">
        <v>5407</v>
      </c>
      <c r="F2586" s="192" t="s">
        <v>3</v>
      </c>
      <c r="G2586" s="192">
        <v>2135262</v>
      </c>
      <c r="H2586" s="68"/>
      <c r="I2586" s="198" t="s">
        <v>6606</v>
      </c>
      <c r="J2586" s="68"/>
      <c r="K2586" s="68"/>
      <c r="L2586" s="68"/>
      <c r="M2586" s="68"/>
      <c r="N2586" s="362"/>
      <c r="O2586" s="362"/>
      <c r="P2586" s="216">
        <v>0</v>
      </c>
      <c r="Q2586" s="216">
        <v>416640</v>
      </c>
      <c r="R2586" s="68" t="s">
        <v>638</v>
      </c>
      <c r="S2586" s="363"/>
      <c r="T2586" s="277"/>
    </row>
    <row r="2587" spans="1:20" ht="63.75">
      <c r="A2587" s="192">
        <v>41</v>
      </c>
      <c r="B2587" s="68"/>
      <c r="C2587" s="214" t="s">
        <v>44</v>
      </c>
      <c r="D2587" s="215">
        <v>45163</v>
      </c>
      <c r="E2587" s="192" t="s">
        <v>5408</v>
      </c>
      <c r="F2587" s="192" t="s">
        <v>3</v>
      </c>
      <c r="G2587" s="192">
        <v>2135263</v>
      </c>
      <c r="H2587" s="68"/>
      <c r="I2587" s="198" t="s">
        <v>6607</v>
      </c>
      <c r="J2587" s="68"/>
      <c r="K2587" s="68"/>
      <c r="L2587" s="68"/>
      <c r="M2587" s="68"/>
      <c r="N2587" s="362"/>
      <c r="O2587" s="362"/>
      <c r="P2587" s="216">
        <v>0</v>
      </c>
      <c r="Q2587" s="216">
        <v>20700</v>
      </c>
      <c r="R2587" s="68" t="s">
        <v>638</v>
      </c>
      <c r="S2587" s="363"/>
      <c r="T2587" s="277"/>
    </row>
    <row r="2588" spans="1:20" ht="51">
      <c r="A2588" s="192" t="s">
        <v>541</v>
      </c>
      <c r="B2588" s="68"/>
      <c r="C2588" s="214" t="s">
        <v>590</v>
      </c>
      <c r="D2588" s="215">
        <v>45163</v>
      </c>
      <c r="E2588" s="192" t="s">
        <v>5409</v>
      </c>
      <c r="F2588" s="192" t="s">
        <v>3</v>
      </c>
      <c r="G2588" s="192">
        <v>2135290</v>
      </c>
      <c r="H2588" s="68"/>
      <c r="I2588" s="198" t="s">
        <v>6608</v>
      </c>
      <c r="J2588" s="68"/>
      <c r="K2588" s="68"/>
      <c r="L2588" s="68"/>
      <c r="M2588" s="68"/>
      <c r="N2588" s="362"/>
      <c r="O2588" s="362"/>
      <c r="P2588" s="216">
        <v>0</v>
      </c>
      <c r="Q2588" s="216">
        <v>1219407.81</v>
      </c>
      <c r="R2588" s="68" t="s">
        <v>638</v>
      </c>
      <c r="S2588" s="363"/>
      <c r="T2588" s="277"/>
    </row>
    <row r="2589" spans="1:20" ht="51">
      <c r="A2589" s="192" t="s">
        <v>541</v>
      </c>
      <c r="B2589" s="68"/>
      <c r="C2589" s="214" t="s">
        <v>590</v>
      </c>
      <c r="D2589" s="215">
        <v>45163</v>
      </c>
      <c r="E2589" s="192" t="s">
        <v>5410</v>
      </c>
      <c r="F2589" s="192" t="s">
        <v>3</v>
      </c>
      <c r="G2589" s="192">
        <v>2135292</v>
      </c>
      <c r="H2589" s="68"/>
      <c r="I2589" s="198" t="s">
        <v>6609</v>
      </c>
      <c r="J2589" s="68"/>
      <c r="K2589" s="68"/>
      <c r="L2589" s="68"/>
      <c r="M2589" s="68"/>
      <c r="N2589" s="362"/>
      <c r="O2589" s="362"/>
      <c r="P2589" s="216">
        <v>0</v>
      </c>
      <c r="Q2589" s="216">
        <v>29909.759999999998</v>
      </c>
      <c r="R2589" s="68" t="s">
        <v>638</v>
      </c>
      <c r="S2589" s="363"/>
      <c r="T2589" s="277"/>
    </row>
    <row r="2590" spans="1:20" ht="63.75">
      <c r="A2590" s="192">
        <v>597</v>
      </c>
      <c r="B2590" s="68"/>
      <c r="C2590" s="214" t="s">
        <v>677</v>
      </c>
      <c r="D2590" s="215">
        <v>45163</v>
      </c>
      <c r="E2590" s="192" t="s">
        <v>5411</v>
      </c>
      <c r="F2590" s="192" t="s">
        <v>6</v>
      </c>
      <c r="G2590" s="192">
        <v>2387933</v>
      </c>
      <c r="H2590" s="68"/>
      <c r="I2590" s="198" t="s">
        <v>6610</v>
      </c>
      <c r="J2590" s="68"/>
      <c r="K2590" s="68"/>
      <c r="L2590" s="68"/>
      <c r="M2590" s="68"/>
      <c r="N2590" s="362"/>
      <c r="O2590" s="362"/>
      <c r="P2590" s="216">
        <v>0</v>
      </c>
      <c r="Q2590" s="216">
        <v>668510.43000000005</v>
      </c>
      <c r="R2590" s="68" t="s">
        <v>638</v>
      </c>
      <c r="S2590" s="363"/>
      <c r="T2590" s="277"/>
    </row>
    <row r="2591" spans="1:20" ht="63.75">
      <c r="A2591" s="192">
        <v>597</v>
      </c>
      <c r="B2591" s="68"/>
      <c r="C2591" s="214" t="s">
        <v>677</v>
      </c>
      <c r="D2591" s="215">
        <v>45163</v>
      </c>
      <c r="E2591" s="192" t="s">
        <v>5412</v>
      </c>
      <c r="F2591" s="192" t="s">
        <v>14</v>
      </c>
      <c r="G2591" s="192">
        <v>2387934</v>
      </c>
      <c r="H2591" s="68"/>
      <c r="I2591" s="198" t="s">
        <v>6611</v>
      </c>
      <c r="J2591" s="68"/>
      <c r="K2591" s="68"/>
      <c r="L2591" s="68"/>
      <c r="M2591" s="68"/>
      <c r="N2591" s="362"/>
      <c r="O2591" s="362"/>
      <c r="P2591" s="216">
        <v>50</v>
      </c>
      <c r="Q2591" s="216">
        <v>0</v>
      </c>
      <c r="R2591" s="68" t="s">
        <v>638</v>
      </c>
      <c r="S2591" s="363"/>
      <c r="T2591" s="277"/>
    </row>
    <row r="2592" spans="1:20" ht="51">
      <c r="A2592" s="192">
        <v>513</v>
      </c>
      <c r="B2592" s="68"/>
      <c r="C2592" s="214" t="s">
        <v>160</v>
      </c>
      <c r="D2592" s="215">
        <v>45163</v>
      </c>
      <c r="E2592" s="192" t="s">
        <v>5413</v>
      </c>
      <c r="F2592" s="192" t="s">
        <v>14</v>
      </c>
      <c r="G2592" s="192">
        <v>2387938</v>
      </c>
      <c r="H2592" s="68"/>
      <c r="I2592" s="198" t="s">
        <v>6612</v>
      </c>
      <c r="J2592" s="68"/>
      <c r="K2592" s="68"/>
      <c r="L2592" s="68"/>
      <c r="M2592" s="68"/>
      <c r="N2592" s="362"/>
      <c r="O2592" s="362"/>
      <c r="P2592" s="216">
        <v>50</v>
      </c>
      <c r="Q2592" s="216">
        <v>0</v>
      </c>
      <c r="R2592" s="68" t="s">
        <v>638</v>
      </c>
      <c r="S2592" s="363"/>
      <c r="T2592" s="277"/>
    </row>
    <row r="2593" spans="1:20" ht="63.75">
      <c r="A2593" s="192">
        <v>513</v>
      </c>
      <c r="B2593" s="68"/>
      <c r="C2593" s="214" t="s">
        <v>160</v>
      </c>
      <c r="D2593" s="215">
        <v>45163</v>
      </c>
      <c r="E2593" s="192" t="s">
        <v>5414</v>
      </c>
      <c r="F2593" s="192" t="s">
        <v>14</v>
      </c>
      <c r="G2593" s="192">
        <v>2387944</v>
      </c>
      <c r="H2593" s="68"/>
      <c r="I2593" s="198" t="s">
        <v>6613</v>
      </c>
      <c r="J2593" s="68"/>
      <c r="K2593" s="68"/>
      <c r="L2593" s="68"/>
      <c r="M2593" s="68"/>
      <c r="N2593" s="362"/>
      <c r="O2593" s="362"/>
      <c r="P2593" s="216">
        <v>50</v>
      </c>
      <c r="Q2593" s="216">
        <v>0</v>
      </c>
      <c r="R2593" s="68" t="s">
        <v>638</v>
      </c>
      <c r="S2593" s="363"/>
      <c r="T2593" s="277"/>
    </row>
    <row r="2594" spans="1:20" ht="51">
      <c r="A2594" s="192">
        <v>513</v>
      </c>
      <c r="B2594" s="68"/>
      <c r="C2594" s="214" t="s">
        <v>160</v>
      </c>
      <c r="D2594" s="215">
        <v>45163</v>
      </c>
      <c r="E2594" s="192" t="s">
        <v>5415</v>
      </c>
      <c r="F2594" s="192" t="s">
        <v>14</v>
      </c>
      <c r="G2594" s="192">
        <v>2387936</v>
      </c>
      <c r="H2594" s="68"/>
      <c r="I2594" s="198" t="s">
        <v>6614</v>
      </c>
      <c r="J2594" s="68"/>
      <c r="K2594" s="68"/>
      <c r="L2594" s="68"/>
      <c r="M2594" s="68"/>
      <c r="N2594" s="362"/>
      <c r="O2594" s="362"/>
      <c r="P2594" s="216">
        <v>50</v>
      </c>
      <c r="Q2594" s="216">
        <v>0</v>
      </c>
      <c r="R2594" s="68" t="s">
        <v>638</v>
      </c>
      <c r="S2594" s="363"/>
      <c r="T2594" s="277"/>
    </row>
    <row r="2595" spans="1:20" ht="89.25">
      <c r="A2595" s="192">
        <v>249</v>
      </c>
      <c r="B2595" s="68"/>
      <c r="C2595" s="214" t="s">
        <v>102</v>
      </c>
      <c r="D2595" s="215">
        <v>45163</v>
      </c>
      <c r="E2595" s="192" t="s">
        <v>5416</v>
      </c>
      <c r="F2595" s="192" t="s">
        <v>6</v>
      </c>
      <c r="G2595" s="192">
        <v>1067291</v>
      </c>
      <c r="H2595" s="68"/>
      <c r="I2595" s="198" t="s">
        <v>6615</v>
      </c>
      <c r="J2595" s="68"/>
      <c r="K2595" s="68"/>
      <c r="L2595" s="68"/>
      <c r="M2595" s="68"/>
      <c r="N2595" s="362"/>
      <c r="O2595" s="362"/>
      <c r="P2595" s="216">
        <v>0</v>
      </c>
      <c r="Q2595" s="216">
        <v>0.14000000000000001</v>
      </c>
      <c r="R2595" s="68" t="s">
        <v>638</v>
      </c>
      <c r="S2595" s="363"/>
      <c r="T2595" s="277"/>
    </row>
    <row r="2596" spans="1:20" ht="89.25">
      <c r="A2596" s="192">
        <v>249</v>
      </c>
      <c r="B2596" s="68"/>
      <c r="C2596" s="214" t="s">
        <v>102</v>
      </c>
      <c r="D2596" s="215">
        <v>45163</v>
      </c>
      <c r="E2596" s="192" t="s">
        <v>5417</v>
      </c>
      <c r="F2596" s="192" t="s">
        <v>6</v>
      </c>
      <c r="G2596" s="192">
        <v>1067294</v>
      </c>
      <c r="H2596" s="68"/>
      <c r="I2596" s="198" t="s">
        <v>6616</v>
      </c>
      <c r="J2596" s="68"/>
      <c r="K2596" s="68"/>
      <c r="L2596" s="68"/>
      <c r="M2596" s="68"/>
      <c r="N2596" s="362"/>
      <c r="O2596" s="362"/>
      <c r="P2596" s="216">
        <v>0</v>
      </c>
      <c r="Q2596" s="216">
        <v>53.58</v>
      </c>
      <c r="R2596" s="68" t="s">
        <v>638</v>
      </c>
      <c r="S2596" s="363"/>
      <c r="T2596" s="277"/>
    </row>
    <row r="2597" spans="1:20" ht="89.25">
      <c r="A2597" s="192">
        <v>249</v>
      </c>
      <c r="B2597" s="68"/>
      <c r="C2597" s="214" t="s">
        <v>102</v>
      </c>
      <c r="D2597" s="215">
        <v>45163</v>
      </c>
      <c r="E2597" s="192" t="s">
        <v>5418</v>
      </c>
      <c r="F2597" s="192" t="s">
        <v>10</v>
      </c>
      <c r="G2597" s="192">
        <v>1067296</v>
      </c>
      <c r="H2597" s="68"/>
      <c r="I2597" s="198" t="s">
        <v>6617</v>
      </c>
      <c r="J2597" s="68"/>
      <c r="K2597" s="68"/>
      <c r="L2597" s="68"/>
      <c r="M2597" s="68"/>
      <c r="N2597" s="362"/>
      <c r="O2597" s="362"/>
      <c r="P2597" s="216">
        <v>50</v>
      </c>
      <c r="Q2597" s="216">
        <v>0</v>
      </c>
      <c r="R2597" s="68" t="s">
        <v>638</v>
      </c>
      <c r="S2597" s="363"/>
      <c r="T2597" s="277"/>
    </row>
    <row r="2598" spans="1:20" ht="63.75">
      <c r="A2598" s="192">
        <v>10</v>
      </c>
      <c r="B2598" s="68"/>
      <c r="C2598" s="214" t="s">
        <v>38</v>
      </c>
      <c r="D2598" s="215">
        <v>45163</v>
      </c>
      <c r="E2598" s="192" t="s">
        <v>5419</v>
      </c>
      <c r="F2598" s="192" t="s">
        <v>14</v>
      </c>
      <c r="G2598" s="192">
        <v>2388018</v>
      </c>
      <c r="H2598" s="68"/>
      <c r="I2598" s="198" t="s">
        <v>6618</v>
      </c>
      <c r="J2598" s="68"/>
      <c r="K2598" s="68"/>
      <c r="L2598" s="68"/>
      <c r="M2598" s="68"/>
      <c r="N2598" s="362"/>
      <c r="O2598" s="362"/>
      <c r="P2598" s="216">
        <v>50</v>
      </c>
      <c r="Q2598" s="216">
        <v>0</v>
      </c>
      <c r="R2598" s="68" t="s">
        <v>638</v>
      </c>
      <c r="S2598" s="363"/>
      <c r="T2598" s="277"/>
    </row>
    <row r="2599" spans="1:20" ht="89.25">
      <c r="A2599" s="192">
        <v>249</v>
      </c>
      <c r="B2599" s="68"/>
      <c r="C2599" s="214" t="s">
        <v>102</v>
      </c>
      <c r="D2599" s="215">
        <v>45163</v>
      </c>
      <c r="E2599" s="192" t="s">
        <v>5420</v>
      </c>
      <c r="F2599" s="192" t="s">
        <v>10</v>
      </c>
      <c r="G2599" s="192">
        <v>1067295</v>
      </c>
      <c r="H2599" s="68"/>
      <c r="I2599" s="198" t="s">
        <v>6619</v>
      </c>
      <c r="J2599" s="68"/>
      <c r="K2599" s="68"/>
      <c r="L2599" s="68"/>
      <c r="M2599" s="68"/>
      <c r="N2599" s="362"/>
      <c r="O2599" s="362"/>
      <c r="P2599" s="216">
        <v>50</v>
      </c>
      <c r="Q2599" s="216">
        <v>0</v>
      </c>
      <c r="R2599" s="68" t="s">
        <v>638</v>
      </c>
      <c r="S2599" s="363"/>
      <c r="T2599" s="277"/>
    </row>
    <row r="2600" spans="1:20" ht="76.5">
      <c r="A2600" s="192">
        <v>513</v>
      </c>
      <c r="B2600" s="68"/>
      <c r="C2600" s="214" t="s">
        <v>160</v>
      </c>
      <c r="D2600" s="215">
        <v>45163</v>
      </c>
      <c r="E2600" s="192" t="s">
        <v>5421</v>
      </c>
      <c r="F2600" s="192" t="s">
        <v>12</v>
      </c>
      <c r="G2600" s="192">
        <v>1067327</v>
      </c>
      <c r="H2600" s="68"/>
      <c r="I2600" s="198" t="s">
        <v>6620</v>
      </c>
      <c r="J2600" s="68"/>
      <c r="K2600" s="68"/>
      <c r="L2600" s="68"/>
      <c r="M2600" s="68"/>
      <c r="N2600" s="362"/>
      <c r="O2600" s="362"/>
      <c r="P2600" s="216">
        <v>407727588</v>
      </c>
      <c r="Q2600" s="216">
        <v>0</v>
      </c>
      <c r="R2600" s="68" t="s">
        <v>638</v>
      </c>
      <c r="S2600" s="363"/>
      <c r="T2600" s="277"/>
    </row>
    <row r="2601" spans="1:20" ht="89.25">
      <c r="A2601" s="192">
        <v>513</v>
      </c>
      <c r="B2601" s="68"/>
      <c r="C2601" s="214" t="s">
        <v>160</v>
      </c>
      <c r="D2601" s="215">
        <v>45163</v>
      </c>
      <c r="E2601" s="192" t="s">
        <v>5422</v>
      </c>
      <c r="F2601" s="192" t="s">
        <v>10</v>
      </c>
      <c r="G2601" s="192">
        <v>1067327</v>
      </c>
      <c r="H2601" s="68"/>
      <c r="I2601" s="198" t="s">
        <v>6621</v>
      </c>
      <c r="J2601" s="68"/>
      <c r="K2601" s="68"/>
      <c r="L2601" s="68"/>
      <c r="M2601" s="68"/>
      <c r="N2601" s="362"/>
      <c r="O2601" s="362"/>
      <c r="P2601" s="216">
        <v>50</v>
      </c>
      <c r="Q2601" s="216">
        <v>0</v>
      </c>
      <c r="R2601" s="68" t="s">
        <v>638</v>
      </c>
      <c r="S2601" s="363"/>
      <c r="T2601" s="277"/>
    </row>
    <row r="2602" spans="1:20" ht="63.75">
      <c r="A2602" s="192">
        <v>20</v>
      </c>
      <c r="B2602" s="68"/>
      <c r="C2602" s="214" t="s">
        <v>41</v>
      </c>
      <c r="D2602" s="215">
        <v>45166</v>
      </c>
      <c r="E2602" s="192" t="s">
        <v>5423</v>
      </c>
      <c r="F2602" s="192" t="s">
        <v>3</v>
      </c>
      <c r="G2602" s="192">
        <v>2135558</v>
      </c>
      <c r="H2602" s="68"/>
      <c r="I2602" s="198" t="s">
        <v>6622</v>
      </c>
      <c r="J2602" s="68"/>
      <c r="K2602" s="68"/>
      <c r="L2602" s="68"/>
      <c r="M2602" s="68"/>
      <c r="N2602" s="362"/>
      <c r="O2602" s="362"/>
      <c r="P2602" s="216">
        <v>0</v>
      </c>
      <c r="Q2602" s="216">
        <v>1820</v>
      </c>
      <c r="R2602" s="68" t="s">
        <v>638</v>
      </c>
      <c r="S2602" s="363"/>
      <c r="T2602" s="277"/>
    </row>
    <row r="2603" spans="1:20" ht="63.75">
      <c r="A2603" s="192">
        <v>20</v>
      </c>
      <c r="B2603" s="68"/>
      <c r="C2603" s="214" t="s">
        <v>41</v>
      </c>
      <c r="D2603" s="215">
        <v>45166</v>
      </c>
      <c r="E2603" s="192" t="s">
        <v>5424</v>
      </c>
      <c r="F2603" s="192" t="s">
        <v>3</v>
      </c>
      <c r="G2603" s="192">
        <v>2135560</v>
      </c>
      <c r="H2603" s="68"/>
      <c r="I2603" s="198" t="s">
        <v>6623</v>
      </c>
      <c r="J2603" s="68"/>
      <c r="K2603" s="68"/>
      <c r="L2603" s="68"/>
      <c r="M2603" s="68"/>
      <c r="N2603" s="362"/>
      <c r="O2603" s="362"/>
      <c r="P2603" s="216">
        <v>0</v>
      </c>
      <c r="Q2603" s="216">
        <v>3500</v>
      </c>
      <c r="R2603" s="68" t="s">
        <v>638</v>
      </c>
      <c r="S2603" s="363"/>
      <c r="T2603" s="277"/>
    </row>
    <row r="2604" spans="1:20" ht="63.75">
      <c r="A2604" s="192">
        <v>20</v>
      </c>
      <c r="B2604" s="68"/>
      <c r="C2604" s="214" t="s">
        <v>41</v>
      </c>
      <c r="D2604" s="215">
        <v>45166</v>
      </c>
      <c r="E2604" s="192" t="s">
        <v>5425</v>
      </c>
      <c r="F2604" s="192" t="s">
        <v>3</v>
      </c>
      <c r="G2604" s="192">
        <v>2135561</v>
      </c>
      <c r="H2604" s="68"/>
      <c r="I2604" s="198" t="s">
        <v>6624</v>
      </c>
      <c r="J2604" s="68"/>
      <c r="K2604" s="68"/>
      <c r="L2604" s="68"/>
      <c r="M2604" s="68"/>
      <c r="N2604" s="362"/>
      <c r="O2604" s="362"/>
      <c r="P2604" s="216">
        <v>0</v>
      </c>
      <c r="Q2604" s="216">
        <v>499</v>
      </c>
      <c r="R2604" s="68" t="s">
        <v>638</v>
      </c>
      <c r="S2604" s="363"/>
      <c r="T2604" s="277"/>
    </row>
    <row r="2605" spans="1:20" ht="63.75">
      <c r="A2605" s="192">
        <v>20</v>
      </c>
      <c r="B2605" s="68"/>
      <c r="C2605" s="214" t="s">
        <v>41</v>
      </c>
      <c r="D2605" s="215">
        <v>45166</v>
      </c>
      <c r="E2605" s="192" t="s">
        <v>5426</v>
      </c>
      <c r="F2605" s="192" t="s">
        <v>3</v>
      </c>
      <c r="G2605" s="192">
        <v>2135563</v>
      </c>
      <c r="H2605" s="68"/>
      <c r="I2605" s="198" t="s">
        <v>6625</v>
      </c>
      <c r="J2605" s="68"/>
      <c r="K2605" s="68"/>
      <c r="L2605" s="68"/>
      <c r="M2605" s="68"/>
      <c r="N2605" s="362"/>
      <c r="O2605" s="362"/>
      <c r="P2605" s="216">
        <v>0</v>
      </c>
      <c r="Q2605" s="216">
        <v>12100</v>
      </c>
      <c r="R2605" s="68" t="s">
        <v>638</v>
      </c>
      <c r="S2605" s="363"/>
      <c r="T2605" s="277"/>
    </row>
    <row r="2606" spans="1:20" ht="63.75">
      <c r="A2606" s="192">
        <v>20</v>
      </c>
      <c r="B2606" s="68"/>
      <c r="C2606" s="214" t="s">
        <v>41</v>
      </c>
      <c r="D2606" s="215">
        <v>45166</v>
      </c>
      <c r="E2606" s="192" t="s">
        <v>5427</v>
      </c>
      <c r="F2606" s="192" t="s">
        <v>3</v>
      </c>
      <c r="G2606" s="192">
        <v>2135564</v>
      </c>
      <c r="H2606" s="68"/>
      <c r="I2606" s="198" t="s">
        <v>6626</v>
      </c>
      <c r="J2606" s="68"/>
      <c r="K2606" s="68"/>
      <c r="L2606" s="68"/>
      <c r="M2606" s="68"/>
      <c r="N2606" s="362"/>
      <c r="O2606" s="362"/>
      <c r="P2606" s="216">
        <v>0</v>
      </c>
      <c r="Q2606" s="216">
        <v>1035</v>
      </c>
      <c r="R2606" s="68" t="s">
        <v>638</v>
      </c>
      <c r="S2606" s="363"/>
      <c r="T2606" s="277"/>
    </row>
    <row r="2607" spans="1:20" ht="51">
      <c r="A2607" s="192">
        <v>133</v>
      </c>
      <c r="B2607" s="68"/>
      <c r="C2607" s="214" t="s">
        <v>60</v>
      </c>
      <c r="D2607" s="215">
        <v>45166</v>
      </c>
      <c r="E2607" s="192" t="s">
        <v>5428</v>
      </c>
      <c r="F2607" s="192" t="s">
        <v>3</v>
      </c>
      <c r="G2607" s="192">
        <v>2135576</v>
      </c>
      <c r="H2607" s="68"/>
      <c r="I2607" s="198" t="s">
        <v>6627</v>
      </c>
      <c r="J2607" s="68"/>
      <c r="K2607" s="68"/>
      <c r="L2607" s="68"/>
      <c r="M2607" s="68"/>
      <c r="N2607" s="362"/>
      <c r="O2607" s="362"/>
      <c r="P2607" s="216">
        <v>0</v>
      </c>
      <c r="Q2607" s="216">
        <v>17494</v>
      </c>
      <c r="R2607" s="68" t="s">
        <v>638</v>
      </c>
      <c r="S2607" s="363"/>
      <c r="T2607" s="277"/>
    </row>
    <row r="2608" spans="1:20" ht="102">
      <c r="A2608" s="192">
        <v>46</v>
      </c>
      <c r="B2608" s="68"/>
      <c r="C2608" s="214" t="s">
        <v>1379</v>
      </c>
      <c r="D2608" s="215">
        <v>45166</v>
      </c>
      <c r="E2608" s="192" t="s">
        <v>5429</v>
      </c>
      <c r="F2608" s="192" t="s">
        <v>600</v>
      </c>
      <c r="G2608" s="192">
        <v>6309639</v>
      </c>
      <c r="H2608" s="68"/>
      <c r="I2608" s="198" t="s">
        <v>6628</v>
      </c>
      <c r="J2608" s="68"/>
      <c r="K2608" s="68"/>
      <c r="L2608" s="68"/>
      <c r="M2608" s="68"/>
      <c r="N2608" s="362"/>
      <c r="O2608" s="362"/>
      <c r="P2608" s="216">
        <v>0</v>
      </c>
      <c r="Q2608" s="216">
        <v>129154</v>
      </c>
      <c r="R2608" s="68" t="s">
        <v>638</v>
      </c>
      <c r="S2608" s="363"/>
      <c r="T2608" s="277"/>
    </row>
    <row r="2609" spans="1:20" ht="51">
      <c r="A2609" s="192">
        <v>190</v>
      </c>
      <c r="B2609" s="68"/>
      <c r="C2609" s="214" t="s">
        <v>82</v>
      </c>
      <c r="D2609" s="215">
        <v>45166</v>
      </c>
      <c r="E2609" s="192" t="s">
        <v>5430</v>
      </c>
      <c r="F2609" s="192" t="s">
        <v>3</v>
      </c>
      <c r="G2609" s="192">
        <v>2135607</v>
      </c>
      <c r="H2609" s="68"/>
      <c r="I2609" s="198" t="s">
        <v>6629</v>
      </c>
      <c r="J2609" s="68"/>
      <c r="K2609" s="68"/>
      <c r="L2609" s="68"/>
      <c r="M2609" s="68"/>
      <c r="N2609" s="362"/>
      <c r="O2609" s="362"/>
      <c r="P2609" s="216">
        <v>0</v>
      </c>
      <c r="Q2609" s="216">
        <v>155</v>
      </c>
      <c r="R2609" s="68" t="s">
        <v>638</v>
      </c>
      <c r="S2609" s="363"/>
      <c r="T2609" s="277"/>
    </row>
    <row r="2610" spans="1:20" ht="51">
      <c r="A2610" s="192">
        <v>190</v>
      </c>
      <c r="B2610" s="68"/>
      <c r="C2610" s="214" t="s">
        <v>82</v>
      </c>
      <c r="D2610" s="215">
        <v>45166</v>
      </c>
      <c r="E2610" s="192" t="s">
        <v>5431</v>
      </c>
      <c r="F2610" s="192" t="s">
        <v>3</v>
      </c>
      <c r="G2610" s="192">
        <v>2135606</v>
      </c>
      <c r="H2610" s="68"/>
      <c r="I2610" s="198" t="s">
        <v>6630</v>
      </c>
      <c r="J2610" s="68"/>
      <c r="K2610" s="68"/>
      <c r="L2610" s="68"/>
      <c r="M2610" s="68"/>
      <c r="N2610" s="362"/>
      <c r="O2610" s="362"/>
      <c r="P2610" s="216">
        <v>0</v>
      </c>
      <c r="Q2610" s="216">
        <v>155</v>
      </c>
      <c r="R2610" s="68" t="s">
        <v>638</v>
      </c>
      <c r="S2610" s="363"/>
      <c r="T2610" s="277"/>
    </row>
    <row r="2611" spans="1:20" ht="63.75">
      <c r="A2611" s="192">
        <v>660</v>
      </c>
      <c r="B2611" s="68"/>
      <c r="C2611" s="214" t="s">
        <v>176</v>
      </c>
      <c r="D2611" s="215">
        <v>45166</v>
      </c>
      <c r="E2611" s="192" t="s">
        <v>5432</v>
      </c>
      <c r="F2611" s="192" t="s">
        <v>3</v>
      </c>
      <c r="G2611" s="192">
        <v>2135609</v>
      </c>
      <c r="H2611" s="68"/>
      <c r="I2611" s="198" t="s">
        <v>6631</v>
      </c>
      <c r="J2611" s="68"/>
      <c r="K2611" s="68"/>
      <c r="L2611" s="68"/>
      <c r="M2611" s="68"/>
      <c r="N2611" s="362"/>
      <c r="O2611" s="362"/>
      <c r="P2611" s="216">
        <v>0</v>
      </c>
      <c r="Q2611" s="216">
        <v>444</v>
      </c>
      <c r="R2611" s="68" t="s">
        <v>638</v>
      </c>
      <c r="S2611" s="363"/>
      <c r="T2611" s="277"/>
    </row>
    <row r="2612" spans="1:20" ht="51">
      <c r="A2612" s="192" t="s">
        <v>541</v>
      </c>
      <c r="B2612" s="68"/>
      <c r="C2612" s="214" t="s">
        <v>590</v>
      </c>
      <c r="D2612" s="215">
        <v>45166</v>
      </c>
      <c r="E2612" s="192" t="s">
        <v>5433</v>
      </c>
      <c r="F2612" s="192" t="s">
        <v>3</v>
      </c>
      <c r="G2612" s="192">
        <v>2135613</v>
      </c>
      <c r="H2612" s="68"/>
      <c r="I2612" s="198" t="s">
        <v>6632</v>
      </c>
      <c r="J2612" s="68"/>
      <c r="K2612" s="68"/>
      <c r="L2612" s="68"/>
      <c r="M2612" s="68"/>
      <c r="N2612" s="362"/>
      <c r="O2612" s="362"/>
      <c r="P2612" s="216">
        <v>0</v>
      </c>
      <c r="Q2612" s="216">
        <v>0.32</v>
      </c>
      <c r="R2612" s="68" t="s">
        <v>638</v>
      </c>
      <c r="S2612" s="363"/>
      <c r="T2612" s="277"/>
    </row>
    <row r="2613" spans="1:20" ht="51">
      <c r="A2613" s="192">
        <v>599</v>
      </c>
      <c r="B2613" s="68"/>
      <c r="C2613" s="214" t="s">
        <v>1249</v>
      </c>
      <c r="D2613" s="215">
        <v>45166</v>
      </c>
      <c r="E2613" s="192" t="s">
        <v>5434</v>
      </c>
      <c r="F2613" s="192" t="s">
        <v>3</v>
      </c>
      <c r="G2613" s="192">
        <v>2135614</v>
      </c>
      <c r="H2613" s="68"/>
      <c r="I2613" s="198" t="s">
        <v>6633</v>
      </c>
      <c r="J2613" s="68"/>
      <c r="K2613" s="68"/>
      <c r="L2613" s="68"/>
      <c r="M2613" s="68"/>
      <c r="N2613" s="362"/>
      <c r="O2613" s="362"/>
      <c r="P2613" s="216">
        <v>0</v>
      </c>
      <c r="Q2613" s="216">
        <v>280</v>
      </c>
      <c r="R2613" s="68" t="s">
        <v>638</v>
      </c>
      <c r="S2613" s="363"/>
      <c r="T2613" s="277"/>
    </row>
    <row r="2614" spans="1:20" ht="51">
      <c r="A2614" s="192" t="s">
        <v>541</v>
      </c>
      <c r="B2614" s="68"/>
      <c r="C2614" s="214" t="s">
        <v>590</v>
      </c>
      <c r="D2614" s="215">
        <v>45166</v>
      </c>
      <c r="E2614" s="192" t="s">
        <v>5435</v>
      </c>
      <c r="F2614" s="192" t="s">
        <v>3</v>
      </c>
      <c r="G2614" s="192">
        <v>2135615</v>
      </c>
      <c r="H2614" s="68"/>
      <c r="I2614" s="198" t="s">
        <v>6634</v>
      </c>
      <c r="J2614" s="68"/>
      <c r="K2614" s="68"/>
      <c r="L2614" s="68"/>
      <c r="M2614" s="68"/>
      <c r="N2614" s="362"/>
      <c r="O2614" s="362"/>
      <c r="P2614" s="216">
        <v>0</v>
      </c>
      <c r="Q2614" s="216">
        <v>0.5</v>
      </c>
      <c r="R2614" s="68" t="s">
        <v>638</v>
      </c>
      <c r="S2614" s="363"/>
      <c r="T2614" s="277"/>
    </row>
    <row r="2615" spans="1:20" ht="38.25">
      <c r="A2615" s="192">
        <v>213</v>
      </c>
      <c r="B2615" s="68"/>
      <c r="C2615" s="214" t="s">
        <v>91</v>
      </c>
      <c r="D2615" s="215">
        <v>45166</v>
      </c>
      <c r="E2615" s="192" t="s">
        <v>5436</v>
      </c>
      <c r="F2615" s="192" t="s">
        <v>3</v>
      </c>
      <c r="G2615" s="192">
        <v>2135622</v>
      </c>
      <c r="H2615" s="68"/>
      <c r="I2615" s="198" t="s">
        <v>6569</v>
      </c>
      <c r="J2615" s="68"/>
      <c r="K2615" s="68"/>
      <c r="L2615" s="68"/>
      <c r="M2615" s="68"/>
      <c r="N2615" s="362"/>
      <c r="O2615" s="362"/>
      <c r="P2615" s="216">
        <v>0</v>
      </c>
      <c r="Q2615" s="216">
        <v>180</v>
      </c>
      <c r="R2615" s="68" t="s">
        <v>638</v>
      </c>
      <c r="S2615" s="363"/>
      <c r="T2615" s="277"/>
    </row>
    <row r="2616" spans="1:20" ht="51">
      <c r="A2616" s="192">
        <v>46</v>
      </c>
      <c r="B2616" s="68"/>
      <c r="C2616" s="214" t="s">
        <v>1379</v>
      </c>
      <c r="D2616" s="215">
        <v>45166</v>
      </c>
      <c r="E2616" s="192" t="s">
        <v>5437</v>
      </c>
      <c r="F2616" s="192" t="s">
        <v>3</v>
      </c>
      <c r="G2616" s="192">
        <v>2135625</v>
      </c>
      <c r="H2616" s="68"/>
      <c r="I2616" s="198" t="s">
        <v>6635</v>
      </c>
      <c r="J2616" s="68"/>
      <c r="K2616" s="68"/>
      <c r="L2616" s="68"/>
      <c r="M2616" s="68"/>
      <c r="N2616" s="362"/>
      <c r="O2616" s="362"/>
      <c r="P2616" s="216">
        <v>0</v>
      </c>
      <c r="Q2616" s="216">
        <v>500</v>
      </c>
      <c r="R2616" s="68" t="s">
        <v>638</v>
      </c>
      <c r="S2616" s="363"/>
      <c r="T2616" s="277"/>
    </row>
    <row r="2617" spans="1:20" ht="51">
      <c r="A2617" s="192">
        <v>16</v>
      </c>
      <c r="B2617" s="68"/>
      <c r="C2617" s="214" t="s">
        <v>40</v>
      </c>
      <c r="D2617" s="215">
        <v>45166</v>
      </c>
      <c r="E2617" s="192" t="s">
        <v>5438</v>
      </c>
      <c r="F2617" s="192" t="s">
        <v>3</v>
      </c>
      <c r="G2617" s="192">
        <v>2135626</v>
      </c>
      <c r="H2617" s="68"/>
      <c r="I2617" s="198" t="s">
        <v>6636</v>
      </c>
      <c r="J2617" s="68"/>
      <c r="K2617" s="68"/>
      <c r="L2617" s="68"/>
      <c r="M2617" s="68"/>
      <c r="N2617" s="362"/>
      <c r="O2617" s="362"/>
      <c r="P2617" s="216">
        <v>0</v>
      </c>
      <c r="Q2617" s="216">
        <v>36</v>
      </c>
      <c r="R2617" s="68" t="s">
        <v>638</v>
      </c>
      <c r="S2617" s="363"/>
      <c r="T2617" s="277"/>
    </row>
    <row r="2618" spans="1:20" ht="63.75">
      <c r="A2618" s="192">
        <v>16</v>
      </c>
      <c r="B2618" s="68"/>
      <c r="C2618" s="214" t="s">
        <v>40</v>
      </c>
      <c r="D2618" s="215">
        <v>45166</v>
      </c>
      <c r="E2618" s="192" t="s">
        <v>5439</v>
      </c>
      <c r="F2618" s="192" t="s">
        <v>3</v>
      </c>
      <c r="G2618" s="192">
        <v>2135627</v>
      </c>
      <c r="H2618" s="68"/>
      <c r="I2618" s="198" t="s">
        <v>6637</v>
      </c>
      <c r="J2618" s="68"/>
      <c r="K2618" s="68"/>
      <c r="L2618" s="68"/>
      <c r="M2618" s="68"/>
      <c r="N2618" s="362"/>
      <c r="O2618" s="362"/>
      <c r="P2618" s="216">
        <v>0</v>
      </c>
      <c r="Q2618" s="216">
        <v>18</v>
      </c>
      <c r="R2618" s="68" t="s">
        <v>638</v>
      </c>
      <c r="S2618" s="363"/>
      <c r="T2618" s="277"/>
    </row>
    <row r="2619" spans="1:20" ht="63.75">
      <c r="A2619" s="192">
        <v>16</v>
      </c>
      <c r="B2619" s="68"/>
      <c r="C2619" s="214" t="s">
        <v>40</v>
      </c>
      <c r="D2619" s="215">
        <v>45166</v>
      </c>
      <c r="E2619" s="192" t="s">
        <v>5440</v>
      </c>
      <c r="F2619" s="192" t="s">
        <v>3</v>
      </c>
      <c r="G2619" s="192">
        <v>2135630</v>
      </c>
      <c r="H2619" s="68"/>
      <c r="I2619" s="198" t="s">
        <v>6638</v>
      </c>
      <c r="J2619" s="68"/>
      <c r="K2619" s="68"/>
      <c r="L2619" s="68"/>
      <c r="M2619" s="68"/>
      <c r="N2619" s="362"/>
      <c r="O2619" s="362"/>
      <c r="P2619" s="216">
        <v>0</v>
      </c>
      <c r="Q2619" s="216">
        <v>36</v>
      </c>
      <c r="R2619" s="68" t="s">
        <v>638</v>
      </c>
      <c r="S2619" s="363"/>
      <c r="T2619" s="277"/>
    </row>
    <row r="2620" spans="1:20" ht="51">
      <c r="A2620" s="192">
        <v>86</v>
      </c>
      <c r="B2620" s="68"/>
      <c r="C2620" s="214" t="s">
        <v>50</v>
      </c>
      <c r="D2620" s="215">
        <v>45166</v>
      </c>
      <c r="E2620" s="192" t="s">
        <v>5441</v>
      </c>
      <c r="F2620" s="192" t="s">
        <v>6</v>
      </c>
      <c r="G2620" s="192">
        <v>1866283</v>
      </c>
      <c r="H2620" s="68"/>
      <c r="I2620" s="198" t="s">
        <v>6639</v>
      </c>
      <c r="J2620" s="68"/>
      <c r="K2620" s="68"/>
      <c r="L2620" s="68"/>
      <c r="M2620" s="68"/>
      <c r="N2620" s="362"/>
      <c r="O2620" s="362"/>
      <c r="P2620" s="216">
        <v>0</v>
      </c>
      <c r="Q2620" s="216">
        <v>2348.0500000000002</v>
      </c>
      <c r="R2620" s="68" t="s">
        <v>638</v>
      </c>
      <c r="S2620" s="363"/>
      <c r="T2620" s="277"/>
    </row>
    <row r="2621" spans="1:20" ht="89.25">
      <c r="A2621" s="192">
        <v>132</v>
      </c>
      <c r="B2621" s="68"/>
      <c r="C2621" s="214" t="s">
        <v>59</v>
      </c>
      <c r="D2621" s="215">
        <v>45166</v>
      </c>
      <c r="E2621" s="192" t="s">
        <v>5442</v>
      </c>
      <c r="F2621" s="192" t="s">
        <v>10</v>
      </c>
      <c r="G2621" s="192">
        <v>1067343</v>
      </c>
      <c r="H2621" s="68"/>
      <c r="I2621" s="198" t="s">
        <v>6640</v>
      </c>
      <c r="J2621" s="68"/>
      <c r="K2621" s="68"/>
      <c r="L2621" s="68"/>
      <c r="M2621" s="68"/>
      <c r="N2621" s="362"/>
      <c r="O2621" s="362"/>
      <c r="P2621" s="216">
        <v>3412.91</v>
      </c>
      <c r="Q2621" s="216">
        <v>0</v>
      </c>
      <c r="R2621" s="68" t="s">
        <v>638</v>
      </c>
      <c r="S2621" s="363"/>
      <c r="T2621" s="277"/>
    </row>
    <row r="2622" spans="1:20" ht="38.25">
      <c r="A2622" s="192">
        <v>234</v>
      </c>
      <c r="B2622" s="68"/>
      <c r="C2622" s="214" t="s">
        <v>615</v>
      </c>
      <c r="D2622" s="215">
        <v>45166</v>
      </c>
      <c r="E2622" s="192" t="s">
        <v>5443</v>
      </c>
      <c r="F2622" s="192" t="s">
        <v>3</v>
      </c>
      <c r="G2622" s="192">
        <v>2135667</v>
      </c>
      <c r="H2622" s="68"/>
      <c r="I2622" s="198" t="s">
        <v>6641</v>
      </c>
      <c r="J2622" s="68"/>
      <c r="K2622" s="68"/>
      <c r="L2622" s="68"/>
      <c r="M2622" s="68"/>
      <c r="N2622" s="362"/>
      <c r="O2622" s="362"/>
      <c r="P2622" s="216">
        <v>0</v>
      </c>
      <c r="Q2622" s="216">
        <v>4192.3</v>
      </c>
      <c r="R2622" s="68" t="s">
        <v>638</v>
      </c>
      <c r="S2622" s="363"/>
      <c r="T2622" s="277"/>
    </row>
    <row r="2623" spans="1:20" ht="76.5">
      <c r="A2623" s="192" t="s">
        <v>542</v>
      </c>
      <c r="B2623" s="68"/>
      <c r="C2623" s="214" t="s">
        <v>691</v>
      </c>
      <c r="D2623" s="215">
        <v>45166</v>
      </c>
      <c r="E2623" s="192" t="s">
        <v>5444</v>
      </c>
      <c r="F2623" s="192" t="s">
        <v>10</v>
      </c>
      <c r="G2623" s="192">
        <v>17718</v>
      </c>
      <c r="H2623" s="68"/>
      <c r="I2623" s="198" t="s">
        <v>6642</v>
      </c>
      <c r="J2623" s="68"/>
      <c r="K2623" s="68"/>
      <c r="L2623" s="68"/>
      <c r="M2623" s="68"/>
      <c r="N2623" s="362"/>
      <c r="O2623" s="362"/>
      <c r="P2623" s="216">
        <v>1188.69</v>
      </c>
      <c r="Q2623" s="216">
        <v>0</v>
      </c>
      <c r="R2623" s="68" t="s">
        <v>638</v>
      </c>
      <c r="S2623" s="363"/>
      <c r="T2623" s="277"/>
    </row>
    <row r="2624" spans="1:20" ht="76.5">
      <c r="A2624" s="192" t="s">
        <v>542</v>
      </c>
      <c r="B2624" s="68"/>
      <c r="C2624" s="214" t="s">
        <v>691</v>
      </c>
      <c r="D2624" s="215">
        <v>45166</v>
      </c>
      <c r="E2624" s="192" t="s">
        <v>5445</v>
      </c>
      <c r="F2624" s="192" t="s">
        <v>10</v>
      </c>
      <c r="G2624" s="192">
        <v>17719</v>
      </c>
      <c r="H2624" s="68"/>
      <c r="I2624" s="198" t="s">
        <v>6643</v>
      </c>
      <c r="J2624" s="68"/>
      <c r="K2624" s="68"/>
      <c r="L2624" s="68"/>
      <c r="M2624" s="68"/>
      <c r="N2624" s="362"/>
      <c r="O2624" s="362"/>
      <c r="P2624" s="216">
        <v>2376.02</v>
      </c>
      <c r="Q2624" s="216">
        <v>0</v>
      </c>
      <c r="R2624" s="68" t="s">
        <v>638</v>
      </c>
      <c r="S2624" s="363"/>
      <c r="T2624" s="277"/>
    </row>
    <row r="2625" spans="1:20" ht="51">
      <c r="A2625" s="192">
        <v>41</v>
      </c>
      <c r="B2625" s="68"/>
      <c r="C2625" s="214" t="s">
        <v>44</v>
      </c>
      <c r="D2625" s="215">
        <v>45166</v>
      </c>
      <c r="E2625" s="192" t="s">
        <v>5446</v>
      </c>
      <c r="F2625" s="192" t="s">
        <v>3</v>
      </c>
      <c r="G2625" s="192">
        <v>2135673</v>
      </c>
      <c r="H2625" s="68"/>
      <c r="I2625" s="198" t="s">
        <v>6644</v>
      </c>
      <c r="J2625" s="68"/>
      <c r="K2625" s="68"/>
      <c r="L2625" s="68"/>
      <c r="M2625" s="68"/>
      <c r="N2625" s="362"/>
      <c r="O2625" s="362"/>
      <c r="P2625" s="216">
        <v>0</v>
      </c>
      <c r="Q2625" s="216">
        <v>30</v>
      </c>
      <c r="R2625" s="68" t="s">
        <v>638</v>
      </c>
      <c r="S2625" s="363"/>
      <c r="T2625" s="277"/>
    </row>
    <row r="2626" spans="1:20" ht="76.5">
      <c r="A2626" s="192">
        <v>374</v>
      </c>
      <c r="B2626" s="68"/>
      <c r="C2626" s="214" t="s">
        <v>608</v>
      </c>
      <c r="D2626" s="215">
        <v>45166</v>
      </c>
      <c r="E2626" s="192" t="s">
        <v>5447</v>
      </c>
      <c r="F2626" s="192" t="s">
        <v>3</v>
      </c>
      <c r="G2626" s="192">
        <v>2135674</v>
      </c>
      <c r="H2626" s="68"/>
      <c r="I2626" s="198" t="s">
        <v>6645</v>
      </c>
      <c r="J2626" s="68"/>
      <c r="K2626" s="68"/>
      <c r="L2626" s="68"/>
      <c r="M2626" s="68"/>
      <c r="N2626" s="362"/>
      <c r="O2626" s="362"/>
      <c r="P2626" s="216">
        <v>0</v>
      </c>
      <c r="Q2626" s="216">
        <v>609</v>
      </c>
      <c r="R2626" s="68" t="s">
        <v>638</v>
      </c>
      <c r="S2626" s="363"/>
      <c r="T2626" s="277"/>
    </row>
    <row r="2627" spans="1:20" ht="63.75">
      <c r="A2627" s="192">
        <v>41</v>
      </c>
      <c r="B2627" s="68"/>
      <c r="C2627" s="214" t="s">
        <v>44</v>
      </c>
      <c r="D2627" s="215">
        <v>45166</v>
      </c>
      <c r="E2627" s="192" t="s">
        <v>5448</v>
      </c>
      <c r="F2627" s="192" t="s">
        <v>3</v>
      </c>
      <c r="G2627" s="192">
        <v>2135675</v>
      </c>
      <c r="H2627" s="68"/>
      <c r="I2627" s="198" t="s">
        <v>6646</v>
      </c>
      <c r="J2627" s="68"/>
      <c r="K2627" s="68"/>
      <c r="L2627" s="68"/>
      <c r="M2627" s="68"/>
      <c r="N2627" s="362"/>
      <c r="O2627" s="362"/>
      <c r="P2627" s="216">
        <v>0</v>
      </c>
      <c r="Q2627" s="216">
        <v>40</v>
      </c>
      <c r="R2627" s="68" t="s">
        <v>638</v>
      </c>
      <c r="S2627" s="363"/>
      <c r="T2627" s="277"/>
    </row>
    <row r="2628" spans="1:20" ht="51">
      <c r="A2628" s="192">
        <v>41</v>
      </c>
      <c r="B2628" s="68"/>
      <c r="C2628" s="214" t="s">
        <v>44</v>
      </c>
      <c r="D2628" s="215">
        <v>45166</v>
      </c>
      <c r="E2628" s="192" t="s">
        <v>5449</v>
      </c>
      <c r="F2628" s="192" t="s">
        <v>3</v>
      </c>
      <c r="G2628" s="192">
        <v>2135676</v>
      </c>
      <c r="H2628" s="68"/>
      <c r="I2628" s="198" t="s">
        <v>6647</v>
      </c>
      <c r="J2628" s="68"/>
      <c r="K2628" s="68"/>
      <c r="L2628" s="68"/>
      <c r="M2628" s="68"/>
      <c r="N2628" s="362"/>
      <c r="O2628" s="362"/>
      <c r="P2628" s="216">
        <v>0</v>
      </c>
      <c r="Q2628" s="216">
        <v>40</v>
      </c>
      <c r="R2628" s="68" t="s">
        <v>638</v>
      </c>
      <c r="S2628" s="363"/>
      <c r="T2628" s="277"/>
    </row>
    <row r="2629" spans="1:20" ht="76.5">
      <c r="A2629" s="192">
        <v>374</v>
      </c>
      <c r="B2629" s="68"/>
      <c r="C2629" s="214" t="s">
        <v>608</v>
      </c>
      <c r="D2629" s="215">
        <v>45166</v>
      </c>
      <c r="E2629" s="192" t="s">
        <v>5450</v>
      </c>
      <c r="F2629" s="192" t="s">
        <v>3</v>
      </c>
      <c r="G2629" s="192">
        <v>2135677</v>
      </c>
      <c r="H2629" s="68"/>
      <c r="I2629" s="198" t="s">
        <v>6648</v>
      </c>
      <c r="J2629" s="68"/>
      <c r="K2629" s="68"/>
      <c r="L2629" s="68"/>
      <c r="M2629" s="68"/>
      <c r="N2629" s="362"/>
      <c r="O2629" s="362"/>
      <c r="P2629" s="216">
        <v>0</v>
      </c>
      <c r="Q2629" s="216">
        <v>371</v>
      </c>
      <c r="R2629" s="68" t="s">
        <v>638</v>
      </c>
      <c r="S2629" s="363"/>
      <c r="T2629" s="277"/>
    </row>
    <row r="2630" spans="1:20" ht="51">
      <c r="A2630" s="192">
        <v>41</v>
      </c>
      <c r="B2630" s="68"/>
      <c r="C2630" s="214" t="s">
        <v>44</v>
      </c>
      <c r="D2630" s="215">
        <v>45166</v>
      </c>
      <c r="E2630" s="192" t="s">
        <v>5451</v>
      </c>
      <c r="F2630" s="192" t="s">
        <v>3</v>
      </c>
      <c r="G2630" s="192">
        <v>2135678</v>
      </c>
      <c r="H2630" s="68"/>
      <c r="I2630" s="198" t="s">
        <v>6649</v>
      </c>
      <c r="J2630" s="68"/>
      <c r="K2630" s="68"/>
      <c r="L2630" s="68"/>
      <c r="M2630" s="68"/>
      <c r="N2630" s="362"/>
      <c r="O2630" s="362"/>
      <c r="P2630" s="216">
        <v>0</v>
      </c>
      <c r="Q2630" s="216">
        <v>290</v>
      </c>
      <c r="R2630" s="68" t="s">
        <v>638</v>
      </c>
      <c r="S2630" s="363"/>
      <c r="T2630" s="277"/>
    </row>
    <row r="2631" spans="1:20" ht="76.5">
      <c r="A2631" s="192">
        <v>374</v>
      </c>
      <c r="B2631" s="68"/>
      <c r="C2631" s="214" t="s">
        <v>608</v>
      </c>
      <c r="D2631" s="215">
        <v>45166</v>
      </c>
      <c r="E2631" s="192" t="s">
        <v>5452</v>
      </c>
      <c r="F2631" s="192" t="s">
        <v>3</v>
      </c>
      <c r="G2631" s="192">
        <v>2135679</v>
      </c>
      <c r="H2631" s="68"/>
      <c r="I2631" s="198" t="s">
        <v>6650</v>
      </c>
      <c r="J2631" s="68"/>
      <c r="K2631" s="68"/>
      <c r="L2631" s="68"/>
      <c r="M2631" s="68"/>
      <c r="N2631" s="362"/>
      <c r="O2631" s="362"/>
      <c r="P2631" s="216">
        <v>0</v>
      </c>
      <c r="Q2631" s="216">
        <v>371</v>
      </c>
      <c r="R2631" s="68" t="s">
        <v>638</v>
      </c>
      <c r="S2631" s="363"/>
      <c r="T2631" s="277"/>
    </row>
    <row r="2632" spans="1:20" ht="51">
      <c r="A2632" s="192">
        <v>41</v>
      </c>
      <c r="B2632" s="68"/>
      <c r="C2632" s="214" t="s">
        <v>44</v>
      </c>
      <c r="D2632" s="215">
        <v>45166</v>
      </c>
      <c r="E2632" s="192" t="s">
        <v>5453</v>
      </c>
      <c r="F2632" s="192" t="s">
        <v>3</v>
      </c>
      <c r="G2632" s="192">
        <v>2135680</v>
      </c>
      <c r="H2632" s="68"/>
      <c r="I2632" s="198" t="s">
        <v>6649</v>
      </c>
      <c r="J2632" s="68"/>
      <c r="K2632" s="68"/>
      <c r="L2632" s="68"/>
      <c r="M2632" s="68"/>
      <c r="N2632" s="362"/>
      <c r="O2632" s="362"/>
      <c r="P2632" s="216">
        <v>0</v>
      </c>
      <c r="Q2632" s="216">
        <v>271</v>
      </c>
      <c r="R2632" s="68" t="s">
        <v>638</v>
      </c>
      <c r="S2632" s="363"/>
      <c r="T2632" s="277"/>
    </row>
    <row r="2633" spans="1:20" ht="76.5">
      <c r="A2633" s="192">
        <v>374</v>
      </c>
      <c r="B2633" s="68"/>
      <c r="C2633" s="214" t="s">
        <v>608</v>
      </c>
      <c r="D2633" s="215">
        <v>45166</v>
      </c>
      <c r="E2633" s="192" t="s">
        <v>5454</v>
      </c>
      <c r="F2633" s="192" t="s">
        <v>3</v>
      </c>
      <c r="G2633" s="192">
        <v>2135681</v>
      </c>
      <c r="H2633" s="68"/>
      <c r="I2633" s="198" t="s">
        <v>6651</v>
      </c>
      <c r="J2633" s="68"/>
      <c r="K2633" s="68"/>
      <c r="L2633" s="68"/>
      <c r="M2633" s="68"/>
      <c r="N2633" s="362"/>
      <c r="O2633" s="362"/>
      <c r="P2633" s="216">
        <v>0</v>
      </c>
      <c r="Q2633" s="216">
        <v>609</v>
      </c>
      <c r="R2633" s="68" t="s">
        <v>638</v>
      </c>
      <c r="S2633" s="363"/>
      <c r="T2633" s="277"/>
    </row>
    <row r="2634" spans="1:20" ht="51">
      <c r="A2634" s="192" t="s">
        <v>550</v>
      </c>
      <c r="B2634" s="68"/>
      <c r="C2634" s="214" t="s">
        <v>589</v>
      </c>
      <c r="D2634" s="215">
        <v>45166</v>
      </c>
      <c r="E2634" s="192" t="s">
        <v>5455</v>
      </c>
      <c r="F2634" s="192" t="s">
        <v>3</v>
      </c>
      <c r="G2634" s="192">
        <v>2135686</v>
      </c>
      <c r="H2634" s="68"/>
      <c r="I2634" s="198" t="s">
        <v>6652</v>
      </c>
      <c r="J2634" s="68"/>
      <c r="K2634" s="68"/>
      <c r="L2634" s="68"/>
      <c r="M2634" s="68"/>
      <c r="N2634" s="362"/>
      <c r="O2634" s="362"/>
      <c r="P2634" s="216">
        <v>0</v>
      </c>
      <c r="Q2634" s="216">
        <v>4045</v>
      </c>
      <c r="R2634" s="68" t="s">
        <v>638</v>
      </c>
      <c r="S2634" s="363"/>
      <c r="T2634" s="277"/>
    </row>
    <row r="2635" spans="1:20" ht="63.75">
      <c r="A2635" s="192">
        <v>221</v>
      </c>
      <c r="B2635" s="68"/>
      <c r="C2635" s="214" t="s">
        <v>92</v>
      </c>
      <c r="D2635" s="215">
        <v>45166</v>
      </c>
      <c r="E2635" s="192" t="s">
        <v>5456</v>
      </c>
      <c r="F2635" s="192" t="s">
        <v>3</v>
      </c>
      <c r="G2635" s="192">
        <v>2135695</v>
      </c>
      <c r="H2635" s="68"/>
      <c r="I2635" s="198" t="s">
        <v>6653</v>
      </c>
      <c r="J2635" s="68"/>
      <c r="K2635" s="68"/>
      <c r="L2635" s="68"/>
      <c r="M2635" s="68"/>
      <c r="N2635" s="362"/>
      <c r="O2635" s="362"/>
      <c r="P2635" s="216">
        <v>0</v>
      </c>
      <c r="Q2635" s="216">
        <v>284.12</v>
      </c>
      <c r="R2635" s="68" t="s">
        <v>638</v>
      </c>
      <c r="S2635" s="363"/>
      <c r="T2635" s="277"/>
    </row>
    <row r="2636" spans="1:20" ht="51">
      <c r="A2636" s="192">
        <v>373</v>
      </c>
      <c r="B2636" s="68"/>
      <c r="C2636" s="214" t="s">
        <v>607</v>
      </c>
      <c r="D2636" s="215">
        <v>45166</v>
      </c>
      <c r="E2636" s="192" t="s">
        <v>5457</v>
      </c>
      <c r="F2636" s="192" t="s">
        <v>6</v>
      </c>
      <c r="G2636" s="192">
        <v>1866527</v>
      </c>
      <c r="H2636" s="68"/>
      <c r="I2636" s="198" t="s">
        <v>6654</v>
      </c>
      <c r="J2636" s="68"/>
      <c r="K2636" s="68"/>
      <c r="L2636" s="68"/>
      <c r="M2636" s="68"/>
      <c r="N2636" s="362"/>
      <c r="O2636" s="362"/>
      <c r="P2636" s="216">
        <v>0</v>
      </c>
      <c r="Q2636" s="216">
        <v>104683</v>
      </c>
      <c r="R2636" s="68" t="s">
        <v>638</v>
      </c>
      <c r="S2636" s="363"/>
      <c r="T2636" s="277"/>
    </row>
    <row r="2637" spans="1:20" ht="63.75">
      <c r="A2637" s="192">
        <v>291</v>
      </c>
      <c r="B2637" s="68"/>
      <c r="C2637" s="214" t="s">
        <v>119</v>
      </c>
      <c r="D2637" s="215">
        <v>45166</v>
      </c>
      <c r="E2637" s="192" t="s">
        <v>5458</v>
      </c>
      <c r="F2637" s="192" t="s">
        <v>10</v>
      </c>
      <c r="G2637" s="192">
        <v>2389534</v>
      </c>
      <c r="H2637" s="68"/>
      <c r="I2637" s="198" t="s">
        <v>6655</v>
      </c>
      <c r="J2637" s="68"/>
      <c r="K2637" s="68"/>
      <c r="L2637" s="68"/>
      <c r="M2637" s="68"/>
      <c r="N2637" s="362"/>
      <c r="O2637" s="362"/>
      <c r="P2637" s="216">
        <v>50</v>
      </c>
      <c r="Q2637" s="216">
        <v>0</v>
      </c>
      <c r="R2637" s="68" t="s">
        <v>638</v>
      </c>
      <c r="S2637" s="363"/>
      <c r="T2637" s="277"/>
    </row>
    <row r="2638" spans="1:20" ht="63.75">
      <c r="A2638" s="192">
        <v>20</v>
      </c>
      <c r="B2638" s="68"/>
      <c r="C2638" s="214" t="s">
        <v>41</v>
      </c>
      <c r="D2638" s="215">
        <v>45166</v>
      </c>
      <c r="E2638" s="192" t="s">
        <v>5459</v>
      </c>
      <c r="F2638" s="192" t="s">
        <v>3</v>
      </c>
      <c r="G2638" s="192">
        <v>2135700</v>
      </c>
      <c r="H2638" s="68"/>
      <c r="I2638" s="198" t="s">
        <v>6656</v>
      </c>
      <c r="J2638" s="68"/>
      <c r="K2638" s="68"/>
      <c r="L2638" s="68"/>
      <c r="M2638" s="68"/>
      <c r="N2638" s="362"/>
      <c r="O2638" s="362"/>
      <c r="P2638" s="216">
        <v>0</v>
      </c>
      <c r="Q2638" s="216">
        <v>232</v>
      </c>
      <c r="R2638" s="68" t="s">
        <v>638</v>
      </c>
      <c r="S2638" s="363"/>
      <c r="T2638" s="277"/>
    </row>
    <row r="2639" spans="1:20" ht="76.5">
      <c r="A2639" s="192">
        <v>10</v>
      </c>
      <c r="B2639" s="68"/>
      <c r="C2639" s="214" t="s">
        <v>38</v>
      </c>
      <c r="D2639" s="215">
        <v>45166</v>
      </c>
      <c r="E2639" s="192" t="s">
        <v>5460</v>
      </c>
      <c r="F2639" s="192" t="s">
        <v>14</v>
      </c>
      <c r="G2639" s="192">
        <v>2389697</v>
      </c>
      <c r="H2639" s="68"/>
      <c r="I2639" s="198" t="s">
        <v>6657</v>
      </c>
      <c r="J2639" s="68"/>
      <c r="K2639" s="68"/>
      <c r="L2639" s="68"/>
      <c r="M2639" s="68"/>
      <c r="N2639" s="362"/>
      <c r="O2639" s="362"/>
      <c r="P2639" s="216">
        <v>50</v>
      </c>
      <c r="Q2639" s="216">
        <v>0</v>
      </c>
      <c r="R2639" s="68" t="s">
        <v>638</v>
      </c>
      <c r="S2639" s="363"/>
      <c r="T2639" s="277"/>
    </row>
    <row r="2640" spans="1:20" ht="51">
      <c r="A2640" s="192">
        <v>513</v>
      </c>
      <c r="B2640" s="68"/>
      <c r="C2640" s="214" t="s">
        <v>160</v>
      </c>
      <c r="D2640" s="215">
        <v>45166</v>
      </c>
      <c r="E2640" s="192" t="s">
        <v>5461</v>
      </c>
      <c r="F2640" s="192" t="s">
        <v>14</v>
      </c>
      <c r="G2640" s="192">
        <v>2389699</v>
      </c>
      <c r="H2640" s="68"/>
      <c r="I2640" s="198" t="s">
        <v>6658</v>
      </c>
      <c r="J2640" s="68"/>
      <c r="K2640" s="68"/>
      <c r="L2640" s="68"/>
      <c r="M2640" s="68"/>
      <c r="N2640" s="362"/>
      <c r="O2640" s="362"/>
      <c r="P2640" s="216">
        <v>50</v>
      </c>
      <c r="Q2640" s="216">
        <v>0</v>
      </c>
      <c r="R2640" s="68" t="s">
        <v>638</v>
      </c>
      <c r="S2640" s="363"/>
      <c r="T2640" s="277"/>
    </row>
    <row r="2641" spans="1:20" ht="51">
      <c r="A2641" s="192">
        <v>670</v>
      </c>
      <c r="B2641" s="68"/>
      <c r="C2641" s="214" t="s">
        <v>178</v>
      </c>
      <c r="D2641" s="215">
        <v>45166</v>
      </c>
      <c r="E2641" s="192" t="s">
        <v>5462</v>
      </c>
      <c r="F2641" s="192" t="s">
        <v>3</v>
      </c>
      <c r="G2641" s="192">
        <v>2135577</v>
      </c>
      <c r="H2641" s="68"/>
      <c r="I2641" s="198" t="s">
        <v>6659</v>
      </c>
      <c r="J2641" s="68"/>
      <c r="K2641" s="68"/>
      <c r="L2641" s="68"/>
      <c r="M2641" s="68"/>
      <c r="N2641" s="362"/>
      <c r="O2641" s="362"/>
      <c r="P2641" s="216">
        <v>0</v>
      </c>
      <c r="Q2641" s="216">
        <v>1313</v>
      </c>
      <c r="R2641" s="68" t="s">
        <v>638</v>
      </c>
      <c r="S2641" s="363"/>
      <c r="T2641" s="277"/>
    </row>
    <row r="2642" spans="1:20" ht="51">
      <c r="A2642" s="192">
        <v>599</v>
      </c>
      <c r="B2642" s="68"/>
      <c r="C2642" s="214" t="s">
        <v>1249</v>
      </c>
      <c r="D2642" s="215">
        <v>45166</v>
      </c>
      <c r="E2642" s="192" t="s">
        <v>5463</v>
      </c>
      <c r="F2642" s="192" t="s">
        <v>3</v>
      </c>
      <c r="G2642" s="192">
        <v>2135578</v>
      </c>
      <c r="H2642" s="68"/>
      <c r="I2642" s="198" t="s">
        <v>6660</v>
      </c>
      <c r="J2642" s="68"/>
      <c r="K2642" s="68"/>
      <c r="L2642" s="68"/>
      <c r="M2642" s="68"/>
      <c r="N2642" s="362"/>
      <c r="O2642" s="362"/>
      <c r="P2642" s="216">
        <v>0</v>
      </c>
      <c r="Q2642" s="216">
        <v>35</v>
      </c>
      <c r="R2642" s="68" t="s">
        <v>638</v>
      </c>
      <c r="S2642" s="363"/>
      <c r="T2642" s="277"/>
    </row>
    <row r="2643" spans="1:20" ht="63.75">
      <c r="A2643" s="192">
        <v>670</v>
      </c>
      <c r="B2643" s="68"/>
      <c r="C2643" s="214" t="s">
        <v>178</v>
      </c>
      <c r="D2643" s="215">
        <v>45166</v>
      </c>
      <c r="E2643" s="192" t="s">
        <v>5464</v>
      </c>
      <c r="F2643" s="192" t="s">
        <v>3</v>
      </c>
      <c r="G2643" s="192">
        <v>2135581</v>
      </c>
      <c r="H2643" s="68"/>
      <c r="I2643" s="198" t="s">
        <v>6661</v>
      </c>
      <c r="J2643" s="68"/>
      <c r="K2643" s="68"/>
      <c r="L2643" s="68"/>
      <c r="M2643" s="68"/>
      <c r="N2643" s="362"/>
      <c r="O2643" s="362"/>
      <c r="P2643" s="216">
        <v>0</v>
      </c>
      <c r="Q2643" s="216">
        <v>328</v>
      </c>
      <c r="R2643" s="68" t="s">
        <v>638</v>
      </c>
      <c r="S2643" s="363"/>
      <c r="T2643" s="277"/>
    </row>
    <row r="2644" spans="1:20" ht="63.75">
      <c r="A2644" s="192">
        <v>670</v>
      </c>
      <c r="B2644" s="68"/>
      <c r="C2644" s="214" t="s">
        <v>178</v>
      </c>
      <c r="D2644" s="215">
        <v>45166</v>
      </c>
      <c r="E2644" s="192" t="s">
        <v>5465</v>
      </c>
      <c r="F2644" s="192" t="s">
        <v>3</v>
      </c>
      <c r="G2644" s="192">
        <v>2135585</v>
      </c>
      <c r="H2644" s="68"/>
      <c r="I2644" s="198" t="s">
        <v>6662</v>
      </c>
      <c r="J2644" s="68"/>
      <c r="K2644" s="68"/>
      <c r="L2644" s="68"/>
      <c r="M2644" s="68"/>
      <c r="N2644" s="362"/>
      <c r="O2644" s="362"/>
      <c r="P2644" s="216">
        <v>0</v>
      </c>
      <c r="Q2644" s="216">
        <v>516</v>
      </c>
      <c r="R2644" s="68" t="s">
        <v>638</v>
      </c>
      <c r="S2644" s="363"/>
      <c r="T2644" s="277"/>
    </row>
    <row r="2645" spans="1:20" ht="51">
      <c r="A2645" s="192" t="s">
        <v>541</v>
      </c>
      <c r="B2645" s="68"/>
      <c r="C2645" s="214" t="s">
        <v>590</v>
      </c>
      <c r="D2645" s="215">
        <v>45166</v>
      </c>
      <c r="E2645" s="192" t="s">
        <v>5466</v>
      </c>
      <c r="F2645" s="192" t="s">
        <v>3</v>
      </c>
      <c r="G2645" s="192">
        <v>2135595</v>
      </c>
      <c r="H2645" s="68"/>
      <c r="I2645" s="198" t="s">
        <v>6663</v>
      </c>
      <c r="J2645" s="68"/>
      <c r="K2645" s="68"/>
      <c r="L2645" s="68"/>
      <c r="M2645" s="68"/>
      <c r="N2645" s="362"/>
      <c r="O2645" s="362"/>
      <c r="P2645" s="216">
        <v>0</v>
      </c>
      <c r="Q2645" s="216">
        <v>12790.75</v>
      </c>
      <c r="R2645" s="68" t="s">
        <v>638</v>
      </c>
      <c r="S2645" s="363"/>
      <c r="T2645" s="277"/>
    </row>
    <row r="2646" spans="1:20" ht="51">
      <c r="A2646" s="192" t="s">
        <v>541</v>
      </c>
      <c r="B2646" s="68"/>
      <c r="C2646" s="214" t="s">
        <v>590</v>
      </c>
      <c r="D2646" s="215">
        <v>45166</v>
      </c>
      <c r="E2646" s="192" t="s">
        <v>5467</v>
      </c>
      <c r="F2646" s="192" t="s">
        <v>3</v>
      </c>
      <c r="G2646" s="192">
        <v>2135601</v>
      </c>
      <c r="H2646" s="68"/>
      <c r="I2646" s="198" t="s">
        <v>6664</v>
      </c>
      <c r="J2646" s="68"/>
      <c r="K2646" s="68"/>
      <c r="L2646" s="68"/>
      <c r="M2646" s="68"/>
      <c r="N2646" s="362"/>
      <c r="O2646" s="362"/>
      <c r="P2646" s="216">
        <v>0</v>
      </c>
      <c r="Q2646" s="216">
        <v>2542.36</v>
      </c>
      <c r="R2646" s="68" t="s">
        <v>638</v>
      </c>
      <c r="S2646" s="363"/>
      <c r="T2646" s="277"/>
    </row>
    <row r="2647" spans="1:20" ht="51">
      <c r="A2647" s="192" t="s">
        <v>541</v>
      </c>
      <c r="B2647" s="68"/>
      <c r="C2647" s="214" t="s">
        <v>590</v>
      </c>
      <c r="D2647" s="215">
        <v>45166</v>
      </c>
      <c r="E2647" s="192" t="s">
        <v>5468</v>
      </c>
      <c r="F2647" s="192" t="s">
        <v>3</v>
      </c>
      <c r="G2647" s="192">
        <v>2135603</v>
      </c>
      <c r="H2647" s="68"/>
      <c r="I2647" s="198" t="s">
        <v>6665</v>
      </c>
      <c r="J2647" s="68"/>
      <c r="K2647" s="68"/>
      <c r="L2647" s="68"/>
      <c r="M2647" s="68"/>
      <c r="N2647" s="362"/>
      <c r="O2647" s="362"/>
      <c r="P2647" s="216">
        <v>0</v>
      </c>
      <c r="Q2647" s="216">
        <v>1097.79</v>
      </c>
      <c r="R2647" s="68" t="s">
        <v>638</v>
      </c>
      <c r="S2647" s="363"/>
      <c r="T2647" s="277"/>
    </row>
    <row r="2648" spans="1:20" ht="51">
      <c r="A2648" s="192" t="s">
        <v>541</v>
      </c>
      <c r="B2648" s="68"/>
      <c r="C2648" s="214" t="s">
        <v>590</v>
      </c>
      <c r="D2648" s="215">
        <v>45166</v>
      </c>
      <c r="E2648" s="192" t="s">
        <v>5469</v>
      </c>
      <c r="F2648" s="192" t="s">
        <v>3</v>
      </c>
      <c r="G2648" s="192">
        <v>2135605</v>
      </c>
      <c r="H2648" s="68"/>
      <c r="I2648" s="198" t="s">
        <v>6666</v>
      </c>
      <c r="J2648" s="68"/>
      <c r="K2648" s="68"/>
      <c r="L2648" s="68"/>
      <c r="M2648" s="68"/>
      <c r="N2648" s="362"/>
      <c r="O2648" s="362"/>
      <c r="P2648" s="216">
        <v>0</v>
      </c>
      <c r="Q2648" s="216">
        <v>1065.1199999999999</v>
      </c>
      <c r="R2648" s="68" t="s">
        <v>638</v>
      </c>
      <c r="S2648" s="363"/>
      <c r="T2648" s="277"/>
    </row>
    <row r="2649" spans="1:20" ht="76.5">
      <c r="A2649" s="192">
        <v>132</v>
      </c>
      <c r="B2649" s="68"/>
      <c r="C2649" s="214" t="s">
        <v>59</v>
      </c>
      <c r="D2649" s="215">
        <v>45166</v>
      </c>
      <c r="E2649" s="192" t="s">
        <v>5470</v>
      </c>
      <c r="F2649" s="192" t="s">
        <v>10</v>
      </c>
      <c r="G2649" s="192">
        <v>1067365</v>
      </c>
      <c r="H2649" s="68"/>
      <c r="I2649" s="198" t="s">
        <v>6667</v>
      </c>
      <c r="J2649" s="68"/>
      <c r="K2649" s="68"/>
      <c r="L2649" s="68"/>
      <c r="M2649" s="68"/>
      <c r="N2649" s="362"/>
      <c r="O2649" s="362"/>
      <c r="P2649" s="216">
        <v>906.75</v>
      </c>
      <c r="Q2649" s="216">
        <v>0</v>
      </c>
      <c r="R2649" s="68" t="s">
        <v>638</v>
      </c>
      <c r="S2649" s="363"/>
      <c r="T2649" s="277"/>
    </row>
    <row r="2650" spans="1:20" ht="76.5">
      <c r="A2650" s="192">
        <v>117</v>
      </c>
      <c r="B2650" s="68"/>
      <c r="C2650" s="214" t="s">
        <v>54</v>
      </c>
      <c r="D2650" s="215">
        <v>45166</v>
      </c>
      <c r="E2650" s="192" t="s">
        <v>5471</v>
      </c>
      <c r="F2650" s="192" t="s">
        <v>10</v>
      </c>
      <c r="G2650" s="192">
        <v>1067371</v>
      </c>
      <c r="H2650" s="68"/>
      <c r="I2650" s="198" t="s">
        <v>6668</v>
      </c>
      <c r="J2650" s="68"/>
      <c r="K2650" s="68"/>
      <c r="L2650" s="68"/>
      <c r="M2650" s="68"/>
      <c r="N2650" s="362"/>
      <c r="O2650" s="362"/>
      <c r="P2650" s="216">
        <v>50</v>
      </c>
      <c r="Q2650" s="216">
        <v>0</v>
      </c>
      <c r="R2650" s="68" t="s">
        <v>638</v>
      </c>
      <c r="S2650" s="363"/>
      <c r="T2650" s="277"/>
    </row>
    <row r="2651" spans="1:20" ht="76.5">
      <c r="A2651" s="192">
        <v>117</v>
      </c>
      <c r="B2651" s="68"/>
      <c r="C2651" s="214" t="s">
        <v>54</v>
      </c>
      <c r="D2651" s="215">
        <v>45166</v>
      </c>
      <c r="E2651" s="192" t="s">
        <v>5472</v>
      </c>
      <c r="F2651" s="192" t="s">
        <v>10</v>
      </c>
      <c r="G2651" s="192">
        <v>1067396</v>
      </c>
      <c r="H2651" s="68"/>
      <c r="I2651" s="198" t="s">
        <v>6669</v>
      </c>
      <c r="J2651" s="68"/>
      <c r="K2651" s="68"/>
      <c r="L2651" s="68"/>
      <c r="M2651" s="68"/>
      <c r="N2651" s="362"/>
      <c r="O2651" s="362"/>
      <c r="P2651" s="216">
        <v>50</v>
      </c>
      <c r="Q2651" s="216">
        <v>0</v>
      </c>
      <c r="R2651" s="68" t="s">
        <v>638</v>
      </c>
      <c r="S2651" s="363"/>
      <c r="T2651" s="277"/>
    </row>
    <row r="2652" spans="1:20" ht="89.25">
      <c r="A2652" s="192">
        <v>119</v>
      </c>
      <c r="B2652" s="68"/>
      <c r="C2652" s="214" t="s">
        <v>55</v>
      </c>
      <c r="D2652" s="215">
        <v>45166</v>
      </c>
      <c r="E2652" s="192" t="s">
        <v>5473</v>
      </c>
      <c r="F2652" s="192" t="s">
        <v>10</v>
      </c>
      <c r="G2652" s="192">
        <v>1067394</v>
      </c>
      <c r="H2652" s="68"/>
      <c r="I2652" s="198" t="s">
        <v>6670</v>
      </c>
      <c r="J2652" s="68"/>
      <c r="K2652" s="68"/>
      <c r="L2652" s="68"/>
      <c r="M2652" s="68"/>
      <c r="N2652" s="362"/>
      <c r="O2652" s="362"/>
      <c r="P2652" s="216">
        <v>50</v>
      </c>
      <c r="Q2652" s="216">
        <v>0</v>
      </c>
      <c r="R2652" s="68" t="s">
        <v>638</v>
      </c>
      <c r="S2652" s="363"/>
      <c r="T2652" s="277"/>
    </row>
    <row r="2653" spans="1:20" ht="76.5">
      <c r="A2653" s="192">
        <v>578</v>
      </c>
      <c r="B2653" s="68"/>
      <c r="C2653" s="214" t="s">
        <v>168</v>
      </c>
      <c r="D2653" s="215">
        <v>45166</v>
      </c>
      <c r="E2653" s="192" t="s">
        <v>5474</v>
      </c>
      <c r="F2653" s="192" t="s">
        <v>10</v>
      </c>
      <c r="G2653" s="192">
        <v>1067391</v>
      </c>
      <c r="H2653" s="68"/>
      <c r="I2653" s="198" t="s">
        <v>6671</v>
      </c>
      <c r="J2653" s="68"/>
      <c r="K2653" s="68"/>
      <c r="L2653" s="68"/>
      <c r="M2653" s="68"/>
      <c r="N2653" s="362"/>
      <c r="O2653" s="362"/>
      <c r="P2653" s="216">
        <v>50</v>
      </c>
      <c r="Q2653" s="216">
        <v>0</v>
      </c>
      <c r="R2653" s="68" t="s">
        <v>638</v>
      </c>
      <c r="S2653" s="363"/>
      <c r="T2653" s="277"/>
    </row>
    <row r="2654" spans="1:20" ht="76.5">
      <c r="A2654" s="192">
        <v>578</v>
      </c>
      <c r="B2654" s="68"/>
      <c r="C2654" s="214" t="s">
        <v>168</v>
      </c>
      <c r="D2654" s="215">
        <v>45166</v>
      </c>
      <c r="E2654" s="192" t="s">
        <v>5475</v>
      </c>
      <c r="F2654" s="192" t="s">
        <v>12</v>
      </c>
      <c r="G2654" s="192">
        <v>1067389</v>
      </c>
      <c r="H2654" s="68"/>
      <c r="I2654" s="198" t="s">
        <v>6672</v>
      </c>
      <c r="J2654" s="68"/>
      <c r="K2654" s="68"/>
      <c r="L2654" s="68"/>
      <c r="M2654" s="68"/>
      <c r="N2654" s="362"/>
      <c r="O2654" s="362"/>
      <c r="P2654" s="216">
        <v>4106368.96</v>
      </c>
      <c r="Q2654" s="216">
        <v>0</v>
      </c>
      <c r="R2654" s="68" t="s">
        <v>638</v>
      </c>
      <c r="S2654" s="363"/>
      <c r="T2654" s="277"/>
    </row>
    <row r="2655" spans="1:20" ht="89.25">
      <c r="A2655" s="192">
        <v>389</v>
      </c>
      <c r="B2655" s="68"/>
      <c r="C2655" s="214" t="s">
        <v>1422</v>
      </c>
      <c r="D2655" s="215">
        <v>45166</v>
      </c>
      <c r="E2655" s="192" t="s">
        <v>5476</v>
      </c>
      <c r="F2655" s="192" t="s">
        <v>10</v>
      </c>
      <c r="G2655" s="192">
        <v>1067372</v>
      </c>
      <c r="H2655" s="68"/>
      <c r="I2655" s="198" t="s">
        <v>6673</v>
      </c>
      <c r="J2655" s="68"/>
      <c r="K2655" s="68"/>
      <c r="L2655" s="68"/>
      <c r="M2655" s="68"/>
      <c r="N2655" s="362"/>
      <c r="O2655" s="362"/>
      <c r="P2655" s="216">
        <v>50</v>
      </c>
      <c r="Q2655" s="216">
        <v>0</v>
      </c>
      <c r="R2655" s="68" t="s">
        <v>638</v>
      </c>
      <c r="S2655" s="363"/>
      <c r="T2655" s="277"/>
    </row>
    <row r="2656" spans="1:20" ht="89.25">
      <c r="A2656" s="192">
        <v>283</v>
      </c>
      <c r="B2656" s="68"/>
      <c r="C2656" s="214" t="s">
        <v>115</v>
      </c>
      <c r="D2656" s="215">
        <v>45166</v>
      </c>
      <c r="E2656" s="192" t="s">
        <v>5477</v>
      </c>
      <c r="F2656" s="192" t="s">
        <v>12</v>
      </c>
      <c r="G2656" s="192">
        <v>1067377</v>
      </c>
      <c r="H2656" s="68"/>
      <c r="I2656" s="198" t="s">
        <v>6674</v>
      </c>
      <c r="J2656" s="68"/>
      <c r="K2656" s="68"/>
      <c r="L2656" s="68"/>
      <c r="M2656" s="68"/>
      <c r="N2656" s="362"/>
      <c r="O2656" s="362"/>
      <c r="P2656" s="216">
        <v>150.47999999999999</v>
      </c>
      <c r="Q2656" s="216">
        <v>0</v>
      </c>
      <c r="R2656" s="68" t="s">
        <v>638</v>
      </c>
      <c r="S2656" s="363"/>
      <c r="T2656" s="277"/>
    </row>
    <row r="2657" spans="1:20" ht="89.25">
      <c r="A2657" s="192">
        <v>283</v>
      </c>
      <c r="B2657" s="68"/>
      <c r="C2657" s="214" t="s">
        <v>115</v>
      </c>
      <c r="D2657" s="215">
        <v>45166</v>
      </c>
      <c r="E2657" s="192" t="s">
        <v>5478</v>
      </c>
      <c r="F2657" s="192" t="s">
        <v>10</v>
      </c>
      <c r="G2657" s="192">
        <v>1067377</v>
      </c>
      <c r="H2657" s="68"/>
      <c r="I2657" s="198" t="s">
        <v>6675</v>
      </c>
      <c r="J2657" s="68"/>
      <c r="K2657" s="68"/>
      <c r="L2657" s="68"/>
      <c r="M2657" s="68"/>
      <c r="N2657" s="362"/>
      <c r="O2657" s="362"/>
      <c r="P2657" s="216">
        <v>50</v>
      </c>
      <c r="Q2657" s="216">
        <v>0</v>
      </c>
      <c r="R2657" s="68" t="s">
        <v>638</v>
      </c>
      <c r="S2657" s="363"/>
      <c r="T2657" s="277"/>
    </row>
    <row r="2658" spans="1:20" ht="89.25">
      <c r="A2658" s="192">
        <v>389</v>
      </c>
      <c r="B2658" s="68"/>
      <c r="C2658" s="214" t="s">
        <v>1422</v>
      </c>
      <c r="D2658" s="215">
        <v>45166</v>
      </c>
      <c r="E2658" s="192" t="s">
        <v>5479</v>
      </c>
      <c r="F2658" s="192" t="s">
        <v>10</v>
      </c>
      <c r="G2658" s="192">
        <v>1067379</v>
      </c>
      <c r="H2658" s="68"/>
      <c r="I2658" s="198" t="s">
        <v>6676</v>
      </c>
      <c r="J2658" s="68"/>
      <c r="K2658" s="68"/>
      <c r="L2658" s="68"/>
      <c r="M2658" s="68"/>
      <c r="N2658" s="362"/>
      <c r="O2658" s="362"/>
      <c r="P2658" s="216">
        <v>50</v>
      </c>
      <c r="Q2658" s="216">
        <v>0</v>
      </c>
      <c r="R2658" s="68" t="s">
        <v>638</v>
      </c>
      <c r="S2658" s="363"/>
      <c r="T2658" s="277"/>
    </row>
    <row r="2659" spans="1:20" ht="76.5">
      <c r="A2659" s="192" t="s">
        <v>542</v>
      </c>
      <c r="B2659" s="68"/>
      <c r="C2659" s="214" t="s">
        <v>691</v>
      </c>
      <c r="D2659" s="215">
        <v>45166</v>
      </c>
      <c r="E2659" s="192" t="s">
        <v>5480</v>
      </c>
      <c r="F2659" s="192" t="s">
        <v>12</v>
      </c>
      <c r="G2659" s="192">
        <v>1067414</v>
      </c>
      <c r="H2659" s="68"/>
      <c r="I2659" s="198" t="s">
        <v>6677</v>
      </c>
      <c r="J2659" s="68"/>
      <c r="K2659" s="68"/>
      <c r="L2659" s="68"/>
      <c r="M2659" s="68"/>
      <c r="N2659" s="362"/>
      <c r="O2659" s="362"/>
      <c r="P2659" s="216">
        <v>10255</v>
      </c>
      <c r="Q2659" s="216">
        <v>0</v>
      </c>
      <c r="R2659" s="68" t="s">
        <v>638</v>
      </c>
      <c r="S2659" s="363"/>
      <c r="T2659" s="277"/>
    </row>
    <row r="2660" spans="1:20" ht="89.25">
      <c r="A2660" s="192" t="s">
        <v>542</v>
      </c>
      <c r="B2660" s="68"/>
      <c r="C2660" s="214" t="s">
        <v>691</v>
      </c>
      <c r="D2660" s="215">
        <v>45166</v>
      </c>
      <c r="E2660" s="192" t="s">
        <v>5481</v>
      </c>
      <c r="F2660" s="192" t="s">
        <v>10</v>
      </c>
      <c r="G2660" s="192">
        <v>1067414</v>
      </c>
      <c r="H2660" s="68"/>
      <c r="I2660" s="198" t="s">
        <v>6678</v>
      </c>
      <c r="J2660" s="68"/>
      <c r="K2660" s="68"/>
      <c r="L2660" s="68"/>
      <c r="M2660" s="68"/>
      <c r="N2660" s="362"/>
      <c r="O2660" s="362"/>
      <c r="P2660" s="216">
        <v>50</v>
      </c>
      <c r="Q2660" s="216">
        <v>0</v>
      </c>
      <c r="R2660" s="68" t="s">
        <v>638</v>
      </c>
      <c r="S2660" s="363"/>
      <c r="T2660" s="277"/>
    </row>
    <row r="2661" spans="1:20" ht="38.25">
      <c r="A2661" s="192">
        <v>572</v>
      </c>
      <c r="B2661" s="68"/>
      <c r="C2661" s="214" t="s">
        <v>166</v>
      </c>
      <c r="D2661" s="215">
        <v>45167</v>
      </c>
      <c r="E2661" s="192" t="s">
        <v>5482</v>
      </c>
      <c r="F2661" s="192" t="s">
        <v>3</v>
      </c>
      <c r="G2661" s="192">
        <v>2135869</v>
      </c>
      <c r="H2661" s="68"/>
      <c r="I2661" s="198" t="s">
        <v>6679</v>
      </c>
      <c r="J2661" s="68"/>
      <c r="K2661" s="68"/>
      <c r="L2661" s="68"/>
      <c r="M2661" s="68"/>
      <c r="N2661" s="362"/>
      <c r="O2661" s="362"/>
      <c r="P2661" s="216">
        <v>0</v>
      </c>
      <c r="Q2661" s="216">
        <v>1.52</v>
      </c>
      <c r="R2661" s="68" t="s">
        <v>638</v>
      </c>
      <c r="S2661" s="363"/>
      <c r="T2661" s="277"/>
    </row>
    <row r="2662" spans="1:20" ht="51">
      <c r="A2662" s="192">
        <v>78</v>
      </c>
      <c r="B2662" s="68"/>
      <c r="C2662" s="214" t="s">
        <v>1380</v>
      </c>
      <c r="D2662" s="215">
        <v>45167</v>
      </c>
      <c r="E2662" s="192" t="s">
        <v>5483</v>
      </c>
      <c r="F2662" s="192" t="s">
        <v>3</v>
      </c>
      <c r="G2662" s="192">
        <v>2135878</v>
      </c>
      <c r="H2662" s="68"/>
      <c r="I2662" s="198" t="s">
        <v>6680</v>
      </c>
      <c r="J2662" s="68"/>
      <c r="K2662" s="68"/>
      <c r="L2662" s="68"/>
      <c r="M2662" s="68"/>
      <c r="N2662" s="362"/>
      <c r="O2662" s="362"/>
      <c r="P2662" s="216">
        <v>0</v>
      </c>
      <c r="Q2662" s="216">
        <v>21978.98</v>
      </c>
      <c r="R2662" s="68" t="s">
        <v>638</v>
      </c>
      <c r="S2662" s="363"/>
      <c r="T2662" s="277"/>
    </row>
    <row r="2663" spans="1:20" ht="51">
      <c r="A2663" s="192">
        <v>46</v>
      </c>
      <c r="B2663" s="68"/>
      <c r="C2663" s="214" t="s">
        <v>1379</v>
      </c>
      <c r="D2663" s="215">
        <v>45167</v>
      </c>
      <c r="E2663" s="192" t="s">
        <v>5484</v>
      </c>
      <c r="F2663" s="192" t="s">
        <v>3</v>
      </c>
      <c r="G2663" s="192">
        <v>2135879</v>
      </c>
      <c r="H2663" s="68"/>
      <c r="I2663" s="198" t="s">
        <v>6681</v>
      </c>
      <c r="J2663" s="68"/>
      <c r="K2663" s="68"/>
      <c r="L2663" s="68"/>
      <c r="M2663" s="68"/>
      <c r="N2663" s="362"/>
      <c r="O2663" s="362"/>
      <c r="P2663" s="216">
        <v>0</v>
      </c>
      <c r="Q2663" s="216">
        <v>4000</v>
      </c>
      <c r="R2663" s="68" t="s">
        <v>638</v>
      </c>
      <c r="S2663" s="363"/>
      <c r="T2663" s="277"/>
    </row>
    <row r="2664" spans="1:20" ht="51">
      <c r="A2664" s="192">
        <v>132</v>
      </c>
      <c r="B2664" s="68"/>
      <c r="C2664" s="214" t="s">
        <v>59</v>
      </c>
      <c r="D2664" s="215">
        <v>45167</v>
      </c>
      <c r="E2664" s="192" t="s">
        <v>5485</v>
      </c>
      <c r="F2664" s="192" t="s">
        <v>3</v>
      </c>
      <c r="G2664" s="192">
        <v>2135892</v>
      </c>
      <c r="H2664" s="68"/>
      <c r="I2664" s="198" t="s">
        <v>6682</v>
      </c>
      <c r="J2664" s="68"/>
      <c r="K2664" s="68"/>
      <c r="L2664" s="68"/>
      <c r="M2664" s="68"/>
      <c r="N2664" s="362"/>
      <c r="O2664" s="362"/>
      <c r="P2664" s="216">
        <v>0</v>
      </c>
      <c r="Q2664" s="216">
        <v>2</v>
      </c>
      <c r="R2664" s="68" t="s">
        <v>638</v>
      </c>
      <c r="S2664" s="363"/>
      <c r="T2664" s="277"/>
    </row>
    <row r="2665" spans="1:20" ht="51">
      <c r="A2665" s="192">
        <v>203</v>
      </c>
      <c r="B2665" s="68"/>
      <c r="C2665" s="214" t="s">
        <v>86</v>
      </c>
      <c r="D2665" s="215">
        <v>45167</v>
      </c>
      <c r="E2665" s="192" t="s">
        <v>5486</v>
      </c>
      <c r="F2665" s="192" t="s">
        <v>3</v>
      </c>
      <c r="G2665" s="192">
        <v>2135897</v>
      </c>
      <c r="H2665" s="68"/>
      <c r="I2665" s="198" t="s">
        <v>6683</v>
      </c>
      <c r="J2665" s="68"/>
      <c r="K2665" s="68"/>
      <c r="L2665" s="68"/>
      <c r="M2665" s="68"/>
      <c r="N2665" s="362"/>
      <c r="O2665" s="362"/>
      <c r="P2665" s="216">
        <v>0</v>
      </c>
      <c r="Q2665" s="216">
        <v>30</v>
      </c>
      <c r="R2665" s="68" t="s">
        <v>638</v>
      </c>
      <c r="S2665" s="363"/>
      <c r="T2665" s="277"/>
    </row>
    <row r="2666" spans="1:20" ht="63.75">
      <c r="A2666" s="192">
        <v>41</v>
      </c>
      <c r="B2666" s="68"/>
      <c r="C2666" s="214" t="s">
        <v>44</v>
      </c>
      <c r="D2666" s="215">
        <v>45167</v>
      </c>
      <c r="E2666" s="192" t="s">
        <v>5487</v>
      </c>
      <c r="F2666" s="192" t="s">
        <v>3</v>
      </c>
      <c r="G2666" s="192">
        <v>2135898</v>
      </c>
      <c r="H2666" s="68"/>
      <c r="I2666" s="198" t="s">
        <v>6684</v>
      </c>
      <c r="J2666" s="68"/>
      <c r="K2666" s="68"/>
      <c r="L2666" s="68"/>
      <c r="M2666" s="68"/>
      <c r="N2666" s="362"/>
      <c r="O2666" s="362"/>
      <c r="P2666" s="216">
        <v>0</v>
      </c>
      <c r="Q2666" s="216">
        <v>2267.52</v>
      </c>
      <c r="R2666" s="68" t="s">
        <v>638</v>
      </c>
      <c r="S2666" s="363"/>
      <c r="T2666" s="277"/>
    </row>
    <row r="2667" spans="1:20" ht="38.25">
      <c r="A2667" s="192">
        <v>163</v>
      </c>
      <c r="B2667" s="68"/>
      <c r="C2667" s="214" t="s">
        <v>78</v>
      </c>
      <c r="D2667" s="215">
        <v>45167</v>
      </c>
      <c r="E2667" s="192" t="s">
        <v>5488</v>
      </c>
      <c r="F2667" s="192" t="s">
        <v>3</v>
      </c>
      <c r="G2667" s="192">
        <v>2135899</v>
      </c>
      <c r="H2667" s="68"/>
      <c r="I2667" s="198" t="s">
        <v>6685</v>
      </c>
      <c r="J2667" s="68"/>
      <c r="K2667" s="68"/>
      <c r="L2667" s="68"/>
      <c r="M2667" s="68"/>
      <c r="N2667" s="362"/>
      <c r="O2667" s="362"/>
      <c r="P2667" s="216">
        <v>0</v>
      </c>
      <c r="Q2667" s="216">
        <v>785.2</v>
      </c>
      <c r="R2667" s="68" t="s">
        <v>638</v>
      </c>
      <c r="S2667" s="363"/>
      <c r="T2667" s="277"/>
    </row>
    <row r="2668" spans="1:20" ht="51">
      <c r="A2668" s="192">
        <v>203</v>
      </c>
      <c r="B2668" s="68"/>
      <c r="C2668" s="214" t="s">
        <v>86</v>
      </c>
      <c r="D2668" s="215">
        <v>45167</v>
      </c>
      <c r="E2668" s="192" t="s">
        <v>5489</v>
      </c>
      <c r="F2668" s="192" t="s">
        <v>3</v>
      </c>
      <c r="G2668" s="192">
        <v>2135900</v>
      </c>
      <c r="H2668" s="68"/>
      <c r="I2668" s="198" t="s">
        <v>6686</v>
      </c>
      <c r="J2668" s="68"/>
      <c r="K2668" s="68"/>
      <c r="L2668" s="68"/>
      <c r="M2668" s="68"/>
      <c r="N2668" s="362"/>
      <c r="O2668" s="362"/>
      <c r="P2668" s="216">
        <v>0</v>
      </c>
      <c r="Q2668" s="216">
        <v>30</v>
      </c>
      <c r="R2668" s="68" t="s">
        <v>638</v>
      </c>
      <c r="S2668" s="363"/>
      <c r="T2668" s="277"/>
    </row>
    <row r="2669" spans="1:20" ht="51">
      <c r="A2669" s="192">
        <v>203</v>
      </c>
      <c r="B2669" s="68"/>
      <c r="C2669" s="214" t="s">
        <v>86</v>
      </c>
      <c r="D2669" s="215">
        <v>45167</v>
      </c>
      <c r="E2669" s="192" t="s">
        <v>5490</v>
      </c>
      <c r="F2669" s="192" t="s">
        <v>3</v>
      </c>
      <c r="G2669" s="192">
        <v>2135902</v>
      </c>
      <c r="H2669" s="68"/>
      <c r="I2669" s="198" t="s">
        <v>6686</v>
      </c>
      <c r="J2669" s="68"/>
      <c r="K2669" s="68"/>
      <c r="L2669" s="68"/>
      <c r="M2669" s="68"/>
      <c r="N2669" s="362"/>
      <c r="O2669" s="362"/>
      <c r="P2669" s="216">
        <v>0</v>
      </c>
      <c r="Q2669" s="216">
        <v>30</v>
      </c>
      <c r="R2669" s="68" t="s">
        <v>638</v>
      </c>
      <c r="S2669" s="363"/>
      <c r="T2669" s="277"/>
    </row>
    <row r="2670" spans="1:20" ht="76.5">
      <c r="A2670" s="192">
        <v>513</v>
      </c>
      <c r="B2670" s="68"/>
      <c r="C2670" s="214" t="s">
        <v>160</v>
      </c>
      <c r="D2670" s="215">
        <v>45167</v>
      </c>
      <c r="E2670" s="192" t="s">
        <v>5491</v>
      </c>
      <c r="F2670" s="192" t="s">
        <v>14</v>
      </c>
      <c r="G2670" s="192">
        <v>2390371</v>
      </c>
      <c r="H2670" s="68"/>
      <c r="I2670" s="198" t="s">
        <v>6687</v>
      </c>
      <c r="J2670" s="68"/>
      <c r="K2670" s="68"/>
      <c r="L2670" s="68"/>
      <c r="M2670" s="68"/>
      <c r="N2670" s="362"/>
      <c r="O2670" s="362"/>
      <c r="P2670" s="216">
        <v>50</v>
      </c>
      <c r="Q2670" s="216">
        <v>0</v>
      </c>
      <c r="R2670" s="68" t="s">
        <v>638</v>
      </c>
      <c r="S2670" s="363"/>
      <c r="T2670" s="277"/>
    </row>
    <row r="2671" spans="1:20" ht="76.5">
      <c r="A2671" s="192">
        <v>513</v>
      </c>
      <c r="B2671" s="68"/>
      <c r="C2671" s="214" t="s">
        <v>160</v>
      </c>
      <c r="D2671" s="215">
        <v>45167</v>
      </c>
      <c r="E2671" s="192" t="s">
        <v>5492</v>
      </c>
      <c r="F2671" s="192" t="s">
        <v>14</v>
      </c>
      <c r="G2671" s="192">
        <v>2390373</v>
      </c>
      <c r="H2671" s="68"/>
      <c r="I2671" s="198" t="s">
        <v>6688</v>
      </c>
      <c r="J2671" s="68"/>
      <c r="K2671" s="68"/>
      <c r="L2671" s="68"/>
      <c r="M2671" s="68"/>
      <c r="N2671" s="362"/>
      <c r="O2671" s="362"/>
      <c r="P2671" s="216">
        <v>50</v>
      </c>
      <c r="Q2671" s="216">
        <v>0</v>
      </c>
      <c r="R2671" s="68" t="s">
        <v>638</v>
      </c>
      <c r="S2671" s="363"/>
      <c r="T2671" s="277"/>
    </row>
    <row r="2672" spans="1:20" ht="76.5">
      <c r="A2672" s="192">
        <v>513</v>
      </c>
      <c r="B2672" s="68"/>
      <c r="C2672" s="214" t="s">
        <v>160</v>
      </c>
      <c r="D2672" s="215">
        <v>45167</v>
      </c>
      <c r="E2672" s="192" t="s">
        <v>5493</v>
      </c>
      <c r="F2672" s="192" t="s">
        <v>14</v>
      </c>
      <c r="G2672" s="192">
        <v>2390375</v>
      </c>
      <c r="H2672" s="68"/>
      <c r="I2672" s="198" t="s">
        <v>6689</v>
      </c>
      <c r="J2672" s="68"/>
      <c r="K2672" s="68"/>
      <c r="L2672" s="68"/>
      <c r="M2672" s="68"/>
      <c r="N2672" s="362"/>
      <c r="O2672" s="362"/>
      <c r="P2672" s="216">
        <v>50</v>
      </c>
      <c r="Q2672" s="216">
        <v>0</v>
      </c>
      <c r="R2672" s="68" t="s">
        <v>638</v>
      </c>
      <c r="S2672" s="363"/>
      <c r="T2672" s="277"/>
    </row>
    <row r="2673" spans="1:20" ht="51">
      <c r="A2673" s="192">
        <v>46</v>
      </c>
      <c r="B2673" s="68"/>
      <c r="C2673" s="214" t="s">
        <v>1379</v>
      </c>
      <c r="D2673" s="215">
        <v>45167</v>
      </c>
      <c r="E2673" s="192" t="s">
        <v>5494</v>
      </c>
      <c r="F2673" s="192" t="s">
        <v>3</v>
      </c>
      <c r="G2673" s="192">
        <v>2135908</v>
      </c>
      <c r="H2673" s="68"/>
      <c r="I2673" s="198" t="s">
        <v>6690</v>
      </c>
      <c r="J2673" s="68"/>
      <c r="K2673" s="68"/>
      <c r="L2673" s="68"/>
      <c r="M2673" s="68"/>
      <c r="N2673" s="362"/>
      <c r="O2673" s="362"/>
      <c r="P2673" s="216">
        <v>0</v>
      </c>
      <c r="Q2673" s="216">
        <v>371</v>
      </c>
      <c r="R2673" s="68" t="s">
        <v>638</v>
      </c>
      <c r="S2673" s="363"/>
      <c r="T2673" s="277"/>
    </row>
    <row r="2674" spans="1:20" ht="76.5">
      <c r="A2674" s="192">
        <v>117</v>
      </c>
      <c r="B2674" s="68"/>
      <c r="C2674" s="214" t="s">
        <v>54</v>
      </c>
      <c r="D2674" s="215">
        <v>45167</v>
      </c>
      <c r="E2674" s="192" t="s">
        <v>5495</v>
      </c>
      <c r="F2674" s="192" t="s">
        <v>10</v>
      </c>
      <c r="G2674" s="192">
        <v>1067489</v>
      </c>
      <c r="H2674" s="68"/>
      <c r="I2674" s="198" t="s">
        <v>6691</v>
      </c>
      <c r="J2674" s="68"/>
      <c r="K2674" s="68"/>
      <c r="L2674" s="68"/>
      <c r="M2674" s="68"/>
      <c r="N2674" s="362"/>
      <c r="O2674" s="362"/>
      <c r="P2674" s="216">
        <v>50</v>
      </c>
      <c r="Q2674" s="216">
        <v>0</v>
      </c>
      <c r="R2674" s="68" t="s">
        <v>638</v>
      </c>
      <c r="S2674" s="363"/>
      <c r="T2674" s="277"/>
    </row>
    <row r="2675" spans="1:20" ht="89.25">
      <c r="A2675" s="192">
        <v>389</v>
      </c>
      <c r="B2675" s="68"/>
      <c r="C2675" s="214" t="s">
        <v>1422</v>
      </c>
      <c r="D2675" s="215">
        <v>45167</v>
      </c>
      <c r="E2675" s="192" t="s">
        <v>5496</v>
      </c>
      <c r="F2675" s="192" t="s">
        <v>10</v>
      </c>
      <c r="G2675" s="192">
        <v>1067478</v>
      </c>
      <c r="H2675" s="68"/>
      <c r="I2675" s="198" t="s">
        <v>6692</v>
      </c>
      <c r="J2675" s="68"/>
      <c r="K2675" s="68"/>
      <c r="L2675" s="68"/>
      <c r="M2675" s="68"/>
      <c r="N2675" s="362"/>
      <c r="O2675" s="362"/>
      <c r="P2675" s="216">
        <v>50</v>
      </c>
      <c r="Q2675" s="216">
        <v>0</v>
      </c>
      <c r="R2675" s="68" t="s">
        <v>638</v>
      </c>
      <c r="S2675" s="363"/>
      <c r="T2675" s="277"/>
    </row>
    <row r="2676" spans="1:20" ht="76.5">
      <c r="A2676" s="192">
        <v>117</v>
      </c>
      <c r="B2676" s="68"/>
      <c r="C2676" s="214" t="s">
        <v>54</v>
      </c>
      <c r="D2676" s="215">
        <v>45167</v>
      </c>
      <c r="E2676" s="192" t="s">
        <v>5497</v>
      </c>
      <c r="F2676" s="192" t="s">
        <v>10</v>
      </c>
      <c r="G2676" s="192">
        <v>1067479</v>
      </c>
      <c r="H2676" s="68"/>
      <c r="I2676" s="198" t="s">
        <v>6693</v>
      </c>
      <c r="J2676" s="68"/>
      <c r="K2676" s="68"/>
      <c r="L2676" s="68"/>
      <c r="M2676" s="68"/>
      <c r="N2676" s="362"/>
      <c r="O2676" s="362"/>
      <c r="P2676" s="216">
        <v>50</v>
      </c>
      <c r="Q2676" s="216">
        <v>0</v>
      </c>
      <c r="R2676" s="68" t="s">
        <v>638</v>
      </c>
      <c r="S2676" s="363"/>
      <c r="T2676" s="277"/>
    </row>
    <row r="2677" spans="1:20" ht="76.5">
      <c r="A2677" s="192">
        <v>513</v>
      </c>
      <c r="B2677" s="68"/>
      <c r="C2677" s="214" t="s">
        <v>160</v>
      </c>
      <c r="D2677" s="215">
        <v>45167</v>
      </c>
      <c r="E2677" s="192" t="s">
        <v>5498</v>
      </c>
      <c r="F2677" s="192" t="s">
        <v>10</v>
      </c>
      <c r="G2677" s="192">
        <v>1067483</v>
      </c>
      <c r="H2677" s="68"/>
      <c r="I2677" s="198" t="s">
        <v>6694</v>
      </c>
      <c r="J2677" s="68"/>
      <c r="K2677" s="68"/>
      <c r="L2677" s="68"/>
      <c r="M2677" s="68"/>
      <c r="N2677" s="362"/>
      <c r="O2677" s="362"/>
      <c r="P2677" s="216">
        <v>50</v>
      </c>
      <c r="Q2677" s="216">
        <v>0</v>
      </c>
      <c r="R2677" s="68" t="s">
        <v>638</v>
      </c>
      <c r="S2677" s="363"/>
      <c r="T2677" s="277"/>
    </row>
    <row r="2678" spans="1:20" ht="51">
      <c r="A2678" s="192">
        <v>311</v>
      </c>
      <c r="B2678" s="68"/>
      <c r="C2678" s="214" t="s">
        <v>132</v>
      </c>
      <c r="D2678" s="215">
        <v>45167</v>
      </c>
      <c r="E2678" s="192" t="s">
        <v>5499</v>
      </c>
      <c r="F2678" s="192" t="s">
        <v>3</v>
      </c>
      <c r="G2678" s="192">
        <v>2135942</v>
      </c>
      <c r="H2678" s="68"/>
      <c r="I2678" s="198" t="s">
        <v>6695</v>
      </c>
      <c r="J2678" s="68"/>
      <c r="K2678" s="68"/>
      <c r="L2678" s="68"/>
      <c r="M2678" s="68"/>
      <c r="N2678" s="362"/>
      <c r="O2678" s="362"/>
      <c r="P2678" s="216">
        <v>0</v>
      </c>
      <c r="Q2678" s="216">
        <v>220</v>
      </c>
      <c r="R2678" s="68" t="s">
        <v>638</v>
      </c>
      <c r="S2678" s="363"/>
      <c r="T2678" s="277"/>
    </row>
    <row r="2679" spans="1:20" ht="38.25">
      <c r="A2679" s="192" t="s">
        <v>550</v>
      </c>
      <c r="B2679" s="68"/>
      <c r="C2679" s="214" t="s">
        <v>589</v>
      </c>
      <c r="D2679" s="215">
        <v>45167</v>
      </c>
      <c r="E2679" s="192" t="s">
        <v>5500</v>
      </c>
      <c r="F2679" s="192" t="s">
        <v>3</v>
      </c>
      <c r="G2679" s="192">
        <v>2135949</v>
      </c>
      <c r="H2679" s="68"/>
      <c r="I2679" s="198" t="s">
        <v>6696</v>
      </c>
      <c r="J2679" s="68"/>
      <c r="K2679" s="68"/>
      <c r="L2679" s="68"/>
      <c r="M2679" s="68"/>
      <c r="N2679" s="362"/>
      <c r="O2679" s="362"/>
      <c r="P2679" s="216">
        <v>0</v>
      </c>
      <c r="Q2679" s="216">
        <v>1000</v>
      </c>
      <c r="R2679" s="68" t="s">
        <v>638</v>
      </c>
      <c r="S2679" s="363"/>
      <c r="T2679" s="277"/>
    </row>
    <row r="2680" spans="1:20" ht="51">
      <c r="A2680" s="192">
        <v>41</v>
      </c>
      <c r="B2680" s="68"/>
      <c r="C2680" s="214" t="s">
        <v>44</v>
      </c>
      <c r="D2680" s="215">
        <v>45167</v>
      </c>
      <c r="E2680" s="192" t="s">
        <v>5501</v>
      </c>
      <c r="F2680" s="192" t="s">
        <v>3</v>
      </c>
      <c r="G2680" s="192">
        <v>2135954</v>
      </c>
      <c r="H2680" s="68"/>
      <c r="I2680" s="198" t="s">
        <v>6697</v>
      </c>
      <c r="J2680" s="68"/>
      <c r="K2680" s="68"/>
      <c r="L2680" s="68"/>
      <c r="M2680" s="68"/>
      <c r="N2680" s="362"/>
      <c r="O2680" s="362"/>
      <c r="P2680" s="216">
        <v>0</v>
      </c>
      <c r="Q2680" s="216">
        <v>30</v>
      </c>
      <c r="R2680" s="68" t="s">
        <v>638</v>
      </c>
      <c r="S2680" s="363"/>
      <c r="T2680" s="277"/>
    </row>
    <row r="2681" spans="1:20" ht="51">
      <c r="A2681" s="192">
        <v>594</v>
      </c>
      <c r="B2681" s="68"/>
      <c r="C2681" s="214" t="s">
        <v>88</v>
      </c>
      <c r="D2681" s="215">
        <v>45167</v>
      </c>
      <c r="E2681" s="192" t="s">
        <v>5502</v>
      </c>
      <c r="F2681" s="192" t="s">
        <v>3</v>
      </c>
      <c r="G2681" s="192">
        <v>2135956</v>
      </c>
      <c r="H2681" s="68"/>
      <c r="I2681" s="198" t="s">
        <v>6698</v>
      </c>
      <c r="J2681" s="68"/>
      <c r="K2681" s="68"/>
      <c r="L2681" s="68"/>
      <c r="M2681" s="68"/>
      <c r="N2681" s="362"/>
      <c r="O2681" s="362"/>
      <c r="P2681" s="216">
        <v>0</v>
      </c>
      <c r="Q2681" s="216">
        <v>288</v>
      </c>
      <c r="R2681" s="68" t="s">
        <v>638</v>
      </c>
      <c r="S2681" s="363"/>
      <c r="T2681" s="277"/>
    </row>
    <row r="2682" spans="1:20" ht="63.75">
      <c r="A2682" s="192">
        <v>66</v>
      </c>
      <c r="B2682" s="68"/>
      <c r="C2682" s="214" t="s">
        <v>46</v>
      </c>
      <c r="D2682" s="215">
        <v>45167</v>
      </c>
      <c r="E2682" s="192" t="s">
        <v>5503</v>
      </c>
      <c r="F2682" s="192" t="s">
        <v>639</v>
      </c>
      <c r="G2682" s="192">
        <v>6343220</v>
      </c>
      <c r="H2682" s="68"/>
      <c r="I2682" s="198" t="s">
        <v>6699</v>
      </c>
      <c r="J2682" s="68"/>
      <c r="K2682" s="68"/>
      <c r="L2682" s="68"/>
      <c r="M2682" s="68"/>
      <c r="N2682" s="362"/>
      <c r="O2682" s="362"/>
      <c r="P2682" s="216">
        <v>0</v>
      </c>
      <c r="Q2682" s="216">
        <v>2526233.7000000002</v>
      </c>
      <c r="R2682" s="68" t="s">
        <v>638</v>
      </c>
      <c r="S2682" s="363"/>
      <c r="T2682" s="277"/>
    </row>
    <row r="2683" spans="1:20" ht="76.5">
      <c r="A2683" s="192">
        <v>862</v>
      </c>
      <c r="B2683" s="68"/>
      <c r="C2683" s="214" t="s">
        <v>187</v>
      </c>
      <c r="D2683" s="215">
        <v>45167</v>
      </c>
      <c r="E2683" s="192" t="s">
        <v>5503</v>
      </c>
      <c r="F2683" s="192" t="s">
        <v>639</v>
      </c>
      <c r="G2683" s="192">
        <v>6343228</v>
      </c>
      <c r="H2683" s="68"/>
      <c r="I2683" s="198" t="s">
        <v>6700</v>
      </c>
      <c r="J2683" s="68"/>
      <c r="K2683" s="68"/>
      <c r="L2683" s="68"/>
      <c r="M2683" s="68"/>
      <c r="N2683" s="362"/>
      <c r="O2683" s="362"/>
      <c r="P2683" s="216">
        <v>0</v>
      </c>
      <c r="Q2683" s="216">
        <v>365867.37</v>
      </c>
      <c r="R2683" s="68" t="s">
        <v>638</v>
      </c>
      <c r="S2683" s="363"/>
      <c r="T2683" s="277"/>
    </row>
    <row r="2684" spans="1:20" ht="63.75">
      <c r="A2684" s="192">
        <v>66</v>
      </c>
      <c r="B2684" s="68"/>
      <c r="C2684" s="214" t="s">
        <v>46</v>
      </c>
      <c r="D2684" s="215">
        <v>45167</v>
      </c>
      <c r="E2684" s="192" t="s">
        <v>5503</v>
      </c>
      <c r="F2684" s="192" t="s">
        <v>639</v>
      </c>
      <c r="G2684" s="192">
        <v>6343213</v>
      </c>
      <c r="H2684" s="68"/>
      <c r="I2684" s="198" t="s">
        <v>6701</v>
      </c>
      <c r="J2684" s="68"/>
      <c r="K2684" s="68"/>
      <c r="L2684" s="68"/>
      <c r="M2684" s="68"/>
      <c r="N2684" s="362"/>
      <c r="O2684" s="362"/>
      <c r="P2684" s="216">
        <v>0</v>
      </c>
      <c r="Q2684" s="216">
        <v>850223.71</v>
      </c>
      <c r="R2684" s="68" t="s">
        <v>638</v>
      </c>
      <c r="S2684" s="363"/>
      <c r="T2684" s="277"/>
    </row>
    <row r="2685" spans="1:20" ht="63.75">
      <c r="A2685" s="192">
        <v>66</v>
      </c>
      <c r="B2685" s="68"/>
      <c r="C2685" s="214" t="s">
        <v>46</v>
      </c>
      <c r="D2685" s="215">
        <v>45167</v>
      </c>
      <c r="E2685" s="192" t="s">
        <v>5503</v>
      </c>
      <c r="F2685" s="192" t="s">
        <v>639</v>
      </c>
      <c r="G2685" s="192">
        <v>6343239</v>
      </c>
      <c r="H2685" s="68"/>
      <c r="I2685" s="198" t="s">
        <v>6702</v>
      </c>
      <c r="J2685" s="68"/>
      <c r="K2685" s="68"/>
      <c r="L2685" s="68"/>
      <c r="M2685" s="68"/>
      <c r="N2685" s="362"/>
      <c r="O2685" s="362"/>
      <c r="P2685" s="216">
        <v>0</v>
      </c>
      <c r="Q2685" s="216">
        <v>48181.14</v>
      </c>
      <c r="R2685" s="68" t="s">
        <v>638</v>
      </c>
      <c r="S2685" s="363"/>
      <c r="T2685" s="277"/>
    </row>
    <row r="2686" spans="1:20" ht="76.5">
      <c r="A2686" s="192">
        <v>862</v>
      </c>
      <c r="B2686" s="68"/>
      <c r="C2686" s="214" t="s">
        <v>187</v>
      </c>
      <c r="D2686" s="215">
        <v>45167</v>
      </c>
      <c r="E2686" s="192" t="s">
        <v>5503</v>
      </c>
      <c r="F2686" s="192" t="s">
        <v>639</v>
      </c>
      <c r="G2686" s="192">
        <v>6343174</v>
      </c>
      <c r="H2686" s="68"/>
      <c r="I2686" s="198" t="s">
        <v>6703</v>
      </c>
      <c r="J2686" s="68"/>
      <c r="K2686" s="68"/>
      <c r="L2686" s="68"/>
      <c r="M2686" s="68"/>
      <c r="N2686" s="362"/>
      <c r="O2686" s="362"/>
      <c r="P2686" s="216">
        <v>0</v>
      </c>
      <c r="Q2686" s="216">
        <v>10378.58</v>
      </c>
      <c r="R2686" s="68" t="s">
        <v>638</v>
      </c>
      <c r="S2686" s="363"/>
      <c r="T2686" s="277"/>
    </row>
    <row r="2687" spans="1:20" ht="76.5">
      <c r="A2687" s="192">
        <v>862</v>
      </c>
      <c r="B2687" s="68"/>
      <c r="C2687" s="214" t="s">
        <v>187</v>
      </c>
      <c r="D2687" s="215">
        <v>45167</v>
      </c>
      <c r="E2687" s="192" t="s">
        <v>5503</v>
      </c>
      <c r="F2687" s="192" t="s">
        <v>639</v>
      </c>
      <c r="G2687" s="192">
        <v>6343219</v>
      </c>
      <c r="H2687" s="68"/>
      <c r="I2687" s="198" t="s">
        <v>6704</v>
      </c>
      <c r="J2687" s="68"/>
      <c r="K2687" s="68"/>
      <c r="L2687" s="68"/>
      <c r="M2687" s="68"/>
      <c r="N2687" s="362"/>
      <c r="O2687" s="362"/>
      <c r="P2687" s="216">
        <v>0</v>
      </c>
      <c r="Q2687" s="216">
        <v>133991.23000000001</v>
      </c>
      <c r="R2687" s="68" t="s">
        <v>638</v>
      </c>
      <c r="S2687" s="363"/>
      <c r="T2687" s="277"/>
    </row>
    <row r="2688" spans="1:20" ht="76.5">
      <c r="A2688" s="192">
        <v>862</v>
      </c>
      <c r="B2688" s="68"/>
      <c r="C2688" s="214" t="s">
        <v>187</v>
      </c>
      <c r="D2688" s="215">
        <v>45167</v>
      </c>
      <c r="E2688" s="192" t="s">
        <v>5503</v>
      </c>
      <c r="F2688" s="192" t="s">
        <v>639</v>
      </c>
      <c r="G2688" s="192">
        <v>6343240</v>
      </c>
      <c r="H2688" s="68"/>
      <c r="I2688" s="198" t="s">
        <v>6705</v>
      </c>
      <c r="J2688" s="68"/>
      <c r="K2688" s="68"/>
      <c r="L2688" s="68"/>
      <c r="M2688" s="68"/>
      <c r="N2688" s="362"/>
      <c r="O2688" s="362"/>
      <c r="P2688" s="216">
        <v>0</v>
      </c>
      <c r="Q2688" s="216">
        <v>7638.68</v>
      </c>
      <c r="R2688" s="68" t="s">
        <v>638</v>
      </c>
      <c r="S2688" s="363"/>
      <c r="T2688" s="277"/>
    </row>
    <row r="2689" spans="1:20" ht="63.75">
      <c r="A2689" s="192">
        <v>16</v>
      </c>
      <c r="B2689" s="68"/>
      <c r="C2689" s="214" t="s">
        <v>40</v>
      </c>
      <c r="D2689" s="215">
        <v>45167</v>
      </c>
      <c r="E2689" s="192" t="s">
        <v>5504</v>
      </c>
      <c r="F2689" s="192" t="s">
        <v>3</v>
      </c>
      <c r="G2689" s="192">
        <v>2135992</v>
      </c>
      <c r="H2689" s="68"/>
      <c r="I2689" s="198" t="s">
        <v>6706</v>
      </c>
      <c r="J2689" s="68"/>
      <c r="K2689" s="68"/>
      <c r="L2689" s="68"/>
      <c r="M2689" s="68"/>
      <c r="N2689" s="362"/>
      <c r="O2689" s="362"/>
      <c r="P2689" s="216">
        <v>0</v>
      </c>
      <c r="Q2689" s="216">
        <v>36</v>
      </c>
      <c r="R2689" s="68" t="s">
        <v>638</v>
      </c>
      <c r="S2689" s="363"/>
      <c r="T2689" s="277"/>
    </row>
    <row r="2690" spans="1:20" ht="51">
      <c r="A2690" s="192">
        <v>66</v>
      </c>
      <c r="B2690" s="68"/>
      <c r="C2690" s="214" t="s">
        <v>46</v>
      </c>
      <c r="D2690" s="215">
        <v>45167</v>
      </c>
      <c r="E2690" s="192" t="s">
        <v>5505</v>
      </c>
      <c r="F2690" s="192" t="s">
        <v>6</v>
      </c>
      <c r="G2690" s="192">
        <v>1867187</v>
      </c>
      <c r="H2690" s="68"/>
      <c r="I2690" s="198" t="s">
        <v>6707</v>
      </c>
      <c r="J2690" s="68"/>
      <c r="K2690" s="68"/>
      <c r="L2690" s="68"/>
      <c r="M2690" s="68"/>
      <c r="N2690" s="362"/>
      <c r="O2690" s="362"/>
      <c r="P2690" s="216">
        <v>0</v>
      </c>
      <c r="Q2690" s="216">
        <v>2757.52</v>
      </c>
      <c r="R2690" s="68" t="s">
        <v>638</v>
      </c>
      <c r="S2690" s="363"/>
      <c r="T2690" s="277"/>
    </row>
    <row r="2691" spans="1:20" ht="51">
      <c r="A2691" s="192" t="s">
        <v>544</v>
      </c>
      <c r="B2691" s="68"/>
      <c r="C2691" s="214" t="s">
        <v>683</v>
      </c>
      <c r="D2691" s="215">
        <v>45167</v>
      </c>
      <c r="E2691" s="192" t="s">
        <v>5506</v>
      </c>
      <c r="F2691" s="192" t="s">
        <v>6</v>
      </c>
      <c r="G2691" s="192">
        <v>1867189</v>
      </c>
      <c r="H2691" s="68"/>
      <c r="I2691" s="198" t="s">
        <v>6708</v>
      </c>
      <c r="J2691" s="68"/>
      <c r="K2691" s="68"/>
      <c r="L2691" s="68"/>
      <c r="M2691" s="68"/>
      <c r="N2691" s="362"/>
      <c r="O2691" s="362"/>
      <c r="P2691" s="216">
        <v>0</v>
      </c>
      <c r="Q2691" s="216">
        <v>209708.98</v>
      </c>
      <c r="R2691" s="68" t="s">
        <v>638</v>
      </c>
      <c r="S2691" s="363"/>
      <c r="T2691" s="277"/>
    </row>
    <row r="2692" spans="1:20" ht="76.5">
      <c r="A2692" s="192">
        <v>513</v>
      </c>
      <c r="B2692" s="68"/>
      <c r="C2692" s="214" t="s">
        <v>160</v>
      </c>
      <c r="D2692" s="215">
        <v>45167</v>
      </c>
      <c r="E2692" s="192" t="s">
        <v>5508</v>
      </c>
      <c r="F2692" s="192" t="s">
        <v>14</v>
      </c>
      <c r="G2692" s="192">
        <v>2391117</v>
      </c>
      <c r="H2692" s="68"/>
      <c r="I2692" s="198" t="s">
        <v>6710</v>
      </c>
      <c r="J2692" s="68"/>
      <c r="K2692" s="68"/>
      <c r="L2692" s="68"/>
      <c r="M2692" s="68"/>
      <c r="N2692" s="362"/>
      <c r="O2692" s="362"/>
      <c r="P2692" s="216">
        <v>50</v>
      </c>
      <c r="Q2692" s="216">
        <v>0</v>
      </c>
      <c r="R2692" s="68" t="s">
        <v>638</v>
      </c>
      <c r="S2692" s="363"/>
      <c r="T2692" s="277"/>
    </row>
    <row r="2693" spans="1:20" ht="63.75">
      <c r="A2693" s="192">
        <v>513</v>
      </c>
      <c r="B2693" s="68"/>
      <c r="C2693" s="214" t="s">
        <v>160</v>
      </c>
      <c r="D2693" s="215">
        <v>45167</v>
      </c>
      <c r="E2693" s="192" t="s">
        <v>5509</v>
      </c>
      <c r="F2693" s="192" t="s">
        <v>14</v>
      </c>
      <c r="G2693" s="192">
        <v>2391115</v>
      </c>
      <c r="H2693" s="68"/>
      <c r="I2693" s="198" t="s">
        <v>6711</v>
      </c>
      <c r="J2693" s="68"/>
      <c r="K2693" s="68"/>
      <c r="L2693" s="68"/>
      <c r="M2693" s="68"/>
      <c r="N2693" s="362"/>
      <c r="O2693" s="362"/>
      <c r="P2693" s="216">
        <v>50</v>
      </c>
      <c r="Q2693" s="216">
        <v>0</v>
      </c>
      <c r="R2693" s="68" t="s">
        <v>638</v>
      </c>
      <c r="S2693" s="363"/>
      <c r="T2693" s="277"/>
    </row>
    <row r="2694" spans="1:20" ht="51">
      <c r="A2694" s="192">
        <v>283</v>
      </c>
      <c r="B2694" s="68"/>
      <c r="C2694" s="214" t="s">
        <v>115</v>
      </c>
      <c r="D2694" s="215">
        <v>45167</v>
      </c>
      <c r="E2694" s="192" t="s">
        <v>5510</v>
      </c>
      <c r="F2694" s="192" t="s">
        <v>3</v>
      </c>
      <c r="G2694" s="192">
        <v>2136014</v>
      </c>
      <c r="H2694" s="68"/>
      <c r="I2694" s="198" t="s">
        <v>6712</v>
      </c>
      <c r="J2694" s="68"/>
      <c r="K2694" s="68"/>
      <c r="L2694" s="68"/>
      <c r="M2694" s="68"/>
      <c r="N2694" s="362"/>
      <c r="O2694" s="362"/>
      <c r="P2694" s="216">
        <v>0</v>
      </c>
      <c r="Q2694" s="216">
        <v>75</v>
      </c>
      <c r="R2694" s="68" t="s">
        <v>638</v>
      </c>
      <c r="S2694" s="363"/>
      <c r="T2694" s="277"/>
    </row>
    <row r="2695" spans="1:20" ht="38.25">
      <c r="A2695" s="192" t="s">
        <v>550</v>
      </c>
      <c r="B2695" s="68"/>
      <c r="C2695" s="214" t="s">
        <v>589</v>
      </c>
      <c r="D2695" s="215">
        <v>45167</v>
      </c>
      <c r="E2695" s="192" t="s">
        <v>5511</v>
      </c>
      <c r="F2695" s="192" t="s">
        <v>3</v>
      </c>
      <c r="G2695" s="192">
        <v>2136011</v>
      </c>
      <c r="H2695" s="68"/>
      <c r="I2695" s="198" t="s">
        <v>6713</v>
      </c>
      <c r="J2695" s="68"/>
      <c r="K2695" s="68"/>
      <c r="L2695" s="68"/>
      <c r="M2695" s="68"/>
      <c r="N2695" s="362"/>
      <c r="O2695" s="362"/>
      <c r="P2695" s="216">
        <v>0</v>
      </c>
      <c r="Q2695" s="216">
        <v>111</v>
      </c>
      <c r="R2695" s="68" t="s">
        <v>638</v>
      </c>
      <c r="S2695" s="363"/>
      <c r="T2695" s="277"/>
    </row>
    <row r="2696" spans="1:20" ht="51">
      <c r="A2696" s="192">
        <v>283</v>
      </c>
      <c r="B2696" s="68"/>
      <c r="C2696" s="214" t="s">
        <v>115</v>
      </c>
      <c r="D2696" s="215">
        <v>45167</v>
      </c>
      <c r="E2696" s="192" t="s">
        <v>5512</v>
      </c>
      <c r="F2696" s="192" t="s">
        <v>3</v>
      </c>
      <c r="G2696" s="192">
        <v>2136012</v>
      </c>
      <c r="H2696" s="68"/>
      <c r="I2696" s="198" t="s">
        <v>6714</v>
      </c>
      <c r="J2696" s="68"/>
      <c r="K2696" s="68"/>
      <c r="L2696" s="68"/>
      <c r="M2696" s="68"/>
      <c r="N2696" s="362"/>
      <c r="O2696" s="362"/>
      <c r="P2696" s="216">
        <v>0</v>
      </c>
      <c r="Q2696" s="216">
        <v>75</v>
      </c>
      <c r="R2696" s="68" t="s">
        <v>638</v>
      </c>
      <c r="S2696" s="363"/>
      <c r="T2696" s="277"/>
    </row>
    <row r="2697" spans="1:20" ht="63.75">
      <c r="A2697" s="192">
        <v>206</v>
      </c>
      <c r="B2697" s="68"/>
      <c r="C2697" s="214" t="s">
        <v>87</v>
      </c>
      <c r="D2697" s="215">
        <v>45167</v>
      </c>
      <c r="E2697" s="192" t="s">
        <v>5513</v>
      </c>
      <c r="F2697" s="192" t="s">
        <v>3</v>
      </c>
      <c r="G2697" s="192">
        <v>2136013</v>
      </c>
      <c r="H2697" s="68"/>
      <c r="I2697" s="198" t="s">
        <v>6715</v>
      </c>
      <c r="J2697" s="68"/>
      <c r="K2697" s="68"/>
      <c r="L2697" s="68"/>
      <c r="M2697" s="68"/>
      <c r="N2697" s="362"/>
      <c r="O2697" s="362"/>
      <c r="P2697" s="216">
        <v>0</v>
      </c>
      <c r="Q2697" s="216">
        <v>20</v>
      </c>
      <c r="R2697" s="68" t="s">
        <v>638</v>
      </c>
      <c r="S2697" s="363"/>
      <c r="T2697" s="277"/>
    </row>
    <row r="2698" spans="1:20" ht="63.75">
      <c r="A2698" s="192">
        <v>66</v>
      </c>
      <c r="B2698" s="68"/>
      <c r="C2698" s="214" t="s">
        <v>46</v>
      </c>
      <c r="D2698" s="215">
        <v>45167</v>
      </c>
      <c r="E2698" s="192" t="s">
        <v>5514</v>
      </c>
      <c r="F2698" s="192" t="s">
        <v>639</v>
      </c>
      <c r="G2698" s="192">
        <v>6343175</v>
      </c>
      <c r="H2698" s="68"/>
      <c r="I2698" s="198" t="s">
        <v>6716</v>
      </c>
      <c r="J2698" s="68"/>
      <c r="K2698" s="68"/>
      <c r="L2698" s="68"/>
      <c r="M2698" s="68"/>
      <c r="N2698" s="362"/>
      <c r="O2698" s="362"/>
      <c r="P2698" s="216">
        <v>0</v>
      </c>
      <c r="Q2698" s="216">
        <v>4315.3100000000004</v>
      </c>
      <c r="R2698" s="68" t="s">
        <v>638</v>
      </c>
      <c r="S2698" s="363"/>
      <c r="T2698" s="277"/>
    </row>
    <row r="2699" spans="1:20" ht="76.5">
      <c r="A2699" s="192">
        <v>862</v>
      </c>
      <c r="B2699" s="68"/>
      <c r="C2699" s="214" t="s">
        <v>187</v>
      </c>
      <c r="D2699" s="215">
        <v>45167</v>
      </c>
      <c r="E2699" s="192" t="s">
        <v>5514</v>
      </c>
      <c r="F2699" s="192" t="s">
        <v>639</v>
      </c>
      <c r="G2699" s="192">
        <v>6343177</v>
      </c>
      <c r="H2699" s="68"/>
      <c r="I2699" s="198" t="s">
        <v>6717</v>
      </c>
      <c r="J2699" s="68"/>
      <c r="K2699" s="68"/>
      <c r="L2699" s="68"/>
      <c r="M2699" s="68"/>
      <c r="N2699" s="362"/>
      <c r="O2699" s="362"/>
      <c r="P2699" s="216">
        <v>0</v>
      </c>
      <c r="Q2699" s="216">
        <v>696.97</v>
      </c>
      <c r="R2699" s="68" t="s">
        <v>638</v>
      </c>
      <c r="S2699" s="363"/>
      <c r="T2699" s="277"/>
    </row>
    <row r="2700" spans="1:20" ht="76.5">
      <c r="A2700" s="192">
        <v>862</v>
      </c>
      <c r="B2700" s="68"/>
      <c r="C2700" s="214" t="s">
        <v>187</v>
      </c>
      <c r="D2700" s="215">
        <v>45167</v>
      </c>
      <c r="E2700" s="192" t="s">
        <v>5514</v>
      </c>
      <c r="F2700" s="192" t="s">
        <v>639</v>
      </c>
      <c r="G2700" s="192">
        <v>6343111</v>
      </c>
      <c r="H2700" s="68"/>
      <c r="I2700" s="198" t="s">
        <v>6718</v>
      </c>
      <c r="J2700" s="68"/>
      <c r="K2700" s="68"/>
      <c r="L2700" s="68"/>
      <c r="M2700" s="68"/>
      <c r="N2700" s="362"/>
      <c r="O2700" s="362"/>
      <c r="P2700" s="216">
        <v>0</v>
      </c>
      <c r="Q2700" s="216">
        <v>858993.35</v>
      </c>
      <c r="R2700" s="68" t="s">
        <v>638</v>
      </c>
      <c r="S2700" s="363"/>
      <c r="T2700" s="277"/>
    </row>
    <row r="2701" spans="1:20" ht="63.75">
      <c r="A2701" s="192">
        <v>66</v>
      </c>
      <c r="B2701" s="68"/>
      <c r="C2701" s="214" t="s">
        <v>46</v>
      </c>
      <c r="D2701" s="215">
        <v>45167</v>
      </c>
      <c r="E2701" s="192" t="s">
        <v>5514</v>
      </c>
      <c r="F2701" s="192" t="s">
        <v>639</v>
      </c>
      <c r="G2701" s="192">
        <v>6343101</v>
      </c>
      <c r="H2701" s="68"/>
      <c r="I2701" s="198" t="s">
        <v>6719</v>
      </c>
      <c r="J2701" s="68"/>
      <c r="K2701" s="68"/>
      <c r="L2701" s="68"/>
      <c r="M2701" s="68"/>
      <c r="N2701" s="362"/>
      <c r="O2701" s="362"/>
      <c r="P2701" s="216">
        <v>0</v>
      </c>
      <c r="Q2701" s="216">
        <v>5631600.2800000003</v>
      </c>
      <c r="R2701" s="68" t="s">
        <v>638</v>
      </c>
      <c r="S2701" s="363"/>
      <c r="T2701" s="277"/>
    </row>
    <row r="2702" spans="1:20" ht="76.5">
      <c r="A2702" s="192">
        <v>862</v>
      </c>
      <c r="B2702" s="68"/>
      <c r="C2702" s="214" t="s">
        <v>187</v>
      </c>
      <c r="D2702" s="215">
        <v>45167</v>
      </c>
      <c r="E2702" s="192" t="s">
        <v>5514</v>
      </c>
      <c r="F2702" s="192" t="s">
        <v>639</v>
      </c>
      <c r="G2702" s="192">
        <v>6343212</v>
      </c>
      <c r="H2702" s="68"/>
      <c r="I2702" s="198" t="s">
        <v>6720</v>
      </c>
      <c r="J2702" s="68"/>
      <c r="K2702" s="68"/>
      <c r="L2702" s="68"/>
      <c r="M2702" s="68"/>
      <c r="N2702" s="362"/>
      <c r="O2702" s="362"/>
      <c r="P2702" s="216">
        <v>0</v>
      </c>
      <c r="Q2702" s="216">
        <v>2950.88</v>
      </c>
      <c r="R2702" s="68" t="s">
        <v>638</v>
      </c>
      <c r="S2702" s="363"/>
      <c r="T2702" s="277"/>
    </row>
    <row r="2703" spans="1:20" ht="63.75">
      <c r="A2703" s="192">
        <v>66</v>
      </c>
      <c r="B2703" s="68"/>
      <c r="C2703" s="214" t="s">
        <v>46</v>
      </c>
      <c r="D2703" s="215">
        <v>45167</v>
      </c>
      <c r="E2703" s="192" t="s">
        <v>5514</v>
      </c>
      <c r="F2703" s="192" t="s">
        <v>639</v>
      </c>
      <c r="G2703" s="192">
        <v>6343130</v>
      </c>
      <c r="H2703" s="68"/>
      <c r="I2703" s="198" t="s">
        <v>6719</v>
      </c>
      <c r="J2703" s="68"/>
      <c r="K2703" s="68"/>
      <c r="L2703" s="68"/>
      <c r="M2703" s="68"/>
      <c r="N2703" s="362"/>
      <c r="O2703" s="362"/>
      <c r="P2703" s="216">
        <v>0</v>
      </c>
      <c r="Q2703" s="216">
        <v>3592071.75</v>
      </c>
      <c r="R2703" s="68" t="s">
        <v>638</v>
      </c>
      <c r="S2703" s="363"/>
      <c r="T2703" s="277"/>
    </row>
    <row r="2704" spans="1:20" ht="63.75">
      <c r="A2704" s="192">
        <v>66</v>
      </c>
      <c r="B2704" s="68"/>
      <c r="C2704" s="214" t="s">
        <v>46</v>
      </c>
      <c r="D2704" s="215">
        <v>45167</v>
      </c>
      <c r="E2704" s="192" t="s">
        <v>5514</v>
      </c>
      <c r="F2704" s="192" t="s">
        <v>639</v>
      </c>
      <c r="G2704" s="192">
        <v>6343178</v>
      </c>
      <c r="H2704" s="68"/>
      <c r="I2704" s="198" t="s">
        <v>6721</v>
      </c>
      <c r="J2704" s="68"/>
      <c r="K2704" s="68"/>
      <c r="L2704" s="68"/>
      <c r="M2704" s="68"/>
      <c r="N2704" s="362"/>
      <c r="O2704" s="362"/>
      <c r="P2704" s="216">
        <v>0</v>
      </c>
      <c r="Q2704" s="216">
        <v>56695.87</v>
      </c>
      <c r="R2704" s="68" t="s">
        <v>638</v>
      </c>
      <c r="S2704" s="363"/>
      <c r="T2704" s="277"/>
    </row>
    <row r="2705" spans="1:20" ht="76.5">
      <c r="A2705" s="192">
        <v>862</v>
      </c>
      <c r="B2705" s="68"/>
      <c r="C2705" s="214" t="s">
        <v>187</v>
      </c>
      <c r="D2705" s="215">
        <v>45167</v>
      </c>
      <c r="E2705" s="192" t="s">
        <v>5514</v>
      </c>
      <c r="F2705" s="192" t="s">
        <v>639</v>
      </c>
      <c r="G2705" s="192">
        <v>6343142</v>
      </c>
      <c r="H2705" s="68"/>
      <c r="I2705" s="198" t="s">
        <v>6718</v>
      </c>
      <c r="J2705" s="68"/>
      <c r="K2705" s="68"/>
      <c r="L2705" s="68"/>
      <c r="M2705" s="68"/>
      <c r="N2705" s="362"/>
      <c r="O2705" s="362"/>
      <c r="P2705" s="216">
        <v>0</v>
      </c>
      <c r="Q2705" s="216">
        <v>516485.58</v>
      </c>
      <c r="R2705" s="68" t="s">
        <v>638</v>
      </c>
      <c r="S2705" s="363"/>
      <c r="T2705" s="277"/>
    </row>
    <row r="2706" spans="1:20" ht="63.75">
      <c r="A2706" s="192">
        <v>66</v>
      </c>
      <c r="B2706" s="68"/>
      <c r="C2706" s="214" t="s">
        <v>46</v>
      </c>
      <c r="D2706" s="215">
        <v>45167</v>
      </c>
      <c r="E2706" s="192" t="s">
        <v>5514</v>
      </c>
      <c r="F2706" s="192" t="s">
        <v>639</v>
      </c>
      <c r="G2706" s="192">
        <v>6343143</v>
      </c>
      <c r="H2706" s="68"/>
      <c r="I2706" s="198" t="s">
        <v>6722</v>
      </c>
      <c r="J2706" s="68"/>
      <c r="K2706" s="68"/>
      <c r="L2706" s="68"/>
      <c r="M2706" s="68"/>
      <c r="N2706" s="362"/>
      <c r="O2706" s="362"/>
      <c r="P2706" s="216">
        <v>0</v>
      </c>
      <c r="Q2706" s="216">
        <v>32515.200000000001</v>
      </c>
      <c r="R2706" s="68" t="s">
        <v>638</v>
      </c>
      <c r="S2706" s="363"/>
      <c r="T2706" s="277"/>
    </row>
    <row r="2707" spans="1:20" ht="76.5">
      <c r="A2707" s="192">
        <v>862</v>
      </c>
      <c r="B2707" s="68"/>
      <c r="C2707" s="214" t="s">
        <v>187</v>
      </c>
      <c r="D2707" s="215">
        <v>45167</v>
      </c>
      <c r="E2707" s="192" t="s">
        <v>5514</v>
      </c>
      <c r="F2707" s="192" t="s">
        <v>639</v>
      </c>
      <c r="G2707" s="192">
        <v>6343179</v>
      </c>
      <c r="H2707" s="68"/>
      <c r="I2707" s="198" t="s">
        <v>6723</v>
      </c>
      <c r="J2707" s="68"/>
      <c r="K2707" s="68"/>
      <c r="L2707" s="68"/>
      <c r="M2707" s="68"/>
      <c r="N2707" s="362"/>
      <c r="O2707" s="362"/>
      <c r="P2707" s="216">
        <v>0</v>
      </c>
      <c r="Q2707" s="216">
        <v>9237.44</v>
      </c>
      <c r="R2707" s="68" t="s">
        <v>638</v>
      </c>
      <c r="S2707" s="363"/>
      <c r="T2707" s="277"/>
    </row>
    <row r="2708" spans="1:20" ht="76.5">
      <c r="A2708" s="192">
        <v>862</v>
      </c>
      <c r="B2708" s="68"/>
      <c r="C2708" s="214" t="s">
        <v>187</v>
      </c>
      <c r="D2708" s="215">
        <v>45167</v>
      </c>
      <c r="E2708" s="192" t="s">
        <v>5514</v>
      </c>
      <c r="F2708" s="192" t="s">
        <v>639</v>
      </c>
      <c r="G2708" s="192">
        <v>6343149</v>
      </c>
      <c r="H2708" s="68"/>
      <c r="I2708" s="198" t="s">
        <v>6724</v>
      </c>
      <c r="J2708" s="68"/>
      <c r="K2708" s="68"/>
      <c r="L2708" s="68"/>
      <c r="M2708" s="68"/>
      <c r="N2708" s="362"/>
      <c r="O2708" s="362"/>
      <c r="P2708" s="216">
        <v>0</v>
      </c>
      <c r="Q2708" s="216">
        <v>5329.43</v>
      </c>
      <c r="R2708" s="68" t="s">
        <v>638</v>
      </c>
      <c r="S2708" s="363"/>
      <c r="T2708" s="277"/>
    </row>
    <row r="2709" spans="1:20" ht="63.75">
      <c r="A2709" s="192">
        <v>66</v>
      </c>
      <c r="B2709" s="68"/>
      <c r="C2709" s="214" t="s">
        <v>46</v>
      </c>
      <c r="D2709" s="215">
        <v>45167</v>
      </c>
      <c r="E2709" s="192" t="s">
        <v>5514</v>
      </c>
      <c r="F2709" s="192" t="s">
        <v>639</v>
      </c>
      <c r="G2709" s="192">
        <v>6343207</v>
      </c>
      <c r="H2709" s="68"/>
      <c r="I2709" s="198" t="s">
        <v>6725</v>
      </c>
      <c r="J2709" s="68"/>
      <c r="K2709" s="68"/>
      <c r="L2709" s="68"/>
      <c r="M2709" s="68"/>
      <c r="N2709" s="362"/>
      <c r="O2709" s="362"/>
      <c r="P2709" s="216">
        <v>0</v>
      </c>
      <c r="Q2709" s="216">
        <v>18072.080000000002</v>
      </c>
      <c r="R2709" s="68" t="s">
        <v>638</v>
      </c>
      <c r="S2709" s="363"/>
      <c r="T2709" s="277"/>
    </row>
    <row r="2710" spans="1:20" ht="63.75">
      <c r="A2710" s="192">
        <v>66</v>
      </c>
      <c r="B2710" s="68"/>
      <c r="C2710" s="214" t="s">
        <v>46</v>
      </c>
      <c r="D2710" s="215">
        <v>45167</v>
      </c>
      <c r="E2710" s="192" t="s">
        <v>5514</v>
      </c>
      <c r="F2710" s="192" t="s">
        <v>639</v>
      </c>
      <c r="G2710" s="192">
        <v>6343150</v>
      </c>
      <c r="H2710" s="68"/>
      <c r="I2710" s="198" t="s">
        <v>6726</v>
      </c>
      <c r="J2710" s="68"/>
      <c r="K2710" s="68"/>
      <c r="L2710" s="68"/>
      <c r="M2710" s="68"/>
      <c r="N2710" s="362"/>
      <c r="O2710" s="362"/>
      <c r="P2710" s="216">
        <v>0</v>
      </c>
      <c r="Q2710" s="216">
        <v>6359822.6399999997</v>
      </c>
      <c r="R2710" s="68" t="s">
        <v>638</v>
      </c>
      <c r="S2710" s="363"/>
      <c r="T2710" s="277"/>
    </row>
    <row r="2711" spans="1:20" ht="63.75">
      <c r="A2711" s="192">
        <v>66</v>
      </c>
      <c r="B2711" s="68"/>
      <c r="C2711" s="214" t="s">
        <v>46</v>
      </c>
      <c r="D2711" s="215">
        <v>45167</v>
      </c>
      <c r="E2711" s="192" t="s">
        <v>5514</v>
      </c>
      <c r="F2711" s="192" t="s">
        <v>639</v>
      </c>
      <c r="G2711" s="192">
        <v>6343181</v>
      </c>
      <c r="H2711" s="68"/>
      <c r="I2711" s="198" t="s">
        <v>6727</v>
      </c>
      <c r="J2711" s="68"/>
      <c r="K2711" s="68"/>
      <c r="L2711" s="68"/>
      <c r="M2711" s="68"/>
      <c r="N2711" s="362"/>
      <c r="O2711" s="362"/>
      <c r="P2711" s="216">
        <v>0</v>
      </c>
      <c r="Q2711" s="216">
        <v>3103.7</v>
      </c>
      <c r="R2711" s="68" t="s">
        <v>638</v>
      </c>
      <c r="S2711" s="363"/>
      <c r="T2711" s="277"/>
    </row>
    <row r="2712" spans="1:20" ht="76.5">
      <c r="A2712" s="192">
        <v>862</v>
      </c>
      <c r="B2712" s="68"/>
      <c r="C2712" s="214" t="s">
        <v>187</v>
      </c>
      <c r="D2712" s="215">
        <v>45167</v>
      </c>
      <c r="E2712" s="192" t="s">
        <v>5514</v>
      </c>
      <c r="F2712" s="192" t="s">
        <v>639</v>
      </c>
      <c r="G2712" s="192">
        <v>6343155</v>
      </c>
      <c r="H2712" s="68"/>
      <c r="I2712" s="198" t="s">
        <v>6728</v>
      </c>
      <c r="J2712" s="68"/>
      <c r="K2712" s="68"/>
      <c r="L2712" s="68"/>
      <c r="M2712" s="68"/>
      <c r="N2712" s="362"/>
      <c r="O2712" s="362"/>
      <c r="P2712" s="216">
        <v>0</v>
      </c>
      <c r="Q2712" s="216">
        <v>958899.11</v>
      </c>
      <c r="R2712" s="68" t="s">
        <v>638</v>
      </c>
      <c r="S2712" s="363"/>
      <c r="T2712" s="277"/>
    </row>
    <row r="2713" spans="1:20" ht="76.5">
      <c r="A2713" s="192">
        <v>862</v>
      </c>
      <c r="B2713" s="68"/>
      <c r="C2713" s="214" t="s">
        <v>187</v>
      </c>
      <c r="D2713" s="215">
        <v>45167</v>
      </c>
      <c r="E2713" s="192" t="s">
        <v>5514</v>
      </c>
      <c r="F2713" s="192" t="s">
        <v>639</v>
      </c>
      <c r="G2713" s="192">
        <v>6343198</v>
      </c>
      <c r="H2713" s="68"/>
      <c r="I2713" s="198" t="s">
        <v>6729</v>
      </c>
      <c r="J2713" s="68"/>
      <c r="K2713" s="68"/>
      <c r="L2713" s="68"/>
      <c r="M2713" s="68"/>
      <c r="N2713" s="362"/>
      <c r="O2713" s="362"/>
      <c r="P2713" s="216">
        <v>0</v>
      </c>
      <c r="Q2713" s="216">
        <v>24264.66</v>
      </c>
      <c r="R2713" s="68" t="s">
        <v>638</v>
      </c>
      <c r="S2713" s="363"/>
      <c r="T2713" s="277"/>
    </row>
    <row r="2714" spans="1:20" ht="63.75">
      <c r="A2714" s="192">
        <v>66</v>
      </c>
      <c r="B2714" s="68"/>
      <c r="C2714" s="214" t="s">
        <v>46</v>
      </c>
      <c r="D2714" s="215">
        <v>45167</v>
      </c>
      <c r="E2714" s="192" t="s">
        <v>5514</v>
      </c>
      <c r="F2714" s="192" t="s">
        <v>639</v>
      </c>
      <c r="G2714" s="192">
        <v>6343156</v>
      </c>
      <c r="H2714" s="68"/>
      <c r="I2714" s="198" t="s">
        <v>6730</v>
      </c>
      <c r="J2714" s="68"/>
      <c r="K2714" s="68"/>
      <c r="L2714" s="68"/>
      <c r="M2714" s="68"/>
      <c r="N2714" s="362"/>
      <c r="O2714" s="362"/>
      <c r="P2714" s="216">
        <v>0</v>
      </c>
      <c r="Q2714" s="216">
        <v>219838.99</v>
      </c>
      <c r="R2714" s="68" t="s">
        <v>638</v>
      </c>
      <c r="S2714" s="363"/>
      <c r="T2714" s="277"/>
    </row>
    <row r="2715" spans="1:20" ht="76.5">
      <c r="A2715" s="192">
        <v>862</v>
      </c>
      <c r="B2715" s="68"/>
      <c r="C2715" s="214" t="s">
        <v>187</v>
      </c>
      <c r="D2715" s="215">
        <v>45167</v>
      </c>
      <c r="E2715" s="192" t="s">
        <v>5514</v>
      </c>
      <c r="F2715" s="192" t="s">
        <v>639</v>
      </c>
      <c r="G2715" s="192">
        <v>6343184</v>
      </c>
      <c r="H2715" s="68"/>
      <c r="I2715" s="198" t="s">
        <v>6731</v>
      </c>
      <c r="J2715" s="68"/>
      <c r="K2715" s="68"/>
      <c r="L2715" s="68"/>
      <c r="M2715" s="68"/>
      <c r="N2715" s="362"/>
      <c r="O2715" s="362"/>
      <c r="P2715" s="216">
        <v>0</v>
      </c>
      <c r="Q2715" s="216">
        <v>501.33</v>
      </c>
      <c r="R2715" s="68" t="s">
        <v>638</v>
      </c>
      <c r="S2715" s="363"/>
      <c r="T2715" s="277"/>
    </row>
    <row r="2716" spans="1:20" ht="76.5">
      <c r="A2716" s="192">
        <v>862</v>
      </c>
      <c r="B2716" s="68"/>
      <c r="C2716" s="214" t="s">
        <v>187</v>
      </c>
      <c r="D2716" s="215">
        <v>45167</v>
      </c>
      <c r="E2716" s="192" t="s">
        <v>5514</v>
      </c>
      <c r="F2716" s="192" t="s">
        <v>639</v>
      </c>
      <c r="G2716" s="192">
        <v>6343157</v>
      </c>
      <c r="H2716" s="68"/>
      <c r="I2716" s="198" t="s">
        <v>6732</v>
      </c>
      <c r="J2716" s="68"/>
      <c r="K2716" s="68"/>
      <c r="L2716" s="68"/>
      <c r="M2716" s="68"/>
      <c r="N2716" s="362"/>
      <c r="O2716" s="362"/>
      <c r="P2716" s="216">
        <v>0</v>
      </c>
      <c r="Q2716" s="216">
        <v>34431.949999999997</v>
      </c>
      <c r="R2716" s="68" t="s">
        <v>638</v>
      </c>
      <c r="S2716" s="363"/>
      <c r="T2716" s="277"/>
    </row>
    <row r="2717" spans="1:20" ht="63.75">
      <c r="A2717" s="192">
        <v>66</v>
      </c>
      <c r="B2717" s="68"/>
      <c r="C2717" s="214" t="s">
        <v>46</v>
      </c>
      <c r="D2717" s="215">
        <v>45167</v>
      </c>
      <c r="E2717" s="192" t="s">
        <v>5514</v>
      </c>
      <c r="F2717" s="192" t="s">
        <v>639</v>
      </c>
      <c r="G2717" s="192">
        <v>6343197</v>
      </c>
      <c r="H2717" s="68"/>
      <c r="I2717" s="198" t="s">
        <v>6733</v>
      </c>
      <c r="J2717" s="68"/>
      <c r="K2717" s="68"/>
      <c r="L2717" s="68"/>
      <c r="M2717" s="68"/>
      <c r="N2717" s="362"/>
      <c r="O2717" s="362"/>
      <c r="P2717" s="216">
        <v>0</v>
      </c>
      <c r="Q2717" s="216">
        <v>150283.21</v>
      </c>
      <c r="R2717" s="68" t="s">
        <v>638</v>
      </c>
      <c r="S2717" s="363"/>
      <c r="T2717" s="277"/>
    </row>
    <row r="2718" spans="1:20" ht="63.75">
      <c r="A2718" s="192">
        <v>66</v>
      </c>
      <c r="B2718" s="68"/>
      <c r="C2718" s="214" t="s">
        <v>46</v>
      </c>
      <c r="D2718" s="215">
        <v>45167</v>
      </c>
      <c r="E2718" s="192" t="s">
        <v>5514</v>
      </c>
      <c r="F2718" s="192" t="s">
        <v>639</v>
      </c>
      <c r="G2718" s="192">
        <v>6343165</v>
      </c>
      <c r="H2718" s="68"/>
      <c r="I2718" s="198" t="s">
        <v>6734</v>
      </c>
      <c r="J2718" s="68"/>
      <c r="K2718" s="68"/>
      <c r="L2718" s="68"/>
      <c r="M2718" s="68"/>
      <c r="N2718" s="362"/>
      <c r="O2718" s="362"/>
      <c r="P2718" s="216">
        <v>0</v>
      </c>
      <c r="Q2718" s="216">
        <v>28340.29</v>
      </c>
      <c r="R2718" s="68" t="s">
        <v>638</v>
      </c>
      <c r="S2718" s="363"/>
      <c r="T2718" s="277"/>
    </row>
    <row r="2719" spans="1:20" ht="76.5">
      <c r="A2719" s="192">
        <v>862</v>
      </c>
      <c r="B2719" s="68"/>
      <c r="C2719" s="214" t="s">
        <v>187</v>
      </c>
      <c r="D2719" s="215">
        <v>45167</v>
      </c>
      <c r="E2719" s="192" t="s">
        <v>5514</v>
      </c>
      <c r="F2719" s="192" t="s">
        <v>639</v>
      </c>
      <c r="G2719" s="192">
        <v>6343196</v>
      </c>
      <c r="H2719" s="68"/>
      <c r="I2719" s="198" t="s">
        <v>6735</v>
      </c>
      <c r="J2719" s="68"/>
      <c r="K2719" s="68"/>
      <c r="L2719" s="68"/>
      <c r="M2719" s="68"/>
      <c r="N2719" s="362"/>
      <c r="O2719" s="362"/>
      <c r="P2719" s="216">
        <v>0</v>
      </c>
      <c r="Q2719" s="216">
        <v>16044.03</v>
      </c>
      <c r="R2719" s="68" t="s">
        <v>638</v>
      </c>
      <c r="S2719" s="363"/>
      <c r="T2719" s="277"/>
    </row>
    <row r="2720" spans="1:20" ht="76.5">
      <c r="A2720" s="192">
        <v>862</v>
      </c>
      <c r="B2720" s="68"/>
      <c r="C2720" s="214" t="s">
        <v>187</v>
      </c>
      <c r="D2720" s="215">
        <v>45167</v>
      </c>
      <c r="E2720" s="192" t="s">
        <v>5514</v>
      </c>
      <c r="F2720" s="192" t="s">
        <v>639</v>
      </c>
      <c r="G2720" s="192">
        <v>6343166</v>
      </c>
      <c r="H2720" s="68"/>
      <c r="I2720" s="198" t="s">
        <v>6736</v>
      </c>
      <c r="J2720" s="68"/>
      <c r="K2720" s="68"/>
      <c r="L2720" s="68"/>
      <c r="M2720" s="68"/>
      <c r="N2720" s="362"/>
      <c r="O2720" s="362"/>
      <c r="P2720" s="216">
        <v>0</v>
      </c>
      <c r="Q2720" s="216">
        <v>4577.3100000000004</v>
      </c>
      <c r="R2720" s="68" t="s">
        <v>638</v>
      </c>
      <c r="S2720" s="363"/>
      <c r="T2720" s="277"/>
    </row>
    <row r="2721" spans="1:20" ht="63.75">
      <c r="A2721" s="192">
        <v>66</v>
      </c>
      <c r="B2721" s="68"/>
      <c r="C2721" s="214" t="s">
        <v>46</v>
      </c>
      <c r="D2721" s="215">
        <v>45167</v>
      </c>
      <c r="E2721" s="192" t="s">
        <v>5514</v>
      </c>
      <c r="F2721" s="192" t="s">
        <v>639</v>
      </c>
      <c r="G2721" s="192">
        <v>6343185</v>
      </c>
      <c r="H2721" s="68"/>
      <c r="I2721" s="198" t="s">
        <v>6737</v>
      </c>
      <c r="J2721" s="68"/>
      <c r="K2721" s="68"/>
      <c r="L2721" s="68"/>
      <c r="M2721" s="68"/>
      <c r="N2721" s="362"/>
      <c r="O2721" s="362"/>
      <c r="P2721" s="216">
        <v>0</v>
      </c>
      <c r="Q2721" s="216">
        <v>98390.38</v>
      </c>
      <c r="R2721" s="68" t="s">
        <v>638</v>
      </c>
      <c r="S2721" s="363"/>
      <c r="T2721" s="277"/>
    </row>
    <row r="2722" spans="1:20" ht="63.75">
      <c r="A2722" s="192">
        <v>66</v>
      </c>
      <c r="B2722" s="68"/>
      <c r="C2722" s="214" t="s">
        <v>46</v>
      </c>
      <c r="D2722" s="215">
        <v>45167</v>
      </c>
      <c r="E2722" s="192" t="s">
        <v>5514</v>
      </c>
      <c r="F2722" s="192" t="s">
        <v>639</v>
      </c>
      <c r="G2722" s="192">
        <v>6343167</v>
      </c>
      <c r="H2722" s="68"/>
      <c r="I2722" s="198" t="s">
        <v>6738</v>
      </c>
      <c r="J2722" s="68"/>
      <c r="K2722" s="68"/>
      <c r="L2722" s="68"/>
      <c r="M2722" s="68"/>
      <c r="N2722" s="362"/>
      <c r="O2722" s="362"/>
      <c r="P2722" s="216">
        <v>0</v>
      </c>
      <c r="Q2722" s="216">
        <v>64253.31</v>
      </c>
      <c r="R2722" s="68" t="s">
        <v>638</v>
      </c>
      <c r="S2722" s="363"/>
      <c r="T2722" s="277"/>
    </row>
    <row r="2723" spans="1:20" ht="38.25">
      <c r="A2723" s="192" t="s">
        <v>667</v>
      </c>
      <c r="B2723" s="68"/>
      <c r="C2723" s="214" t="s">
        <v>1256</v>
      </c>
      <c r="D2723" s="215">
        <v>45167</v>
      </c>
      <c r="E2723" s="192" t="s">
        <v>5515</v>
      </c>
      <c r="F2723" s="192" t="s">
        <v>12</v>
      </c>
      <c r="G2723" s="192">
        <v>448782</v>
      </c>
      <c r="H2723" s="68"/>
      <c r="I2723" s="198" t="s">
        <v>1843</v>
      </c>
      <c r="J2723" s="68"/>
      <c r="K2723" s="68"/>
      <c r="L2723" s="68"/>
      <c r="M2723" s="68"/>
      <c r="N2723" s="362"/>
      <c r="O2723" s="362"/>
      <c r="P2723" s="216">
        <v>7801.6</v>
      </c>
      <c r="Q2723" s="216">
        <v>0</v>
      </c>
      <c r="R2723" s="68" t="s">
        <v>638</v>
      </c>
      <c r="S2723" s="363"/>
      <c r="T2723" s="277"/>
    </row>
    <row r="2724" spans="1:20" ht="38.25">
      <c r="A2724" s="192" t="s">
        <v>667</v>
      </c>
      <c r="B2724" s="68"/>
      <c r="C2724" s="214" t="s">
        <v>1256</v>
      </c>
      <c r="D2724" s="215">
        <v>45167</v>
      </c>
      <c r="E2724" s="192" t="s">
        <v>5516</v>
      </c>
      <c r="F2724" s="192" t="s">
        <v>12</v>
      </c>
      <c r="G2724" s="192">
        <v>448784</v>
      </c>
      <c r="H2724" s="68"/>
      <c r="I2724" s="198" t="s">
        <v>1843</v>
      </c>
      <c r="J2724" s="68"/>
      <c r="K2724" s="68"/>
      <c r="L2724" s="68"/>
      <c r="M2724" s="68"/>
      <c r="N2724" s="362"/>
      <c r="O2724" s="362"/>
      <c r="P2724" s="216">
        <v>12863.39</v>
      </c>
      <c r="Q2724" s="216">
        <v>0</v>
      </c>
      <c r="R2724" s="68" t="s">
        <v>638</v>
      </c>
      <c r="S2724" s="363"/>
      <c r="T2724" s="277"/>
    </row>
    <row r="2725" spans="1:20" ht="38.25">
      <c r="A2725" s="192" t="s">
        <v>667</v>
      </c>
      <c r="B2725" s="68"/>
      <c r="C2725" s="214" t="s">
        <v>1256</v>
      </c>
      <c r="D2725" s="215">
        <v>45167</v>
      </c>
      <c r="E2725" s="192" t="s">
        <v>5517</v>
      </c>
      <c r="F2725" s="192" t="s">
        <v>12</v>
      </c>
      <c r="G2725" s="192">
        <v>448792</v>
      </c>
      <c r="H2725" s="68"/>
      <c r="I2725" s="198" t="s">
        <v>1843</v>
      </c>
      <c r="J2725" s="68"/>
      <c r="K2725" s="68"/>
      <c r="L2725" s="68"/>
      <c r="M2725" s="68"/>
      <c r="N2725" s="362"/>
      <c r="O2725" s="362"/>
      <c r="P2725" s="216">
        <v>10781.72</v>
      </c>
      <c r="Q2725" s="216">
        <v>0</v>
      </c>
      <c r="R2725" s="68" t="s">
        <v>638</v>
      </c>
      <c r="S2725" s="363"/>
      <c r="T2725" s="277"/>
    </row>
    <row r="2726" spans="1:20" ht="38.25">
      <c r="A2726" s="192" t="s">
        <v>667</v>
      </c>
      <c r="B2726" s="68"/>
      <c r="C2726" s="214" t="s">
        <v>1256</v>
      </c>
      <c r="D2726" s="215">
        <v>45167</v>
      </c>
      <c r="E2726" s="192" t="s">
        <v>5518</v>
      </c>
      <c r="F2726" s="192" t="s">
        <v>12</v>
      </c>
      <c r="G2726" s="192">
        <v>448786</v>
      </c>
      <c r="H2726" s="68"/>
      <c r="I2726" s="198" t="s">
        <v>1843</v>
      </c>
      <c r="J2726" s="68"/>
      <c r="K2726" s="68"/>
      <c r="L2726" s="68"/>
      <c r="M2726" s="68"/>
      <c r="N2726" s="362"/>
      <c r="O2726" s="362"/>
      <c r="P2726" s="216">
        <v>442.74</v>
      </c>
      <c r="Q2726" s="216">
        <v>0</v>
      </c>
      <c r="R2726" s="68" t="s">
        <v>638</v>
      </c>
      <c r="S2726" s="363"/>
      <c r="T2726" s="277"/>
    </row>
    <row r="2727" spans="1:20" ht="38.25">
      <c r="A2727" s="192" t="s">
        <v>667</v>
      </c>
      <c r="B2727" s="68"/>
      <c r="C2727" s="214" t="s">
        <v>1256</v>
      </c>
      <c r="D2727" s="215">
        <v>45167</v>
      </c>
      <c r="E2727" s="192" t="s">
        <v>5519</v>
      </c>
      <c r="F2727" s="192" t="s">
        <v>12</v>
      </c>
      <c r="G2727" s="192">
        <v>448788</v>
      </c>
      <c r="H2727" s="68"/>
      <c r="I2727" s="198" t="s">
        <v>1843</v>
      </c>
      <c r="J2727" s="68"/>
      <c r="K2727" s="68"/>
      <c r="L2727" s="68"/>
      <c r="M2727" s="68"/>
      <c r="N2727" s="362"/>
      <c r="O2727" s="362"/>
      <c r="P2727" s="216">
        <v>455.71</v>
      </c>
      <c r="Q2727" s="216">
        <v>0</v>
      </c>
      <c r="R2727" s="68" t="s">
        <v>638</v>
      </c>
      <c r="S2727" s="363"/>
      <c r="T2727" s="277"/>
    </row>
    <row r="2728" spans="1:20" ht="38.25">
      <c r="A2728" s="192" t="s">
        <v>667</v>
      </c>
      <c r="B2728" s="68"/>
      <c r="C2728" s="214" t="s">
        <v>1256</v>
      </c>
      <c r="D2728" s="215">
        <v>45167</v>
      </c>
      <c r="E2728" s="192" t="s">
        <v>5520</v>
      </c>
      <c r="F2728" s="192" t="s">
        <v>12</v>
      </c>
      <c r="G2728" s="192">
        <v>448790</v>
      </c>
      <c r="H2728" s="68"/>
      <c r="I2728" s="198" t="s">
        <v>1843</v>
      </c>
      <c r="J2728" s="68"/>
      <c r="K2728" s="68"/>
      <c r="L2728" s="68"/>
      <c r="M2728" s="68"/>
      <c r="N2728" s="362"/>
      <c r="O2728" s="362"/>
      <c r="P2728" s="216">
        <v>10781.72</v>
      </c>
      <c r="Q2728" s="216">
        <v>0</v>
      </c>
      <c r="R2728" s="68" t="s">
        <v>638</v>
      </c>
      <c r="S2728" s="363"/>
      <c r="T2728" s="277"/>
    </row>
    <row r="2729" spans="1:20" ht="38.25">
      <c r="A2729" s="192" t="s">
        <v>667</v>
      </c>
      <c r="B2729" s="68"/>
      <c r="C2729" s="214" t="s">
        <v>1256</v>
      </c>
      <c r="D2729" s="215">
        <v>45167</v>
      </c>
      <c r="E2729" s="192" t="s">
        <v>5521</v>
      </c>
      <c r="F2729" s="192" t="s">
        <v>12</v>
      </c>
      <c r="G2729" s="192">
        <v>448794</v>
      </c>
      <c r="H2729" s="68"/>
      <c r="I2729" s="198" t="s">
        <v>1843</v>
      </c>
      <c r="J2729" s="68"/>
      <c r="K2729" s="68"/>
      <c r="L2729" s="68"/>
      <c r="M2729" s="68"/>
      <c r="N2729" s="362"/>
      <c r="O2729" s="362"/>
      <c r="P2729" s="216">
        <v>10781.72</v>
      </c>
      <c r="Q2729" s="216">
        <v>0</v>
      </c>
      <c r="R2729" s="68" t="s">
        <v>638</v>
      </c>
      <c r="S2729" s="363"/>
      <c r="T2729" s="277"/>
    </row>
    <row r="2730" spans="1:20" ht="38.25">
      <c r="A2730" s="192" t="s">
        <v>667</v>
      </c>
      <c r="B2730" s="68"/>
      <c r="C2730" s="214" t="s">
        <v>1256</v>
      </c>
      <c r="D2730" s="215">
        <v>45167</v>
      </c>
      <c r="E2730" s="192" t="s">
        <v>5522</v>
      </c>
      <c r="F2730" s="192" t="s">
        <v>12</v>
      </c>
      <c r="G2730" s="192">
        <v>448796</v>
      </c>
      <c r="H2730" s="68"/>
      <c r="I2730" s="198" t="s">
        <v>1843</v>
      </c>
      <c r="J2730" s="68"/>
      <c r="K2730" s="68"/>
      <c r="L2730" s="68"/>
      <c r="M2730" s="68"/>
      <c r="N2730" s="362"/>
      <c r="O2730" s="362"/>
      <c r="P2730" s="216">
        <v>10781.72</v>
      </c>
      <c r="Q2730" s="216">
        <v>0</v>
      </c>
      <c r="R2730" s="68" t="s">
        <v>638</v>
      </c>
      <c r="S2730" s="363"/>
      <c r="T2730" s="277"/>
    </row>
    <row r="2731" spans="1:20" ht="38.25">
      <c r="A2731" s="192" t="s">
        <v>667</v>
      </c>
      <c r="B2731" s="68"/>
      <c r="C2731" s="214" t="s">
        <v>1256</v>
      </c>
      <c r="D2731" s="215">
        <v>45167</v>
      </c>
      <c r="E2731" s="192" t="s">
        <v>5523</v>
      </c>
      <c r="F2731" s="192" t="s">
        <v>12</v>
      </c>
      <c r="G2731" s="192">
        <v>448798</v>
      </c>
      <c r="H2731" s="68"/>
      <c r="I2731" s="198" t="s">
        <v>1843</v>
      </c>
      <c r="J2731" s="68"/>
      <c r="K2731" s="68"/>
      <c r="L2731" s="68"/>
      <c r="M2731" s="68"/>
      <c r="N2731" s="362"/>
      <c r="O2731" s="362"/>
      <c r="P2731" s="216">
        <v>10781.72</v>
      </c>
      <c r="Q2731" s="216">
        <v>0</v>
      </c>
      <c r="R2731" s="68" t="s">
        <v>638</v>
      </c>
      <c r="S2731" s="363"/>
      <c r="T2731" s="277"/>
    </row>
    <row r="2732" spans="1:20" ht="38.25">
      <c r="A2732" s="192" t="s">
        <v>667</v>
      </c>
      <c r="B2732" s="68"/>
      <c r="C2732" s="214" t="s">
        <v>1256</v>
      </c>
      <c r="D2732" s="215">
        <v>45167</v>
      </c>
      <c r="E2732" s="192" t="s">
        <v>5524</v>
      </c>
      <c r="F2732" s="192" t="s">
        <v>12</v>
      </c>
      <c r="G2732" s="192">
        <v>448800</v>
      </c>
      <c r="H2732" s="68"/>
      <c r="I2732" s="198" t="s">
        <v>1843</v>
      </c>
      <c r="J2732" s="68"/>
      <c r="K2732" s="68"/>
      <c r="L2732" s="68"/>
      <c r="M2732" s="68"/>
      <c r="N2732" s="362"/>
      <c r="O2732" s="362"/>
      <c r="P2732" s="216">
        <v>2757.31</v>
      </c>
      <c r="Q2732" s="216">
        <v>0</v>
      </c>
      <c r="R2732" s="68" t="s">
        <v>638</v>
      </c>
      <c r="S2732" s="363"/>
      <c r="T2732" s="277"/>
    </row>
    <row r="2733" spans="1:20" ht="38.25">
      <c r="A2733" s="192" t="s">
        <v>667</v>
      </c>
      <c r="B2733" s="68"/>
      <c r="C2733" s="214" t="s">
        <v>1256</v>
      </c>
      <c r="D2733" s="215">
        <v>45167</v>
      </c>
      <c r="E2733" s="192" t="s">
        <v>5525</v>
      </c>
      <c r="F2733" s="192" t="s">
        <v>12</v>
      </c>
      <c r="G2733" s="192">
        <v>448802</v>
      </c>
      <c r="H2733" s="68"/>
      <c r="I2733" s="198" t="s">
        <v>1843</v>
      </c>
      <c r="J2733" s="68"/>
      <c r="K2733" s="68"/>
      <c r="L2733" s="68"/>
      <c r="M2733" s="68"/>
      <c r="N2733" s="362"/>
      <c r="O2733" s="362"/>
      <c r="P2733" s="216">
        <v>156.47999999999999</v>
      </c>
      <c r="Q2733" s="216">
        <v>0</v>
      </c>
      <c r="R2733" s="68" t="s">
        <v>638</v>
      </c>
      <c r="S2733" s="363"/>
      <c r="T2733" s="277"/>
    </row>
    <row r="2734" spans="1:20" ht="38.25">
      <c r="A2734" s="192" t="s">
        <v>667</v>
      </c>
      <c r="B2734" s="68"/>
      <c r="C2734" s="214" t="s">
        <v>1256</v>
      </c>
      <c r="D2734" s="215">
        <v>45167</v>
      </c>
      <c r="E2734" s="192" t="s">
        <v>5526</v>
      </c>
      <c r="F2734" s="192" t="s">
        <v>12</v>
      </c>
      <c r="G2734" s="192">
        <v>448804</v>
      </c>
      <c r="H2734" s="68"/>
      <c r="I2734" s="198" t="s">
        <v>1843</v>
      </c>
      <c r="J2734" s="68"/>
      <c r="K2734" s="68"/>
      <c r="L2734" s="68"/>
      <c r="M2734" s="68"/>
      <c r="N2734" s="362"/>
      <c r="O2734" s="362"/>
      <c r="P2734" s="216">
        <v>161.07</v>
      </c>
      <c r="Q2734" s="216">
        <v>0</v>
      </c>
      <c r="R2734" s="68" t="s">
        <v>638</v>
      </c>
      <c r="S2734" s="363"/>
      <c r="T2734" s="277"/>
    </row>
    <row r="2735" spans="1:20" ht="38.25">
      <c r="A2735" s="192" t="s">
        <v>667</v>
      </c>
      <c r="B2735" s="68"/>
      <c r="C2735" s="214" t="s">
        <v>1256</v>
      </c>
      <c r="D2735" s="215">
        <v>45167</v>
      </c>
      <c r="E2735" s="192" t="s">
        <v>5527</v>
      </c>
      <c r="F2735" s="192" t="s">
        <v>12</v>
      </c>
      <c r="G2735" s="192">
        <v>448806</v>
      </c>
      <c r="H2735" s="68"/>
      <c r="I2735" s="198" t="s">
        <v>1843</v>
      </c>
      <c r="J2735" s="68"/>
      <c r="K2735" s="68"/>
      <c r="L2735" s="68"/>
      <c r="M2735" s="68"/>
      <c r="N2735" s="362"/>
      <c r="O2735" s="362"/>
      <c r="P2735" s="216">
        <v>3810.52</v>
      </c>
      <c r="Q2735" s="216">
        <v>0</v>
      </c>
      <c r="R2735" s="68" t="s">
        <v>638</v>
      </c>
      <c r="S2735" s="363"/>
      <c r="T2735" s="277"/>
    </row>
    <row r="2736" spans="1:20" ht="38.25">
      <c r="A2736" s="192" t="s">
        <v>667</v>
      </c>
      <c r="B2736" s="68"/>
      <c r="C2736" s="214" t="s">
        <v>1256</v>
      </c>
      <c r="D2736" s="215">
        <v>45167</v>
      </c>
      <c r="E2736" s="192" t="s">
        <v>5528</v>
      </c>
      <c r="F2736" s="192" t="s">
        <v>12</v>
      </c>
      <c r="G2736" s="192">
        <v>448808</v>
      </c>
      <c r="H2736" s="68"/>
      <c r="I2736" s="198" t="s">
        <v>1843</v>
      </c>
      <c r="J2736" s="68"/>
      <c r="K2736" s="68"/>
      <c r="L2736" s="68"/>
      <c r="M2736" s="68"/>
      <c r="N2736" s="362"/>
      <c r="O2736" s="362"/>
      <c r="P2736" s="216">
        <v>3810.52</v>
      </c>
      <c r="Q2736" s="216">
        <v>0</v>
      </c>
      <c r="R2736" s="68" t="s">
        <v>638</v>
      </c>
      <c r="S2736" s="363"/>
      <c r="T2736" s="277"/>
    </row>
    <row r="2737" spans="1:20" ht="38.25">
      <c r="A2737" s="192" t="s">
        <v>667</v>
      </c>
      <c r="B2737" s="68"/>
      <c r="C2737" s="214" t="s">
        <v>1256</v>
      </c>
      <c r="D2737" s="215">
        <v>45167</v>
      </c>
      <c r="E2737" s="192" t="s">
        <v>5529</v>
      </c>
      <c r="F2737" s="192" t="s">
        <v>12</v>
      </c>
      <c r="G2737" s="192">
        <v>448810</v>
      </c>
      <c r="H2737" s="68"/>
      <c r="I2737" s="198" t="s">
        <v>1843</v>
      </c>
      <c r="J2737" s="68"/>
      <c r="K2737" s="68"/>
      <c r="L2737" s="68"/>
      <c r="M2737" s="68"/>
      <c r="N2737" s="362"/>
      <c r="O2737" s="362"/>
      <c r="P2737" s="216">
        <v>3810.52</v>
      </c>
      <c r="Q2737" s="216">
        <v>0</v>
      </c>
      <c r="R2737" s="68" t="s">
        <v>638</v>
      </c>
      <c r="S2737" s="363"/>
      <c r="T2737" s="277"/>
    </row>
    <row r="2738" spans="1:20" ht="38.25">
      <c r="A2738" s="192" t="s">
        <v>667</v>
      </c>
      <c r="B2738" s="68"/>
      <c r="C2738" s="214" t="s">
        <v>1256</v>
      </c>
      <c r="D2738" s="215">
        <v>45167</v>
      </c>
      <c r="E2738" s="192" t="s">
        <v>5530</v>
      </c>
      <c r="F2738" s="192" t="s">
        <v>12</v>
      </c>
      <c r="G2738" s="192">
        <v>448812</v>
      </c>
      <c r="H2738" s="68"/>
      <c r="I2738" s="198" t="s">
        <v>1843</v>
      </c>
      <c r="J2738" s="68"/>
      <c r="K2738" s="68"/>
      <c r="L2738" s="68"/>
      <c r="M2738" s="68"/>
      <c r="N2738" s="362"/>
      <c r="O2738" s="362"/>
      <c r="P2738" s="216">
        <v>3810.52</v>
      </c>
      <c r="Q2738" s="216">
        <v>0</v>
      </c>
      <c r="R2738" s="68" t="s">
        <v>638</v>
      </c>
      <c r="S2738" s="363"/>
      <c r="T2738" s="277"/>
    </row>
    <row r="2739" spans="1:20" ht="38.25">
      <c r="A2739" s="192" t="s">
        <v>667</v>
      </c>
      <c r="B2739" s="68"/>
      <c r="C2739" s="214" t="s">
        <v>1256</v>
      </c>
      <c r="D2739" s="215">
        <v>45167</v>
      </c>
      <c r="E2739" s="192" t="s">
        <v>5531</v>
      </c>
      <c r="F2739" s="192" t="s">
        <v>12</v>
      </c>
      <c r="G2739" s="192">
        <v>448814</v>
      </c>
      <c r="H2739" s="68"/>
      <c r="I2739" s="198" t="s">
        <v>1843</v>
      </c>
      <c r="J2739" s="68"/>
      <c r="K2739" s="68"/>
      <c r="L2739" s="68"/>
      <c r="M2739" s="68"/>
      <c r="N2739" s="362"/>
      <c r="O2739" s="362"/>
      <c r="P2739" s="216">
        <v>3810.52</v>
      </c>
      <c r="Q2739" s="216">
        <v>0</v>
      </c>
      <c r="R2739" s="68" t="s">
        <v>638</v>
      </c>
      <c r="S2739" s="363"/>
      <c r="T2739" s="277"/>
    </row>
    <row r="2740" spans="1:20" ht="38.25">
      <c r="A2740" s="192" t="s">
        <v>667</v>
      </c>
      <c r="B2740" s="68"/>
      <c r="C2740" s="214" t="s">
        <v>1256</v>
      </c>
      <c r="D2740" s="215">
        <v>45167</v>
      </c>
      <c r="E2740" s="192" t="s">
        <v>5532</v>
      </c>
      <c r="F2740" s="192" t="s">
        <v>12</v>
      </c>
      <c r="G2740" s="192">
        <v>448816</v>
      </c>
      <c r="H2740" s="68"/>
      <c r="I2740" s="198" t="s">
        <v>1843</v>
      </c>
      <c r="J2740" s="68"/>
      <c r="K2740" s="68"/>
      <c r="L2740" s="68"/>
      <c r="M2740" s="68"/>
      <c r="N2740" s="362"/>
      <c r="O2740" s="362"/>
      <c r="P2740" s="216">
        <v>35330.85</v>
      </c>
      <c r="Q2740" s="216">
        <v>0</v>
      </c>
      <c r="R2740" s="68" t="s">
        <v>638</v>
      </c>
      <c r="S2740" s="363"/>
      <c r="T2740" s="277"/>
    </row>
    <row r="2741" spans="1:20" ht="38.25">
      <c r="A2741" s="192" t="s">
        <v>667</v>
      </c>
      <c r="B2741" s="68"/>
      <c r="C2741" s="214" t="s">
        <v>1256</v>
      </c>
      <c r="D2741" s="215">
        <v>45167</v>
      </c>
      <c r="E2741" s="192" t="s">
        <v>5533</v>
      </c>
      <c r="F2741" s="192" t="s">
        <v>12</v>
      </c>
      <c r="G2741" s="192">
        <v>448818</v>
      </c>
      <c r="H2741" s="68"/>
      <c r="I2741" s="198" t="s">
        <v>1843</v>
      </c>
      <c r="J2741" s="68"/>
      <c r="K2741" s="68"/>
      <c r="L2741" s="68"/>
      <c r="M2741" s="68"/>
      <c r="N2741" s="362"/>
      <c r="O2741" s="362"/>
      <c r="P2741" s="216">
        <v>21428.1</v>
      </c>
      <c r="Q2741" s="216">
        <v>0</v>
      </c>
      <c r="R2741" s="68" t="s">
        <v>638</v>
      </c>
      <c r="S2741" s="363"/>
      <c r="T2741" s="277"/>
    </row>
    <row r="2742" spans="1:20" ht="38.25">
      <c r="A2742" s="192" t="s">
        <v>667</v>
      </c>
      <c r="B2742" s="68"/>
      <c r="C2742" s="214" t="s">
        <v>1256</v>
      </c>
      <c r="D2742" s="215">
        <v>45167</v>
      </c>
      <c r="E2742" s="192" t="s">
        <v>5534</v>
      </c>
      <c r="F2742" s="192" t="s">
        <v>12</v>
      </c>
      <c r="G2742" s="192">
        <v>448820</v>
      </c>
      <c r="H2742" s="68"/>
      <c r="I2742" s="198" t="s">
        <v>1843</v>
      </c>
      <c r="J2742" s="68"/>
      <c r="K2742" s="68"/>
      <c r="L2742" s="68"/>
      <c r="M2742" s="68"/>
      <c r="N2742" s="362"/>
      <c r="O2742" s="362"/>
      <c r="P2742" s="216">
        <v>198347.57</v>
      </c>
      <c r="Q2742" s="216">
        <v>0</v>
      </c>
      <c r="R2742" s="68" t="s">
        <v>638</v>
      </c>
      <c r="S2742" s="363"/>
      <c r="T2742" s="277"/>
    </row>
    <row r="2743" spans="1:20" ht="38.25">
      <c r="A2743" s="192" t="s">
        <v>667</v>
      </c>
      <c r="B2743" s="68"/>
      <c r="C2743" s="214" t="s">
        <v>1256</v>
      </c>
      <c r="D2743" s="215">
        <v>45167</v>
      </c>
      <c r="E2743" s="192" t="s">
        <v>5535</v>
      </c>
      <c r="F2743" s="192" t="s">
        <v>12</v>
      </c>
      <c r="G2743" s="192">
        <v>448822</v>
      </c>
      <c r="H2743" s="68"/>
      <c r="I2743" s="198" t="s">
        <v>1843</v>
      </c>
      <c r="J2743" s="68"/>
      <c r="K2743" s="68"/>
      <c r="L2743" s="68"/>
      <c r="M2743" s="68"/>
      <c r="N2743" s="362"/>
      <c r="O2743" s="362"/>
      <c r="P2743" s="216">
        <v>4546.26</v>
      </c>
      <c r="Q2743" s="216">
        <v>0</v>
      </c>
      <c r="R2743" s="68" t="s">
        <v>638</v>
      </c>
      <c r="S2743" s="363"/>
      <c r="T2743" s="277"/>
    </row>
    <row r="2744" spans="1:20" ht="38.25">
      <c r="A2744" s="192" t="s">
        <v>667</v>
      </c>
      <c r="B2744" s="68"/>
      <c r="C2744" s="214" t="s">
        <v>1256</v>
      </c>
      <c r="D2744" s="215">
        <v>45167</v>
      </c>
      <c r="E2744" s="192" t="s">
        <v>5536</v>
      </c>
      <c r="F2744" s="192" t="s">
        <v>12</v>
      </c>
      <c r="G2744" s="192">
        <v>448824</v>
      </c>
      <c r="H2744" s="68"/>
      <c r="I2744" s="198" t="s">
        <v>1843</v>
      </c>
      <c r="J2744" s="68"/>
      <c r="K2744" s="68"/>
      <c r="L2744" s="68"/>
      <c r="M2744" s="68"/>
      <c r="N2744" s="362"/>
      <c r="O2744" s="362"/>
      <c r="P2744" s="216">
        <v>1216.07</v>
      </c>
      <c r="Q2744" s="216">
        <v>0</v>
      </c>
      <c r="R2744" s="68" t="s">
        <v>638</v>
      </c>
      <c r="S2744" s="363"/>
      <c r="T2744" s="277"/>
    </row>
    <row r="2745" spans="1:20" ht="38.25">
      <c r="A2745" s="192" t="s">
        <v>667</v>
      </c>
      <c r="B2745" s="68"/>
      <c r="C2745" s="214" t="s">
        <v>1256</v>
      </c>
      <c r="D2745" s="215">
        <v>45167</v>
      </c>
      <c r="E2745" s="192" t="s">
        <v>5537</v>
      </c>
      <c r="F2745" s="192" t="s">
        <v>12</v>
      </c>
      <c r="G2745" s="192">
        <v>448826</v>
      </c>
      <c r="H2745" s="68"/>
      <c r="I2745" s="198" t="s">
        <v>1843</v>
      </c>
      <c r="J2745" s="68"/>
      <c r="K2745" s="68"/>
      <c r="L2745" s="68"/>
      <c r="M2745" s="68"/>
      <c r="N2745" s="362"/>
      <c r="O2745" s="362"/>
      <c r="P2745" s="216">
        <v>1251.68</v>
      </c>
      <c r="Q2745" s="216">
        <v>0</v>
      </c>
      <c r="R2745" s="68" t="s">
        <v>638</v>
      </c>
      <c r="S2745" s="363"/>
      <c r="T2745" s="277"/>
    </row>
    <row r="2746" spans="1:20" ht="38.25">
      <c r="A2746" s="192" t="s">
        <v>667</v>
      </c>
      <c r="B2746" s="68"/>
      <c r="C2746" s="214" t="s">
        <v>1256</v>
      </c>
      <c r="D2746" s="215">
        <v>45167</v>
      </c>
      <c r="E2746" s="192" t="s">
        <v>5538</v>
      </c>
      <c r="F2746" s="192" t="s">
        <v>12</v>
      </c>
      <c r="G2746" s="192">
        <v>448828</v>
      </c>
      <c r="H2746" s="68"/>
      <c r="I2746" s="198" t="s">
        <v>1843</v>
      </c>
      <c r="J2746" s="68"/>
      <c r="K2746" s="68"/>
      <c r="L2746" s="68"/>
      <c r="M2746" s="68"/>
      <c r="N2746" s="362"/>
      <c r="O2746" s="362"/>
      <c r="P2746" s="216">
        <v>29613.39</v>
      </c>
      <c r="Q2746" s="216">
        <v>0</v>
      </c>
      <c r="R2746" s="68" t="s">
        <v>638</v>
      </c>
      <c r="S2746" s="363"/>
      <c r="T2746" s="277"/>
    </row>
    <row r="2747" spans="1:20" ht="38.25">
      <c r="A2747" s="192" t="s">
        <v>667</v>
      </c>
      <c r="B2747" s="68"/>
      <c r="C2747" s="214" t="s">
        <v>1256</v>
      </c>
      <c r="D2747" s="215">
        <v>45167</v>
      </c>
      <c r="E2747" s="192" t="s">
        <v>5539</v>
      </c>
      <c r="F2747" s="192" t="s">
        <v>12</v>
      </c>
      <c r="G2747" s="192">
        <v>448830</v>
      </c>
      <c r="H2747" s="68"/>
      <c r="I2747" s="198" t="s">
        <v>1843</v>
      </c>
      <c r="J2747" s="68"/>
      <c r="K2747" s="68"/>
      <c r="L2747" s="68"/>
      <c r="M2747" s="68"/>
      <c r="N2747" s="362"/>
      <c r="O2747" s="362"/>
      <c r="P2747" s="216">
        <v>29613.39</v>
      </c>
      <c r="Q2747" s="216">
        <v>0</v>
      </c>
      <c r="R2747" s="68" t="s">
        <v>638</v>
      </c>
      <c r="S2747" s="363"/>
      <c r="T2747" s="277"/>
    </row>
    <row r="2748" spans="1:20" ht="38.25">
      <c r="A2748" s="192" t="s">
        <v>667</v>
      </c>
      <c r="B2748" s="68"/>
      <c r="C2748" s="214" t="s">
        <v>1256</v>
      </c>
      <c r="D2748" s="215">
        <v>45167</v>
      </c>
      <c r="E2748" s="192" t="s">
        <v>5540</v>
      </c>
      <c r="F2748" s="192" t="s">
        <v>12</v>
      </c>
      <c r="G2748" s="192">
        <v>448832</v>
      </c>
      <c r="H2748" s="68"/>
      <c r="I2748" s="198" t="s">
        <v>1843</v>
      </c>
      <c r="J2748" s="68"/>
      <c r="K2748" s="68"/>
      <c r="L2748" s="68"/>
      <c r="M2748" s="68"/>
      <c r="N2748" s="362"/>
      <c r="O2748" s="362"/>
      <c r="P2748" s="216">
        <v>29613.39</v>
      </c>
      <c r="Q2748" s="216">
        <v>0</v>
      </c>
      <c r="R2748" s="68" t="s">
        <v>638</v>
      </c>
      <c r="S2748" s="363"/>
      <c r="T2748" s="277"/>
    </row>
    <row r="2749" spans="1:20" ht="38.25">
      <c r="A2749" s="192" t="s">
        <v>667</v>
      </c>
      <c r="B2749" s="68"/>
      <c r="C2749" s="214" t="s">
        <v>1256</v>
      </c>
      <c r="D2749" s="215">
        <v>45167</v>
      </c>
      <c r="E2749" s="192" t="s">
        <v>5541</v>
      </c>
      <c r="F2749" s="192" t="s">
        <v>12</v>
      </c>
      <c r="G2749" s="192">
        <v>448834</v>
      </c>
      <c r="H2749" s="68"/>
      <c r="I2749" s="198" t="s">
        <v>1843</v>
      </c>
      <c r="J2749" s="68"/>
      <c r="K2749" s="68"/>
      <c r="L2749" s="68"/>
      <c r="M2749" s="68"/>
      <c r="N2749" s="362"/>
      <c r="O2749" s="362"/>
      <c r="P2749" s="216">
        <v>29613.39</v>
      </c>
      <c r="Q2749" s="216">
        <v>0</v>
      </c>
      <c r="R2749" s="68" t="s">
        <v>638</v>
      </c>
      <c r="S2749" s="363"/>
      <c r="T2749" s="277"/>
    </row>
    <row r="2750" spans="1:20" ht="38.25">
      <c r="A2750" s="192" t="s">
        <v>667</v>
      </c>
      <c r="B2750" s="68"/>
      <c r="C2750" s="214" t="s">
        <v>1256</v>
      </c>
      <c r="D2750" s="215">
        <v>45167</v>
      </c>
      <c r="E2750" s="192" t="s">
        <v>5542</v>
      </c>
      <c r="F2750" s="192" t="s">
        <v>12</v>
      </c>
      <c r="G2750" s="192">
        <v>448836</v>
      </c>
      <c r="H2750" s="68"/>
      <c r="I2750" s="198" t="s">
        <v>1843</v>
      </c>
      <c r="J2750" s="68"/>
      <c r="K2750" s="68"/>
      <c r="L2750" s="68"/>
      <c r="M2750" s="68"/>
      <c r="N2750" s="362"/>
      <c r="O2750" s="362"/>
      <c r="P2750" s="216">
        <v>29613.39</v>
      </c>
      <c r="Q2750" s="216">
        <v>0</v>
      </c>
      <c r="R2750" s="68" t="s">
        <v>638</v>
      </c>
      <c r="S2750" s="363"/>
      <c r="T2750" s="277"/>
    </row>
    <row r="2751" spans="1:20" ht="38.25">
      <c r="A2751" s="192" t="s">
        <v>667</v>
      </c>
      <c r="B2751" s="68"/>
      <c r="C2751" s="214" t="s">
        <v>1256</v>
      </c>
      <c r="D2751" s="215">
        <v>45167</v>
      </c>
      <c r="E2751" s="192" t="s">
        <v>5543</v>
      </c>
      <c r="F2751" s="192" t="s">
        <v>12</v>
      </c>
      <c r="G2751" s="192">
        <v>448838</v>
      </c>
      <c r="H2751" s="68"/>
      <c r="I2751" s="198" t="s">
        <v>1843</v>
      </c>
      <c r="J2751" s="68"/>
      <c r="K2751" s="68"/>
      <c r="L2751" s="68"/>
      <c r="M2751" s="68"/>
      <c r="N2751" s="362"/>
      <c r="O2751" s="362"/>
      <c r="P2751" s="216">
        <v>35364.53</v>
      </c>
      <c r="Q2751" s="216">
        <v>0</v>
      </c>
      <c r="R2751" s="68" t="s">
        <v>638</v>
      </c>
      <c r="S2751" s="363"/>
      <c r="T2751" s="277"/>
    </row>
    <row r="2752" spans="1:20" ht="38.25">
      <c r="A2752" s="192" t="s">
        <v>667</v>
      </c>
      <c r="B2752" s="68"/>
      <c r="C2752" s="214" t="s">
        <v>1256</v>
      </c>
      <c r="D2752" s="215">
        <v>45167</v>
      </c>
      <c r="E2752" s="192" t="s">
        <v>5544</v>
      </c>
      <c r="F2752" s="192" t="s">
        <v>12</v>
      </c>
      <c r="G2752" s="192">
        <v>448840</v>
      </c>
      <c r="H2752" s="68"/>
      <c r="I2752" s="198" t="s">
        <v>1843</v>
      </c>
      <c r="J2752" s="68"/>
      <c r="K2752" s="68"/>
      <c r="L2752" s="68"/>
      <c r="M2752" s="68"/>
      <c r="N2752" s="362"/>
      <c r="O2752" s="362"/>
      <c r="P2752" s="216">
        <v>3649.45</v>
      </c>
      <c r="Q2752" s="216">
        <v>0</v>
      </c>
      <c r="R2752" s="68" t="s">
        <v>638</v>
      </c>
      <c r="S2752" s="363"/>
      <c r="T2752" s="277"/>
    </row>
    <row r="2753" spans="1:20" ht="38.25">
      <c r="A2753" s="192" t="s">
        <v>667</v>
      </c>
      <c r="B2753" s="68"/>
      <c r="C2753" s="214" t="s">
        <v>1256</v>
      </c>
      <c r="D2753" s="215">
        <v>45167</v>
      </c>
      <c r="E2753" s="192" t="s">
        <v>5545</v>
      </c>
      <c r="F2753" s="192" t="s">
        <v>12</v>
      </c>
      <c r="G2753" s="192">
        <v>448842</v>
      </c>
      <c r="H2753" s="68"/>
      <c r="I2753" s="198" t="s">
        <v>1843</v>
      </c>
      <c r="J2753" s="68"/>
      <c r="K2753" s="68"/>
      <c r="L2753" s="68"/>
      <c r="M2753" s="68"/>
      <c r="N2753" s="362"/>
      <c r="O2753" s="362"/>
      <c r="P2753" s="216">
        <v>3654.05</v>
      </c>
      <c r="Q2753" s="216">
        <v>0</v>
      </c>
      <c r="R2753" s="68" t="s">
        <v>638</v>
      </c>
      <c r="S2753" s="363"/>
      <c r="T2753" s="277"/>
    </row>
    <row r="2754" spans="1:20" ht="38.25">
      <c r="A2754" s="192" t="s">
        <v>667</v>
      </c>
      <c r="B2754" s="68"/>
      <c r="C2754" s="214" t="s">
        <v>1256</v>
      </c>
      <c r="D2754" s="215">
        <v>45167</v>
      </c>
      <c r="E2754" s="192" t="s">
        <v>5546</v>
      </c>
      <c r="F2754" s="192" t="s">
        <v>12</v>
      </c>
      <c r="G2754" s="192">
        <v>448844</v>
      </c>
      <c r="H2754" s="68"/>
      <c r="I2754" s="198" t="s">
        <v>1843</v>
      </c>
      <c r="J2754" s="68"/>
      <c r="K2754" s="68"/>
      <c r="L2754" s="68"/>
      <c r="M2754" s="68"/>
      <c r="N2754" s="362"/>
      <c r="O2754" s="362"/>
      <c r="P2754" s="216">
        <v>1053.22</v>
      </c>
      <c r="Q2754" s="216">
        <v>0</v>
      </c>
      <c r="R2754" s="68" t="s">
        <v>638</v>
      </c>
      <c r="S2754" s="363"/>
      <c r="T2754" s="277"/>
    </row>
    <row r="2755" spans="1:20" ht="38.25">
      <c r="A2755" s="192" t="s">
        <v>667</v>
      </c>
      <c r="B2755" s="68"/>
      <c r="C2755" s="214" t="s">
        <v>1256</v>
      </c>
      <c r="D2755" s="215">
        <v>45167</v>
      </c>
      <c r="E2755" s="192" t="s">
        <v>5547</v>
      </c>
      <c r="F2755" s="192" t="s">
        <v>12</v>
      </c>
      <c r="G2755" s="192">
        <v>448846</v>
      </c>
      <c r="H2755" s="68"/>
      <c r="I2755" s="198" t="s">
        <v>1843</v>
      </c>
      <c r="J2755" s="68"/>
      <c r="K2755" s="68"/>
      <c r="L2755" s="68"/>
      <c r="M2755" s="68"/>
      <c r="N2755" s="362"/>
      <c r="O2755" s="362"/>
      <c r="P2755" s="216">
        <v>10338.98</v>
      </c>
      <c r="Q2755" s="216">
        <v>0</v>
      </c>
      <c r="R2755" s="68" t="s">
        <v>638</v>
      </c>
      <c r="S2755" s="363"/>
      <c r="T2755" s="277"/>
    </row>
    <row r="2756" spans="1:20" ht="38.25">
      <c r="A2756" s="192" t="s">
        <v>667</v>
      </c>
      <c r="B2756" s="68"/>
      <c r="C2756" s="214" t="s">
        <v>1256</v>
      </c>
      <c r="D2756" s="215">
        <v>45167</v>
      </c>
      <c r="E2756" s="192" t="s">
        <v>5548</v>
      </c>
      <c r="F2756" s="192" t="s">
        <v>12</v>
      </c>
      <c r="G2756" s="192">
        <v>448848</v>
      </c>
      <c r="H2756" s="68"/>
      <c r="I2756" s="198" t="s">
        <v>1843</v>
      </c>
      <c r="J2756" s="68"/>
      <c r="K2756" s="68"/>
      <c r="L2756" s="68"/>
      <c r="M2756" s="68"/>
      <c r="N2756" s="362"/>
      <c r="O2756" s="362"/>
      <c r="P2756" s="216">
        <v>2980.12</v>
      </c>
      <c r="Q2756" s="216">
        <v>0</v>
      </c>
      <c r="R2756" s="68" t="s">
        <v>638</v>
      </c>
      <c r="S2756" s="363"/>
      <c r="T2756" s="277"/>
    </row>
    <row r="2757" spans="1:20" ht="38.25">
      <c r="A2757" s="192" t="s">
        <v>667</v>
      </c>
      <c r="B2757" s="68"/>
      <c r="C2757" s="214" t="s">
        <v>1256</v>
      </c>
      <c r="D2757" s="215">
        <v>45167</v>
      </c>
      <c r="E2757" s="192" t="s">
        <v>5549</v>
      </c>
      <c r="F2757" s="192" t="s">
        <v>12</v>
      </c>
      <c r="G2757" s="192">
        <v>448850</v>
      </c>
      <c r="H2757" s="68"/>
      <c r="I2757" s="198" t="s">
        <v>1843</v>
      </c>
      <c r="J2757" s="68"/>
      <c r="K2757" s="68"/>
      <c r="L2757" s="68"/>
      <c r="M2757" s="68"/>
      <c r="N2757" s="362"/>
      <c r="O2757" s="362"/>
      <c r="P2757" s="216">
        <v>10326.02</v>
      </c>
      <c r="Q2757" s="216">
        <v>0</v>
      </c>
      <c r="R2757" s="68" t="s">
        <v>638</v>
      </c>
      <c r="S2757" s="363"/>
      <c r="T2757" s="277"/>
    </row>
    <row r="2758" spans="1:20" ht="38.25">
      <c r="A2758" s="192" t="s">
        <v>667</v>
      </c>
      <c r="B2758" s="68"/>
      <c r="C2758" s="214" t="s">
        <v>1256</v>
      </c>
      <c r="D2758" s="215">
        <v>45167</v>
      </c>
      <c r="E2758" s="192" t="s">
        <v>5550</v>
      </c>
      <c r="F2758" s="192" t="s">
        <v>12</v>
      </c>
      <c r="G2758" s="192">
        <v>448852</v>
      </c>
      <c r="H2758" s="68"/>
      <c r="I2758" s="198" t="s">
        <v>1843</v>
      </c>
      <c r="J2758" s="68"/>
      <c r="K2758" s="68"/>
      <c r="L2758" s="68"/>
      <c r="M2758" s="68"/>
      <c r="N2758" s="362"/>
      <c r="O2758" s="362"/>
      <c r="P2758" s="216">
        <v>8185.28</v>
      </c>
      <c r="Q2758" s="216">
        <v>0</v>
      </c>
      <c r="R2758" s="68" t="s">
        <v>638</v>
      </c>
      <c r="S2758" s="363"/>
      <c r="T2758" s="277"/>
    </row>
    <row r="2759" spans="1:20" ht="38.25">
      <c r="A2759" s="192" t="s">
        <v>667</v>
      </c>
      <c r="B2759" s="68"/>
      <c r="C2759" s="214" t="s">
        <v>1256</v>
      </c>
      <c r="D2759" s="215">
        <v>45167</v>
      </c>
      <c r="E2759" s="192" t="s">
        <v>5551</v>
      </c>
      <c r="F2759" s="192" t="s">
        <v>12</v>
      </c>
      <c r="G2759" s="192">
        <v>448854</v>
      </c>
      <c r="H2759" s="68"/>
      <c r="I2759" s="198" t="s">
        <v>1843</v>
      </c>
      <c r="J2759" s="68"/>
      <c r="K2759" s="68"/>
      <c r="L2759" s="68"/>
      <c r="M2759" s="68"/>
      <c r="N2759" s="362"/>
      <c r="O2759" s="362"/>
      <c r="P2759" s="216">
        <v>28361.71</v>
      </c>
      <c r="Q2759" s="216">
        <v>0</v>
      </c>
      <c r="R2759" s="68" t="s">
        <v>638</v>
      </c>
      <c r="S2759" s="363"/>
      <c r="T2759" s="277"/>
    </row>
    <row r="2760" spans="1:20" ht="38.25">
      <c r="A2760" s="192" t="s">
        <v>667</v>
      </c>
      <c r="B2760" s="68"/>
      <c r="C2760" s="214" t="s">
        <v>1256</v>
      </c>
      <c r="D2760" s="215">
        <v>45167</v>
      </c>
      <c r="E2760" s="192" t="s">
        <v>5552</v>
      </c>
      <c r="F2760" s="192" t="s">
        <v>12</v>
      </c>
      <c r="G2760" s="192">
        <v>448863</v>
      </c>
      <c r="H2760" s="68"/>
      <c r="I2760" s="198" t="s">
        <v>1843</v>
      </c>
      <c r="J2760" s="68"/>
      <c r="K2760" s="68"/>
      <c r="L2760" s="68"/>
      <c r="M2760" s="68"/>
      <c r="N2760" s="362"/>
      <c r="O2760" s="362"/>
      <c r="P2760" s="216">
        <v>1617263.25</v>
      </c>
      <c r="Q2760" s="216">
        <v>0</v>
      </c>
      <c r="R2760" s="68" t="s">
        <v>638</v>
      </c>
      <c r="S2760" s="363"/>
      <c r="T2760" s="277"/>
    </row>
    <row r="2761" spans="1:20" ht="38.25">
      <c r="A2761" s="192" t="s">
        <v>667</v>
      </c>
      <c r="B2761" s="68"/>
      <c r="C2761" s="214" t="s">
        <v>1256</v>
      </c>
      <c r="D2761" s="215">
        <v>45167</v>
      </c>
      <c r="E2761" s="192" t="s">
        <v>5553</v>
      </c>
      <c r="F2761" s="192" t="s">
        <v>12</v>
      </c>
      <c r="G2761" s="192">
        <v>448856</v>
      </c>
      <c r="H2761" s="68"/>
      <c r="I2761" s="198" t="s">
        <v>1843</v>
      </c>
      <c r="J2761" s="68"/>
      <c r="K2761" s="68"/>
      <c r="L2761" s="68"/>
      <c r="M2761" s="68"/>
      <c r="N2761" s="362"/>
      <c r="O2761" s="362"/>
      <c r="P2761" s="216">
        <v>28397.24</v>
      </c>
      <c r="Q2761" s="216">
        <v>0</v>
      </c>
      <c r="R2761" s="68" t="s">
        <v>638</v>
      </c>
      <c r="S2761" s="363"/>
      <c r="T2761" s="277"/>
    </row>
    <row r="2762" spans="1:20" ht="38.25">
      <c r="A2762" s="192" t="s">
        <v>667</v>
      </c>
      <c r="B2762" s="68"/>
      <c r="C2762" s="214" t="s">
        <v>1256</v>
      </c>
      <c r="D2762" s="215">
        <v>45167</v>
      </c>
      <c r="E2762" s="192" t="s">
        <v>5554</v>
      </c>
      <c r="F2762" s="192" t="s">
        <v>12</v>
      </c>
      <c r="G2762" s="192">
        <v>448859</v>
      </c>
      <c r="H2762" s="68"/>
      <c r="I2762" s="198" t="s">
        <v>1843</v>
      </c>
      <c r="J2762" s="68"/>
      <c r="K2762" s="68"/>
      <c r="L2762" s="68"/>
      <c r="M2762" s="68"/>
      <c r="N2762" s="362"/>
      <c r="O2762" s="362"/>
      <c r="P2762" s="216">
        <v>1617263.25</v>
      </c>
      <c r="Q2762" s="216">
        <v>0</v>
      </c>
      <c r="R2762" s="68" t="s">
        <v>638</v>
      </c>
      <c r="S2762" s="363"/>
      <c r="T2762" s="277"/>
    </row>
    <row r="2763" spans="1:20" ht="38.25">
      <c r="A2763" s="192" t="s">
        <v>667</v>
      </c>
      <c r="B2763" s="68"/>
      <c r="C2763" s="214" t="s">
        <v>1256</v>
      </c>
      <c r="D2763" s="215">
        <v>45167</v>
      </c>
      <c r="E2763" s="192" t="s">
        <v>5555</v>
      </c>
      <c r="F2763" s="192" t="s">
        <v>12</v>
      </c>
      <c r="G2763" s="192">
        <v>448861</v>
      </c>
      <c r="H2763" s="68"/>
      <c r="I2763" s="198" t="s">
        <v>1843</v>
      </c>
      <c r="J2763" s="68"/>
      <c r="K2763" s="68"/>
      <c r="L2763" s="68"/>
      <c r="M2763" s="68"/>
      <c r="N2763" s="362"/>
      <c r="O2763" s="362"/>
      <c r="P2763" s="216">
        <v>1617263.25</v>
      </c>
      <c r="Q2763" s="216">
        <v>0</v>
      </c>
      <c r="R2763" s="68" t="s">
        <v>638</v>
      </c>
      <c r="S2763" s="363"/>
      <c r="T2763" s="277"/>
    </row>
    <row r="2764" spans="1:20" ht="38.25">
      <c r="A2764" s="192" t="s">
        <v>667</v>
      </c>
      <c r="B2764" s="68"/>
      <c r="C2764" s="214" t="s">
        <v>1256</v>
      </c>
      <c r="D2764" s="215">
        <v>45167</v>
      </c>
      <c r="E2764" s="192" t="s">
        <v>5556</v>
      </c>
      <c r="F2764" s="192" t="s">
        <v>12</v>
      </c>
      <c r="G2764" s="192">
        <v>448865</v>
      </c>
      <c r="H2764" s="68"/>
      <c r="I2764" s="198" t="s">
        <v>1843</v>
      </c>
      <c r="J2764" s="68"/>
      <c r="K2764" s="68"/>
      <c r="L2764" s="68"/>
      <c r="M2764" s="68"/>
      <c r="N2764" s="362"/>
      <c r="O2764" s="362"/>
      <c r="P2764" s="216">
        <v>1617263.25</v>
      </c>
      <c r="Q2764" s="216">
        <v>0</v>
      </c>
      <c r="R2764" s="68" t="s">
        <v>638</v>
      </c>
      <c r="S2764" s="363"/>
      <c r="T2764" s="277"/>
    </row>
    <row r="2765" spans="1:20" ht="38.25">
      <c r="A2765" s="192" t="s">
        <v>667</v>
      </c>
      <c r="B2765" s="68"/>
      <c r="C2765" s="214" t="s">
        <v>1256</v>
      </c>
      <c r="D2765" s="215">
        <v>45167</v>
      </c>
      <c r="E2765" s="192" t="s">
        <v>5557</v>
      </c>
      <c r="F2765" s="192" t="s">
        <v>12</v>
      </c>
      <c r="G2765" s="192">
        <v>448867</v>
      </c>
      <c r="H2765" s="68"/>
      <c r="I2765" s="198" t="s">
        <v>1843</v>
      </c>
      <c r="J2765" s="68"/>
      <c r="K2765" s="68"/>
      <c r="L2765" s="68"/>
      <c r="M2765" s="68"/>
      <c r="N2765" s="362"/>
      <c r="O2765" s="362"/>
      <c r="P2765" s="216">
        <v>4442003.53</v>
      </c>
      <c r="Q2765" s="216">
        <v>0</v>
      </c>
      <c r="R2765" s="68" t="s">
        <v>638</v>
      </c>
      <c r="S2765" s="363"/>
      <c r="T2765" s="277"/>
    </row>
    <row r="2766" spans="1:20" ht="38.25">
      <c r="A2766" s="192" t="s">
        <v>667</v>
      </c>
      <c r="B2766" s="68"/>
      <c r="C2766" s="214" t="s">
        <v>1256</v>
      </c>
      <c r="D2766" s="215">
        <v>45167</v>
      </c>
      <c r="E2766" s="192" t="s">
        <v>5558</v>
      </c>
      <c r="F2766" s="192" t="s">
        <v>12</v>
      </c>
      <c r="G2766" s="192">
        <v>448869</v>
      </c>
      <c r="H2766" s="68"/>
      <c r="I2766" s="198" t="s">
        <v>1843</v>
      </c>
      <c r="J2766" s="68"/>
      <c r="K2766" s="68"/>
      <c r="L2766" s="68"/>
      <c r="M2766" s="68"/>
      <c r="N2766" s="362"/>
      <c r="O2766" s="362"/>
      <c r="P2766" s="216">
        <v>4442003.53</v>
      </c>
      <c r="Q2766" s="216">
        <v>0</v>
      </c>
      <c r="R2766" s="68" t="s">
        <v>638</v>
      </c>
      <c r="S2766" s="363"/>
      <c r="T2766" s="277"/>
    </row>
    <row r="2767" spans="1:20" ht="38.25">
      <c r="A2767" s="192" t="s">
        <v>667</v>
      </c>
      <c r="B2767" s="68"/>
      <c r="C2767" s="214" t="s">
        <v>1256</v>
      </c>
      <c r="D2767" s="215">
        <v>45167</v>
      </c>
      <c r="E2767" s="192" t="s">
        <v>5559</v>
      </c>
      <c r="F2767" s="192" t="s">
        <v>12</v>
      </c>
      <c r="G2767" s="192">
        <v>448871</v>
      </c>
      <c r="H2767" s="68"/>
      <c r="I2767" s="198" t="s">
        <v>1843</v>
      </c>
      <c r="J2767" s="68"/>
      <c r="K2767" s="68"/>
      <c r="L2767" s="68"/>
      <c r="M2767" s="68"/>
      <c r="N2767" s="362"/>
      <c r="O2767" s="362"/>
      <c r="P2767" s="216">
        <v>4442003.53</v>
      </c>
      <c r="Q2767" s="216">
        <v>0</v>
      </c>
      <c r="R2767" s="68" t="s">
        <v>638</v>
      </c>
      <c r="S2767" s="363"/>
      <c r="T2767" s="277"/>
    </row>
    <row r="2768" spans="1:20" ht="38.25">
      <c r="A2768" s="192" t="s">
        <v>667</v>
      </c>
      <c r="B2768" s="68"/>
      <c r="C2768" s="214" t="s">
        <v>1256</v>
      </c>
      <c r="D2768" s="215">
        <v>45167</v>
      </c>
      <c r="E2768" s="192" t="s">
        <v>5560</v>
      </c>
      <c r="F2768" s="192" t="s">
        <v>12</v>
      </c>
      <c r="G2768" s="192">
        <v>448873</v>
      </c>
      <c r="H2768" s="68"/>
      <c r="I2768" s="198" t="s">
        <v>1843</v>
      </c>
      <c r="J2768" s="68"/>
      <c r="K2768" s="68"/>
      <c r="L2768" s="68"/>
      <c r="M2768" s="68"/>
      <c r="N2768" s="362"/>
      <c r="O2768" s="362"/>
      <c r="P2768" s="216">
        <v>4442003.53</v>
      </c>
      <c r="Q2768" s="216">
        <v>0</v>
      </c>
      <c r="R2768" s="68" t="s">
        <v>638</v>
      </c>
      <c r="S2768" s="363"/>
      <c r="T2768" s="277"/>
    </row>
    <row r="2769" spans="1:20" ht="38.25">
      <c r="A2769" s="192" t="s">
        <v>667</v>
      </c>
      <c r="B2769" s="68"/>
      <c r="C2769" s="214" t="s">
        <v>1256</v>
      </c>
      <c r="D2769" s="215">
        <v>45167</v>
      </c>
      <c r="E2769" s="192" t="s">
        <v>5561</v>
      </c>
      <c r="F2769" s="192" t="s">
        <v>12</v>
      </c>
      <c r="G2769" s="192">
        <v>448875</v>
      </c>
      <c r="H2769" s="68"/>
      <c r="I2769" s="198" t="s">
        <v>1843</v>
      </c>
      <c r="J2769" s="68"/>
      <c r="K2769" s="68"/>
      <c r="L2769" s="68"/>
      <c r="M2769" s="68"/>
      <c r="N2769" s="362"/>
      <c r="O2769" s="362"/>
      <c r="P2769" s="216">
        <v>4442003.53</v>
      </c>
      <c r="Q2769" s="216">
        <v>0</v>
      </c>
      <c r="R2769" s="68" t="s">
        <v>638</v>
      </c>
      <c r="S2769" s="363"/>
      <c r="T2769" s="277"/>
    </row>
    <row r="2770" spans="1:20" ht="38.25">
      <c r="A2770" s="192" t="s">
        <v>667</v>
      </c>
      <c r="B2770" s="68"/>
      <c r="C2770" s="214" t="s">
        <v>1256</v>
      </c>
      <c r="D2770" s="215">
        <v>45167</v>
      </c>
      <c r="E2770" s="192" t="s">
        <v>5562</v>
      </c>
      <c r="F2770" s="192" t="s">
        <v>12</v>
      </c>
      <c r="G2770" s="192">
        <v>448877</v>
      </c>
      <c r="H2770" s="68"/>
      <c r="I2770" s="198" t="s">
        <v>1843</v>
      </c>
      <c r="J2770" s="68"/>
      <c r="K2770" s="68"/>
      <c r="L2770" s="68"/>
      <c r="M2770" s="68"/>
      <c r="N2770" s="362"/>
      <c r="O2770" s="362"/>
      <c r="P2770" s="216">
        <v>3762832.52</v>
      </c>
      <c r="Q2770" s="216">
        <v>0</v>
      </c>
      <c r="R2770" s="68" t="s">
        <v>638</v>
      </c>
      <c r="S2770" s="363"/>
      <c r="T2770" s="277"/>
    </row>
    <row r="2771" spans="1:20" ht="38.25">
      <c r="A2771" s="192" t="s">
        <v>667</v>
      </c>
      <c r="B2771" s="68"/>
      <c r="C2771" s="214" t="s">
        <v>1256</v>
      </c>
      <c r="D2771" s="215">
        <v>45167</v>
      </c>
      <c r="E2771" s="192" t="s">
        <v>5563</v>
      </c>
      <c r="F2771" s="192" t="s">
        <v>12</v>
      </c>
      <c r="G2771" s="192">
        <v>448879</v>
      </c>
      <c r="H2771" s="68"/>
      <c r="I2771" s="198" t="s">
        <v>1843</v>
      </c>
      <c r="J2771" s="68"/>
      <c r="K2771" s="68"/>
      <c r="L2771" s="68"/>
      <c r="M2771" s="68"/>
      <c r="N2771" s="362"/>
      <c r="O2771" s="362"/>
      <c r="P2771" s="216">
        <v>3762832.52</v>
      </c>
      <c r="Q2771" s="216">
        <v>0</v>
      </c>
      <c r="R2771" s="68" t="s">
        <v>638</v>
      </c>
      <c r="S2771" s="363"/>
      <c r="T2771" s="277"/>
    </row>
    <row r="2772" spans="1:20" ht="38.25">
      <c r="A2772" s="192" t="s">
        <v>667</v>
      </c>
      <c r="B2772" s="68"/>
      <c r="C2772" s="214" t="s">
        <v>1256</v>
      </c>
      <c r="D2772" s="215">
        <v>45167</v>
      </c>
      <c r="E2772" s="192" t="s">
        <v>5564</v>
      </c>
      <c r="F2772" s="192" t="s">
        <v>12</v>
      </c>
      <c r="G2772" s="192">
        <v>448881</v>
      </c>
      <c r="H2772" s="68"/>
      <c r="I2772" s="198" t="s">
        <v>1843</v>
      </c>
      <c r="J2772" s="68"/>
      <c r="K2772" s="68"/>
      <c r="L2772" s="68"/>
      <c r="M2772" s="68"/>
      <c r="N2772" s="362"/>
      <c r="O2772" s="362"/>
      <c r="P2772" s="216">
        <v>3762832.52</v>
      </c>
      <c r="Q2772" s="216">
        <v>0</v>
      </c>
      <c r="R2772" s="68" t="s">
        <v>638</v>
      </c>
      <c r="S2772" s="363"/>
      <c r="T2772" s="277"/>
    </row>
    <row r="2773" spans="1:20" ht="38.25">
      <c r="A2773" s="192" t="s">
        <v>667</v>
      </c>
      <c r="B2773" s="68"/>
      <c r="C2773" s="214" t="s">
        <v>1256</v>
      </c>
      <c r="D2773" s="215">
        <v>45167</v>
      </c>
      <c r="E2773" s="192" t="s">
        <v>5565</v>
      </c>
      <c r="F2773" s="192" t="s">
        <v>12</v>
      </c>
      <c r="G2773" s="192">
        <v>448883</v>
      </c>
      <c r="H2773" s="68"/>
      <c r="I2773" s="198" t="s">
        <v>1843</v>
      </c>
      <c r="J2773" s="68"/>
      <c r="K2773" s="68"/>
      <c r="L2773" s="68"/>
      <c r="M2773" s="68"/>
      <c r="N2773" s="362"/>
      <c r="O2773" s="362"/>
      <c r="P2773" s="216">
        <v>3762832.52</v>
      </c>
      <c r="Q2773" s="216">
        <v>0</v>
      </c>
      <c r="R2773" s="68" t="s">
        <v>638</v>
      </c>
      <c r="S2773" s="363"/>
      <c r="T2773" s="277"/>
    </row>
    <row r="2774" spans="1:20" ht="38.25">
      <c r="A2774" s="192" t="s">
        <v>667</v>
      </c>
      <c r="B2774" s="68"/>
      <c r="C2774" s="214" t="s">
        <v>1256</v>
      </c>
      <c r="D2774" s="215">
        <v>45167</v>
      </c>
      <c r="E2774" s="192" t="s">
        <v>5566</v>
      </c>
      <c r="F2774" s="192" t="s">
        <v>12</v>
      </c>
      <c r="G2774" s="192">
        <v>448885</v>
      </c>
      <c r="H2774" s="68"/>
      <c r="I2774" s="198" t="s">
        <v>1843</v>
      </c>
      <c r="J2774" s="68"/>
      <c r="K2774" s="68"/>
      <c r="L2774" s="68"/>
      <c r="M2774" s="68"/>
      <c r="N2774" s="362"/>
      <c r="O2774" s="362"/>
      <c r="P2774" s="216">
        <v>10335061.49</v>
      </c>
      <c r="Q2774" s="216">
        <v>0</v>
      </c>
      <c r="R2774" s="68" t="s">
        <v>638</v>
      </c>
      <c r="S2774" s="363"/>
      <c r="T2774" s="277"/>
    </row>
    <row r="2775" spans="1:20" ht="38.25">
      <c r="A2775" s="192" t="s">
        <v>667</v>
      </c>
      <c r="B2775" s="68"/>
      <c r="C2775" s="214" t="s">
        <v>1256</v>
      </c>
      <c r="D2775" s="215">
        <v>45167</v>
      </c>
      <c r="E2775" s="192" t="s">
        <v>5567</v>
      </c>
      <c r="F2775" s="192" t="s">
        <v>12</v>
      </c>
      <c r="G2775" s="192">
        <v>448887</v>
      </c>
      <c r="H2775" s="68"/>
      <c r="I2775" s="198" t="s">
        <v>1843</v>
      </c>
      <c r="J2775" s="68"/>
      <c r="K2775" s="68"/>
      <c r="L2775" s="68"/>
      <c r="M2775" s="68"/>
      <c r="N2775" s="362"/>
      <c r="O2775" s="362"/>
      <c r="P2775" s="216">
        <v>10335061.49</v>
      </c>
      <c r="Q2775" s="216">
        <v>0</v>
      </c>
      <c r="R2775" s="68" t="s">
        <v>638</v>
      </c>
      <c r="S2775" s="363"/>
      <c r="T2775" s="277"/>
    </row>
    <row r="2776" spans="1:20" ht="38.25">
      <c r="A2776" s="192" t="s">
        <v>667</v>
      </c>
      <c r="B2776" s="68"/>
      <c r="C2776" s="214" t="s">
        <v>1256</v>
      </c>
      <c r="D2776" s="215">
        <v>45167</v>
      </c>
      <c r="E2776" s="192" t="s">
        <v>5568</v>
      </c>
      <c r="F2776" s="192" t="s">
        <v>12</v>
      </c>
      <c r="G2776" s="192">
        <v>448889</v>
      </c>
      <c r="H2776" s="68"/>
      <c r="I2776" s="198" t="s">
        <v>1843</v>
      </c>
      <c r="J2776" s="68"/>
      <c r="K2776" s="68"/>
      <c r="L2776" s="68"/>
      <c r="M2776" s="68"/>
      <c r="N2776" s="362"/>
      <c r="O2776" s="362"/>
      <c r="P2776" s="216">
        <v>10335061.49</v>
      </c>
      <c r="Q2776" s="216">
        <v>0</v>
      </c>
      <c r="R2776" s="68" t="s">
        <v>638</v>
      </c>
      <c r="S2776" s="363"/>
      <c r="T2776" s="277"/>
    </row>
    <row r="2777" spans="1:20" ht="38.25">
      <c r="A2777" s="192" t="s">
        <v>667</v>
      </c>
      <c r="B2777" s="68"/>
      <c r="C2777" s="214" t="s">
        <v>1256</v>
      </c>
      <c r="D2777" s="215">
        <v>45167</v>
      </c>
      <c r="E2777" s="192" t="s">
        <v>5569</v>
      </c>
      <c r="F2777" s="192" t="s">
        <v>12</v>
      </c>
      <c r="G2777" s="192">
        <v>448891</v>
      </c>
      <c r="H2777" s="68"/>
      <c r="I2777" s="198" t="s">
        <v>1843</v>
      </c>
      <c r="J2777" s="68"/>
      <c r="K2777" s="68"/>
      <c r="L2777" s="68"/>
      <c r="M2777" s="68"/>
      <c r="N2777" s="362"/>
      <c r="O2777" s="362"/>
      <c r="P2777" s="216">
        <v>10335061.49</v>
      </c>
      <c r="Q2777" s="216">
        <v>0</v>
      </c>
      <c r="R2777" s="68" t="s">
        <v>638</v>
      </c>
      <c r="S2777" s="363"/>
      <c r="T2777" s="277"/>
    </row>
    <row r="2778" spans="1:20" ht="38.25">
      <c r="A2778" s="192" t="s">
        <v>667</v>
      </c>
      <c r="B2778" s="68"/>
      <c r="C2778" s="214" t="s">
        <v>1256</v>
      </c>
      <c r="D2778" s="215">
        <v>45167</v>
      </c>
      <c r="E2778" s="192" t="s">
        <v>5570</v>
      </c>
      <c r="F2778" s="192" t="s">
        <v>12</v>
      </c>
      <c r="G2778" s="192">
        <v>448893</v>
      </c>
      <c r="H2778" s="68"/>
      <c r="I2778" s="198" t="s">
        <v>1843</v>
      </c>
      <c r="J2778" s="68"/>
      <c r="K2778" s="68"/>
      <c r="L2778" s="68"/>
      <c r="M2778" s="68"/>
      <c r="N2778" s="362"/>
      <c r="O2778" s="362"/>
      <c r="P2778" s="216">
        <v>10335061.49</v>
      </c>
      <c r="Q2778" s="216">
        <v>0</v>
      </c>
      <c r="R2778" s="68" t="s">
        <v>638</v>
      </c>
      <c r="S2778" s="363"/>
      <c r="T2778" s="277"/>
    </row>
    <row r="2779" spans="1:20" ht="38.25">
      <c r="A2779" s="192" t="s">
        <v>667</v>
      </c>
      <c r="B2779" s="68"/>
      <c r="C2779" s="214" t="s">
        <v>1256</v>
      </c>
      <c r="D2779" s="215">
        <v>45167</v>
      </c>
      <c r="E2779" s="192" t="s">
        <v>5571</v>
      </c>
      <c r="F2779" s="192" t="s">
        <v>12</v>
      </c>
      <c r="G2779" s="192">
        <v>448895</v>
      </c>
      <c r="H2779" s="68"/>
      <c r="I2779" s="198" t="s">
        <v>1843</v>
      </c>
      <c r="J2779" s="68"/>
      <c r="K2779" s="68"/>
      <c r="L2779" s="68"/>
      <c r="M2779" s="68"/>
      <c r="N2779" s="362"/>
      <c r="O2779" s="362"/>
      <c r="P2779" s="216">
        <v>1901452.47</v>
      </c>
      <c r="Q2779" s="216">
        <v>0</v>
      </c>
      <c r="R2779" s="68" t="s">
        <v>638</v>
      </c>
      <c r="S2779" s="363"/>
      <c r="T2779" s="277"/>
    </row>
    <row r="2780" spans="1:20" ht="38.25">
      <c r="A2780" s="192" t="s">
        <v>667</v>
      </c>
      <c r="B2780" s="68"/>
      <c r="C2780" s="214" t="s">
        <v>1256</v>
      </c>
      <c r="D2780" s="215">
        <v>45167</v>
      </c>
      <c r="E2780" s="192" t="s">
        <v>5572</v>
      </c>
      <c r="F2780" s="192" t="s">
        <v>12</v>
      </c>
      <c r="G2780" s="192">
        <v>448897</v>
      </c>
      <c r="H2780" s="68"/>
      <c r="I2780" s="198" t="s">
        <v>1843</v>
      </c>
      <c r="J2780" s="68"/>
      <c r="K2780" s="68"/>
      <c r="L2780" s="68"/>
      <c r="M2780" s="68"/>
      <c r="N2780" s="362"/>
      <c r="O2780" s="362"/>
      <c r="P2780" s="216">
        <v>1901452.47</v>
      </c>
      <c r="Q2780" s="216">
        <v>0</v>
      </c>
      <c r="R2780" s="68" t="s">
        <v>638</v>
      </c>
      <c r="S2780" s="363"/>
      <c r="T2780" s="277"/>
    </row>
    <row r="2781" spans="1:20" ht="38.25">
      <c r="A2781" s="192" t="s">
        <v>667</v>
      </c>
      <c r="B2781" s="68"/>
      <c r="C2781" s="214" t="s">
        <v>1256</v>
      </c>
      <c r="D2781" s="215">
        <v>45167</v>
      </c>
      <c r="E2781" s="192" t="s">
        <v>5573</v>
      </c>
      <c r="F2781" s="192" t="s">
        <v>12</v>
      </c>
      <c r="G2781" s="192">
        <v>448899</v>
      </c>
      <c r="H2781" s="68"/>
      <c r="I2781" s="198" t="s">
        <v>1843</v>
      </c>
      <c r="J2781" s="68"/>
      <c r="K2781" s="68"/>
      <c r="L2781" s="68"/>
      <c r="M2781" s="68"/>
      <c r="N2781" s="362"/>
      <c r="O2781" s="362"/>
      <c r="P2781" s="216">
        <v>1901452.47</v>
      </c>
      <c r="Q2781" s="216">
        <v>0</v>
      </c>
      <c r="R2781" s="68" t="s">
        <v>638</v>
      </c>
      <c r="S2781" s="363"/>
      <c r="T2781" s="277"/>
    </row>
    <row r="2782" spans="1:20" ht="38.25">
      <c r="A2782" s="192" t="s">
        <v>667</v>
      </c>
      <c r="B2782" s="68"/>
      <c r="C2782" s="214" t="s">
        <v>1256</v>
      </c>
      <c r="D2782" s="215">
        <v>45167</v>
      </c>
      <c r="E2782" s="192" t="s">
        <v>5574</v>
      </c>
      <c r="F2782" s="192" t="s">
        <v>12</v>
      </c>
      <c r="G2782" s="192">
        <v>448901</v>
      </c>
      <c r="H2782" s="68"/>
      <c r="I2782" s="198" t="s">
        <v>1843</v>
      </c>
      <c r="J2782" s="68"/>
      <c r="K2782" s="68"/>
      <c r="L2782" s="68"/>
      <c r="M2782" s="68"/>
      <c r="N2782" s="362"/>
      <c r="O2782" s="362"/>
      <c r="P2782" s="216">
        <v>1901452.47</v>
      </c>
      <c r="Q2782" s="216">
        <v>0</v>
      </c>
      <c r="R2782" s="68" t="s">
        <v>638</v>
      </c>
      <c r="S2782" s="363"/>
      <c r="T2782" s="277"/>
    </row>
    <row r="2783" spans="1:20" ht="38.25">
      <c r="A2783" s="192" t="s">
        <v>667</v>
      </c>
      <c r="B2783" s="68"/>
      <c r="C2783" s="214" t="s">
        <v>1256</v>
      </c>
      <c r="D2783" s="215">
        <v>45167</v>
      </c>
      <c r="E2783" s="192" t="s">
        <v>5575</v>
      </c>
      <c r="F2783" s="192" t="s">
        <v>12</v>
      </c>
      <c r="G2783" s="192">
        <v>448903</v>
      </c>
      <c r="H2783" s="68"/>
      <c r="I2783" s="198" t="s">
        <v>1843</v>
      </c>
      <c r="J2783" s="68"/>
      <c r="K2783" s="68"/>
      <c r="L2783" s="68"/>
      <c r="M2783" s="68"/>
      <c r="N2783" s="362"/>
      <c r="O2783" s="362"/>
      <c r="P2783" s="216">
        <v>1170244.72</v>
      </c>
      <c r="Q2783" s="216">
        <v>0</v>
      </c>
      <c r="R2783" s="68" t="s">
        <v>638</v>
      </c>
      <c r="S2783" s="363"/>
      <c r="T2783" s="277"/>
    </row>
    <row r="2784" spans="1:20" ht="38.25">
      <c r="A2784" s="192" t="s">
        <v>667</v>
      </c>
      <c r="B2784" s="68"/>
      <c r="C2784" s="214" t="s">
        <v>1256</v>
      </c>
      <c r="D2784" s="215">
        <v>45167</v>
      </c>
      <c r="E2784" s="192" t="s">
        <v>5576</v>
      </c>
      <c r="F2784" s="192" t="s">
        <v>12</v>
      </c>
      <c r="G2784" s="192">
        <v>448905</v>
      </c>
      <c r="H2784" s="68"/>
      <c r="I2784" s="198" t="s">
        <v>1843</v>
      </c>
      <c r="J2784" s="68"/>
      <c r="K2784" s="68"/>
      <c r="L2784" s="68"/>
      <c r="M2784" s="68"/>
      <c r="N2784" s="362"/>
      <c r="O2784" s="362"/>
      <c r="P2784" s="216">
        <v>66414.679999999993</v>
      </c>
      <c r="Q2784" s="216">
        <v>0</v>
      </c>
      <c r="R2784" s="68" t="s">
        <v>638</v>
      </c>
      <c r="S2784" s="363"/>
      <c r="T2784" s="277"/>
    </row>
    <row r="2785" spans="1:20" ht="38.25">
      <c r="A2785" s="192" t="s">
        <v>667</v>
      </c>
      <c r="B2785" s="68"/>
      <c r="C2785" s="214" t="s">
        <v>1256</v>
      </c>
      <c r="D2785" s="215">
        <v>45167</v>
      </c>
      <c r="E2785" s="192" t="s">
        <v>5577</v>
      </c>
      <c r="F2785" s="192" t="s">
        <v>12</v>
      </c>
      <c r="G2785" s="192">
        <v>448907</v>
      </c>
      <c r="H2785" s="68"/>
      <c r="I2785" s="198" t="s">
        <v>1843</v>
      </c>
      <c r="J2785" s="68"/>
      <c r="K2785" s="68"/>
      <c r="L2785" s="68"/>
      <c r="M2785" s="68"/>
      <c r="N2785" s="362"/>
      <c r="O2785" s="362"/>
      <c r="P2785" s="216">
        <v>1929509.73</v>
      </c>
      <c r="Q2785" s="216">
        <v>0</v>
      </c>
      <c r="R2785" s="68" t="s">
        <v>638</v>
      </c>
      <c r="S2785" s="363"/>
      <c r="T2785" s="277"/>
    </row>
    <row r="2786" spans="1:20" ht="38.25">
      <c r="A2786" s="192" t="s">
        <v>667</v>
      </c>
      <c r="B2786" s="68"/>
      <c r="C2786" s="214" t="s">
        <v>1256</v>
      </c>
      <c r="D2786" s="215">
        <v>45167</v>
      </c>
      <c r="E2786" s="192" t="s">
        <v>5578</v>
      </c>
      <c r="F2786" s="192" t="s">
        <v>12</v>
      </c>
      <c r="G2786" s="192">
        <v>448909</v>
      </c>
      <c r="H2786" s="68"/>
      <c r="I2786" s="198" t="s">
        <v>1843</v>
      </c>
      <c r="J2786" s="68"/>
      <c r="K2786" s="68"/>
      <c r="L2786" s="68"/>
      <c r="M2786" s="68"/>
      <c r="N2786" s="362"/>
      <c r="O2786" s="362"/>
      <c r="P2786" s="216">
        <v>68357.36</v>
      </c>
      <c r="Q2786" s="216">
        <v>0</v>
      </c>
      <c r="R2786" s="68" t="s">
        <v>638</v>
      </c>
      <c r="S2786" s="363"/>
      <c r="T2786" s="277"/>
    </row>
    <row r="2787" spans="1:20" ht="38.25">
      <c r="A2787" s="192" t="s">
        <v>667</v>
      </c>
      <c r="B2787" s="68"/>
      <c r="C2787" s="214" t="s">
        <v>1256</v>
      </c>
      <c r="D2787" s="215">
        <v>45167</v>
      </c>
      <c r="E2787" s="192" t="s">
        <v>5579</v>
      </c>
      <c r="F2787" s="192" t="s">
        <v>12</v>
      </c>
      <c r="G2787" s="192">
        <v>448911</v>
      </c>
      <c r="H2787" s="68"/>
      <c r="I2787" s="198" t="s">
        <v>1843</v>
      </c>
      <c r="J2787" s="68"/>
      <c r="K2787" s="68"/>
      <c r="L2787" s="68"/>
      <c r="M2787" s="68"/>
      <c r="N2787" s="362"/>
      <c r="O2787" s="362"/>
      <c r="P2787" s="216">
        <v>3214214.65</v>
      </c>
      <c r="Q2787" s="216">
        <v>0</v>
      </c>
      <c r="R2787" s="68" t="s">
        <v>638</v>
      </c>
      <c r="S2787" s="363"/>
      <c r="T2787" s="277"/>
    </row>
    <row r="2788" spans="1:20" ht="38.25">
      <c r="A2788" s="192" t="s">
        <v>667</v>
      </c>
      <c r="B2788" s="68"/>
      <c r="C2788" s="214" t="s">
        <v>1256</v>
      </c>
      <c r="D2788" s="215">
        <v>45167</v>
      </c>
      <c r="E2788" s="192" t="s">
        <v>5580</v>
      </c>
      <c r="F2788" s="192" t="s">
        <v>12</v>
      </c>
      <c r="G2788" s="192">
        <v>448913</v>
      </c>
      <c r="H2788" s="68"/>
      <c r="I2788" s="198" t="s">
        <v>1843</v>
      </c>
      <c r="J2788" s="68"/>
      <c r="K2788" s="68"/>
      <c r="L2788" s="68"/>
      <c r="M2788" s="68"/>
      <c r="N2788" s="362"/>
      <c r="O2788" s="362"/>
      <c r="P2788" s="216">
        <v>187751.55</v>
      </c>
      <c r="Q2788" s="216">
        <v>0</v>
      </c>
      <c r="R2788" s="68" t="s">
        <v>638</v>
      </c>
      <c r="S2788" s="363"/>
      <c r="T2788" s="277"/>
    </row>
    <row r="2789" spans="1:20" ht="38.25">
      <c r="A2789" s="192" t="s">
        <v>667</v>
      </c>
      <c r="B2789" s="68"/>
      <c r="C2789" s="214" t="s">
        <v>1256</v>
      </c>
      <c r="D2789" s="215">
        <v>45167</v>
      </c>
      <c r="E2789" s="192" t="s">
        <v>5581</v>
      </c>
      <c r="F2789" s="192" t="s">
        <v>12</v>
      </c>
      <c r="G2789" s="192">
        <v>448915</v>
      </c>
      <c r="H2789" s="68"/>
      <c r="I2789" s="198" t="s">
        <v>1843</v>
      </c>
      <c r="J2789" s="68"/>
      <c r="K2789" s="68"/>
      <c r="L2789" s="68"/>
      <c r="M2789" s="68"/>
      <c r="N2789" s="362"/>
      <c r="O2789" s="362"/>
      <c r="P2789" s="216">
        <v>5299625.0199999996</v>
      </c>
      <c r="Q2789" s="216">
        <v>0</v>
      </c>
      <c r="R2789" s="68" t="s">
        <v>638</v>
      </c>
      <c r="S2789" s="363"/>
      <c r="T2789" s="277"/>
    </row>
    <row r="2790" spans="1:20" ht="38.25">
      <c r="A2790" s="192" t="s">
        <v>667</v>
      </c>
      <c r="B2790" s="68"/>
      <c r="C2790" s="214" t="s">
        <v>1256</v>
      </c>
      <c r="D2790" s="215">
        <v>45167</v>
      </c>
      <c r="E2790" s="192" t="s">
        <v>5582</v>
      </c>
      <c r="F2790" s="192" t="s">
        <v>12</v>
      </c>
      <c r="G2790" s="192">
        <v>448917</v>
      </c>
      <c r="H2790" s="68"/>
      <c r="I2790" s="198" t="s">
        <v>1843</v>
      </c>
      <c r="J2790" s="68"/>
      <c r="K2790" s="68"/>
      <c r="L2790" s="68"/>
      <c r="M2790" s="68"/>
      <c r="N2790" s="362"/>
      <c r="O2790" s="362"/>
      <c r="P2790" s="216">
        <v>182415.7</v>
      </c>
      <c r="Q2790" s="216">
        <v>0</v>
      </c>
      <c r="R2790" s="68" t="s">
        <v>638</v>
      </c>
      <c r="S2790" s="363"/>
      <c r="T2790" s="277"/>
    </row>
    <row r="2791" spans="1:20" ht="38.25">
      <c r="A2791" s="192" t="s">
        <v>667</v>
      </c>
      <c r="B2791" s="68"/>
      <c r="C2791" s="214" t="s">
        <v>1256</v>
      </c>
      <c r="D2791" s="215">
        <v>45167</v>
      </c>
      <c r="E2791" s="192" t="s">
        <v>5583</v>
      </c>
      <c r="F2791" s="192" t="s">
        <v>12</v>
      </c>
      <c r="G2791" s="192">
        <v>448919</v>
      </c>
      <c r="H2791" s="68"/>
      <c r="I2791" s="198" t="s">
        <v>1843</v>
      </c>
      <c r="J2791" s="68"/>
      <c r="K2791" s="68"/>
      <c r="L2791" s="68"/>
      <c r="M2791" s="68"/>
      <c r="N2791" s="362"/>
      <c r="O2791" s="362"/>
      <c r="P2791" s="216">
        <v>159044.85</v>
      </c>
      <c r="Q2791" s="216">
        <v>0</v>
      </c>
      <c r="R2791" s="68" t="s">
        <v>638</v>
      </c>
      <c r="S2791" s="363"/>
      <c r="T2791" s="277"/>
    </row>
    <row r="2792" spans="1:20" ht="38.25">
      <c r="A2792" s="192" t="s">
        <v>667</v>
      </c>
      <c r="B2792" s="68"/>
      <c r="C2792" s="214" t="s">
        <v>1256</v>
      </c>
      <c r="D2792" s="215">
        <v>45167</v>
      </c>
      <c r="E2792" s="192" t="s">
        <v>5584</v>
      </c>
      <c r="F2792" s="192" t="s">
        <v>12</v>
      </c>
      <c r="G2792" s="192">
        <v>448921</v>
      </c>
      <c r="H2792" s="68"/>
      <c r="I2792" s="198" t="s">
        <v>1843</v>
      </c>
      <c r="J2792" s="68"/>
      <c r="K2792" s="68"/>
      <c r="L2792" s="68"/>
      <c r="M2792" s="68"/>
      <c r="N2792" s="362"/>
      <c r="O2792" s="362"/>
      <c r="P2792" s="216">
        <v>2722769.47</v>
      </c>
      <c r="Q2792" s="216">
        <v>0</v>
      </c>
      <c r="R2792" s="68" t="s">
        <v>638</v>
      </c>
      <c r="S2792" s="363"/>
      <c r="T2792" s="277"/>
    </row>
    <row r="2793" spans="1:20" ht="38.25">
      <c r="A2793" s="192" t="s">
        <v>667</v>
      </c>
      <c r="B2793" s="68"/>
      <c r="C2793" s="214" t="s">
        <v>1256</v>
      </c>
      <c r="D2793" s="215">
        <v>45167</v>
      </c>
      <c r="E2793" s="192" t="s">
        <v>5585</v>
      </c>
      <c r="F2793" s="192" t="s">
        <v>12</v>
      </c>
      <c r="G2793" s="192">
        <v>448923</v>
      </c>
      <c r="H2793" s="68"/>
      <c r="I2793" s="198" t="s">
        <v>1843</v>
      </c>
      <c r="J2793" s="68"/>
      <c r="K2793" s="68"/>
      <c r="L2793" s="68"/>
      <c r="M2793" s="68"/>
      <c r="N2793" s="362"/>
      <c r="O2793" s="362"/>
      <c r="P2793" s="216">
        <v>4489325.8600000003</v>
      </c>
      <c r="Q2793" s="216">
        <v>0</v>
      </c>
      <c r="R2793" s="68" t="s">
        <v>638</v>
      </c>
      <c r="S2793" s="363"/>
      <c r="T2793" s="277"/>
    </row>
    <row r="2794" spans="1:20" ht="38.25">
      <c r="A2794" s="192" t="s">
        <v>667</v>
      </c>
      <c r="B2794" s="68"/>
      <c r="C2794" s="214" t="s">
        <v>1256</v>
      </c>
      <c r="D2794" s="215">
        <v>45167</v>
      </c>
      <c r="E2794" s="192" t="s">
        <v>5586</v>
      </c>
      <c r="F2794" s="192" t="s">
        <v>12</v>
      </c>
      <c r="G2794" s="192">
        <v>448931</v>
      </c>
      <c r="H2794" s="68"/>
      <c r="I2794" s="198" t="s">
        <v>1843</v>
      </c>
      <c r="J2794" s="68"/>
      <c r="K2794" s="68"/>
      <c r="L2794" s="68"/>
      <c r="M2794" s="68"/>
      <c r="N2794" s="362"/>
      <c r="O2794" s="362"/>
      <c r="P2794" s="216">
        <v>436835.33</v>
      </c>
      <c r="Q2794" s="216">
        <v>0</v>
      </c>
      <c r="R2794" s="68" t="s">
        <v>638</v>
      </c>
      <c r="S2794" s="363"/>
      <c r="T2794" s="277"/>
    </row>
    <row r="2795" spans="1:20" ht="38.25">
      <c r="A2795" s="192" t="s">
        <v>667</v>
      </c>
      <c r="B2795" s="68"/>
      <c r="C2795" s="214" t="s">
        <v>1256</v>
      </c>
      <c r="D2795" s="215">
        <v>45167</v>
      </c>
      <c r="E2795" s="192" t="s">
        <v>5587</v>
      </c>
      <c r="F2795" s="192" t="s">
        <v>12</v>
      </c>
      <c r="G2795" s="192">
        <v>448925</v>
      </c>
      <c r="H2795" s="68"/>
      <c r="I2795" s="198" t="s">
        <v>1843</v>
      </c>
      <c r="J2795" s="68"/>
      <c r="K2795" s="68"/>
      <c r="L2795" s="68"/>
      <c r="M2795" s="68"/>
      <c r="N2795" s="362"/>
      <c r="O2795" s="362"/>
      <c r="P2795" s="216">
        <v>154524.79</v>
      </c>
      <c r="Q2795" s="216">
        <v>0</v>
      </c>
      <c r="R2795" s="68" t="s">
        <v>638</v>
      </c>
      <c r="S2795" s="363"/>
      <c r="T2795" s="277"/>
    </row>
    <row r="2796" spans="1:20" ht="38.25">
      <c r="A2796" s="192" t="s">
        <v>667</v>
      </c>
      <c r="B2796" s="68"/>
      <c r="C2796" s="214" t="s">
        <v>1256</v>
      </c>
      <c r="D2796" s="215">
        <v>45167</v>
      </c>
      <c r="E2796" s="192" t="s">
        <v>5588</v>
      </c>
      <c r="F2796" s="192" t="s">
        <v>12</v>
      </c>
      <c r="G2796" s="192">
        <v>448927</v>
      </c>
      <c r="H2796" s="68"/>
      <c r="I2796" s="198" t="s">
        <v>1843</v>
      </c>
      <c r="J2796" s="68"/>
      <c r="K2796" s="68"/>
      <c r="L2796" s="68"/>
      <c r="M2796" s="68"/>
      <c r="N2796" s="362"/>
      <c r="O2796" s="362"/>
      <c r="P2796" s="216">
        <v>424420.59</v>
      </c>
      <c r="Q2796" s="216">
        <v>0</v>
      </c>
      <c r="R2796" s="68" t="s">
        <v>638</v>
      </c>
      <c r="S2796" s="363"/>
      <c r="T2796" s="277"/>
    </row>
    <row r="2797" spans="1:20" ht="38.25">
      <c r="A2797" s="192" t="s">
        <v>667</v>
      </c>
      <c r="B2797" s="68"/>
      <c r="C2797" s="214" t="s">
        <v>1256</v>
      </c>
      <c r="D2797" s="215">
        <v>45167</v>
      </c>
      <c r="E2797" s="192" t="s">
        <v>5589</v>
      </c>
      <c r="F2797" s="192" t="s">
        <v>12</v>
      </c>
      <c r="G2797" s="192">
        <v>448929</v>
      </c>
      <c r="H2797" s="68"/>
      <c r="I2797" s="198" t="s">
        <v>1843</v>
      </c>
      <c r="J2797" s="68"/>
      <c r="K2797" s="68"/>
      <c r="L2797" s="68"/>
      <c r="M2797" s="68"/>
      <c r="N2797" s="362"/>
      <c r="O2797" s="362"/>
      <c r="P2797" s="216">
        <v>12330460.9</v>
      </c>
      <c r="Q2797" s="216">
        <v>0</v>
      </c>
      <c r="R2797" s="68" t="s">
        <v>638</v>
      </c>
      <c r="S2797" s="363"/>
      <c r="T2797" s="277"/>
    </row>
    <row r="2798" spans="1:20" ht="38.25">
      <c r="A2798" s="192" t="s">
        <v>667</v>
      </c>
      <c r="B2798" s="68"/>
      <c r="C2798" s="214" t="s">
        <v>1256</v>
      </c>
      <c r="D2798" s="215">
        <v>45167</v>
      </c>
      <c r="E2798" s="192" t="s">
        <v>5590</v>
      </c>
      <c r="F2798" s="192" t="s">
        <v>12</v>
      </c>
      <c r="G2798" s="192">
        <v>448933</v>
      </c>
      <c r="H2798" s="68"/>
      <c r="I2798" s="198" t="s">
        <v>1843</v>
      </c>
      <c r="J2798" s="68"/>
      <c r="K2798" s="68"/>
      <c r="L2798" s="68"/>
      <c r="M2798" s="68"/>
      <c r="N2798" s="362"/>
      <c r="O2798" s="362"/>
      <c r="P2798" s="216">
        <v>7478406.1600000001</v>
      </c>
      <c r="Q2798" s="216">
        <v>0</v>
      </c>
      <c r="R2798" s="68" t="s">
        <v>638</v>
      </c>
      <c r="S2798" s="363"/>
      <c r="T2798" s="277"/>
    </row>
    <row r="2799" spans="1:20" ht="38.25">
      <c r="A2799" s="192" t="s">
        <v>667</v>
      </c>
      <c r="B2799" s="68"/>
      <c r="C2799" s="214" t="s">
        <v>1256</v>
      </c>
      <c r="D2799" s="215">
        <v>45167</v>
      </c>
      <c r="E2799" s="192" t="s">
        <v>5591</v>
      </c>
      <c r="F2799" s="192" t="s">
        <v>12</v>
      </c>
      <c r="G2799" s="192">
        <v>448935</v>
      </c>
      <c r="H2799" s="68"/>
      <c r="I2799" s="198" t="s">
        <v>1843</v>
      </c>
      <c r="J2799" s="68"/>
      <c r="K2799" s="68"/>
      <c r="L2799" s="68"/>
      <c r="M2799" s="68"/>
      <c r="N2799" s="362"/>
      <c r="O2799" s="362"/>
      <c r="P2799" s="216">
        <v>2268567.56</v>
      </c>
      <c r="Q2799" s="216">
        <v>0</v>
      </c>
      <c r="R2799" s="68" t="s">
        <v>638</v>
      </c>
      <c r="S2799" s="363"/>
      <c r="T2799" s="277"/>
    </row>
    <row r="2800" spans="1:20" ht="38.25">
      <c r="A2800" s="192" t="s">
        <v>667</v>
      </c>
      <c r="B2800" s="68"/>
      <c r="C2800" s="214" t="s">
        <v>1256</v>
      </c>
      <c r="D2800" s="215">
        <v>45167</v>
      </c>
      <c r="E2800" s="192" t="s">
        <v>5592</v>
      </c>
      <c r="F2800" s="192" t="s">
        <v>12</v>
      </c>
      <c r="G2800" s="192">
        <v>448937</v>
      </c>
      <c r="H2800" s="68"/>
      <c r="I2800" s="198" t="s">
        <v>1843</v>
      </c>
      <c r="J2800" s="68"/>
      <c r="K2800" s="68"/>
      <c r="L2800" s="68"/>
      <c r="M2800" s="68"/>
      <c r="N2800" s="362"/>
      <c r="O2800" s="362"/>
      <c r="P2800" s="216">
        <v>80369.289999999994</v>
      </c>
      <c r="Q2800" s="216">
        <v>0</v>
      </c>
      <c r="R2800" s="68" t="s">
        <v>638</v>
      </c>
      <c r="S2800" s="363"/>
      <c r="T2800" s="277"/>
    </row>
    <row r="2801" spans="1:20" ht="38.25">
      <c r="A2801" s="192" t="s">
        <v>667</v>
      </c>
      <c r="B2801" s="68"/>
      <c r="C2801" s="214" t="s">
        <v>1256</v>
      </c>
      <c r="D2801" s="215">
        <v>45167</v>
      </c>
      <c r="E2801" s="192" t="s">
        <v>5593</v>
      </c>
      <c r="F2801" s="192" t="s">
        <v>12</v>
      </c>
      <c r="G2801" s="192">
        <v>448939</v>
      </c>
      <c r="H2801" s="68"/>
      <c r="I2801" s="198" t="s">
        <v>1843</v>
      </c>
      <c r="J2801" s="68"/>
      <c r="K2801" s="68"/>
      <c r="L2801" s="68"/>
      <c r="M2801" s="68"/>
      <c r="N2801" s="362"/>
      <c r="O2801" s="362"/>
      <c r="P2801" s="216">
        <v>78085.179999999993</v>
      </c>
      <c r="Q2801" s="216">
        <v>0</v>
      </c>
      <c r="R2801" s="68" t="s">
        <v>638</v>
      </c>
      <c r="S2801" s="363"/>
      <c r="T2801" s="277"/>
    </row>
    <row r="2802" spans="1:20" ht="38.25">
      <c r="A2802" s="192" t="s">
        <v>667</v>
      </c>
      <c r="B2802" s="68"/>
      <c r="C2802" s="214" t="s">
        <v>1256</v>
      </c>
      <c r="D2802" s="215">
        <v>45167</v>
      </c>
      <c r="E2802" s="192" t="s">
        <v>5594</v>
      </c>
      <c r="F2802" s="192" t="s">
        <v>12</v>
      </c>
      <c r="G2802" s="192">
        <v>448941</v>
      </c>
      <c r="H2802" s="68"/>
      <c r="I2802" s="198" t="s">
        <v>1843</v>
      </c>
      <c r="J2802" s="68"/>
      <c r="K2802" s="68"/>
      <c r="L2802" s="68"/>
      <c r="M2802" s="68"/>
      <c r="N2802" s="362"/>
      <c r="O2802" s="362"/>
      <c r="P2802" s="216">
        <v>1375882.83</v>
      </c>
      <c r="Q2802" s="216">
        <v>0</v>
      </c>
      <c r="R2802" s="68" t="s">
        <v>638</v>
      </c>
      <c r="S2802" s="363"/>
      <c r="T2802" s="277"/>
    </row>
    <row r="2803" spans="1:20" ht="38.25">
      <c r="A2803" s="192" t="s">
        <v>667</v>
      </c>
      <c r="B2803" s="68"/>
      <c r="C2803" s="214" t="s">
        <v>1256</v>
      </c>
      <c r="D2803" s="215">
        <v>45167</v>
      </c>
      <c r="E2803" s="192" t="s">
        <v>5595</v>
      </c>
      <c r="F2803" s="192" t="s">
        <v>12</v>
      </c>
      <c r="G2803" s="192">
        <v>448943</v>
      </c>
      <c r="H2803" s="68"/>
      <c r="I2803" s="198" t="s">
        <v>1843</v>
      </c>
      <c r="J2803" s="68"/>
      <c r="K2803" s="68"/>
      <c r="L2803" s="68"/>
      <c r="M2803" s="68"/>
      <c r="N2803" s="362"/>
      <c r="O2803" s="362"/>
      <c r="P2803" s="216">
        <v>1550848.57</v>
      </c>
      <c r="Q2803" s="216">
        <v>0</v>
      </c>
      <c r="R2803" s="68" t="s">
        <v>638</v>
      </c>
      <c r="S2803" s="363"/>
      <c r="T2803" s="277"/>
    </row>
    <row r="2804" spans="1:20" ht="38.25">
      <c r="A2804" s="192" t="s">
        <v>667</v>
      </c>
      <c r="B2804" s="68"/>
      <c r="C2804" s="214" t="s">
        <v>1256</v>
      </c>
      <c r="D2804" s="215">
        <v>45167</v>
      </c>
      <c r="E2804" s="192" t="s">
        <v>5596</v>
      </c>
      <c r="F2804" s="192" t="s">
        <v>12</v>
      </c>
      <c r="G2804" s="192">
        <v>448945</v>
      </c>
      <c r="H2804" s="68"/>
      <c r="I2804" s="198" t="s">
        <v>1843</v>
      </c>
      <c r="J2804" s="68"/>
      <c r="K2804" s="68"/>
      <c r="L2804" s="68"/>
      <c r="M2804" s="68"/>
      <c r="N2804" s="362"/>
      <c r="O2804" s="362"/>
      <c r="P2804" s="216">
        <v>447018.52</v>
      </c>
      <c r="Q2804" s="216">
        <v>0</v>
      </c>
      <c r="R2804" s="68" t="s">
        <v>638</v>
      </c>
      <c r="S2804" s="363"/>
      <c r="T2804" s="277"/>
    </row>
    <row r="2805" spans="1:20" ht="38.25">
      <c r="A2805" s="192" t="s">
        <v>667</v>
      </c>
      <c r="B2805" s="68"/>
      <c r="C2805" s="214" t="s">
        <v>1256</v>
      </c>
      <c r="D2805" s="215">
        <v>45167</v>
      </c>
      <c r="E2805" s="192" t="s">
        <v>5597</v>
      </c>
      <c r="F2805" s="192" t="s">
        <v>12</v>
      </c>
      <c r="G2805" s="192">
        <v>448947</v>
      </c>
      <c r="H2805" s="68"/>
      <c r="I2805" s="198" t="s">
        <v>1843</v>
      </c>
      <c r="J2805" s="68"/>
      <c r="K2805" s="68"/>
      <c r="L2805" s="68"/>
      <c r="M2805" s="68"/>
      <c r="N2805" s="362"/>
      <c r="O2805" s="362"/>
      <c r="P2805" s="216">
        <v>1548905.89</v>
      </c>
      <c r="Q2805" s="216">
        <v>0</v>
      </c>
      <c r="R2805" s="68" t="s">
        <v>638</v>
      </c>
      <c r="S2805" s="363"/>
      <c r="T2805" s="277"/>
    </row>
    <row r="2806" spans="1:20" ht="38.25">
      <c r="A2806" s="192" t="s">
        <v>667</v>
      </c>
      <c r="B2806" s="68"/>
      <c r="C2806" s="214" t="s">
        <v>1256</v>
      </c>
      <c r="D2806" s="215">
        <v>45167</v>
      </c>
      <c r="E2806" s="192" t="s">
        <v>5598</v>
      </c>
      <c r="F2806" s="192" t="s">
        <v>12</v>
      </c>
      <c r="G2806" s="192">
        <v>448949</v>
      </c>
      <c r="H2806" s="68"/>
      <c r="I2806" s="198" t="s">
        <v>1843</v>
      </c>
      <c r="J2806" s="68"/>
      <c r="K2806" s="68"/>
      <c r="L2806" s="68"/>
      <c r="M2806" s="68"/>
      <c r="N2806" s="362"/>
      <c r="O2806" s="362"/>
      <c r="P2806" s="216">
        <v>4254251.91</v>
      </c>
      <c r="Q2806" s="216">
        <v>0</v>
      </c>
      <c r="R2806" s="68" t="s">
        <v>638</v>
      </c>
      <c r="S2806" s="363"/>
      <c r="T2806" s="277"/>
    </row>
    <row r="2807" spans="1:20" ht="38.25">
      <c r="A2807" s="192" t="s">
        <v>667</v>
      </c>
      <c r="B2807" s="68"/>
      <c r="C2807" s="214" t="s">
        <v>1256</v>
      </c>
      <c r="D2807" s="215">
        <v>45167</v>
      </c>
      <c r="E2807" s="192" t="s">
        <v>5599</v>
      </c>
      <c r="F2807" s="192" t="s">
        <v>12</v>
      </c>
      <c r="G2807" s="192">
        <v>448951</v>
      </c>
      <c r="H2807" s="68"/>
      <c r="I2807" s="198" t="s">
        <v>1843</v>
      </c>
      <c r="J2807" s="68"/>
      <c r="K2807" s="68"/>
      <c r="L2807" s="68"/>
      <c r="M2807" s="68"/>
      <c r="N2807" s="362"/>
      <c r="O2807" s="362"/>
      <c r="P2807" s="216">
        <v>1227788.81</v>
      </c>
      <c r="Q2807" s="216">
        <v>0</v>
      </c>
      <c r="R2807" s="68" t="s">
        <v>638</v>
      </c>
      <c r="S2807" s="363"/>
      <c r="T2807" s="277"/>
    </row>
    <row r="2808" spans="1:20" ht="38.25">
      <c r="A2808" s="192" t="s">
        <v>667</v>
      </c>
      <c r="B2808" s="68"/>
      <c r="C2808" s="214" t="s">
        <v>1256</v>
      </c>
      <c r="D2808" s="215">
        <v>45167</v>
      </c>
      <c r="E2808" s="192" t="s">
        <v>5600</v>
      </c>
      <c r="F2808" s="192" t="s">
        <v>12</v>
      </c>
      <c r="G2808" s="192">
        <v>448953</v>
      </c>
      <c r="H2808" s="68"/>
      <c r="I2808" s="198" t="s">
        <v>1843</v>
      </c>
      <c r="J2808" s="68"/>
      <c r="K2808" s="68"/>
      <c r="L2808" s="68"/>
      <c r="M2808" s="68"/>
      <c r="N2808" s="362"/>
      <c r="O2808" s="362"/>
      <c r="P2808" s="216">
        <v>4259587.76</v>
      </c>
      <c r="Q2808" s="216">
        <v>0</v>
      </c>
      <c r="R2808" s="68" t="s">
        <v>638</v>
      </c>
      <c r="S2808" s="363"/>
      <c r="T2808" s="277"/>
    </row>
    <row r="2809" spans="1:20" ht="38.25">
      <c r="A2809" s="192" t="s">
        <v>667</v>
      </c>
      <c r="B2809" s="68"/>
      <c r="C2809" s="214" t="s">
        <v>1256</v>
      </c>
      <c r="D2809" s="215">
        <v>45167</v>
      </c>
      <c r="E2809" s="192" t="s">
        <v>5601</v>
      </c>
      <c r="F2809" s="192" t="s">
        <v>12</v>
      </c>
      <c r="G2809" s="192">
        <v>448955</v>
      </c>
      <c r="H2809" s="68"/>
      <c r="I2809" s="198" t="s">
        <v>1843</v>
      </c>
      <c r="J2809" s="68"/>
      <c r="K2809" s="68"/>
      <c r="L2809" s="68"/>
      <c r="M2809" s="68"/>
      <c r="N2809" s="362"/>
      <c r="O2809" s="362"/>
      <c r="P2809" s="216">
        <v>3603787.67</v>
      </c>
      <c r="Q2809" s="216">
        <v>0</v>
      </c>
      <c r="R2809" s="68" t="s">
        <v>638</v>
      </c>
      <c r="S2809" s="363"/>
      <c r="T2809" s="277"/>
    </row>
    <row r="2810" spans="1:20" ht="38.25">
      <c r="A2810" s="192" t="s">
        <v>667</v>
      </c>
      <c r="B2810" s="68"/>
      <c r="C2810" s="214" t="s">
        <v>1256</v>
      </c>
      <c r="D2810" s="215">
        <v>45167</v>
      </c>
      <c r="E2810" s="192" t="s">
        <v>5602</v>
      </c>
      <c r="F2810" s="192" t="s">
        <v>12</v>
      </c>
      <c r="G2810" s="192">
        <v>448957</v>
      </c>
      <c r="H2810" s="68"/>
      <c r="I2810" s="198" t="s">
        <v>1843</v>
      </c>
      <c r="J2810" s="68"/>
      <c r="K2810" s="68"/>
      <c r="L2810" s="68"/>
      <c r="M2810" s="68"/>
      <c r="N2810" s="362"/>
      <c r="O2810" s="362"/>
      <c r="P2810" s="216">
        <v>3608307.66</v>
      </c>
      <c r="Q2810" s="216">
        <v>0</v>
      </c>
      <c r="R2810" s="68" t="s">
        <v>638</v>
      </c>
      <c r="S2810" s="363"/>
      <c r="T2810" s="277"/>
    </row>
    <row r="2811" spans="1:20" ht="38.25">
      <c r="A2811" s="192" t="s">
        <v>667</v>
      </c>
      <c r="B2811" s="68"/>
      <c r="C2811" s="214" t="s">
        <v>1256</v>
      </c>
      <c r="D2811" s="215">
        <v>45167</v>
      </c>
      <c r="E2811" s="192" t="s">
        <v>5603</v>
      </c>
      <c r="F2811" s="192" t="s">
        <v>12</v>
      </c>
      <c r="G2811" s="192">
        <v>448959</v>
      </c>
      <c r="H2811" s="68"/>
      <c r="I2811" s="198" t="s">
        <v>1843</v>
      </c>
      <c r="J2811" s="68"/>
      <c r="K2811" s="68"/>
      <c r="L2811" s="68"/>
      <c r="M2811" s="68"/>
      <c r="N2811" s="362"/>
      <c r="O2811" s="362"/>
      <c r="P2811" s="216">
        <v>1040063.05</v>
      </c>
      <c r="Q2811" s="216">
        <v>0</v>
      </c>
      <c r="R2811" s="68" t="s">
        <v>638</v>
      </c>
      <c r="S2811" s="363"/>
      <c r="T2811" s="277"/>
    </row>
    <row r="2812" spans="1:20" ht="38.25">
      <c r="A2812" s="192" t="s">
        <v>667</v>
      </c>
      <c r="B2812" s="68"/>
      <c r="C2812" s="214" t="s">
        <v>1256</v>
      </c>
      <c r="D2812" s="215">
        <v>45167</v>
      </c>
      <c r="E2812" s="192" t="s">
        <v>5604</v>
      </c>
      <c r="F2812" s="192" t="s">
        <v>12</v>
      </c>
      <c r="G2812" s="192">
        <v>448961</v>
      </c>
      <c r="H2812" s="68"/>
      <c r="I2812" s="198" t="s">
        <v>1843</v>
      </c>
      <c r="J2812" s="68"/>
      <c r="K2812" s="68"/>
      <c r="L2812" s="68"/>
      <c r="M2812" s="68"/>
      <c r="N2812" s="362"/>
      <c r="O2812" s="362"/>
      <c r="P2812" s="216">
        <v>9910640.9000000004</v>
      </c>
      <c r="Q2812" s="216">
        <v>0</v>
      </c>
      <c r="R2812" s="68" t="s">
        <v>638</v>
      </c>
      <c r="S2812" s="363"/>
      <c r="T2812" s="277"/>
    </row>
    <row r="2813" spans="1:20" ht="38.25">
      <c r="A2813" s="192" t="s">
        <v>667</v>
      </c>
      <c r="B2813" s="68"/>
      <c r="C2813" s="214" t="s">
        <v>1256</v>
      </c>
      <c r="D2813" s="215">
        <v>45167</v>
      </c>
      <c r="E2813" s="192" t="s">
        <v>5605</v>
      </c>
      <c r="F2813" s="192" t="s">
        <v>12</v>
      </c>
      <c r="G2813" s="192">
        <v>448963</v>
      </c>
      <c r="H2813" s="68"/>
      <c r="I2813" s="198" t="s">
        <v>1843</v>
      </c>
      <c r="J2813" s="68"/>
      <c r="K2813" s="68"/>
      <c r="L2813" s="68"/>
      <c r="M2813" s="68"/>
      <c r="N2813" s="362"/>
      <c r="O2813" s="362"/>
      <c r="P2813" s="216">
        <v>2856655.33</v>
      </c>
      <c r="Q2813" s="216">
        <v>0</v>
      </c>
      <c r="R2813" s="68" t="s">
        <v>638</v>
      </c>
      <c r="S2813" s="363"/>
      <c r="T2813" s="277"/>
    </row>
    <row r="2814" spans="1:20" ht="38.25">
      <c r="A2814" s="192" t="s">
        <v>667</v>
      </c>
      <c r="B2814" s="68"/>
      <c r="C2814" s="214" t="s">
        <v>1256</v>
      </c>
      <c r="D2814" s="215">
        <v>45167</v>
      </c>
      <c r="E2814" s="192" t="s">
        <v>5606</v>
      </c>
      <c r="F2814" s="192" t="s">
        <v>12</v>
      </c>
      <c r="G2814" s="192">
        <v>448965</v>
      </c>
      <c r="H2814" s="68"/>
      <c r="I2814" s="198" t="s">
        <v>1843</v>
      </c>
      <c r="J2814" s="68"/>
      <c r="K2814" s="68"/>
      <c r="L2814" s="68"/>
      <c r="M2814" s="68"/>
      <c r="N2814" s="362"/>
      <c r="O2814" s="362"/>
      <c r="P2814" s="216">
        <v>9898226.1500000004</v>
      </c>
      <c r="Q2814" s="216">
        <v>0</v>
      </c>
      <c r="R2814" s="68" t="s">
        <v>638</v>
      </c>
      <c r="S2814" s="363"/>
      <c r="T2814" s="277"/>
    </row>
    <row r="2815" spans="1:20" ht="38.25">
      <c r="A2815" s="192" t="s">
        <v>667</v>
      </c>
      <c r="B2815" s="68"/>
      <c r="C2815" s="214" t="s">
        <v>1256</v>
      </c>
      <c r="D2815" s="215">
        <v>45167</v>
      </c>
      <c r="E2815" s="192" t="s">
        <v>5607</v>
      </c>
      <c r="F2815" s="192" t="s">
        <v>12</v>
      </c>
      <c r="G2815" s="192">
        <v>448967</v>
      </c>
      <c r="H2815" s="68"/>
      <c r="I2815" s="198" t="s">
        <v>1843</v>
      </c>
      <c r="J2815" s="68"/>
      <c r="K2815" s="68"/>
      <c r="L2815" s="68"/>
      <c r="M2815" s="68"/>
      <c r="N2815" s="362"/>
      <c r="O2815" s="362"/>
      <c r="P2815" s="216">
        <v>1821083.18</v>
      </c>
      <c r="Q2815" s="216">
        <v>0</v>
      </c>
      <c r="R2815" s="68" t="s">
        <v>638</v>
      </c>
      <c r="S2815" s="363"/>
      <c r="T2815" s="277"/>
    </row>
    <row r="2816" spans="1:20" ht="38.25">
      <c r="A2816" s="192" t="s">
        <v>667</v>
      </c>
      <c r="B2816" s="68"/>
      <c r="C2816" s="214" t="s">
        <v>1256</v>
      </c>
      <c r="D2816" s="215">
        <v>45167</v>
      </c>
      <c r="E2816" s="192" t="s">
        <v>5608</v>
      </c>
      <c r="F2816" s="192" t="s">
        <v>12</v>
      </c>
      <c r="G2816" s="192">
        <v>448969</v>
      </c>
      <c r="H2816" s="68"/>
      <c r="I2816" s="198" t="s">
        <v>1843</v>
      </c>
      <c r="J2816" s="68"/>
      <c r="K2816" s="68"/>
      <c r="L2816" s="68"/>
      <c r="M2816" s="68"/>
      <c r="N2816" s="362"/>
      <c r="O2816" s="362"/>
      <c r="P2816" s="216">
        <v>1823367.21</v>
      </c>
      <c r="Q2816" s="216">
        <v>0</v>
      </c>
      <c r="R2816" s="68" t="s">
        <v>638</v>
      </c>
      <c r="S2816" s="363"/>
      <c r="T2816" s="277"/>
    </row>
    <row r="2817" spans="1:20" ht="38.25">
      <c r="A2817" s="192" t="s">
        <v>667</v>
      </c>
      <c r="B2817" s="68"/>
      <c r="C2817" s="214" t="s">
        <v>1256</v>
      </c>
      <c r="D2817" s="215">
        <v>45167</v>
      </c>
      <c r="E2817" s="192" t="s">
        <v>5609</v>
      </c>
      <c r="F2817" s="192" t="s">
        <v>12</v>
      </c>
      <c r="G2817" s="192">
        <v>448971</v>
      </c>
      <c r="H2817" s="68"/>
      <c r="I2817" s="198" t="s">
        <v>1843</v>
      </c>
      <c r="J2817" s="68"/>
      <c r="K2817" s="68"/>
      <c r="L2817" s="68"/>
      <c r="M2817" s="68"/>
      <c r="N2817" s="362"/>
      <c r="O2817" s="362"/>
      <c r="P2817" s="216">
        <v>525569.64</v>
      </c>
      <c r="Q2817" s="216">
        <v>0</v>
      </c>
      <c r="R2817" s="68" t="s">
        <v>638</v>
      </c>
      <c r="S2817" s="363"/>
      <c r="T2817" s="277"/>
    </row>
    <row r="2818" spans="1:20" ht="38.25">
      <c r="A2818" s="192" t="s">
        <v>667</v>
      </c>
      <c r="B2818" s="68"/>
      <c r="C2818" s="214" t="s">
        <v>1256</v>
      </c>
      <c r="D2818" s="215">
        <v>45167</v>
      </c>
      <c r="E2818" s="192" t="s">
        <v>5610</v>
      </c>
      <c r="F2818" s="192" t="s">
        <v>12</v>
      </c>
      <c r="G2818" s="192">
        <v>448973</v>
      </c>
      <c r="H2818" s="68"/>
      <c r="I2818" s="198" t="s">
        <v>1843</v>
      </c>
      <c r="J2818" s="68"/>
      <c r="K2818" s="68"/>
      <c r="L2818" s="68"/>
      <c r="M2818" s="68"/>
      <c r="N2818" s="362"/>
      <c r="O2818" s="362"/>
      <c r="P2818" s="216">
        <v>12342214</v>
      </c>
      <c r="Q2818" s="216">
        <v>0</v>
      </c>
      <c r="R2818" s="68" t="s">
        <v>638</v>
      </c>
      <c r="S2818" s="363"/>
      <c r="T2818" s="277"/>
    </row>
    <row r="2819" spans="1:20" ht="38.25">
      <c r="A2819" s="192" t="s">
        <v>667</v>
      </c>
      <c r="B2819" s="68"/>
      <c r="C2819" s="214" t="s">
        <v>1256</v>
      </c>
      <c r="D2819" s="215">
        <v>45167</v>
      </c>
      <c r="E2819" s="192" t="s">
        <v>5611</v>
      </c>
      <c r="F2819" s="192" t="s">
        <v>12</v>
      </c>
      <c r="G2819" s="192">
        <v>448975</v>
      </c>
      <c r="H2819" s="68"/>
      <c r="I2819" s="198" t="s">
        <v>1843</v>
      </c>
      <c r="J2819" s="68"/>
      <c r="K2819" s="68"/>
      <c r="L2819" s="68"/>
      <c r="M2819" s="68"/>
      <c r="N2819" s="362"/>
      <c r="O2819" s="362"/>
      <c r="P2819" s="216">
        <v>12101381.699999999</v>
      </c>
      <c r="Q2819" s="216">
        <v>0</v>
      </c>
      <c r="R2819" s="68" t="s">
        <v>638</v>
      </c>
      <c r="S2819" s="363"/>
      <c r="T2819" s="277"/>
    </row>
    <row r="2820" spans="1:20" ht="38.25">
      <c r="A2820" s="192" t="s">
        <v>667</v>
      </c>
      <c r="B2820" s="68"/>
      <c r="C2820" s="214" t="s">
        <v>1256</v>
      </c>
      <c r="D2820" s="215">
        <v>45167</v>
      </c>
      <c r="E2820" s="192" t="s">
        <v>5612</v>
      </c>
      <c r="F2820" s="192" t="s">
        <v>12</v>
      </c>
      <c r="G2820" s="192">
        <v>448977</v>
      </c>
      <c r="H2820" s="68"/>
      <c r="I2820" s="198" t="s">
        <v>1843</v>
      </c>
      <c r="J2820" s="68"/>
      <c r="K2820" s="68"/>
      <c r="L2820" s="68"/>
      <c r="M2820" s="68"/>
      <c r="N2820" s="362"/>
      <c r="O2820" s="362"/>
      <c r="P2820" s="216">
        <v>15518123.85</v>
      </c>
      <c r="Q2820" s="216">
        <v>0</v>
      </c>
      <c r="R2820" s="68" t="s">
        <v>638</v>
      </c>
      <c r="S2820" s="363"/>
      <c r="T2820" s="277"/>
    </row>
    <row r="2821" spans="1:20" ht="38.25">
      <c r="A2821" s="192" t="s">
        <v>667</v>
      </c>
      <c r="B2821" s="68"/>
      <c r="C2821" s="214" t="s">
        <v>1256</v>
      </c>
      <c r="D2821" s="215">
        <v>45167</v>
      </c>
      <c r="E2821" s="192" t="s">
        <v>5613</v>
      </c>
      <c r="F2821" s="192" t="s">
        <v>12</v>
      </c>
      <c r="G2821" s="192">
        <v>448979</v>
      </c>
      <c r="H2821" s="68"/>
      <c r="I2821" s="198" t="s">
        <v>1843</v>
      </c>
      <c r="J2821" s="68"/>
      <c r="K2821" s="68"/>
      <c r="L2821" s="68"/>
      <c r="M2821" s="68"/>
      <c r="N2821" s="362"/>
      <c r="O2821" s="362"/>
      <c r="P2821" s="216">
        <v>5976779.0499999998</v>
      </c>
      <c r="Q2821" s="216">
        <v>0</v>
      </c>
      <c r="R2821" s="68" t="s">
        <v>638</v>
      </c>
      <c r="S2821" s="363"/>
      <c r="T2821" s="277"/>
    </row>
    <row r="2822" spans="1:20" ht="38.25">
      <c r="A2822" s="192" t="s">
        <v>667</v>
      </c>
      <c r="B2822" s="68"/>
      <c r="C2822" s="214" t="s">
        <v>1256</v>
      </c>
      <c r="D2822" s="215">
        <v>45167</v>
      </c>
      <c r="E2822" s="192" t="s">
        <v>5614</v>
      </c>
      <c r="F2822" s="192" t="s">
        <v>12</v>
      </c>
      <c r="G2822" s="192">
        <v>448981</v>
      </c>
      <c r="H2822" s="68"/>
      <c r="I2822" s="198" t="s">
        <v>1843</v>
      </c>
      <c r="J2822" s="68"/>
      <c r="K2822" s="68"/>
      <c r="L2822" s="68"/>
      <c r="M2822" s="68"/>
      <c r="N2822" s="362"/>
      <c r="O2822" s="362"/>
      <c r="P2822" s="216">
        <v>69223299.189999998</v>
      </c>
      <c r="Q2822" s="216">
        <v>0</v>
      </c>
      <c r="R2822" s="68" t="s">
        <v>638</v>
      </c>
      <c r="S2822" s="363"/>
      <c r="T2822" s="277"/>
    </row>
    <row r="2823" spans="1:20" ht="38.25">
      <c r="A2823" s="192" t="s">
        <v>667</v>
      </c>
      <c r="B2823" s="68"/>
      <c r="C2823" s="214" t="s">
        <v>1256</v>
      </c>
      <c r="D2823" s="215">
        <v>45167</v>
      </c>
      <c r="E2823" s="192" t="s">
        <v>5615</v>
      </c>
      <c r="F2823" s="192" t="s">
        <v>12</v>
      </c>
      <c r="G2823" s="192">
        <v>448983</v>
      </c>
      <c r="H2823" s="68"/>
      <c r="I2823" s="198" t="s">
        <v>1843</v>
      </c>
      <c r="J2823" s="68"/>
      <c r="K2823" s="68"/>
      <c r="L2823" s="68"/>
      <c r="M2823" s="68"/>
      <c r="N2823" s="362"/>
      <c r="O2823" s="362"/>
      <c r="P2823" s="216">
        <v>29752134.390000001</v>
      </c>
      <c r="Q2823" s="216">
        <v>0</v>
      </c>
      <c r="R2823" s="68" t="s">
        <v>638</v>
      </c>
      <c r="S2823" s="363"/>
      <c r="T2823" s="277"/>
    </row>
    <row r="2824" spans="1:20" ht="38.25">
      <c r="A2824" s="192" t="s">
        <v>667</v>
      </c>
      <c r="B2824" s="68"/>
      <c r="C2824" s="214" t="s">
        <v>1256</v>
      </c>
      <c r="D2824" s="215">
        <v>45167</v>
      </c>
      <c r="E2824" s="192" t="s">
        <v>5616</v>
      </c>
      <c r="F2824" s="192" t="s">
        <v>12</v>
      </c>
      <c r="G2824" s="192">
        <v>448985</v>
      </c>
      <c r="H2824" s="68"/>
      <c r="I2824" s="198" t="s">
        <v>1843</v>
      </c>
      <c r="J2824" s="68"/>
      <c r="K2824" s="68"/>
      <c r="L2824" s="68"/>
      <c r="M2824" s="68"/>
      <c r="N2824" s="362"/>
      <c r="O2824" s="362"/>
      <c r="P2824" s="216">
        <v>5304676.5199999996</v>
      </c>
      <c r="Q2824" s="216">
        <v>0</v>
      </c>
      <c r="R2824" s="68" t="s">
        <v>638</v>
      </c>
      <c r="S2824" s="363"/>
      <c r="T2824" s="277"/>
    </row>
    <row r="2825" spans="1:20" ht="38.25">
      <c r="A2825" s="192" t="s">
        <v>667</v>
      </c>
      <c r="B2825" s="68"/>
      <c r="C2825" s="214" t="s">
        <v>1256</v>
      </c>
      <c r="D2825" s="215">
        <v>45167</v>
      </c>
      <c r="E2825" s="192" t="s">
        <v>5617</v>
      </c>
      <c r="F2825" s="192" t="s">
        <v>12</v>
      </c>
      <c r="G2825" s="192">
        <v>448987</v>
      </c>
      <c r="H2825" s="68"/>
      <c r="I2825" s="198" t="s">
        <v>1843</v>
      </c>
      <c r="J2825" s="68"/>
      <c r="K2825" s="68"/>
      <c r="L2825" s="68"/>
      <c r="M2825" s="68"/>
      <c r="N2825" s="362"/>
      <c r="O2825" s="362"/>
      <c r="P2825" s="216">
        <v>1617263.25</v>
      </c>
      <c r="Q2825" s="216">
        <v>0</v>
      </c>
      <c r="R2825" s="68" t="s">
        <v>638</v>
      </c>
      <c r="S2825" s="363"/>
      <c r="T2825" s="277"/>
    </row>
    <row r="2826" spans="1:20" ht="38.25">
      <c r="A2826" s="192" t="s">
        <v>667</v>
      </c>
      <c r="B2826" s="68"/>
      <c r="C2826" s="214" t="s">
        <v>1256</v>
      </c>
      <c r="D2826" s="215">
        <v>45167</v>
      </c>
      <c r="E2826" s="192" t="s">
        <v>5618</v>
      </c>
      <c r="F2826" s="192" t="s">
        <v>12</v>
      </c>
      <c r="G2826" s="192">
        <v>448989</v>
      </c>
      <c r="H2826" s="68"/>
      <c r="I2826" s="198" t="s">
        <v>1843</v>
      </c>
      <c r="J2826" s="68"/>
      <c r="K2826" s="68"/>
      <c r="L2826" s="68"/>
      <c r="M2826" s="68"/>
      <c r="N2826" s="362"/>
      <c r="O2826" s="362"/>
      <c r="P2826" s="216">
        <v>3762832.52</v>
      </c>
      <c r="Q2826" s="216">
        <v>0</v>
      </c>
      <c r="R2826" s="68" t="s">
        <v>638</v>
      </c>
      <c r="S2826" s="363"/>
      <c r="T2826" s="277"/>
    </row>
    <row r="2827" spans="1:20" ht="38.25">
      <c r="A2827" s="192" t="s">
        <v>667</v>
      </c>
      <c r="B2827" s="68"/>
      <c r="C2827" s="214" t="s">
        <v>1256</v>
      </c>
      <c r="D2827" s="215">
        <v>45167</v>
      </c>
      <c r="E2827" s="192" t="s">
        <v>5619</v>
      </c>
      <c r="F2827" s="192" t="s">
        <v>12</v>
      </c>
      <c r="G2827" s="192">
        <v>448991</v>
      </c>
      <c r="H2827" s="68"/>
      <c r="I2827" s="198" t="s">
        <v>1843</v>
      </c>
      <c r="J2827" s="68"/>
      <c r="K2827" s="68"/>
      <c r="L2827" s="68"/>
      <c r="M2827" s="68"/>
      <c r="N2827" s="362"/>
      <c r="O2827" s="362"/>
      <c r="P2827" s="216">
        <v>1901452.47</v>
      </c>
      <c r="Q2827" s="216">
        <v>0</v>
      </c>
      <c r="R2827" s="68" t="s">
        <v>638</v>
      </c>
      <c r="S2827" s="363"/>
      <c r="T2827" s="277"/>
    </row>
    <row r="2828" spans="1:20" ht="51">
      <c r="A2828" s="192" t="s">
        <v>550</v>
      </c>
      <c r="B2828" s="68"/>
      <c r="C2828" s="214" t="s">
        <v>589</v>
      </c>
      <c r="D2828" s="215">
        <v>45167</v>
      </c>
      <c r="E2828" s="192" t="s">
        <v>5620</v>
      </c>
      <c r="F2828" s="192" t="s">
        <v>3</v>
      </c>
      <c r="G2828" s="192">
        <v>2135896</v>
      </c>
      <c r="H2828" s="68"/>
      <c r="I2828" s="198" t="s">
        <v>6739</v>
      </c>
      <c r="J2828" s="68"/>
      <c r="K2828" s="68"/>
      <c r="L2828" s="68"/>
      <c r="M2828" s="68"/>
      <c r="N2828" s="362"/>
      <c r="O2828" s="362"/>
      <c r="P2828" s="216">
        <v>0</v>
      </c>
      <c r="Q2828" s="216">
        <v>29176.080000000002</v>
      </c>
      <c r="R2828" s="68" t="s">
        <v>638</v>
      </c>
      <c r="S2828" s="363"/>
      <c r="T2828" s="277"/>
    </row>
    <row r="2829" spans="1:20" ht="51">
      <c r="A2829" s="192">
        <v>155</v>
      </c>
      <c r="B2829" s="68"/>
      <c r="C2829" s="214" t="s">
        <v>75</v>
      </c>
      <c r="D2829" s="215">
        <v>45167</v>
      </c>
      <c r="E2829" s="192" t="s">
        <v>5621</v>
      </c>
      <c r="F2829" s="192" t="s">
        <v>3</v>
      </c>
      <c r="G2829" s="192">
        <v>2135910</v>
      </c>
      <c r="H2829" s="68"/>
      <c r="I2829" s="198" t="s">
        <v>6740</v>
      </c>
      <c r="J2829" s="68"/>
      <c r="K2829" s="68"/>
      <c r="L2829" s="68"/>
      <c r="M2829" s="68"/>
      <c r="N2829" s="362"/>
      <c r="O2829" s="362"/>
      <c r="P2829" s="216">
        <v>0</v>
      </c>
      <c r="Q2829" s="216">
        <v>7020</v>
      </c>
      <c r="R2829" s="68" t="s">
        <v>638</v>
      </c>
      <c r="S2829" s="363"/>
      <c r="T2829" s="277"/>
    </row>
    <row r="2830" spans="1:20" ht="51">
      <c r="A2830" s="192">
        <v>290</v>
      </c>
      <c r="B2830" s="68"/>
      <c r="C2830" s="214" t="s">
        <v>118</v>
      </c>
      <c r="D2830" s="215">
        <v>45167</v>
      </c>
      <c r="E2830" s="192" t="s">
        <v>5622</v>
      </c>
      <c r="F2830" s="192" t="s">
        <v>3</v>
      </c>
      <c r="G2830" s="192">
        <v>2135914</v>
      </c>
      <c r="H2830" s="68"/>
      <c r="I2830" s="198" t="s">
        <v>6741</v>
      </c>
      <c r="J2830" s="68"/>
      <c r="K2830" s="68"/>
      <c r="L2830" s="68"/>
      <c r="M2830" s="68"/>
      <c r="N2830" s="362"/>
      <c r="O2830" s="362"/>
      <c r="P2830" s="216">
        <v>0</v>
      </c>
      <c r="Q2830" s="216">
        <v>3040</v>
      </c>
      <c r="R2830" s="68" t="s">
        <v>638</v>
      </c>
      <c r="S2830" s="363"/>
      <c r="T2830" s="277"/>
    </row>
    <row r="2831" spans="1:20" ht="51">
      <c r="A2831" s="192">
        <v>290</v>
      </c>
      <c r="B2831" s="68"/>
      <c r="C2831" s="214" t="s">
        <v>118</v>
      </c>
      <c r="D2831" s="215">
        <v>45167</v>
      </c>
      <c r="E2831" s="192" t="s">
        <v>5623</v>
      </c>
      <c r="F2831" s="192" t="s">
        <v>3</v>
      </c>
      <c r="G2831" s="192">
        <v>2135915</v>
      </c>
      <c r="H2831" s="68"/>
      <c r="I2831" s="198" t="s">
        <v>6742</v>
      </c>
      <c r="J2831" s="68"/>
      <c r="K2831" s="68"/>
      <c r="L2831" s="68"/>
      <c r="M2831" s="68"/>
      <c r="N2831" s="362"/>
      <c r="O2831" s="362"/>
      <c r="P2831" s="216">
        <v>0</v>
      </c>
      <c r="Q2831" s="216">
        <v>703</v>
      </c>
      <c r="R2831" s="68" t="s">
        <v>638</v>
      </c>
      <c r="S2831" s="363"/>
      <c r="T2831" s="277"/>
    </row>
    <row r="2832" spans="1:20" ht="51">
      <c r="A2832" s="192">
        <v>290</v>
      </c>
      <c r="B2832" s="68"/>
      <c r="C2832" s="214" t="s">
        <v>118</v>
      </c>
      <c r="D2832" s="215">
        <v>45167</v>
      </c>
      <c r="E2832" s="192" t="s">
        <v>5624</v>
      </c>
      <c r="F2832" s="192" t="s">
        <v>3</v>
      </c>
      <c r="G2832" s="192">
        <v>2135916</v>
      </c>
      <c r="H2832" s="68"/>
      <c r="I2832" s="198" t="s">
        <v>6743</v>
      </c>
      <c r="J2832" s="68"/>
      <c r="K2832" s="68"/>
      <c r="L2832" s="68"/>
      <c r="M2832" s="68"/>
      <c r="N2832" s="362"/>
      <c r="O2832" s="362"/>
      <c r="P2832" s="216">
        <v>0</v>
      </c>
      <c r="Q2832" s="216">
        <v>530</v>
      </c>
      <c r="R2832" s="68" t="s">
        <v>638</v>
      </c>
      <c r="S2832" s="363"/>
      <c r="T2832" s="277"/>
    </row>
    <row r="2833" spans="1:20" ht="51">
      <c r="A2833" s="192">
        <v>290</v>
      </c>
      <c r="B2833" s="68"/>
      <c r="C2833" s="214" t="s">
        <v>118</v>
      </c>
      <c r="D2833" s="215">
        <v>45167</v>
      </c>
      <c r="E2833" s="192" t="s">
        <v>5625</v>
      </c>
      <c r="F2833" s="192" t="s">
        <v>3</v>
      </c>
      <c r="G2833" s="192">
        <v>2135922</v>
      </c>
      <c r="H2833" s="68"/>
      <c r="I2833" s="198" t="s">
        <v>6744</v>
      </c>
      <c r="J2833" s="68"/>
      <c r="K2833" s="68"/>
      <c r="L2833" s="68"/>
      <c r="M2833" s="68"/>
      <c r="N2833" s="362"/>
      <c r="O2833" s="362"/>
      <c r="P2833" s="216">
        <v>0</v>
      </c>
      <c r="Q2833" s="216">
        <v>27</v>
      </c>
      <c r="R2833" s="68" t="s">
        <v>638</v>
      </c>
      <c r="S2833" s="363"/>
      <c r="T2833" s="277"/>
    </row>
    <row r="2834" spans="1:20" ht="51">
      <c r="A2834" s="192">
        <v>234</v>
      </c>
      <c r="B2834" s="68"/>
      <c r="C2834" s="214" t="s">
        <v>615</v>
      </c>
      <c r="D2834" s="215">
        <v>45167</v>
      </c>
      <c r="E2834" s="192" t="s">
        <v>5626</v>
      </c>
      <c r="F2834" s="192" t="s">
        <v>3</v>
      </c>
      <c r="G2834" s="192">
        <v>2135925</v>
      </c>
      <c r="H2834" s="68"/>
      <c r="I2834" s="198" t="s">
        <v>6745</v>
      </c>
      <c r="J2834" s="68"/>
      <c r="K2834" s="68"/>
      <c r="L2834" s="68"/>
      <c r="M2834" s="68"/>
      <c r="N2834" s="362"/>
      <c r="O2834" s="362"/>
      <c r="P2834" s="216">
        <v>0</v>
      </c>
      <c r="Q2834" s="216">
        <v>348080</v>
      </c>
      <c r="R2834" s="68" t="s">
        <v>638</v>
      </c>
      <c r="S2834" s="363"/>
      <c r="T2834" s="277"/>
    </row>
    <row r="2835" spans="1:20" ht="51">
      <c r="A2835" s="192">
        <v>580</v>
      </c>
      <c r="B2835" s="68"/>
      <c r="C2835" s="214" t="s">
        <v>169</v>
      </c>
      <c r="D2835" s="215">
        <v>45167</v>
      </c>
      <c r="E2835" s="192" t="s">
        <v>5627</v>
      </c>
      <c r="F2835" s="192" t="s">
        <v>3</v>
      </c>
      <c r="G2835" s="192">
        <v>2135927</v>
      </c>
      <c r="H2835" s="68"/>
      <c r="I2835" s="198" t="s">
        <v>6746</v>
      </c>
      <c r="J2835" s="68"/>
      <c r="K2835" s="68"/>
      <c r="L2835" s="68"/>
      <c r="M2835" s="68"/>
      <c r="N2835" s="362"/>
      <c r="O2835" s="362"/>
      <c r="P2835" s="216">
        <v>0</v>
      </c>
      <c r="Q2835" s="216">
        <v>40.57</v>
      </c>
      <c r="R2835" s="68" t="s">
        <v>638</v>
      </c>
      <c r="S2835" s="363"/>
      <c r="T2835" s="277"/>
    </row>
    <row r="2836" spans="1:20" ht="63.75">
      <c r="A2836" s="192">
        <v>234</v>
      </c>
      <c r="B2836" s="68"/>
      <c r="C2836" s="214" t="s">
        <v>615</v>
      </c>
      <c r="D2836" s="215">
        <v>45167</v>
      </c>
      <c r="E2836" s="192" t="s">
        <v>5628</v>
      </c>
      <c r="F2836" s="192" t="s">
        <v>3</v>
      </c>
      <c r="G2836" s="192">
        <v>2135930</v>
      </c>
      <c r="H2836" s="68"/>
      <c r="I2836" s="198" t="s">
        <v>6747</v>
      </c>
      <c r="J2836" s="68"/>
      <c r="K2836" s="68"/>
      <c r="L2836" s="68"/>
      <c r="M2836" s="68"/>
      <c r="N2836" s="362"/>
      <c r="O2836" s="362"/>
      <c r="P2836" s="216">
        <v>0</v>
      </c>
      <c r="Q2836" s="216">
        <v>188140</v>
      </c>
      <c r="R2836" s="68" t="s">
        <v>638</v>
      </c>
      <c r="S2836" s="363"/>
      <c r="T2836" s="277"/>
    </row>
    <row r="2837" spans="1:20" ht="51">
      <c r="A2837" s="192">
        <v>234</v>
      </c>
      <c r="B2837" s="68"/>
      <c r="C2837" s="214" t="s">
        <v>615</v>
      </c>
      <c r="D2837" s="215">
        <v>45167</v>
      </c>
      <c r="E2837" s="192" t="s">
        <v>5629</v>
      </c>
      <c r="F2837" s="192" t="s">
        <v>3</v>
      </c>
      <c r="G2837" s="192">
        <v>2135931</v>
      </c>
      <c r="H2837" s="68"/>
      <c r="I2837" s="198" t="s">
        <v>6748</v>
      </c>
      <c r="J2837" s="68"/>
      <c r="K2837" s="68"/>
      <c r="L2837" s="68"/>
      <c r="M2837" s="68"/>
      <c r="N2837" s="362"/>
      <c r="O2837" s="362"/>
      <c r="P2837" s="216">
        <v>0</v>
      </c>
      <c r="Q2837" s="216">
        <v>324360</v>
      </c>
      <c r="R2837" s="68" t="s">
        <v>638</v>
      </c>
      <c r="S2837" s="363"/>
      <c r="T2837" s="277"/>
    </row>
    <row r="2838" spans="1:20" ht="76.5">
      <c r="A2838" s="192">
        <v>117</v>
      </c>
      <c r="B2838" s="68"/>
      <c r="C2838" s="214" t="s">
        <v>54</v>
      </c>
      <c r="D2838" s="215">
        <v>45167</v>
      </c>
      <c r="E2838" s="192" t="s">
        <v>5630</v>
      </c>
      <c r="F2838" s="192" t="s">
        <v>10</v>
      </c>
      <c r="G2838" s="192">
        <v>1067512</v>
      </c>
      <c r="H2838" s="68"/>
      <c r="I2838" s="198" t="s">
        <v>6749</v>
      </c>
      <c r="J2838" s="68"/>
      <c r="K2838" s="68"/>
      <c r="L2838" s="68"/>
      <c r="M2838" s="68"/>
      <c r="N2838" s="362"/>
      <c r="O2838" s="362"/>
      <c r="P2838" s="216">
        <v>50</v>
      </c>
      <c r="Q2838" s="216">
        <v>0</v>
      </c>
      <c r="R2838" s="68" t="s">
        <v>638</v>
      </c>
      <c r="S2838" s="363"/>
      <c r="T2838" s="277"/>
    </row>
    <row r="2839" spans="1:20" ht="63.75">
      <c r="A2839" s="192">
        <v>389</v>
      </c>
      <c r="B2839" s="68"/>
      <c r="C2839" s="214" t="s">
        <v>1422</v>
      </c>
      <c r="D2839" s="215">
        <v>45167</v>
      </c>
      <c r="E2839" s="192" t="s">
        <v>5631</v>
      </c>
      <c r="F2839" s="192" t="s">
        <v>10</v>
      </c>
      <c r="G2839" s="192">
        <v>1067511</v>
      </c>
      <c r="H2839" s="68"/>
      <c r="I2839" s="198" t="s">
        <v>6750</v>
      </c>
      <c r="J2839" s="68"/>
      <c r="K2839" s="68"/>
      <c r="L2839" s="68"/>
      <c r="M2839" s="68"/>
      <c r="N2839" s="362"/>
      <c r="O2839" s="362"/>
      <c r="P2839" s="216">
        <v>50</v>
      </c>
      <c r="Q2839" s="216">
        <v>0</v>
      </c>
      <c r="R2839" s="68" t="s">
        <v>638</v>
      </c>
      <c r="S2839" s="363"/>
      <c r="T2839" s="277"/>
    </row>
    <row r="2840" spans="1:20" ht="63.75">
      <c r="A2840" s="192">
        <v>513</v>
      </c>
      <c r="B2840" s="68"/>
      <c r="C2840" s="214" t="s">
        <v>160</v>
      </c>
      <c r="D2840" s="215">
        <v>45167</v>
      </c>
      <c r="E2840" s="192" t="s">
        <v>5632</v>
      </c>
      <c r="F2840" s="192" t="s">
        <v>14</v>
      </c>
      <c r="G2840" s="192">
        <v>2391422</v>
      </c>
      <c r="H2840" s="68"/>
      <c r="I2840" s="198" t="s">
        <v>6751</v>
      </c>
      <c r="J2840" s="68"/>
      <c r="K2840" s="68"/>
      <c r="L2840" s="68"/>
      <c r="M2840" s="68"/>
      <c r="N2840" s="362"/>
      <c r="O2840" s="362"/>
      <c r="P2840" s="216">
        <v>50</v>
      </c>
      <c r="Q2840" s="216">
        <v>0</v>
      </c>
      <c r="R2840" s="68" t="s">
        <v>638</v>
      </c>
      <c r="S2840" s="363"/>
      <c r="T2840" s="277"/>
    </row>
    <row r="2841" spans="1:20" ht="76.5">
      <c r="A2841" s="192">
        <v>513</v>
      </c>
      <c r="B2841" s="68"/>
      <c r="C2841" s="214" t="s">
        <v>160</v>
      </c>
      <c r="D2841" s="215">
        <v>45167</v>
      </c>
      <c r="E2841" s="192" t="s">
        <v>5633</v>
      </c>
      <c r="F2841" s="192" t="s">
        <v>14</v>
      </c>
      <c r="G2841" s="192">
        <v>2391420</v>
      </c>
      <c r="H2841" s="68"/>
      <c r="I2841" s="198" t="s">
        <v>6752</v>
      </c>
      <c r="J2841" s="68"/>
      <c r="K2841" s="68"/>
      <c r="L2841" s="68"/>
      <c r="M2841" s="68"/>
      <c r="N2841" s="362"/>
      <c r="O2841" s="362"/>
      <c r="P2841" s="216">
        <v>50</v>
      </c>
      <c r="Q2841" s="216">
        <v>0</v>
      </c>
      <c r="R2841" s="68" t="s">
        <v>638</v>
      </c>
      <c r="S2841" s="363"/>
      <c r="T2841" s="277"/>
    </row>
    <row r="2842" spans="1:20" ht="89.25">
      <c r="A2842" s="192">
        <v>373</v>
      </c>
      <c r="B2842" s="68"/>
      <c r="C2842" s="214" t="s">
        <v>607</v>
      </c>
      <c r="D2842" s="215">
        <v>45167</v>
      </c>
      <c r="E2842" s="192" t="s">
        <v>5634</v>
      </c>
      <c r="F2842" s="192" t="s">
        <v>639</v>
      </c>
      <c r="G2842" s="192">
        <v>6343392</v>
      </c>
      <c r="H2842" s="68"/>
      <c r="I2842" s="198" t="s">
        <v>6753</v>
      </c>
      <c r="J2842" s="68"/>
      <c r="K2842" s="68"/>
      <c r="L2842" s="68"/>
      <c r="M2842" s="68"/>
      <c r="N2842" s="362"/>
      <c r="O2842" s="362"/>
      <c r="P2842" s="216">
        <v>0</v>
      </c>
      <c r="Q2842" s="216">
        <v>255726.13</v>
      </c>
      <c r="R2842" s="68" t="s">
        <v>638</v>
      </c>
      <c r="S2842" s="363"/>
      <c r="T2842" s="277"/>
    </row>
    <row r="2843" spans="1:20" ht="102">
      <c r="A2843" s="192">
        <v>373</v>
      </c>
      <c r="B2843" s="68"/>
      <c r="C2843" s="214" t="s">
        <v>607</v>
      </c>
      <c r="D2843" s="215">
        <v>45167</v>
      </c>
      <c r="E2843" s="192" t="s">
        <v>5635</v>
      </c>
      <c r="F2843" s="192" t="s">
        <v>639</v>
      </c>
      <c r="G2843" s="192">
        <v>6343415</v>
      </c>
      <c r="H2843" s="68"/>
      <c r="I2843" s="198" t="s">
        <v>6754</v>
      </c>
      <c r="J2843" s="68"/>
      <c r="K2843" s="68"/>
      <c r="L2843" s="68"/>
      <c r="M2843" s="68"/>
      <c r="N2843" s="362"/>
      <c r="O2843" s="362"/>
      <c r="P2843" s="216">
        <v>0</v>
      </c>
      <c r="Q2843" s="216">
        <v>19723918.719999999</v>
      </c>
      <c r="R2843" s="68" t="s">
        <v>638</v>
      </c>
      <c r="S2843" s="363"/>
      <c r="T2843" s="277"/>
    </row>
    <row r="2844" spans="1:20" ht="63.75">
      <c r="A2844" s="192">
        <v>513</v>
      </c>
      <c r="B2844" s="68"/>
      <c r="C2844" s="214" t="s">
        <v>160</v>
      </c>
      <c r="D2844" s="215">
        <v>45167</v>
      </c>
      <c r="E2844" s="192" t="s">
        <v>5636</v>
      </c>
      <c r="F2844" s="192" t="s">
        <v>14</v>
      </c>
      <c r="G2844" s="192">
        <v>2391427</v>
      </c>
      <c r="H2844" s="68"/>
      <c r="I2844" s="198" t="s">
        <v>6755</v>
      </c>
      <c r="J2844" s="68"/>
      <c r="K2844" s="68"/>
      <c r="L2844" s="68"/>
      <c r="M2844" s="68"/>
      <c r="N2844" s="362"/>
      <c r="O2844" s="362"/>
      <c r="P2844" s="216">
        <v>50</v>
      </c>
      <c r="Q2844" s="216">
        <v>0</v>
      </c>
      <c r="R2844" s="68" t="s">
        <v>638</v>
      </c>
      <c r="S2844" s="363"/>
      <c r="T2844" s="277"/>
    </row>
    <row r="2845" spans="1:20" ht="63.75">
      <c r="A2845" s="192">
        <v>660</v>
      </c>
      <c r="B2845" s="68"/>
      <c r="C2845" s="214" t="s">
        <v>176</v>
      </c>
      <c r="D2845" s="215">
        <v>45167</v>
      </c>
      <c r="E2845" s="192" t="s">
        <v>5637</v>
      </c>
      <c r="F2845" s="192" t="s">
        <v>3</v>
      </c>
      <c r="G2845" s="192">
        <v>2135889</v>
      </c>
      <c r="H2845" s="68"/>
      <c r="I2845" s="198" t="s">
        <v>6756</v>
      </c>
      <c r="J2845" s="68"/>
      <c r="K2845" s="68"/>
      <c r="L2845" s="68"/>
      <c r="M2845" s="68"/>
      <c r="N2845" s="362"/>
      <c r="O2845" s="362"/>
      <c r="P2845" s="216">
        <v>0</v>
      </c>
      <c r="Q2845" s="216">
        <v>100</v>
      </c>
      <c r="R2845" s="68" t="s">
        <v>1464</v>
      </c>
      <c r="S2845" s="363"/>
      <c r="T2845" s="277"/>
    </row>
    <row r="2846" spans="1:20" ht="51">
      <c r="A2846" s="192">
        <v>590</v>
      </c>
      <c r="B2846" s="68"/>
      <c r="C2846" s="214" t="s">
        <v>1286</v>
      </c>
      <c r="D2846" s="215">
        <v>45168</v>
      </c>
      <c r="E2846" s="192" t="s">
        <v>5638</v>
      </c>
      <c r="F2846" s="192" t="s">
        <v>3</v>
      </c>
      <c r="G2846" s="192">
        <v>2136177</v>
      </c>
      <c r="H2846" s="68"/>
      <c r="I2846" s="198" t="s">
        <v>6757</v>
      </c>
      <c r="J2846" s="68"/>
      <c r="K2846" s="68"/>
      <c r="L2846" s="68"/>
      <c r="M2846" s="68"/>
      <c r="N2846" s="362"/>
      <c r="O2846" s="362"/>
      <c r="P2846" s="216">
        <v>0</v>
      </c>
      <c r="Q2846" s="216">
        <v>68.7</v>
      </c>
      <c r="R2846" s="68" t="s">
        <v>638</v>
      </c>
      <c r="S2846" s="363"/>
      <c r="T2846" s="277"/>
    </row>
    <row r="2847" spans="1:20" ht="51">
      <c r="A2847" s="192">
        <v>41</v>
      </c>
      <c r="B2847" s="68"/>
      <c r="C2847" s="214" t="s">
        <v>44</v>
      </c>
      <c r="D2847" s="215">
        <v>45168</v>
      </c>
      <c r="E2847" s="192" t="s">
        <v>5639</v>
      </c>
      <c r="F2847" s="192" t="s">
        <v>3</v>
      </c>
      <c r="G2847" s="192">
        <v>2136187</v>
      </c>
      <c r="H2847" s="68"/>
      <c r="I2847" s="198" t="s">
        <v>6758</v>
      </c>
      <c r="J2847" s="68"/>
      <c r="K2847" s="68"/>
      <c r="L2847" s="68"/>
      <c r="M2847" s="68"/>
      <c r="N2847" s="362"/>
      <c r="O2847" s="362"/>
      <c r="P2847" s="216">
        <v>0</v>
      </c>
      <c r="Q2847" s="216">
        <v>520</v>
      </c>
      <c r="R2847" s="68" t="s">
        <v>638</v>
      </c>
      <c r="S2847" s="363"/>
      <c r="T2847" s="277"/>
    </row>
    <row r="2848" spans="1:20" ht="51">
      <c r="A2848" s="192">
        <v>670</v>
      </c>
      <c r="B2848" s="68"/>
      <c r="C2848" s="214" t="s">
        <v>178</v>
      </c>
      <c r="D2848" s="215">
        <v>45168</v>
      </c>
      <c r="E2848" s="192" t="s">
        <v>5640</v>
      </c>
      <c r="F2848" s="192" t="s">
        <v>3</v>
      </c>
      <c r="G2848" s="192">
        <v>2136190</v>
      </c>
      <c r="H2848" s="68"/>
      <c r="I2848" s="198" t="s">
        <v>6759</v>
      </c>
      <c r="J2848" s="68"/>
      <c r="K2848" s="68"/>
      <c r="L2848" s="68"/>
      <c r="M2848" s="68"/>
      <c r="N2848" s="362"/>
      <c r="O2848" s="362"/>
      <c r="P2848" s="216">
        <v>0</v>
      </c>
      <c r="Q2848" s="216">
        <v>222</v>
      </c>
      <c r="R2848" s="68" t="s">
        <v>638</v>
      </c>
      <c r="S2848" s="363"/>
      <c r="T2848" s="277"/>
    </row>
    <row r="2849" spans="1:20" ht="51">
      <c r="A2849" s="192">
        <v>66</v>
      </c>
      <c r="B2849" s="68"/>
      <c r="C2849" s="214" t="s">
        <v>46</v>
      </c>
      <c r="D2849" s="215">
        <v>45168</v>
      </c>
      <c r="E2849" s="192" t="s">
        <v>5641</v>
      </c>
      <c r="F2849" s="192" t="s">
        <v>3</v>
      </c>
      <c r="G2849" s="192">
        <v>2136191</v>
      </c>
      <c r="H2849" s="68"/>
      <c r="I2849" s="198" t="s">
        <v>6760</v>
      </c>
      <c r="J2849" s="68"/>
      <c r="K2849" s="68"/>
      <c r="L2849" s="68"/>
      <c r="M2849" s="68"/>
      <c r="N2849" s="362"/>
      <c r="O2849" s="362"/>
      <c r="P2849" s="216">
        <v>0</v>
      </c>
      <c r="Q2849" s="216">
        <v>2261.1</v>
      </c>
      <c r="R2849" s="68" t="s">
        <v>638</v>
      </c>
      <c r="S2849" s="363"/>
      <c r="T2849" s="277"/>
    </row>
    <row r="2850" spans="1:20" ht="51">
      <c r="A2850" s="192">
        <v>670</v>
      </c>
      <c r="B2850" s="68"/>
      <c r="C2850" s="214" t="s">
        <v>178</v>
      </c>
      <c r="D2850" s="215">
        <v>45168</v>
      </c>
      <c r="E2850" s="192" t="s">
        <v>5642</v>
      </c>
      <c r="F2850" s="192" t="s">
        <v>3</v>
      </c>
      <c r="G2850" s="192">
        <v>2136192</v>
      </c>
      <c r="H2850" s="68"/>
      <c r="I2850" s="198" t="s">
        <v>6761</v>
      </c>
      <c r="J2850" s="68"/>
      <c r="K2850" s="68"/>
      <c r="L2850" s="68"/>
      <c r="M2850" s="68"/>
      <c r="N2850" s="362"/>
      <c r="O2850" s="362"/>
      <c r="P2850" s="216">
        <v>0</v>
      </c>
      <c r="Q2850" s="216">
        <v>222</v>
      </c>
      <c r="R2850" s="68" t="s">
        <v>638</v>
      </c>
      <c r="S2850" s="363"/>
      <c r="T2850" s="277"/>
    </row>
    <row r="2851" spans="1:20" ht="51">
      <c r="A2851" s="192">
        <v>156</v>
      </c>
      <c r="B2851" s="68"/>
      <c r="C2851" s="214" t="s">
        <v>76</v>
      </c>
      <c r="D2851" s="215">
        <v>45168</v>
      </c>
      <c r="E2851" s="192" t="s">
        <v>5643</v>
      </c>
      <c r="F2851" s="192" t="s">
        <v>3</v>
      </c>
      <c r="G2851" s="192">
        <v>2136194</v>
      </c>
      <c r="H2851" s="68"/>
      <c r="I2851" s="198" t="s">
        <v>6762</v>
      </c>
      <c r="J2851" s="68"/>
      <c r="K2851" s="68"/>
      <c r="L2851" s="68"/>
      <c r="M2851" s="68"/>
      <c r="N2851" s="362"/>
      <c r="O2851" s="362"/>
      <c r="P2851" s="216">
        <v>0</v>
      </c>
      <c r="Q2851" s="216">
        <v>450.91</v>
      </c>
      <c r="R2851" s="68" t="s">
        <v>638</v>
      </c>
      <c r="S2851" s="363"/>
      <c r="T2851" s="277"/>
    </row>
    <row r="2852" spans="1:20" ht="51">
      <c r="A2852" s="192">
        <v>291</v>
      </c>
      <c r="B2852" s="68"/>
      <c r="C2852" s="214" t="s">
        <v>119</v>
      </c>
      <c r="D2852" s="215">
        <v>45168</v>
      </c>
      <c r="E2852" s="192" t="s">
        <v>5644</v>
      </c>
      <c r="F2852" s="192" t="s">
        <v>3</v>
      </c>
      <c r="G2852" s="192">
        <v>2136199</v>
      </c>
      <c r="H2852" s="68"/>
      <c r="I2852" s="198" t="s">
        <v>6763</v>
      </c>
      <c r="J2852" s="68"/>
      <c r="K2852" s="68"/>
      <c r="L2852" s="68"/>
      <c r="M2852" s="68"/>
      <c r="N2852" s="362"/>
      <c r="O2852" s="362"/>
      <c r="P2852" s="216">
        <v>0</v>
      </c>
      <c r="Q2852" s="216">
        <v>1319</v>
      </c>
      <c r="R2852" s="68" t="s">
        <v>638</v>
      </c>
      <c r="S2852" s="363"/>
      <c r="T2852" s="277"/>
    </row>
    <row r="2853" spans="1:20" ht="51">
      <c r="A2853" s="192">
        <v>291</v>
      </c>
      <c r="B2853" s="68"/>
      <c r="C2853" s="214" t="s">
        <v>119</v>
      </c>
      <c r="D2853" s="215">
        <v>45168</v>
      </c>
      <c r="E2853" s="192" t="s">
        <v>5645</v>
      </c>
      <c r="F2853" s="192" t="s">
        <v>3</v>
      </c>
      <c r="G2853" s="192">
        <v>2136201</v>
      </c>
      <c r="H2853" s="68"/>
      <c r="I2853" s="198" t="s">
        <v>6763</v>
      </c>
      <c r="J2853" s="68"/>
      <c r="K2853" s="68"/>
      <c r="L2853" s="68"/>
      <c r="M2853" s="68"/>
      <c r="N2853" s="362"/>
      <c r="O2853" s="362"/>
      <c r="P2853" s="216">
        <v>0</v>
      </c>
      <c r="Q2853" s="216">
        <v>1255</v>
      </c>
      <c r="R2853" s="68" t="s">
        <v>638</v>
      </c>
      <c r="S2853" s="363"/>
      <c r="T2853" s="277"/>
    </row>
    <row r="2854" spans="1:20" ht="51">
      <c r="A2854" s="192">
        <v>572</v>
      </c>
      <c r="B2854" s="68"/>
      <c r="C2854" s="214" t="s">
        <v>166</v>
      </c>
      <c r="D2854" s="215">
        <v>45168</v>
      </c>
      <c r="E2854" s="192" t="s">
        <v>5646</v>
      </c>
      <c r="F2854" s="192" t="s">
        <v>6</v>
      </c>
      <c r="G2854" s="192">
        <v>4782</v>
      </c>
      <c r="H2854" s="68"/>
      <c r="I2854" s="198" t="s">
        <v>6764</v>
      </c>
      <c r="J2854" s="68"/>
      <c r="K2854" s="68"/>
      <c r="L2854" s="68"/>
      <c r="M2854" s="68"/>
      <c r="N2854" s="362"/>
      <c r="O2854" s="362"/>
      <c r="P2854" s="216">
        <v>0</v>
      </c>
      <c r="Q2854" s="216">
        <v>7289523.71</v>
      </c>
      <c r="R2854" s="68" t="s">
        <v>638</v>
      </c>
      <c r="S2854" s="363"/>
      <c r="T2854" s="277"/>
    </row>
    <row r="2855" spans="1:20" ht="63.75">
      <c r="A2855" s="192">
        <v>572</v>
      </c>
      <c r="B2855" s="68"/>
      <c r="C2855" s="214" t="s">
        <v>166</v>
      </c>
      <c r="D2855" s="215">
        <v>45168</v>
      </c>
      <c r="E2855" s="192" t="s">
        <v>5647</v>
      </c>
      <c r="F2855" s="192" t="s">
        <v>6</v>
      </c>
      <c r="G2855" s="192">
        <v>4781</v>
      </c>
      <c r="H2855" s="68"/>
      <c r="I2855" s="198" t="s">
        <v>6765</v>
      </c>
      <c r="J2855" s="68"/>
      <c r="K2855" s="68"/>
      <c r="L2855" s="68"/>
      <c r="M2855" s="68"/>
      <c r="N2855" s="362"/>
      <c r="O2855" s="362"/>
      <c r="P2855" s="216">
        <v>0</v>
      </c>
      <c r="Q2855" s="216">
        <v>8581832.2400000002</v>
      </c>
      <c r="R2855" s="68" t="s">
        <v>638</v>
      </c>
      <c r="S2855" s="363"/>
      <c r="T2855" s="277"/>
    </row>
    <row r="2856" spans="1:20" ht="51">
      <c r="A2856" s="192" t="s">
        <v>550</v>
      </c>
      <c r="B2856" s="68"/>
      <c r="C2856" s="214" t="s">
        <v>589</v>
      </c>
      <c r="D2856" s="215">
        <v>45168</v>
      </c>
      <c r="E2856" s="192" t="s">
        <v>5648</v>
      </c>
      <c r="F2856" s="192" t="s">
        <v>3</v>
      </c>
      <c r="G2856" s="192">
        <v>2136235</v>
      </c>
      <c r="H2856" s="68"/>
      <c r="I2856" s="198" t="s">
        <v>1425</v>
      </c>
      <c r="J2856" s="68"/>
      <c r="K2856" s="68"/>
      <c r="L2856" s="68"/>
      <c r="M2856" s="68"/>
      <c r="N2856" s="362"/>
      <c r="O2856" s="362"/>
      <c r="P2856" s="216">
        <v>0</v>
      </c>
      <c r="Q2856" s="216">
        <v>200</v>
      </c>
      <c r="R2856" s="68" t="s">
        <v>638</v>
      </c>
      <c r="S2856" s="363"/>
      <c r="T2856" s="277"/>
    </row>
    <row r="2857" spans="1:20" ht="51">
      <c r="A2857" s="192">
        <v>290</v>
      </c>
      <c r="B2857" s="68"/>
      <c r="C2857" s="214" t="s">
        <v>118</v>
      </c>
      <c r="D2857" s="215">
        <v>45168</v>
      </c>
      <c r="E2857" s="192" t="s">
        <v>5649</v>
      </c>
      <c r="F2857" s="192" t="s">
        <v>3</v>
      </c>
      <c r="G2857" s="192">
        <v>2136245</v>
      </c>
      <c r="H2857" s="68"/>
      <c r="I2857" s="198" t="s">
        <v>6766</v>
      </c>
      <c r="J2857" s="68"/>
      <c r="K2857" s="68"/>
      <c r="L2857" s="68"/>
      <c r="M2857" s="68"/>
      <c r="N2857" s="362"/>
      <c r="O2857" s="362"/>
      <c r="P2857" s="216">
        <v>0</v>
      </c>
      <c r="Q2857" s="216">
        <v>391</v>
      </c>
      <c r="R2857" s="68" t="s">
        <v>638</v>
      </c>
      <c r="S2857" s="363"/>
      <c r="T2857" s="277"/>
    </row>
    <row r="2858" spans="1:20" ht="63.75">
      <c r="A2858" s="192">
        <v>41</v>
      </c>
      <c r="B2858" s="68"/>
      <c r="C2858" s="214" t="s">
        <v>44</v>
      </c>
      <c r="D2858" s="215">
        <v>45168</v>
      </c>
      <c r="E2858" s="192" t="s">
        <v>5650</v>
      </c>
      <c r="F2858" s="192" t="s">
        <v>3</v>
      </c>
      <c r="G2858" s="192">
        <v>2136269</v>
      </c>
      <c r="H2858" s="68"/>
      <c r="I2858" s="198" t="s">
        <v>6767</v>
      </c>
      <c r="J2858" s="68"/>
      <c r="K2858" s="68"/>
      <c r="L2858" s="68"/>
      <c r="M2858" s="68"/>
      <c r="N2858" s="362"/>
      <c r="O2858" s="362"/>
      <c r="P2858" s="216">
        <v>0</v>
      </c>
      <c r="Q2858" s="216">
        <v>110</v>
      </c>
      <c r="R2858" s="68" t="s">
        <v>638</v>
      </c>
      <c r="S2858" s="363"/>
      <c r="T2858" s="277"/>
    </row>
    <row r="2859" spans="1:20" ht="51">
      <c r="A2859" s="192">
        <v>212</v>
      </c>
      <c r="B2859" s="68"/>
      <c r="C2859" s="214" t="s">
        <v>90</v>
      </c>
      <c r="D2859" s="215">
        <v>45168</v>
      </c>
      <c r="E2859" s="192" t="s">
        <v>5651</v>
      </c>
      <c r="F2859" s="192" t="s">
        <v>3</v>
      </c>
      <c r="G2859" s="192">
        <v>2136270</v>
      </c>
      <c r="H2859" s="68"/>
      <c r="I2859" s="198" t="s">
        <v>6768</v>
      </c>
      <c r="J2859" s="68"/>
      <c r="K2859" s="68"/>
      <c r="L2859" s="68"/>
      <c r="M2859" s="68"/>
      <c r="N2859" s="362"/>
      <c r="O2859" s="362"/>
      <c r="P2859" s="216">
        <v>0</v>
      </c>
      <c r="Q2859" s="216">
        <v>60</v>
      </c>
      <c r="R2859" s="68" t="s">
        <v>638</v>
      </c>
      <c r="S2859" s="363"/>
      <c r="T2859" s="277"/>
    </row>
    <row r="2860" spans="1:20" ht="51">
      <c r="A2860" s="192">
        <v>595</v>
      </c>
      <c r="B2860" s="68"/>
      <c r="C2860" s="214" t="s">
        <v>611</v>
      </c>
      <c r="D2860" s="215">
        <v>45168</v>
      </c>
      <c r="E2860" s="192" t="s">
        <v>5652</v>
      </c>
      <c r="F2860" s="192" t="s">
        <v>3</v>
      </c>
      <c r="G2860" s="192">
        <v>2136272</v>
      </c>
      <c r="H2860" s="68"/>
      <c r="I2860" s="198" t="s">
        <v>6769</v>
      </c>
      <c r="J2860" s="68"/>
      <c r="K2860" s="68"/>
      <c r="L2860" s="68"/>
      <c r="M2860" s="68"/>
      <c r="N2860" s="362"/>
      <c r="O2860" s="362"/>
      <c r="P2860" s="216">
        <v>0</v>
      </c>
      <c r="Q2860" s="216">
        <v>4141.03</v>
      </c>
      <c r="R2860" s="68" t="s">
        <v>638</v>
      </c>
      <c r="S2860" s="363"/>
      <c r="T2860" s="277"/>
    </row>
    <row r="2861" spans="1:20" ht="76.5">
      <c r="A2861" s="192">
        <v>597</v>
      </c>
      <c r="B2861" s="68"/>
      <c r="C2861" s="214" t="s">
        <v>677</v>
      </c>
      <c r="D2861" s="215">
        <v>45168</v>
      </c>
      <c r="E2861" s="192" t="s">
        <v>5653</v>
      </c>
      <c r="F2861" s="192" t="s">
        <v>6</v>
      </c>
      <c r="G2861" s="192">
        <v>2392821</v>
      </c>
      <c r="H2861" s="68"/>
      <c r="I2861" s="198" t="s">
        <v>6770</v>
      </c>
      <c r="J2861" s="68"/>
      <c r="K2861" s="68"/>
      <c r="L2861" s="68"/>
      <c r="M2861" s="68"/>
      <c r="N2861" s="362"/>
      <c r="O2861" s="362"/>
      <c r="P2861" s="216">
        <v>0</v>
      </c>
      <c r="Q2861" s="216">
        <v>151379.62</v>
      </c>
      <c r="R2861" s="68" t="s">
        <v>638</v>
      </c>
      <c r="S2861" s="363"/>
      <c r="T2861" s="277"/>
    </row>
    <row r="2862" spans="1:20" ht="51">
      <c r="A2862" s="192">
        <v>41</v>
      </c>
      <c r="B2862" s="68"/>
      <c r="C2862" s="214" t="s">
        <v>44</v>
      </c>
      <c r="D2862" s="215">
        <v>45168</v>
      </c>
      <c r="E2862" s="192" t="s">
        <v>5654</v>
      </c>
      <c r="F2862" s="192" t="s">
        <v>3</v>
      </c>
      <c r="G2862" s="192">
        <v>2136302</v>
      </c>
      <c r="H2862" s="68"/>
      <c r="I2862" s="198" t="s">
        <v>6771</v>
      </c>
      <c r="J2862" s="68"/>
      <c r="K2862" s="68"/>
      <c r="L2862" s="68"/>
      <c r="M2862" s="68"/>
      <c r="N2862" s="362"/>
      <c r="O2862" s="362"/>
      <c r="P2862" s="216">
        <v>0</v>
      </c>
      <c r="Q2862" s="216">
        <v>80</v>
      </c>
      <c r="R2862" s="68" t="s">
        <v>638</v>
      </c>
      <c r="S2862" s="363"/>
      <c r="T2862" s="277"/>
    </row>
    <row r="2863" spans="1:20" ht="63.75">
      <c r="A2863" s="192">
        <v>132</v>
      </c>
      <c r="B2863" s="68"/>
      <c r="C2863" s="214" t="s">
        <v>59</v>
      </c>
      <c r="D2863" s="215">
        <v>45168</v>
      </c>
      <c r="E2863" s="192" t="s">
        <v>5655</v>
      </c>
      <c r="F2863" s="192" t="s">
        <v>3</v>
      </c>
      <c r="G2863" s="192">
        <v>2136284</v>
      </c>
      <c r="H2863" s="68"/>
      <c r="I2863" s="198" t="s">
        <v>6772</v>
      </c>
      <c r="J2863" s="68"/>
      <c r="K2863" s="68"/>
      <c r="L2863" s="68"/>
      <c r="M2863" s="68"/>
      <c r="N2863" s="362"/>
      <c r="O2863" s="362"/>
      <c r="P2863" s="216">
        <v>0</v>
      </c>
      <c r="Q2863" s="216">
        <v>591</v>
      </c>
      <c r="R2863" s="68" t="s">
        <v>638</v>
      </c>
      <c r="S2863" s="363"/>
      <c r="T2863" s="277"/>
    </row>
    <row r="2864" spans="1:20" ht="51">
      <c r="A2864" s="192">
        <v>81</v>
      </c>
      <c r="B2864" s="68"/>
      <c r="C2864" s="214" t="s">
        <v>49</v>
      </c>
      <c r="D2864" s="215">
        <v>45168</v>
      </c>
      <c r="E2864" s="192" t="s">
        <v>5656</v>
      </c>
      <c r="F2864" s="192" t="s">
        <v>3</v>
      </c>
      <c r="G2864" s="192">
        <v>2136286</v>
      </c>
      <c r="H2864" s="68"/>
      <c r="I2864" s="198" t="s">
        <v>6773</v>
      </c>
      <c r="J2864" s="68"/>
      <c r="K2864" s="68"/>
      <c r="L2864" s="68"/>
      <c r="M2864" s="68"/>
      <c r="N2864" s="362"/>
      <c r="O2864" s="362"/>
      <c r="P2864" s="216">
        <v>0</v>
      </c>
      <c r="Q2864" s="216">
        <v>25</v>
      </c>
      <c r="R2864" s="68" t="s">
        <v>638</v>
      </c>
      <c r="S2864" s="363"/>
      <c r="T2864" s="277"/>
    </row>
    <row r="2865" spans="1:20" ht="51">
      <c r="A2865" s="192">
        <v>16</v>
      </c>
      <c r="B2865" s="68"/>
      <c r="C2865" s="214" t="s">
        <v>40</v>
      </c>
      <c r="D2865" s="215">
        <v>45168</v>
      </c>
      <c r="E2865" s="192" t="s">
        <v>5657</v>
      </c>
      <c r="F2865" s="192" t="s">
        <v>3</v>
      </c>
      <c r="G2865" s="192">
        <v>2136298</v>
      </c>
      <c r="H2865" s="68"/>
      <c r="I2865" s="198" t="s">
        <v>6774</v>
      </c>
      <c r="J2865" s="68"/>
      <c r="K2865" s="68"/>
      <c r="L2865" s="68"/>
      <c r="M2865" s="68"/>
      <c r="N2865" s="362"/>
      <c r="O2865" s="362"/>
      <c r="P2865" s="216">
        <v>0</v>
      </c>
      <c r="Q2865" s="216">
        <v>36</v>
      </c>
      <c r="R2865" s="68" t="s">
        <v>638</v>
      </c>
      <c r="S2865" s="363"/>
      <c r="T2865" s="277"/>
    </row>
    <row r="2866" spans="1:20" ht="51">
      <c r="A2866" s="192">
        <v>192</v>
      </c>
      <c r="B2866" s="68"/>
      <c r="C2866" s="214" t="s">
        <v>83</v>
      </c>
      <c r="D2866" s="215">
        <v>45168</v>
      </c>
      <c r="E2866" s="192" t="s">
        <v>5658</v>
      </c>
      <c r="F2866" s="192" t="s">
        <v>3</v>
      </c>
      <c r="G2866" s="192">
        <v>2136303</v>
      </c>
      <c r="H2866" s="68"/>
      <c r="I2866" s="198" t="s">
        <v>6775</v>
      </c>
      <c r="J2866" s="68"/>
      <c r="K2866" s="68"/>
      <c r="L2866" s="68"/>
      <c r="M2866" s="68"/>
      <c r="N2866" s="362"/>
      <c r="O2866" s="362"/>
      <c r="P2866" s="216">
        <v>0</v>
      </c>
      <c r="Q2866" s="216">
        <v>84</v>
      </c>
      <c r="R2866" s="68" t="s">
        <v>638</v>
      </c>
      <c r="S2866" s="363"/>
      <c r="T2866" s="277"/>
    </row>
    <row r="2867" spans="1:20" ht="51">
      <c r="A2867" s="192">
        <v>283</v>
      </c>
      <c r="B2867" s="68"/>
      <c r="C2867" s="214" t="s">
        <v>115</v>
      </c>
      <c r="D2867" s="215">
        <v>45168</v>
      </c>
      <c r="E2867" s="192" t="s">
        <v>5659</v>
      </c>
      <c r="F2867" s="192" t="s">
        <v>3</v>
      </c>
      <c r="G2867" s="192">
        <v>2136305</v>
      </c>
      <c r="H2867" s="68"/>
      <c r="I2867" s="198" t="s">
        <v>6776</v>
      </c>
      <c r="J2867" s="68"/>
      <c r="K2867" s="68"/>
      <c r="L2867" s="68"/>
      <c r="M2867" s="68"/>
      <c r="N2867" s="362"/>
      <c r="O2867" s="362"/>
      <c r="P2867" s="216">
        <v>0</v>
      </c>
      <c r="Q2867" s="216">
        <v>75</v>
      </c>
      <c r="R2867" s="68" t="s">
        <v>638</v>
      </c>
      <c r="S2867" s="363"/>
      <c r="T2867" s="277"/>
    </row>
    <row r="2868" spans="1:20" ht="51">
      <c r="A2868" s="192">
        <v>283</v>
      </c>
      <c r="B2868" s="68"/>
      <c r="C2868" s="214" t="s">
        <v>115</v>
      </c>
      <c r="D2868" s="215">
        <v>45168</v>
      </c>
      <c r="E2868" s="192" t="s">
        <v>5660</v>
      </c>
      <c r="F2868" s="192" t="s">
        <v>3</v>
      </c>
      <c r="G2868" s="192">
        <v>2136309</v>
      </c>
      <c r="H2868" s="68"/>
      <c r="I2868" s="198" t="s">
        <v>6777</v>
      </c>
      <c r="J2868" s="68"/>
      <c r="K2868" s="68"/>
      <c r="L2868" s="68"/>
      <c r="M2868" s="68"/>
      <c r="N2868" s="362"/>
      <c r="O2868" s="362"/>
      <c r="P2868" s="216">
        <v>0</v>
      </c>
      <c r="Q2868" s="216">
        <v>75</v>
      </c>
      <c r="R2868" s="68" t="s">
        <v>638</v>
      </c>
      <c r="S2868" s="363"/>
      <c r="T2868" s="277"/>
    </row>
    <row r="2869" spans="1:20" ht="63.75">
      <c r="A2869" s="192">
        <v>206</v>
      </c>
      <c r="B2869" s="68"/>
      <c r="C2869" s="214" t="s">
        <v>87</v>
      </c>
      <c r="D2869" s="215">
        <v>45168</v>
      </c>
      <c r="E2869" s="192" t="s">
        <v>5661</v>
      </c>
      <c r="F2869" s="192" t="s">
        <v>3</v>
      </c>
      <c r="G2869" s="192">
        <v>2136310</v>
      </c>
      <c r="H2869" s="68"/>
      <c r="I2869" s="198" t="s">
        <v>6778</v>
      </c>
      <c r="J2869" s="68"/>
      <c r="K2869" s="68"/>
      <c r="L2869" s="68"/>
      <c r="M2869" s="68"/>
      <c r="N2869" s="362"/>
      <c r="O2869" s="362"/>
      <c r="P2869" s="216">
        <v>0</v>
      </c>
      <c r="Q2869" s="216">
        <v>10</v>
      </c>
      <c r="R2869" s="68" t="s">
        <v>638</v>
      </c>
      <c r="S2869" s="363"/>
      <c r="T2869" s="277"/>
    </row>
    <row r="2870" spans="1:20" ht="51">
      <c r="A2870" s="192">
        <v>283</v>
      </c>
      <c r="B2870" s="68"/>
      <c r="C2870" s="214" t="s">
        <v>115</v>
      </c>
      <c r="D2870" s="215">
        <v>45168</v>
      </c>
      <c r="E2870" s="192" t="s">
        <v>5662</v>
      </c>
      <c r="F2870" s="192" t="s">
        <v>3</v>
      </c>
      <c r="G2870" s="192">
        <v>2136311</v>
      </c>
      <c r="H2870" s="68"/>
      <c r="I2870" s="198" t="s">
        <v>6779</v>
      </c>
      <c r="J2870" s="68"/>
      <c r="K2870" s="68"/>
      <c r="L2870" s="68"/>
      <c r="M2870" s="68"/>
      <c r="N2870" s="362"/>
      <c r="O2870" s="362"/>
      <c r="P2870" s="216">
        <v>0</v>
      </c>
      <c r="Q2870" s="216">
        <v>75</v>
      </c>
      <c r="R2870" s="68" t="s">
        <v>638</v>
      </c>
      <c r="S2870" s="363"/>
      <c r="T2870" s="277"/>
    </row>
    <row r="2871" spans="1:20" ht="76.5">
      <c r="A2871" s="192">
        <v>46</v>
      </c>
      <c r="B2871" s="68"/>
      <c r="C2871" s="214" t="s">
        <v>1379</v>
      </c>
      <c r="D2871" s="215">
        <v>45168</v>
      </c>
      <c r="E2871" s="192" t="s">
        <v>5663</v>
      </c>
      <c r="F2871" s="192" t="s">
        <v>6</v>
      </c>
      <c r="G2871" s="192">
        <v>1868093</v>
      </c>
      <c r="H2871" s="68"/>
      <c r="I2871" s="198" t="s">
        <v>6780</v>
      </c>
      <c r="J2871" s="68"/>
      <c r="K2871" s="68"/>
      <c r="L2871" s="68"/>
      <c r="M2871" s="68"/>
      <c r="N2871" s="362"/>
      <c r="O2871" s="362"/>
      <c r="P2871" s="216">
        <v>0</v>
      </c>
      <c r="Q2871" s="216">
        <v>65960</v>
      </c>
      <c r="R2871" s="68" t="s">
        <v>638</v>
      </c>
      <c r="S2871" s="363"/>
      <c r="T2871" s="277"/>
    </row>
    <row r="2872" spans="1:20" ht="51">
      <c r="A2872" s="192">
        <v>46</v>
      </c>
      <c r="B2872" s="68"/>
      <c r="C2872" s="214" t="s">
        <v>1379</v>
      </c>
      <c r="D2872" s="215">
        <v>45168</v>
      </c>
      <c r="E2872" s="192" t="s">
        <v>5664</v>
      </c>
      <c r="F2872" s="192" t="s">
        <v>6</v>
      </c>
      <c r="G2872" s="192">
        <v>1868151</v>
      </c>
      <c r="H2872" s="68"/>
      <c r="I2872" s="198" t="s">
        <v>6781</v>
      </c>
      <c r="J2872" s="68"/>
      <c r="K2872" s="68"/>
      <c r="L2872" s="68"/>
      <c r="M2872" s="68"/>
      <c r="N2872" s="362"/>
      <c r="O2872" s="362"/>
      <c r="P2872" s="216">
        <v>0</v>
      </c>
      <c r="Q2872" s="216">
        <v>884</v>
      </c>
      <c r="R2872" s="68" t="s">
        <v>638</v>
      </c>
      <c r="S2872" s="363"/>
      <c r="T2872" s="277"/>
    </row>
    <row r="2873" spans="1:20" ht="76.5">
      <c r="A2873" s="192">
        <v>597</v>
      </c>
      <c r="B2873" s="68"/>
      <c r="C2873" s="214" t="s">
        <v>677</v>
      </c>
      <c r="D2873" s="215">
        <v>45168</v>
      </c>
      <c r="E2873" s="192" t="s">
        <v>5665</v>
      </c>
      <c r="F2873" s="192" t="s">
        <v>14</v>
      </c>
      <c r="G2873" s="192">
        <v>2392822</v>
      </c>
      <c r="H2873" s="68"/>
      <c r="I2873" s="198" t="s">
        <v>6782</v>
      </c>
      <c r="J2873" s="68"/>
      <c r="K2873" s="68"/>
      <c r="L2873" s="68"/>
      <c r="M2873" s="68"/>
      <c r="N2873" s="362"/>
      <c r="O2873" s="362"/>
      <c r="P2873" s="216">
        <v>50</v>
      </c>
      <c r="Q2873" s="216">
        <v>0</v>
      </c>
      <c r="R2873" s="68" t="s">
        <v>638</v>
      </c>
      <c r="S2873" s="363"/>
      <c r="T2873" s="277"/>
    </row>
    <row r="2874" spans="1:20" ht="63.75">
      <c r="A2874" s="192">
        <v>513</v>
      </c>
      <c r="B2874" s="68"/>
      <c r="C2874" s="214" t="s">
        <v>160</v>
      </c>
      <c r="D2874" s="215">
        <v>45168</v>
      </c>
      <c r="E2874" s="192" t="s">
        <v>5666</v>
      </c>
      <c r="F2874" s="192" t="s">
        <v>14</v>
      </c>
      <c r="G2874" s="192">
        <v>2392818</v>
      </c>
      <c r="H2874" s="68"/>
      <c r="I2874" s="198" t="s">
        <v>6783</v>
      </c>
      <c r="J2874" s="68"/>
      <c r="K2874" s="68"/>
      <c r="L2874" s="68"/>
      <c r="M2874" s="68"/>
      <c r="N2874" s="362"/>
      <c r="O2874" s="362"/>
      <c r="P2874" s="216">
        <v>50</v>
      </c>
      <c r="Q2874" s="216">
        <v>0</v>
      </c>
      <c r="R2874" s="68" t="s">
        <v>638</v>
      </c>
      <c r="S2874" s="363"/>
      <c r="T2874" s="277"/>
    </row>
    <row r="2875" spans="1:20" ht="63.75">
      <c r="A2875" s="192">
        <v>513</v>
      </c>
      <c r="B2875" s="68"/>
      <c r="C2875" s="214" t="s">
        <v>160</v>
      </c>
      <c r="D2875" s="215">
        <v>45168</v>
      </c>
      <c r="E2875" s="192" t="s">
        <v>5667</v>
      </c>
      <c r="F2875" s="192" t="s">
        <v>14</v>
      </c>
      <c r="G2875" s="192">
        <v>2392820</v>
      </c>
      <c r="H2875" s="68"/>
      <c r="I2875" s="198" t="s">
        <v>6784</v>
      </c>
      <c r="J2875" s="68"/>
      <c r="K2875" s="68"/>
      <c r="L2875" s="68"/>
      <c r="M2875" s="68"/>
      <c r="N2875" s="362"/>
      <c r="O2875" s="362"/>
      <c r="P2875" s="216">
        <v>50</v>
      </c>
      <c r="Q2875" s="216">
        <v>0</v>
      </c>
      <c r="R2875" s="68" t="s">
        <v>638</v>
      </c>
      <c r="S2875" s="363"/>
      <c r="T2875" s="277"/>
    </row>
    <row r="2876" spans="1:20" ht="63.75">
      <c r="A2876" s="192">
        <v>597</v>
      </c>
      <c r="B2876" s="68"/>
      <c r="C2876" s="214" t="s">
        <v>677</v>
      </c>
      <c r="D2876" s="215">
        <v>45168</v>
      </c>
      <c r="E2876" s="192" t="s">
        <v>5668</v>
      </c>
      <c r="F2876" s="192" t="s">
        <v>6</v>
      </c>
      <c r="G2876" s="192">
        <v>2392966</v>
      </c>
      <c r="H2876" s="68"/>
      <c r="I2876" s="198" t="s">
        <v>6785</v>
      </c>
      <c r="J2876" s="68"/>
      <c r="K2876" s="68"/>
      <c r="L2876" s="68"/>
      <c r="M2876" s="68"/>
      <c r="N2876" s="362"/>
      <c r="O2876" s="362"/>
      <c r="P2876" s="216">
        <v>0</v>
      </c>
      <c r="Q2876" s="216">
        <v>403368</v>
      </c>
      <c r="R2876" s="68" t="s">
        <v>638</v>
      </c>
      <c r="S2876" s="363"/>
      <c r="T2876" s="277"/>
    </row>
    <row r="2877" spans="1:20" ht="76.5">
      <c r="A2877" s="192">
        <v>513</v>
      </c>
      <c r="B2877" s="68"/>
      <c r="C2877" s="214" t="s">
        <v>160</v>
      </c>
      <c r="D2877" s="215">
        <v>45168</v>
      </c>
      <c r="E2877" s="192" t="s">
        <v>5669</v>
      </c>
      <c r="F2877" s="192" t="s">
        <v>6</v>
      </c>
      <c r="G2877" s="192">
        <v>1067711</v>
      </c>
      <c r="H2877" s="68"/>
      <c r="I2877" s="198" t="s">
        <v>6786</v>
      </c>
      <c r="J2877" s="68"/>
      <c r="K2877" s="68"/>
      <c r="L2877" s="68"/>
      <c r="M2877" s="68"/>
      <c r="N2877" s="362"/>
      <c r="O2877" s="362"/>
      <c r="P2877" s="216">
        <v>0</v>
      </c>
      <c r="Q2877" s="216">
        <v>5522265.7000000002</v>
      </c>
      <c r="R2877" s="68" t="s">
        <v>638</v>
      </c>
      <c r="S2877" s="363"/>
      <c r="T2877" s="277"/>
    </row>
    <row r="2878" spans="1:20" ht="63.75">
      <c r="A2878" s="192">
        <v>597</v>
      </c>
      <c r="B2878" s="68"/>
      <c r="C2878" s="214" t="s">
        <v>677</v>
      </c>
      <c r="D2878" s="215">
        <v>45168</v>
      </c>
      <c r="E2878" s="192" t="s">
        <v>5670</v>
      </c>
      <c r="F2878" s="192" t="s">
        <v>14</v>
      </c>
      <c r="G2878" s="192">
        <v>2392967</v>
      </c>
      <c r="H2878" s="68"/>
      <c r="I2878" s="198" t="s">
        <v>6787</v>
      </c>
      <c r="J2878" s="68"/>
      <c r="K2878" s="68"/>
      <c r="L2878" s="68"/>
      <c r="M2878" s="68"/>
      <c r="N2878" s="362"/>
      <c r="O2878" s="362"/>
      <c r="P2878" s="216">
        <v>50</v>
      </c>
      <c r="Q2878" s="216">
        <v>0</v>
      </c>
      <c r="R2878" s="68" t="s">
        <v>638</v>
      </c>
      <c r="S2878" s="363"/>
      <c r="T2878" s="277"/>
    </row>
    <row r="2879" spans="1:20" ht="76.5">
      <c r="A2879" s="192">
        <v>513</v>
      </c>
      <c r="B2879" s="68"/>
      <c r="C2879" s="214" t="s">
        <v>160</v>
      </c>
      <c r="D2879" s="215">
        <v>45168</v>
      </c>
      <c r="E2879" s="192" t="s">
        <v>5671</v>
      </c>
      <c r="F2879" s="192" t="s">
        <v>10</v>
      </c>
      <c r="G2879" s="192">
        <v>1067718</v>
      </c>
      <c r="H2879" s="68"/>
      <c r="I2879" s="198" t="s">
        <v>6788</v>
      </c>
      <c r="J2879" s="68"/>
      <c r="K2879" s="68"/>
      <c r="L2879" s="68"/>
      <c r="M2879" s="68"/>
      <c r="N2879" s="362"/>
      <c r="O2879" s="362"/>
      <c r="P2879" s="216">
        <v>50</v>
      </c>
      <c r="Q2879" s="216">
        <v>0</v>
      </c>
      <c r="R2879" s="68" t="s">
        <v>638</v>
      </c>
      <c r="S2879" s="363"/>
      <c r="T2879" s="277"/>
    </row>
    <row r="2880" spans="1:20" ht="63.75">
      <c r="A2880" s="192">
        <v>598</v>
      </c>
      <c r="B2880" s="68"/>
      <c r="C2880" s="214" t="s">
        <v>672</v>
      </c>
      <c r="D2880" s="215">
        <v>45168</v>
      </c>
      <c r="E2880" s="192" t="s">
        <v>5672</v>
      </c>
      <c r="F2880" s="192" t="s">
        <v>3</v>
      </c>
      <c r="G2880" s="192">
        <v>2136179</v>
      </c>
      <c r="H2880" s="68"/>
      <c r="I2880" s="198" t="s">
        <v>6789</v>
      </c>
      <c r="J2880" s="68"/>
      <c r="K2880" s="68"/>
      <c r="L2880" s="68"/>
      <c r="M2880" s="68"/>
      <c r="N2880" s="362"/>
      <c r="O2880" s="362"/>
      <c r="P2880" s="216">
        <v>0</v>
      </c>
      <c r="Q2880" s="216">
        <v>3210.01</v>
      </c>
      <c r="R2880" s="68" t="s">
        <v>638</v>
      </c>
      <c r="S2880" s="363"/>
      <c r="T2880" s="277"/>
    </row>
    <row r="2881" spans="1:20" ht="51">
      <c r="A2881" s="192">
        <v>16</v>
      </c>
      <c r="B2881" s="68"/>
      <c r="C2881" s="214" t="s">
        <v>40</v>
      </c>
      <c r="D2881" s="215">
        <v>45168</v>
      </c>
      <c r="E2881" s="192" t="s">
        <v>5673</v>
      </c>
      <c r="F2881" s="192" t="s">
        <v>3</v>
      </c>
      <c r="G2881" s="192">
        <v>2136200</v>
      </c>
      <c r="H2881" s="68"/>
      <c r="I2881" s="198" t="s">
        <v>6790</v>
      </c>
      <c r="J2881" s="68"/>
      <c r="K2881" s="68"/>
      <c r="L2881" s="68"/>
      <c r="M2881" s="68"/>
      <c r="N2881" s="362"/>
      <c r="O2881" s="362"/>
      <c r="P2881" s="216">
        <v>0</v>
      </c>
      <c r="Q2881" s="216">
        <v>65855</v>
      </c>
      <c r="R2881" s="68" t="s">
        <v>638</v>
      </c>
      <c r="S2881" s="363"/>
      <c r="T2881" s="277"/>
    </row>
    <row r="2882" spans="1:20" ht="51">
      <c r="A2882" s="192">
        <v>16</v>
      </c>
      <c r="B2882" s="68"/>
      <c r="C2882" s="214" t="s">
        <v>40</v>
      </c>
      <c r="D2882" s="215">
        <v>45168</v>
      </c>
      <c r="E2882" s="192" t="s">
        <v>5674</v>
      </c>
      <c r="F2882" s="192" t="s">
        <v>3</v>
      </c>
      <c r="G2882" s="192">
        <v>2136202</v>
      </c>
      <c r="H2882" s="68"/>
      <c r="I2882" s="198" t="s">
        <v>6791</v>
      </c>
      <c r="J2882" s="68"/>
      <c r="K2882" s="68"/>
      <c r="L2882" s="68"/>
      <c r="M2882" s="68"/>
      <c r="N2882" s="362"/>
      <c r="O2882" s="362"/>
      <c r="P2882" s="216">
        <v>0</v>
      </c>
      <c r="Q2882" s="216">
        <v>100</v>
      </c>
      <c r="R2882" s="68" t="s">
        <v>638</v>
      </c>
      <c r="S2882" s="363"/>
      <c r="T2882" s="277"/>
    </row>
    <row r="2883" spans="1:20" ht="51">
      <c r="A2883" s="192">
        <v>15</v>
      </c>
      <c r="B2883" s="68"/>
      <c r="C2883" s="214" t="s">
        <v>39</v>
      </c>
      <c r="D2883" s="215">
        <v>45168</v>
      </c>
      <c r="E2883" s="192" t="s">
        <v>5675</v>
      </c>
      <c r="F2883" s="192" t="s">
        <v>3</v>
      </c>
      <c r="G2883" s="192">
        <v>2136208</v>
      </c>
      <c r="H2883" s="68"/>
      <c r="I2883" s="198" t="s">
        <v>6792</v>
      </c>
      <c r="J2883" s="68"/>
      <c r="K2883" s="68"/>
      <c r="L2883" s="68"/>
      <c r="M2883" s="68"/>
      <c r="N2883" s="362"/>
      <c r="O2883" s="362"/>
      <c r="P2883" s="216">
        <v>0</v>
      </c>
      <c r="Q2883" s="216">
        <v>100</v>
      </c>
      <c r="R2883" s="68" t="s">
        <v>638</v>
      </c>
      <c r="S2883" s="363"/>
      <c r="T2883" s="277"/>
    </row>
    <row r="2884" spans="1:20" ht="51">
      <c r="A2884" s="192">
        <v>578</v>
      </c>
      <c r="B2884" s="68"/>
      <c r="C2884" s="214" t="s">
        <v>168</v>
      </c>
      <c r="D2884" s="215">
        <v>45168</v>
      </c>
      <c r="E2884" s="192" t="s">
        <v>5676</v>
      </c>
      <c r="F2884" s="192" t="s">
        <v>3</v>
      </c>
      <c r="G2884" s="192">
        <v>2136209</v>
      </c>
      <c r="H2884" s="68"/>
      <c r="I2884" s="198" t="s">
        <v>6793</v>
      </c>
      <c r="J2884" s="68"/>
      <c r="K2884" s="68"/>
      <c r="L2884" s="68"/>
      <c r="M2884" s="68"/>
      <c r="N2884" s="362"/>
      <c r="O2884" s="362"/>
      <c r="P2884" s="216">
        <v>0</v>
      </c>
      <c r="Q2884" s="216">
        <v>43244.800000000003</v>
      </c>
      <c r="R2884" s="68" t="s">
        <v>638</v>
      </c>
      <c r="S2884" s="363"/>
      <c r="T2884" s="277"/>
    </row>
    <row r="2885" spans="1:20" ht="51">
      <c r="A2885" s="192">
        <v>572</v>
      </c>
      <c r="B2885" s="68"/>
      <c r="C2885" s="214" t="s">
        <v>166</v>
      </c>
      <c r="D2885" s="215">
        <v>45168</v>
      </c>
      <c r="E2885" s="192" t="s">
        <v>5677</v>
      </c>
      <c r="F2885" s="192" t="s">
        <v>3</v>
      </c>
      <c r="G2885" s="192">
        <v>2136214</v>
      </c>
      <c r="H2885" s="68"/>
      <c r="I2885" s="198" t="s">
        <v>6794</v>
      </c>
      <c r="J2885" s="68"/>
      <c r="K2885" s="68"/>
      <c r="L2885" s="68"/>
      <c r="M2885" s="68"/>
      <c r="N2885" s="362"/>
      <c r="O2885" s="362"/>
      <c r="P2885" s="216">
        <v>0</v>
      </c>
      <c r="Q2885" s="216">
        <v>1239.71</v>
      </c>
      <c r="R2885" s="68" t="s">
        <v>638</v>
      </c>
      <c r="S2885" s="363"/>
      <c r="T2885" s="277"/>
    </row>
    <row r="2886" spans="1:20" ht="63.75">
      <c r="A2886" s="192">
        <v>35</v>
      </c>
      <c r="B2886" s="68"/>
      <c r="C2886" s="214" t="s">
        <v>43</v>
      </c>
      <c r="D2886" s="215">
        <v>45168</v>
      </c>
      <c r="E2886" s="192" t="s">
        <v>5678</v>
      </c>
      <c r="F2886" s="192" t="s">
        <v>3</v>
      </c>
      <c r="G2886" s="192">
        <v>2136219</v>
      </c>
      <c r="H2886" s="68"/>
      <c r="I2886" s="198" t="s">
        <v>6795</v>
      </c>
      <c r="J2886" s="68"/>
      <c r="K2886" s="68"/>
      <c r="L2886" s="68"/>
      <c r="M2886" s="68"/>
      <c r="N2886" s="362"/>
      <c r="O2886" s="362"/>
      <c r="P2886" s="216">
        <v>0</v>
      </c>
      <c r="Q2886" s="216">
        <v>140.9</v>
      </c>
      <c r="R2886" s="68" t="s">
        <v>638</v>
      </c>
      <c r="S2886" s="363"/>
      <c r="T2886" s="277"/>
    </row>
    <row r="2887" spans="1:20" ht="63.75">
      <c r="A2887" s="192">
        <v>253</v>
      </c>
      <c r="B2887" s="68"/>
      <c r="C2887" s="214" t="s">
        <v>104</v>
      </c>
      <c r="D2887" s="215">
        <v>45168</v>
      </c>
      <c r="E2887" s="192" t="s">
        <v>5679</v>
      </c>
      <c r="F2887" s="192" t="s">
        <v>3</v>
      </c>
      <c r="G2887" s="192">
        <v>2136220</v>
      </c>
      <c r="H2887" s="68"/>
      <c r="I2887" s="198" t="s">
        <v>6796</v>
      </c>
      <c r="J2887" s="68"/>
      <c r="K2887" s="68"/>
      <c r="L2887" s="68"/>
      <c r="M2887" s="68"/>
      <c r="N2887" s="362"/>
      <c r="O2887" s="362"/>
      <c r="P2887" s="216">
        <v>0</v>
      </c>
      <c r="Q2887" s="216">
        <v>21008.74</v>
      </c>
      <c r="R2887" s="68" t="s">
        <v>638</v>
      </c>
      <c r="S2887" s="363"/>
      <c r="T2887" s="277"/>
    </row>
    <row r="2888" spans="1:20" ht="63.75">
      <c r="A2888" s="192">
        <v>253</v>
      </c>
      <c r="B2888" s="68"/>
      <c r="C2888" s="214" t="s">
        <v>104</v>
      </c>
      <c r="D2888" s="215">
        <v>45168</v>
      </c>
      <c r="E2888" s="192" t="s">
        <v>5680</v>
      </c>
      <c r="F2888" s="192" t="s">
        <v>3</v>
      </c>
      <c r="G2888" s="192">
        <v>2136223</v>
      </c>
      <c r="H2888" s="68"/>
      <c r="I2888" s="198" t="s">
        <v>6797</v>
      </c>
      <c r="J2888" s="68"/>
      <c r="K2888" s="68"/>
      <c r="L2888" s="68"/>
      <c r="M2888" s="68"/>
      <c r="N2888" s="362"/>
      <c r="O2888" s="362"/>
      <c r="P2888" s="216">
        <v>0</v>
      </c>
      <c r="Q2888" s="216">
        <v>3151.31</v>
      </c>
      <c r="R2888" s="68" t="s">
        <v>638</v>
      </c>
      <c r="S2888" s="363"/>
      <c r="T2888" s="277"/>
    </row>
    <row r="2889" spans="1:20" ht="63.75">
      <c r="A2889" s="192">
        <v>253</v>
      </c>
      <c r="B2889" s="68"/>
      <c r="C2889" s="214" t="s">
        <v>104</v>
      </c>
      <c r="D2889" s="215">
        <v>45168</v>
      </c>
      <c r="E2889" s="192" t="s">
        <v>5681</v>
      </c>
      <c r="F2889" s="192" t="s">
        <v>3</v>
      </c>
      <c r="G2889" s="192">
        <v>2136226</v>
      </c>
      <c r="H2889" s="68"/>
      <c r="I2889" s="198" t="s">
        <v>6798</v>
      </c>
      <c r="J2889" s="68"/>
      <c r="K2889" s="68"/>
      <c r="L2889" s="68"/>
      <c r="M2889" s="68"/>
      <c r="N2889" s="362"/>
      <c r="O2889" s="362"/>
      <c r="P2889" s="216">
        <v>0</v>
      </c>
      <c r="Q2889" s="216">
        <v>12794097.640000001</v>
      </c>
      <c r="R2889" s="68" t="s">
        <v>638</v>
      </c>
      <c r="S2889" s="363"/>
      <c r="T2889" s="277"/>
    </row>
    <row r="2890" spans="1:20" ht="51">
      <c r="A2890" s="192">
        <v>234</v>
      </c>
      <c r="B2890" s="68"/>
      <c r="C2890" s="214" t="s">
        <v>615</v>
      </c>
      <c r="D2890" s="215">
        <v>45168</v>
      </c>
      <c r="E2890" s="192" t="s">
        <v>5682</v>
      </c>
      <c r="F2890" s="192" t="s">
        <v>3</v>
      </c>
      <c r="G2890" s="192">
        <v>2136238</v>
      </c>
      <c r="H2890" s="68"/>
      <c r="I2890" s="198" t="s">
        <v>6799</v>
      </c>
      <c r="J2890" s="68"/>
      <c r="K2890" s="68"/>
      <c r="L2890" s="68"/>
      <c r="M2890" s="68"/>
      <c r="N2890" s="362"/>
      <c r="O2890" s="362"/>
      <c r="P2890" s="216">
        <v>0</v>
      </c>
      <c r="Q2890" s="216">
        <v>5008.5</v>
      </c>
      <c r="R2890" s="68" t="s">
        <v>638</v>
      </c>
      <c r="S2890" s="363"/>
      <c r="T2890" s="277"/>
    </row>
    <row r="2891" spans="1:20" ht="51">
      <c r="A2891" s="192">
        <v>234</v>
      </c>
      <c r="B2891" s="68"/>
      <c r="C2891" s="214" t="s">
        <v>615</v>
      </c>
      <c r="D2891" s="215">
        <v>45168</v>
      </c>
      <c r="E2891" s="192" t="s">
        <v>5683</v>
      </c>
      <c r="F2891" s="192" t="s">
        <v>3</v>
      </c>
      <c r="G2891" s="192">
        <v>2136240</v>
      </c>
      <c r="H2891" s="68"/>
      <c r="I2891" s="198" t="s">
        <v>6800</v>
      </c>
      <c r="J2891" s="68"/>
      <c r="K2891" s="68"/>
      <c r="L2891" s="68"/>
      <c r="M2891" s="68"/>
      <c r="N2891" s="362"/>
      <c r="O2891" s="362"/>
      <c r="P2891" s="216">
        <v>0</v>
      </c>
      <c r="Q2891" s="216">
        <v>55</v>
      </c>
      <c r="R2891" s="68" t="s">
        <v>638</v>
      </c>
      <c r="S2891" s="363"/>
      <c r="T2891" s="277"/>
    </row>
    <row r="2892" spans="1:20" ht="51">
      <c r="A2892" s="192">
        <v>234</v>
      </c>
      <c r="B2892" s="68"/>
      <c r="C2892" s="214" t="s">
        <v>615</v>
      </c>
      <c r="D2892" s="215">
        <v>45168</v>
      </c>
      <c r="E2892" s="192" t="s">
        <v>5684</v>
      </c>
      <c r="F2892" s="192" t="s">
        <v>3</v>
      </c>
      <c r="G2892" s="192">
        <v>2136242</v>
      </c>
      <c r="H2892" s="68"/>
      <c r="I2892" s="198" t="s">
        <v>6801</v>
      </c>
      <c r="J2892" s="68"/>
      <c r="K2892" s="68"/>
      <c r="L2892" s="68"/>
      <c r="M2892" s="68"/>
      <c r="N2892" s="362"/>
      <c r="O2892" s="362"/>
      <c r="P2892" s="216">
        <v>0</v>
      </c>
      <c r="Q2892" s="216">
        <v>55</v>
      </c>
      <c r="R2892" s="68" t="s">
        <v>638</v>
      </c>
      <c r="S2892" s="363"/>
      <c r="T2892" s="277"/>
    </row>
    <row r="2893" spans="1:20" ht="51">
      <c r="A2893" s="192">
        <v>234</v>
      </c>
      <c r="B2893" s="68"/>
      <c r="C2893" s="214" t="s">
        <v>615</v>
      </c>
      <c r="D2893" s="215">
        <v>45168</v>
      </c>
      <c r="E2893" s="192" t="s">
        <v>5685</v>
      </c>
      <c r="F2893" s="192" t="s">
        <v>3</v>
      </c>
      <c r="G2893" s="192">
        <v>2136244</v>
      </c>
      <c r="H2893" s="68"/>
      <c r="I2893" s="198" t="s">
        <v>6802</v>
      </c>
      <c r="J2893" s="68"/>
      <c r="K2893" s="68"/>
      <c r="L2893" s="68"/>
      <c r="M2893" s="68"/>
      <c r="N2893" s="362"/>
      <c r="O2893" s="362"/>
      <c r="P2893" s="216">
        <v>0</v>
      </c>
      <c r="Q2893" s="216">
        <v>55</v>
      </c>
      <c r="R2893" s="68" t="s">
        <v>638</v>
      </c>
      <c r="S2893" s="363"/>
      <c r="T2893" s="277"/>
    </row>
    <row r="2894" spans="1:20" ht="89.25">
      <c r="A2894" s="192">
        <v>119</v>
      </c>
      <c r="B2894" s="68"/>
      <c r="C2894" s="214" t="s">
        <v>55</v>
      </c>
      <c r="D2894" s="215">
        <v>45168</v>
      </c>
      <c r="E2894" s="192" t="s">
        <v>5687</v>
      </c>
      <c r="F2894" s="192" t="s">
        <v>10</v>
      </c>
      <c r="G2894" s="192">
        <v>1067701</v>
      </c>
      <c r="H2894" s="68"/>
      <c r="I2894" s="198" t="s">
        <v>6804</v>
      </c>
      <c r="J2894" s="68"/>
      <c r="K2894" s="68"/>
      <c r="L2894" s="68"/>
      <c r="M2894" s="68"/>
      <c r="N2894" s="362"/>
      <c r="O2894" s="362"/>
      <c r="P2894" s="216">
        <v>50</v>
      </c>
      <c r="Q2894" s="216">
        <v>0</v>
      </c>
      <c r="R2894" s="68" t="s">
        <v>638</v>
      </c>
      <c r="S2894" s="363"/>
      <c r="T2894" s="277"/>
    </row>
    <row r="2895" spans="1:20" ht="89.25">
      <c r="A2895" s="192">
        <v>389</v>
      </c>
      <c r="B2895" s="68"/>
      <c r="C2895" s="214" t="s">
        <v>1422</v>
      </c>
      <c r="D2895" s="215">
        <v>45168</v>
      </c>
      <c r="E2895" s="192" t="s">
        <v>5689</v>
      </c>
      <c r="F2895" s="192" t="s">
        <v>10</v>
      </c>
      <c r="G2895" s="192">
        <v>1067764</v>
      </c>
      <c r="H2895" s="68"/>
      <c r="I2895" s="198" t="s">
        <v>6806</v>
      </c>
      <c r="J2895" s="68"/>
      <c r="K2895" s="68"/>
      <c r="L2895" s="68"/>
      <c r="M2895" s="68"/>
      <c r="N2895" s="362"/>
      <c r="O2895" s="362"/>
      <c r="P2895" s="216">
        <v>50</v>
      </c>
      <c r="Q2895" s="216">
        <v>0</v>
      </c>
      <c r="R2895" s="68" t="s">
        <v>638</v>
      </c>
      <c r="S2895" s="363"/>
      <c r="T2895" s="277"/>
    </row>
    <row r="2896" spans="1:20" ht="102">
      <c r="A2896" s="192">
        <v>389</v>
      </c>
      <c r="B2896" s="68"/>
      <c r="C2896" s="214" t="s">
        <v>1422</v>
      </c>
      <c r="D2896" s="215">
        <v>45168</v>
      </c>
      <c r="E2896" s="192" t="s">
        <v>5690</v>
      </c>
      <c r="F2896" s="192" t="s">
        <v>10</v>
      </c>
      <c r="G2896" s="192">
        <v>1067769</v>
      </c>
      <c r="H2896" s="68"/>
      <c r="I2896" s="198" t="s">
        <v>6807</v>
      </c>
      <c r="J2896" s="68"/>
      <c r="K2896" s="68"/>
      <c r="L2896" s="68"/>
      <c r="M2896" s="68"/>
      <c r="N2896" s="362"/>
      <c r="O2896" s="362"/>
      <c r="P2896" s="216">
        <v>50</v>
      </c>
      <c r="Q2896" s="216">
        <v>0</v>
      </c>
      <c r="R2896" s="68" t="s">
        <v>638</v>
      </c>
      <c r="S2896" s="363"/>
      <c r="T2896" s="277"/>
    </row>
    <row r="2897" spans="1:20" ht="102">
      <c r="A2897" s="192">
        <v>389</v>
      </c>
      <c r="B2897" s="68"/>
      <c r="C2897" s="214" t="s">
        <v>1422</v>
      </c>
      <c r="D2897" s="215">
        <v>45168</v>
      </c>
      <c r="E2897" s="192" t="s">
        <v>5691</v>
      </c>
      <c r="F2897" s="192" t="s">
        <v>10</v>
      </c>
      <c r="G2897" s="192">
        <v>1067771</v>
      </c>
      <c r="H2897" s="68"/>
      <c r="I2897" s="198" t="s">
        <v>6808</v>
      </c>
      <c r="J2897" s="68"/>
      <c r="K2897" s="68"/>
      <c r="L2897" s="68"/>
      <c r="M2897" s="68"/>
      <c r="N2897" s="362"/>
      <c r="O2897" s="362"/>
      <c r="P2897" s="216">
        <v>50</v>
      </c>
      <c r="Q2897" s="216">
        <v>0</v>
      </c>
      <c r="R2897" s="68" t="s">
        <v>638</v>
      </c>
      <c r="S2897" s="363"/>
      <c r="T2897" s="277"/>
    </row>
    <row r="2898" spans="1:20" ht="102">
      <c r="A2898" s="192">
        <v>389</v>
      </c>
      <c r="B2898" s="68"/>
      <c r="C2898" s="214" t="s">
        <v>1422</v>
      </c>
      <c r="D2898" s="215">
        <v>45168</v>
      </c>
      <c r="E2898" s="192" t="s">
        <v>5692</v>
      </c>
      <c r="F2898" s="192" t="s">
        <v>10</v>
      </c>
      <c r="G2898" s="192">
        <v>1067770</v>
      </c>
      <c r="H2898" s="68"/>
      <c r="I2898" s="198" t="s">
        <v>6809</v>
      </c>
      <c r="J2898" s="68"/>
      <c r="K2898" s="68"/>
      <c r="L2898" s="68"/>
      <c r="M2898" s="68"/>
      <c r="N2898" s="362"/>
      <c r="O2898" s="362"/>
      <c r="P2898" s="216">
        <v>50</v>
      </c>
      <c r="Q2898" s="216">
        <v>0</v>
      </c>
      <c r="R2898" s="68" t="s">
        <v>638</v>
      </c>
      <c r="S2898" s="363"/>
      <c r="T2898" s="277"/>
    </row>
    <row r="2899" spans="1:20" ht="102">
      <c r="A2899" s="192">
        <v>389</v>
      </c>
      <c r="B2899" s="68"/>
      <c r="C2899" s="214" t="s">
        <v>1422</v>
      </c>
      <c r="D2899" s="215">
        <v>45168</v>
      </c>
      <c r="E2899" s="192" t="s">
        <v>5693</v>
      </c>
      <c r="F2899" s="192" t="s">
        <v>10</v>
      </c>
      <c r="G2899" s="192">
        <v>1067775</v>
      </c>
      <c r="H2899" s="68"/>
      <c r="I2899" s="198" t="s">
        <v>6810</v>
      </c>
      <c r="J2899" s="68"/>
      <c r="K2899" s="68"/>
      <c r="L2899" s="68"/>
      <c r="M2899" s="68"/>
      <c r="N2899" s="362"/>
      <c r="O2899" s="362"/>
      <c r="P2899" s="216">
        <v>50</v>
      </c>
      <c r="Q2899" s="216">
        <v>0</v>
      </c>
      <c r="R2899" s="68" t="s">
        <v>638</v>
      </c>
      <c r="S2899" s="363"/>
      <c r="T2899" s="277"/>
    </row>
    <row r="2900" spans="1:20" ht="89.25">
      <c r="A2900" s="192">
        <v>117</v>
      </c>
      <c r="B2900" s="68"/>
      <c r="C2900" s="214" t="s">
        <v>54</v>
      </c>
      <c r="D2900" s="215">
        <v>45168</v>
      </c>
      <c r="E2900" s="192" t="s">
        <v>5694</v>
      </c>
      <c r="F2900" s="192" t="s">
        <v>10</v>
      </c>
      <c r="G2900" s="192">
        <v>1067788</v>
      </c>
      <c r="H2900" s="68"/>
      <c r="I2900" s="198" t="s">
        <v>6811</v>
      </c>
      <c r="J2900" s="68"/>
      <c r="K2900" s="68"/>
      <c r="L2900" s="68"/>
      <c r="M2900" s="68"/>
      <c r="N2900" s="362"/>
      <c r="O2900" s="362"/>
      <c r="P2900" s="216">
        <v>50</v>
      </c>
      <c r="Q2900" s="216">
        <v>0</v>
      </c>
      <c r="R2900" s="68" t="s">
        <v>638</v>
      </c>
      <c r="S2900" s="363"/>
      <c r="T2900" s="277"/>
    </row>
    <row r="2901" spans="1:20" ht="89.25">
      <c r="A2901" s="192">
        <v>117</v>
      </c>
      <c r="B2901" s="68"/>
      <c r="C2901" s="214" t="s">
        <v>54</v>
      </c>
      <c r="D2901" s="215">
        <v>45168</v>
      </c>
      <c r="E2901" s="192" t="s">
        <v>5695</v>
      </c>
      <c r="F2901" s="192" t="s">
        <v>10</v>
      </c>
      <c r="G2901" s="192">
        <v>1067792</v>
      </c>
      <c r="H2901" s="68"/>
      <c r="I2901" s="198" t="s">
        <v>6812</v>
      </c>
      <c r="J2901" s="68"/>
      <c r="K2901" s="68"/>
      <c r="L2901" s="68"/>
      <c r="M2901" s="68"/>
      <c r="N2901" s="362"/>
      <c r="O2901" s="362"/>
      <c r="P2901" s="216">
        <v>50</v>
      </c>
      <c r="Q2901" s="216">
        <v>0</v>
      </c>
      <c r="R2901" s="68" t="s">
        <v>638</v>
      </c>
      <c r="S2901" s="363"/>
      <c r="T2901" s="277"/>
    </row>
    <row r="2902" spans="1:20" ht="89.25">
      <c r="A2902" s="192">
        <v>117</v>
      </c>
      <c r="B2902" s="68"/>
      <c r="C2902" s="214" t="s">
        <v>54</v>
      </c>
      <c r="D2902" s="215">
        <v>45168</v>
      </c>
      <c r="E2902" s="192" t="s">
        <v>5696</v>
      </c>
      <c r="F2902" s="192" t="s">
        <v>10</v>
      </c>
      <c r="G2902" s="192">
        <v>1067772</v>
      </c>
      <c r="H2902" s="68"/>
      <c r="I2902" s="198" t="s">
        <v>6813</v>
      </c>
      <c r="J2902" s="68"/>
      <c r="K2902" s="68"/>
      <c r="L2902" s="68"/>
      <c r="M2902" s="68"/>
      <c r="N2902" s="362"/>
      <c r="O2902" s="362"/>
      <c r="P2902" s="216">
        <v>50</v>
      </c>
      <c r="Q2902" s="216">
        <v>0</v>
      </c>
      <c r="R2902" s="68" t="s">
        <v>638</v>
      </c>
      <c r="S2902" s="363"/>
      <c r="T2902" s="277"/>
    </row>
    <row r="2903" spans="1:20" ht="76.5">
      <c r="A2903" s="192">
        <v>117</v>
      </c>
      <c r="B2903" s="68"/>
      <c r="C2903" s="214" t="s">
        <v>54</v>
      </c>
      <c r="D2903" s="215">
        <v>45168</v>
      </c>
      <c r="E2903" s="192" t="s">
        <v>5697</v>
      </c>
      <c r="F2903" s="192" t="s">
        <v>10</v>
      </c>
      <c r="G2903" s="192">
        <v>1067765</v>
      </c>
      <c r="H2903" s="68"/>
      <c r="I2903" s="198" t="s">
        <v>6814</v>
      </c>
      <c r="J2903" s="68"/>
      <c r="K2903" s="68"/>
      <c r="L2903" s="68"/>
      <c r="M2903" s="68"/>
      <c r="N2903" s="362"/>
      <c r="O2903" s="362"/>
      <c r="P2903" s="216">
        <v>50</v>
      </c>
      <c r="Q2903" s="216">
        <v>0</v>
      </c>
      <c r="R2903" s="68" t="s">
        <v>638</v>
      </c>
      <c r="S2903" s="363"/>
      <c r="T2903" s="277"/>
    </row>
    <row r="2904" spans="1:20" ht="89.25">
      <c r="A2904" s="192">
        <v>117</v>
      </c>
      <c r="B2904" s="68"/>
      <c r="C2904" s="214" t="s">
        <v>54</v>
      </c>
      <c r="D2904" s="215">
        <v>45168</v>
      </c>
      <c r="E2904" s="192" t="s">
        <v>5698</v>
      </c>
      <c r="F2904" s="192" t="s">
        <v>10</v>
      </c>
      <c r="G2904" s="192">
        <v>1067809</v>
      </c>
      <c r="H2904" s="68"/>
      <c r="I2904" s="198" t="s">
        <v>6815</v>
      </c>
      <c r="J2904" s="68"/>
      <c r="K2904" s="68"/>
      <c r="L2904" s="68"/>
      <c r="M2904" s="68"/>
      <c r="N2904" s="362"/>
      <c r="O2904" s="362"/>
      <c r="P2904" s="216">
        <v>50</v>
      </c>
      <c r="Q2904" s="216">
        <v>0</v>
      </c>
      <c r="R2904" s="68" t="s">
        <v>638</v>
      </c>
      <c r="S2904" s="363"/>
      <c r="T2904" s="277"/>
    </row>
    <row r="2905" spans="1:20" ht="89.25">
      <c r="A2905" s="192">
        <v>117</v>
      </c>
      <c r="B2905" s="68"/>
      <c r="C2905" s="214" t="s">
        <v>54</v>
      </c>
      <c r="D2905" s="215">
        <v>45168</v>
      </c>
      <c r="E2905" s="192" t="s">
        <v>5699</v>
      </c>
      <c r="F2905" s="192" t="s">
        <v>10</v>
      </c>
      <c r="G2905" s="192">
        <v>1067778</v>
      </c>
      <c r="H2905" s="68"/>
      <c r="I2905" s="198" t="s">
        <v>6816</v>
      </c>
      <c r="J2905" s="68"/>
      <c r="K2905" s="68"/>
      <c r="L2905" s="68"/>
      <c r="M2905" s="68"/>
      <c r="N2905" s="362"/>
      <c r="O2905" s="362"/>
      <c r="P2905" s="216">
        <v>50</v>
      </c>
      <c r="Q2905" s="216">
        <v>0</v>
      </c>
      <c r="R2905" s="68" t="s">
        <v>638</v>
      </c>
      <c r="S2905" s="363"/>
      <c r="T2905" s="277"/>
    </row>
    <row r="2906" spans="1:20" ht="63.75">
      <c r="A2906" s="192">
        <v>206</v>
      </c>
      <c r="B2906" s="68"/>
      <c r="C2906" s="214" t="s">
        <v>87</v>
      </c>
      <c r="D2906" s="215">
        <v>45168</v>
      </c>
      <c r="E2906" s="192" t="s">
        <v>5700</v>
      </c>
      <c r="F2906" s="192" t="s">
        <v>3</v>
      </c>
      <c r="G2906" s="192">
        <v>2136211</v>
      </c>
      <c r="H2906" s="68"/>
      <c r="I2906" s="198" t="s">
        <v>6817</v>
      </c>
      <c r="J2906" s="68"/>
      <c r="K2906" s="68"/>
      <c r="L2906" s="68"/>
      <c r="M2906" s="68"/>
      <c r="N2906" s="362"/>
      <c r="O2906" s="362"/>
      <c r="P2906" s="216">
        <v>0</v>
      </c>
      <c r="Q2906" s="216">
        <v>371</v>
      </c>
      <c r="R2906" s="68" t="s">
        <v>1464</v>
      </c>
      <c r="S2906" s="363"/>
      <c r="T2906" s="277"/>
    </row>
    <row r="2907" spans="1:20" ht="51">
      <c r="A2907" s="192">
        <v>46</v>
      </c>
      <c r="B2907" s="68"/>
      <c r="C2907" s="214" t="s">
        <v>1379</v>
      </c>
      <c r="D2907" s="215">
        <v>45169</v>
      </c>
      <c r="E2907" s="192" t="s">
        <v>5701</v>
      </c>
      <c r="F2907" s="192" t="s">
        <v>3</v>
      </c>
      <c r="G2907" s="192">
        <v>2136481</v>
      </c>
      <c r="H2907" s="68"/>
      <c r="I2907" s="198" t="s">
        <v>6818</v>
      </c>
      <c r="J2907" s="68"/>
      <c r="K2907" s="68"/>
      <c r="L2907" s="68"/>
      <c r="M2907" s="68"/>
      <c r="N2907" s="362"/>
      <c r="O2907" s="362"/>
      <c r="P2907" s="216">
        <v>0</v>
      </c>
      <c r="Q2907" s="216">
        <v>5047</v>
      </c>
      <c r="R2907" s="68" t="s">
        <v>638</v>
      </c>
      <c r="S2907" s="363"/>
      <c r="T2907" s="277"/>
    </row>
    <row r="2908" spans="1:20" ht="51">
      <c r="A2908" s="192" t="s">
        <v>550</v>
      </c>
      <c r="B2908" s="68"/>
      <c r="C2908" s="214" t="s">
        <v>589</v>
      </c>
      <c r="D2908" s="215">
        <v>45169</v>
      </c>
      <c r="E2908" s="192" t="s">
        <v>5702</v>
      </c>
      <c r="F2908" s="192" t="s">
        <v>3</v>
      </c>
      <c r="G2908" s="192">
        <v>2136484</v>
      </c>
      <c r="H2908" s="68"/>
      <c r="I2908" s="198" t="s">
        <v>6819</v>
      </c>
      <c r="J2908" s="68"/>
      <c r="K2908" s="68"/>
      <c r="L2908" s="68"/>
      <c r="M2908" s="68"/>
      <c r="N2908" s="362"/>
      <c r="O2908" s="362"/>
      <c r="P2908" s="216">
        <v>0</v>
      </c>
      <c r="Q2908" s="216">
        <v>1106</v>
      </c>
      <c r="R2908" s="68" t="s">
        <v>638</v>
      </c>
      <c r="S2908" s="363"/>
      <c r="T2908" s="277"/>
    </row>
    <row r="2909" spans="1:20" ht="51">
      <c r="A2909" s="192">
        <v>86</v>
      </c>
      <c r="B2909" s="68"/>
      <c r="C2909" s="214" t="s">
        <v>50</v>
      </c>
      <c r="D2909" s="215">
        <v>45169</v>
      </c>
      <c r="E2909" s="192" t="s">
        <v>5703</v>
      </c>
      <c r="F2909" s="192" t="s">
        <v>3</v>
      </c>
      <c r="G2909" s="192">
        <v>2136492</v>
      </c>
      <c r="H2909" s="68"/>
      <c r="I2909" s="198" t="s">
        <v>6820</v>
      </c>
      <c r="J2909" s="68"/>
      <c r="K2909" s="68"/>
      <c r="L2909" s="68"/>
      <c r="M2909" s="68"/>
      <c r="N2909" s="362"/>
      <c r="O2909" s="362"/>
      <c r="P2909" s="216">
        <v>0</v>
      </c>
      <c r="Q2909" s="216">
        <v>222</v>
      </c>
      <c r="R2909" s="68" t="s">
        <v>638</v>
      </c>
      <c r="S2909" s="363"/>
      <c r="T2909" s="277"/>
    </row>
    <row r="2910" spans="1:20" ht="51">
      <c r="A2910" s="192">
        <v>290</v>
      </c>
      <c r="B2910" s="68"/>
      <c r="C2910" s="214" t="s">
        <v>118</v>
      </c>
      <c r="D2910" s="215">
        <v>45169</v>
      </c>
      <c r="E2910" s="192" t="s">
        <v>5704</v>
      </c>
      <c r="F2910" s="192" t="s">
        <v>3</v>
      </c>
      <c r="G2910" s="192">
        <v>2136503</v>
      </c>
      <c r="H2910" s="68"/>
      <c r="I2910" s="198" t="s">
        <v>6821</v>
      </c>
      <c r="J2910" s="68"/>
      <c r="K2910" s="68"/>
      <c r="L2910" s="68"/>
      <c r="M2910" s="68"/>
      <c r="N2910" s="362"/>
      <c r="O2910" s="362"/>
      <c r="P2910" s="216">
        <v>0</v>
      </c>
      <c r="Q2910" s="216">
        <v>222</v>
      </c>
      <c r="R2910" s="68" t="s">
        <v>638</v>
      </c>
      <c r="S2910" s="363"/>
      <c r="T2910" s="277"/>
    </row>
    <row r="2911" spans="1:20" ht="63.75">
      <c r="A2911" s="192">
        <v>15</v>
      </c>
      <c r="B2911" s="68"/>
      <c r="C2911" s="214" t="s">
        <v>39</v>
      </c>
      <c r="D2911" s="215">
        <v>45169</v>
      </c>
      <c r="E2911" s="192" t="s">
        <v>5705</v>
      </c>
      <c r="F2911" s="192" t="s">
        <v>3</v>
      </c>
      <c r="G2911" s="192">
        <v>2136506</v>
      </c>
      <c r="H2911" s="68"/>
      <c r="I2911" s="198" t="s">
        <v>6822</v>
      </c>
      <c r="J2911" s="68"/>
      <c r="K2911" s="68"/>
      <c r="L2911" s="68"/>
      <c r="M2911" s="68"/>
      <c r="N2911" s="362"/>
      <c r="O2911" s="362"/>
      <c r="P2911" s="216">
        <v>0</v>
      </c>
      <c r="Q2911" s="216">
        <v>225.7</v>
      </c>
      <c r="R2911" s="68" t="s">
        <v>638</v>
      </c>
      <c r="S2911" s="363"/>
      <c r="T2911" s="277"/>
    </row>
    <row r="2912" spans="1:20" ht="63.75">
      <c r="A2912" s="192">
        <v>16</v>
      </c>
      <c r="B2912" s="68"/>
      <c r="C2912" s="214" t="s">
        <v>40</v>
      </c>
      <c r="D2912" s="215">
        <v>45169</v>
      </c>
      <c r="E2912" s="192" t="s">
        <v>5706</v>
      </c>
      <c r="F2912" s="192" t="s">
        <v>3</v>
      </c>
      <c r="G2912" s="192">
        <v>2136513</v>
      </c>
      <c r="H2912" s="68"/>
      <c r="I2912" s="198" t="s">
        <v>2891</v>
      </c>
      <c r="J2912" s="68"/>
      <c r="K2912" s="68"/>
      <c r="L2912" s="68"/>
      <c r="M2912" s="68"/>
      <c r="N2912" s="362"/>
      <c r="O2912" s="362"/>
      <c r="P2912" s="216">
        <v>0</v>
      </c>
      <c r="Q2912" s="216">
        <v>3000</v>
      </c>
      <c r="R2912" s="68" t="s">
        <v>638</v>
      </c>
      <c r="S2912" s="363"/>
      <c r="T2912" s="277"/>
    </row>
    <row r="2913" spans="1:20" ht="51">
      <c r="A2913" s="192" t="s">
        <v>541</v>
      </c>
      <c r="B2913" s="68"/>
      <c r="C2913" s="214" t="s">
        <v>590</v>
      </c>
      <c r="D2913" s="215">
        <v>45169</v>
      </c>
      <c r="E2913" s="192" t="s">
        <v>5707</v>
      </c>
      <c r="F2913" s="192" t="s">
        <v>639</v>
      </c>
      <c r="G2913" s="192">
        <v>6357848</v>
      </c>
      <c r="H2913" s="68"/>
      <c r="I2913" s="198" t="s">
        <v>3753</v>
      </c>
      <c r="J2913" s="68"/>
      <c r="K2913" s="68"/>
      <c r="L2913" s="68"/>
      <c r="M2913" s="68"/>
      <c r="N2913" s="362"/>
      <c r="O2913" s="362"/>
      <c r="P2913" s="216">
        <v>0</v>
      </c>
      <c r="Q2913" s="216">
        <v>40000000</v>
      </c>
      <c r="R2913" s="68" t="s">
        <v>638</v>
      </c>
      <c r="S2913" s="363"/>
      <c r="T2913" s="277"/>
    </row>
    <row r="2914" spans="1:20" ht="63.75">
      <c r="A2914" s="192">
        <v>15</v>
      </c>
      <c r="B2914" s="68"/>
      <c r="C2914" s="214" t="s">
        <v>39</v>
      </c>
      <c r="D2914" s="215">
        <v>45169</v>
      </c>
      <c r="E2914" s="192" t="s">
        <v>5708</v>
      </c>
      <c r="F2914" s="192" t="s">
        <v>3</v>
      </c>
      <c r="G2914" s="192">
        <v>2136518</v>
      </c>
      <c r="H2914" s="68"/>
      <c r="I2914" s="198" t="s">
        <v>6823</v>
      </c>
      <c r="J2914" s="68"/>
      <c r="K2914" s="68"/>
      <c r="L2914" s="68"/>
      <c r="M2914" s="68"/>
      <c r="N2914" s="362"/>
      <c r="O2914" s="362"/>
      <c r="P2914" s="216">
        <v>0</v>
      </c>
      <c r="Q2914" s="216">
        <v>7401.75</v>
      </c>
      <c r="R2914" s="68" t="s">
        <v>638</v>
      </c>
      <c r="S2914" s="363"/>
      <c r="T2914" s="277"/>
    </row>
    <row r="2915" spans="1:20" ht="63.75">
      <c r="A2915" s="192">
        <v>15</v>
      </c>
      <c r="B2915" s="68"/>
      <c r="C2915" s="214" t="s">
        <v>39</v>
      </c>
      <c r="D2915" s="215">
        <v>45169</v>
      </c>
      <c r="E2915" s="192" t="s">
        <v>5709</v>
      </c>
      <c r="F2915" s="192" t="s">
        <v>3</v>
      </c>
      <c r="G2915" s="192">
        <v>2136522</v>
      </c>
      <c r="H2915" s="68"/>
      <c r="I2915" s="198" t="s">
        <v>6824</v>
      </c>
      <c r="J2915" s="68"/>
      <c r="K2915" s="68"/>
      <c r="L2915" s="68"/>
      <c r="M2915" s="68"/>
      <c r="N2915" s="362"/>
      <c r="O2915" s="362"/>
      <c r="P2915" s="216">
        <v>0</v>
      </c>
      <c r="Q2915" s="216">
        <v>7401.75</v>
      </c>
      <c r="R2915" s="68" t="s">
        <v>638</v>
      </c>
      <c r="S2915" s="363"/>
      <c r="T2915" s="277"/>
    </row>
    <row r="2916" spans="1:20" ht="63.75">
      <c r="A2916" s="192">
        <v>15</v>
      </c>
      <c r="B2916" s="68"/>
      <c r="C2916" s="214" t="s">
        <v>39</v>
      </c>
      <c r="D2916" s="215">
        <v>45169</v>
      </c>
      <c r="E2916" s="192" t="s">
        <v>5710</v>
      </c>
      <c r="F2916" s="192" t="s">
        <v>3</v>
      </c>
      <c r="G2916" s="192">
        <v>2136526</v>
      </c>
      <c r="H2916" s="68"/>
      <c r="I2916" s="198" t="s">
        <v>6825</v>
      </c>
      <c r="J2916" s="68"/>
      <c r="K2916" s="68"/>
      <c r="L2916" s="68"/>
      <c r="M2916" s="68"/>
      <c r="N2916" s="362"/>
      <c r="O2916" s="362"/>
      <c r="P2916" s="216">
        <v>0</v>
      </c>
      <c r="Q2916" s="216">
        <v>7401.75</v>
      </c>
      <c r="R2916" s="68" t="s">
        <v>638</v>
      </c>
      <c r="S2916" s="363"/>
      <c r="T2916" s="277"/>
    </row>
    <row r="2917" spans="1:20" ht="51">
      <c r="A2917" s="192">
        <v>25</v>
      </c>
      <c r="B2917" s="68"/>
      <c r="C2917" s="214" t="s">
        <v>42</v>
      </c>
      <c r="D2917" s="215">
        <v>45169</v>
      </c>
      <c r="E2917" s="192" t="s">
        <v>5711</v>
      </c>
      <c r="F2917" s="192" t="s">
        <v>3</v>
      </c>
      <c r="G2917" s="192">
        <v>2136529</v>
      </c>
      <c r="H2917" s="68"/>
      <c r="I2917" s="198" t="s">
        <v>6826</v>
      </c>
      <c r="J2917" s="68"/>
      <c r="K2917" s="68"/>
      <c r="L2917" s="68"/>
      <c r="M2917" s="68"/>
      <c r="N2917" s="362"/>
      <c r="O2917" s="362"/>
      <c r="P2917" s="216">
        <v>0</v>
      </c>
      <c r="Q2917" s="216">
        <v>7000</v>
      </c>
      <c r="R2917" s="68" t="s">
        <v>638</v>
      </c>
      <c r="S2917" s="363"/>
      <c r="T2917" s="277"/>
    </row>
    <row r="2918" spans="1:20" ht="51">
      <c r="A2918" s="192">
        <v>288</v>
      </c>
      <c r="B2918" s="68"/>
      <c r="C2918" s="214" t="s">
        <v>117</v>
      </c>
      <c r="D2918" s="215">
        <v>45169</v>
      </c>
      <c r="E2918" s="192" t="s">
        <v>5712</v>
      </c>
      <c r="F2918" s="192" t="s">
        <v>3</v>
      </c>
      <c r="G2918" s="192">
        <v>2136530</v>
      </c>
      <c r="H2918" s="68"/>
      <c r="I2918" s="198" t="s">
        <v>6827</v>
      </c>
      <c r="J2918" s="68"/>
      <c r="K2918" s="68"/>
      <c r="L2918" s="68"/>
      <c r="M2918" s="68"/>
      <c r="N2918" s="362"/>
      <c r="O2918" s="362"/>
      <c r="P2918" s="216">
        <v>0</v>
      </c>
      <c r="Q2918" s="216">
        <v>428.6</v>
      </c>
      <c r="R2918" s="68" t="s">
        <v>638</v>
      </c>
      <c r="S2918" s="363"/>
      <c r="T2918" s="277"/>
    </row>
    <row r="2919" spans="1:20" ht="51">
      <c r="A2919" s="192">
        <v>190</v>
      </c>
      <c r="B2919" s="68"/>
      <c r="C2919" s="214" t="s">
        <v>82</v>
      </c>
      <c r="D2919" s="215">
        <v>45169</v>
      </c>
      <c r="E2919" s="192" t="s">
        <v>5713</v>
      </c>
      <c r="F2919" s="192" t="s">
        <v>3</v>
      </c>
      <c r="G2919" s="192">
        <v>2136532</v>
      </c>
      <c r="H2919" s="68"/>
      <c r="I2919" s="198" t="s">
        <v>6828</v>
      </c>
      <c r="J2919" s="68"/>
      <c r="K2919" s="68"/>
      <c r="L2919" s="68"/>
      <c r="M2919" s="68"/>
      <c r="N2919" s="362"/>
      <c r="O2919" s="362"/>
      <c r="P2919" s="216">
        <v>0</v>
      </c>
      <c r="Q2919" s="216">
        <v>0.4</v>
      </c>
      <c r="R2919" s="68" t="s">
        <v>638</v>
      </c>
      <c r="S2919" s="363"/>
      <c r="T2919" s="277"/>
    </row>
    <row r="2920" spans="1:20" ht="51">
      <c r="A2920" s="192">
        <v>660</v>
      </c>
      <c r="B2920" s="68"/>
      <c r="C2920" s="214" t="s">
        <v>176</v>
      </c>
      <c r="D2920" s="215">
        <v>45169</v>
      </c>
      <c r="E2920" s="192" t="s">
        <v>5714</v>
      </c>
      <c r="F2920" s="192" t="s">
        <v>3</v>
      </c>
      <c r="G2920" s="192">
        <v>2136537</v>
      </c>
      <c r="H2920" s="68"/>
      <c r="I2920" s="198" t="s">
        <v>6829</v>
      </c>
      <c r="J2920" s="68"/>
      <c r="K2920" s="68"/>
      <c r="L2920" s="68"/>
      <c r="M2920" s="68"/>
      <c r="N2920" s="362"/>
      <c r="O2920" s="362"/>
      <c r="P2920" s="216">
        <v>0</v>
      </c>
      <c r="Q2920" s="216">
        <v>60</v>
      </c>
      <c r="R2920" s="68" t="s">
        <v>638</v>
      </c>
      <c r="S2920" s="363"/>
      <c r="T2920" s="277"/>
    </row>
    <row r="2921" spans="1:20" ht="63.75">
      <c r="A2921" s="192">
        <v>53</v>
      </c>
      <c r="B2921" s="68"/>
      <c r="C2921" s="214" t="s">
        <v>1384</v>
      </c>
      <c r="D2921" s="215">
        <v>45169</v>
      </c>
      <c r="E2921" s="192" t="s">
        <v>5715</v>
      </c>
      <c r="F2921" s="192" t="s">
        <v>3</v>
      </c>
      <c r="G2921" s="192">
        <v>2136538</v>
      </c>
      <c r="H2921" s="68"/>
      <c r="I2921" s="198" t="s">
        <v>6830</v>
      </c>
      <c r="J2921" s="68"/>
      <c r="K2921" s="68"/>
      <c r="L2921" s="68"/>
      <c r="M2921" s="68"/>
      <c r="N2921" s="362"/>
      <c r="O2921" s="362"/>
      <c r="P2921" s="216">
        <v>0</v>
      </c>
      <c r="Q2921" s="216">
        <v>629</v>
      </c>
      <c r="R2921" s="68" t="s">
        <v>638</v>
      </c>
      <c r="S2921" s="363"/>
      <c r="T2921" s="277"/>
    </row>
    <row r="2922" spans="1:20" ht="63.75">
      <c r="A2922" s="192">
        <v>572</v>
      </c>
      <c r="B2922" s="68"/>
      <c r="C2922" s="214" t="s">
        <v>166</v>
      </c>
      <c r="D2922" s="215">
        <v>45169</v>
      </c>
      <c r="E2922" s="192" t="s">
        <v>5716</v>
      </c>
      <c r="F2922" s="192" t="s">
        <v>6</v>
      </c>
      <c r="G2922" s="192">
        <v>4803</v>
      </c>
      <c r="H2922" s="68"/>
      <c r="I2922" s="198" t="s">
        <v>6831</v>
      </c>
      <c r="J2922" s="68"/>
      <c r="K2922" s="68"/>
      <c r="L2922" s="68"/>
      <c r="M2922" s="68"/>
      <c r="N2922" s="362"/>
      <c r="O2922" s="362"/>
      <c r="P2922" s="216">
        <v>0</v>
      </c>
      <c r="Q2922" s="216">
        <v>4564628.88</v>
      </c>
      <c r="R2922" s="68" t="s">
        <v>638</v>
      </c>
      <c r="S2922" s="363"/>
      <c r="T2922" s="277"/>
    </row>
    <row r="2923" spans="1:20" ht="38.25">
      <c r="A2923" s="192">
        <v>15</v>
      </c>
      <c r="B2923" s="68"/>
      <c r="C2923" s="214" t="s">
        <v>39</v>
      </c>
      <c r="D2923" s="215">
        <v>45169</v>
      </c>
      <c r="E2923" s="192" t="s">
        <v>5717</v>
      </c>
      <c r="F2923" s="192" t="s">
        <v>3</v>
      </c>
      <c r="G2923" s="192">
        <v>2136571</v>
      </c>
      <c r="H2923" s="68"/>
      <c r="I2923" s="198" t="s">
        <v>6832</v>
      </c>
      <c r="J2923" s="68"/>
      <c r="K2923" s="68"/>
      <c r="L2923" s="68"/>
      <c r="M2923" s="68"/>
      <c r="N2923" s="362"/>
      <c r="O2923" s="362"/>
      <c r="P2923" s="216">
        <v>0</v>
      </c>
      <c r="Q2923" s="216">
        <v>2000</v>
      </c>
      <c r="R2923" s="68" t="s">
        <v>638</v>
      </c>
      <c r="S2923" s="363"/>
      <c r="T2923" s="277"/>
    </row>
    <row r="2924" spans="1:20" ht="51">
      <c r="A2924" s="192">
        <v>213</v>
      </c>
      <c r="B2924" s="68"/>
      <c r="C2924" s="214" t="s">
        <v>91</v>
      </c>
      <c r="D2924" s="215">
        <v>45169</v>
      </c>
      <c r="E2924" s="192" t="s">
        <v>5718</v>
      </c>
      <c r="F2924" s="192" t="s">
        <v>3</v>
      </c>
      <c r="G2924" s="192">
        <v>2136572</v>
      </c>
      <c r="H2924" s="68"/>
      <c r="I2924" s="198" t="s">
        <v>6833</v>
      </c>
      <c r="J2924" s="68"/>
      <c r="K2924" s="68"/>
      <c r="L2924" s="68"/>
      <c r="M2924" s="68"/>
      <c r="N2924" s="362"/>
      <c r="O2924" s="362"/>
      <c r="P2924" s="216">
        <v>0</v>
      </c>
      <c r="Q2924" s="216">
        <v>55</v>
      </c>
      <c r="R2924" s="68" t="s">
        <v>638</v>
      </c>
      <c r="S2924" s="363"/>
      <c r="T2924" s="277"/>
    </row>
    <row r="2925" spans="1:20" ht="51">
      <c r="A2925" s="192">
        <v>548</v>
      </c>
      <c r="B2925" s="68"/>
      <c r="C2925" s="214" t="s">
        <v>1285</v>
      </c>
      <c r="D2925" s="215">
        <v>45169</v>
      </c>
      <c r="E2925" s="192" t="s">
        <v>5719</v>
      </c>
      <c r="F2925" s="192" t="s">
        <v>3</v>
      </c>
      <c r="G2925" s="192">
        <v>2136587</v>
      </c>
      <c r="H2925" s="68"/>
      <c r="I2925" s="198" t="s">
        <v>6834</v>
      </c>
      <c r="J2925" s="68"/>
      <c r="K2925" s="68"/>
      <c r="L2925" s="68"/>
      <c r="M2925" s="68"/>
      <c r="N2925" s="362"/>
      <c r="O2925" s="362"/>
      <c r="P2925" s="216">
        <v>0</v>
      </c>
      <c r="Q2925" s="216">
        <v>176</v>
      </c>
      <c r="R2925" s="68" t="s">
        <v>638</v>
      </c>
      <c r="S2925" s="363"/>
      <c r="T2925" s="277"/>
    </row>
    <row r="2926" spans="1:20" ht="51">
      <c r="A2926" s="192">
        <v>548</v>
      </c>
      <c r="B2926" s="68"/>
      <c r="C2926" s="214" t="s">
        <v>1285</v>
      </c>
      <c r="D2926" s="215">
        <v>45169</v>
      </c>
      <c r="E2926" s="192" t="s">
        <v>5720</v>
      </c>
      <c r="F2926" s="192" t="s">
        <v>3</v>
      </c>
      <c r="G2926" s="192">
        <v>2136588</v>
      </c>
      <c r="H2926" s="68"/>
      <c r="I2926" s="198" t="s">
        <v>6835</v>
      </c>
      <c r="J2926" s="68"/>
      <c r="K2926" s="68"/>
      <c r="L2926" s="68"/>
      <c r="M2926" s="68"/>
      <c r="N2926" s="362"/>
      <c r="O2926" s="362"/>
      <c r="P2926" s="216">
        <v>0</v>
      </c>
      <c r="Q2926" s="216">
        <v>48</v>
      </c>
      <c r="R2926" s="68" t="s">
        <v>638</v>
      </c>
      <c r="S2926" s="363"/>
      <c r="T2926" s="277"/>
    </row>
    <row r="2927" spans="1:20" ht="63.75">
      <c r="A2927" s="192">
        <v>46</v>
      </c>
      <c r="B2927" s="68"/>
      <c r="C2927" s="214" t="s">
        <v>1379</v>
      </c>
      <c r="D2927" s="215">
        <v>45169</v>
      </c>
      <c r="E2927" s="192" t="s">
        <v>5721</v>
      </c>
      <c r="F2927" s="192" t="s">
        <v>3</v>
      </c>
      <c r="G2927" s="192">
        <v>2136592</v>
      </c>
      <c r="H2927" s="68"/>
      <c r="I2927" s="198" t="s">
        <v>6836</v>
      </c>
      <c r="J2927" s="68"/>
      <c r="K2927" s="68"/>
      <c r="L2927" s="68"/>
      <c r="M2927" s="68"/>
      <c r="N2927" s="362"/>
      <c r="O2927" s="362"/>
      <c r="P2927" s="216">
        <v>0</v>
      </c>
      <c r="Q2927" s="216">
        <v>8782.3700000000008</v>
      </c>
      <c r="R2927" s="68" t="s">
        <v>638</v>
      </c>
      <c r="S2927" s="363"/>
      <c r="T2927" s="277"/>
    </row>
    <row r="2928" spans="1:20" ht="51">
      <c r="A2928" s="192" t="s">
        <v>550</v>
      </c>
      <c r="B2928" s="68"/>
      <c r="C2928" s="214" t="s">
        <v>589</v>
      </c>
      <c r="D2928" s="215">
        <v>45169</v>
      </c>
      <c r="E2928" s="192" t="s">
        <v>5722</v>
      </c>
      <c r="F2928" s="192" t="s">
        <v>3</v>
      </c>
      <c r="G2928" s="192">
        <v>2136594</v>
      </c>
      <c r="H2928" s="68"/>
      <c r="I2928" s="198" t="s">
        <v>2890</v>
      </c>
      <c r="J2928" s="68"/>
      <c r="K2928" s="68"/>
      <c r="L2928" s="68"/>
      <c r="M2928" s="68"/>
      <c r="N2928" s="362"/>
      <c r="O2928" s="362"/>
      <c r="P2928" s="216">
        <v>0</v>
      </c>
      <c r="Q2928" s="216">
        <v>6400</v>
      </c>
      <c r="R2928" s="68" t="s">
        <v>638</v>
      </c>
      <c r="S2928" s="363"/>
      <c r="T2928" s="277"/>
    </row>
    <row r="2929" spans="1:20" ht="76.5">
      <c r="A2929" s="192">
        <v>340</v>
      </c>
      <c r="B2929" s="68"/>
      <c r="C2929" s="214" t="s">
        <v>136</v>
      </c>
      <c r="D2929" s="215">
        <v>45169</v>
      </c>
      <c r="E2929" s="192" t="s">
        <v>5723</v>
      </c>
      <c r="F2929" s="192" t="s">
        <v>6</v>
      </c>
      <c r="G2929" s="192">
        <v>2394132</v>
      </c>
      <c r="H2929" s="68"/>
      <c r="I2929" s="198" t="s">
        <v>6837</v>
      </c>
      <c r="J2929" s="68"/>
      <c r="K2929" s="68"/>
      <c r="L2929" s="68"/>
      <c r="M2929" s="68"/>
      <c r="N2929" s="362"/>
      <c r="O2929" s="362"/>
      <c r="P2929" s="216">
        <v>0</v>
      </c>
      <c r="Q2929" s="216">
        <v>77506.13</v>
      </c>
      <c r="R2929" s="68" t="s">
        <v>638</v>
      </c>
      <c r="S2929" s="363"/>
      <c r="T2929" s="277"/>
    </row>
    <row r="2930" spans="1:20" ht="63.75">
      <c r="A2930" s="192">
        <v>599</v>
      </c>
      <c r="B2930" s="68"/>
      <c r="C2930" s="214" t="s">
        <v>1249</v>
      </c>
      <c r="D2930" s="215">
        <v>45169</v>
      </c>
      <c r="E2930" s="192" t="s">
        <v>5724</v>
      </c>
      <c r="F2930" s="192" t="s">
        <v>3</v>
      </c>
      <c r="G2930" s="192">
        <v>2136601</v>
      </c>
      <c r="H2930" s="68"/>
      <c r="I2930" s="198" t="s">
        <v>6838</v>
      </c>
      <c r="J2930" s="68"/>
      <c r="K2930" s="68"/>
      <c r="L2930" s="68"/>
      <c r="M2930" s="68"/>
      <c r="N2930" s="362"/>
      <c r="O2930" s="362"/>
      <c r="P2930" s="216">
        <v>0</v>
      </c>
      <c r="Q2930" s="216">
        <v>0.36</v>
      </c>
      <c r="R2930" s="68" t="s">
        <v>638</v>
      </c>
      <c r="S2930" s="363"/>
      <c r="T2930" s="277"/>
    </row>
    <row r="2931" spans="1:20" ht="51">
      <c r="A2931" s="192">
        <v>15</v>
      </c>
      <c r="B2931" s="68"/>
      <c r="C2931" s="214" t="s">
        <v>39</v>
      </c>
      <c r="D2931" s="215">
        <v>45169</v>
      </c>
      <c r="E2931" s="192" t="s">
        <v>5725</v>
      </c>
      <c r="F2931" s="192" t="s">
        <v>3</v>
      </c>
      <c r="G2931" s="192">
        <v>2136606</v>
      </c>
      <c r="H2931" s="68"/>
      <c r="I2931" s="198" t="s">
        <v>6839</v>
      </c>
      <c r="J2931" s="68"/>
      <c r="K2931" s="68"/>
      <c r="L2931" s="68"/>
      <c r="M2931" s="68"/>
      <c r="N2931" s="362"/>
      <c r="O2931" s="362"/>
      <c r="P2931" s="216">
        <v>0</v>
      </c>
      <c r="Q2931" s="216">
        <v>259.7</v>
      </c>
      <c r="R2931" s="68" t="s">
        <v>638</v>
      </c>
      <c r="S2931" s="363"/>
      <c r="T2931" s="277"/>
    </row>
    <row r="2932" spans="1:20" ht="76.5">
      <c r="A2932" s="192">
        <v>10</v>
      </c>
      <c r="B2932" s="68"/>
      <c r="C2932" s="214" t="s">
        <v>38</v>
      </c>
      <c r="D2932" s="215">
        <v>45169</v>
      </c>
      <c r="E2932" s="192" t="s">
        <v>5726</v>
      </c>
      <c r="F2932" s="192" t="s">
        <v>14</v>
      </c>
      <c r="G2932" s="192">
        <v>2394131</v>
      </c>
      <c r="H2932" s="68"/>
      <c r="I2932" s="198" t="s">
        <v>6840</v>
      </c>
      <c r="J2932" s="68"/>
      <c r="K2932" s="68"/>
      <c r="L2932" s="68"/>
      <c r="M2932" s="68"/>
      <c r="N2932" s="362"/>
      <c r="O2932" s="362"/>
      <c r="P2932" s="216">
        <v>50</v>
      </c>
      <c r="Q2932" s="216">
        <v>0</v>
      </c>
      <c r="R2932" s="68" t="s">
        <v>638</v>
      </c>
      <c r="S2932" s="363"/>
      <c r="T2932" s="277"/>
    </row>
    <row r="2933" spans="1:20" ht="76.5">
      <c r="A2933" s="192">
        <v>513</v>
      </c>
      <c r="B2933" s="68"/>
      <c r="C2933" s="214" t="s">
        <v>160</v>
      </c>
      <c r="D2933" s="215">
        <v>45169</v>
      </c>
      <c r="E2933" s="192" t="s">
        <v>5727</v>
      </c>
      <c r="F2933" s="192" t="s">
        <v>14</v>
      </c>
      <c r="G2933" s="192">
        <v>2393983</v>
      </c>
      <c r="H2933" s="68"/>
      <c r="I2933" s="198" t="s">
        <v>6841</v>
      </c>
      <c r="J2933" s="68"/>
      <c r="K2933" s="68"/>
      <c r="L2933" s="68"/>
      <c r="M2933" s="68"/>
      <c r="N2933" s="362"/>
      <c r="O2933" s="362"/>
      <c r="P2933" s="216">
        <v>50</v>
      </c>
      <c r="Q2933" s="216">
        <v>0</v>
      </c>
      <c r="R2933" s="68" t="s">
        <v>638</v>
      </c>
      <c r="S2933" s="363"/>
      <c r="T2933" s="277"/>
    </row>
    <row r="2934" spans="1:20" ht="63.75">
      <c r="A2934" s="192">
        <v>340</v>
      </c>
      <c r="B2934" s="68"/>
      <c r="C2934" s="214" t="s">
        <v>136</v>
      </c>
      <c r="D2934" s="215">
        <v>45169</v>
      </c>
      <c r="E2934" s="192" t="s">
        <v>5728</v>
      </c>
      <c r="F2934" s="192" t="s">
        <v>14</v>
      </c>
      <c r="G2934" s="192">
        <v>2394133</v>
      </c>
      <c r="H2934" s="68"/>
      <c r="I2934" s="198" t="s">
        <v>6842</v>
      </c>
      <c r="J2934" s="68"/>
      <c r="K2934" s="68"/>
      <c r="L2934" s="68"/>
      <c r="M2934" s="68"/>
      <c r="N2934" s="362"/>
      <c r="O2934" s="362"/>
      <c r="P2934" s="216">
        <v>50</v>
      </c>
      <c r="Q2934" s="216">
        <v>0</v>
      </c>
      <c r="R2934" s="68" t="s">
        <v>638</v>
      </c>
      <c r="S2934" s="363"/>
      <c r="T2934" s="277"/>
    </row>
    <row r="2935" spans="1:20" ht="38.25">
      <c r="A2935" s="192">
        <v>16</v>
      </c>
      <c r="B2935" s="68"/>
      <c r="C2935" s="214" t="s">
        <v>40</v>
      </c>
      <c r="D2935" s="215">
        <v>45169</v>
      </c>
      <c r="E2935" s="192" t="s">
        <v>5729</v>
      </c>
      <c r="F2935" s="192" t="s">
        <v>3</v>
      </c>
      <c r="G2935" s="192">
        <v>2136623</v>
      </c>
      <c r="H2935" s="68"/>
      <c r="I2935" s="198" t="s">
        <v>6843</v>
      </c>
      <c r="J2935" s="68"/>
      <c r="K2935" s="68"/>
      <c r="L2935" s="68"/>
      <c r="M2935" s="68"/>
      <c r="N2935" s="362"/>
      <c r="O2935" s="362"/>
      <c r="P2935" s="216">
        <v>0</v>
      </c>
      <c r="Q2935" s="216">
        <v>2460</v>
      </c>
      <c r="R2935" s="68" t="s">
        <v>638</v>
      </c>
      <c r="S2935" s="363"/>
      <c r="T2935" s="277"/>
    </row>
    <row r="2936" spans="1:20" ht="63.75">
      <c r="A2936" s="192">
        <v>597</v>
      </c>
      <c r="B2936" s="68"/>
      <c r="C2936" s="214" t="s">
        <v>677</v>
      </c>
      <c r="D2936" s="215">
        <v>45169</v>
      </c>
      <c r="E2936" s="192" t="s">
        <v>5730</v>
      </c>
      <c r="F2936" s="192" t="s">
        <v>6</v>
      </c>
      <c r="G2936" s="192">
        <v>1868942</v>
      </c>
      <c r="H2936" s="68"/>
      <c r="I2936" s="198" t="s">
        <v>6844</v>
      </c>
      <c r="J2936" s="68"/>
      <c r="K2936" s="68"/>
      <c r="L2936" s="68"/>
      <c r="M2936" s="68"/>
      <c r="N2936" s="362"/>
      <c r="O2936" s="362"/>
      <c r="P2936" s="216">
        <v>0</v>
      </c>
      <c r="Q2936" s="216">
        <v>3688.72</v>
      </c>
      <c r="R2936" s="68" t="s">
        <v>638</v>
      </c>
      <c r="S2936" s="363"/>
      <c r="T2936" s="277"/>
    </row>
    <row r="2937" spans="1:20" ht="63.75">
      <c r="A2937" s="192">
        <v>862</v>
      </c>
      <c r="B2937" s="68"/>
      <c r="C2937" s="214" t="s">
        <v>187</v>
      </c>
      <c r="D2937" s="215">
        <v>45169</v>
      </c>
      <c r="E2937" s="192" t="s">
        <v>5731</v>
      </c>
      <c r="F2937" s="192" t="s">
        <v>639</v>
      </c>
      <c r="G2937" s="192">
        <v>6356920</v>
      </c>
      <c r="H2937" s="68"/>
      <c r="I2937" s="198" t="s">
        <v>6845</v>
      </c>
      <c r="J2937" s="68"/>
      <c r="K2937" s="68"/>
      <c r="L2937" s="68"/>
      <c r="M2937" s="68"/>
      <c r="N2937" s="362"/>
      <c r="O2937" s="362"/>
      <c r="P2937" s="216">
        <v>0</v>
      </c>
      <c r="Q2937" s="216">
        <v>1056.81</v>
      </c>
      <c r="R2937" s="68" t="s">
        <v>638</v>
      </c>
      <c r="S2937" s="363"/>
      <c r="T2937" s="277"/>
    </row>
    <row r="2938" spans="1:20" ht="76.5">
      <c r="A2938" s="192">
        <v>862</v>
      </c>
      <c r="B2938" s="68"/>
      <c r="C2938" s="214" t="s">
        <v>187</v>
      </c>
      <c r="D2938" s="215">
        <v>45169</v>
      </c>
      <c r="E2938" s="192" t="s">
        <v>5731</v>
      </c>
      <c r="F2938" s="192" t="s">
        <v>639</v>
      </c>
      <c r="G2938" s="192">
        <v>6356912</v>
      </c>
      <c r="H2938" s="68"/>
      <c r="I2938" s="198" t="s">
        <v>6846</v>
      </c>
      <c r="J2938" s="68"/>
      <c r="K2938" s="68"/>
      <c r="L2938" s="68"/>
      <c r="M2938" s="68"/>
      <c r="N2938" s="362"/>
      <c r="O2938" s="362"/>
      <c r="P2938" s="216">
        <v>0</v>
      </c>
      <c r="Q2938" s="216">
        <v>84083.09</v>
      </c>
      <c r="R2938" s="68" t="s">
        <v>638</v>
      </c>
      <c r="S2938" s="363"/>
      <c r="T2938" s="277"/>
    </row>
    <row r="2939" spans="1:20" ht="63.75">
      <c r="A2939" s="192">
        <v>16</v>
      </c>
      <c r="B2939" s="68"/>
      <c r="C2939" s="214" t="s">
        <v>40</v>
      </c>
      <c r="D2939" s="215">
        <v>45169</v>
      </c>
      <c r="E2939" s="192" t="s">
        <v>5732</v>
      </c>
      <c r="F2939" s="192" t="s">
        <v>3</v>
      </c>
      <c r="G2939" s="192">
        <v>2136640</v>
      </c>
      <c r="H2939" s="68"/>
      <c r="I2939" s="198" t="s">
        <v>4301</v>
      </c>
      <c r="J2939" s="68"/>
      <c r="K2939" s="68"/>
      <c r="L2939" s="68"/>
      <c r="M2939" s="68"/>
      <c r="N2939" s="362"/>
      <c r="O2939" s="362"/>
      <c r="P2939" s="216">
        <v>0</v>
      </c>
      <c r="Q2939" s="216">
        <v>48.5</v>
      </c>
      <c r="R2939" s="68" t="s">
        <v>638</v>
      </c>
      <c r="S2939" s="363"/>
      <c r="T2939" s="277"/>
    </row>
    <row r="2940" spans="1:20" ht="63.75">
      <c r="A2940" s="192">
        <v>16</v>
      </c>
      <c r="B2940" s="68"/>
      <c r="C2940" s="214" t="s">
        <v>40</v>
      </c>
      <c r="D2940" s="215">
        <v>45169</v>
      </c>
      <c r="E2940" s="192" t="s">
        <v>5733</v>
      </c>
      <c r="F2940" s="192" t="s">
        <v>3</v>
      </c>
      <c r="G2940" s="192">
        <v>2136641</v>
      </c>
      <c r="H2940" s="68"/>
      <c r="I2940" s="198" t="s">
        <v>6847</v>
      </c>
      <c r="J2940" s="68"/>
      <c r="K2940" s="68"/>
      <c r="L2940" s="68"/>
      <c r="M2940" s="68"/>
      <c r="N2940" s="362"/>
      <c r="O2940" s="362"/>
      <c r="P2940" s="216">
        <v>0</v>
      </c>
      <c r="Q2940" s="216">
        <v>734</v>
      </c>
      <c r="R2940" s="68" t="s">
        <v>638</v>
      </c>
      <c r="S2940" s="363"/>
      <c r="T2940" s="277"/>
    </row>
    <row r="2941" spans="1:20" ht="51">
      <c r="A2941" s="192">
        <v>548</v>
      </c>
      <c r="B2941" s="68"/>
      <c r="C2941" s="214" t="s">
        <v>1285</v>
      </c>
      <c r="D2941" s="215">
        <v>45169</v>
      </c>
      <c r="E2941" s="192" t="s">
        <v>5734</v>
      </c>
      <c r="F2941" s="192" t="s">
        <v>3</v>
      </c>
      <c r="G2941" s="192">
        <v>2136644</v>
      </c>
      <c r="H2941" s="68"/>
      <c r="I2941" s="198" t="s">
        <v>6848</v>
      </c>
      <c r="J2941" s="68"/>
      <c r="K2941" s="68"/>
      <c r="L2941" s="68"/>
      <c r="M2941" s="68"/>
      <c r="N2941" s="362"/>
      <c r="O2941" s="362"/>
      <c r="P2941" s="216">
        <v>0</v>
      </c>
      <c r="Q2941" s="216">
        <v>371</v>
      </c>
      <c r="R2941" s="68" t="s">
        <v>638</v>
      </c>
      <c r="S2941" s="363"/>
      <c r="T2941" s="277"/>
    </row>
    <row r="2942" spans="1:20" ht="63.75">
      <c r="A2942" s="192">
        <v>53</v>
      </c>
      <c r="B2942" s="68"/>
      <c r="C2942" s="214" t="s">
        <v>1384</v>
      </c>
      <c r="D2942" s="215">
        <v>45169</v>
      </c>
      <c r="E2942" s="192" t="s">
        <v>5735</v>
      </c>
      <c r="F2942" s="192" t="s">
        <v>3</v>
      </c>
      <c r="G2942" s="192">
        <v>2136648</v>
      </c>
      <c r="H2942" s="68"/>
      <c r="I2942" s="198" t="s">
        <v>6849</v>
      </c>
      <c r="J2942" s="68"/>
      <c r="K2942" s="68"/>
      <c r="L2942" s="68"/>
      <c r="M2942" s="68"/>
      <c r="N2942" s="362"/>
      <c r="O2942" s="362"/>
      <c r="P2942" s="216">
        <v>0</v>
      </c>
      <c r="Q2942" s="216">
        <v>449</v>
      </c>
      <c r="R2942" s="68" t="s">
        <v>638</v>
      </c>
      <c r="S2942" s="363"/>
      <c r="T2942" s="277"/>
    </row>
    <row r="2943" spans="1:20" ht="76.5">
      <c r="A2943" s="192">
        <v>862</v>
      </c>
      <c r="B2943" s="68"/>
      <c r="C2943" s="214" t="s">
        <v>187</v>
      </c>
      <c r="D2943" s="215">
        <v>45169</v>
      </c>
      <c r="E2943" s="192" t="s">
        <v>5731</v>
      </c>
      <c r="F2943" s="192" t="s">
        <v>639</v>
      </c>
      <c r="G2943" s="192">
        <v>6349968</v>
      </c>
      <c r="H2943" s="68"/>
      <c r="I2943" s="198" t="s">
        <v>6704</v>
      </c>
      <c r="J2943" s="68"/>
      <c r="K2943" s="68"/>
      <c r="L2943" s="68"/>
      <c r="M2943" s="68"/>
      <c r="N2943" s="362"/>
      <c r="O2943" s="362"/>
      <c r="P2943" s="216">
        <v>0</v>
      </c>
      <c r="Q2943" s="216">
        <v>20888.91</v>
      </c>
      <c r="R2943" s="68" t="s">
        <v>638</v>
      </c>
      <c r="S2943" s="363"/>
      <c r="T2943" s="277"/>
    </row>
    <row r="2944" spans="1:20" ht="63.75">
      <c r="A2944" s="192">
        <v>66</v>
      </c>
      <c r="B2944" s="68"/>
      <c r="C2944" s="214" t="s">
        <v>46</v>
      </c>
      <c r="D2944" s="215">
        <v>45169</v>
      </c>
      <c r="E2944" s="192" t="s">
        <v>5731</v>
      </c>
      <c r="F2944" s="192" t="s">
        <v>639</v>
      </c>
      <c r="G2944" s="192">
        <v>6349973</v>
      </c>
      <c r="H2944" s="68"/>
      <c r="I2944" s="198" t="s">
        <v>6850</v>
      </c>
      <c r="J2944" s="68"/>
      <c r="K2944" s="68"/>
      <c r="L2944" s="68"/>
      <c r="M2944" s="68"/>
      <c r="N2944" s="362"/>
      <c r="O2944" s="362"/>
      <c r="P2944" s="216">
        <v>0</v>
      </c>
      <c r="Q2944" s="216">
        <v>94540.76</v>
      </c>
      <c r="R2944" s="68" t="s">
        <v>638</v>
      </c>
      <c r="S2944" s="363"/>
      <c r="T2944" s="277"/>
    </row>
    <row r="2945" spans="1:20" ht="63.75">
      <c r="A2945" s="192">
        <v>66</v>
      </c>
      <c r="B2945" s="68"/>
      <c r="C2945" s="214" t="s">
        <v>46</v>
      </c>
      <c r="D2945" s="215">
        <v>45169</v>
      </c>
      <c r="E2945" s="192" t="s">
        <v>5731</v>
      </c>
      <c r="F2945" s="192" t="s">
        <v>639</v>
      </c>
      <c r="G2945" s="192">
        <v>6349967</v>
      </c>
      <c r="H2945" s="68"/>
      <c r="I2945" s="198" t="s">
        <v>6851</v>
      </c>
      <c r="J2945" s="68"/>
      <c r="K2945" s="68"/>
      <c r="L2945" s="68"/>
      <c r="M2945" s="68"/>
      <c r="N2945" s="362"/>
      <c r="O2945" s="362"/>
      <c r="P2945" s="216">
        <v>0</v>
      </c>
      <c r="Q2945" s="216">
        <v>20888.919999999998</v>
      </c>
      <c r="R2945" s="68" t="s">
        <v>638</v>
      </c>
      <c r="S2945" s="363"/>
      <c r="T2945" s="277"/>
    </row>
    <row r="2946" spans="1:20" ht="63.75">
      <c r="A2946" s="192">
        <v>66</v>
      </c>
      <c r="B2946" s="68"/>
      <c r="C2946" s="214" t="s">
        <v>46</v>
      </c>
      <c r="D2946" s="215">
        <v>45169</v>
      </c>
      <c r="E2946" s="192" t="s">
        <v>5731</v>
      </c>
      <c r="F2946" s="192" t="s">
        <v>639</v>
      </c>
      <c r="G2946" s="192">
        <v>6349990</v>
      </c>
      <c r="H2946" s="68"/>
      <c r="I2946" s="198" t="s">
        <v>6852</v>
      </c>
      <c r="J2946" s="68"/>
      <c r="K2946" s="68"/>
      <c r="L2946" s="68"/>
      <c r="M2946" s="68"/>
      <c r="N2946" s="362"/>
      <c r="O2946" s="362"/>
      <c r="P2946" s="216">
        <v>0</v>
      </c>
      <c r="Q2946" s="216">
        <v>3012446.16</v>
      </c>
      <c r="R2946" s="68" t="s">
        <v>638</v>
      </c>
      <c r="S2946" s="363"/>
      <c r="T2946" s="277"/>
    </row>
    <row r="2947" spans="1:20" ht="76.5">
      <c r="A2947" s="192">
        <v>862</v>
      </c>
      <c r="B2947" s="68"/>
      <c r="C2947" s="214" t="s">
        <v>187</v>
      </c>
      <c r="D2947" s="215">
        <v>45169</v>
      </c>
      <c r="E2947" s="192" t="s">
        <v>5731</v>
      </c>
      <c r="F2947" s="192" t="s">
        <v>639</v>
      </c>
      <c r="G2947" s="192">
        <v>6349981</v>
      </c>
      <c r="H2947" s="68"/>
      <c r="I2947" s="198" t="s">
        <v>6853</v>
      </c>
      <c r="J2947" s="68"/>
      <c r="K2947" s="68"/>
      <c r="L2947" s="68"/>
      <c r="M2947" s="68"/>
      <c r="N2947" s="362"/>
      <c r="O2947" s="362"/>
      <c r="P2947" s="216">
        <v>0</v>
      </c>
      <c r="Q2947" s="216">
        <v>600306.77</v>
      </c>
      <c r="R2947" s="68" t="s">
        <v>638</v>
      </c>
      <c r="S2947" s="363"/>
      <c r="T2947" s="277"/>
    </row>
    <row r="2948" spans="1:20" ht="63.75">
      <c r="A2948" s="192">
        <v>66</v>
      </c>
      <c r="B2948" s="68"/>
      <c r="C2948" s="214" t="s">
        <v>46</v>
      </c>
      <c r="D2948" s="215">
        <v>45169</v>
      </c>
      <c r="E2948" s="192" t="s">
        <v>5731</v>
      </c>
      <c r="F2948" s="192" t="s">
        <v>639</v>
      </c>
      <c r="G2948" s="192">
        <v>6349955</v>
      </c>
      <c r="H2948" s="68"/>
      <c r="I2948" s="198" t="s">
        <v>6854</v>
      </c>
      <c r="J2948" s="68"/>
      <c r="K2948" s="68"/>
      <c r="L2948" s="68"/>
      <c r="M2948" s="68"/>
      <c r="N2948" s="362"/>
      <c r="O2948" s="362"/>
      <c r="P2948" s="216">
        <v>0</v>
      </c>
      <c r="Q2948" s="216">
        <v>45284.94</v>
      </c>
      <c r="R2948" s="68" t="s">
        <v>638</v>
      </c>
      <c r="S2948" s="363"/>
      <c r="T2948" s="277"/>
    </row>
    <row r="2949" spans="1:20" ht="63.75">
      <c r="A2949" s="192">
        <v>66</v>
      </c>
      <c r="B2949" s="68"/>
      <c r="C2949" s="214" t="s">
        <v>46</v>
      </c>
      <c r="D2949" s="215">
        <v>45169</v>
      </c>
      <c r="E2949" s="192" t="s">
        <v>5731</v>
      </c>
      <c r="F2949" s="192" t="s">
        <v>639</v>
      </c>
      <c r="G2949" s="192">
        <v>6350233</v>
      </c>
      <c r="H2949" s="68"/>
      <c r="I2949" s="198" t="s">
        <v>6855</v>
      </c>
      <c r="J2949" s="68"/>
      <c r="K2949" s="68"/>
      <c r="L2949" s="68"/>
      <c r="M2949" s="68"/>
      <c r="N2949" s="362"/>
      <c r="O2949" s="362"/>
      <c r="P2949" s="216">
        <v>0</v>
      </c>
      <c r="Q2949" s="216">
        <v>5986.27</v>
      </c>
      <c r="R2949" s="68" t="s">
        <v>638</v>
      </c>
      <c r="S2949" s="363"/>
      <c r="T2949" s="277"/>
    </row>
    <row r="2950" spans="1:20" ht="63.75">
      <c r="A2950" s="192">
        <v>66</v>
      </c>
      <c r="B2950" s="68"/>
      <c r="C2950" s="214" t="s">
        <v>46</v>
      </c>
      <c r="D2950" s="215">
        <v>45169</v>
      </c>
      <c r="E2950" s="192" t="s">
        <v>5731</v>
      </c>
      <c r="F2950" s="192" t="s">
        <v>639</v>
      </c>
      <c r="G2950" s="192">
        <v>6350218</v>
      </c>
      <c r="H2950" s="68"/>
      <c r="I2950" s="198" t="s">
        <v>6852</v>
      </c>
      <c r="J2950" s="68"/>
      <c r="K2950" s="68"/>
      <c r="L2950" s="68"/>
      <c r="M2950" s="68"/>
      <c r="N2950" s="362"/>
      <c r="O2950" s="362"/>
      <c r="P2950" s="216">
        <v>0</v>
      </c>
      <c r="Q2950" s="216">
        <v>2867049.02</v>
      </c>
      <c r="R2950" s="68" t="s">
        <v>638</v>
      </c>
      <c r="S2950" s="363"/>
      <c r="T2950" s="277"/>
    </row>
    <row r="2951" spans="1:20" ht="76.5">
      <c r="A2951" s="192">
        <v>862</v>
      </c>
      <c r="B2951" s="68"/>
      <c r="C2951" s="214" t="s">
        <v>187</v>
      </c>
      <c r="D2951" s="215">
        <v>45169</v>
      </c>
      <c r="E2951" s="192" t="s">
        <v>5731</v>
      </c>
      <c r="F2951" s="192" t="s">
        <v>639</v>
      </c>
      <c r="G2951" s="192">
        <v>6350234</v>
      </c>
      <c r="H2951" s="68"/>
      <c r="I2951" s="198" t="s">
        <v>6856</v>
      </c>
      <c r="J2951" s="68"/>
      <c r="K2951" s="68"/>
      <c r="L2951" s="68"/>
      <c r="M2951" s="68"/>
      <c r="N2951" s="362"/>
      <c r="O2951" s="362"/>
      <c r="P2951" s="216">
        <v>0</v>
      </c>
      <c r="Q2951" s="216">
        <v>68.650000000000006</v>
      </c>
      <c r="R2951" s="68" t="s">
        <v>638</v>
      </c>
      <c r="S2951" s="363"/>
      <c r="T2951" s="277"/>
    </row>
    <row r="2952" spans="1:20" ht="76.5">
      <c r="A2952" s="192">
        <v>862</v>
      </c>
      <c r="B2952" s="68"/>
      <c r="C2952" s="214" t="s">
        <v>187</v>
      </c>
      <c r="D2952" s="215">
        <v>45169</v>
      </c>
      <c r="E2952" s="192" t="s">
        <v>5731</v>
      </c>
      <c r="F2952" s="192" t="s">
        <v>639</v>
      </c>
      <c r="G2952" s="192">
        <v>6350267</v>
      </c>
      <c r="H2952" s="68"/>
      <c r="I2952" s="198" t="s">
        <v>6857</v>
      </c>
      <c r="J2952" s="68"/>
      <c r="K2952" s="68"/>
      <c r="L2952" s="68"/>
      <c r="M2952" s="68"/>
      <c r="N2952" s="362"/>
      <c r="O2952" s="362"/>
      <c r="P2952" s="216">
        <v>0</v>
      </c>
      <c r="Q2952" s="216">
        <v>5038.13</v>
      </c>
      <c r="R2952" s="68" t="s">
        <v>638</v>
      </c>
      <c r="S2952" s="363"/>
      <c r="T2952" s="277"/>
    </row>
    <row r="2953" spans="1:20" ht="76.5">
      <c r="A2953" s="192">
        <v>862</v>
      </c>
      <c r="B2953" s="68"/>
      <c r="C2953" s="214" t="s">
        <v>187</v>
      </c>
      <c r="D2953" s="215">
        <v>45169</v>
      </c>
      <c r="E2953" s="192" t="s">
        <v>5731</v>
      </c>
      <c r="F2953" s="192" t="s">
        <v>639</v>
      </c>
      <c r="G2953" s="192">
        <v>6350225</v>
      </c>
      <c r="H2953" s="68"/>
      <c r="I2953" s="198" t="s">
        <v>6853</v>
      </c>
      <c r="J2953" s="68"/>
      <c r="K2953" s="68"/>
      <c r="L2953" s="68"/>
      <c r="M2953" s="68"/>
      <c r="N2953" s="362"/>
      <c r="O2953" s="362"/>
      <c r="P2953" s="216">
        <v>0</v>
      </c>
      <c r="Q2953" s="216">
        <v>462722.36</v>
      </c>
      <c r="R2953" s="68" t="s">
        <v>638</v>
      </c>
      <c r="S2953" s="363"/>
      <c r="T2953" s="277"/>
    </row>
    <row r="2954" spans="1:20" ht="76.5">
      <c r="A2954" s="192">
        <v>862</v>
      </c>
      <c r="B2954" s="68"/>
      <c r="C2954" s="214" t="s">
        <v>187</v>
      </c>
      <c r="D2954" s="215">
        <v>45169</v>
      </c>
      <c r="E2954" s="192" t="s">
        <v>5731</v>
      </c>
      <c r="F2954" s="192" t="s">
        <v>639</v>
      </c>
      <c r="G2954" s="192">
        <v>6350005</v>
      </c>
      <c r="H2954" s="68"/>
      <c r="I2954" s="198" t="s">
        <v>6853</v>
      </c>
      <c r="J2954" s="68"/>
      <c r="K2954" s="68"/>
      <c r="L2954" s="68"/>
      <c r="M2954" s="68"/>
      <c r="N2954" s="362"/>
      <c r="O2954" s="362"/>
      <c r="P2954" s="216">
        <v>0</v>
      </c>
      <c r="Q2954" s="216">
        <v>445130.9</v>
      </c>
      <c r="R2954" s="68" t="s">
        <v>638</v>
      </c>
      <c r="S2954" s="363"/>
      <c r="T2954" s="277"/>
    </row>
    <row r="2955" spans="1:20" ht="76.5">
      <c r="A2955" s="192">
        <v>862</v>
      </c>
      <c r="B2955" s="68"/>
      <c r="C2955" s="214" t="s">
        <v>187</v>
      </c>
      <c r="D2955" s="215">
        <v>45169</v>
      </c>
      <c r="E2955" s="192" t="s">
        <v>5731</v>
      </c>
      <c r="F2955" s="192" t="s">
        <v>639</v>
      </c>
      <c r="G2955" s="192">
        <v>6350247</v>
      </c>
      <c r="H2955" s="68"/>
      <c r="I2955" s="198" t="s">
        <v>6858</v>
      </c>
      <c r="J2955" s="68"/>
      <c r="K2955" s="68"/>
      <c r="L2955" s="68"/>
      <c r="M2955" s="68"/>
      <c r="N2955" s="362"/>
      <c r="O2955" s="362"/>
      <c r="P2955" s="216">
        <v>0</v>
      </c>
      <c r="Q2955" s="216">
        <v>5072.8100000000004</v>
      </c>
      <c r="R2955" s="68" t="s">
        <v>638</v>
      </c>
      <c r="S2955" s="363"/>
      <c r="T2955" s="277"/>
    </row>
    <row r="2956" spans="1:20" ht="63.75">
      <c r="A2956" s="192">
        <v>66</v>
      </c>
      <c r="B2956" s="68"/>
      <c r="C2956" s="214" t="s">
        <v>46</v>
      </c>
      <c r="D2956" s="215">
        <v>45169</v>
      </c>
      <c r="E2956" s="192" t="s">
        <v>5731</v>
      </c>
      <c r="F2956" s="192" t="s">
        <v>639</v>
      </c>
      <c r="G2956" s="192">
        <v>6350246</v>
      </c>
      <c r="H2956" s="68"/>
      <c r="I2956" s="198" t="s">
        <v>6859</v>
      </c>
      <c r="J2956" s="68"/>
      <c r="K2956" s="68"/>
      <c r="L2956" s="68"/>
      <c r="M2956" s="68"/>
      <c r="N2956" s="362"/>
      <c r="O2956" s="362"/>
      <c r="P2956" s="216">
        <v>0</v>
      </c>
      <c r="Q2956" s="216">
        <v>32868.54</v>
      </c>
      <c r="R2956" s="68" t="s">
        <v>638</v>
      </c>
      <c r="S2956" s="363"/>
      <c r="T2956" s="277"/>
    </row>
    <row r="2957" spans="1:20" ht="76.5">
      <c r="A2957" s="192">
        <v>862</v>
      </c>
      <c r="B2957" s="68"/>
      <c r="C2957" s="214" t="s">
        <v>187</v>
      </c>
      <c r="D2957" s="215">
        <v>45169</v>
      </c>
      <c r="E2957" s="192" t="s">
        <v>5731</v>
      </c>
      <c r="F2957" s="192" t="s">
        <v>639</v>
      </c>
      <c r="G2957" s="192">
        <v>6350245</v>
      </c>
      <c r="H2957" s="68"/>
      <c r="I2957" s="198" t="s">
        <v>6860</v>
      </c>
      <c r="J2957" s="68"/>
      <c r="K2957" s="68"/>
      <c r="L2957" s="68"/>
      <c r="M2957" s="68"/>
      <c r="N2957" s="362"/>
      <c r="O2957" s="362"/>
      <c r="P2957" s="216">
        <v>0</v>
      </c>
      <c r="Q2957" s="216">
        <v>143809.76999999999</v>
      </c>
      <c r="R2957" s="68" t="s">
        <v>638</v>
      </c>
      <c r="S2957" s="363"/>
      <c r="T2957" s="277"/>
    </row>
    <row r="2958" spans="1:20" ht="76.5">
      <c r="A2958" s="192">
        <v>862</v>
      </c>
      <c r="B2958" s="68"/>
      <c r="C2958" s="214" t="s">
        <v>187</v>
      </c>
      <c r="D2958" s="215">
        <v>45169</v>
      </c>
      <c r="E2958" s="192" t="s">
        <v>5731</v>
      </c>
      <c r="F2958" s="192" t="s">
        <v>639</v>
      </c>
      <c r="G2958" s="192">
        <v>6349956</v>
      </c>
      <c r="H2958" s="68"/>
      <c r="I2958" s="198" t="s">
        <v>6861</v>
      </c>
      <c r="J2958" s="68"/>
      <c r="K2958" s="68"/>
      <c r="L2958" s="68"/>
      <c r="M2958" s="68"/>
      <c r="N2958" s="362"/>
      <c r="O2958" s="362"/>
      <c r="P2958" s="216">
        <v>0</v>
      </c>
      <c r="Q2958" s="216">
        <v>7443.24</v>
      </c>
      <c r="R2958" s="68" t="s">
        <v>638</v>
      </c>
      <c r="S2958" s="363"/>
      <c r="T2958" s="277"/>
    </row>
    <row r="2959" spans="1:20" ht="63.75">
      <c r="A2959" s="192">
        <v>66</v>
      </c>
      <c r="B2959" s="68"/>
      <c r="C2959" s="214" t="s">
        <v>46</v>
      </c>
      <c r="D2959" s="215">
        <v>45169</v>
      </c>
      <c r="E2959" s="192" t="s">
        <v>5731</v>
      </c>
      <c r="F2959" s="192" t="s">
        <v>639</v>
      </c>
      <c r="G2959" s="192">
        <v>6350253</v>
      </c>
      <c r="H2959" s="68"/>
      <c r="I2959" s="198" t="s">
        <v>6862</v>
      </c>
      <c r="J2959" s="68"/>
      <c r="K2959" s="68"/>
      <c r="L2959" s="68"/>
      <c r="M2959" s="68"/>
      <c r="N2959" s="362"/>
      <c r="O2959" s="362"/>
      <c r="P2959" s="216">
        <v>0</v>
      </c>
      <c r="Q2959" s="216">
        <v>1313625.7</v>
      </c>
      <c r="R2959" s="68" t="s">
        <v>638</v>
      </c>
      <c r="S2959" s="363"/>
      <c r="T2959" s="277"/>
    </row>
    <row r="2960" spans="1:20" ht="63.75">
      <c r="A2960" s="192">
        <v>66</v>
      </c>
      <c r="B2960" s="68"/>
      <c r="C2960" s="214" t="s">
        <v>46</v>
      </c>
      <c r="D2960" s="215">
        <v>45169</v>
      </c>
      <c r="E2960" s="192" t="s">
        <v>5731</v>
      </c>
      <c r="F2960" s="192" t="s">
        <v>639</v>
      </c>
      <c r="G2960" s="192">
        <v>6350260</v>
      </c>
      <c r="H2960" s="68"/>
      <c r="I2960" s="198" t="s">
        <v>6863</v>
      </c>
      <c r="J2960" s="68"/>
      <c r="K2960" s="68"/>
      <c r="L2960" s="68"/>
      <c r="M2960" s="68"/>
      <c r="N2960" s="362"/>
      <c r="O2960" s="362"/>
      <c r="P2960" s="216">
        <v>0</v>
      </c>
      <c r="Q2960" s="216">
        <v>30615.94</v>
      </c>
      <c r="R2960" s="68" t="s">
        <v>638</v>
      </c>
      <c r="S2960" s="363"/>
      <c r="T2960" s="277"/>
    </row>
    <row r="2961" spans="1:20" ht="76.5">
      <c r="A2961" s="192">
        <v>862</v>
      </c>
      <c r="B2961" s="68"/>
      <c r="C2961" s="214" t="s">
        <v>187</v>
      </c>
      <c r="D2961" s="215">
        <v>45169</v>
      </c>
      <c r="E2961" s="192" t="s">
        <v>5731</v>
      </c>
      <c r="F2961" s="192" t="s">
        <v>639</v>
      </c>
      <c r="G2961" s="192">
        <v>6349974</v>
      </c>
      <c r="H2961" s="68"/>
      <c r="I2961" s="198" t="s">
        <v>6864</v>
      </c>
      <c r="J2961" s="68"/>
      <c r="K2961" s="68"/>
      <c r="L2961" s="68"/>
      <c r="M2961" s="68"/>
      <c r="N2961" s="362"/>
      <c r="O2961" s="362"/>
      <c r="P2961" s="216">
        <v>0</v>
      </c>
      <c r="Q2961" s="216">
        <v>12892.41</v>
      </c>
      <c r="R2961" s="68" t="s">
        <v>638</v>
      </c>
      <c r="S2961" s="363"/>
      <c r="T2961" s="277"/>
    </row>
    <row r="2962" spans="1:20" ht="76.5">
      <c r="A2962" s="192">
        <v>862</v>
      </c>
      <c r="B2962" s="68"/>
      <c r="C2962" s="214" t="s">
        <v>187</v>
      </c>
      <c r="D2962" s="215">
        <v>45169</v>
      </c>
      <c r="E2962" s="192" t="s">
        <v>5731</v>
      </c>
      <c r="F2962" s="192" t="s">
        <v>639</v>
      </c>
      <c r="G2962" s="192">
        <v>6350254</v>
      </c>
      <c r="H2962" s="68"/>
      <c r="I2962" s="198" t="s">
        <v>6865</v>
      </c>
      <c r="J2962" s="68"/>
      <c r="K2962" s="68"/>
      <c r="L2962" s="68"/>
      <c r="M2962" s="68"/>
      <c r="N2962" s="362"/>
      <c r="O2962" s="362"/>
      <c r="P2962" s="216">
        <v>0</v>
      </c>
      <c r="Q2962" s="216">
        <v>182148.74</v>
      </c>
      <c r="R2962" s="68" t="s">
        <v>638</v>
      </c>
      <c r="S2962" s="363"/>
      <c r="T2962" s="277"/>
    </row>
    <row r="2963" spans="1:20" ht="63.75">
      <c r="A2963" s="192">
        <v>66</v>
      </c>
      <c r="B2963" s="68"/>
      <c r="C2963" s="214" t="s">
        <v>46</v>
      </c>
      <c r="D2963" s="215">
        <v>45169</v>
      </c>
      <c r="E2963" s="192" t="s">
        <v>5731</v>
      </c>
      <c r="F2963" s="192" t="s">
        <v>639</v>
      </c>
      <c r="G2963" s="192">
        <v>6349980</v>
      </c>
      <c r="H2963" s="68"/>
      <c r="I2963" s="198" t="s">
        <v>6852</v>
      </c>
      <c r="J2963" s="68"/>
      <c r="K2963" s="68"/>
      <c r="L2963" s="68"/>
      <c r="M2963" s="68"/>
      <c r="N2963" s="362"/>
      <c r="O2963" s="362"/>
      <c r="P2963" s="216">
        <v>0</v>
      </c>
      <c r="Q2963" s="216">
        <v>4237651.91</v>
      </c>
      <c r="R2963" s="68" t="s">
        <v>638</v>
      </c>
      <c r="S2963" s="363"/>
      <c r="T2963" s="277"/>
    </row>
    <row r="2964" spans="1:20" ht="63.75">
      <c r="A2964" s="192">
        <v>66</v>
      </c>
      <c r="B2964" s="68"/>
      <c r="C2964" s="214" t="s">
        <v>46</v>
      </c>
      <c r="D2964" s="215">
        <v>45169</v>
      </c>
      <c r="E2964" s="192" t="s">
        <v>5731</v>
      </c>
      <c r="F2964" s="192" t="s">
        <v>639</v>
      </c>
      <c r="G2964" s="192">
        <v>6350242</v>
      </c>
      <c r="H2964" s="68"/>
      <c r="I2964" s="198" t="s">
        <v>6866</v>
      </c>
      <c r="J2964" s="68"/>
      <c r="K2964" s="68"/>
      <c r="L2964" s="68"/>
      <c r="M2964" s="68"/>
      <c r="N2964" s="362"/>
      <c r="O2964" s="362"/>
      <c r="P2964" s="216">
        <v>0</v>
      </c>
      <c r="Q2964" s="216">
        <v>904394</v>
      </c>
      <c r="R2964" s="68" t="s">
        <v>638</v>
      </c>
      <c r="S2964" s="363"/>
      <c r="T2964" s="277"/>
    </row>
    <row r="2965" spans="1:20" ht="89.25">
      <c r="A2965" s="192" t="s">
        <v>541</v>
      </c>
      <c r="B2965" s="68"/>
      <c r="C2965" s="214" t="s">
        <v>590</v>
      </c>
      <c r="D2965" s="215">
        <v>45169</v>
      </c>
      <c r="E2965" s="192" t="s">
        <v>5736</v>
      </c>
      <c r="F2965" s="192" t="s">
        <v>639</v>
      </c>
      <c r="G2965" s="192">
        <v>6353054</v>
      </c>
      <c r="H2965" s="68"/>
      <c r="I2965" s="198" t="s">
        <v>6867</v>
      </c>
      <c r="J2965" s="68"/>
      <c r="K2965" s="68"/>
      <c r="L2965" s="68"/>
      <c r="M2965" s="68"/>
      <c r="N2965" s="362"/>
      <c r="O2965" s="362"/>
      <c r="P2965" s="216">
        <v>0</v>
      </c>
      <c r="Q2965" s="216">
        <v>1946467</v>
      </c>
      <c r="R2965" s="68" t="s">
        <v>638</v>
      </c>
      <c r="S2965" s="363"/>
      <c r="T2965" s="277"/>
    </row>
    <row r="2966" spans="1:20" ht="89.25">
      <c r="A2966" s="192" t="s">
        <v>541</v>
      </c>
      <c r="B2966" s="68"/>
      <c r="C2966" s="214" t="s">
        <v>590</v>
      </c>
      <c r="D2966" s="215">
        <v>45169</v>
      </c>
      <c r="E2966" s="192" t="s">
        <v>5737</v>
      </c>
      <c r="F2966" s="192" t="s">
        <v>639</v>
      </c>
      <c r="G2966" s="192">
        <v>6353065</v>
      </c>
      <c r="H2966" s="68"/>
      <c r="I2966" s="198" t="s">
        <v>6868</v>
      </c>
      <c r="J2966" s="68"/>
      <c r="K2966" s="68"/>
      <c r="L2966" s="68"/>
      <c r="M2966" s="68"/>
      <c r="N2966" s="362"/>
      <c r="O2966" s="362"/>
      <c r="P2966" s="216">
        <v>0</v>
      </c>
      <c r="Q2966" s="216">
        <v>111811</v>
      </c>
      <c r="R2966" s="68" t="s">
        <v>638</v>
      </c>
      <c r="S2966" s="363"/>
      <c r="T2966" s="277"/>
    </row>
    <row r="2967" spans="1:20" ht="38.25">
      <c r="A2967" s="192">
        <v>46</v>
      </c>
      <c r="B2967" s="68"/>
      <c r="C2967" s="214" t="s">
        <v>1379</v>
      </c>
      <c r="D2967" s="215">
        <v>45169</v>
      </c>
      <c r="E2967" s="192" t="s">
        <v>5738</v>
      </c>
      <c r="F2967" s="192" t="s">
        <v>3</v>
      </c>
      <c r="G2967" s="192">
        <v>2136662</v>
      </c>
      <c r="H2967" s="68"/>
      <c r="I2967" s="198" t="s">
        <v>6869</v>
      </c>
      <c r="J2967" s="68"/>
      <c r="K2967" s="68"/>
      <c r="L2967" s="68"/>
      <c r="M2967" s="68"/>
      <c r="N2967" s="362"/>
      <c r="O2967" s="362"/>
      <c r="P2967" s="216">
        <v>0</v>
      </c>
      <c r="Q2967" s="216">
        <v>820</v>
      </c>
      <c r="R2967" s="68" t="s">
        <v>638</v>
      </c>
      <c r="S2967" s="363"/>
      <c r="T2967" s="277"/>
    </row>
    <row r="2968" spans="1:20" ht="89.25">
      <c r="A2968" s="192">
        <v>119</v>
      </c>
      <c r="B2968" s="68"/>
      <c r="C2968" s="214" t="s">
        <v>55</v>
      </c>
      <c r="D2968" s="215">
        <v>45169</v>
      </c>
      <c r="E2968" s="192" t="s">
        <v>5739</v>
      </c>
      <c r="F2968" s="192" t="s">
        <v>10</v>
      </c>
      <c r="G2968" s="192">
        <v>1067975</v>
      </c>
      <c r="H2968" s="68"/>
      <c r="I2968" s="198" t="s">
        <v>6870</v>
      </c>
      <c r="J2968" s="68"/>
      <c r="K2968" s="68"/>
      <c r="L2968" s="68"/>
      <c r="M2968" s="68"/>
      <c r="N2968" s="362"/>
      <c r="O2968" s="362"/>
      <c r="P2968" s="216">
        <v>50</v>
      </c>
      <c r="Q2968" s="216">
        <v>0</v>
      </c>
      <c r="R2968" s="68" t="s">
        <v>638</v>
      </c>
      <c r="S2968" s="363"/>
      <c r="T2968" s="277"/>
    </row>
    <row r="2969" spans="1:20" ht="89.25">
      <c r="A2969" s="192">
        <v>389</v>
      </c>
      <c r="B2969" s="68"/>
      <c r="C2969" s="214" t="s">
        <v>1422</v>
      </c>
      <c r="D2969" s="215">
        <v>45169</v>
      </c>
      <c r="E2969" s="192" t="s">
        <v>5740</v>
      </c>
      <c r="F2969" s="192" t="s">
        <v>10</v>
      </c>
      <c r="G2969" s="192">
        <v>1068021</v>
      </c>
      <c r="H2969" s="68"/>
      <c r="I2969" s="198" t="s">
        <v>6871</v>
      </c>
      <c r="J2969" s="68"/>
      <c r="K2969" s="68"/>
      <c r="L2969" s="68"/>
      <c r="M2969" s="68"/>
      <c r="N2969" s="362"/>
      <c r="O2969" s="362"/>
      <c r="P2969" s="216">
        <v>50</v>
      </c>
      <c r="Q2969" s="216">
        <v>0</v>
      </c>
      <c r="R2969" s="68" t="s">
        <v>638</v>
      </c>
      <c r="S2969" s="363"/>
      <c r="T2969" s="277"/>
    </row>
    <row r="2970" spans="1:20" ht="89.25">
      <c r="A2970" s="192">
        <v>590</v>
      </c>
      <c r="B2970" s="68"/>
      <c r="C2970" s="214" t="s">
        <v>1286</v>
      </c>
      <c r="D2970" s="215">
        <v>45169</v>
      </c>
      <c r="E2970" s="192" t="s">
        <v>5741</v>
      </c>
      <c r="F2970" s="192" t="s">
        <v>10</v>
      </c>
      <c r="G2970" s="192">
        <v>1067927</v>
      </c>
      <c r="H2970" s="68"/>
      <c r="I2970" s="198" t="s">
        <v>6872</v>
      </c>
      <c r="J2970" s="68"/>
      <c r="K2970" s="68"/>
      <c r="L2970" s="68"/>
      <c r="M2970" s="68"/>
      <c r="N2970" s="362"/>
      <c r="O2970" s="362"/>
      <c r="P2970" s="216">
        <v>474.43</v>
      </c>
      <c r="Q2970" s="216">
        <v>0</v>
      </c>
      <c r="R2970" s="68" t="s">
        <v>638</v>
      </c>
      <c r="S2970" s="363"/>
      <c r="T2970" s="277"/>
    </row>
    <row r="2971" spans="1:20" ht="51">
      <c r="A2971" s="192">
        <v>389</v>
      </c>
      <c r="B2971" s="68"/>
      <c r="C2971" s="214" t="s">
        <v>1422</v>
      </c>
      <c r="D2971" s="215">
        <v>45169</v>
      </c>
      <c r="E2971" s="192" t="s">
        <v>5742</v>
      </c>
      <c r="F2971" s="192" t="s">
        <v>3</v>
      </c>
      <c r="G2971" s="192">
        <v>2136505</v>
      </c>
      <c r="H2971" s="68"/>
      <c r="I2971" s="198" t="s">
        <v>6873</v>
      </c>
      <c r="J2971" s="68"/>
      <c r="K2971" s="68"/>
      <c r="L2971" s="68"/>
      <c r="M2971" s="68"/>
      <c r="N2971" s="362"/>
      <c r="O2971" s="362"/>
      <c r="P2971" s="216">
        <v>0</v>
      </c>
      <c r="Q2971" s="216">
        <v>10823.45</v>
      </c>
      <c r="R2971" s="68" t="s">
        <v>638</v>
      </c>
      <c r="S2971" s="363"/>
      <c r="T2971" s="277"/>
    </row>
    <row r="2972" spans="1:20" ht="51">
      <c r="A2972" s="192">
        <v>389</v>
      </c>
      <c r="B2972" s="68"/>
      <c r="C2972" s="214" t="s">
        <v>1422</v>
      </c>
      <c r="D2972" s="215">
        <v>45169</v>
      </c>
      <c r="E2972" s="192" t="s">
        <v>5743</v>
      </c>
      <c r="F2972" s="192" t="s">
        <v>3</v>
      </c>
      <c r="G2972" s="192">
        <v>2136507</v>
      </c>
      <c r="H2972" s="68"/>
      <c r="I2972" s="198" t="s">
        <v>6874</v>
      </c>
      <c r="J2972" s="68"/>
      <c r="K2972" s="68"/>
      <c r="L2972" s="68"/>
      <c r="M2972" s="68"/>
      <c r="N2972" s="362"/>
      <c r="O2972" s="362"/>
      <c r="P2972" s="216">
        <v>0</v>
      </c>
      <c r="Q2972" s="216">
        <v>57554.53</v>
      </c>
      <c r="R2972" s="68" t="s">
        <v>638</v>
      </c>
      <c r="S2972" s="363"/>
      <c r="T2972" s="277"/>
    </row>
    <row r="2973" spans="1:20" ht="51">
      <c r="A2973" s="192">
        <v>389</v>
      </c>
      <c r="B2973" s="68"/>
      <c r="C2973" s="214" t="s">
        <v>1422</v>
      </c>
      <c r="D2973" s="215">
        <v>45169</v>
      </c>
      <c r="E2973" s="192" t="s">
        <v>5744</v>
      </c>
      <c r="F2973" s="192" t="s">
        <v>3</v>
      </c>
      <c r="G2973" s="192">
        <v>2136508</v>
      </c>
      <c r="H2973" s="68"/>
      <c r="I2973" s="198" t="s">
        <v>6875</v>
      </c>
      <c r="J2973" s="68"/>
      <c r="K2973" s="68"/>
      <c r="L2973" s="68"/>
      <c r="M2973" s="68"/>
      <c r="N2973" s="362"/>
      <c r="O2973" s="362"/>
      <c r="P2973" s="216">
        <v>0</v>
      </c>
      <c r="Q2973" s="216">
        <v>28925.75</v>
      </c>
      <c r="R2973" s="68" t="s">
        <v>638</v>
      </c>
      <c r="S2973" s="363"/>
      <c r="T2973" s="277"/>
    </row>
    <row r="2974" spans="1:20" ht="51">
      <c r="A2974" s="192">
        <v>389</v>
      </c>
      <c r="B2974" s="68"/>
      <c r="C2974" s="214" t="s">
        <v>1422</v>
      </c>
      <c r="D2974" s="215">
        <v>45169</v>
      </c>
      <c r="E2974" s="192" t="s">
        <v>5745</v>
      </c>
      <c r="F2974" s="192" t="s">
        <v>3</v>
      </c>
      <c r="G2974" s="192">
        <v>2136509</v>
      </c>
      <c r="H2974" s="68"/>
      <c r="I2974" s="198" t="s">
        <v>6876</v>
      </c>
      <c r="J2974" s="68"/>
      <c r="K2974" s="68"/>
      <c r="L2974" s="68"/>
      <c r="M2974" s="68"/>
      <c r="N2974" s="362"/>
      <c r="O2974" s="362"/>
      <c r="P2974" s="216">
        <v>0</v>
      </c>
      <c r="Q2974" s="216">
        <v>224068.92</v>
      </c>
      <c r="R2974" s="68" t="s">
        <v>638</v>
      </c>
      <c r="S2974" s="363"/>
      <c r="T2974" s="277"/>
    </row>
    <row r="2975" spans="1:20" ht="63.75">
      <c r="A2975" s="192">
        <v>53</v>
      </c>
      <c r="B2975" s="68"/>
      <c r="C2975" s="214" t="s">
        <v>1384</v>
      </c>
      <c r="D2975" s="215">
        <v>45169</v>
      </c>
      <c r="E2975" s="192" t="s">
        <v>5746</v>
      </c>
      <c r="F2975" s="192" t="s">
        <v>3</v>
      </c>
      <c r="G2975" s="192">
        <v>2136514</v>
      </c>
      <c r="H2975" s="68"/>
      <c r="I2975" s="198" t="s">
        <v>6877</v>
      </c>
      <c r="J2975" s="68"/>
      <c r="K2975" s="68"/>
      <c r="L2975" s="68"/>
      <c r="M2975" s="68"/>
      <c r="N2975" s="362"/>
      <c r="O2975" s="362"/>
      <c r="P2975" s="216">
        <v>0</v>
      </c>
      <c r="Q2975" s="216">
        <v>2400</v>
      </c>
      <c r="R2975" s="68" t="s">
        <v>638</v>
      </c>
      <c r="S2975" s="363"/>
      <c r="T2975" s="277"/>
    </row>
    <row r="2976" spans="1:20" ht="51">
      <c r="A2976" s="192">
        <v>865</v>
      </c>
      <c r="B2976" s="68"/>
      <c r="C2976" s="214" t="s">
        <v>188</v>
      </c>
      <c r="D2976" s="215">
        <v>45169</v>
      </c>
      <c r="E2976" s="192" t="s">
        <v>5747</v>
      </c>
      <c r="F2976" s="192" t="s">
        <v>3</v>
      </c>
      <c r="G2976" s="192">
        <v>2136534</v>
      </c>
      <c r="H2976" s="68"/>
      <c r="I2976" s="198" t="s">
        <v>6878</v>
      </c>
      <c r="J2976" s="68"/>
      <c r="K2976" s="68"/>
      <c r="L2976" s="68"/>
      <c r="M2976" s="68"/>
      <c r="N2976" s="362"/>
      <c r="O2976" s="362"/>
      <c r="P2976" s="216">
        <v>0</v>
      </c>
      <c r="Q2976" s="216">
        <v>4286.29</v>
      </c>
      <c r="R2976" s="68" t="s">
        <v>638</v>
      </c>
      <c r="S2976" s="363"/>
      <c r="T2976" s="277"/>
    </row>
    <row r="2977" spans="1:20" ht="51">
      <c r="A2977" s="192" t="s">
        <v>550</v>
      </c>
      <c r="B2977" s="68"/>
      <c r="C2977" s="214" t="s">
        <v>589</v>
      </c>
      <c r="D2977" s="215">
        <v>45169</v>
      </c>
      <c r="E2977" s="192" t="s">
        <v>5748</v>
      </c>
      <c r="F2977" s="192" t="s">
        <v>3</v>
      </c>
      <c r="G2977" s="192">
        <v>2136542</v>
      </c>
      <c r="H2977" s="68"/>
      <c r="I2977" s="198" t="s">
        <v>6879</v>
      </c>
      <c r="J2977" s="68"/>
      <c r="K2977" s="68"/>
      <c r="L2977" s="68"/>
      <c r="M2977" s="68"/>
      <c r="N2977" s="362"/>
      <c r="O2977" s="362"/>
      <c r="P2977" s="216">
        <v>0</v>
      </c>
      <c r="Q2977" s="216">
        <v>1532.13</v>
      </c>
      <c r="R2977" s="68" t="s">
        <v>638</v>
      </c>
      <c r="S2977" s="363"/>
      <c r="T2977" s="277"/>
    </row>
    <row r="2978" spans="1:20" ht="63.75">
      <c r="A2978" s="192">
        <v>290</v>
      </c>
      <c r="B2978" s="68"/>
      <c r="C2978" s="214" t="s">
        <v>118</v>
      </c>
      <c r="D2978" s="215">
        <v>45169</v>
      </c>
      <c r="E2978" s="192" t="s">
        <v>5749</v>
      </c>
      <c r="F2978" s="192" t="s">
        <v>3</v>
      </c>
      <c r="G2978" s="192">
        <v>2136569</v>
      </c>
      <c r="H2978" s="68"/>
      <c r="I2978" s="198" t="s">
        <v>6880</v>
      </c>
      <c r="J2978" s="68"/>
      <c r="K2978" s="68"/>
      <c r="L2978" s="68"/>
      <c r="M2978" s="68"/>
      <c r="N2978" s="362"/>
      <c r="O2978" s="362"/>
      <c r="P2978" s="216">
        <v>0</v>
      </c>
      <c r="Q2978" s="216">
        <v>696</v>
      </c>
      <c r="R2978" s="68" t="s">
        <v>638</v>
      </c>
      <c r="S2978" s="363"/>
      <c r="T2978" s="277"/>
    </row>
    <row r="2979" spans="1:20" ht="63.75">
      <c r="A2979" s="192">
        <v>660</v>
      </c>
      <c r="B2979" s="68"/>
      <c r="C2979" s="214" t="s">
        <v>176</v>
      </c>
      <c r="D2979" s="215">
        <v>45169</v>
      </c>
      <c r="E2979" s="192" t="s">
        <v>5750</v>
      </c>
      <c r="F2979" s="192" t="s">
        <v>3</v>
      </c>
      <c r="G2979" s="192">
        <v>2136562</v>
      </c>
      <c r="H2979" s="68"/>
      <c r="I2979" s="198" t="s">
        <v>6881</v>
      </c>
      <c r="J2979" s="68"/>
      <c r="K2979" s="68"/>
      <c r="L2979" s="68"/>
      <c r="M2979" s="68"/>
      <c r="N2979" s="362"/>
      <c r="O2979" s="362"/>
      <c r="P2979" s="216">
        <v>0</v>
      </c>
      <c r="Q2979" s="216">
        <v>834</v>
      </c>
      <c r="R2979" s="68" t="s">
        <v>638</v>
      </c>
      <c r="S2979" s="363"/>
      <c r="T2979" s="277"/>
    </row>
    <row r="2980" spans="1:20" ht="51">
      <c r="A2980" s="192">
        <v>290</v>
      </c>
      <c r="B2980" s="68"/>
      <c r="C2980" s="214" t="s">
        <v>118</v>
      </c>
      <c r="D2980" s="215">
        <v>45169</v>
      </c>
      <c r="E2980" s="192" t="s">
        <v>5751</v>
      </c>
      <c r="F2980" s="192" t="s">
        <v>3</v>
      </c>
      <c r="G2980" s="192">
        <v>2136568</v>
      </c>
      <c r="H2980" s="68"/>
      <c r="I2980" s="198" t="s">
        <v>6882</v>
      </c>
      <c r="J2980" s="68"/>
      <c r="K2980" s="68"/>
      <c r="L2980" s="68"/>
      <c r="M2980" s="68"/>
      <c r="N2980" s="362"/>
      <c r="O2980" s="362"/>
      <c r="P2980" s="216">
        <v>0</v>
      </c>
      <c r="Q2980" s="216">
        <v>250</v>
      </c>
      <c r="R2980" s="68" t="s">
        <v>638</v>
      </c>
      <c r="S2980" s="363"/>
      <c r="T2980" s="277"/>
    </row>
    <row r="2981" spans="1:20" ht="51">
      <c r="A2981" s="192">
        <v>290</v>
      </c>
      <c r="B2981" s="68"/>
      <c r="C2981" s="214" t="s">
        <v>118</v>
      </c>
      <c r="D2981" s="215">
        <v>45169</v>
      </c>
      <c r="E2981" s="192" t="s">
        <v>5752</v>
      </c>
      <c r="F2981" s="192" t="s">
        <v>3</v>
      </c>
      <c r="G2981" s="192">
        <v>2136573</v>
      </c>
      <c r="H2981" s="68"/>
      <c r="I2981" s="198" t="s">
        <v>6883</v>
      </c>
      <c r="J2981" s="68"/>
      <c r="K2981" s="68"/>
      <c r="L2981" s="68"/>
      <c r="M2981" s="68"/>
      <c r="N2981" s="362"/>
      <c r="O2981" s="362"/>
      <c r="P2981" s="216">
        <v>0</v>
      </c>
      <c r="Q2981" s="216">
        <v>30</v>
      </c>
      <c r="R2981" s="68" t="s">
        <v>638</v>
      </c>
      <c r="S2981" s="363"/>
      <c r="T2981" s="277"/>
    </row>
    <row r="2982" spans="1:20" ht="51">
      <c r="A2982" s="192">
        <v>290</v>
      </c>
      <c r="B2982" s="68"/>
      <c r="C2982" s="214" t="s">
        <v>118</v>
      </c>
      <c r="D2982" s="215">
        <v>45169</v>
      </c>
      <c r="E2982" s="192" t="s">
        <v>5753</v>
      </c>
      <c r="F2982" s="192" t="s">
        <v>3</v>
      </c>
      <c r="G2982" s="192">
        <v>2136577</v>
      </c>
      <c r="H2982" s="68"/>
      <c r="I2982" s="198" t="s">
        <v>6884</v>
      </c>
      <c r="J2982" s="68"/>
      <c r="K2982" s="68"/>
      <c r="L2982" s="68"/>
      <c r="M2982" s="68"/>
      <c r="N2982" s="362"/>
      <c r="O2982" s="362"/>
      <c r="P2982" s="216">
        <v>0</v>
      </c>
      <c r="Q2982" s="216">
        <v>286.5</v>
      </c>
      <c r="R2982" s="68" t="s">
        <v>638</v>
      </c>
      <c r="S2982" s="363"/>
      <c r="T2982" s="277"/>
    </row>
    <row r="2983" spans="1:20" ht="51">
      <c r="A2983" s="192">
        <v>290</v>
      </c>
      <c r="B2983" s="68"/>
      <c r="C2983" s="214" t="s">
        <v>118</v>
      </c>
      <c r="D2983" s="215">
        <v>45169</v>
      </c>
      <c r="E2983" s="192" t="s">
        <v>5754</v>
      </c>
      <c r="F2983" s="192" t="s">
        <v>3</v>
      </c>
      <c r="G2983" s="192">
        <v>2136579</v>
      </c>
      <c r="H2983" s="68"/>
      <c r="I2983" s="198" t="s">
        <v>6885</v>
      </c>
      <c r="J2983" s="68"/>
      <c r="K2983" s="68"/>
      <c r="L2983" s="68"/>
      <c r="M2983" s="68"/>
      <c r="N2983" s="362"/>
      <c r="O2983" s="362"/>
      <c r="P2983" s="216">
        <v>0</v>
      </c>
      <c r="Q2983" s="216">
        <v>36</v>
      </c>
      <c r="R2983" s="68" t="s">
        <v>638</v>
      </c>
      <c r="S2983" s="363"/>
      <c r="T2983" s="277"/>
    </row>
    <row r="2984" spans="1:20" ht="51">
      <c r="A2984" s="192">
        <v>290</v>
      </c>
      <c r="B2984" s="68"/>
      <c r="C2984" s="214" t="s">
        <v>118</v>
      </c>
      <c r="D2984" s="215">
        <v>45169</v>
      </c>
      <c r="E2984" s="192" t="s">
        <v>5755</v>
      </c>
      <c r="F2984" s="192" t="s">
        <v>3</v>
      </c>
      <c r="G2984" s="192">
        <v>2136580</v>
      </c>
      <c r="H2984" s="68"/>
      <c r="I2984" s="198" t="s">
        <v>6886</v>
      </c>
      <c r="J2984" s="68"/>
      <c r="K2984" s="68"/>
      <c r="L2984" s="68"/>
      <c r="M2984" s="68"/>
      <c r="N2984" s="362"/>
      <c r="O2984" s="362"/>
      <c r="P2984" s="216">
        <v>0</v>
      </c>
      <c r="Q2984" s="216">
        <v>3096</v>
      </c>
      <c r="R2984" s="68" t="s">
        <v>638</v>
      </c>
      <c r="S2984" s="363"/>
      <c r="T2984" s="277"/>
    </row>
    <row r="2985" spans="1:20" ht="51">
      <c r="A2985" s="192">
        <v>290</v>
      </c>
      <c r="B2985" s="68"/>
      <c r="C2985" s="214" t="s">
        <v>118</v>
      </c>
      <c r="D2985" s="215">
        <v>45169</v>
      </c>
      <c r="E2985" s="192" t="s">
        <v>5756</v>
      </c>
      <c r="F2985" s="192" t="s">
        <v>3</v>
      </c>
      <c r="G2985" s="192">
        <v>2136582</v>
      </c>
      <c r="H2985" s="68"/>
      <c r="I2985" s="198" t="s">
        <v>6887</v>
      </c>
      <c r="J2985" s="68"/>
      <c r="K2985" s="68"/>
      <c r="L2985" s="68"/>
      <c r="M2985" s="68"/>
      <c r="N2985" s="362"/>
      <c r="O2985" s="362"/>
      <c r="P2985" s="216">
        <v>0</v>
      </c>
      <c r="Q2985" s="216">
        <v>114</v>
      </c>
      <c r="R2985" s="68" t="s">
        <v>638</v>
      </c>
      <c r="S2985" s="363"/>
      <c r="T2985" s="277"/>
    </row>
    <row r="2986" spans="1:20">
      <c r="A2986" s="384"/>
      <c r="C2986" s="385"/>
      <c r="D2986" s="386"/>
      <c r="E2986" s="384"/>
      <c r="F2986" s="384"/>
      <c r="G2986" s="384"/>
      <c r="I2986" s="387"/>
      <c r="N2986" s="377"/>
      <c r="O2986" s="377"/>
      <c r="P2986" s="234"/>
      <c r="Q2986" s="234"/>
      <c r="S2986" s="390"/>
    </row>
    <row r="2987" spans="1:20" ht="18.75">
      <c r="A2987" s="179"/>
      <c r="B2987" s="180"/>
      <c r="I2987" s="463" t="s">
        <v>554</v>
      </c>
      <c r="J2987" s="463"/>
      <c r="K2987" s="463"/>
      <c r="L2987" s="463"/>
      <c r="M2987" s="463"/>
      <c r="N2987" s="177">
        <f>+SUBTOTAL(9,N8:N1030)</f>
        <v>0</v>
      </c>
      <c r="O2987" s="177">
        <f>+SUBTOTAL(9,O8:O1030)</f>
        <v>0</v>
      </c>
      <c r="P2987" s="177">
        <f>+SUBTOTAL(9,P8:P2985)</f>
        <v>5485974633.6300135</v>
      </c>
      <c r="Q2987" s="177">
        <f>+SUBTOTAL(9,Q8:Q2985)</f>
        <v>2444942992.2099996</v>
      </c>
    </row>
    <row r="2988" spans="1:20">
      <c r="N2988" s="158"/>
      <c r="O2988" s="158"/>
      <c r="P2988" s="158"/>
      <c r="Q2988" s="158"/>
    </row>
    <row r="2989" spans="1:20">
      <c r="N2989" s="158"/>
      <c r="O2989" s="158"/>
      <c r="P2989" s="158"/>
      <c r="Q2989" s="158"/>
    </row>
    <row r="2990" spans="1:20">
      <c r="N2990" s="158"/>
      <c r="O2990" s="158"/>
      <c r="P2990" s="158"/>
      <c r="Q2990" s="158"/>
    </row>
    <row r="2991" spans="1:20">
      <c r="N2991" s="158"/>
      <c r="O2991" s="158"/>
      <c r="P2991" s="158"/>
      <c r="Q2991" s="158"/>
    </row>
    <row r="2992" spans="1:20">
      <c r="N2992" s="158"/>
      <c r="O2992" s="158"/>
      <c r="P2992" s="158"/>
      <c r="Q2992" s="158"/>
    </row>
    <row r="2993" spans="1:17">
      <c r="N2993" s="158"/>
      <c r="O2993" s="158"/>
      <c r="P2993" s="158"/>
      <c r="Q2993" s="158"/>
    </row>
    <row r="2994" spans="1:17">
      <c r="N2994" s="158"/>
      <c r="O2994" s="158"/>
      <c r="P2994" s="158"/>
      <c r="Q2994" s="158"/>
    </row>
    <row r="2995" spans="1:17">
      <c r="N2995" s="158"/>
      <c r="O2995" s="158"/>
      <c r="P2995" s="158"/>
      <c r="Q2995" s="158"/>
    </row>
    <row r="2996" spans="1:17">
      <c r="N2996" s="158"/>
      <c r="O2996" s="158"/>
      <c r="P2996" s="158"/>
      <c r="Q2996" s="158"/>
    </row>
    <row r="2997" spans="1:17">
      <c r="N2997" s="158"/>
      <c r="O2997" s="158"/>
      <c r="P2997" s="158"/>
      <c r="Q2997" s="158"/>
    </row>
    <row r="2998" spans="1:17">
      <c r="N2998" s="158"/>
      <c r="O2998" s="158"/>
      <c r="P2998" s="158"/>
      <c r="Q2998" s="158"/>
    </row>
    <row r="2999" spans="1:17">
      <c r="N2999" s="158"/>
      <c r="O2999" s="158"/>
      <c r="P2999" s="158"/>
      <c r="Q2999" s="158"/>
    </row>
    <row r="3000" spans="1:17">
      <c r="A3000" s="366" t="s">
        <v>1547</v>
      </c>
    </row>
    <row r="3001" spans="1:17">
      <c r="A3001" s="365" t="s">
        <v>1548</v>
      </c>
    </row>
    <row r="3002" spans="1:17">
      <c r="A3002" s="365" t="s">
        <v>1549</v>
      </c>
    </row>
    <row r="3003" spans="1:17">
      <c r="A3003" s="365"/>
    </row>
    <row r="3004" spans="1:17">
      <c r="A3004" s="365" t="s">
        <v>1550</v>
      </c>
    </row>
    <row r="3005" spans="1:17">
      <c r="A3005" s="365" t="s">
        <v>1551</v>
      </c>
    </row>
  </sheetData>
  <sheetProtection formatCells="0" formatColumns="0" formatRows="0" autoFilter="0"/>
  <protectedRanges>
    <protectedRange sqref="B8:B2986" name="Rango2"/>
    <protectedRange sqref="J8:M2986" name="Compr"/>
    <protectedRange sqref="H8:H2986" name="Rango3"/>
    <protectedRange sqref="T8:T2986" name="Rango4"/>
  </protectedRanges>
  <autoFilter ref="A7:T2985" xr:uid="{00000000-0001-0000-0400-000000000000}"/>
  <mergeCells count="6">
    <mergeCell ref="I2987:M2987"/>
    <mergeCell ref="N6:O6"/>
    <mergeCell ref="P6:Q6"/>
    <mergeCell ref="L6:M6"/>
    <mergeCell ref="A6:B6"/>
    <mergeCell ref="J6:K6"/>
  </mergeCells>
  <pageMargins left="0.39370078740157483" right="0.19685039370078741" top="0.31496062992125984" bottom="0.74803149606299213" header="0.31496062992125984" footer="0.31496062992125984"/>
  <pageSetup scale="56"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422"/>
  <sheetViews>
    <sheetView showGridLines="0" view="pageBreakPreview" zoomScaleNormal="115"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bestFit="1" customWidth="1"/>
    <col min="3" max="3" width="15.5703125" style="104" customWidth="1"/>
    <col min="4" max="4" width="12.28515625" style="123" bestFit="1" customWidth="1"/>
    <col min="5" max="5" width="15.85546875" style="123" hidden="1" customWidth="1" outlineLevel="1"/>
    <col min="6" max="6" width="12.28515625" style="66" customWidth="1" collapsed="1"/>
    <col min="7" max="7" width="9.42578125" style="66" customWidth="1"/>
    <col min="8" max="8" width="12.42578125" style="66" customWidth="1"/>
    <col min="9" max="9" width="50.28515625" style="72" customWidth="1"/>
    <col min="10" max="13" width="10.5703125" style="66" customWidth="1"/>
    <col min="14" max="14" width="15" style="109" customWidth="1"/>
    <col min="15" max="15" width="14.42578125" style="109" customWidth="1"/>
    <col min="16" max="17" width="15.85546875" style="109"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5" t="s">
        <v>31</v>
      </c>
      <c r="B1" s="115"/>
      <c r="C1" s="115"/>
      <c r="D1" s="120"/>
      <c r="E1" s="120"/>
      <c r="F1" s="115"/>
      <c r="G1" s="115"/>
      <c r="H1" s="115"/>
      <c r="I1" s="115"/>
      <c r="J1" s="73"/>
      <c r="K1" s="73"/>
      <c r="L1" s="115"/>
      <c r="M1" s="115"/>
      <c r="N1" s="112"/>
      <c r="O1" s="112"/>
      <c r="P1" s="112"/>
      <c r="Q1" s="112"/>
      <c r="R1" s="73"/>
      <c r="S1" s="73"/>
      <c r="T1" s="64"/>
    </row>
    <row r="2" spans="1:20" s="74" customFormat="1" ht="15.75">
      <c r="A2" s="115" t="s">
        <v>676</v>
      </c>
      <c r="B2" s="115"/>
      <c r="C2" s="115"/>
      <c r="D2" s="120"/>
      <c r="E2" s="120"/>
      <c r="F2" s="115"/>
      <c r="G2" s="115"/>
      <c r="H2" s="115"/>
      <c r="I2" s="115"/>
      <c r="J2" s="73"/>
      <c r="K2" s="73"/>
      <c r="L2" s="115"/>
      <c r="M2" s="115"/>
      <c r="N2" s="112"/>
      <c r="O2" s="112"/>
      <c r="P2" s="112"/>
      <c r="Q2" s="112"/>
      <c r="R2" s="73"/>
      <c r="S2" s="73"/>
      <c r="T2" s="64"/>
    </row>
    <row r="3" spans="1:20" s="74" customFormat="1">
      <c r="A3" s="115" t="str">
        <f>+'CUT MN'!A3</f>
        <v>CORRESPONDIENTE AL PERIODO DE ENERO A AGOSTO DE 2023</v>
      </c>
      <c r="B3" s="115"/>
      <c r="C3" s="115"/>
      <c r="D3" s="120"/>
      <c r="E3" s="120"/>
      <c r="F3" s="115"/>
      <c r="G3" s="115"/>
      <c r="H3" s="115"/>
      <c r="I3" s="115"/>
      <c r="J3" s="73"/>
      <c r="K3" s="73"/>
      <c r="L3" s="115"/>
      <c r="M3" s="115"/>
      <c r="N3" s="112"/>
      <c r="O3" s="112"/>
      <c r="P3" s="112"/>
      <c r="Q3" s="112"/>
      <c r="R3" s="73"/>
      <c r="S3" s="73"/>
      <c r="T3" s="64"/>
    </row>
    <row r="4" spans="1:20" s="74" customFormat="1">
      <c r="A4" s="65" t="str">
        <f>+'CUT MN'!A4</f>
        <v>ACTUALIZADO AL : 6 de septiembre de 2023 Hrs. 15:00</v>
      </c>
      <c r="B4" s="65"/>
      <c r="C4" s="65"/>
      <c r="D4" s="121"/>
      <c r="E4" s="121"/>
      <c r="F4" s="65"/>
      <c r="G4" s="65"/>
      <c r="H4" s="65"/>
      <c r="I4" s="65"/>
      <c r="J4" s="73"/>
      <c r="K4" s="73"/>
      <c r="L4" s="65"/>
      <c r="M4" s="65"/>
      <c r="N4" s="112"/>
      <c r="O4" s="112"/>
      <c r="P4" s="112"/>
      <c r="Q4" s="112"/>
      <c r="R4" s="73"/>
      <c r="S4" s="73"/>
      <c r="T4" s="64"/>
    </row>
    <row r="5" spans="1:20" s="74" customFormat="1">
      <c r="A5" s="65"/>
      <c r="B5" s="62"/>
      <c r="C5" s="62"/>
      <c r="D5" s="75"/>
      <c r="E5" s="75"/>
      <c r="F5" s="62"/>
      <c r="G5" s="62"/>
      <c r="H5" s="62"/>
      <c r="I5" s="70"/>
      <c r="J5" s="73"/>
      <c r="K5" s="73"/>
      <c r="L5" s="63"/>
      <c r="M5" s="73"/>
      <c r="N5" s="112"/>
      <c r="O5" s="112"/>
      <c r="P5" s="112"/>
      <c r="Q5" s="112"/>
      <c r="R5" s="73"/>
      <c r="S5" s="73"/>
      <c r="T5" s="64"/>
    </row>
    <row r="6" spans="1:20">
      <c r="A6" s="466" t="s">
        <v>1540</v>
      </c>
      <c r="B6" s="467"/>
      <c r="C6" s="103"/>
      <c r="D6" s="122"/>
      <c r="E6" s="122"/>
      <c r="F6" s="67"/>
      <c r="G6" s="67"/>
      <c r="H6" s="67"/>
      <c r="I6" s="71"/>
      <c r="J6" s="466" t="s">
        <v>1542</v>
      </c>
      <c r="K6" s="467"/>
      <c r="L6" s="466" t="s">
        <v>1543</v>
      </c>
      <c r="M6" s="467"/>
      <c r="N6" s="464" t="s">
        <v>1544</v>
      </c>
      <c r="O6" s="465"/>
      <c r="P6" s="464" t="s">
        <v>1545</v>
      </c>
      <c r="Q6" s="465"/>
      <c r="R6" s="67"/>
      <c r="S6" s="67"/>
    </row>
    <row r="7" spans="1:20" s="66" customFormat="1" ht="44.25" customHeight="1">
      <c r="A7" s="351" t="s">
        <v>657</v>
      </c>
      <c r="B7" s="351" t="s">
        <v>658</v>
      </c>
      <c r="C7" s="352" t="s">
        <v>664</v>
      </c>
      <c r="D7" s="352" t="s">
        <v>1539</v>
      </c>
      <c r="E7" s="370" t="s">
        <v>652</v>
      </c>
      <c r="F7" s="352" t="s">
        <v>653</v>
      </c>
      <c r="G7" s="352" t="s">
        <v>655</v>
      </c>
      <c r="H7" s="354" t="s">
        <v>1541</v>
      </c>
      <c r="I7" s="352" t="s">
        <v>656</v>
      </c>
      <c r="J7" s="351" t="s">
        <v>659</v>
      </c>
      <c r="K7" s="351" t="s">
        <v>662</v>
      </c>
      <c r="L7" s="351" t="s">
        <v>660</v>
      </c>
      <c r="M7" s="351" t="s">
        <v>661</v>
      </c>
      <c r="N7" s="353" t="s">
        <v>1307</v>
      </c>
      <c r="O7" s="353" t="s">
        <v>1308</v>
      </c>
      <c r="P7" s="353" t="s">
        <v>1293</v>
      </c>
      <c r="Q7" s="353" t="s">
        <v>1294</v>
      </c>
      <c r="R7" s="352" t="s">
        <v>666</v>
      </c>
      <c r="S7" s="352" t="s">
        <v>1546</v>
      </c>
      <c r="T7" s="354" t="s">
        <v>1359</v>
      </c>
    </row>
    <row r="8" spans="1:20" ht="51">
      <c r="A8" s="68" t="s">
        <v>541</v>
      </c>
      <c r="B8" s="68"/>
      <c r="C8" s="69" t="s">
        <v>590</v>
      </c>
      <c r="D8" s="108">
        <v>44930</v>
      </c>
      <c r="E8" s="108" t="s">
        <v>1865</v>
      </c>
      <c r="F8" s="192" t="s">
        <v>22</v>
      </c>
      <c r="G8" s="192">
        <v>22850</v>
      </c>
      <c r="H8" s="68"/>
      <c r="I8" s="342" t="s">
        <v>1850</v>
      </c>
      <c r="J8" s="68"/>
      <c r="K8" s="68"/>
      <c r="L8" s="68"/>
      <c r="M8" s="68"/>
      <c r="N8" s="343">
        <v>0</v>
      </c>
      <c r="O8" s="343">
        <v>0</v>
      </c>
      <c r="P8" s="344">
        <v>0.01</v>
      </c>
      <c r="Q8" s="344">
        <v>0</v>
      </c>
      <c r="R8" s="345" t="s">
        <v>638</v>
      </c>
      <c r="S8" s="364"/>
      <c r="T8" s="277"/>
    </row>
    <row r="9" spans="1:20" ht="51">
      <c r="A9" s="68" t="s">
        <v>541</v>
      </c>
      <c r="B9" s="68"/>
      <c r="C9" s="69" t="s">
        <v>590</v>
      </c>
      <c r="D9" s="108">
        <v>44935</v>
      </c>
      <c r="E9" s="108" t="s">
        <v>1866</v>
      </c>
      <c r="F9" s="192" t="s">
        <v>22</v>
      </c>
      <c r="G9" s="192">
        <v>22866</v>
      </c>
      <c r="H9" s="68"/>
      <c r="I9" s="342" t="s">
        <v>1851</v>
      </c>
      <c r="J9" s="68"/>
      <c r="K9" s="68"/>
      <c r="L9" s="68"/>
      <c r="M9" s="68"/>
      <c r="N9" s="343">
        <v>0</v>
      </c>
      <c r="O9" s="343">
        <v>0</v>
      </c>
      <c r="P9" s="344">
        <v>0.01</v>
      </c>
      <c r="Q9" s="344">
        <v>0</v>
      </c>
      <c r="R9" s="345" t="s">
        <v>638</v>
      </c>
      <c r="S9" s="364"/>
      <c r="T9" s="277"/>
    </row>
    <row r="10" spans="1:20" ht="51">
      <c r="A10" s="68" t="s">
        <v>541</v>
      </c>
      <c r="B10" s="68"/>
      <c r="C10" s="69" t="s">
        <v>590</v>
      </c>
      <c r="D10" s="108">
        <v>44936</v>
      </c>
      <c r="E10" s="108" t="s">
        <v>1867</v>
      </c>
      <c r="F10" s="192" t="s">
        <v>22</v>
      </c>
      <c r="G10" s="192">
        <v>22870</v>
      </c>
      <c r="H10" s="68"/>
      <c r="I10" s="342" t="s">
        <v>1852</v>
      </c>
      <c r="J10" s="68"/>
      <c r="K10" s="68"/>
      <c r="L10" s="68"/>
      <c r="M10" s="68"/>
      <c r="N10" s="343">
        <v>0</v>
      </c>
      <c r="O10" s="343">
        <v>0</v>
      </c>
      <c r="P10" s="344">
        <v>0.01</v>
      </c>
      <c r="Q10" s="344">
        <v>0</v>
      </c>
      <c r="R10" s="345" t="s">
        <v>638</v>
      </c>
      <c r="S10" s="364"/>
      <c r="T10" s="277"/>
    </row>
    <row r="11" spans="1:20" ht="76.5">
      <c r="A11" s="68">
        <v>681</v>
      </c>
      <c r="B11" s="68"/>
      <c r="C11" s="69" t="s">
        <v>180</v>
      </c>
      <c r="D11" s="108">
        <v>44938</v>
      </c>
      <c r="E11" s="108" t="s">
        <v>1868</v>
      </c>
      <c r="F11" s="192" t="s">
        <v>6</v>
      </c>
      <c r="G11" s="192">
        <v>1051940</v>
      </c>
      <c r="H11" s="68"/>
      <c r="I11" s="342" t="s">
        <v>1853</v>
      </c>
      <c r="J11" s="68"/>
      <c r="K11" s="68"/>
      <c r="L11" s="68"/>
      <c r="M11" s="68"/>
      <c r="N11" s="343">
        <v>0</v>
      </c>
      <c r="O11" s="343">
        <v>943.11</v>
      </c>
      <c r="P11" s="344">
        <v>0</v>
      </c>
      <c r="Q11" s="344">
        <v>6469.73</v>
      </c>
      <c r="R11" s="345" t="s">
        <v>638</v>
      </c>
      <c r="S11" s="364"/>
      <c r="T11" s="277"/>
    </row>
    <row r="12" spans="1:20" ht="51">
      <c r="A12" s="68" t="s">
        <v>541</v>
      </c>
      <c r="B12" s="68"/>
      <c r="C12" s="69" t="s">
        <v>590</v>
      </c>
      <c r="D12" s="108">
        <v>44939</v>
      </c>
      <c r="E12" s="108" t="s">
        <v>1869</v>
      </c>
      <c r="F12" s="192" t="s">
        <v>22</v>
      </c>
      <c r="G12" s="192">
        <v>22883</v>
      </c>
      <c r="H12" s="68"/>
      <c r="I12" s="342" t="s">
        <v>1854</v>
      </c>
      <c r="J12" s="68"/>
      <c r="K12" s="68"/>
      <c r="L12" s="68"/>
      <c r="M12" s="68"/>
      <c r="N12" s="343">
        <v>0</v>
      </c>
      <c r="O12" s="343">
        <v>0</v>
      </c>
      <c r="P12" s="344">
        <v>0.01</v>
      </c>
      <c r="Q12" s="344">
        <v>0</v>
      </c>
      <c r="R12" s="345" t="s">
        <v>638</v>
      </c>
      <c r="S12" s="364"/>
      <c r="T12" s="277"/>
    </row>
    <row r="13" spans="1:20" ht="51">
      <c r="A13" s="68" t="s">
        <v>541</v>
      </c>
      <c r="B13" s="68"/>
      <c r="C13" s="69" t="s">
        <v>590</v>
      </c>
      <c r="D13" s="108">
        <v>44942</v>
      </c>
      <c r="E13" s="108" t="s">
        <v>1870</v>
      </c>
      <c r="F13" s="192" t="s">
        <v>22</v>
      </c>
      <c r="G13" s="192">
        <v>22887</v>
      </c>
      <c r="H13" s="68"/>
      <c r="I13" s="342" t="s">
        <v>1855</v>
      </c>
      <c r="J13" s="68"/>
      <c r="K13" s="68"/>
      <c r="L13" s="68"/>
      <c r="M13" s="68"/>
      <c r="N13" s="343">
        <v>0</v>
      </c>
      <c r="O13" s="343">
        <v>0</v>
      </c>
      <c r="P13" s="344">
        <v>0</v>
      </c>
      <c r="Q13" s="344">
        <v>0.01</v>
      </c>
      <c r="R13" s="345" t="s">
        <v>638</v>
      </c>
      <c r="S13" s="364"/>
      <c r="T13" s="277"/>
    </row>
    <row r="14" spans="1:20" ht="51">
      <c r="A14" s="68" t="s">
        <v>541</v>
      </c>
      <c r="B14" s="68"/>
      <c r="C14" s="69" t="s">
        <v>590</v>
      </c>
      <c r="D14" s="108">
        <v>44944</v>
      </c>
      <c r="E14" s="108" t="s">
        <v>1871</v>
      </c>
      <c r="F14" s="192" t="s">
        <v>22</v>
      </c>
      <c r="G14" s="192">
        <v>22895</v>
      </c>
      <c r="H14" s="68"/>
      <c r="I14" s="342" t="s">
        <v>1856</v>
      </c>
      <c r="J14" s="68"/>
      <c r="K14" s="68"/>
      <c r="L14" s="68"/>
      <c r="M14" s="68"/>
      <c r="N14" s="343">
        <v>0</v>
      </c>
      <c r="O14" s="343">
        <v>0</v>
      </c>
      <c r="P14" s="344">
        <v>0</v>
      </c>
      <c r="Q14" s="344">
        <v>0.01</v>
      </c>
      <c r="R14" s="345" t="s">
        <v>638</v>
      </c>
      <c r="S14" s="364"/>
      <c r="T14" s="277"/>
    </row>
    <row r="15" spans="1:20" ht="51">
      <c r="A15" s="68" t="s">
        <v>541</v>
      </c>
      <c r="B15" s="68"/>
      <c r="C15" s="69" t="s">
        <v>590</v>
      </c>
      <c r="D15" s="108">
        <v>44945</v>
      </c>
      <c r="E15" s="108" t="s">
        <v>1872</v>
      </c>
      <c r="F15" s="192" t="s">
        <v>22</v>
      </c>
      <c r="G15" s="192">
        <v>22899</v>
      </c>
      <c r="H15" s="68"/>
      <c r="I15" s="342" t="s">
        <v>1857</v>
      </c>
      <c r="J15" s="68"/>
      <c r="K15" s="68"/>
      <c r="L15" s="68"/>
      <c r="M15" s="68"/>
      <c r="N15" s="343">
        <v>0</v>
      </c>
      <c r="O15" s="343">
        <v>0</v>
      </c>
      <c r="P15" s="344">
        <v>0.01</v>
      </c>
      <c r="Q15" s="344">
        <v>0</v>
      </c>
      <c r="R15" s="345" t="s">
        <v>638</v>
      </c>
      <c r="S15" s="364"/>
      <c r="T15" s="277"/>
    </row>
    <row r="16" spans="1:20" ht="63.75">
      <c r="A16" s="68" t="s">
        <v>542</v>
      </c>
      <c r="B16" s="68"/>
      <c r="C16" s="69" t="s">
        <v>691</v>
      </c>
      <c r="D16" s="108">
        <v>44946</v>
      </c>
      <c r="E16" s="108" t="s">
        <v>1873</v>
      </c>
      <c r="F16" s="192" t="s">
        <v>19</v>
      </c>
      <c r="G16" s="192">
        <v>16976</v>
      </c>
      <c r="H16" s="68"/>
      <c r="I16" s="342" t="s">
        <v>1858</v>
      </c>
      <c r="J16" s="68"/>
      <c r="K16" s="68"/>
      <c r="L16" s="68"/>
      <c r="M16" s="68"/>
      <c r="N16" s="343">
        <v>5199004.6500000004</v>
      </c>
      <c r="O16" s="343">
        <v>0</v>
      </c>
      <c r="P16" s="344">
        <v>35665171.899999999</v>
      </c>
      <c r="Q16" s="344">
        <v>0</v>
      </c>
      <c r="R16" s="345" t="s">
        <v>638</v>
      </c>
      <c r="S16" s="364"/>
      <c r="T16" s="277"/>
    </row>
    <row r="17" spans="1:20" ht="51">
      <c r="A17" s="68" t="s">
        <v>541</v>
      </c>
      <c r="B17" s="68"/>
      <c r="C17" s="69" t="s">
        <v>590</v>
      </c>
      <c r="D17" s="108">
        <v>44946</v>
      </c>
      <c r="E17" s="108" t="s">
        <v>1874</v>
      </c>
      <c r="F17" s="192" t="s">
        <v>22</v>
      </c>
      <c r="G17" s="192">
        <v>22903</v>
      </c>
      <c r="H17" s="68"/>
      <c r="I17" s="342" t="s">
        <v>1859</v>
      </c>
      <c r="J17" s="68"/>
      <c r="K17" s="68"/>
      <c r="L17" s="68"/>
      <c r="M17" s="68"/>
      <c r="N17" s="343">
        <v>0</v>
      </c>
      <c r="O17" s="343">
        <v>0</v>
      </c>
      <c r="P17" s="344">
        <v>0</v>
      </c>
      <c r="Q17" s="344">
        <v>0.01</v>
      </c>
      <c r="R17" s="345" t="s">
        <v>638</v>
      </c>
      <c r="S17" s="364"/>
      <c r="T17" s="277"/>
    </row>
    <row r="18" spans="1:20" ht="51">
      <c r="A18" s="68" t="s">
        <v>541</v>
      </c>
      <c r="B18" s="68"/>
      <c r="C18" s="69" t="s">
        <v>590</v>
      </c>
      <c r="D18" s="108">
        <v>44950</v>
      </c>
      <c r="E18" s="108" t="s">
        <v>1875</v>
      </c>
      <c r="F18" s="192" t="s">
        <v>22</v>
      </c>
      <c r="G18" s="192">
        <v>22907</v>
      </c>
      <c r="H18" s="68"/>
      <c r="I18" s="342" t="s">
        <v>1860</v>
      </c>
      <c r="J18" s="68"/>
      <c r="K18" s="68"/>
      <c r="L18" s="68"/>
      <c r="M18" s="68"/>
      <c r="N18" s="343">
        <v>0</v>
      </c>
      <c r="O18" s="343">
        <v>0</v>
      </c>
      <c r="P18" s="344">
        <v>0.01</v>
      </c>
      <c r="Q18" s="344">
        <v>0</v>
      </c>
      <c r="R18" s="345" t="s">
        <v>638</v>
      </c>
      <c r="S18" s="364"/>
      <c r="T18" s="277"/>
    </row>
    <row r="19" spans="1:20" ht="51">
      <c r="A19" s="68" t="s">
        <v>541</v>
      </c>
      <c r="B19" s="68"/>
      <c r="C19" s="69" t="s">
        <v>590</v>
      </c>
      <c r="D19" s="108">
        <v>44951</v>
      </c>
      <c r="E19" s="108" t="s">
        <v>1876</v>
      </c>
      <c r="F19" s="192" t="s">
        <v>22</v>
      </c>
      <c r="G19" s="192">
        <v>22911</v>
      </c>
      <c r="H19" s="68"/>
      <c r="I19" s="342" t="s">
        <v>1861</v>
      </c>
      <c r="J19" s="68"/>
      <c r="K19" s="68"/>
      <c r="L19" s="68"/>
      <c r="M19" s="68"/>
      <c r="N19" s="343">
        <v>0</v>
      </c>
      <c r="O19" s="343">
        <v>0</v>
      </c>
      <c r="P19" s="344">
        <v>0</v>
      </c>
      <c r="Q19" s="344">
        <v>0.01</v>
      </c>
      <c r="R19" s="345" t="s">
        <v>638</v>
      </c>
      <c r="S19" s="364"/>
      <c r="T19" s="277"/>
    </row>
    <row r="20" spans="1:20" ht="51">
      <c r="A20" s="68" t="s">
        <v>541</v>
      </c>
      <c r="B20" s="68"/>
      <c r="C20" s="69" t="s">
        <v>590</v>
      </c>
      <c r="D20" s="108">
        <v>44952</v>
      </c>
      <c r="E20" s="108" t="s">
        <v>1877</v>
      </c>
      <c r="F20" s="192" t="s">
        <v>22</v>
      </c>
      <c r="G20" s="192">
        <v>22916</v>
      </c>
      <c r="H20" s="68"/>
      <c r="I20" s="342" t="s">
        <v>1862</v>
      </c>
      <c r="J20" s="68"/>
      <c r="K20" s="68"/>
      <c r="L20" s="68"/>
      <c r="M20" s="68"/>
      <c r="N20" s="343">
        <v>0</v>
      </c>
      <c r="O20" s="343">
        <v>0</v>
      </c>
      <c r="P20" s="344">
        <v>0</v>
      </c>
      <c r="Q20" s="344">
        <v>0.01</v>
      </c>
      <c r="R20" s="345" t="s">
        <v>638</v>
      </c>
      <c r="S20" s="364"/>
      <c r="T20" s="277"/>
    </row>
    <row r="21" spans="1:20" ht="51">
      <c r="A21" s="68" t="s">
        <v>541</v>
      </c>
      <c r="B21" s="68"/>
      <c r="C21" s="69" t="s">
        <v>590</v>
      </c>
      <c r="D21" s="108">
        <v>44953</v>
      </c>
      <c r="E21" s="108" t="s">
        <v>1878</v>
      </c>
      <c r="F21" s="192" t="s">
        <v>22</v>
      </c>
      <c r="G21" s="192">
        <v>22921</v>
      </c>
      <c r="H21" s="68"/>
      <c r="I21" s="342" t="s">
        <v>1863</v>
      </c>
      <c r="J21" s="68"/>
      <c r="K21" s="68"/>
      <c r="L21" s="68"/>
      <c r="M21" s="68"/>
      <c r="N21" s="343">
        <v>0</v>
      </c>
      <c r="O21" s="343">
        <v>0</v>
      </c>
      <c r="P21" s="344">
        <v>0.01</v>
      </c>
      <c r="Q21" s="344">
        <v>0</v>
      </c>
      <c r="R21" s="345" t="s">
        <v>638</v>
      </c>
      <c r="S21" s="364"/>
      <c r="T21" s="277"/>
    </row>
    <row r="22" spans="1:20" ht="51">
      <c r="A22" s="68" t="s">
        <v>541</v>
      </c>
      <c r="B22" s="68"/>
      <c r="C22" s="69" t="s">
        <v>590</v>
      </c>
      <c r="D22" s="108">
        <v>44957</v>
      </c>
      <c r="E22" s="108" t="s">
        <v>1879</v>
      </c>
      <c r="F22" s="192" t="s">
        <v>22</v>
      </c>
      <c r="G22" s="192">
        <v>22929</v>
      </c>
      <c r="H22" s="68"/>
      <c r="I22" s="342" t="s">
        <v>1864</v>
      </c>
      <c r="J22" s="68"/>
      <c r="K22" s="68"/>
      <c r="L22" s="68"/>
      <c r="M22" s="68"/>
      <c r="N22" s="343">
        <v>0</v>
      </c>
      <c r="O22" s="343">
        <v>0</v>
      </c>
      <c r="P22" s="344">
        <v>0.02</v>
      </c>
      <c r="Q22" s="344">
        <v>0</v>
      </c>
      <c r="R22" s="345" t="s">
        <v>638</v>
      </c>
      <c r="S22" s="364"/>
      <c r="T22" s="277"/>
    </row>
    <row r="23" spans="1:20" ht="51">
      <c r="A23" s="68" t="s">
        <v>541</v>
      </c>
      <c r="B23" s="68"/>
      <c r="C23" s="69" t="s">
        <v>590</v>
      </c>
      <c r="D23" s="108">
        <v>44960</v>
      </c>
      <c r="E23" s="108" t="s">
        <v>2535</v>
      </c>
      <c r="F23" s="192" t="s">
        <v>22</v>
      </c>
      <c r="G23" s="192">
        <v>22942</v>
      </c>
      <c r="H23" s="68"/>
      <c r="I23" s="342" t="s">
        <v>2486</v>
      </c>
      <c r="J23" s="68"/>
      <c r="K23" s="68"/>
      <c r="L23" s="68"/>
      <c r="M23" s="68"/>
      <c r="N23" s="343">
        <v>0</v>
      </c>
      <c r="O23" s="343">
        <v>0</v>
      </c>
      <c r="P23" s="344">
        <v>0</v>
      </c>
      <c r="Q23" s="344">
        <v>0.01</v>
      </c>
      <c r="R23" s="345" t="s">
        <v>638</v>
      </c>
      <c r="S23" s="364"/>
      <c r="T23" s="277"/>
    </row>
    <row r="24" spans="1:20" ht="51">
      <c r="A24" s="68" t="s">
        <v>541</v>
      </c>
      <c r="B24" s="68"/>
      <c r="C24" s="69" t="s">
        <v>590</v>
      </c>
      <c r="D24" s="108">
        <v>44963</v>
      </c>
      <c r="E24" s="108" t="s">
        <v>2536</v>
      </c>
      <c r="F24" s="192" t="s">
        <v>22</v>
      </c>
      <c r="G24" s="192">
        <v>22946</v>
      </c>
      <c r="H24" s="68"/>
      <c r="I24" s="342" t="s">
        <v>2487</v>
      </c>
      <c r="J24" s="68"/>
      <c r="K24" s="68"/>
      <c r="L24" s="68"/>
      <c r="M24" s="68"/>
      <c r="N24" s="343">
        <v>0</v>
      </c>
      <c r="O24" s="343">
        <v>0</v>
      </c>
      <c r="P24" s="344">
        <v>0.02</v>
      </c>
      <c r="Q24" s="344">
        <v>0</v>
      </c>
      <c r="R24" s="345" t="s">
        <v>638</v>
      </c>
      <c r="S24" s="364"/>
      <c r="T24" s="277"/>
    </row>
    <row r="25" spans="1:20" ht="51">
      <c r="A25" s="68" t="s">
        <v>541</v>
      </c>
      <c r="B25" s="68"/>
      <c r="C25" s="69" t="s">
        <v>590</v>
      </c>
      <c r="D25" s="108">
        <v>44964</v>
      </c>
      <c r="E25" s="108" t="s">
        <v>2537</v>
      </c>
      <c r="F25" s="192" t="s">
        <v>22</v>
      </c>
      <c r="G25" s="192">
        <v>22950</v>
      </c>
      <c r="H25" s="68"/>
      <c r="I25" s="342" t="s">
        <v>2488</v>
      </c>
      <c r="J25" s="68"/>
      <c r="K25" s="68"/>
      <c r="L25" s="68"/>
      <c r="M25" s="68"/>
      <c r="N25" s="343">
        <v>0</v>
      </c>
      <c r="O25" s="343">
        <v>0</v>
      </c>
      <c r="P25" s="344">
        <v>0.01</v>
      </c>
      <c r="Q25" s="344">
        <v>0</v>
      </c>
      <c r="R25" s="345" t="s">
        <v>638</v>
      </c>
      <c r="S25" s="364"/>
      <c r="T25" s="277"/>
    </row>
    <row r="26" spans="1:20" ht="51">
      <c r="A26" s="68" t="s">
        <v>541</v>
      </c>
      <c r="B26" s="68"/>
      <c r="C26" s="69" t="s">
        <v>590</v>
      </c>
      <c r="D26" s="108">
        <v>44965</v>
      </c>
      <c r="E26" s="108" t="s">
        <v>2538</v>
      </c>
      <c r="F26" s="192" t="s">
        <v>22</v>
      </c>
      <c r="G26" s="192">
        <v>22955</v>
      </c>
      <c r="H26" s="68"/>
      <c r="I26" s="342" t="s">
        <v>2489</v>
      </c>
      <c r="J26" s="68"/>
      <c r="K26" s="68"/>
      <c r="L26" s="68"/>
      <c r="M26" s="68"/>
      <c r="N26" s="343">
        <v>0</v>
      </c>
      <c r="O26" s="343">
        <v>0</v>
      </c>
      <c r="P26" s="344">
        <v>0.01</v>
      </c>
      <c r="Q26" s="344">
        <v>0</v>
      </c>
      <c r="R26" s="345" t="s">
        <v>638</v>
      </c>
      <c r="S26" s="364"/>
      <c r="T26" s="277"/>
    </row>
    <row r="27" spans="1:20" ht="51">
      <c r="A27" s="68" t="s">
        <v>541</v>
      </c>
      <c r="B27" s="68"/>
      <c r="C27" s="69" t="s">
        <v>590</v>
      </c>
      <c r="D27" s="108">
        <v>44966</v>
      </c>
      <c r="E27" s="108" t="s">
        <v>2539</v>
      </c>
      <c r="F27" s="192" t="s">
        <v>22</v>
      </c>
      <c r="G27" s="192">
        <v>22959</v>
      </c>
      <c r="H27" s="68"/>
      <c r="I27" s="342" t="s">
        <v>2490</v>
      </c>
      <c r="J27" s="68"/>
      <c r="K27" s="68"/>
      <c r="L27" s="68"/>
      <c r="M27" s="68"/>
      <c r="N27" s="343">
        <v>0</v>
      </c>
      <c r="O27" s="343">
        <v>0</v>
      </c>
      <c r="P27" s="344">
        <v>0.02</v>
      </c>
      <c r="Q27" s="344">
        <v>0</v>
      </c>
      <c r="R27" s="345" t="s">
        <v>638</v>
      </c>
      <c r="S27" s="364"/>
      <c r="T27" s="277"/>
    </row>
    <row r="28" spans="1:20" ht="51">
      <c r="A28" s="68" t="s">
        <v>541</v>
      </c>
      <c r="B28" s="68"/>
      <c r="C28" s="69" t="s">
        <v>590</v>
      </c>
      <c r="D28" s="108">
        <v>44967</v>
      </c>
      <c r="E28" s="108" t="s">
        <v>2540</v>
      </c>
      <c r="F28" s="192" t="s">
        <v>22</v>
      </c>
      <c r="G28" s="192">
        <v>22963</v>
      </c>
      <c r="H28" s="68"/>
      <c r="I28" s="342" t="s">
        <v>2491</v>
      </c>
      <c r="J28" s="68"/>
      <c r="K28" s="68"/>
      <c r="L28" s="68"/>
      <c r="M28" s="68"/>
      <c r="N28" s="343">
        <v>0</v>
      </c>
      <c r="O28" s="343">
        <v>0</v>
      </c>
      <c r="P28" s="344">
        <v>0</v>
      </c>
      <c r="Q28" s="344">
        <v>0.01</v>
      </c>
      <c r="R28" s="345" t="s">
        <v>638</v>
      </c>
      <c r="S28" s="364"/>
      <c r="T28" s="277"/>
    </row>
    <row r="29" spans="1:20" ht="51">
      <c r="A29" s="68" t="s">
        <v>541</v>
      </c>
      <c r="B29" s="68"/>
      <c r="C29" s="69" t="s">
        <v>590</v>
      </c>
      <c r="D29" s="108">
        <v>44970</v>
      </c>
      <c r="E29" s="108" t="s">
        <v>2541</v>
      </c>
      <c r="F29" s="192" t="s">
        <v>22</v>
      </c>
      <c r="G29" s="192">
        <v>22967</v>
      </c>
      <c r="H29" s="68"/>
      <c r="I29" s="342" t="s">
        <v>2492</v>
      </c>
      <c r="J29" s="68"/>
      <c r="K29" s="68"/>
      <c r="L29" s="68"/>
      <c r="M29" s="68"/>
      <c r="N29" s="343">
        <v>0</v>
      </c>
      <c r="O29" s="343">
        <v>0</v>
      </c>
      <c r="P29" s="344">
        <v>0.01</v>
      </c>
      <c r="Q29" s="344">
        <v>0</v>
      </c>
      <c r="R29" s="345" t="s">
        <v>638</v>
      </c>
      <c r="S29" s="364"/>
      <c r="T29" s="277"/>
    </row>
    <row r="30" spans="1:20" ht="51">
      <c r="A30" s="68" t="s">
        <v>541</v>
      </c>
      <c r="B30" s="68"/>
      <c r="C30" s="69" t="s">
        <v>590</v>
      </c>
      <c r="D30" s="108">
        <v>44971</v>
      </c>
      <c r="E30" s="108" t="s">
        <v>2542</v>
      </c>
      <c r="F30" s="192" t="s">
        <v>22</v>
      </c>
      <c r="G30" s="192">
        <v>22972</v>
      </c>
      <c r="H30" s="68"/>
      <c r="I30" s="342" t="s">
        <v>2493</v>
      </c>
      <c r="J30" s="68"/>
      <c r="K30" s="68"/>
      <c r="L30" s="68"/>
      <c r="M30" s="68"/>
      <c r="N30" s="343">
        <v>0</v>
      </c>
      <c r="O30" s="343">
        <v>0</v>
      </c>
      <c r="P30" s="344">
        <v>0</v>
      </c>
      <c r="Q30" s="344">
        <v>0.01</v>
      </c>
      <c r="R30" s="345" t="s">
        <v>638</v>
      </c>
      <c r="S30" s="364"/>
      <c r="T30" s="277"/>
    </row>
    <row r="31" spans="1:20" ht="51">
      <c r="A31" s="68" t="s">
        <v>541</v>
      </c>
      <c r="B31" s="68"/>
      <c r="C31" s="69" t="s">
        <v>590</v>
      </c>
      <c r="D31" s="108">
        <v>44972</v>
      </c>
      <c r="E31" s="108" t="s">
        <v>2543</v>
      </c>
      <c r="F31" s="192" t="s">
        <v>22</v>
      </c>
      <c r="G31" s="192">
        <v>22976</v>
      </c>
      <c r="H31" s="68"/>
      <c r="I31" s="342" t="s">
        <v>2494</v>
      </c>
      <c r="J31" s="68"/>
      <c r="K31" s="68"/>
      <c r="L31" s="68"/>
      <c r="M31" s="68"/>
      <c r="N31" s="343">
        <v>0</v>
      </c>
      <c r="O31" s="343">
        <v>0</v>
      </c>
      <c r="P31" s="344">
        <v>0.01</v>
      </c>
      <c r="Q31" s="344">
        <v>0</v>
      </c>
      <c r="R31" s="345" t="s">
        <v>638</v>
      </c>
      <c r="S31" s="364"/>
      <c r="T31" s="277"/>
    </row>
    <row r="32" spans="1:20" ht="51">
      <c r="A32" s="68" t="s">
        <v>541</v>
      </c>
      <c r="B32" s="68"/>
      <c r="C32" s="69" t="s">
        <v>590</v>
      </c>
      <c r="D32" s="108">
        <v>44973</v>
      </c>
      <c r="E32" s="108" t="s">
        <v>2544</v>
      </c>
      <c r="F32" s="192" t="s">
        <v>22</v>
      </c>
      <c r="G32" s="192">
        <v>22980</v>
      </c>
      <c r="H32" s="68"/>
      <c r="I32" s="342" t="s">
        <v>2495</v>
      </c>
      <c r="J32" s="68"/>
      <c r="K32" s="68"/>
      <c r="L32" s="68"/>
      <c r="M32" s="68"/>
      <c r="N32" s="343">
        <v>0</v>
      </c>
      <c r="O32" s="343">
        <v>0</v>
      </c>
      <c r="P32" s="344">
        <v>0</v>
      </c>
      <c r="Q32" s="344">
        <v>0.01</v>
      </c>
      <c r="R32" s="345" t="s">
        <v>638</v>
      </c>
      <c r="S32" s="364"/>
      <c r="T32" s="277"/>
    </row>
    <row r="33" spans="1:20" ht="51">
      <c r="A33" s="68" t="s">
        <v>541</v>
      </c>
      <c r="B33" s="68"/>
      <c r="C33" s="69" t="s">
        <v>590</v>
      </c>
      <c r="D33" s="108">
        <v>44974</v>
      </c>
      <c r="E33" s="108" t="s">
        <v>2545</v>
      </c>
      <c r="F33" s="192" t="s">
        <v>22</v>
      </c>
      <c r="G33" s="192">
        <v>22984</v>
      </c>
      <c r="H33" s="68"/>
      <c r="I33" s="342" t="s">
        <v>2496</v>
      </c>
      <c r="J33" s="68"/>
      <c r="K33" s="68"/>
      <c r="L33" s="68"/>
      <c r="M33" s="68"/>
      <c r="N33" s="343">
        <v>0</v>
      </c>
      <c r="O33" s="343">
        <v>0</v>
      </c>
      <c r="P33" s="344">
        <v>0</v>
      </c>
      <c r="Q33" s="344">
        <v>0.01</v>
      </c>
      <c r="R33" s="345" t="s">
        <v>638</v>
      </c>
      <c r="S33" s="364"/>
      <c r="T33" s="277"/>
    </row>
    <row r="34" spans="1:20" ht="51">
      <c r="A34" s="68" t="s">
        <v>541</v>
      </c>
      <c r="B34" s="68"/>
      <c r="C34" s="69" t="s">
        <v>590</v>
      </c>
      <c r="D34" s="108">
        <v>44979</v>
      </c>
      <c r="E34" s="108" t="s">
        <v>2546</v>
      </c>
      <c r="F34" s="192" t="s">
        <v>22</v>
      </c>
      <c r="G34" s="192">
        <v>22988</v>
      </c>
      <c r="H34" s="68"/>
      <c r="I34" s="342" t="s">
        <v>2497</v>
      </c>
      <c r="J34" s="68"/>
      <c r="K34" s="68"/>
      <c r="L34" s="68"/>
      <c r="M34" s="68"/>
      <c r="N34" s="343">
        <v>0</v>
      </c>
      <c r="O34" s="343">
        <v>0</v>
      </c>
      <c r="P34" s="344">
        <v>0.01</v>
      </c>
      <c r="Q34" s="344">
        <v>0</v>
      </c>
      <c r="R34" s="345" t="s">
        <v>638</v>
      </c>
      <c r="S34" s="364"/>
      <c r="T34" s="277"/>
    </row>
    <row r="35" spans="1:20" ht="51">
      <c r="A35" s="68" t="s">
        <v>541</v>
      </c>
      <c r="B35" s="68"/>
      <c r="C35" s="69" t="s">
        <v>590</v>
      </c>
      <c r="D35" s="108">
        <v>44980</v>
      </c>
      <c r="E35" s="108" t="s">
        <v>2547</v>
      </c>
      <c r="F35" s="192" t="s">
        <v>22</v>
      </c>
      <c r="G35" s="192">
        <v>22992</v>
      </c>
      <c r="H35" s="68"/>
      <c r="I35" s="342" t="s">
        <v>2498</v>
      </c>
      <c r="J35" s="68"/>
      <c r="K35" s="68"/>
      <c r="L35" s="68"/>
      <c r="M35" s="68"/>
      <c r="N35" s="343">
        <v>0</v>
      </c>
      <c r="O35" s="343">
        <v>0</v>
      </c>
      <c r="P35" s="344">
        <v>0</v>
      </c>
      <c r="Q35" s="344">
        <v>0.02</v>
      </c>
      <c r="R35" s="345" t="s">
        <v>638</v>
      </c>
      <c r="S35" s="364"/>
      <c r="T35" s="277"/>
    </row>
    <row r="36" spans="1:20" ht="51">
      <c r="A36" s="68" t="s">
        <v>541</v>
      </c>
      <c r="B36" s="68"/>
      <c r="C36" s="69" t="s">
        <v>590</v>
      </c>
      <c r="D36" s="108">
        <v>44984</v>
      </c>
      <c r="E36" s="108" t="s">
        <v>2548</v>
      </c>
      <c r="F36" s="192" t="s">
        <v>22</v>
      </c>
      <c r="G36" s="192">
        <v>23001</v>
      </c>
      <c r="H36" s="68"/>
      <c r="I36" s="342" t="s">
        <v>2499</v>
      </c>
      <c r="J36" s="68"/>
      <c r="K36" s="68"/>
      <c r="L36" s="68"/>
      <c r="M36" s="68"/>
      <c r="N36" s="343">
        <v>0</v>
      </c>
      <c r="O36" s="343">
        <v>0</v>
      </c>
      <c r="P36" s="344">
        <v>0.01</v>
      </c>
      <c r="Q36" s="344">
        <v>0</v>
      </c>
      <c r="R36" s="345" t="s">
        <v>638</v>
      </c>
      <c r="S36" s="364"/>
      <c r="T36" s="277"/>
    </row>
    <row r="37" spans="1:20" ht="51">
      <c r="A37" s="68" t="s">
        <v>541</v>
      </c>
      <c r="B37" s="68"/>
      <c r="C37" s="69" t="s">
        <v>590</v>
      </c>
      <c r="D37" s="108">
        <v>44986</v>
      </c>
      <c r="E37" s="108" t="s">
        <v>2549</v>
      </c>
      <c r="F37" s="192" t="s">
        <v>22</v>
      </c>
      <c r="G37" s="192">
        <v>23010</v>
      </c>
      <c r="H37" s="68"/>
      <c r="I37" s="342" t="s">
        <v>2500</v>
      </c>
      <c r="J37" s="68"/>
      <c r="K37" s="68"/>
      <c r="L37" s="68"/>
      <c r="M37" s="68"/>
      <c r="N37" s="343">
        <v>0</v>
      </c>
      <c r="O37" s="343">
        <v>0</v>
      </c>
      <c r="P37" s="344">
        <v>0.01</v>
      </c>
      <c r="Q37" s="344">
        <v>0</v>
      </c>
      <c r="R37" s="345" t="s">
        <v>638</v>
      </c>
      <c r="S37" s="364"/>
      <c r="T37" s="277"/>
    </row>
    <row r="38" spans="1:20" ht="51">
      <c r="A38" s="68" t="s">
        <v>541</v>
      </c>
      <c r="B38" s="68"/>
      <c r="C38" s="69" t="s">
        <v>590</v>
      </c>
      <c r="D38" s="108">
        <v>44988</v>
      </c>
      <c r="E38" s="108" t="s">
        <v>2550</v>
      </c>
      <c r="F38" s="192" t="s">
        <v>22</v>
      </c>
      <c r="G38" s="192">
        <v>23018</v>
      </c>
      <c r="H38" s="68"/>
      <c r="I38" s="342" t="s">
        <v>2501</v>
      </c>
      <c r="J38" s="68"/>
      <c r="K38" s="68"/>
      <c r="L38" s="68"/>
      <c r="M38" s="68"/>
      <c r="N38" s="343">
        <v>0</v>
      </c>
      <c r="O38" s="343">
        <v>0</v>
      </c>
      <c r="P38" s="344">
        <v>0.01</v>
      </c>
      <c r="Q38" s="344">
        <v>0</v>
      </c>
      <c r="R38" s="345" t="s">
        <v>638</v>
      </c>
      <c r="S38" s="364"/>
      <c r="T38" s="277"/>
    </row>
    <row r="39" spans="1:20" ht="51">
      <c r="A39" s="68" t="s">
        <v>541</v>
      </c>
      <c r="B39" s="68"/>
      <c r="C39" s="69" t="s">
        <v>590</v>
      </c>
      <c r="D39" s="108">
        <v>44991</v>
      </c>
      <c r="E39" s="108" t="s">
        <v>2551</v>
      </c>
      <c r="F39" s="192" t="s">
        <v>22</v>
      </c>
      <c r="G39" s="192">
        <v>23026</v>
      </c>
      <c r="H39" s="68"/>
      <c r="I39" s="342" t="s">
        <v>2502</v>
      </c>
      <c r="J39" s="68"/>
      <c r="K39" s="68"/>
      <c r="L39" s="68"/>
      <c r="M39" s="68"/>
      <c r="N39" s="343">
        <v>0</v>
      </c>
      <c r="O39" s="343">
        <v>0</v>
      </c>
      <c r="P39" s="344">
        <v>0</v>
      </c>
      <c r="Q39" s="344">
        <v>0.02</v>
      </c>
      <c r="R39" s="345" t="s">
        <v>638</v>
      </c>
      <c r="S39" s="364"/>
      <c r="T39" s="277"/>
    </row>
    <row r="40" spans="1:20" ht="51">
      <c r="A40" s="68" t="s">
        <v>541</v>
      </c>
      <c r="B40" s="68"/>
      <c r="C40" s="69" t="s">
        <v>590</v>
      </c>
      <c r="D40" s="108">
        <v>44992</v>
      </c>
      <c r="E40" s="108" t="s">
        <v>2552</v>
      </c>
      <c r="F40" s="192" t="s">
        <v>22</v>
      </c>
      <c r="G40" s="192">
        <v>23031</v>
      </c>
      <c r="H40" s="68"/>
      <c r="I40" s="342" t="s">
        <v>2503</v>
      </c>
      <c r="J40" s="68"/>
      <c r="K40" s="68"/>
      <c r="L40" s="68"/>
      <c r="M40" s="68"/>
      <c r="N40" s="343">
        <v>0</v>
      </c>
      <c r="O40" s="343">
        <v>0</v>
      </c>
      <c r="P40" s="344">
        <v>0.01</v>
      </c>
      <c r="Q40" s="344">
        <v>0</v>
      </c>
      <c r="R40" s="345" t="s">
        <v>638</v>
      </c>
      <c r="S40" s="364"/>
      <c r="T40" s="277"/>
    </row>
    <row r="41" spans="1:20" ht="51">
      <c r="A41" s="68" t="s">
        <v>541</v>
      </c>
      <c r="B41" s="68"/>
      <c r="C41" s="69" t="s">
        <v>590</v>
      </c>
      <c r="D41" s="108">
        <v>44993</v>
      </c>
      <c r="E41" s="108" t="s">
        <v>2553</v>
      </c>
      <c r="F41" s="192" t="s">
        <v>22</v>
      </c>
      <c r="G41" s="192">
        <v>23035</v>
      </c>
      <c r="H41" s="68"/>
      <c r="I41" s="342" t="s">
        <v>2504</v>
      </c>
      <c r="J41" s="68"/>
      <c r="K41" s="68"/>
      <c r="L41" s="68"/>
      <c r="M41" s="68"/>
      <c r="N41" s="343">
        <v>0</v>
      </c>
      <c r="O41" s="343">
        <v>0</v>
      </c>
      <c r="P41" s="344">
        <v>0</v>
      </c>
      <c r="Q41" s="344">
        <v>0.01</v>
      </c>
      <c r="R41" s="345" t="s">
        <v>638</v>
      </c>
      <c r="S41" s="364"/>
      <c r="T41" s="277"/>
    </row>
    <row r="42" spans="1:20" ht="51">
      <c r="A42" s="68" t="s">
        <v>541</v>
      </c>
      <c r="B42" s="68"/>
      <c r="C42" s="69" t="s">
        <v>590</v>
      </c>
      <c r="D42" s="108">
        <v>44995</v>
      </c>
      <c r="E42" s="108" t="s">
        <v>7115</v>
      </c>
      <c r="F42" s="192" t="s">
        <v>22</v>
      </c>
      <c r="G42" s="192">
        <v>23045</v>
      </c>
      <c r="H42" s="68"/>
      <c r="I42" s="342" t="s">
        <v>2505</v>
      </c>
      <c r="J42" s="68"/>
      <c r="K42" s="68"/>
      <c r="L42" s="68"/>
      <c r="M42" s="68"/>
      <c r="N42" s="343">
        <v>0</v>
      </c>
      <c r="O42" s="343">
        <v>0</v>
      </c>
      <c r="P42" s="344">
        <v>0</v>
      </c>
      <c r="Q42" s="344">
        <v>0.01</v>
      </c>
      <c r="R42" s="345" t="s">
        <v>638</v>
      </c>
      <c r="S42" s="364"/>
      <c r="T42" s="277"/>
    </row>
    <row r="43" spans="1:20" ht="51">
      <c r="A43" s="68" t="s">
        <v>541</v>
      </c>
      <c r="B43" s="68"/>
      <c r="C43" s="69" t="s">
        <v>590</v>
      </c>
      <c r="D43" s="108">
        <v>45000</v>
      </c>
      <c r="E43" s="108" t="s">
        <v>7116</v>
      </c>
      <c r="F43" s="192" t="s">
        <v>22</v>
      </c>
      <c r="G43" s="192">
        <v>23061</v>
      </c>
      <c r="H43" s="68"/>
      <c r="I43" s="342" t="s">
        <v>2506</v>
      </c>
      <c r="J43" s="68"/>
      <c r="K43" s="68"/>
      <c r="L43" s="68"/>
      <c r="M43" s="68"/>
      <c r="N43" s="343">
        <v>0</v>
      </c>
      <c r="O43" s="343">
        <v>0</v>
      </c>
      <c r="P43" s="344">
        <v>0.04</v>
      </c>
      <c r="Q43" s="344">
        <v>0</v>
      </c>
      <c r="R43" s="345" t="s">
        <v>638</v>
      </c>
      <c r="S43" s="364"/>
      <c r="T43" s="277"/>
    </row>
    <row r="44" spans="1:20" ht="51">
      <c r="A44" s="68" t="s">
        <v>541</v>
      </c>
      <c r="B44" s="68"/>
      <c r="C44" s="69" t="s">
        <v>590</v>
      </c>
      <c r="D44" s="108">
        <v>45001</v>
      </c>
      <c r="E44" s="108" t="s">
        <v>7117</v>
      </c>
      <c r="F44" s="192" t="s">
        <v>22</v>
      </c>
      <c r="G44" s="192">
        <v>23065</v>
      </c>
      <c r="H44" s="68"/>
      <c r="I44" s="342" t="s">
        <v>2507</v>
      </c>
      <c r="J44" s="68"/>
      <c r="K44" s="68"/>
      <c r="L44" s="68"/>
      <c r="M44" s="68"/>
      <c r="N44" s="343">
        <v>0</v>
      </c>
      <c r="O44" s="343">
        <v>0</v>
      </c>
      <c r="P44" s="344">
        <v>0.01</v>
      </c>
      <c r="Q44" s="344">
        <v>0</v>
      </c>
      <c r="R44" s="345" t="s">
        <v>638</v>
      </c>
      <c r="S44" s="364"/>
      <c r="T44" s="277"/>
    </row>
    <row r="45" spans="1:20" ht="51">
      <c r="A45" s="68" t="s">
        <v>541</v>
      </c>
      <c r="B45" s="68"/>
      <c r="C45" s="69" t="s">
        <v>590</v>
      </c>
      <c r="D45" s="108">
        <v>45002</v>
      </c>
      <c r="E45" s="108" t="s">
        <v>7118</v>
      </c>
      <c r="F45" s="192" t="s">
        <v>22</v>
      </c>
      <c r="G45" s="192">
        <v>23069</v>
      </c>
      <c r="H45" s="68"/>
      <c r="I45" s="342" t="s">
        <v>2508</v>
      </c>
      <c r="J45" s="68"/>
      <c r="K45" s="68"/>
      <c r="L45" s="68"/>
      <c r="M45" s="68"/>
      <c r="N45" s="343">
        <v>0</v>
      </c>
      <c r="O45" s="343">
        <v>0</v>
      </c>
      <c r="P45" s="344">
        <v>0.01</v>
      </c>
      <c r="Q45" s="344">
        <v>0</v>
      </c>
      <c r="R45" s="345" t="s">
        <v>638</v>
      </c>
      <c r="S45" s="364"/>
      <c r="T45" s="277"/>
    </row>
    <row r="46" spans="1:20" ht="51">
      <c r="A46" s="68" t="s">
        <v>541</v>
      </c>
      <c r="B46" s="68"/>
      <c r="C46" s="69" t="s">
        <v>590</v>
      </c>
      <c r="D46" s="108">
        <v>45009</v>
      </c>
      <c r="E46" s="108" t="s">
        <v>7119</v>
      </c>
      <c r="F46" s="192" t="s">
        <v>22</v>
      </c>
      <c r="G46" s="192">
        <v>23097</v>
      </c>
      <c r="H46" s="68"/>
      <c r="I46" s="342" t="s">
        <v>2509</v>
      </c>
      <c r="J46" s="68"/>
      <c r="K46" s="68"/>
      <c r="L46" s="68"/>
      <c r="M46" s="68"/>
      <c r="N46" s="343">
        <v>0</v>
      </c>
      <c r="O46" s="343">
        <v>0</v>
      </c>
      <c r="P46" s="344">
        <v>0</v>
      </c>
      <c r="Q46" s="344">
        <v>0.01</v>
      </c>
      <c r="R46" s="345" t="s">
        <v>638</v>
      </c>
      <c r="S46" s="364"/>
      <c r="T46" s="277"/>
    </row>
    <row r="47" spans="1:20" ht="51">
      <c r="A47" s="68" t="s">
        <v>541</v>
      </c>
      <c r="B47" s="68"/>
      <c r="C47" s="69" t="s">
        <v>590</v>
      </c>
      <c r="D47" s="108">
        <v>45012</v>
      </c>
      <c r="E47" s="108" t="s">
        <v>7120</v>
      </c>
      <c r="F47" s="192" t="s">
        <v>22</v>
      </c>
      <c r="G47" s="192">
        <v>23104</v>
      </c>
      <c r="H47" s="68"/>
      <c r="I47" s="342" t="s">
        <v>2510</v>
      </c>
      <c r="J47" s="68"/>
      <c r="K47" s="68"/>
      <c r="L47" s="68"/>
      <c r="M47" s="68"/>
      <c r="N47" s="343">
        <v>0</v>
      </c>
      <c r="O47" s="343">
        <v>0</v>
      </c>
      <c r="P47" s="344">
        <v>0</v>
      </c>
      <c r="Q47" s="344">
        <v>0.01</v>
      </c>
      <c r="R47" s="345" t="s">
        <v>638</v>
      </c>
      <c r="S47" s="364"/>
      <c r="T47" s="277"/>
    </row>
    <row r="48" spans="1:20" ht="51">
      <c r="A48" s="68" t="s">
        <v>541</v>
      </c>
      <c r="B48" s="68"/>
      <c r="C48" s="69" t="s">
        <v>590</v>
      </c>
      <c r="D48" s="108">
        <v>45013</v>
      </c>
      <c r="E48" s="108" t="s">
        <v>7121</v>
      </c>
      <c r="F48" s="192" t="s">
        <v>22</v>
      </c>
      <c r="G48" s="192">
        <v>23108</v>
      </c>
      <c r="H48" s="68"/>
      <c r="I48" s="342" t="s">
        <v>2511</v>
      </c>
      <c r="J48" s="68"/>
      <c r="K48" s="68"/>
      <c r="L48" s="68"/>
      <c r="M48" s="68"/>
      <c r="N48" s="343">
        <v>0</v>
      </c>
      <c r="O48" s="343">
        <v>0</v>
      </c>
      <c r="P48" s="344">
        <v>0.01</v>
      </c>
      <c r="Q48" s="344">
        <v>0</v>
      </c>
      <c r="R48" s="345" t="s">
        <v>638</v>
      </c>
      <c r="S48" s="364"/>
      <c r="T48" s="277"/>
    </row>
    <row r="49" spans="1:20" ht="51">
      <c r="A49" s="68" t="s">
        <v>541</v>
      </c>
      <c r="B49" s="68"/>
      <c r="C49" s="69" t="s">
        <v>590</v>
      </c>
      <c r="D49" s="108">
        <v>45015</v>
      </c>
      <c r="E49" s="108" t="s">
        <v>7122</v>
      </c>
      <c r="F49" s="192" t="s">
        <v>22</v>
      </c>
      <c r="G49" s="192">
        <v>23117</v>
      </c>
      <c r="H49" s="68"/>
      <c r="I49" s="342" t="s">
        <v>2512</v>
      </c>
      <c r="J49" s="68"/>
      <c r="K49" s="68"/>
      <c r="L49" s="68"/>
      <c r="M49" s="68"/>
      <c r="N49" s="343">
        <v>0</v>
      </c>
      <c r="O49" s="343">
        <v>0</v>
      </c>
      <c r="P49" s="344">
        <v>0.01</v>
      </c>
      <c r="Q49" s="344">
        <v>0</v>
      </c>
      <c r="R49" s="345" t="s">
        <v>638</v>
      </c>
      <c r="S49" s="364"/>
      <c r="T49" s="277"/>
    </row>
    <row r="50" spans="1:20" ht="51">
      <c r="A50" s="68" t="s">
        <v>541</v>
      </c>
      <c r="B50" s="68"/>
      <c r="C50" s="69" t="s">
        <v>590</v>
      </c>
      <c r="D50" s="108">
        <v>45020</v>
      </c>
      <c r="E50" s="108" t="s">
        <v>7123</v>
      </c>
      <c r="F50" s="192" t="s">
        <v>22</v>
      </c>
      <c r="G50" s="192">
        <v>23135</v>
      </c>
      <c r="H50" s="68"/>
      <c r="I50" s="342" t="s">
        <v>2897</v>
      </c>
      <c r="J50" s="68"/>
      <c r="K50" s="68"/>
      <c r="L50" s="68"/>
      <c r="M50" s="68"/>
      <c r="N50" s="343">
        <v>0</v>
      </c>
      <c r="O50" s="343">
        <v>0</v>
      </c>
      <c r="P50" s="344">
        <v>0.01</v>
      </c>
      <c r="Q50" s="344">
        <v>0</v>
      </c>
      <c r="R50" s="345" t="s">
        <v>638</v>
      </c>
      <c r="S50" s="364"/>
      <c r="T50" s="277"/>
    </row>
    <row r="51" spans="1:20" ht="102">
      <c r="A51" s="68">
        <v>203</v>
      </c>
      <c r="B51" s="68"/>
      <c r="C51" s="69" t="s">
        <v>86</v>
      </c>
      <c r="D51" s="108">
        <v>45021</v>
      </c>
      <c r="E51" s="108" t="s">
        <v>7124</v>
      </c>
      <c r="F51" s="192" t="s">
        <v>601</v>
      </c>
      <c r="G51" s="192">
        <v>18010</v>
      </c>
      <c r="H51" s="68"/>
      <c r="I51" s="342" t="s">
        <v>2898</v>
      </c>
      <c r="J51" s="68"/>
      <c r="K51" s="68"/>
      <c r="L51" s="68"/>
      <c r="M51" s="68"/>
      <c r="N51" s="343">
        <v>219.14</v>
      </c>
      <c r="O51" s="343">
        <v>0</v>
      </c>
      <c r="P51" s="344">
        <v>1503.3</v>
      </c>
      <c r="Q51" s="344">
        <v>0</v>
      </c>
      <c r="R51" s="345" t="s">
        <v>638</v>
      </c>
      <c r="S51" s="364"/>
      <c r="T51" s="277"/>
    </row>
    <row r="52" spans="1:20" ht="51">
      <c r="A52" s="68" t="s">
        <v>541</v>
      </c>
      <c r="B52" s="68"/>
      <c r="C52" s="69" t="s">
        <v>590</v>
      </c>
      <c r="D52" s="108">
        <v>45022</v>
      </c>
      <c r="E52" s="108" t="s">
        <v>7125</v>
      </c>
      <c r="F52" s="192" t="s">
        <v>22</v>
      </c>
      <c r="G52" s="192">
        <v>23143</v>
      </c>
      <c r="H52" s="68"/>
      <c r="I52" s="342" t="s">
        <v>2899</v>
      </c>
      <c r="J52" s="68"/>
      <c r="K52" s="68"/>
      <c r="L52" s="68"/>
      <c r="M52" s="68"/>
      <c r="N52" s="343">
        <v>0</v>
      </c>
      <c r="O52" s="343">
        <v>0</v>
      </c>
      <c r="P52" s="344">
        <v>0.01</v>
      </c>
      <c r="Q52" s="344">
        <v>0</v>
      </c>
      <c r="R52" s="345" t="s">
        <v>638</v>
      </c>
      <c r="S52" s="364"/>
      <c r="T52" s="277"/>
    </row>
    <row r="53" spans="1:20" ht="51">
      <c r="A53" s="68" t="s">
        <v>541</v>
      </c>
      <c r="B53" s="68"/>
      <c r="C53" s="69" t="s">
        <v>590</v>
      </c>
      <c r="D53" s="108">
        <v>45026</v>
      </c>
      <c r="E53" s="108" t="s">
        <v>7126</v>
      </c>
      <c r="F53" s="192" t="s">
        <v>22</v>
      </c>
      <c r="G53" s="192">
        <v>23148</v>
      </c>
      <c r="H53" s="68"/>
      <c r="I53" s="342" t="s">
        <v>2900</v>
      </c>
      <c r="J53" s="68"/>
      <c r="K53" s="68"/>
      <c r="L53" s="68"/>
      <c r="M53" s="68"/>
      <c r="N53" s="343">
        <v>0</v>
      </c>
      <c r="O53" s="343">
        <v>0</v>
      </c>
      <c r="P53" s="344">
        <v>0.01</v>
      </c>
      <c r="Q53" s="344">
        <v>0</v>
      </c>
      <c r="R53" s="345" t="s">
        <v>638</v>
      </c>
      <c r="S53" s="364"/>
      <c r="T53" s="277"/>
    </row>
    <row r="54" spans="1:20" ht="51">
      <c r="A54" s="68" t="s">
        <v>541</v>
      </c>
      <c r="B54" s="68"/>
      <c r="C54" s="69" t="s">
        <v>590</v>
      </c>
      <c r="D54" s="108">
        <v>45027</v>
      </c>
      <c r="E54" s="108" t="s">
        <v>7127</v>
      </c>
      <c r="F54" s="192" t="s">
        <v>22</v>
      </c>
      <c r="G54" s="192">
        <v>23153</v>
      </c>
      <c r="H54" s="68"/>
      <c r="I54" s="342" t="s">
        <v>2901</v>
      </c>
      <c r="J54" s="68"/>
      <c r="K54" s="68"/>
      <c r="L54" s="68"/>
      <c r="M54" s="68"/>
      <c r="N54" s="343">
        <v>0</v>
      </c>
      <c r="O54" s="343">
        <v>0</v>
      </c>
      <c r="P54" s="344">
        <v>0</v>
      </c>
      <c r="Q54" s="344">
        <v>0.02</v>
      </c>
      <c r="R54" s="345" t="s">
        <v>638</v>
      </c>
      <c r="S54" s="364"/>
      <c r="T54" s="277"/>
    </row>
    <row r="55" spans="1:20" ht="51">
      <c r="A55" s="68" t="s">
        <v>541</v>
      </c>
      <c r="B55" s="68"/>
      <c r="C55" s="69" t="s">
        <v>590</v>
      </c>
      <c r="D55" s="108">
        <v>45028</v>
      </c>
      <c r="E55" s="108" t="s">
        <v>7128</v>
      </c>
      <c r="F55" s="192" t="s">
        <v>22</v>
      </c>
      <c r="G55" s="192">
        <v>23157</v>
      </c>
      <c r="H55" s="68"/>
      <c r="I55" s="342" t="s">
        <v>2902</v>
      </c>
      <c r="J55" s="68"/>
      <c r="K55" s="68"/>
      <c r="L55" s="68"/>
      <c r="M55" s="68"/>
      <c r="N55" s="343">
        <v>0</v>
      </c>
      <c r="O55" s="343">
        <v>0</v>
      </c>
      <c r="P55" s="344">
        <v>0.02</v>
      </c>
      <c r="Q55" s="344">
        <v>0</v>
      </c>
      <c r="R55" s="345" t="s">
        <v>638</v>
      </c>
      <c r="S55" s="364"/>
      <c r="T55" s="277"/>
    </row>
    <row r="56" spans="1:20" ht="51">
      <c r="A56" s="68" t="s">
        <v>541</v>
      </c>
      <c r="B56" s="68"/>
      <c r="C56" s="69" t="s">
        <v>590</v>
      </c>
      <c r="D56" s="108">
        <v>45029</v>
      </c>
      <c r="E56" s="108" t="s">
        <v>7129</v>
      </c>
      <c r="F56" s="192" t="s">
        <v>22</v>
      </c>
      <c r="G56" s="192">
        <v>23161</v>
      </c>
      <c r="H56" s="68"/>
      <c r="I56" s="342" t="s">
        <v>2903</v>
      </c>
      <c r="J56" s="68"/>
      <c r="K56" s="68"/>
      <c r="L56" s="68"/>
      <c r="M56" s="68"/>
      <c r="N56" s="343">
        <v>0</v>
      </c>
      <c r="O56" s="343">
        <v>0</v>
      </c>
      <c r="P56" s="344">
        <v>0.01</v>
      </c>
      <c r="Q56" s="344">
        <v>0</v>
      </c>
      <c r="R56" s="345" t="s">
        <v>638</v>
      </c>
      <c r="S56" s="364"/>
      <c r="T56" s="277"/>
    </row>
    <row r="57" spans="1:20" ht="51">
      <c r="A57" s="68" t="s">
        <v>541</v>
      </c>
      <c r="B57" s="68"/>
      <c r="C57" s="69" t="s">
        <v>590</v>
      </c>
      <c r="D57" s="108">
        <v>45030</v>
      </c>
      <c r="E57" s="108" t="s">
        <v>7130</v>
      </c>
      <c r="F57" s="192" t="s">
        <v>22</v>
      </c>
      <c r="G57" s="192">
        <v>23166</v>
      </c>
      <c r="H57" s="68"/>
      <c r="I57" s="342" t="s">
        <v>2904</v>
      </c>
      <c r="J57" s="68"/>
      <c r="K57" s="68"/>
      <c r="L57" s="68"/>
      <c r="M57" s="68"/>
      <c r="N57" s="343">
        <v>0</v>
      </c>
      <c r="O57" s="343">
        <v>0</v>
      </c>
      <c r="P57" s="344">
        <v>0</v>
      </c>
      <c r="Q57" s="344">
        <v>0.01</v>
      </c>
      <c r="R57" s="345" t="s">
        <v>638</v>
      </c>
      <c r="S57" s="364"/>
      <c r="T57" s="277"/>
    </row>
    <row r="58" spans="1:20" ht="51">
      <c r="A58" s="68" t="s">
        <v>542</v>
      </c>
      <c r="B58" s="68"/>
      <c r="C58" s="69" t="s">
        <v>691</v>
      </c>
      <c r="D58" s="108">
        <v>45033</v>
      </c>
      <c r="E58" s="108" t="s">
        <v>7131</v>
      </c>
      <c r="F58" s="192" t="s">
        <v>19</v>
      </c>
      <c r="G58" s="192">
        <v>17236</v>
      </c>
      <c r="H58" s="68"/>
      <c r="I58" s="342" t="s">
        <v>2905</v>
      </c>
      <c r="J58" s="68"/>
      <c r="K58" s="68"/>
      <c r="L58" s="68"/>
      <c r="M58" s="68"/>
      <c r="N58" s="343">
        <v>1181.0899999999999</v>
      </c>
      <c r="O58" s="343">
        <v>0</v>
      </c>
      <c r="P58" s="344">
        <v>8102.28</v>
      </c>
      <c r="Q58" s="344">
        <v>0</v>
      </c>
      <c r="R58" s="345" t="s">
        <v>638</v>
      </c>
      <c r="S58" s="364"/>
      <c r="T58" s="277"/>
    </row>
    <row r="59" spans="1:20" ht="51">
      <c r="A59" s="68" t="s">
        <v>541</v>
      </c>
      <c r="B59" s="68"/>
      <c r="C59" s="69" t="s">
        <v>590</v>
      </c>
      <c r="D59" s="108">
        <v>45033</v>
      </c>
      <c r="E59" s="108" t="s">
        <v>7132</v>
      </c>
      <c r="F59" s="192" t="s">
        <v>22</v>
      </c>
      <c r="G59" s="192">
        <v>23175</v>
      </c>
      <c r="H59" s="68"/>
      <c r="I59" s="342" t="s">
        <v>2906</v>
      </c>
      <c r="J59" s="68"/>
      <c r="K59" s="68"/>
      <c r="L59" s="68"/>
      <c r="M59" s="68"/>
      <c r="N59" s="343">
        <v>0</v>
      </c>
      <c r="O59" s="343">
        <v>0</v>
      </c>
      <c r="P59" s="344">
        <v>0.03</v>
      </c>
      <c r="Q59" s="344">
        <v>0</v>
      </c>
      <c r="R59" s="345" t="s">
        <v>638</v>
      </c>
      <c r="S59" s="364"/>
      <c r="T59" s="277"/>
    </row>
    <row r="60" spans="1:20" ht="51">
      <c r="A60" s="68" t="s">
        <v>541</v>
      </c>
      <c r="B60" s="68"/>
      <c r="C60" s="69" t="s">
        <v>590</v>
      </c>
      <c r="D60" s="108">
        <v>45034</v>
      </c>
      <c r="E60" s="108" t="s">
        <v>7133</v>
      </c>
      <c r="F60" s="192" t="s">
        <v>22</v>
      </c>
      <c r="G60" s="192">
        <v>23180</v>
      </c>
      <c r="H60" s="68"/>
      <c r="I60" s="342" t="s">
        <v>2907</v>
      </c>
      <c r="J60" s="68"/>
      <c r="K60" s="68"/>
      <c r="L60" s="68"/>
      <c r="M60" s="68"/>
      <c r="N60" s="343">
        <v>0</v>
      </c>
      <c r="O60" s="343">
        <v>0</v>
      </c>
      <c r="P60" s="344">
        <v>0.01</v>
      </c>
      <c r="Q60" s="344">
        <v>0</v>
      </c>
      <c r="R60" s="345" t="s">
        <v>638</v>
      </c>
      <c r="S60" s="364"/>
      <c r="T60" s="277"/>
    </row>
    <row r="61" spans="1:20" ht="51">
      <c r="A61" s="68" t="s">
        <v>541</v>
      </c>
      <c r="B61" s="68"/>
      <c r="C61" s="69" t="s">
        <v>590</v>
      </c>
      <c r="D61" s="108">
        <v>45035</v>
      </c>
      <c r="E61" s="108" t="s">
        <v>7134</v>
      </c>
      <c r="F61" s="192" t="s">
        <v>22</v>
      </c>
      <c r="G61" s="192">
        <v>23184</v>
      </c>
      <c r="H61" s="68"/>
      <c r="I61" s="342" t="s">
        <v>2908</v>
      </c>
      <c r="J61" s="68"/>
      <c r="K61" s="68"/>
      <c r="L61" s="68"/>
      <c r="M61" s="68"/>
      <c r="N61" s="343">
        <v>0</v>
      </c>
      <c r="O61" s="343">
        <v>0</v>
      </c>
      <c r="P61" s="344">
        <v>0</v>
      </c>
      <c r="Q61" s="344">
        <v>0.01</v>
      </c>
      <c r="R61" s="345" t="s">
        <v>638</v>
      </c>
      <c r="S61" s="364"/>
      <c r="T61" s="277"/>
    </row>
    <row r="62" spans="1:20" ht="51">
      <c r="A62" s="68" t="s">
        <v>541</v>
      </c>
      <c r="B62" s="68"/>
      <c r="C62" s="69" t="s">
        <v>590</v>
      </c>
      <c r="D62" s="108">
        <v>45036</v>
      </c>
      <c r="E62" s="108" t="s">
        <v>7135</v>
      </c>
      <c r="F62" s="192" t="s">
        <v>22</v>
      </c>
      <c r="G62" s="192">
        <v>23188</v>
      </c>
      <c r="H62" s="68"/>
      <c r="I62" s="342" t="s">
        <v>2909</v>
      </c>
      <c r="J62" s="68"/>
      <c r="K62" s="68"/>
      <c r="L62" s="68"/>
      <c r="M62" s="68"/>
      <c r="N62" s="343">
        <v>0</v>
      </c>
      <c r="O62" s="343">
        <v>0</v>
      </c>
      <c r="P62" s="344">
        <v>0</v>
      </c>
      <c r="Q62" s="344">
        <v>0.01</v>
      </c>
      <c r="R62" s="345" t="s">
        <v>638</v>
      </c>
      <c r="S62" s="364"/>
      <c r="T62" s="277"/>
    </row>
    <row r="63" spans="1:20" ht="51">
      <c r="A63" s="68" t="s">
        <v>541</v>
      </c>
      <c r="B63" s="68"/>
      <c r="C63" s="69" t="s">
        <v>590</v>
      </c>
      <c r="D63" s="108">
        <v>45037</v>
      </c>
      <c r="E63" s="108" t="s">
        <v>7136</v>
      </c>
      <c r="F63" s="192" t="s">
        <v>22</v>
      </c>
      <c r="G63" s="192">
        <v>23193</v>
      </c>
      <c r="H63" s="68"/>
      <c r="I63" s="342" t="s">
        <v>2910</v>
      </c>
      <c r="J63" s="68"/>
      <c r="K63" s="68"/>
      <c r="L63" s="68"/>
      <c r="M63" s="68"/>
      <c r="N63" s="343">
        <v>0</v>
      </c>
      <c r="O63" s="343">
        <v>0</v>
      </c>
      <c r="P63" s="344">
        <v>0.01</v>
      </c>
      <c r="Q63" s="344">
        <v>0</v>
      </c>
      <c r="R63" s="345" t="s">
        <v>638</v>
      </c>
      <c r="S63" s="364"/>
      <c r="T63" s="277"/>
    </row>
    <row r="64" spans="1:20" ht="51">
      <c r="A64" s="68" t="s">
        <v>541</v>
      </c>
      <c r="B64" s="68"/>
      <c r="C64" s="69" t="s">
        <v>590</v>
      </c>
      <c r="D64" s="108">
        <v>45040</v>
      </c>
      <c r="E64" s="108" t="s">
        <v>7137</v>
      </c>
      <c r="F64" s="192" t="s">
        <v>22</v>
      </c>
      <c r="G64" s="192">
        <v>23201</v>
      </c>
      <c r="H64" s="68"/>
      <c r="I64" s="342" t="s">
        <v>2911</v>
      </c>
      <c r="J64" s="68"/>
      <c r="K64" s="68"/>
      <c r="L64" s="68"/>
      <c r="M64" s="68"/>
      <c r="N64" s="343">
        <v>0</v>
      </c>
      <c r="O64" s="343">
        <v>0</v>
      </c>
      <c r="P64" s="344">
        <v>0.03</v>
      </c>
      <c r="Q64" s="344">
        <v>0</v>
      </c>
      <c r="R64" s="345" t="s">
        <v>638</v>
      </c>
      <c r="S64" s="364"/>
      <c r="T64" s="277"/>
    </row>
    <row r="65" spans="1:20" ht="51">
      <c r="A65" s="68" t="s">
        <v>541</v>
      </c>
      <c r="B65" s="68"/>
      <c r="C65" s="69" t="s">
        <v>590</v>
      </c>
      <c r="D65" s="108">
        <v>45041</v>
      </c>
      <c r="E65" s="108" t="s">
        <v>7138</v>
      </c>
      <c r="F65" s="192" t="s">
        <v>22</v>
      </c>
      <c r="G65" s="192">
        <v>23205</v>
      </c>
      <c r="H65" s="68"/>
      <c r="I65" s="342" t="s">
        <v>2912</v>
      </c>
      <c r="J65" s="68"/>
      <c r="K65" s="68"/>
      <c r="L65" s="68"/>
      <c r="M65" s="68"/>
      <c r="N65" s="343">
        <v>0</v>
      </c>
      <c r="O65" s="343">
        <v>0</v>
      </c>
      <c r="P65" s="344">
        <v>0.02</v>
      </c>
      <c r="Q65" s="344">
        <v>0</v>
      </c>
      <c r="R65" s="345" t="s">
        <v>638</v>
      </c>
      <c r="S65" s="364"/>
      <c r="T65" s="277"/>
    </row>
    <row r="66" spans="1:20" ht="51">
      <c r="A66" s="68" t="s">
        <v>541</v>
      </c>
      <c r="B66" s="68"/>
      <c r="C66" s="69" t="s">
        <v>590</v>
      </c>
      <c r="D66" s="108">
        <v>45043</v>
      </c>
      <c r="E66" s="108" t="s">
        <v>7139</v>
      </c>
      <c r="F66" s="192" t="s">
        <v>22</v>
      </c>
      <c r="G66" s="192">
        <v>23216</v>
      </c>
      <c r="H66" s="68"/>
      <c r="I66" s="342" t="s">
        <v>2913</v>
      </c>
      <c r="J66" s="68"/>
      <c r="K66" s="68"/>
      <c r="L66" s="68"/>
      <c r="M66" s="68"/>
      <c r="N66" s="343">
        <v>0</v>
      </c>
      <c r="O66" s="343">
        <v>0</v>
      </c>
      <c r="P66" s="344">
        <v>0.01</v>
      </c>
      <c r="Q66" s="344">
        <v>0</v>
      </c>
      <c r="R66" s="345" t="s">
        <v>638</v>
      </c>
      <c r="S66" s="364"/>
      <c r="T66" s="277"/>
    </row>
    <row r="67" spans="1:20" ht="51">
      <c r="A67" s="68" t="s">
        <v>541</v>
      </c>
      <c r="B67" s="68"/>
      <c r="C67" s="69" t="s">
        <v>590</v>
      </c>
      <c r="D67" s="108">
        <v>45044</v>
      </c>
      <c r="E67" s="108" t="s">
        <v>7140</v>
      </c>
      <c r="F67" s="192" t="s">
        <v>22</v>
      </c>
      <c r="G67" s="192">
        <v>23221</v>
      </c>
      <c r="H67" s="68"/>
      <c r="I67" s="342" t="s">
        <v>2914</v>
      </c>
      <c r="J67" s="68"/>
      <c r="K67" s="68"/>
      <c r="L67" s="68"/>
      <c r="M67" s="68"/>
      <c r="N67" s="343">
        <v>0</v>
      </c>
      <c r="O67" s="343">
        <v>0</v>
      </c>
      <c r="P67" s="344">
        <v>0.01</v>
      </c>
      <c r="Q67" s="344">
        <v>0</v>
      </c>
      <c r="R67" s="345" t="s">
        <v>638</v>
      </c>
      <c r="S67" s="364"/>
      <c r="T67" s="277"/>
    </row>
    <row r="68" spans="1:20" ht="63.75">
      <c r="A68" s="68">
        <v>513</v>
      </c>
      <c r="B68" s="68"/>
      <c r="C68" s="69" t="s">
        <v>160</v>
      </c>
      <c r="D68" s="108">
        <v>45048</v>
      </c>
      <c r="E68" s="108" t="s">
        <v>7141</v>
      </c>
      <c r="F68" s="192" t="s">
        <v>6</v>
      </c>
      <c r="G68" s="192">
        <v>2255647</v>
      </c>
      <c r="H68" s="68"/>
      <c r="I68" s="342" t="s">
        <v>3268</v>
      </c>
      <c r="J68" s="68"/>
      <c r="K68" s="68"/>
      <c r="L68" s="68"/>
      <c r="M68" s="68"/>
      <c r="N68" s="343">
        <v>0</v>
      </c>
      <c r="O68" s="343">
        <v>3154.28</v>
      </c>
      <c r="P68" s="344">
        <v>0</v>
      </c>
      <c r="Q68" s="344">
        <v>21638.36</v>
      </c>
      <c r="R68" s="345" t="s">
        <v>638</v>
      </c>
      <c r="S68" s="364"/>
      <c r="T68" s="277"/>
    </row>
    <row r="69" spans="1:20" ht="51">
      <c r="A69" s="68" t="s">
        <v>541</v>
      </c>
      <c r="B69" s="68"/>
      <c r="C69" s="69" t="s">
        <v>590</v>
      </c>
      <c r="D69" s="108">
        <v>45048</v>
      </c>
      <c r="E69" s="108" t="s">
        <v>7142</v>
      </c>
      <c r="F69" s="192" t="s">
        <v>22</v>
      </c>
      <c r="G69" s="192">
        <v>23228</v>
      </c>
      <c r="H69" s="68"/>
      <c r="I69" s="342" t="s">
        <v>3269</v>
      </c>
      <c r="J69" s="68"/>
      <c r="K69" s="68"/>
      <c r="L69" s="68"/>
      <c r="M69" s="68"/>
      <c r="N69" s="343">
        <v>0</v>
      </c>
      <c r="O69" s="343">
        <v>0</v>
      </c>
      <c r="P69" s="344">
        <v>0.01</v>
      </c>
      <c r="Q69" s="344">
        <v>0</v>
      </c>
      <c r="R69" s="345" t="s">
        <v>638</v>
      </c>
      <c r="S69" s="364"/>
      <c r="T69" s="277"/>
    </row>
    <row r="70" spans="1:20" ht="51">
      <c r="A70" s="68" t="s">
        <v>541</v>
      </c>
      <c r="B70" s="68"/>
      <c r="C70" s="69" t="s">
        <v>590</v>
      </c>
      <c r="D70" s="108">
        <v>45049</v>
      </c>
      <c r="E70" s="108" t="s">
        <v>7143</v>
      </c>
      <c r="F70" s="192" t="s">
        <v>22</v>
      </c>
      <c r="G70" s="192">
        <v>23233</v>
      </c>
      <c r="H70" s="68"/>
      <c r="I70" s="342" t="s">
        <v>3270</v>
      </c>
      <c r="J70" s="68"/>
      <c r="K70" s="68"/>
      <c r="L70" s="68"/>
      <c r="M70" s="68"/>
      <c r="N70" s="343">
        <v>0</v>
      </c>
      <c r="O70" s="343">
        <v>0</v>
      </c>
      <c r="P70" s="344">
        <v>0.02</v>
      </c>
      <c r="Q70" s="344">
        <v>0</v>
      </c>
      <c r="R70" s="345" t="s">
        <v>638</v>
      </c>
      <c r="S70" s="364"/>
      <c r="T70" s="277"/>
    </row>
    <row r="71" spans="1:20" ht="51">
      <c r="A71" s="68" t="s">
        <v>541</v>
      </c>
      <c r="B71" s="68"/>
      <c r="C71" s="69" t="s">
        <v>590</v>
      </c>
      <c r="D71" s="108">
        <v>45050</v>
      </c>
      <c r="E71" s="108" t="s">
        <v>7144</v>
      </c>
      <c r="F71" s="192" t="s">
        <v>22</v>
      </c>
      <c r="G71" s="192">
        <v>23237</v>
      </c>
      <c r="H71" s="68"/>
      <c r="I71" s="342" t="s">
        <v>3271</v>
      </c>
      <c r="J71" s="68"/>
      <c r="K71" s="68"/>
      <c r="L71" s="68"/>
      <c r="M71" s="68"/>
      <c r="N71" s="343">
        <v>0</v>
      </c>
      <c r="O71" s="343">
        <v>0</v>
      </c>
      <c r="P71" s="344">
        <v>0.01</v>
      </c>
      <c r="Q71" s="344">
        <v>0</v>
      </c>
      <c r="R71" s="345" t="s">
        <v>638</v>
      </c>
      <c r="S71" s="364"/>
      <c r="T71" s="277"/>
    </row>
    <row r="72" spans="1:20" ht="51">
      <c r="A72" s="68" t="s">
        <v>541</v>
      </c>
      <c r="B72" s="68"/>
      <c r="C72" s="69" t="s">
        <v>590</v>
      </c>
      <c r="D72" s="108">
        <v>45051</v>
      </c>
      <c r="E72" s="108" t="s">
        <v>7145</v>
      </c>
      <c r="F72" s="192" t="s">
        <v>22</v>
      </c>
      <c r="G72" s="192">
        <v>23241</v>
      </c>
      <c r="H72" s="68"/>
      <c r="I72" s="342" t="s">
        <v>3272</v>
      </c>
      <c r="J72" s="68"/>
      <c r="K72" s="68"/>
      <c r="L72" s="68"/>
      <c r="M72" s="68"/>
      <c r="N72" s="343">
        <v>0</v>
      </c>
      <c r="O72" s="343">
        <v>0</v>
      </c>
      <c r="P72" s="344">
        <v>0.01</v>
      </c>
      <c r="Q72" s="344">
        <v>0</v>
      </c>
      <c r="R72" s="345" t="s">
        <v>638</v>
      </c>
      <c r="S72" s="364"/>
      <c r="T72" s="277"/>
    </row>
    <row r="73" spans="1:20" ht="51">
      <c r="A73" s="68" t="s">
        <v>541</v>
      </c>
      <c r="B73" s="68"/>
      <c r="C73" s="69" t="s">
        <v>590</v>
      </c>
      <c r="D73" s="108">
        <v>45055</v>
      </c>
      <c r="E73" s="108" t="s">
        <v>7146</v>
      </c>
      <c r="F73" s="192" t="s">
        <v>22</v>
      </c>
      <c r="G73" s="192">
        <v>23255</v>
      </c>
      <c r="H73" s="68"/>
      <c r="I73" s="342" t="s">
        <v>3273</v>
      </c>
      <c r="J73" s="68"/>
      <c r="K73" s="68"/>
      <c r="L73" s="68"/>
      <c r="M73" s="68"/>
      <c r="N73" s="343">
        <v>0</v>
      </c>
      <c r="O73" s="343">
        <v>0</v>
      </c>
      <c r="P73" s="344">
        <v>0.01</v>
      </c>
      <c r="Q73" s="344">
        <v>0</v>
      </c>
      <c r="R73" s="345" t="s">
        <v>638</v>
      </c>
      <c r="S73" s="364"/>
      <c r="T73" s="277"/>
    </row>
    <row r="74" spans="1:20" ht="51">
      <c r="A74" s="68" t="s">
        <v>541</v>
      </c>
      <c r="B74" s="68"/>
      <c r="C74" s="69" t="s">
        <v>590</v>
      </c>
      <c r="D74" s="108">
        <v>45056</v>
      </c>
      <c r="E74" s="108" t="s">
        <v>7147</v>
      </c>
      <c r="F74" s="192" t="s">
        <v>22</v>
      </c>
      <c r="G74" s="192">
        <v>23259</v>
      </c>
      <c r="H74" s="68"/>
      <c r="I74" s="342" t="s">
        <v>3274</v>
      </c>
      <c r="J74" s="68"/>
      <c r="K74" s="68"/>
      <c r="L74" s="68"/>
      <c r="M74" s="68"/>
      <c r="N74" s="343">
        <v>0</v>
      </c>
      <c r="O74" s="343">
        <v>0</v>
      </c>
      <c r="P74" s="344">
        <v>0</v>
      </c>
      <c r="Q74" s="344">
        <v>0.01</v>
      </c>
      <c r="R74" s="345" t="s">
        <v>638</v>
      </c>
      <c r="S74" s="364"/>
      <c r="T74" s="277"/>
    </row>
    <row r="75" spans="1:20" ht="51">
      <c r="A75" s="68" t="s">
        <v>541</v>
      </c>
      <c r="B75" s="68"/>
      <c r="C75" s="69" t="s">
        <v>590</v>
      </c>
      <c r="D75" s="108">
        <v>45057</v>
      </c>
      <c r="E75" s="108" t="s">
        <v>7148</v>
      </c>
      <c r="F75" s="192" t="s">
        <v>22</v>
      </c>
      <c r="G75" s="192">
        <v>23263</v>
      </c>
      <c r="H75" s="68"/>
      <c r="I75" s="342" t="s">
        <v>3275</v>
      </c>
      <c r="J75" s="68"/>
      <c r="K75" s="68"/>
      <c r="L75" s="68"/>
      <c r="M75" s="68"/>
      <c r="N75" s="343">
        <v>0</v>
      </c>
      <c r="O75" s="343">
        <v>0</v>
      </c>
      <c r="P75" s="344">
        <v>0.01</v>
      </c>
      <c r="Q75" s="344">
        <v>0</v>
      </c>
      <c r="R75" s="345" t="s">
        <v>638</v>
      </c>
      <c r="S75" s="364"/>
      <c r="T75" s="277"/>
    </row>
    <row r="76" spans="1:20" ht="51">
      <c r="A76" s="68" t="s">
        <v>541</v>
      </c>
      <c r="B76" s="68"/>
      <c r="C76" s="69" t="s">
        <v>590</v>
      </c>
      <c r="D76" s="108">
        <v>45058</v>
      </c>
      <c r="E76" s="108" t="s">
        <v>7149</v>
      </c>
      <c r="F76" s="192" t="s">
        <v>22</v>
      </c>
      <c r="G76" s="192">
        <v>23268</v>
      </c>
      <c r="H76" s="68"/>
      <c r="I76" s="342" t="s">
        <v>3276</v>
      </c>
      <c r="J76" s="68"/>
      <c r="K76" s="68"/>
      <c r="L76" s="68"/>
      <c r="M76" s="68"/>
      <c r="N76" s="343">
        <v>0</v>
      </c>
      <c r="O76" s="343">
        <v>0</v>
      </c>
      <c r="P76" s="344">
        <v>0</v>
      </c>
      <c r="Q76" s="344">
        <v>0.02</v>
      </c>
      <c r="R76" s="345" t="s">
        <v>638</v>
      </c>
      <c r="S76" s="364"/>
      <c r="T76" s="277"/>
    </row>
    <row r="77" spans="1:20" ht="51">
      <c r="A77" s="68" t="s">
        <v>541</v>
      </c>
      <c r="B77" s="68"/>
      <c r="C77" s="69" t="s">
        <v>590</v>
      </c>
      <c r="D77" s="108">
        <v>45061</v>
      </c>
      <c r="E77" s="108" t="s">
        <v>7150</v>
      </c>
      <c r="F77" s="192" t="s">
        <v>22</v>
      </c>
      <c r="G77" s="192">
        <v>23275</v>
      </c>
      <c r="H77" s="68"/>
      <c r="I77" s="342" t="s">
        <v>3277</v>
      </c>
      <c r="J77" s="68"/>
      <c r="K77" s="68"/>
      <c r="L77" s="68"/>
      <c r="M77" s="68"/>
      <c r="N77" s="343">
        <v>0</v>
      </c>
      <c r="O77" s="343">
        <v>0</v>
      </c>
      <c r="P77" s="344">
        <v>0</v>
      </c>
      <c r="Q77" s="344">
        <v>0.02</v>
      </c>
      <c r="R77" s="345" t="s">
        <v>638</v>
      </c>
      <c r="S77" s="364"/>
      <c r="T77" s="277"/>
    </row>
    <row r="78" spans="1:20" ht="51">
      <c r="A78" s="68" t="s">
        <v>541</v>
      </c>
      <c r="B78" s="68"/>
      <c r="C78" s="69" t="s">
        <v>590</v>
      </c>
      <c r="D78" s="108">
        <v>45062</v>
      </c>
      <c r="E78" s="108" t="s">
        <v>7151</v>
      </c>
      <c r="F78" s="192" t="s">
        <v>22</v>
      </c>
      <c r="G78" s="192">
        <v>23280</v>
      </c>
      <c r="H78" s="68"/>
      <c r="I78" s="342" t="s">
        <v>3278</v>
      </c>
      <c r="J78" s="68"/>
      <c r="K78" s="68"/>
      <c r="L78" s="68"/>
      <c r="M78" s="68"/>
      <c r="N78" s="343">
        <v>0</v>
      </c>
      <c r="O78" s="343">
        <v>0</v>
      </c>
      <c r="P78" s="344">
        <v>0.02</v>
      </c>
      <c r="Q78" s="344">
        <v>0</v>
      </c>
      <c r="R78" s="345" t="s">
        <v>638</v>
      </c>
      <c r="S78" s="364"/>
      <c r="T78" s="277"/>
    </row>
    <row r="79" spans="1:20" ht="51">
      <c r="A79" s="68" t="s">
        <v>541</v>
      </c>
      <c r="B79" s="68"/>
      <c r="C79" s="69" t="s">
        <v>590</v>
      </c>
      <c r="D79" s="108">
        <v>45064</v>
      </c>
      <c r="E79" s="108" t="s">
        <v>7152</v>
      </c>
      <c r="F79" s="192" t="s">
        <v>22</v>
      </c>
      <c r="G79" s="192">
        <v>23290</v>
      </c>
      <c r="H79" s="68"/>
      <c r="I79" s="342" t="s">
        <v>3279</v>
      </c>
      <c r="J79" s="68"/>
      <c r="K79" s="68"/>
      <c r="L79" s="68"/>
      <c r="M79" s="68"/>
      <c r="N79" s="343">
        <v>0</v>
      </c>
      <c r="O79" s="343">
        <v>0</v>
      </c>
      <c r="P79" s="344">
        <v>0.01</v>
      </c>
      <c r="Q79" s="344">
        <v>0</v>
      </c>
      <c r="R79" s="345" t="s">
        <v>638</v>
      </c>
      <c r="S79" s="364"/>
      <c r="T79" s="277"/>
    </row>
    <row r="80" spans="1:20" ht="51">
      <c r="A80" s="68" t="s">
        <v>541</v>
      </c>
      <c r="B80" s="68"/>
      <c r="C80" s="69" t="s">
        <v>590</v>
      </c>
      <c r="D80" s="108">
        <v>45069</v>
      </c>
      <c r="E80" s="108" t="s">
        <v>7153</v>
      </c>
      <c r="F80" s="192" t="s">
        <v>22</v>
      </c>
      <c r="G80" s="192">
        <v>23307</v>
      </c>
      <c r="H80" s="68"/>
      <c r="I80" s="342" t="s">
        <v>3280</v>
      </c>
      <c r="J80" s="68"/>
      <c r="K80" s="68"/>
      <c r="L80" s="68"/>
      <c r="M80" s="68"/>
      <c r="N80" s="343">
        <v>0</v>
      </c>
      <c r="O80" s="343">
        <v>0</v>
      </c>
      <c r="P80" s="344">
        <v>0</v>
      </c>
      <c r="Q80" s="344">
        <v>0.01</v>
      </c>
      <c r="R80" s="345" t="s">
        <v>638</v>
      </c>
      <c r="S80" s="364"/>
      <c r="T80" s="277"/>
    </row>
    <row r="81" spans="1:20" ht="51">
      <c r="A81" s="68" t="s">
        <v>541</v>
      </c>
      <c r="B81" s="68"/>
      <c r="C81" s="69" t="s">
        <v>590</v>
      </c>
      <c r="D81" s="108">
        <v>45071</v>
      </c>
      <c r="E81" s="108" t="s">
        <v>7154</v>
      </c>
      <c r="F81" s="192" t="s">
        <v>22</v>
      </c>
      <c r="G81" s="192">
        <v>23316</v>
      </c>
      <c r="H81" s="68"/>
      <c r="I81" s="342" t="s">
        <v>3281</v>
      </c>
      <c r="J81" s="68"/>
      <c r="K81" s="68"/>
      <c r="L81" s="68"/>
      <c r="M81" s="68"/>
      <c r="N81" s="343">
        <v>0</v>
      </c>
      <c r="O81" s="343">
        <v>0</v>
      </c>
      <c r="P81" s="344">
        <v>0.01</v>
      </c>
      <c r="Q81" s="344">
        <v>0</v>
      </c>
      <c r="R81" s="345" t="s">
        <v>638</v>
      </c>
      <c r="S81" s="364"/>
      <c r="T81" s="277"/>
    </row>
    <row r="82" spans="1:20" ht="51">
      <c r="A82" s="68" t="s">
        <v>541</v>
      </c>
      <c r="B82" s="68"/>
      <c r="C82" s="69" t="s">
        <v>590</v>
      </c>
      <c r="D82" s="108">
        <v>45072</v>
      </c>
      <c r="E82" s="108" t="s">
        <v>7155</v>
      </c>
      <c r="F82" s="192" t="s">
        <v>22</v>
      </c>
      <c r="G82" s="192">
        <v>23320</v>
      </c>
      <c r="H82" s="68"/>
      <c r="I82" s="342" t="s">
        <v>3282</v>
      </c>
      <c r="J82" s="68"/>
      <c r="K82" s="68"/>
      <c r="L82" s="68"/>
      <c r="M82" s="68"/>
      <c r="N82" s="343">
        <v>0</v>
      </c>
      <c r="O82" s="343">
        <v>0</v>
      </c>
      <c r="P82" s="344">
        <v>0.01</v>
      </c>
      <c r="Q82" s="344">
        <v>0</v>
      </c>
      <c r="R82" s="345" t="s">
        <v>638</v>
      </c>
      <c r="S82" s="364"/>
      <c r="T82" s="277"/>
    </row>
    <row r="83" spans="1:20" ht="51">
      <c r="A83" s="68" t="s">
        <v>541</v>
      </c>
      <c r="B83" s="68"/>
      <c r="C83" s="69" t="s">
        <v>590</v>
      </c>
      <c r="D83" s="108">
        <v>45076</v>
      </c>
      <c r="E83" s="108" t="s">
        <v>7156</v>
      </c>
      <c r="F83" s="192" t="s">
        <v>22</v>
      </c>
      <c r="G83" s="192">
        <v>23332</v>
      </c>
      <c r="H83" s="68"/>
      <c r="I83" s="342" t="s">
        <v>3283</v>
      </c>
      <c r="J83" s="68"/>
      <c r="K83" s="68"/>
      <c r="L83" s="68"/>
      <c r="M83" s="68"/>
      <c r="N83" s="343">
        <v>0</v>
      </c>
      <c r="O83" s="343">
        <v>0</v>
      </c>
      <c r="P83" s="344">
        <v>0</v>
      </c>
      <c r="Q83" s="344">
        <v>0.01</v>
      </c>
      <c r="R83" s="345" t="s">
        <v>638</v>
      </c>
      <c r="S83" s="364"/>
      <c r="T83" s="277"/>
    </row>
    <row r="84" spans="1:20" ht="51">
      <c r="A84" s="68" t="s">
        <v>541</v>
      </c>
      <c r="B84" s="68"/>
      <c r="C84" s="69" t="s">
        <v>590</v>
      </c>
      <c r="D84" s="108">
        <v>45077</v>
      </c>
      <c r="E84" s="108" t="s">
        <v>7157</v>
      </c>
      <c r="F84" s="192" t="s">
        <v>22</v>
      </c>
      <c r="G84" s="192">
        <v>23337</v>
      </c>
      <c r="H84" s="68"/>
      <c r="I84" s="342" t="s">
        <v>3284</v>
      </c>
      <c r="J84" s="68"/>
      <c r="K84" s="68"/>
      <c r="L84" s="68"/>
      <c r="M84" s="68"/>
      <c r="N84" s="343">
        <v>0</v>
      </c>
      <c r="O84" s="343">
        <v>0</v>
      </c>
      <c r="P84" s="344">
        <v>0.02</v>
      </c>
      <c r="Q84" s="344">
        <v>0</v>
      </c>
      <c r="R84" s="345" t="s">
        <v>638</v>
      </c>
      <c r="S84" s="364"/>
      <c r="T84" s="277"/>
    </row>
    <row r="85" spans="1:20" ht="51">
      <c r="A85" s="68" t="s">
        <v>541</v>
      </c>
      <c r="B85" s="68"/>
      <c r="C85" s="69" t="s">
        <v>590</v>
      </c>
      <c r="D85" s="108">
        <v>45078</v>
      </c>
      <c r="E85" s="108" t="s">
        <v>7158</v>
      </c>
      <c r="F85" s="192" t="s">
        <v>22</v>
      </c>
      <c r="G85" s="192">
        <v>23342</v>
      </c>
      <c r="H85" s="68"/>
      <c r="I85" s="342" t="s">
        <v>3773</v>
      </c>
      <c r="J85" s="68"/>
      <c r="K85" s="68"/>
      <c r="L85" s="68"/>
      <c r="M85" s="68"/>
      <c r="N85" s="343">
        <v>0</v>
      </c>
      <c r="O85" s="343">
        <v>0</v>
      </c>
      <c r="P85" s="344">
        <v>0.01</v>
      </c>
      <c r="Q85" s="344">
        <v>0</v>
      </c>
      <c r="R85" s="345" t="s">
        <v>638</v>
      </c>
      <c r="S85" s="364"/>
      <c r="T85" s="277"/>
    </row>
    <row r="86" spans="1:20" ht="51">
      <c r="A86" s="68" t="s">
        <v>541</v>
      </c>
      <c r="B86" s="68"/>
      <c r="C86" s="69" t="s">
        <v>590</v>
      </c>
      <c r="D86" s="108">
        <v>45082</v>
      </c>
      <c r="E86" s="108" t="s">
        <v>7159</v>
      </c>
      <c r="F86" s="192" t="s">
        <v>22</v>
      </c>
      <c r="G86" s="192">
        <v>23355</v>
      </c>
      <c r="H86" s="68"/>
      <c r="I86" s="342" t="s">
        <v>3774</v>
      </c>
      <c r="J86" s="68"/>
      <c r="K86" s="68"/>
      <c r="L86" s="68"/>
      <c r="M86" s="68"/>
      <c r="N86" s="343">
        <v>0</v>
      </c>
      <c r="O86" s="343">
        <v>0</v>
      </c>
      <c r="P86" s="344">
        <v>0.01</v>
      </c>
      <c r="Q86" s="344">
        <v>0</v>
      </c>
      <c r="R86" s="345" t="s">
        <v>638</v>
      </c>
      <c r="S86" s="364"/>
      <c r="T86" s="277"/>
    </row>
    <row r="87" spans="1:20" ht="51">
      <c r="A87" s="68" t="s">
        <v>541</v>
      </c>
      <c r="B87" s="68"/>
      <c r="C87" s="69" t="s">
        <v>590</v>
      </c>
      <c r="D87" s="108">
        <v>45084</v>
      </c>
      <c r="E87" s="108" t="s">
        <v>7160</v>
      </c>
      <c r="F87" s="192" t="s">
        <v>22</v>
      </c>
      <c r="G87" s="192">
        <v>23365</v>
      </c>
      <c r="H87" s="68"/>
      <c r="I87" s="342" t="s">
        <v>3775</v>
      </c>
      <c r="J87" s="68"/>
      <c r="K87" s="68"/>
      <c r="L87" s="68"/>
      <c r="M87" s="68"/>
      <c r="N87" s="343">
        <v>0</v>
      </c>
      <c r="O87" s="343">
        <v>0</v>
      </c>
      <c r="P87" s="344">
        <v>0.02</v>
      </c>
      <c r="Q87" s="344">
        <v>0</v>
      </c>
      <c r="R87" s="345" t="s">
        <v>638</v>
      </c>
      <c r="S87" s="364"/>
      <c r="T87" s="277"/>
    </row>
    <row r="88" spans="1:20" ht="51">
      <c r="A88" s="68" t="s">
        <v>541</v>
      </c>
      <c r="B88" s="68"/>
      <c r="C88" s="69" t="s">
        <v>590</v>
      </c>
      <c r="D88" s="108">
        <v>45086</v>
      </c>
      <c r="E88" s="108" t="s">
        <v>7161</v>
      </c>
      <c r="F88" s="192" t="s">
        <v>22</v>
      </c>
      <c r="G88" s="192">
        <v>23369</v>
      </c>
      <c r="H88" s="68"/>
      <c r="I88" s="342" t="s">
        <v>3776</v>
      </c>
      <c r="J88" s="68"/>
      <c r="K88" s="68"/>
      <c r="L88" s="68"/>
      <c r="M88" s="68"/>
      <c r="N88" s="343">
        <v>0</v>
      </c>
      <c r="O88" s="343">
        <v>0</v>
      </c>
      <c r="P88" s="344">
        <v>0</v>
      </c>
      <c r="Q88" s="344">
        <v>0.01</v>
      </c>
      <c r="R88" s="345" t="s">
        <v>638</v>
      </c>
      <c r="S88" s="364"/>
      <c r="T88" s="277"/>
    </row>
    <row r="89" spans="1:20" ht="51">
      <c r="A89" s="68" t="s">
        <v>541</v>
      </c>
      <c r="B89" s="68"/>
      <c r="C89" s="69" t="s">
        <v>590</v>
      </c>
      <c r="D89" s="108">
        <v>45090</v>
      </c>
      <c r="E89" s="108" t="s">
        <v>7162</v>
      </c>
      <c r="F89" s="192" t="s">
        <v>22</v>
      </c>
      <c r="G89" s="192">
        <v>23378</v>
      </c>
      <c r="H89" s="68"/>
      <c r="I89" s="342" t="s">
        <v>3777</v>
      </c>
      <c r="J89" s="68"/>
      <c r="K89" s="68"/>
      <c r="L89" s="68"/>
      <c r="M89" s="68"/>
      <c r="N89" s="343">
        <v>0</v>
      </c>
      <c r="O89" s="343">
        <v>0</v>
      </c>
      <c r="P89" s="344">
        <v>0.01</v>
      </c>
      <c r="Q89" s="344">
        <v>0</v>
      </c>
      <c r="R89" s="345" t="s">
        <v>638</v>
      </c>
      <c r="S89" s="364"/>
      <c r="T89" s="277"/>
    </row>
    <row r="90" spans="1:20" ht="51">
      <c r="A90" s="68" t="s">
        <v>541</v>
      </c>
      <c r="B90" s="68"/>
      <c r="C90" s="69" t="s">
        <v>590</v>
      </c>
      <c r="D90" s="108">
        <v>45092</v>
      </c>
      <c r="E90" s="108" t="s">
        <v>7163</v>
      </c>
      <c r="F90" s="192" t="s">
        <v>22</v>
      </c>
      <c r="G90" s="192">
        <v>23387</v>
      </c>
      <c r="H90" s="68"/>
      <c r="I90" s="342" t="s">
        <v>3778</v>
      </c>
      <c r="J90" s="68"/>
      <c r="K90" s="68"/>
      <c r="L90" s="68"/>
      <c r="M90" s="68"/>
      <c r="N90" s="343">
        <v>0</v>
      </c>
      <c r="O90" s="343">
        <v>0</v>
      </c>
      <c r="P90" s="344">
        <v>0</v>
      </c>
      <c r="Q90" s="344">
        <v>0.03</v>
      </c>
      <c r="R90" s="345" t="s">
        <v>638</v>
      </c>
      <c r="S90" s="364"/>
      <c r="T90" s="277"/>
    </row>
    <row r="91" spans="1:20" ht="51">
      <c r="A91" s="68" t="s">
        <v>541</v>
      </c>
      <c r="B91" s="68"/>
      <c r="C91" s="69" t="s">
        <v>590</v>
      </c>
      <c r="D91" s="108">
        <v>45093</v>
      </c>
      <c r="E91" s="108" t="s">
        <v>7164</v>
      </c>
      <c r="F91" s="192" t="s">
        <v>22</v>
      </c>
      <c r="G91" s="192">
        <v>23391</v>
      </c>
      <c r="H91" s="68"/>
      <c r="I91" s="342" t="s">
        <v>3779</v>
      </c>
      <c r="J91" s="68"/>
      <c r="K91" s="68"/>
      <c r="L91" s="68"/>
      <c r="M91" s="68"/>
      <c r="N91" s="343">
        <v>0</v>
      </c>
      <c r="O91" s="343">
        <v>0</v>
      </c>
      <c r="P91" s="344">
        <v>0</v>
      </c>
      <c r="Q91" s="344">
        <v>0.01</v>
      </c>
      <c r="R91" s="345" t="s">
        <v>638</v>
      </c>
      <c r="S91" s="364"/>
      <c r="T91" s="277"/>
    </row>
    <row r="92" spans="1:20" ht="51">
      <c r="A92" s="68" t="s">
        <v>541</v>
      </c>
      <c r="B92" s="68"/>
      <c r="C92" s="69" t="s">
        <v>590</v>
      </c>
      <c r="D92" s="108">
        <v>45096</v>
      </c>
      <c r="E92" s="108" t="s">
        <v>7165</v>
      </c>
      <c r="F92" s="192" t="s">
        <v>22</v>
      </c>
      <c r="G92" s="192">
        <v>23395</v>
      </c>
      <c r="H92" s="68"/>
      <c r="I92" s="342" t="s">
        <v>3780</v>
      </c>
      <c r="J92" s="68"/>
      <c r="K92" s="68"/>
      <c r="L92" s="68"/>
      <c r="M92" s="68"/>
      <c r="N92" s="343">
        <v>0</v>
      </c>
      <c r="O92" s="343">
        <v>0</v>
      </c>
      <c r="P92" s="344">
        <v>0</v>
      </c>
      <c r="Q92" s="344">
        <v>0.01</v>
      </c>
      <c r="R92" s="345" t="s">
        <v>638</v>
      </c>
      <c r="S92" s="364"/>
      <c r="T92" s="277"/>
    </row>
    <row r="93" spans="1:20" ht="51">
      <c r="A93" s="68" t="s">
        <v>541</v>
      </c>
      <c r="B93" s="68"/>
      <c r="C93" s="69" t="s">
        <v>590</v>
      </c>
      <c r="D93" s="108">
        <v>45097</v>
      </c>
      <c r="E93" s="108" t="s">
        <v>7166</v>
      </c>
      <c r="F93" s="192" t="s">
        <v>22</v>
      </c>
      <c r="G93" s="192">
        <v>23399</v>
      </c>
      <c r="H93" s="68"/>
      <c r="I93" s="342" t="s">
        <v>3781</v>
      </c>
      <c r="J93" s="68"/>
      <c r="K93" s="68"/>
      <c r="L93" s="68"/>
      <c r="M93" s="68"/>
      <c r="N93" s="343">
        <v>0</v>
      </c>
      <c r="O93" s="343">
        <v>0</v>
      </c>
      <c r="P93" s="344">
        <v>0.01</v>
      </c>
      <c r="Q93" s="344">
        <v>0</v>
      </c>
      <c r="R93" s="345" t="s">
        <v>638</v>
      </c>
      <c r="S93" s="364"/>
      <c r="T93" s="277"/>
    </row>
    <row r="94" spans="1:20" ht="51">
      <c r="A94" s="68" t="s">
        <v>542</v>
      </c>
      <c r="B94" s="68"/>
      <c r="C94" s="69" t="s">
        <v>691</v>
      </c>
      <c r="D94" s="108">
        <v>45099</v>
      </c>
      <c r="E94" s="108" t="s">
        <v>7167</v>
      </c>
      <c r="F94" s="192" t="s">
        <v>19</v>
      </c>
      <c r="G94" s="192">
        <v>17455</v>
      </c>
      <c r="H94" s="68"/>
      <c r="I94" s="342" t="s">
        <v>3782</v>
      </c>
      <c r="J94" s="68"/>
      <c r="K94" s="68"/>
      <c r="L94" s="68"/>
      <c r="M94" s="68"/>
      <c r="N94" s="343">
        <v>61930.559999999998</v>
      </c>
      <c r="O94" s="343">
        <v>0</v>
      </c>
      <c r="P94" s="344">
        <v>424843.64</v>
      </c>
      <c r="Q94" s="344">
        <v>0</v>
      </c>
      <c r="R94" s="345" t="s">
        <v>638</v>
      </c>
      <c r="S94" s="364"/>
      <c r="T94" s="277"/>
    </row>
    <row r="95" spans="1:20" ht="76.5">
      <c r="A95" s="68" t="s">
        <v>542</v>
      </c>
      <c r="B95" s="68"/>
      <c r="C95" s="69" t="s">
        <v>691</v>
      </c>
      <c r="D95" s="108">
        <v>45099</v>
      </c>
      <c r="E95" s="108" t="s">
        <v>7168</v>
      </c>
      <c r="F95" s="192" t="s">
        <v>12</v>
      </c>
      <c r="G95" s="192">
        <v>1062947</v>
      </c>
      <c r="H95" s="68"/>
      <c r="I95" s="342" t="s">
        <v>3783</v>
      </c>
      <c r="J95" s="68"/>
      <c r="K95" s="68"/>
      <c r="L95" s="68"/>
      <c r="M95" s="68"/>
      <c r="N95" s="343">
        <v>109.1</v>
      </c>
      <c r="O95" s="343">
        <v>0</v>
      </c>
      <c r="P95" s="344">
        <v>748.43</v>
      </c>
      <c r="Q95" s="344">
        <v>0</v>
      </c>
      <c r="R95" s="345" t="s">
        <v>638</v>
      </c>
      <c r="S95" s="364"/>
      <c r="T95" s="277"/>
    </row>
    <row r="96" spans="1:20" ht="51">
      <c r="A96" s="68" t="s">
        <v>541</v>
      </c>
      <c r="B96" s="68"/>
      <c r="C96" s="69" t="s">
        <v>590</v>
      </c>
      <c r="D96" s="108">
        <v>45099</v>
      </c>
      <c r="E96" s="108" t="s">
        <v>7169</v>
      </c>
      <c r="F96" s="192" t="s">
        <v>22</v>
      </c>
      <c r="G96" s="192">
        <v>23403</v>
      </c>
      <c r="H96" s="68"/>
      <c r="I96" s="342" t="s">
        <v>3784</v>
      </c>
      <c r="J96" s="68"/>
      <c r="K96" s="68"/>
      <c r="L96" s="68"/>
      <c r="M96" s="68"/>
      <c r="N96" s="343">
        <v>0</v>
      </c>
      <c r="O96" s="343">
        <v>0</v>
      </c>
      <c r="P96" s="344">
        <v>0</v>
      </c>
      <c r="Q96" s="344">
        <v>0.02</v>
      </c>
      <c r="R96" s="345" t="s">
        <v>638</v>
      </c>
      <c r="S96" s="364"/>
      <c r="T96" s="277"/>
    </row>
    <row r="97" spans="1:20" ht="51">
      <c r="A97" s="68" t="s">
        <v>541</v>
      </c>
      <c r="B97" s="68"/>
      <c r="C97" s="69" t="s">
        <v>590</v>
      </c>
      <c r="D97" s="108">
        <v>45100</v>
      </c>
      <c r="E97" s="108" t="s">
        <v>7170</v>
      </c>
      <c r="F97" s="192" t="s">
        <v>22</v>
      </c>
      <c r="G97" s="192">
        <v>23407</v>
      </c>
      <c r="H97" s="68"/>
      <c r="I97" s="342" t="s">
        <v>3785</v>
      </c>
      <c r="J97" s="68"/>
      <c r="K97" s="68"/>
      <c r="L97" s="68"/>
      <c r="M97" s="68"/>
      <c r="N97" s="343">
        <v>0</v>
      </c>
      <c r="O97" s="343">
        <v>0</v>
      </c>
      <c r="P97" s="344">
        <v>0.02</v>
      </c>
      <c r="Q97" s="344">
        <v>0</v>
      </c>
      <c r="R97" s="345" t="s">
        <v>638</v>
      </c>
      <c r="S97" s="364"/>
      <c r="T97" s="277"/>
    </row>
    <row r="98" spans="1:20" ht="51">
      <c r="A98" s="68" t="s">
        <v>541</v>
      </c>
      <c r="B98" s="68"/>
      <c r="C98" s="69" t="s">
        <v>590</v>
      </c>
      <c r="D98" s="108">
        <v>45104</v>
      </c>
      <c r="E98" s="108" t="s">
        <v>7171</v>
      </c>
      <c r="F98" s="192" t="s">
        <v>22</v>
      </c>
      <c r="G98" s="192">
        <v>23415</v>
      </c>
      <c r="H98" s="68"/>
      <c r="I98" s="342" t="s">
        <v>3786</v>
      </c>
      <c r="J98" s="68"/>
      <c r="K98" s="68"/>
      <c r="L98" s="68"/>
      <c r="M98" s="68"/>
      <c r="N98" s="343">
        <v>0</v>
      </c>
      <c r="O98" s="343">
        <v>0</v>
      </c>
      <c r="P98" s="344">
        <v>0.01</v>
      </c>
      <c r="Q98" s="344">
        <v>0</v>
      </c>
      <c r="R98" s="345" t="s">
        <v>638</v>
      </c>
      <c r="S98" s="364"/>
      <c r="T98" s="277"/>
    </row>
    <row r="99" spans="1:20" ht="51">
      <c r="A99" s="68" t="s">
        <v>541</v>
      </c>
      <c r="B99" s="68"/>
      <c r="C99" s="69" t="s">
        <v>590</v>
      </c>
      <c r="D99" s="108">
        <v>45105</v>
      </c>
      <c r="E99" s="108" t="s">
        <v>7172</v>
      </c>
      <c r="F99" s="192" t="s">
        <v>22</v>
      </c>
      <c r="G99" s="192">
        <v>23421</v>
      </c>
      <c r="H99" s="68"/>
      <c r="I99" s="342" t="s">
        <v>3787</v>
      </c>
      <c r="J99" s="68"/>
      <c r="K99" s="68"/>
      <c r="L99" s="68"/>
      <c r="M99" s="68"/>
      <c r="N99" s="343">
        <v>0</v>
      </c>
      <c r="O99" s="343">
        <v>0</v>
      </c>
      <c r="P99" s="344">
        <v>0</v>
      </c>
      <c r="Q99" s="344">
        <v>0.01</v>
      </c>
      <c r="R99" s="345" t="s">
        <v>638</v>
      </c>
      <c r="S99" s="364"/>
      <c r="T99" s="277"/>
    </row>
    <row r="100" spans="1:20" ht="102">
      <c r="A100" s="68">
        <v>163</v>
      </c>
      <c r="B100" s="68"/>
      <c r="C100" s="69" t="s">
        <v>78</v>
      </c>
      <c r="D100" s="108">
        <v>45107</v>
      </c>
      <c r="E100" s="108" t="s">
        <v>7173</v>
      </c>
      <c r="F100" s="192" t="s">
        <v>601</v>
      </c>
      <c r="G100" s="192">
        <v>18596</v>
      </c>
      <c r="H100" s="68"/>
      <c r="I100" s="342" t="s">
        <v>3788</v>
      </c>
      <c r="J100" s="68"/>
      <c r="K100" s="68"/>
      <c r="L100" s="68"/>
      <c r="M100" s="68"/>
      <c r="N100" s="343">
        <v>13.9</v>
      </c>
      <c r="O100" s="343">
        <v>0</v>
      </c>
      <c r="P100" s="344">
        <v>95.35</v>
      </c>
      <c r="Q100" s="344">
        <v>0</v>
      </c>
      <c r="R100" s="345" t="s">
        <v>638</v>
      </c>
      <c r="S100" s="364"/>
      <c r="T100" s="277"/>
    </row>
    <row r="101" spans="1:20" ht="76.5">
      <c r="A101" s="68" t="s">
        <v>542</v>
      </c>
      <c r="B101" s="68"/>
      <c r="C101" s="69" t="s">
        <v>691</v>
      </c>
      <c r="D101" s="108">
        <v>45107</v>
      </c>
      <c r="E101" s="108" t="s">
        <v>7174</v>
      </c>
      <c r="F101" s="192" t="s">
        <v>19</v>
      </c>
      <c r="G101" s="192">
        <v>1063672</v>
      </c>
      <c r="H101" s="68"/>
      <c r="I101" s="342" t="s">
        <v>3789</v>
      </c>
      <c r="J101" s="68"/>
      <c r="K101" s="68"/>
      <c r="L101" s="68"/>
      <c r="M101" s="68"/>
      <c r="N101" s="343">
        <v>39411.15</v>
      </c>
      <c r="O101" s="343">
        <v>0</v>
      </c>
      <c r="P101" s="344">
        <v>270360.49</v>
      </c>
      <c r="Q101" s="344">
        <v>0</v>
      </c>
      <c r="R101" s="345" t="s">
        <v>638</v>
      </c>
      <c r="S101" s="364"/>
      <c r="T101" s="277"/>
    </row>
    <row r="102" spans="1:20" ht="63.75">
      <c r="A102" s="68">
        <v>291</v>
      </c>
      <c r="B102" s="68"/>
      <c r="C102" s="69" t="s">
        <v>119</v>
      </c>
      <c r="D102" s="108">
        <v>45112</v>
      </c>
      <c r="E102" s="108" t="s">
        <v>7175</v>
      </c>
      <c r="F102" s="192" t="s">
        <v>6</v>
      </c>
      <c r="G102" s="192">
        <v>2328998</v>
      </c>
      <c r="H102" s="68"/>
      <c r="I102" s="342" t="s">
        <v>4457</v>
      </c>
      <c r="J102" s="68"/>
      <c r="K102" s="68"/>
      <c r="L102" s="68"/>
      <c r="M102" s="68"/>
      <c r="N102" s="343">
        <v>0</v>
      </c>
      <c r="O102" s="343">
        <v>3500000</v>
      </c>
      <c r="P102" s="344">
        <v>0</v>
      </c>
      <c r="Q102" s="344">
        <v>24010000</v>
      </c>
      <c r="R102" s="345" t="s">
        <v>638</v>
      </c>
      <c r="S102" s="364"/>
      <c r="T102" s="277"/>
    </row>
    <row r="103" spans="1:20" ht="63.75">
      <c r="A103" s="68">
        <v>291</v>
      </c>
      <c r="B103" s="68"/>
      <c r="C103" s="69" t="s">
        <v>119</v>
      </c>
      <c r="D103" s="108">
        <v>45112</v>
      </c>
      <c r="E103" s="108" t="s">
        <v>7176</v>
      </c>
      <c r="F103" s="192" t="s">
        <v>6</v>
      </c>
      <c r="G103" s="192">
        <v>2329041</v>
      </c>
      <c r="H103" s="68"/>
      <c r="I103" s="342" t="s">
        <v>4458</v>
      </c>
      <c r="J103" s="68"/>
      <c r="K103" s="68"/>
      <c r="L103" s="68"/>
      <c r="M103" s="68"/>
      <c r="N103" s="343">
        <v>0</v>
      </c>
      <c r="O103" s="343">
        <v>1500000</v>
      </c>
      <c r="P103" s="344">
        <v>0</v>
      </c>
      <c r="Q103" s="344">
        <v>10290000</v>
      </c>
      <c r="R103" s="345" t="s">
        <v>638</v>
      </c>
      <c r="S103" s="364"/>
      <c r="T103" s="277"/>
    </row>
    <row r="104" spans="1:20" ht="63.75">
      <c r="A104" s="68">
        <v>291</v>
      </c>
      <c r="B104" s="68"/>
      <c r="C104" s="69" t="s">
        <v>119</v>
      </c>
      <c r="D104" s="108">
        <v>45113</v>
      </c>
      <c r="E104" s="108" t="s">
        <v>7177</v>
      </c>
      <c r="F104" s="192" t="s">
        <v>6</v>
      </c>
      <c r="G104" s="192">
        <v>2330328</v>
      </c>
      <c r="H104" s="68"/>
      <c r="I104" s="342" t="s">
        <v>4459</v>
      </c>
      <c r="J104" s="68"/>
      <c r="K104" s="68"/>
      <c r="L104" s="68"/>
      <c r="M104" s="68"/>
      <c r="N104" s="343">
        <v>0</v>
      </c>
      <c r="O104" s="343">
        <v>4393033.57</v>
      </c>
      <c r="P104" s="344">
        <v>0</v>
      </c>
      <c r="Q104" s="344">
        <v>30136210.289999999</v>
      </c>
      <c r="R104" s="345" t="s">
        <v>638</v>
      </c>
      <c r="S104" s="364"/>
      <c r="T104" s="277"/>
    </row>
    <row r="105" spans="1:20" ht="63.75">
      <c r="A105" s="68">
        <v>291</v>
      </c>
      <c r="B105" s="68"/>
      <c r="C105" s="69" t="s">
        <v>119</v>
      </c>
      <c r="D105" s="108">
        <v>45113</v>
      </c>
      <c r="E105" s="108" t="s">
        <v>7178</v>
      </c>
      <c r="F105" s="192" t="s">
        <v>6</v>
      </c>
      <c r="G105" s="192">
        <v>2330329</v>
      </c>
      <c r="H105" s="68"/>
      <c r="I105" s="342" t="s">
        <v>4460</v>
      </c>
      <c r="J105" s="68"/>
      <c r="K105" s="68"/>
      <c r="L105" s="68"/>
      <c r="M105" s="68"/>
      <c r="N105" s="343">
        <v>0</v>
      </c>
      <c r="O105" s="343">
        <v>2618000</v>
      </c>
      <c r="P105" s="344">
        <v>0</v>
      </c>
      <c r="Q105" s="344">
        <v>17959480</v>
      </c>
      <c r="R105" s="345" t="s">
        <v>638</v>
      </c>
      <c r="S105" s="364"/>
      <c r="T105" s="277"/>
    </row>
    <row r="106" spans="1:20" ht="76.5">
      <c r="A106" s="68">
        <v>291</v>
      </c>
      <c r="B106" s="68"/>
      <c r="C106" s="69" t="s">
        <v>119</v>
      </c>
      <c r="D106" s="108">
        <v>45121</v>
      </c>
      <c r="E106" s="108" t="s">
        <v>7179</v>
      </c>
      <c r="F106" s="192" t="s">
        <v>6</v>
      </c>
      <c r="G106" s="192">
        <v>2340786</v>
      </c>
      <c r="H106" s="68"/>
      <c r="I106" s="342" t="s">
        <v>4461</v>
      </c>
      <c r="J106" s="68"/>
      <c r="K106" s="68"/>
      <c r="L106" s="68"/>
      <c r="M106" s="68"/>
      <c r="N106" s="343">
        <v>0</v>
      </c>
      <c r="O106" s="343">
        <v>12614038.970000001</v>
      </c>
      <c r="P106" s="344">
        <v>0</v>
      </c>
      <c r="Q106" s="344">
        <v>86532307.329999998</v>
      </c>
      <c r="R106" s="345" t="s">
        <v>638</v>
      </c>
      <c r="S106" s="364"/>
      <c r="T106" s="277"/>
    </row>
    <row r="107" spans="1:20" ht="76.5">
      <c r="A107" s="68">
        <v>291</v>
      </c>
      <c r="B107" s="68"/>
      <c r="C107" s="69" t="s">
        <v>119</v>
      </c>
      <c r="D107" s="108">
        <v>45121</v>
      </c>
      <c r="E107" s="108" t="s">
        <v>7180</v>
      </c>
      <c r="F107" s="192" t="s">
        <v>6</v>
      </c>
      <c r="G107" s="192">
        <v>2340785</v>
      </c>
      <c r="H107" s="68"/>
      <c r="I107" s="342" t="s">
        <v>4462</v>
      </c>
      <c r="J107" s="68"/>
      <c r="K107" s="68"/>
      <c r="L107" s="68"/>
      <c r="M107" s="68"/>
      <c r="N107" s="343">
        <v>0</v>
      </c>
      <c r="O107" s="343">
        <v>2597806.7200000002</v>
      </c>
      <c r="P107" s="344">
        <v>0</v>
      </c>
      <c r="Q107" s="344">
        <v>17820954.100000001</v>
      </c>
      <c r="R107" s="345" t="s">
        <v>638</v>
      </c>
      <c r="S107" s="364"/>
      <c r="T107" s="277"/>
    </row>
    <row r="108" spans="1:20" ht="102">
      <c r="A108" s="68" t="s">
        <v>542</v>
      </c>
      <c r="B108" s="68"/>
      <c r="C108" s="69" t="s">
        <v>691</v>
      </c>
      <c r="D108" s="108">
        <v>45121</v>
      </c>
      <c r="E108" s="108" t="s">
        <v>7181</v>
      </c>
      <c r="F108" s="192" t="s">
        <v>10</v>
      </c>
      <c r="G108" s="192">
        <v>1064261</v>
      </c>
      <c r="H108" s="68"/>
      <c r="I108" s="342" t="s">
        <v>4463</v>
      </c>
      <c r="J108" s="68"/>
      <c r="K108" s="68"/>
      <c r="L108" s="68"/>
      <c r="M108" s="68"/>
      <c r="N108" s="343">
        <v>0</v>
      </c>
      <c r="O108" s="343">
        <v>36399.870000000003</v>
      </c>
      <c r="P108" s="344">
        <v>0</v>
      </c>
      <c r="Q108" s="344">
        <v>249703.11</v>
      </c>
      <c r="R108" s="345" t="s">
        <v>638</v>
      </c>
      <c r="S108" s="364"/>
      <c r="T108" s="277"/>
    </row>
    <row r="109" spans="1:20" ht="102">
      <c r="A109" s="68" t="s">
        <v>542</v>
      </c>
      <c r="B109" s="68"/>
      <c r="C109" s="69" t="s">
        <v>691</v>
      </c>
      <c r="D109" s="108">
        <v>45121</v>
      </c>
      <c r="E109" s="108" t="s">
        <v>7182</v>
      </c>
      <c r="F109" s="192" t="s">
        <v>6</v>
      </c>
      <c r="G109" s="192">
        <v>1064262</v>
      </c>
      <c r="H109" s="68"/>
      <c r="I109" s="342" t="s">
        <v>4463</v>
      </c>
      <c r="J109" s="68"/>
      <c r="K109" s="68"/>
      <c r="L109" s="68"/>
      <c r="M109" s="68"/>
      <c r="N109" s="343">
        <v>0</v>
      </c>
      <c r="O109" s="343">
        <v>13176.75</v>
      </c>
      <c r="P109" s="344">
        <v>0</v>
      </c>
      <c r="Q109" s="344">
        <v>90392.51</v>
      </c>
      <c r="R109" s="345" t="s">
        <v>638</v>
      </c>
      <c r="S109" s="364"/>
      <c r="T109" s="277"/>
    </row>
    <row r="110" spans="1:20" ht="63.75">
      <c r="A110" s="68" t="s">
        <v>542</v>
      </c>
      <c r="B110" s="68"/>
      <c r="C110" s="69" t="s">
        <v>691</v>
      </c>
      <c r="D110" s="108">
        <v>45125</v>
      </c>
      <c r="E110" s="108" t="s">
        <v>7183</v>
      </c>
      <c r="F110" s="192" t="s">
        <v>19</v>
      </c>
      <c r="G110" s="192">
        <v>17554</v>
      </c>
      <c r="H110" s="68"/>
      <c r="I110" s="342" t="s">
        <v>4464</v>
      </c>
      <c r="J110" s="68"/>
      <c r="K110" s="68"/>
      <c r="L110" s="68"/>
      <c r="M110" s="68"/>
      <c r="N110" s="343">
        <v>1809186.87</v>
      </c>
      <c r="O110" s="343">
        <v>0</v>
      </c>
      <c r="P110" s="344">
        <v>12411021.93</v>
      </c>
      <c r="Q110" s="344">
        <v>0</v>
      </c>
      <c r="R110" s="345" t="s">
        <v>638</v>
      </c>
      <c r="S110" s="364"/>
      <c r="T110" s="277"/>
    </row>
    <row r="111" spans="1:20" ht="63.75">
      <c r="A111" s="68">
        <v>253</v>
      </c>
      <c r="B111" s="68"/>
      <c r="C111" s="69" t="s">
        <v>104</v>
      </c>
      <c r="D111" s="108">
        <v>45125</v>
      </c>
      <c r="E111" s="108" t="s">
        <v>7184</v>
      </c>
      <c r="F111" s="192" t="s">
        <v>6</v>
      </c>
      <c r="G111" s="192">
        <v>2343045</v>
      </c>
      <c r="H111" s="68"/>
      <c r="I111" s="342" t="s">
        <v>4465</v>
      </c>
      <c r="J111" s="68"/>
      <c r="K111" s="68"/>
      <c r="L111" s="68"/>
      <c r="M111" s="68"/>
      <c r="N111" s="343">
        <v>0</v>
      </c>
      <c r="O111" s="343">
        <v>9169279.4299999997</v>
      </c>
      <c r="P111" s="344">
        <v>0</v>
      </c>
      <c r="Q111" s="344">
        <v>62901256.890000001</v>
      </c>
      <c r="R111" s="345" t="s">
        <v>638</v>
      </c>
      <c r="S111" s="364"/>
      <c r="T111" s="277"/>
    </row>
    <row r="112" spans="1:20" ht="63.75">
      <c r="A112" s="68">
        <v>253</v>
      </c>
      <c r="B112" s="68"/>
      <c r="C112" s="69" t="s">
        <v>104</v>
      </c>
      <c r="D112" s="108">
        <v>45125</v>
      </c>
      <c r="E112" s="108" t="s">
        <v>7185</v>
      </c>
      <c r="F112" s="192" t="s">
        <v>10</v>
      </c>
      <c r="G112" s="192">
        <v>2343045</v>
      </c>
      <c r="H112" s="68"/>
      <c r="I112" s="342" t="s">
        <v>4466</v>
      </c>
      <c r="J112" s="68"/>
      <c r="K112" s="68"/>
      <c r="L112" s="68"/>
      <c r="M112" s="68"/>
      <c r="N112" s="343">
        <v>7.29</v>
      </c>
      <c r="O112" s="343">
        <v>0</v>
      </c>
      <c r="P112" s="344">
        <v>50.01</v>
      </c>
      <c r="Q112" s="344">
        <v>0</v>
      </c>
      <c r="R112" s="345" t="s">
        <v>638</v>
      </c>
      <c r="S112" s="364"/>
      <c r="T112" s="277"/>
    </row>
    <row r="113" spans="1:20" ht="76.5">
      <c r="A113" s="68" t="s">
        <v>542</v>
      </c>
      <c r="B113" s="68"/>
      <c r="C113" s="69" t="s">
        <v>691</v>
      </c>
      <c r="D113" s="108">
        <v>45128</v>
      </c>
      <c r="E113" s="108" t="s">
        <v>7186</v>
      </c>
      <c r="F113" s="192" t="s">
        <v>12</v>
      </c>
      <c r="G113" s="192">
        <v>17630</v>
      </c>
      <c r="H113" s="68"/>
      <c r="I113" s="342" t="s">
        <v>4467</v>
      </c>
      <c r="J113" s="68"/>
      <c r="K113" s="68"/>
      <c r="L113" s="68"/>
      <c r="M113" s="68"/>
      <c r="N113" s="343">
        <v>10</v>
      </c>
      <c r="O113" s="343">
        <v>0</v>
      </c>
      <c r="P113" s="344">
        <v>68.599999999999994</v>
      </c>
      <c r="Q113" s="344">
        <v>0</v>
      </c>
      <c r="R113" s="345" t="s">
        <v>638</v>
      </c>
      <c r="S113" s="364"/>
      <c r="T113" s="277"/>
    </row>
    <row r="114" spans="1:20" ht="76.5">
      <c r="A114" s="68" t="s">
        <v>542</v>
      </c>
      <c r="B114" s="68"/>
      <c r="C114" s="69" t="s">
        <v>691</v>
      </c>
      <c r="D114" s="108">
        <v>45128</v>
      </c>
      <c r="E114" s="108" t="s">
        <v>7187</v>
      </c>
      <c r="F114" s="192" t="s">
        <v>12</v>
      </c>
      <c r="G114" s="192">
        <v>17591</v>
      </c>
      <c r="H114" s="68"/>
      <c r="I114" s="342" t="s">
        <v>4468</v>
      </c>
      <c r="J114" s="68"/>
      <c r="K114" s="68"/>
      <c r="L114" s="68"/>
      <c r="M114" s="68"/>
      <c r="N114" s="343">
        <v>10</v>
      </c>
      <c r="O114" s="343">
        <v>0</v>
      </c>
      <c r="P114" s="344">
        <v>68.599999999999994</v>
      </c>
      <c r="Q114" s="344">
        <v>0</v>
      </c>
      <c r="R114" s="345" t="s">
        <v>638</v>
      </c>
      <c r="S114" s="364"/>
      <c r="T114" s="277"/>
    </row>
    <row r="115" spans="1:20" ht="76.5">
      <c r="A115" s="68" t="s">
        <v>542</v>
      </c>
      <c r="B115" s="68"/>
      <c r="C115" s="69" t="s">
        <v>691</v>
      </c>
      <c r="D115" s="108">
        <v>45128</v>
      </c>
      <c r="E115" s="108" t="s">
        <v>7188</v>
      </c>
      <c r="F115" s="192" t="s">
        <v>12</v>
      </c>
      <c r="G115" s="192">
        <v>17629</v>
      </c>
      <c r="H115" s="68"/>
      <c r="I115" s="342" t="s">
        <v>4469</v>
      </c>
      <c r="J115" s="68"/>
      <c r="K115" s="68"/>
      <c r="L115" s="68"/>
      <c r="M115" s="68"/>
      <c r="N115" s="343">
        <v>10</v>
      </c>
      <c r="O115" s="343">
        <v>0</v>
      </c>
      <c r="P115" s="344">
        <v>68.599999999999994</v>
      </c>
      <c r="Q115" s="344">
        <v>0</v>
      </c>
      <c r="R115" s="345" t="s">
        <v>638</v>
      </c>
      <c r="S115" s="364"/>
      <c r="T115" s="277"/>
    </row>
    <row r="116" spans="1:20" ht="63.75">
      <c r="A116" s="68">
        <v>291</v>
      </c>
      <c r="B116" s="68"/>
      <c r="C116" s="69" t="s">
        <v>119</v>
      </c>
      <c r="D116" s="108">
        <v>45128</v>
      </c>
      <c r="E116" s="108" t="s">
        <v>7189</v>
      </c>
      <c r="F116" s="192" t="s">
        <v>6</v>
      </c>
      <c r="G116" s="192">
        <v>2347512</v>
      </c>
      <c r="H116" s="68"/>
      <c r="I116" s="342" t="s">
        <v>4470</v>
      </c>
      <c r="J116" s="68"/>
      <c r="K116" s="68"/>
      <c r="L116" s="68"/>
      <c r="M116" s="68"/>
      <c r="N116" s="343">
        <v>0</v>
      </c>
      <c r="O116" s="343">
        <v>328812.48</v>
      </c>
      <c r="P116" s="344">
        <v>0</v>
      </c>
      <c r="Q116" s="344">
        <v>2255653.61</v>
      </c>
      <c r="R116" s="345" t="s">
        <v>638</v>
      </c>
      <c r="S116" s="364"/>
      <c r="T116" s="277"/>
    </row>
    <row r="117" spans="1:20" ht="63.75">
      <c r="A117" s="68">
        <v>513</v>
      </c>
      <c r="B117" s="68"/>
      <c r="C117" s="69" t="s">
        <v>160</v>
      </c>
      <c r="D117" s="108">
        <v>45132</v>
      </c>
      <c r="E117" s="108" t="s">
        <v>7190</v>
      </c>
      <c r="F117" s="192" t="s">
        <v>6</v>
      </c>
      <c r="G117" s="192">
        <v>1065065</v>
      </c>
      <c r="H117" s="68"/>
      <c r="I117" s="342" t="s">
        <v>4471</v>
      </c>
      <c r="J117" s="68"/>
      <c r="K117" s="68"/>
      <c r="L117" s="68"/>
      <c r="M117" s="68"/>
      <c r="N117" s="343">
        <v>0</v>
      </c>
      <c r="O117" s="343">
        <v>62730871</v>
      </c>
      <c r="P117" s="344">
        <v>0</v>
      </c>
      <c r="Q117" s="344">
        <v>430333775.06</v>
      </c>
      <c r="R117" s="345" t="s">
        <v>638</v>
      </c>
      <c r="S117" s="364"/>
      <c r="T117" s="277"/>
    </row>
    <row r="118" spans="1:20" ht="63.75">
      <c r="A118" s="68" t="s">
        <v>542</v>
      </c>
      <c r="B118" s="68"/>
      <c r="C118" s="69" t="s">
        <v>691</v>
      </c>
      <c r="D118" s="108">
        <v>45138</v>
      </c>
      <c r="E118" s="108" t="s">
        <v>7191</v>
      </c>
      <c r="F118" s="192" t="s">
        <v>19</v>
      </c>
      <c r="G118" s="192">
        <v>17585</v>
      </c>
      <c r="H118" s="68"/>
      <c r="I118" s="342" t="s">
        <v>4472</v>
      </c>
      <c r="J118" s="68"/>
      <c r="K118" s="68"/>
      <c r="L118" s="68"/>
      <c r="M118" s="68"/>
      <c r="N118" s="343">
        <v>328810.74</v>
      </c>
      <c r="O118" s="343">
        <v>0</v>
      </c>
      <c r="P118" s="344">
        <v>2255641.6800000002</v>
      </c>
      <c r="Q118" s="344">
        <v>0</v>
      </c>
      <c r="R118" s="345" t="s">
        <v>638</v>
      </c>
      <c r="S118" s="364"/>
      <c r="T118" s="277"/>
    </row>
    <row r="119" spans="1:20" ht="63.75">
      <c r="A119" s="68">
        <v>291</v>
      </c>
      <c r="B119" s="68"/>
      <c r="C119" s="69" t="s">
        <v>119</v>
      </c>
      <c r="D119" s="108">
        <v>45139</v>
      </c>
      <c r="E119" s="108" t="s">
        <v>7192</v>
      </c>
      <c r="F119" s="192" t="s">
        <v>6</v>
      </c>
      <c r="G119" s="192">
        <v>2358471</v>
      </c>
      <c r="H119" s="68"/>
      <c r="I119" s="342" t="s">
        <v>6890</v>
      </c>
      <c r="J119" s="68"/>
      <c r="K119" s="68"/>
      <c r="L119" s="68"/>
      <c r="M119" s="68"/>
      <c r="N119" s="343">
        <v>0</v>
      </c>
      <c r="O119" s="343">
        <v>13232069.970000001</v>
      </c>
      <c r="P119" s="344">
        <v>0</v>
      </c>
      <c r="Q119" s="344">
        <v>90771999.989999995</v>
      </c>
      <c r="R119" s="345" t="s">
        <v>638</v>
      </c>
      <c r="S119" s="364"/>
      <c r="T119" s="277"/>
    </row>
    <row r="120" spans="1:20" ht="63.75">
      <c r="A120" s="68">
        <v>10</v>
      </c>
      <c r="B120" s="68"/>
      <c r="C120" s="69" t="s">
        <v>38</v>
      </c>
      <c r="D120" s="108">
        <v>45139</v>
      </c>
      <c r="E120" s="108" t="s">
        <v>7193</v>
      </c>
      <c r="F120" s="192" t="s">
        <v>6</v>
      </c>
      <c r="G120" s="192">
        <v>2358881</v>
      </c>
      <c r="H120" s="68"/>
      <c r="I120" s="342" t="s">
        <v>6891</v>
      </c>
      <c r="J120" s="68"/>
      <c r="K120" s="68"/>
      <c r="L120" s="68"/>
      <c r="M120" s="68"/>
      <c r="N120" s="343">
        <v>0</v>
      </c>
      <c r="O120" s="343">
        <v>7302.96</v>
      </c>
      <c r="P120" s="344">
        <v>0</v>
      </c>
      <c r="Q120" s="344">
        <v>50098.31</v>
      </c>
      <c r="R120" s="345" t="s">
        <v>638</v>
      </c>
      <c r="S120" s="364"/>
      <c r="T120" s="277"/>
    </row>
    <row r="121" spans="1:20" ht="63.75">
      <c r="A121" s="68">
        <v>10</v>
      </c>
      <c r="B121" s="68"/>
      <c r="C121" s="69" t="s">
        <v>38</v>
      </c>
      <c r="D121" s="108">
        <v>45139</v>
      </c>
      <c r="E121" s="108" t="s">
        <v>7194</v>
      </c>
      <c r="F121" s="192" t="s">
        <v>6</v>
      </c>
      <c r="G121" s="192">
        <v>2358885</v>
      </c>
      <c r="H121" s="68"/>
      <c r="I121" s="342" t="s">
        <v>6892</v>
      </c>
      <c r="J121" s="68"/>
      <c r="K121" s="68"/>
      <c r="L121" s="68"/>
      <c r="M121" s="68"/>
      <c r="N121" s="343">
        <v>0</v>
      </c>
      <c r="O121" s="343">
        <v>5813</v>
      </c>
      <c r="P121" s="344">
        <v>0</v>
      </c>
      <c r="Q121" s="344">
        <v>39877.18</v>
      </c>
      <c r="R121" s="345" t="s">
        <v>638</v>
      </c>
      <c r="S121" s="364"/>
      <c r="T121" s="277"/>
    </row>
    <row r="122" spans="1:20" ht="76.5">
      <c r="A122" s="68">
        <v>10</v>
      </c>
      <c r="B122" s="68"/>
      <c r="C122" s="69" t="s">
        <v>38</v>
      </c>
      <c r="D122" s="108">
        <v>45139</v>
      </c>
      <c r="E122" s="108" t="s">
        <v>7195</v>
      </c>
      <c r="F122" s="192" t="s">
        <v>6</v>
      </c>
      <c r="G122" s="192">
        <v>2358883</v>
      </c>
      <c r="H122" s="68"/>
      <c r="I122" s="342" t="s">
        <v>6893</v>
      </c>
      <c r="J122" s="68"/>
      <c r="K122" s="68"/>
      <c r="L122" s="68"/>
      <c r="M122" s="68"/>
      <c r="N122" s="343">
        <v>0</v>
      </c>
      <c r="O122" s="343">
        <v>1521.45</v>
      </c>
      <c r="P122" s="344">
        <v>0</v>
      </c>
      <c r="Q122" s="344">
        <v>10437.15</v>
      </c>
      <c r="R122" s="345" t="s">
        <v>638</v>
      </c>
      <c r="S122" s="364"/>
      <c r="T122" s="277"/>
    </row>
    <row r="123" spans="1:20" ht="51">
      <c r="A123" s="68">
        <v>10</v>
      </c>
      <c r="B123" s="68"/>
      <c r="C123" s="69" t="s">
        <v>38</v>
      </c>
      <c r="D123" s="108">
        <v>45139</v>
      </c>
      <c r="E123" s="108" t="s">
        <v>7196</v>
      </c>
      <c r="F123" s="192" t="s">
        <v>6</v>
      </c>
      <c r="G123" s="192">
        <v>2359183</v>
      </c>
      <c r="H123" s="68"/>
      <c r="I123" s="342" t="s">
        <v>6894</v>
      </c>
      <c r="J123" s="68"/>
      <c r="K123" s="68"/>
      <c r="L123" s="68"/>
      <c r="M123" s="68"/>
      <c r="N123" s="343">
        <v>0</v>
      </c>
      <c r="O123" s="343">
        <v>2055.0100000000002</v>
      </c>
      <c r="P123" s="344">
        <v>0</v>
      </c>
      <c r="Q123" s="344">
        <v>14097.37</v>
      </c>
      <c r="R123" s="345" t="s">
        <v>638</v>
      </c>
      <c r="S123" s="364"/>
      <c r="T123" s="277"/>
    </row>
    <row r="124" spans="1:20" ht="102">
      <c r="A124" s="68">
        <v>16</v>
      </c>
      <c r="B124" s="68"/>
      <c r="C124" s="69" t="s">
        <v>40</v>
      </c>
      <c r="D124" s="108">
        <v>45140</v>
      </c>
      <c r="E124" s="108" t="s">
        <v>7197</v>
      </c>
      <c r="F124" s="192" t="s">
        <v>601</v>
      </c>
      <c r="G124" s="192">
        <v>18889</v>
      </c>
      <c r="H124" s="68"/>
      <c r="I124" s="342" t="s">
        <v>6895</v>
      </c>
      <c r="J124" s="68"/>
      <c r="K124" s="68"/>
      <c r="L124" s="68"/>
      <c r="M124" s="68"/>
      <c r="N124" s="343">
        <v>2.37</v>
      </c>
      <c r="O124" s="343">
        <v>0</v>
      </c>
      <c r="P124" s="344">
        <v>16.260000000000002</v>
      </c>
      <c r="Q124" s="344">
        <v>0</v>
      </c>
      <c r="R124" s="345" t="s">
        <v>638</v>
      </c>
      <c r="S124" s="364"/>
      <c r="T124" s="277"/>
    </row>
    <row r="125" spans="1:20" ht="63.75">
      <c r="A125" s="68">
        <v>291</v>
      </c>
      <c r="B125" s="68"/>
      <c r="C125" s="69" t="s">
        <v>119</v>
      </c>
      <c r="D125" s="108">
        <v>45142</v>
      </c>
      <c r="E125" s="108" t="s">
        <v>7198</v>
      </c>
      <c r="F125" s="192" t="s">
        <v>6</v>
      </c>
      <c r="G125" s="192">
        <v>2363757</v>
      </c>
      <c r="H125" s="68"/>
      <c r="I125" s="342" t="s">
        <v>6896</v>
      </c>
      <c r="J125" s="68"/>
      <c r="K125" s="68"/>
      <c r="L125" s="68"/>
      <c r="M125" s="68"/>
      <c r="N125" s="343">
        <v>0</v>
      </c>
      <c r="O125" s="343">
        <v>15120.32</v>
      </c>
      <c r="P125" s="344">
        <v>0</v>
      </c>
      <c r="Q125" s="344">
        <v>103725.4</v>
      </c>
      <c r="R125" s="345" t="s">
        <v>638</v>
      </c>
      <c r="S125" s="364"/>
      <c r="T125" s="277"/>
    </row>
    <row r="126" spans="1:20" ht="76.5">
      <c r="A126" s="68">
        <v>10</v>
      </c>
      <c r="B126" s="68"/>
      <c r="C126" s="69" t="s">
        <v>38</v>
      </c>
      <c r="D126" s="108">
        <v>45142</v>
      </c>
      <c r="E126" s="108" t="s">
        <v>7199</v>
      </c>
      <c r="F126" s="192" t="s">
        <v>6</v>
      </c>
      <c r="G126" s="192">
        <v>2363909</v>
      </c>
      <c r="H126" s="68"/>
      <c r="I126" s="342" t="s">
        <v>6897</v>
      </c>
      <c r="J126" s="68"/>
      <c r="K126" s="68"/>
      <c r="L126" s="68"/>
      <c r="M126" s="68"/>
      <c r="N126" s="343">
        <v>0</v>
      </c>
      <c r="O126" s="343">
        <v>8359.67</v>
      </c>
      <c r="P126" s="344">
        <v>0</v>
      </c>
      <c r="Q126" s="344">
        <v>57347.34</v>
      </c>
      <c r="R126" s="345" t="s">
        <v>638</v>
      </c>
      <c r="S126" s="364"/>
      <c r="T126" s="277"/>
    </row>
    <row r="127" spans="1:20" ht="63.75">
      <c r="A127" s="68">
        <v>10</v>
      </c>
      <c r="B127" s="68"/>
      <c r="C127" s="69" t="s">
        <v>38</v>
      </c>
      <c r="D127" s="108">
        <v>45142</v>
      </c>
      <c r="E127" s="108" t="s">
        <v>7200</v>
      </c>
      <c r="F127" s="192" t="s">
        <v>6</v>
      </c>
      <c r="G127" s="192">
        <v>2363911</v>
      </c>
      <c r="H127" s="68"/>
      <c r="I127" s="342" t="s">
        <v>6898</v>
      </c>
      <c r="J127" s="68"/>
      <c r="K127" s="68"/>
      <c r="L127" s="68"/>
      <c r="M127" s="68"/>
      <c r="N127" s="343">
        <v>0</v>
      </c>
      <c r="O127" s="343">
        <v>5822.72</v>
      </c>
      <c r="P127" s="344">
        <v>0</v>
      </c>
      <c r="Q127" s="344">
        <v>39943.86</v>
      </c>
      <c r="R127" s="345" t="s">
        <v>638</v>
      </c>
      <c r="S127" s="364"/>
      <c r="T127" s="277"/>
    </row>
    <row r="128" spans="1:20" ht="63.75">
      <c r="A128" s="68" t="s">
        <v>542</v>
      </c>
      <c r="B128" s="68"/>
      <c r="C128" s="69" t="s">
        <v>691</v>
      </c>
      <c r="D128" s="108">
        <v>45146</v>
      </c>
      <c r="E128" s="108" t="s">
        <v>7201</v>
      </c>
      <c r="F128" s="192" t="s">
        <v>6</v>
      </c>
      <c r="G128" s="192">
        <v>2365235</v>
      </c>
      <c r="H128" s="68"/>
      <c r="I128" s="342" t="s">
        <v>6899</v>
      </c>
      <c r="J128" s="68"/>
      <c r="K128" s="68"/>
      <c r="L128" s="68"/>
      <c r="M128" s="68"/>
      <c r="N128" s="343">
        <v>0</v>
      </c>
      <c r="O128" s="343">
        <v>96904.36</v>
      </c>
      <c r="P128" s="344">
        <v>0</v>
      </c>
      <c r="Q128" s="344">
        <v>664763.91</v>
      </c>
      <c r="R128" s="345" t="s">
        <v>638</v>
      </c>
      <c r="S128" s="364"/>
      <c r="T128" s="277"/>
    </row>
    <row r="129" spans="1:20" ht="63.75">
      <c r="A129" s="68">
        <v>10</v>
      </c>
      <c r="B129" s="68"/>
      <c r="C129" s="69" t="s">
        <v>38</v>
      </c>
      <c r="D129" s="108">
        <v>45146</v>
      </c>
      <c r="E129" s="108" t="s">
        <v>7202</v>
      </c>
      <c r="F129" s="192" t="s">
        <v>6</v>
      </c>
      <c r="G129" s="192">
        <v>2365854</v>
      </c>
      <c r="H129" s="68"/>
      <c r="I129" s="342" t="s">
        <v>6900</v>
      </c>
      <c r="J129" s="68"/>
      <c r="K129" s="68"/>
      <c r="L129" s="68"/>
      <c r="M129" s="68"/>
      <c r="N129" s="343">
        <v>0</v>
      </c>
      <c r="O129" s="343">
        <v>15479.48</v>
      </c>
      <c r="P129" s="344">
        <v>0</v>
      </c>
      <c r="Q129" s="344">
        <v>106189.23</v>
      </c>
      <c r="R129" s="345" t="s">
        <v>638</v>
      </c>
      <c r="S129" s="364"/>
      <c r="T129" s="277"/>
    </row>
    <row r="130" spans="1:20" ht="76.5">
      <c r="A130" s="68">
        <v>10</v>
      </c>
      <c r="B130" s="68"/>
      <c r="C130" s="69" t="s">
        <v>38</v>
      </c>
      <c r="D130" s="108">
        <v>45147</v>
      </c>
      <c r="E130" s="108" t="s">
        <v>7203</v>
      </c>
      <c r="F130" s="192" t="s">
        <v>6</v>
      </c>
      <c r="G130" s="192">
        <v>2367572</v>
      </c>
      <c r="H130" s="68"/>
      <c r="I130" s="342" t="s">
        <v>6901</v>
      </c>
      <c r="J130" s="68"/>
      <c r="K130" s="68"/>
      <c r="L130" s="68"/>
      <c r="M130" s="68"/>
      <c r="N130" s="343">
        <v>0</v>
      </c>
      <c r="O130" s="343">
        <v>13079.73</v>
      </c>
      <c r="P130" s="344">
        <v>0</v>
      </c>
      <c r="Q130" s="344">
        <v>89726.95</v>
      </c>
      <c r="R130" s="345" t="s">
        <v>638</v>
      </c>
      <c r="S130" s="364"/>
      <c r="T130" s="277"/>
    </row>
    <row r="131" spans="1:20" ht="76.5">
      <c r="A131" s="68">
        <v>10</v>
      </c>
      <c r="B131" s="68"/>
      <c r="C131" s="69" t="s">
        <v>38</v>
      </c>
      <c r="D131" s="108">
        <v>45147</v>
      </c>
      <c r="E131" s="108" t="s">
        <v>7204</v>
      </c>
      <c r="F131" s="192" t="s">
        <v>6</v>
      </c>
      <c r="G131" s="192">
        <v>2367574</v>
      </c>
      <c r="H131" s="68"/>
      <c r="I131" s="342" t="s">
        <v>6902</v>
      </c>
      <c r="J131" s="68"/>
      <c r="K131" s="68"/>
      <c r="L131" s="68"/>
      <c r="M131" s="68"/>
      <c r="N131" s="343">
        <v>0</v>
      </c>
      <c r="O131" s="343">
        <v>3157.95</v>
      </c>
      <c r="P131" s="344">
        <v>0</v>
      </c>
      <c r="Q131" s="344">
        <v>21663.54</v>
      </c>
      <c r="R131" s="345" t="s">
        <v>638</v>
      </c>
      <c r="S131" s="364"/>
      <c r="T131" s="277"/>
    </row>
    <row r="132" spans="1:20" ht="76.5">
      <c r="A132" s="68">
        <v>10</v>
      </c>
      <c r="B132" s="68"/>
      <c r="C132" s="69" t="s">
        <v>38</v>
      </c>
      <c r="D132" s="108">
        <v>45147</v>
      </c>
      <c r="E132" s="108" t="s">
        <v>7205</v>
      </c>
      <c r="F132" s="192" t="s">
        <v>6</v>
      </c>
      <c r="G132" s="192">
        <v>2367576</v>
      </c>
      <c r="H132" s="68"/>
      <c r="I132" s="342" t="s">
        <v>6903</v>
      </c>
      <c r="J132" s="68"/>
      <c r="K132" s="68"/>
      <c r="L132" s="68"/>
      <c r="M132" s="68"/>
      <c r="N132" s="343">
        <v>0</v>
      </c>
      <c r="O132" s="343">
        <v>40627.279999999999</v>
      </c>
      <c r="P132" s="344">
        <v>0</v>
      </c>
      <c r="Q132" s="344">
        <v>278703.14</v>
      </c>
      <c r="R132" s="345" t="s">
        <v>638</v>
      </c>
      <c r="S132" s="364"/>
      <c r="T132" s="277"/>
    </row>
    <row r="133" spans="1:20" ht="76.5">
      <c r="A133" s="68">
        <v>10</v>
      </c>
      <c r="B133" s="68"/>
      <c r="C133" s="69" t="s">
        <v>38</v>
      </c>
      <c r="D133" s="108">
        <v>45147</v>
      </c>
      <c r="E133" s="108" t="s">
        <v>7206</v>
      </c>
      <c r="F133" s="192" t="s">
        <v>6</v>
      </c>
      <c r="G133" s="192">
        <v>2367578</v>
      </c>
      <c r="H133" s="68"/>
      <c r="I133" s="342" t="s">
        <v>6904</v>
      </c>
      <c r="J133" s="68"/>
      <c r="K133" s="68"/>
      <c r="L133" s="68"/>
      <c r="M133" s="68"/>
      <c r="N133" s="343">
        <v>0</v>
      </c>
      <c r="O133" s="343">
        <v>1189.9000000000001</v>
      </c>
      <c r="P133" s="344">
        <v>0</v>
      </c>
      <c r="Q133" s="344">
        <v>8162.71</v>
      </c>
      <c r="R133" s="345" t="s">
        <v>638</v>
      </c>
      <c r="S133" s="364"/>
      <c r="T133" s="277"/>
    </row>
    <row r="134" spans="1:20" ht="63.75">
      <c r="A134" s="68">
        <v>10</v>
      </c>
      <c r="B134" s="68"/>
      <c r="C134" s="69" t="s">
        <v>38</v>
      </c>
      <c r="D134" s="108">
        <v>45147</v>
      </c>
      <c r="E134" s="108" t="s">
        <v>7207</v>
      </c>
      <c r="F134" s="192" t="s">
        <v>6</v>
      </c>
      <c r="G134" s="192">
        <v>2367580</v>
      </c>
      <c r="H134" s="68"/>
      <c r="I134" s="342" t="s">
        <v>6905</v>
      </c>
      <c r="J134" s="68"/>
      <c r="K134" s="68"/>
      <c r="L134" s="68"/>
      <c r="M134" s="68"/>
      <c r="N134" s="343">
        <v>0</v>
      </c>
      <c r="O134" s="343">
        <v>2407.3000000000002</v>
      </c>
      <c r="P134" s="344">
        <v>0</v>
      </c>
      <c r="Q134" s="344">
        <v>16514.080000000002</v>
      </c>
      <c r="R134" s="345" t="s">
        <v>638</v>
      </c>
      <c r="S134" s="364"/>
      <c r="T134" s="277"/>
    </row>
    <row r="135" spans="1:20" ht="76.5">
      <c r="A135" s="68">
        <v>10</v>
      </c>
      <c r="B135" s="68"/>
      <c r="C135" s="69" t="s">
        <v>38</v>
      </c>
      <c r="D135" s="108">
        <v>45148</v>
      </c>
      <c r="E135" s="108" t="s">
        <v>7208</v>
      </c>
      <c r="F135" s="192" t="s">
        <v>6</v>
      </c>
      <c r="G135" s="192">
        <v>2369338</v>
      </c>
      <c r="H135" s="68"/>
      <c r="I135" s="342" t="s">
        <v>6906</v>
      </c>
      <c r="J135" s="68"/>
      <c r="K135" s="68"/>
      <c r="L135" s="68"/>
      <c r="M135" s="68"/>
      <c r="N135" s="343">
        <v>0</v>
      </c>
      <c r="O135" s="343">
        <v>5098.3500000000004</v>
      </c>
      <c r="P135" s="344">
        <v>0</v>
      </c>
      <c r="Q135" s="344">
        <v>34974.68</v>
      </c>
      <c r="R135" s="345" t="s">
        <v>638</v>
      </c>
      <c r="S135" s="364"/>
      <c r="T135" s="277"/>
    </row>
    <row r="136" spans="1:20" ht="76.5">
      <c r="A136" s="68">
        <v>10</v>
      </c>
      <c r="B136" s="68"/>
      <c r="C136" s="69" t="s">
        <v>38</v>
      </c>
      <c r="D136" s="108">
        <v>45148</v>
      </c>
      <c r="E136" s="108" t="s">
        <v>7209</v>
      </c>
      <c r="F136" s="192" t="s">
        <v>6</v>
      </c>
      <c r="G136" s="192">
        <v>2369341</v>
      </c>
      <c r="H136" s="68"/>
      <c r="I136" s="342" t="s">
        <v>6907</v>
      </c>
      <c r="J136" s="68"/>
      <c r="K136" s="68"/>
      <c r="L136" s="68"/>
      <c r="M136" s="68"/>
      <c r="N136" s="343">
        <v>0</v>
      </c>
      <c r="O136" s="343">
        <v>5312.36</v>
      </c>
      <c r="P136" s="344">
        <v>0</v>
      </c>
      <c r="Q136" s="344">
        <v>36442.79</v>
      </c>
      <c r="R136" s="345" t="s">
        <v>638</v>
      </c>
      <c r="S136" s="364"/>
      <c r="T136" s="277"/>
    </row>
    <row r="137" spans="1:20" ht="63.75">
      <c r="A137" s="68">
        <v>10</v>
      </c>
      <c r="B137" s="68"/>
      <c r="C137" s="69" t="s">
        <v>38</v>
      </c>
      <c r="D137" s="108">
        <v>45148</v>
      </c>
      <c r="E137" s="108" t="s">
        <v>7210</v>
      </c>
      <c r="F137" s="192" t="s">
        <v>6</v>
      </c>
      <c r="G137" s="192">
        <v>2369360</v>
      </c>
      <c r="H137" s="68"/>
      <c r="I137" s="342" t="s">
        <v>6908</v>
      </c>
      <c r="J137" s="68"/>
      <c r="K137" s="68"/>
      <c r="L137" s="68"/>
      <c r="M137" s="68"/>
      <c r="N137" s="343">
        <v>0</v>
      </c>
      <c r="O137" s="343">
        <v>1648.4</v>
      </c>
      <c r="P137" s="344">
        <v>0</v>
      </c>
      <c r="Q137" s="344">
        <v>11308.02</v>
      </c>
      <c r="R137" s="345" t="s">
        <v>638</v>
      </c>
      <c r="S137" s="364"/>
      <c r="T137" s="277"/>
    </row>
    <row r="138" spans="1:20" ht="76.5">
      <c r="A138" s="68">
        <v>10</v>
      </c>
      <c r="B138" s="68"/>
      <c r="C138" s="69" t="s">
        <v>38</v>
      </c>
      <c r="D138" s="108">
        <v>45149</v>
      </c>
      <c r="E138" s="108" t="s">
        <v>7211</v>
      </c>
      <c r="F138" s="192" t="s">
        <v>6</v>
      </c>
      <c r="G138" s="192">
        <v>2370793</v>
      </c>
      <c r="H138" s="68"/>
      <c r="I138" s="342" t="s">
        <v>6909</v>
      </c>
      <c r="J138" s="68"/>
      <c r="K138" s="68"/>
      <c r="L138" s="68"/>
      <c r="M138" s="68"/>
      <c r="N138" s="343">
        <v>0</v>
      </c>
      <c r="O138" s="343">
        <v>61141.63</v>
      </c>
      <c r="P138" s="344">
        <v>0</v>
      </c>
      <c r="Q138" s="344">
        <v>419431.58</v>
      </c>
      <c r="R138" s="345" t="s">
        <v>638</v>
      </c>
      <c r="S138" s="364"/>
      <c r="T138" s="277"/>
    </row>
    <row r="139" spans="1:20" ht="63.75">
      <c r="A139" s="68">
        <v>10</v>
      </c>
      <c r="B139" s="68"/>
      <c r="C139" s="69" t="s">
        <v>38</v>
      </c>
      <c r="D139" s="108">
        <v>45149</v>
      </c>
      <c r="E139" s="108" t="s">
        <v>7212</v>
      </c>
      <c r="F139" s="192" t="s">
        <v>6</v>
      </c>
      <c r="G139" s="192">
        <v>2371248</v>
      </c>
      <c r="H139" s="68"/>
      <c r="I139" s="342" t="s">
        <v>6910</v>
      </c>
      <c r="J139" s="68"/>
      <c r="K139" s="68"/>
      <c r="L139" s="68"/>
      <c r="M139" s="68"/>
      <c r="N139" s="343">
        <v>0</v>
      </c>
      <c r="O139" s="343">
        <v>18042.240000000002</v>
      </c>
      <c r="P139" s="344">
        <v>0</v>
      </c>
      <c r="Q139" s="344">
        <v>123769.77</v>
      </c>
      <c r="R139" s="345" t="s">
        <v>638</v>
      </c>
      <c r="S139" s="364"/>
      <c r="T139" s="277"/>
    </row>
    <row r="140" spans="1:20" ht="63.75">
      <c r="A140" s="68">
        <v>10</v>
      </c>
      <c r="B140" s="68"/>
      <c r="C140" s="69" t="s">
        <v>38</v>
      </c>
      <c r="D140" s="108">
        <v>45149</v>
      </c>
      <c r="E140" s="108" t="s">
        <v>7213</v>
      </c>
      <c r="F140" s="192" t="s">
        <v>6</v>
      </c>
      <c r="G140" s="192">
        <v>2371246</v>
      </c>
      <c r="H140" s="68"/>
      <c r="I140" s="342" t="s">
        <v>6911</v>
      </c>
      <c r="J140" s="68"/>
      <c r="K140" s="68"/>
      <c r="L140" s="68"/>
      <c r="M140" s="68"/>
      <c r="N140" s="343">
        <v>0</v>
      </c>
      <c r="O140" s="343">
        <v>2067.4699999999998</v>
      </c>
      <c r="P140" s="344">
        <v>0</v>
      </c>
      <c r="Q140" s="344">
        <v>14182.84</v>
      </c>
      <c r="R140" s="345" t="s">
        <v>638</v>
      </c>
      <c r="S140" s="364"/>
      <c r="T140" s="277"/>
    </row>
    <row r="141" spans="1:20" ht="89.25">
      <c r="A141" s="68" t="s">
        <v>542</v>
      </c>
      <c r="B141" s="68"/>
      <c r="C141" s="69" t="s">
        <v>691</v>
      </c>
      <c r="D141" s="108">
        <v>45149</v>
      </c>
      <c r="E141" s="108" t="s">
        <v>7214</v>
      </c>
      <c r="F141" s="192" t="s">
        <v>12</v>
      </c>
      <c r="G141" s="192">
        <v>1066214</v>
      </c>
      <c r="H141" s="68"/>
      <c r="I141" s="342" t="s">
        <v>6912</v>
      </c>
      <c r="J141" s="68"/>
      <c r="K141" s="68"/>
      <c r="L141" s="68"/>
      <c r="M141" s="68"/>
      <c r="N141" s="343">
        <v>223.65</v>
      </c>
      <c r="O141" s="343">
        <v>0</v>
      </c>
      <c r="P141" s="344">
        <v>1534.24</v>
      </c>
      <c r="Q141" s="344">
        <v>0</v>
      </c>
      <c r="R141" s="345" t="s">
        <v>638</v>
      </c>
      <c r="S141" s="364"/>
      <c r="T141" s="277"/>
    </row>
    <row r="142" spans="1:20" ht="89.25">
      <c r="A142" s="68" t="s">
        <v>542</v>
      </c>
      <c r="B142" s="68"/>
      <c r="C142" s="69" t="s">
        <v>691</v>
      </c>
      <c r="D142" s="108">
        <v>45149</v>
      </c>
      <c r="E142" s="108" t="s">
        <v>7215</v>
      </c>
      <c r="F142" s="192" t="s">
        <v>12</v>
      </c>
      <c r="G142" s="192">
        <v>1066215</v>
      </c>
      <c r="H142" s="68"/>
      <c r="I142" s="342" t="s">
        <v>6913</v>
      </c>
      <c r="J142" s="68"/>
      <c r="K142" s="68"/>
      <c r="L142" s="68"/>
      <c r="M142" s="68"/>
      <c r="N142" s="343">
        <v>48.13</v>
      </c>
      <c r="O142" s="343">
        <v>0</v>
      </c>
      <c r="P142" s="344">
        <v>330.17</v>
      </c>
      <c r="Q142" s="344">
        <v>0</v>
      </c>
      <c r="R142" s="345" t="s">
        <v>638</v>
      </c>
      <c r="S142" s="364"/>
      <c r="T142" s="277"/>
    </row>
    <row r="143" spans="1:20" ht="63.75">
      <c r="A143" s="68">
        <v>10</v>
      </c>
      <c r="B143" s="68"/>
      <c r="C143" s="69" t="s">
        <v>38</v>
      </c>
      <c r="D143" s="108">
        <v>45152</v>
      </c>
      <c r="E143" s="108" t="s">
        <v>7216</v>
      </c>
      <c r="F143" s="192" t="s">
        <v>6</v>
      </c>
      <c r="G143" s="192">
        <v>2372324</v>
      </c>
      <c r="H143" s="68"/>
      <c r="I143" s="342" t="s">
        <v>6914</v>
      </c>
      <c r="J143" s="68"/>
      <c r="K143" s="68"/>
      <c r="L143" s="68"/>
      <c r="M143" s="68"/>
      <c r="N143" s="343">
        <v>0</v>
      </c>
      <c r="O143" s="343">
        <v>7079.55</v>
      </c>
      <c r="P143" s="344">
        <v>0</v>
      </c>
      <c r="Q143" s="344">
        <v>48565.71</v>
      </c>
      <c r="R143" s="345" t="s">
        <v>638</v>
      </c>
      <c r="S143" s="364"/>
      <c r="T143" s="277"/>
    </row>
    <row r="144" spans="1:20" ht="63.75">
      <c r="A144" s="68">
        <v>10</v>
      </c>
      <c r="B144" s="68"/>
      <c r="C144" s="69" t="s">
        <v>38</v>
      </c>
      <c r="D144" s="108">
        <v>45152</v>
      </c>
      <c r="E144" s="108" t="s">
        <v>7217</v>
      </c>
      <c r="F144" s="192" t="s">
        <v>6</v>
      </c>
      <c r="G144" s="192">
        <v>2372326</v>
      </c>
      <c r="H144" s="68"/>
      <c r="I144" s="342" t="s">
        <v>6915</v>
      </c>
      <c r="J144" s="68"/>
      <c r="K144" s="68"/>
      <c r="L144" s="68"/>
      <c r="M144" s="68"/>
      <c r="N144" s="343">
        <v>0</v>
      </c>
      <c r="O144" s="343">
        <v>1340</v>
      </c>
      <c r="P144" s="344">
        <v>0</v>
      </c>
      <c r="Q144" s="344">
        <v>9192.4</v>
      </c>
      <c r="R144" s="345" t="s">
        <v>638</v>
      </c>
      <c r="S144" s="364"/>
      <c r="T144" s="277"/>
    </row>
    <row r="145" spans="1:20" ht="63.75">
      <c r="A145" s="68">
        <v>10</v>
      </c>
      <c r="B145" s="68"/>
      <c r="C145" s="69" t="s">
        <v>38</v>
      </c>
      <c r="D145" s="108">
        <v>45152</v>
      </c>
      <c r="E145" s="108" t="s">
        <v>7218</v>
      </c>
      <c r="F145" s="192" t="s">
        <v>6</v>
      </c>
      <c r="G145" s="192">
        <v>2372328</v>
      </c>
      <c r="H145" s="68"/>
      <c r="I145" s="342" t="s">
        <v>6916</v>
      </c>
      <c r="J145" s="68"/>
      <c r="K145" s="68"/>
      <c r="L145" s="68"/>
      <c r="M145" s="68"/>
      <c r="N145" s="343">
        <v>0</v>
      </c>
      <c r="O145" s="343">
        <v>2040</v>
      </c>
      <c r="P145" s="344">
        <v>0</v>
      </c>
      <c r="Q145" s="344">
        <v>13994.4</v>
      </c>
      <c r="R145" s="345" t="s">
        <v>638</v>
      </c>
      <c r="S145" s="364"/>
      <c r="T145" s="277"/>
    </row>
    <row r="146" spans="1:20" ht="89.25">
      <c r="A146" s="68">
        <v>10</v>
      </c>
      <c r="B146" s="68"/>
      <c r="C146" s="69" t="s">
        <v>38</v>
      </c>
      <c r="D146" s="108">
        <v>45152</v>
      </c>
      <c r="E146" s="108" t="s">
        <v>7219</v>
      </c>
      <c r="F146" s="192" t="s">
        <v>6</v>
      </c>
      <c r="G146" s="192">
        <v>2373273</v>
      </c>
      <c r="H146" s="68"/>
      <c r="I146" s="342" t="s">
        <v>6917</v>
      </c>
      <c r="J146" s="68"/>
      <c r="K146" s="68"/>
      <c r="L146" s="68"/>
      <c r="M146" s="68"/>
      <c r="N146" s="343">
        <v>0</v>
      </c>
      <c r="O146" s="343">
        <v>1922.88</v>
      </c>
      <c r="P146" s="344">
        <v>0</v>
      </c>
      <c r="Q146" s="344">
        <v>13190.96</v>
      </c>
      <c r="R146" s="345" t="s">
        <v>638</v>
      </c>
      <c r="S146" s="364"/>
      <c r="T146" s="277"/>
    </row>
    <row r="147" spans="1:20" ht="76.5">
      <c r="A147" s="68">
        <v>10</v>
      </c>
      <c r="B147" s="68"/>
      <c r="C147" s="69" t="s">
        <v>38</v>
      </c>
      <c r="D147" s="108">
        <v>45152</v>
      </c>
      <c r="E147" s="108" t="s">
        <v>7220</v>
      </c>
      <c r="F147" s="192" t="s">
        <v>6</v>
      </c>
      <c r="G147" s="192">
        <v>2373283</v>
      </c>
      <c r="H147" s="68"/>
      <c r="I147" s="342" t="s">
        <v>6918</v>
      </c>
      <c r="J147" s="68"/>
      <c r="K147" s="68"/>
      <c r="L147" s="68"/>
      <c r="M147" s="68"/>
      <c r="N147" s="343">
        <v>0</v>
      </c>
      <c r="O147" s="343">
        <v>7790.54</v>
      </c>
      <c r="P147" s="344">
        <v>0</v>
      </c>
      <c r="Q147" s="344">
        <v>53443.1</v>
      </c>
      <c r="R147" s="345" t="s">
        <v>638</v>
      </c>
      <c r="S147" s="364"/>
      <c r="T147" s="277"/>
    </row>
    <row r="148" spans="1:20" ht="76.5">
      <c r="A148" s="68">
        <v>10</v>
      </c>
      <c r="B148" s="68"/>
      <c r="C148" s="69" t="s">
        <v>38</v>
      </c>
      <c r="D148" s="108">
        <v>45152</v>
      </c>
      <c r="E148" s="108" t="s">
        <v>7221</v>
      </c>
      <c r="F148" s="192" t="s">
        <v>6</v>
      </c>
      <c r="G148" s="192">
        <v>2373281</v>
      </c>
      <c r="H148" s="68"/>
      <c r="I148" s="342" t="s">
        <v>6919</v>
      </c>
      <c r="J148" s="68"/>
      <c r="K148" s="68"/>
      <c r="L148" s="68"/>
      <c r="M148" s="68"/>
      <c r="N148" s="343">
        <v>0</v>
      </c>
      <c r="O148" s="343">
        <v>5696.89</v>
      </c>
      <c r="P148" s="344">
        <v>0</v>
      </c>
      <c r="Q148" s="344">
        <v>39080.67</v>
      </c>
      <c r="R148" s="345" t="s">
        <v>638</v>
      </c>
      <c r="S148" s="364"/>
      <c r="T148" s="277"/>
    </row>
    <row r="149" spans="1:20" ht="76.5">
      <c r="A149" s="68">
        <v>10</v>
      </c>
      <c r="B149" s="68"/>
      <c r="C149" s="69" t="s">
        <v>38</v>
      </c>
      <c r="D149" s="108">
        <v>45152</v>
      </c>
      <c r="E149" s="108" t="s">
        <v>7222</v>
      </c>
      <c r="F149" s="192" t="s">
        <v>6</v>
      </c>
      <c r="G149" s="192">
        <v>2373277</v>
      </c>
      <c r="H149" s="68"/>
      <c r="I149" s="342" t="s">
        <v>6920</v>
      </c>
      <c r="J149" s="68"/>
      <c r="K149" s="68"/>
      <c r="L149" s="68"/>
      <c r="M149" s="68"/>
      <c r="N149" s="343">
        <v>0</v>
      </c>
      <c r="O149" s="343">
        <v>1476.19</v>
      </c>
      <c r="P149" s="344">
        <v>0</v>
      </c>
      <c r="Q149" s="344">
        <v>10126.66</v>
      </c>
      <c r="R149" s="345" t="s">
        <v>638</v>
      </c>
      <c r="S149" s="364"/>
      <c r="T149" s="277"/>
    </row>
    <row r="150" spans="1:20" ht="76.5">
      <c r="A150" s="68">
        <v>10</v>
      </c>
      <c r="B150" s="68"/>
      <c r="C150" s="69" t="s">
        <v>38</v>
      </c>
      <c r="D150" s="108">
        <v>45152</v>
      </c>
      <c r="E150" s="108" t="s">
        <v>7223</v>
      </c>
      <c r="F150" s="192" t="s">
        <v>6</v>
      </c>
      <c r="G150" s="192">
        <v>2373275</v>
      </c>
      <c r="H150" s="68"/>
      <c r="I150" s="342" t="s">
        <v>6921</v>
      </c>
      <c r="J150" s="68"/>
      <c r="K150" s="68"/>
      <c r="L150" s="68"/>
      <c r="M150" s="68"/>
      <c r="N150" s="343">
        <v>0</v>
      </c>
      <c r="O150" s="343">
        <v>4058.04</v>
      </c>
      <c r="P150" s="344">
        <v>0</v>
      </c>
      <c r="Q150" s="344">
        <v>27838.15</v>
      </c>
      <c r="R150" s="345" t="s">
        <v>638</v>
      </c>
      <c r="S150" s="364"/>
      <c r="T150" s="277"/>
    </row>
    <row r="151" spans="1:20" ht="76.5">
      <c r="A151" s="68">
        <v>20</v>
      </c>
      <c r="B151" s="68"/>
      <c r="C151" s="69" t="s">
        <v>41</v>
      </c>
      <c r="D151" s="108">
        <v>45154</v>
      </c>
      <c r="E151" s="108" t="s">
        <v>7224</v>
      </c>
      <c r="F151" s="192" t="s">
        <v>10</v>
      </c>
      <c r="G151" s="192">
        <v>1066459</v>
      </c>
      <c r="H151" s="68"/>
      <c r="I151" s="342" t="s">
        <v>6922</v>
      </c>
      <c r="J151" s="68"/>
      <c r="K151" s="68"/>
      <c r="L151" s="68"/>
      <c r="M151" s="68"/>
      <c r="N151" s="343">
        <v>7.29</v>
      </c>
      <c r="O151" s="343">
        <v>0</v>
      </c>
      <c r="P151" s="344">
        <v>50.01</v>
      </c>
      <c r="Q151" s="344">
        <v>0</v>
      </c>
      <c r="R151" s="345" t="s">
        <v>638</v>
      </c>
      <c r="S151" s="364"/>
      <c r="T151" s="277"/>
    </row>
    <row r="152" spans="1:20" ht="76.5">
      <c r="A152" s="68">
        <v>86</v>
      </c>
      <c r="B152" s="68"/>
      <c r="C152" s="69" t="s">
        <v>50</v>
      </c>
      <c r="D152" s="108">
        <v>45155</v>
      </c>
      <c r="E152" s="108" t="s">
        <v>7225</v>
      </c>
      <c r="F152" s="192" t="s">
        <v>6</v>
      </c>
      <c r="G152" s="192">
        <v>2377447</v>
      </c>
      <c r="H152" s="68"/>
      <c r="I152" s="342" t="s">
        <v>6923</v>
      </c>
      <c r="J152" s="68"/>
      <c r="K152" s="68"/>
      <c r="L152" s="68"/>
      <c r="M152" s="68"/>
      <c r="N152" s="343">
        <v>0</v>
      </c>
      <c r="O152" s="343">
        <v>715000</v>
      </c>
      <c r="P152" s="344">
        <v>0</v>
      </c>
      <c r="Q152" s="344">
        <v>4904900</v>
      </c>
      <c r="R152" s="345" t="s">
        <v>638</v>
      </c>
      <c r="S152" s="364"/>
      <c r="T152" s="277"/>
    </row>
    <row r="153" spans="1:20" ht="76.5">
      <c r="A153" s="68">
        <v>86</v>
      </c>
      <c r="B153" s="68"/>
      <c r="C153" s="69" t="s">
        <v>50</v>
      </c>
      <c r="D153" s="108">
        <v>45155</v>
      </c>
      <c r="E153" s="108" t="s">
        <v>7226</v>
      </c>
      <c r="F153" s="192" t="s">
        <v>10</v>
      </c>
      <c r="G153" s="192">
        <v>2377447</v>
      </c>
      <c r="H153" s="68"/>
      <c r="I153" s="342" t="s">
        <v>6924</v>
      </c>
      <c r="J153" s="68"/>
      <c r="K153" s="68"/>
      <c r="L153" s="68"/>
      <c r="M153" s="68"/>
      <c r="N153" s="343">
        <v>7.29</v>
      </c>
      <c r="O153" s="343">
        <v>0</v>
      </c>
      <c r="P153" s="344">
        <v>50.01</v>
      </c>
      <c r="Q153" s="344">
        <v>0</v>
      </c>
      <c r="R153" s="345" t="s">
        <v>638</v>
      </c>
      <c r="S153" s="364"/>
      <c r="T153" s="277"/>
    </row>
    <row r="154" spans="1:20" ht="76.5">
      <c r="A154" s="68">
        <v>10</v>
      </c>
      <c r="B154" s="68"/>
      <c r="C154" s="69" t="s">
        <v>38</v>
      </c>
      <c r="D154" s="108">
        <v>45155</v>
      </c>
      <c r="E154" s="108" t="s">
        <v>7227</v>
      </c>
      <c r="F154" s="192" t="s">
        <v>6</v>
      </c>
      <c r="G154" s="192">
        <v>2377995</v>
      </c>
      <c r="H154" s="68"/>
      <c r="I154" s="342" t="s">
        <v>6925</v>
      </c>
      <c r="J154" s="68"/>
      <c r="K154" s="68"/>
      <c r="L154" s="68"/>
      <c r="M154" s="68"/>
      <c r="N154" s="343">
        <v>0</v>
      </c>
      <c r="O154" s="343">
        <v>1061.2</v>
      </c>
      <c r="P154" s="344">
        <v>0</v>
      </c>
      <c r="Q154" s="344">
        <v>7279.83</v>
      </c>
      <c r="R154" s="345" t="s">
        <v>638</v>
      </c>
      <c r="S154" s="364"/>
      <c r="T154" s="277"/>
    </row>
    <row r="155" spans="1:20" ht="76.5">
      <c r="A155" s="68">
        <v>10</v>
      </c>
      <c r="B155" s="68"/>
      <c r="C155" s="69" t="s">
        <v>38</v>
      </c>
      <c r="D155" s="108">
        <v>45155</v>
      </c>
      <c r="E155" s="108" t="s">
        <v>7228</v>
      </c>
      <c r="F155" s="192" t="s">
        <v>6</v>
      </c>
      <c r="G155" s="192">
        <v>2377997</v>
      </c>
      <c r="H155" s="68"/>
      <c r="I155" s="342" t="s">
        <v>6926</v>
      </c>
      <c r="J155" s="68"/>
      <c r="K155" s="68"/>
      <c r="L155" s="68"/>
      <c r="M155" s="68"/>
      <c r="N155" s="343">
        <v>0</v>
      </c>
      <c r="O155" s="343">
        <v>72935.75</v>
      </c>
      <c r="P155" s="344">
        <v>0</v>
      </c>
      <c r="Q155" s="344">
        <v>500339.25</v>
      </c>
      <c r="R155" s="345" t="s">
        <v>638</v>
      </c>
      <c r="S155" s="364"/>
      <c r="T155" s="277"/>
    </row>
    <row r="156" spans="1:20" ht="63.75">
      <c r="A156" s="68">
        <v>10</v>
      </c>
      <c r="B156" s="68"/>
      <c r="C156" s="69" t="s">
        <v>38</v>
      </c>
      <c r="D156" s="108">
        <v>45155</v>
      </c>
      <c r="E156" s="108" t="s">
        <v>7229</v>
      </c>
      <c r="F156" s="192" t="s">
        <v>6</v>
      </c>
      <c r="G156" s="192">
        <v>2377993</v>
      </c>
      <c r="H156" s="68"/>
      <c r="I156" s="342" t="s">
        <v>6927</v>
      </c>
      <c r="J156" s="68"/>
      <c r="K156" s="68"/>
      <c r="L156" s="68"/>
      <c r="M156" s="68"/>
      <c r="N156" s="343">
        <v>0</v>
      </c>
      <c r="O156" s="343">
        <v>1315.68</v>
      </c>
      <c r="P156" s="344">
        <v>0</v>
      </c>
      <c r="Q156" s="344">
        <v>9025.56</v>
      </c>
      <c r="R156" s="345" t="s">
        <v>638</v>
      </c>
      <c r="S156" s="364"/>
      <c r="T156" s="277"/>
    </row>
    <row r="157" spans="1:20" ht="63.75">
      <c r="A157" s="68">
        <v>10</v>
      </c>
      <c r="B157" s="68"/>
      <c r="C157" s="69" t="s">
        <v>38</v>
      </c>
      <c r="D157" s="108">
        <v>45155</v>
      </c>
      <c r="E157" s="108" t="s">
        <v>7230</v>
      </c>
      <c r="F157" s="192" t="s">
        <v>6</v>
      </c>
      <c r="G157" s="192">
        <v>2377991</v>
      </c>
      <c r="H157" s="68"/>
      <c r="I157" s="342" t="s">
        <v>6928</v>
      </c>
      <c r="J157" s="68"/>
      <c r="K157" s="68"/>
      <c r="L157" s="68"/>
      <c r="M157" s="68"/>
      <c r="N157" s="343">
        <v>0</v>
      </c>
      <c r="O157" s="343">
        <v>235.14</v>
      </c>
      <c r="P157" s="344">
        <v>0</v>
      </c>
      <c r="Q157" s="344">
        <v>1613.06</v>
      </c>
      <c r="R157" s="345" t="s">
        <v>638</v>
      </c>
      <c r="S157" s="364"/>
      <c r="T157" s="277"/>
    </row>
    <row r="158" spans="1:20" ht="76.5">
      <c r="A158" s="68">
        <v>10</v>
      </c>
      <c r="B158" s="68"/>
      <c r="C158" s="69" t="s">
        <v>38</v>
      </c>
      <c r="D158" s="108">
        <v>45155</v>
      </c>
      <c r="E158" s="108" t="s">
        <v>7231</v>
      </c>
      <c r="F158" s="192" t="s">
        <v>6</v>
      </c>
      <c r="G158" s="192">
        <v>2377989</v>
      </c>
      <c r="H158" s="68"/>
      <c r="I158" s="342" t="s">
        <v>6929</v>
      </c>
      <c r="J158" s="68"/>
      <c r="K158" s="68"/>
      <c r="L158" s="68"/>
      <c r="M158" s="68"/>
      <c r="N158" s="343">
        <v>0</v>
      </c>
      <c r="O158" s="343">
        <v>3205.81</v>
      </c>
      <c r="P158" s="344">
        <v>0</v>
      </c>
      <c r="Q158" s="344">
        <v>21991.86</v>
      </c>
      <c r="R158" s="345" t="s">
        <v>638</v>
      </c>
      <c r="S158" s="364"/>
      <c r="T158" s="277"/>
    </row>
    <row r="159" spans="1:20" ht="63.75">
      <c r="A159" s="68">
        <v>10</v>
      </c>
      <c r="B159" s="68"/>
      <c r="C159" s="69" t="s">
        <v>38</v>
      </c>
      <c r="D159" s="108">
        <v>45155</v>
      </c>
      <c r="E159" s="108" t="s">
        <v>7232</v>
      </c>
      <c r="F159" s="192" t="s">
        <v>6</v>
      </c>
      <c r="G159" s="192">
        <v>2377999</v>
      </c>
      <c r="H159" s="68"/>
      <c r="I159" s="342" t="s">
        <v>6930</v>
      </c>
      <c r="J159" s="68"/>
      <c r="K159" s="68"/>
      <c r="L159" s="68"/>
      <c r="M159" s="68"/>
      <c r="N159" s="343">
        <v>0</v>
      </c>
      <c r="O159" s="343">
        <v>1445</v>
      </c>
      <c r="P159" s="344">
        <v>0</v>
      </c>
      <c r="Q159" s="344">
        <v>9912.7000000000007</v>
      </c>
      <c r="R159" s="345" t="s">
        <v>638</v>
      </c>
      <c r="S159" s="364"/>
      <c r="T159" s="277"/>
    </row>
    <row r="160" spans="1:20" ht="63.75">
      <c r="A160" s="68">
        <v>10</v>
      </c>
      <c r="B160" s="68"/>
      <c r="C160" s="69" t="s">
        <v>38</v>
      </c>
      <c r="D160" s="108">
        <v>45155</v>
      </c>
      <c r="E160" s="108" t="s">
        <v>7233</v>
      </c>
      <c r="F160" s="192" t="s">
        <v>6</v>
      </c>
      <c r="G160" s="192">
        <v>2378001</v>
      </c>
      <c r="H160" s="68"/>
      <c r="I160" s="342" t="s">
        <v>6931</v>
      </c>
      <c r="J160" s="68"/>
      <c r="K160" s="68"/>
      <c r="L160" s="68"/>
      <c r="M160" s="68"/>
      <c r="N160" s="343">
        <v>0</v>
      </c>
      <c r="O160" s="343">
        <v>1192.55</v>
      </c>
      <c r="P160" s="344">
        <v>0</v>
      </c>
      <c r="Q160" s="344">
        <v>8180.89</v>
      </c>
      <c r="R160" s="345" t="s">
        <v>638</v>
      </c>
      <c r="S160" s="364"/>
      <c r="T160" s="277"/>
    </row>
    <row r="161" spans="1:20" ht="76.5">
      <c r="A161" s="68">
        <v>10</v>
      </c>
      <c r="B161" s="68"/>
      <c r="C161" s="69" t="s">
        <v>38</v>
      </c>
      <c r="D161" s="108">
        <v>45155</v>
      </c>
      <c r="E161" s="108" t="s">
        <v>7234</v>
      </c>
      <c r="F161" s="192" t="s">
        <v>6</v>
      </c>
      <c r="G161" s="192">
        <v>2378003</v>
      </c>
      <c r="H161" s="68"/>
      <c r="I161" s="342" t="s">
        <v>6932</v>
      </c>
      <c r="J161" s="68"/>
      <c r="K161" s="68"/>
      <c r="L161" s="68"/>
      <c r="M161" s="68"/>
      <c r="N161" s="343">
        <v>0</v>
      </c>
      <c r="O161" s="343">
        <v>19896.32</v>
      </c>
      <c r="P161" s="344">
        <v>0</v>
      </c>
      <c r="Q161" s="344">
        <v>136488.76</v>
      </c>
      <c r="R161" s="345" t="s">
        <v>638</v>
      </c>
      <c r="S161" s="364"/>
      <c r="T161" s="277"/>
    </row>
    <row r="162" spans="1:20" ht="63.75">
      <c r="A162" s="68">
        <v>10</v>
      </c>
      <c r="B162" s="68"/>
      <c r="C162" s="69" t="s">
        <v>38</v>
      </c>
      <c r="D162" s="108">
        <v>45155</v>
      </c>
      <c r="E162" s="108" t="s">
        <v>7235</v>
      </c>
      <c r="F162" s="192" t="s">
        <v>6</v>
      </c>
      <c r="G162" s="192">
        <v>2378011</v>
      </c>
      <c r="H162" s="68"/>
      <c r="I162" s="342" t="s">
        <v>6933</v>
      </c>
      <c r="J162" s="68"/>
      <c r="K162" s="68"/>
      <c r="L162" s="68"/>
      <c r="M162" s="68"/>
      <c r="N162" s="343">
        <v>0</v>
      </c>
      <c r="O162" s="343">
        <v>67832</v>
      </c>
      <c r="P162" s="344">
        <v>0</v>
      </c>
      <c r="Q162" s="344">
        <v>465327.52</v>
      </c>
      <c r="R162" s="345" t="s">
        <v>638</v>
      </c>
      <c r="S162" s="364"/>
      <c r="T162" s="277"/>
    </row>
    <row r="163" spans="1:20" ht="76.5">
      <c r="A163" s="68">
        <v>10</v>
      </c>
      <c r="B163" s="68"/>
      <c r="C163" s="69" t="s">
        <v>38</v>
      </c>
      <c r="D163" s="108">
        <v>45155</v>
      </c>
      <c r="E163" s="108" t="s">
        <v>7236</v>
      </c>
      <c r="F163" s="192" t="s">
        <v>6</v>
      </c>
      <c r="G163" s="192">
        <v>2378005</v>
      </c>
      <c r="H163" s="68"/>
      <c r="I163" s="342" t="s">
        <v>6934</v>
      </c>
      <c r="J163" s="68"/>
      <c r="K163" s="68"/>
      <c r="L163" s="68"/>
      <c r="M163" s="68"/>
      <c r="N163" s="343">
        <v>0</v>
      </c>
      <c r="O163" s="343">
        <v>63880.02</v>
      </c>
      <c r="P163" s="344">
        <v>0</v>
      </c>
      <c r="Q163" s="344">
        <v>438216.94</v>
      </c>
      <c r="R163" s="345" t="s">
        <v>638</v>
      </c>
      <c r="S163" s="364"/>
      <c r="T163" s="277"/>
    </row>
    <row r="164" spans="1:20" ht="76.5">
      <c r="A164" s="68">
        <v>10</v>
      </c>
      <c r="B164" s="68"/>
      <c r="C164" s="69" t="s">
        <v>38</v>
      </c>
      <c r="D164" s="108">
        <v>45155</v>
      </c>
      <c r="E164" s="108" t="s">
        <v>7237</v>
      </c>
      <c r="F164" s="192" t="s">
        <v>6</v>
      </c>
      <c r="G164" s="192">
        <v>2378007</v>
      </c>
      <c r="H164" s="68"/>
      <c r="I164" s="342" t="s">
        <v>6935</v>
      </c>
      <c r="J164" s="68"/>
      <c r="K164" s="68"/>
      <c r="L164" s="68"/>
      <c r="M164" s="68"/>
      <c r="N164" s="343">
        <v>0</v>
      </c>
      <c r="O164" s="343">
        <v>1630</v>
      </c>
      <c r="P164" s="344">
        <v>0</v>
      </c>
      <c r="Q164" s="344">
        <v>11181.8</v>
      </c>
      <c r="R164" s="345" t="s">
        <v>638</v>
      </c>
      <c r="S164" s="364"/>
      <c r="T164" s="277"/>
    </row>
    <row r="165" spans="1:20" ht="63.75">
      <c r="A165" s="68">
        <v>10</v>
      </c>
      <c r="B165" s="68"/>
      <c r="C165" s="69" t="s">
        <v>38</v>
      </c>
      <c r="D165" s="108">
        <v>45155</v>
      </c>
      <c r="E165" s="108" t="s">
        <v>7238</v>
      </c>
      <c r="F165" s="192" t="s">
        <v>6</v>
      </c>
      <c r="G165" s="192">
        <v>2378009</v>
      </c>
      <c r="H165" s="68"/>
      <c r="I165" s="342" t="s">
        <v>6936</v>
      </c>
      <c r="J165" s="68"/>
      <c r="K165" s="68"/>
      <c r="L165" s="68"/>
      <c r="M165" s="68"/>
      <c r="N165" s="343">
        <v>0</v>
      </c>
      <c r="O165" s="343">
        <v>15114.48</v>
      </c>
      <c r="P165" s="344">
        <v>0</v>
      </c>
      <c r="Q165" s="344">
        <v>103685.33</v>
      </c>
      <c r="R165" s="345" t="s">
        <v>638</v>
      </c>
      <c r="S165" s="364"/>
      <c r="T165" s="277"/>
    </row>
    <row r="166" spans="1:20" ht="63.75">
      <c r="A166" s="68">
        <v>10</v>
      </c>
      <c r="B166" s="68"/>
      <c r="C166" s="69" t="s">
        <v>38</v>
      </c>
      <c r="D166" s="108">
        <v>45155</v>
      </c>
      <c r="E166" s="108" t="s">
        <v>7239</v>
      </c>
      <c r="F166" s="192" t="s">
        <v>6</v>
      </c>
      <c r="G166" s="192">
        <v>2378152</v>
      </c>
      <c r="H166" s="68"/>
      <c r="I166" s="342" t="s">
        <v>6937</v>
      </c>
      <c r="J166" s="68"/>
      <c r="K166" s="68"/>
      <c r="L166" s="68"/>
      <c r="M166" s="68"/>
      <c r="N166" s="343">
        <v>0</v>
      </c>
      <c r="O166" s="343">
        <v>16578</v>
      </c>
      <c r="P166" s="344">
        <v>0</v>
      </c>
      <c r="Q166" s="344">
        <v>113725.08</v>
      </c>
      <c r="R166" s="345" t="s">
        <v>638</v>
      </c>
      <c r="S166" s="364"/>
      <c r="T166" s="277"/>
    </row>
    <row r="167" spans="1:20" ht="76.5">
      <c r="A167" s="68">
        <v>20</v>
      </c>
      <c r="B167" s="68"/>
      <c r="C167" s="69" t="s">
        <v>41</v>
      </c>
      <c r="D167" s="108">
        <v>45155</v>
      </c>
      <c r="E167" s="108" t="s">
        <v>7240</v>
      </c>
      <c r="F167" s="192" t="s">
        <v>10</v>
      </c>
      <c r="G167" s="192">
        <v>1066494</v>
      </c>
      <c r="H167" s="68"/>
      <c r="I167" s="342" t="s">
        <v>6938</v>
      </c>
      <c r="J167" s="68"/>
      <c r="K167" s="68"/>
      <c r="L167" s="68"/>
      <c r="M167" s="68"/>
      <c r="N167" s="343">
        <v>7.29</v>
      </c>
      <c r="O167" s="343">
        <v>0</v>
      </c>
      <c r="P167" s="344">
        <v>50.01</v>
      </c>
      <c r="Q167" s="344">
        <v>0</v>
      </c>
      <c r="R167" s="345" t="s">
        <v>638</v>
      </c>
      <c r="S167" s="364"/>
      <c r="T167" s="277"/>
    </row>
    <row r="168" spans="1:20" ht="63.75">
      <c r="A168" s="68">
        <v>86</v>
      </c>
      <c r="B168" s="68"/>
      <c r="C168" s="69" t="s">
        <v>50</v>
      </c>
      <c r="D168" s="108">
        <v>45156</v>
      </c>
      <c r="E168" s="108" t="s">
        <v>7241</v>
      </c>
      <c r="F168" s="192" t="s">
        <v>6</v>
      </c>
      <c r="G168" s="192">
        <v>2379649</v>
      </c>
      <c r="H168" s="68"/>
      <c r="I168" s="342" t="s">
        <v>6939</v>
      </c>
      <c r="J168" s="68"/>
      <c r="K168" s="68"/>
      <c r="L168" s="68"/>
      <c r="M168" s="68"/>
      <c r="N168" s="343">
        <v>0</v>
      </c>
      <c r="O168" s="343">
        <v>5233196.53</v>
      </c>
      <c r="P168" s="344">
        <v>0</v>
      </c>
      <c r="Q168" s="344">
        <v>35899728.200000003</v>
      </c>
      <c r="R168" s="345" t="s">
        <v>638</v>
      </c>
      <c r="S168" s="364"/>
      <c r="T168" s="277"/>
    </row>
    <row r="169" spans="1:20" ht="76.5">
      <c r="A169" s="68">
        <v>86</v>
      </c>
      <c r="B169" s="68"/>
      <c r="C169" s="69" t="s">
        <v>50</v>
      </c>
      <c r="D169" s="108">
        <v>45156</v>
      </c>
      <c r="E169" s="108" t="s">
        <v>7242</v>
      </c>
      <c r="F169" s="192" t="s">
        <v>10</v>
      </c>
      <c r="G169" s="192">
        <v>2379649</v>
      </c>
      <c r="H169" s="68"/>
      <c r="I169" s="342" t="s">
        <v>6940</v>
      </c>
      <c r="J169" s="68"/>
      <c r="K169" s="68"/>
      <c r="L169" s="68"/>
      <c r="M169" s="68"/>
      <c r="N169" s="343">
        <v>7.29</v>
      </c>
      <c r="O169" s="343">
        <v>0</v>
      </c>
      <c r="P169" s="344">
        <v>50.01</v>
      </c>
      <c r="Q169" s="344">
        <v>0</v>
      </c>
      <c r="R169" s="345" t="s">
        <v>638</v>
      </c>
      <c r="S169" s="364"/>
      <c r="T169" s="277"/>
    </row>
    <row r="170" spans="1:20" ht="63.75">
      <c r="A170" s="68" t="s">
        <v>542</v>
      </c>
      <c r="B170" s="68"/>
      <c r="C170" s="69" t="s">
        <v>691</v>
      </c>
      <c r="D170" s="108">
        <v>45159</v>
      </c>
      <c r="E170" s="108" t="s">
        <v>7243</v>
      </c>
      <c r="F170" s="192" t="s">
        <v>19</v>
      </c>
      <c r="G170" s="192">
        <v>17838</v>
      </c>
      <c r="H170" s="68"/>
      <c r="I170" s="342" t="s">
        <v>6941</v>
      </c>
      <c r="J170" s="68"/>
      <c r="K170" s="68"/>
      <c r="L170" s="68"/>
      <c r="M170" s="68"/>
      <c r="N170" s="343">
        <v>188855120.25</v>
      </c>
      <c r="O170" s="343">
        <v>0</v>
      </c>
      <c r="P170" s="344">
        <v>1295546124.9200001</v>
      </c>
      <c r="Q170" s="344">
        <v>0</v>
      </c>
      <c r="R170" s="345" t="s">
        <v>638</v>
      </c>
      <c r="S170" s="364"/>
      <c r="T170" s="277"/>
    </row>
    <row r="171" spans="1:20" ht="76.5">
      <c r="A171" s="68" t="s">
        <v>542</v>
      </c>
      <c r="B171" s="68"/>
      <c r="C171" s="69" t="s">
        <v>691</v>
      </c>
      <c r="D171" s="108">
        <v>45159</v>
      </c>
      <c r="E171" s="108" t="s">
        <v>7244</v>
      </c>
      <c r="F171" s="192" t="s">
        <v>19</v>
      </c>
      <c r="G171" s="192">
        <v>17644</v>
      </c>
      <c r="H171" s="68"/>
      <c r="I171" s="342" t="s">
        <v>6942</v>
      </c>
      <c r="J171" s="68"/>
      <c r="K171" s="68"/>
      <c r="L171" s="68"/>
      <c r="M171" s="68"/>
      <c r="N171" s="343">
        <v>11681.92</v>
      </c>
      <c r="O171" s="343">
        <v>0</v>
      </c>
      <c r="P171" s="344">
        <v>80137.97</v>
      </c>
      <c r="Q171" s="344">
        <v>0</v>
      </c>
      <c r="R171" s="345" t="s">
        <v>638</v>
      </c>
      <c r="S171" s="364"/>
      <c r="T171" s="277"/>
    </row>
    <row r="172" spans="1:20" ht="63.75">
      <c r="A172" s="68">
        <v>10</v>
      </c>
      <c r="B172" s="68"/>
      <c r="C172" s="69" t="s">
        <v>38</v>
      </c>
      <c r="D172" s="108">
        <v>45159</v>
      </c>
      <c r="E172" s="108" t="s">
        <v>7245</v>
      </c>
      <c r="F172" s="192" t="s">
        <v>6</v>
      </c>
      <c r="G172" s="192">
        <v>2381374</v>
      </c>
      <c r="H172" s="68"/>
      <c r="I172" s="342" t="s">
        <v>6943</v>
      </c>
      <c r="J172" s="68"/>
      <c r="K172" s="68"/>
      <c r="L172" s="68"/>
      <c r="M172" s="68"/>
      <c r="N172" s="343">
        <v>0</v>
      </c>
      <c r="O172" s="343">
        <v>1709.73</v>
      </c>
      <c r="P172" s="344">
        <v>0</v>
      </c>
      <c r="Q172" s="344">
        <v>11728.75</v>
      </c>
      <c r="R172" s="345" t="s">
        <v>638</v>
      </c>
      <c r="S172" s="364"/>
      <c r="T172" s="277"/>
    </row>
    <row r="173" spans="1:20" ht="76.5">
      <c r="A173" s="68">
        <v>10</v>
      </c>
      <c r="B173" s="68"/>
      <c r="C173" s="69" t="s">
        <v>38</v>
      </c>
      <c r="D173" s="108">
        <v>45159</v>
      </c>
      <c r="E173" s="108" t="s">
        <v>7246</v>
      </c>
      <c r="F173" s="192" t="s">
        <v>6</v>
      </c>
      <c r="G173" s="192">
        <v>2381376</v>
      </c>
      <c r="H173" s="68"/>
      <c r="I173" s="342" t="s">
        <v>6944</v>
      </c>
      <c r="J173" s="68"/>
      <c r="K173" s="68"/>
      <c r="L173" s="68"/>
      <c r="M173" s="68"/>
      <c r="N173" s="343">
        <v>0</v>
      </c>
      <c r="O173" s="343">
        <v>1944.05</v>
      </c>
      <c r="P173" s="344">
        <v>0</v>
      </c>
      <c r="Q173" s="344">
        <v>13336.18</v>
      </c>
      <c r="R173" s="345" t="s">
        <v>638</v>
      </c>
      <c r="S173" s="364"/>
      <c r="T173" s="277"/>
    </row>
    <row r="174" spans="1:20" ht="76.5">
      <c r="A174" s="68">
        <v>10</v>
      </c>
      <c r="B174" s="68"/>
      <c r="C174" s="69" t="s">
        <v>38</v>
      </c>
      <c r="D174" s="108">
        <v>45159</v>
      </c>
      <c r="E174" s="108" t="s">
        <v>7247</v>
      </c>
      <c r="F174" s="192" t="s">
        <v>6</v>
      </c>
      <c r="G174" s="192">
        <v>2381380</v>
      </c>
      <c r="H174" s="68"/>
      <c r="I174" s="342" t="s">
        <v>6945</v>
      </c>
      <c r="J174" s="68"/>
      <c r="K174" s="68"/>
      <c r="L174" s="68"/>
      <c r="M174" s="68"/>
      <c r="N174" s="343">
        <v>0</v>
      </c>
      <c r="O174" s="343">
        <v>1616.56</v>
      </c>
      <c r="P174" s="344">
        <v>0</v>
      </c>
      <c r="Q174" s="344">
        <v>11089.6</v>
      </c>
      <c r="R174" s="345" t="s">
        <v>638</v>
      </c>
      <c r="S174" s="364"/>
      <c r="T174" s="277"/>
    </row>
    <row r="175" spans="1:20" ht="63.75">
      <c r="A175" s="68">
        <v>10</v>
      </c>
      <c r="B175" s="68"/>
      <c r="C175" s="69" t="s">
        <v>38</v>
      </c>
      <c r="D175" s="108">
        <v>45159</v>
      </c>
      <c r="E175" s="108" t="s">
        <v>7248</v>
      </c>
      <c r="F175" s="192" t="s">
        <v>6</v>
      </c>
      <c r="G175" s="192">
        <v>2381382</v>
      </c>
      <c r="H175" s="68"/>
      <c r="I175" s="342" t="s">
        <v>6946</v>
      </c>
      <c r="J175" s="68"/>
      <c r="K175" s="68"/>
      <c r="L175" s="68"/>
      <c r="M175" s="68"/>
      <c r="N175" s="343">
        <v>0</v>
      </c>
      <c r="O175" s="343">
        <v>4255.67</v>
      </c>
      <c r="P175" s="344">
        <v>0</v>
      </c>
      <c r="Q175" s="344">
        <v>29193.9</v>
      </c>
      <c r="R175" s="345" t="s">
        <v>638</v>
      </c>
      <c r="S175" s="364"/>
      <c r="T175" s="277"/>
    </row>
    <row r="176" spans="1:20" ht="63.75">
      <c r="A176" s="68">
        <v>10</v>
      </c>
      <c r="B176" s="68"/>
      <c r="C176" s="69" t="s">
        <v>38</v>
      </c>
      <c r="D176" s="108">
        <v>45159</v>
      </c>
      <c r="E176" s="108" t="s">
        <v>7249</v>
      </c>
      <c r="F176" s="192" t="s">
        <v>6</v>
      </c>
      <c r="G176" s="192">
        <v>2381384</v>
      </c>
      <c r="H176" s="68"/>
      <c r="I176" s="342" t="s">
        <v>6947</v>
      </c>
      <c r="J176" s="68"/>
      <c r="K176" s="68"/>
      <c r="L176" s="68"/>
      <c r="M176" s="68"/>
      <c r="N176" s="343">
        <v>0</v>
      </c>
      <c r="O176" s="343">
        <v>3295</v>
      </c>
      <c r="P176" s="344">
        <v>0</v>
      </c>
      <c r="Q176" s="344">
        <v>22603.7</v>
      </c>
      <c r="R176" s="345" t="s">
        <v>638</v>
      </c>
      <c r="S176" s="364"/>
      <c r="T176" s="277"/>
    </row>
    <row r="177" spans="1:20" ht="76.5">
      <c r="A177" s="68" t="s">
        <v>542</v>
      </c>
      <c r="B177" s="68"/>
      <c r="C177" s="69" t="s">
        <v>691</v>
      </c>
      <c r="D177" s="108">
        <v>45159</v>
      </c>
      <c r="E177" s="108" t="s">
        <v>7250</v>
      </c>
      <c r="F177" s="192" t="s">
        <v>12</v>
      </c>
      <c r="G177" s="192">
        <v>1066636</v>
      </c>
      <c r="H177" s="68"/>
      <c r="I177" s="342" t="s">
        <v>6948</v>
      </c>
      <c r="J177" s="68"/>
      <c r="K177" s="68"/>
      <c r="L177" s="68"/>
      <c r="M177" s="68"/>
      <c r="N177" s="343">
        <v>17.21</v>
      </c>
      <c r="O177" s="343">
        <v>0</v>
      </c>
      <c r="P177" s="344">
        <v>118.06</v>
      </c>
      <c r="Q177" s="344">
        <v>0</v>
      </c>
      <c r="R177" s="345" t="s">
        <v>638</v>
      </c>
      <c r="S177" s="364"/>
      <c r="T177" s="277"/>
    </row>
    <row r="178" spans="1:20" ht="76.5">
      <c r="A178" s="68" t="s">
        <v>542</v>
      </c>
      <c r="B178" s="68"/>
      <c r="C178" s="69" t="s">
        <v>691</v>
      </c>
      <c r="D178" s="108">
        <v>45159</v>
      </c>
      <c r="E178" s="108" t="s">
        <v>7251</v>
      </c>
      <c r="F178" s="192" t="s">
        <v>12</v>
      </c>
      <c r="G178" s="192">
        <v>1066619</v>
      </c>
      <c r="H178" s="68"/>
      <c r="I178" s="342" t="s">
        <v>6949</v>
      </c>
      <c r="J178" s="68"/>
      <c r="K178" s="68"/>
      <c r="L178" s="68"/>
      <c r="M178" s="68"/>
      <c r="N178" s="343">
        <v>550905.48</v>
      </c>
      <c r="O178" s="343">
        <v>0</v>
      </c>
      <c r="P178" s="344">
        <v>3779211.59</v>
      </c>
      <c r="Q178" s="344">
        <v>0</v>
      </c>
      <c r="R178" s="345" t="s">
        <v>638</v>
      </c>
      <c r="S178" s="364"/>
      <c r="T178" s="277"/>
    </row>
    <row r="179" spans="1:20" ht="76.5">
      <c r="A179" s="68" t="s">
        <v>542</v>
      </c>
      <c r="B179" s="68"/>
      <c r="C179" s="69" t="s">
        <v>691</v>
      </c>
      <c r="D179" s="108">
        <v>45159</v>
      </c>
      <c r="E179" s="108" t="s">
        <v>7251</v>
      </c>
      <c r="F179" s="192" t="s">
        <v>12</v>
      </c>
      <c r="G179" s="192">
        <v>1066619</v>
      </c>
      <c r="H179" s="68"/>
      <c r="I179" s="342" t="s">
        <v>6949</v>
      </c>
      <c r="J179" s="68"/>
      <c r="K179" s="68"/>
      <c r="L179" s="68"/>
      <c r="M179" s="68"/>
      <c r="N179" s="343">
        <v>20</v>
      </c>
      <c r="O179" s="343">
        <v>0</v>
      </c>
      <c r="P179" s="344">
        <v>137.19999999999999</v>
      </c>
      <c r="Q179" s="344">
        <v>0</v>
      </c>
      <c r="R179" s="345" t="s">
        <v>638</v>
      </c>
      <c r="S179" s="364"/>
      <c r="T179" s="277"/>
    </row>
    <row r="180" spans="1:20" ht="76.5">
      <c r="A180" s="68">
        <v>10</v>
      </c>
      <c r="B180" s="68"/>
      <c r="C180" s="69" t="s">
        <v>38</v>
      </c>
      <c r="D180" s="108">
        <v>45160</v>
      </c>
      <c r="E180" s="108" t="s">
        <v>7252</v>
      </c>
      <c r="F180" s="192" t="s">
        <v>6</v>
      </c>
      <c r="G180" s="192">
        <v>2383096</v>
      </c>
      <c r="H180" s="68"/>
      <c r="I180" s="342" t="s">
        <v>6950</v>
      </c>
      <c r="J180" s="68"/>
      <c r="K180" s="68"/>
      <c r="L180" s="68"/>
      <c r="M180" s="68"/>
      <c r="N180" s="343">
        <v>0</v>
      </c>
      <c r="O180" s="343">
        <v>5324.44</v>
      </c>
      <c r="P180" s="344">
        <v>0</v>
      </c>
      <c r="Q180" s="344">
        <v>36525.660000000003</v>
      </c>
      <c r="R180" s="345" t="s">
        <v>638</v>
      </c>
      <c r="S180" s="364"/>
      <c r="T180" s="277"/>
    </row>
    <row r="181" spans="1:20" ht="63.75">
      <c r="A181" s="68">
        <v>10</v>
      </c>
      <c r="B181" s="68"/>
      <c r="C181" s="69" t="s">
        <v>38</v>
      </c>
      <c r="D181" s="108">
        <v>45160</v>
      </c>
      <c r="E181" s="108" t="s">
        <v>7253</v>
      </c>
      <c r="F181" s="192" t="s">
        <v>6</v>
      </c>
      <c r="G181" s="192">
        <v>2383094</v>
      </c>
      <c r="H181" s="68"/>
      <c r="I181" s="342" t="s">
        <v>6951</v>
      </c>
      <c r="J181" s="68"/>
      <c r="K181" s="68"/>
      <c r="L181" s="68"/>
      <c r="M181" s="68"/>
      <c r="N181" s="343">
        <v>0</v>
      </c>
      <c r="O181" s="343">
        <v>62220</v>
      </c>
      <c r="P181" s="344">
        <v>0</v>
      </c>
      <c r="Q181" s="344">
        <v>426829.2</v>
      </c>
      <c r="R181" s="345" t="s">
        <v>638</v>
      </c>
      <c r="S181" s="364"/>
      <c r="T181" s="277"/>
    </row>
    <row r="182" spans="1:20" ht="76.5">
      <c r="A182" s="68">
        <v>291</v>
      </c>
      <c r="B182" s="68"/>
      <c r="C182" s="69" t="s">
        <v>119</v>
      </c>
      <c r="D182" s="108">
        <v>45161</v>
      </c>
      <c r="E182" s="108" t="s">
        <v>7254</v>
      </c>
      <c r="F182" s="192" t="s">
        <v>6</v>
      </c>
      <c r="G182" s="192">
        <v>2384291</v>
      </c>
      <c r="H182" s="68"/>
      <c r="I182" s="342" t="s">
        <v>6952</v>
      </c>
      <c r="J182" s="68"/>
      <c r="K182" s="68"/>
      <c r="L182" s="68"/>
      <c r="M182" s="68"/>
      <c r="N182" s="343">
        <v>0</v>
      </c>
      <c r="O182" s="343">
        <v>1500000</v>
      </c>
      <c r="P182" s="344">
        <v>0</v>
      </c>
      <c r="Q182" s="344">
        <v>10290000</v>
      </c>
      <c r="R182" s="345" t="s">
        <v>638</v>
      </c>
      <c r="S182" s="364"/>
      <c r="T182" s="277"/>
    </row>
    <row r="183" spans="1:20" ht="89.25">
      <c r="A183" s="68" t="s">
        <v>542</v>
      </c>
      <c r="B183" s="68"/>
      <c r="C183" s="69" t="s">
        <v>691</v>
      </c>
      <c r="D183" s="108">
        <v>45161</v>
      </c>
      <c r="E183" s="108" t="s">
        <v>7255</v>
      </c>
      <c r="F183" s="192" t="s">
        <v>12</v>
      </c>
      <c r="G183" s="192">
        <v>1067080</v>
      </c>
      <c r="H183" s="68"/>
      <c r="I183" s="342" t="s">
        <v>6953</v>
      </c>
      <c r="J183" s="68"/>
      <c r="K183" s="68"/>
      <c r="L183" s="68"/>
      <c r="M183" s="68"/>
      <c r="N183" s="343">
        <v>60</v>
      </c>
      <c r="O183" s="343">
        <v>0</v>
      </c>
      <c r="P183" s="344">
        <v>411.6</v>
      </c>
      <c r="Q183" s="344">
        <v>0</v>
      </c>
      <c r="R183" s="345" t="s">
        <v>638</v>
      </c>
      <c r="S183" s="364"/>
      <c r="T183" s="277"/>
    </row>
    <row r="184" spans="1:20" ht="76.5">
      <c r="A184" s="68">
        <v>20</v>
      </c>
      <c r="B184" s="68"/>
      <c r="C184" s="69" t="s">
        <v>41</v>
      </c>
      <c r="D184" s="108">
        <v>45162</v>
      </c>
      <c r="E184" s="108" t="s">
        <v>7256</v>
      </c>
      <c r="F184" s="192" t="s">
        <v>10</v>
      </c>
      <c r="G184" s="192">
        <v>1067190</v>
      </c>
      <c r="H184" s="68"/>
      <c r="I184" s="342" t="s">
        <v>6954</v>
      </c>
      <c r="J184" s="68"/>
      <c r="K184" s="68"/>
      <c r="L184" s="68"/>
      <c r="M184" s="68"/>
      <c r="N184" s="343">
        <v>7.29</v>
      </c>
      <c r="O184" s="343">
        <v>0</v>
      </c>
      <c r="P184" s="344">
        <v>50.01</v>
      </c>
      <c r="Q184" s="344">
        <v>0</v>
      </c>
      <c r="R184" s="345" t="s">
        <v>638</v>
      </c>
      <c r="S184" s="364"/>
      <c r="T184" s="277"/>
    </row>
    <row r="185" spans="1:20" ht="89.25">
      <c r="A185" s="68">
        <v>249</v>
      </c>
      <c r="B185" s="68"/>
      <c r="C185" s="69" t="s">
        <v>102</v>
      </c>
      <c r="D185" s="108">
        <v>45163</v>
      </c>
      <c r="E185" s="108" t="s">
        <v>7257</v>
      </c>
      <c r="F185" s="192" t="s">
        <v>6</v>
      </c>
      <c r="G185" s="192">
        <v>1067283</v>
      </c>
      <c r="H185" s="68"/>
      <c r="I185" s="342" t="s">
        <v>6955</v>
      </c>
      <c r="J185" s="68"/>
      <c r="K185" s="68"/>
      <c r="L185" s="68"/>
      <c r="M185" s="68"/>
      <c r="N185" s="343">
        <v>0</v>
      </c>
      <c r="O185" s="343">
        <v>149.6</v>
      </c>
      <c r="P185" s="344">
        <v>0</v>
      </c>
      <c r="Q185" s="344">
        <v>1026.26</v>
      </c>
      <c r="R185" s="345" t="s">
        <v>638</v>
      </c>
      <c r="S185" s="364"/>
      <c r="T185" s="277"/>
    </row>
    <row r="186" spans="1:20" ht="76.5">
      <c r="A186" s="68">
        <v>10</v>
      </c>
      <c r="B186" s="68"/>
      <c r="C186" s="69" t="s">
        <v>38</v>
      </c>
      <c r="D186" s="108">
        <v>45163</v>
      </c>
      <c r="E186" s="108" t="s">
        <v>7258</v>
      </c>
      <c r="F186" s="192" t="s">
        <v>6</v>
      </c>
      <c r="G186" s="192">
        <v>2388017</v>
      </c>
      <c r="H186" s="68"/>
      <c r="I186" s="342" t="s">
        <v>6956</v>
      </c>
      <c r="J186" s="68"/>
      <c r="K186" s="68"/>
      <c r="L186" s="68"/>
      <c r="M186" s="68"/>
      <c r="N186" s="343">
        <v>0</v>
      </c>
      <c r="O186" s="343">
        <v>2818.3</v>
      </c>
      <c r="P186" s="344">
        <v>0</v>
      </c>
      <c r="Q186" s="344">
        <v>19333.54</v>
      </c>
      <c r="R186" s="345" t="s">
        <v>638</v>
      </c>
      <c r="S186" s="364"/>
      <c r="T186" s="277"/>
    </row>
    <row r="187" spans="1:20" ht="76.5">
      <c r="A187" s="68">
        <v>513</v>
      </c>
      <c r="B187" s="68"/>
      <c r="C187" s="69" t="s">
        <v>160</v>
      </c>
      <c r="D187" s="108">
        <v>45163</v>
      </c>
      <c r="E187" s="108" t="s">
        <v>7259</v>
      </c>
      <c r="F187" s="192" t="s">
        <v>6</v>
      </c>
      <c r="G187" s="192">
        <v>1067327</v>
      </c>
      <c r="H187" s="68"/>
      <c r="I187" s="342" t="s">
        <v>6957</v>
      </c>
      <c r="J187" s="68"/>
      <c r="K187" s="68"/>
      <c r="L187" s="68"/>
      <c r="M187" s="68"/>
      <c r="N187" s="343">
        <v>0</v>
      </c>
      <c r="O187" s="343">
        <v>58581550</v>
      </c>
      <c r="P187" s="344">
        <v>0</v>
      </c>
      <c r="Q187" s="344">
        <v>401869433</v>
      </c>
      <c r="R187" s="345" t="s">
        <v>638</v>
      </c>
      <c r="S187" s="364"/>
      <c r="T187" s="277"/>
    </row>
    <row r="188" spans="1:20" ht="89.25">
      <c r="A188" s="68" t="s">
        <v>542</v>
      </c>
      <c r="B188" s="68"/>
      <c r="C188" s="69" t="s">
        <v>691</v>
      </c>
      <c r="D188" s="108">
        <v>45163</v>
      </c>
      <c r="E188" s="108" t="s">
        <v>7260</v>
      </c>
      <c r="F188" s="192" t="s">
        <v>6</v>
      </c>
      <c r="G188" s="192">
        <v>1067288</v>
      </c>
      <c r="H188" s="68"/>
      <c r="I188" s="342" t="s">
        <v>6958</v>
      </c>
      <c r="J188" s="68"/>
      <c r="K188" s="68"/>
      <c r="L188" s="68"/>
      <c r="M188" s="68"/>
      <c r="N188" s="343">
        <v>0</v>
      </c>
      <c r="O188" s="343">
        <v>17.8</v>
      </c>
      <c r="P188" s="344">
        <v>0</v>
      </c>
      <c r="Q188" s="344">
        <v>122.11</v>
      </c>
      <c r="R188" s="345" t="s">
        <v>638</v>
      </c>
      <c r="S188" s="364"/>
      <c r="T188" s="277"/>
    </row>
    <row r="189" spans="1:20" ht="89.25">
      <c r="A189" s="68">
        <v>249</v>
      </c>
      <c r="B189" s="68"/>
      <c r="C189" s="69" t="s">
        <v>102</v>
      </c>
      <c r="D189" s="108">
        <v>45163</v>
      </c>
      <c r="E189" s="108" t="s">
        <v>7261</v>
      </c>
      <c r="F189" s="192" t="s">
        <v>6</v>
      </c>
      <c r="G189" s="192">
        <v>1067293</v>
      </c>
      <c r="H189" s="68"/>
      <c r="I189" s="342" t="s">
        <v>6959</v>
      </c>
      <c r="J189" s="68"/>
      <c r="K189" s="68"/>
      <c r="L189" s="68"/>
      <c r="M189" s="68"/>
      <c r="N189" s="343">
        <v>0</v>
      </c>
      <c r="O189" s="343">
        <v>7809.52</v>
      </c>
      <c r="P189" s="344">
        <v>0</v>
      </c>
      <c r="Q189" s="344">
        <v>53573.31</v>
      </c>
      <c r="R189" s="345" t="s">
        <v>638</v>
      </c>
      <c r="S189" s="364"/>
      <c r="T189" s="277"/>
    </row>
    <row r="190" spans="1:20" ht="76.5">
      <c r="A190" s="68" t="s">
        <v>542</v>
      </c>
      <c r="B190" s="68"/>
      <c r="C190" s="69" t="s">
        <v>691</v>
      </c>
      <c r="D190" s="108">
        <v>45166</v>
      </c>
      <c r="E190" s="108" t="s">
        <v>7262</v>
      </c>
      <c r="F190" s="192" t="s">
        <v>19</v>
      </c>
      <c r="G190" s="192">
        <v>17718</v>
      </c>
      <c r="H190" s="68"/>
      <c r="I190" s="342" t="s">
        <v>6960</v>
      </c>
      <c r="J190" s="68"/>
      <c r="K190" s="68"/>
      <c r="L190" s="68"/>
      <c r="M190" s="68"/>
      <c r="N190" s="343">
        <v>191315.19</v>
      </c>
      <c r="O190" s="343">
        <v>0</v>
      </c>
      <c r="P190" s="344">
        <v>1312422.2</v>
      </c>
      <c r="Q190" s="344">
        <v>0</v>
      </c>
      <c r="R190" s="345" t="s">
        <v>638</v>
      </c>
      <c r="S190" s="364"/>
      <c r="T190" s="277"/>
    </row>
    <row r="191" spans="1:20" ht="76.5">
      <c r="A191" s="68" t="s">
        <v>542</v>
      </c>
      <c r="B191" s="68"/>
      <c r="C191" s="69" t="s">
        <v>691</v>
      </c>
      <c r="D191" s="108">
        <v>45166</v>
      </c>
      <c r="E191" s="108" t="s">
        <v>7263</v>
      </c>
      <c r="F191" s="192" t="s">
        <v>19</v>
      </c>
      <c r="G191" s="192">
        <v>17719</v>
      </c>
      <c r="H191" s="68"/>
      <c r="I191" s="342" t="s">
        <v>6961</v>
      </c>
      <c r="J191" s="68"/>
      <c r="K191" s="68"/>
      <c r="L191" s="68"/>
      <c r="M191" s="68"/>
      <c r="N191" s="343">
        <v>438570</v>
      </c>
      <c r="O191" s="343">
        <v>0</v>
      </c>
      <c r="P191" s="344">
        <v>3008590.2</v>
      </c>
      <c r="Q191" s="344">
        <v>0</v>
      </c>
      <c r="R191" s="345" t="s">
        <v>638</v>
      </c>
      <c r="S191" s="364"/>
      <c r="T191" s="277"/>
    </row>
    <row r="192" spans="1:20" ht="63.75">
      <c r="A192" s="68">
        <v>291</v>
      </c>
      <c r="B192" s="68"/>
      <c r="C192" s="69" t="s">
        <v>119</v>
      </c>
      <c r="D192" s="108">
        <v>45166</v>
      </c>
      <c r="E192" s="108" t="s">
        <v>7264</v>
      </c>
      <c r="F192" s="192" t="s">
        <v>6</v>
      </c>
      <c r="G192" s="192">
        <v>2389534</v>
      </c>
      <c r="H192" s="68"/>
      <c r="I192" s="342" t="s">
        <v>6962</v>
      </c>
      <c r="J192" s="68"/>
      <c r="K192" s="68"/>
      <c r="L192" s="68"/>
      <c r="M192" s="68"/>
      <c r="N192" s="343">
        <v>0</v>
      </c>
      <c r="O192" s="343">
        <v>133373.14000000001</v>
      </c>
      <c r="P192" s="344">
        <v>0</v>
      </c>
      <c r="Q192" s="344">
        <v>914939.74</v>
      </c>
      <c r="R192" s="345" t="s">
        <v>638</v>
      </c>
      <c r="S192" s="364"/>
      <c r="T192" s="277"/>
    </row>
    <row r="193" spans="1:20" ht="76.5">
      <c r="A193" s="68">
        <v>10</v>
      </c>
      <c r="B193" s="68"/>
      <c r="C193" s="69" t="s">
        <v>38</v>
      </c>
      <c r="D193" s="108">
        <v>45166</v>
      </c>
      <c r="E193" s="108" t="s">
        <v>7265</v>
      </c>
      <c r="F193" s="192" t="s">
        <v>6</v>
      </c>
      <c r="G193" s="192">
        <v>2389696</v>
      </c>
      <c r="H193" s="68"/>
      <c r="I193" s="342" t="s">
        <v>6963</v>
      </c>
      <c r="J193" s="68"/>
      <c r="K193" s="68"/>
      <c r="L193" s="68"/>
      <c r="M193" s="68"/>
      <c r="N193" s="343">
        <v>0</v>
      </c>
      <c r="O193" s="343">
        <v>41918</v>
      </c>
      <c r="P193" s="344">
        <v>0</v>
      </c>
      <c r="Q193" s="344">
        <v>287557.48</v>
      </c>
      <c r="R193" s="345" t="s">
        <v>638</v>
      </c>
      <c r="S193" s="364"/>
      <c r="T193" s="277"/>
    </row>
    <row r="194" spans="1:20" ht="89.25">
      <c r="A194" s="68">
        <v>10</v>
      </c>
      <c r="B194" s="68"/>
      <c r="C194" s="69" t="s">
        <v>38</v>
      </c>
      <c r="D194" s="108">
        <v>45166</v>
      </c>
      <c r="E194" s="108" t="s">
        <v>7266</v>
      </c>
      <c r="F194" s="192" t="s">
        <v>6</v>
      </c>
      <c r="G194" s="192">
        <v>1067401</v>
      </c>
      <c r="H194" s="68"/>
      <c r="I194" s="342" t="s">
        <v>6964</v>
      </c>
      <c r="J194" s="68"/>
      <c r="K194" s="68"/>
      <c r="L194" s="68"/>
      <c r="M194" s="68"/>
      <c r="N194" s="343">
        <v>0</v>
      </c>
      <c r="O194" s="343">
        <v>4571.75</v>
      </c>
      <c r="P194" s="344">
        <v>0</v>
      </c>
      <c r="Q194" s="344">
        <v>31362.21</v>
      </c>
      <c r="R194" s="345" t="s">
        <v>638</v>
      </c>
      <c r="S194" s="364"/>
      <c r="T194" s="277"/>
    </row>
    <row r="195" spans="1:20" ht="63.75">
      <c r="A195" s="68">
        <v>206</v>
      </c>
      <c r="B195" s="68"/>
      <c r="C195" s="69" t="s">
        <v>87</v>
      </c>
      <c r="D195" s="108">
        <v>45167</v>
      </c>
      <c r="E195" s="108" t="s">
        <v>7267</v>
      </c>
      <c r="F195" s="192" t="s">
        <v>6</v>
      </c>
      <c r="G195" s="192">
        <v>2390845</v>
      </c>
      <c r="H195" s="68"/>
      <c r="I195" s="342" t="s">
        <v>6965</v>
      </c>
      <c r="J195" s="68"/>
      <c r="K195" s="68"/>
      <c r="L195" s="68"/>
      <c r="M195" s="68"/>
      <c r="N195" s="343">
        <v>0</v>
      </c>
      <c r="O195" s="343">
        <v>5728567.8300000001</v>
      </c>
      <c r="P195" s="344">
        <v>0</v>
      </c>
      <c r="Q195" s="344">
        <v>39297975.310000002</v>
      </c>
      <c r="R195" s="345" t="s">
        <v>638</v>
      </c>
      <c r="S195" s="364"/>
      <c r="T195" s="277"/>
    </row>
    <row r="196" spans="1:20" ht="76.5">
      <c r="A196" s="68">
        <v>206</v>
      </c>
      <c r="B196" s="68"/>
      <c r="C196" s="69" t="s">
        <v>87</v>
      </c>
      <c r="D196" s="108">
        <v>45167</v>
      </c>
      <c r="E196" s="108" t="s">
        <v>7268</v>
      </c>
      <c r="F196" s="192" t="s">
        <v>10</v>
      </c>
      <c r="G196" s="192">
        <v>2390845</v>
      </c>
      <c r="H196" s="68"/>
      <c r="I196" s="342" t="s">
        <v>6966</v>
      </c>
      <c r="J196" s="68"/>
      <c r="K196" s="68"/>
      <c r="L196" s="68"/>
      <c r="M196" s="68"/>
      <c r="N196" s="343">
        <v>7.29</v>
      </c>
      <c r="O196" s="343">
        <v>0</v>
      </c>
      <c r="P196" s="344">
        <v>50.01</v>
      </c>
      <c r="Q196" s="344">
        <v>0</v>
      </c>
      <c r="R196" s="345" t="s">
        <v>638</v>
      </c>
      <c r="S196" s="364"/>
      <c r="T196" s="277"/>
    </row>
    <row r="197" spans="1:20" ht="63.75">
      <c r="A197" s="68">
        <v>212</v>
      </c>
      <c r="B197" s="68"/>
      <c r="C197" s="69" t="s">
        <v>90</v>
      </c>
      <c r="D197" s="108">
        <v>45169</v>
      </c>
      <c r="E197" s="108" t="s">
        <v>7269</v>
      </c>
      <c r="F197" s="192" t="s">
        <v>6</v>
      </c>
      <c r="G197" s="192">
        <v>2393813</v>
      </c>
      <c r="H197" s="68"/>
      <c r="I197" s="342" t="s">
        <v>6967</v>
      </c>
      <c r="J197" s="68"/>
      <c r="K197" s="68"/>
      <c r="L197" s="68"/>
      <c r="M197" s="68"/>
      <c r="N197" s="343">
        <v>0</v>
      </c>
      <c r="O197" s="343">
        <v>3555008</v>
      </c>
      <c r="P197" s="344">
        <v>0</v>
      </c>
      <c r="Q197" s="344">
        <v>24387354.879999999</v>
      </c>
      <c r="R197" s="345" t="s">
        <v>638</v>
      </c>
      <c r="S197" s="364"/>
      <c r="T197" s="277"/>
    </row>
    <row r="198" spans="1:20" ht="63.75">
      <c r="A198" s="68">
        <v>212</v>
      </c>
      <c r="B198" s="68"/>
      <c r="C198" s="69" t="s">
        <v>90</v>
      </c>
      <c r="D198" s="108">
        <v>45169</v>
      </c>
      <c r="E198" s="108" t="s">
        <v>7270</v>
      </c>
      <c r="F198" s="192" t="s">
        <v>10</v>
      </c>
      <c r="G198" s="192">
        <v>2393813</v>
      </c>
      <c r="H198" s="68"/>
      <c r="I198" s="342" t="s">
        <v>6968</v>
      </c>
      <c r="J198" s="68"/>
      <c r="K198" s="68"/>
      <c r="L198" s="68"/>
      <c r="M198" s="68"/>
      <c r="N198" s="343">
        <v>7.29</v>
      </c>
      <c r="O198" s="343">
        <v>0</v>
      </c>
      <c r="P198" s="344">
        <v>50.01</v>
      </c>
      <c r="Q198" s="344">
        <v>0</v>
      </c>
      <c r="R198" s="345" t="s">
        <v>638</v>
      </c>
      <c r="S198" s="364"/>
      <c r="T198" s="277"/>
    </row>
    <row r="199" spans="1:20" ht="76.5">
      <c r="A199" s="68">
        <v>10</v>
      </c>
      <c r="B199" s="68"/>
      <c r="C199" s="69" t="s">
        <v>38</v>
      </c>
      <c r="D199" s="108">
        <v>45169</v>
      </c>
      <c r="E199" s="108" t="s">
        <v>7271</v>
      </c>
      <c r="F199" s="192" t="s">
        <v>6</v>
      </c>
      <c r="G199" s="192">
        <v>2394130</v>
      </c>
      <c r="H199" s="68"/>
      <c r="I199" s="342" t="s">
        <v>6969</v>
      </c>
      <c r="J199" s="68"/>
      <c r="K199" s="68"/>
      <c r="L199" s="68"/>
      <c r="M199" s="68"/>
      <c r="N199" s="343">
        <v>0</v>
      </c>
      <c r="O199" s="343">
        <v>39693.300000000003</v>
      </c>
      <c r="P199" s="344">
        <v>0</v>
      </c>
      <c r="Q199" s="344">
        <v>272296.03999999998</v>
      </c>
      <c r="R199" s="345" t="s">
        <v>638</v>
      </c>
      <c r="S199" s="364"/>
      <c r="T199" s="277"/>
    </row>
    <row r="200" spans="1:20" ht="63.75">
      <c r="A200" s="68">
        <v>86</v>
      </c>
      <c r="B200" s="68"/>
      <c r="C200" s="69" t="s">
        <v>50</v>
      </c>
      <c r="D200" s="108">
        <v>45169</v>
      </c>
      <c r="E200" s="108" t="s">
        <v>7272</v>
      </c>
      <c r="F200" s="192" t="s">
        <v>6</v>
      </c>
      <c r="G200" s="192">
        <v>1067907</v>
      </c>
      <c r="H200" s="68"/>
      <c r="I200" s="342" t="s">
        <v>6970</v>
      </c>
      <c r="J200" s="68"/>
      <c r="K200" s="68"/>
      <c r="L200" s="68"/>
      <c r="M200" s="68"/>
      <c r="N200" s="343">
        <v>0</v>
      </c>
      <c r="O200" s="343">
        <v>10327024.41</v>
      </c>
      <c r="P200" s="344">
        <v>0</v>
      </c>
      <c r="Q200" s="344">
        <v>70843387.450000003</v>
      </c>
      <c r="R200" s="345" t="s">
        <v>638</v>
      </c>
      <c r="S200" s="364"/>
      <c r="T200" s="277"/>
    </row>
    <row r="201" spans="1:20" ht="63.75">
      <c r="A201" s="68">
        <v>86</v>
      </c>
      <c r="B201" s="68"/>
      <c r="C201" s="69" t="s">
        <v>50</v>
      </c>
      <c r="D201" s="108">
        <v>45169</v>
      </c>
      <c r="E201" s="108" t="s">
        <v>7273</v>
      </c>
      <c r="F201" s="192" t="s">
        <v>10</v>
      </c>
      <c r="G201" s="192">
        <v>1067907</v>
      </c>
      <c r="H201" s="68"/>
      <c r="I201" s="342" t="s">
        <v>6971</v>
      </c>
      <c r="J201" s="68"/>
      <c r="K201" s="68"/>
      <c r="L201" s="68"/>
      <c r="M201" s="68"/>
      <c r="N201" s="343">
        <v>7.29</v>
      </c>
      <c r="O201" s="343">
        <v>0</v>
      </c>
      <c r="P201" s="344">
        <v>50.01</v>
      </c>
      <c r="Q201" s="344">
        <v>0</v>
      </c>
      <c r="R201" s="345" t="s">
        <v>638</v>
      </c>
      <c r="S201" s="364"/>
      <c r="T201" s="277"/>
    </row>
    <row r="202" spans="1:20" ht="89.25">
      <c r="A202" s="68">
        <v>86</v>
      </c>
      <c r="B202" s="68"/>
      <c r="C202" s="69" t="s">
        <v>50</v>
      </c>
      <c r="D202" s="108">
        <v>45169</v>
      </c>
      <c r="E202" s="108" t="s">
        <v>7274</v>
      </c>
      <c r="F202" s="192" t="s">
        <v>6</v>
      </c>
      <c r="G202" s="192">
        <v>1067995</v>
      </c>
      <c r="H202" s="68"/>
      <c r="I202" s="342" t="s">
        <v>6972</v>
      </c>
      <c r="J202" s="68"/>
      <c r="K202" s="68"/>
      <c r="L202" s="68"/>
      <c r="M202" s="68"/>
      <c r="N202" s="343">
        <v>0</v>
      </c>
      <c r="O202" s="343">
        <v>14400</v>
      </c>
      <c r="P202" s="344">
        <v>0</v>
      </c>
      <c r="Q202" s="344">
        <v>98784</v>
      </c>
      <c r="R202" s="345" t="s">
        <v>638</v>
      </c>
      <c r="S202" s="364"/>
      <c r="T202" s="277"/>
    </row>
    <row r="203" spans="1:20" ht="76.5">
      <c r="A203" s="68">
        <v>20</v>
      </c>
      <c r="B203" s="68"/>
      <c r="C203" s="69" t="s">
        <v>41</v>
      </c>
      <c r="D203" s="108">
        <v>45169</v>
      </c>
      <c r="E203" s="108" t="s">
        <v>7275</v>
      </c>
      <c r="F203" s="192" t="s">
        <v>10</v>
      </c>
      <c r="G203" s="192">
        <v>1068038</v>
      </c>
      <c r="H203" s="68"/>
      <c r="I203" s="342" t="s">
        <v>6973</v>
      </c>
      <c r="J203" s="68"/>
      <c r="K203" s="68"/>
      <c r="L203" s="68"/>
      <c r="M203" s="68"/>
      <c r="N203" s="343">
        <v>7.29</v>
      </c>
      <c r="O203" s="343">
        <v>0</v>
      </c>
      <c r="P203" s="344">
        <v>50.01</v>
      </c>
      <c r="Q203" s="344">
        <v>0</v>
      </c>
      <c r="R203" s="345" t="s">
        <v>638</v>
      </c>
      <c r="S203" s="364"/>
      <c r="T203" s="277"/>
    </row>
    <row r="204" spans="1:20">
      <c r="F204" s="384"/>
      <c r="G204" s="384"/>
      <c r="N204" s="348"/>
      <c r="O204" s="348"/>
      <c r="P204" s="349"/>
      <c r="Q204" s="349"/>
      <c r="R204" s="88"/>
      <c r="S204" s="388"/>
    </row>
    <row r="205" spans="1:20">
      <c r="I205" s="470" t="s">
        <v>554</v>
      </c>
      <c r="J205" s="471"/>
      <c r="K205" s="471"/>
      <c r="L205" s="471"/>
      <c r="M205" s="472"/>
      <c r="N205" s="113">
        <f>+SUBTOTAL(9,N8:N203)</f>
        <v>197487934.29999995</v>
      </c>
      <c r="O205" s="113">
        <f>+SUBTOTAL(9,O8:O203)</f>
        <v>199312927.40000004</v>
      </c>
      <c r="P205" s="113">
        <f>+SUBTOTAL(9,P8:P203)</f>
        <v>1354767230.02</v>
      </c>
      <c r="Q205" s="113">
        <f>+SUBTOTAL(9,Q8:Q203)</f>
        <v>1367286682.3700001</v>
      </c>
    </row>
    <row r="207" spans="1:20">
      <c r="D207" s="66"/>
      <c r="E207" s="66"/>
      <c r="I207" s="66"/>
      <c r="L207" s="72"/>
      <c r="N207" s="66"/>
      <c r="O207" s="158"/>
      <c r="P207" s="158"/>
      <c r="Q207" s="66"/>
      <c r="R207" s="64"/>
      <c r="S207" s="64"/>
    </row>
    <row r="208" spans="1:20">
      <c r="D208" s="66"/>
      <c r="E208" s="66"/>
      <c r="I208" s="66"/>
      <c r="L208" s="72"/>
      <c r="N208" s="66"/>
      <c r="O208" s="158"/>
      <c r="P208" s="158"/>
      <c r="Q208" s="66"/>
      <c r="R208" s="64"/>
      <c r="S208" s="64"/>
    </row>
    <row r="209" spans="1:19">
      <c r="D209" s="66"/>
      <c r="E209" s="66"/>
      <c r="I209" s="66"/>
      <c r="L209" s="72"/>
      <c r="N209" s="66"/>
      <c r="O209" s="158"/>
      <c r="P209" s="158"/>
      <c r="Q209" s="66"/>
      <c r="R209" s="64"/>
      <c r="S209" s="64"/>
    </row>
    <row r="210" spans="1:19">
      <c r="D210" s="66"/>
      <c r="E210" s="66"/>
      <c r="I210" s="66"/>
      <c r="L210" s="72"/>
      <c r="N210" s="66"/>
      <c r="O210" s="158"/>
      <c r="P210" s="158"/>
      <c r="Q210" s="66"/>
      <c r="R210" s="64"/>
      <c r="S210" s="64"/>
    </row>
    <row r="211" spans="1:19">
      <c r="D211" s="66"/>
      <c r="E211" s="66"/>
      <c r="I211" s="66"/>
      <c r="L211" s="72"/>
      <c r="N211" s="66"/>
      <c r="O211" s="158"/>
      <c r="P211" s="158"/>
      <c r="Q211" s="66"/>
      <c r="R211" s="64"/>
      <c r="S211" s="64"/>
    </row>
    <row r="212" spans="1:19">
      <c r="D212" s="66"/>
      <c r="E212" s="66"/>
      <c r="I212" s="66"/>
      <c r="L212" s="72"/>
      <c r="N212" s="66"/>
      <c r="O212" s="158"/>
      <c r="P212" s="158"/>
      <c r="Q212" s="66"/>
      <c r="R212" s="64"/>
      <c r="S212" s="64"/>
    </row>
    <row r="213" spans="1:19">
      <c r="D213" s="66"/>
      <c r="E213" s="66"/>
      <c r="I213" s="66"/>
      <c r="L213" s="72"/>
      <c r="N213" s="158"/>
      <c r="O213" s="158"/>
      <c r="P213" s="66"/>
      <c r="Q213" s="64"/>
      <c r="R213" s="64"/>
      <c r="S213" s="64"/>
    </row>
    <row r="214" spans="1:19">
      <c r="C214" s="468"/>
      <c r="D214" s="468"/>
      <c r="E214" s="468"/>
      <c r="F214" s="468"/>
      <c r="G214" s="178"/>
      <c r="H214" s="178"/>
      <c r="I214" s="181"/>
      <c r="J214" s="178"/>
      <c r="K214" s="178"/>
      <c r="L214" s="64"/>
      <c r="M214" s="178"/>
      <c r="N214" s="469"/>
      <c r="O214" s="469"/>
      <c r="P214" s="469"/>
      <c r="Q214" s="64"/>
      <c r="R214" s="64"/>
      <c r="S214" s="64"/>
    </row>
    <row r="215" spans="1:19">
      <c r="N215" s="158"/>
      <c r="O215" s="158"/>
      <c r="P215" s="158"/>
      <c r="Q215" s="158"/>
    </row>
    <row r="217" spans="1:19">
      <c r="A217" s="366" t="s">
        <v>1547</v>
      </c>
    </row>
    <row r="218" spans="1:19">
      <c r="A218" s="365" t="s">
        <v>1548</v>
      </c>
    </row>
    <row r="219" spans="1:19">
      <c r="A219" s="365" t="s">
        <v>1549</v>
      </c>
    </row>
    <row r="220" spans="1:19">
      <c r="A220" s="365"/>
    </row>
    <row r="221" spans="1:19">
      <c r="A221" s="365" t="s">
        <v>1550</v>
      </c>
    </row>
    <row r="222" spans="1:19">
      <c r="A222" s="365" t="s">
        <v>1551</v>
      </c>
    </row>
    <row r="829" spans="20:20">
      <c r="T829" s="278"/>
    </row>
    <row r="830" spans="20:20">
      <c r="T830" s="277"/>
    </row>
    <row r="831" spans="20:20">
      <c r="T831" s="277"/>
    </row>
    <row r="832" spans="20:20">
      <c r="T832" s="277"/>
    </row>
    <row r="833" spans="20:20">
      <c r="T833" s="277"/>
    </row>
    <row r="834" spans="20:20">
      <c r="T834" s="277"/>
    </row>
    <row r="835" spans="20:20">
      <c r="T835" s="277"/>
    </row>
    <row r="836" spans="20:20">
      <c r="T836" s="277"/>
    </row>
    <row r="837" spans="20:20">
      <c r="T837" s="277"/>
    </row>
    <row r="838" spans="20:20">
      <c r="T838" s="277"/>
    </row>
    <row r="839" spans="20:20">
      <c r="T839" s="277"/>
    </row>
    <row r="840" spans="20:20">
      <c r="T840" s="277"/>
    </row>
    <row r="841" spans="20:20">
      <c r="T841" s="277"/>
    </row>
    <row r="842" spans="20:20">
      <c r="T842" s="277"/>
    </row>
    <row r="843" spans="20:20">
      <c r="T843" s="277"/>
    </row>
    <row r="844" spans="20:20">
      <c r="T844" s="277"/>
    </row>
    <row r="845" spans="20:20">
      <c r="T845" s="277"/>
    </row>
    <row r="846" spans="20:20">
      <c r="T846" s="277"/>
    </row>
    <row r="847" spans="20:20">
      <c r="T847" s="277"/>
    </row>
    <row r="848" spans="20:20">
      <c r="T848" s="277"/>
    </row>
    <row r="849" spans="20:20">
      <c r="T849" s="277"/>
    </row>
    <row r="850" spans="20:20">
      <c r="T850" s="277"/>
    </row>
    <row r="851" spans="20:20">
      <c r="T851" s="277"/>
    </row>
    <row r="852" spans="20:20">
      <c r="T852" s="277"/>
    </row>
    <row r="853" spans="20:20">
      <c r="T853" s="277"/>
    </row>
    <row r="854" spans="20:20">
      <c r="T854" s="277"/>
    </row>
    <row r="855" spans="20:20">
      <c r="T855" s="277"/>
    </row>
    <row r="856" spans="20:20">
      <c r="T856" s="277"/>
    </row>
    <row r="857" spans="20:20">
      <c r="T857" s="277"/>
    </row>
    <row r="858" spans="20:20">
      <c r="T858" s="277"/>
    </row>
    <row r="859" spans="20:20">
      <c r="T859" s="277"/>
    </row>
    <row r="860" spans="20:20">
      <c r="T860" s="277"/>
    </row>
    <row r="861" spans="20:20">
      <c r="T861" s="277"/>
    </row>
    <row r="862" spans="20:20">
      <c r="T862" s="277"/>
    </row>
    <row r="863" spans="20:20">
      <c r="T863" s="277"/>
    </row>
    <row r="864" spans="20:20">
      <c r="T864" s="277"/>
    </row>
    <row r="865" spans="20:20">
      <c r="T865" s="277"/>
    </row>
    <row r="866" spans="20:20">
      <c r="T866" s="277"/>
    </row>
    <row r="867" spans="20:20">
      <c r="T867" s="277"/>
    </row>
    <row r="868" spans="20:20">
      <c r="T868" s="277"/>
    </row>
    <row r="869" spans="20:20">
      <c r="T869" s="277"/>
    </row>
    <row r="870" spans="20:20">
      <c r="T870" s="277"/>
    </row>
    <row r="871" spans="20:20">
      <c r="T871" s="277"/>
    </row>
    <row r="872" spans="20:20">
      <c r="T872" s="277"/>
    </row>
    <row r="873" spans="20:20">
      <c r="T873" s="277"/>
    </row>
    <row r="874" spans="20:20">
      <c r="T874" s="277"/>
    </row>
    <row r="875" spans="20:20">
      <c r="T875" s="277"/>
    </row>
    <row r="876" spans="20:20">
      <c r="T876" s="277"/>
    </row>
    <row r="877" spans="20:20">
      <c r="T877" s="277"/>
    </row>
    <row r="878" spans="20:20">
      <c r="T878" s="277"/>
    </row>
    <row r="879" spans="20:20">
      <c r="T879" s="277"/>
    </row>
    <row r="880" spans="20:20">
      <c r="T880" s="277"/>
    </row>
    <row r="881" spans="20:20">
      <c r="T881" s="277"/>
    </row>
    <row r="882" spans="20:20">
      <c r="T882" s="277"/>
    </row>
    <row r="883" spans="20:20">
      <c r="T883" s="277"/>
    </row>
    <row r="884" spans="20:20">
      <c r="T884" s="277"/>
    </row>
    <row r="885" spans="20:20">
      <c r="T885" s="277"/>
    </row>
    <row r="886" spans="20:20">
      <c r="T886" s="277"/>
    </row>
    <row r="887" spans="20:20">
      <c r="T887" s="277"/>
    </row>
    <row r="888" spans="20:20">
      <c r="T888" s="277"/>
    </row>
    <row r="889" spans="20:20">
      <c r="T889" s="277"/>
    </row>
    <row r="890" spans="20:20">
      <c r="T890" s="277"/>
    </row>
    <row r="891" spans="20:20">
      <c r="T891" s="277"/>
    </row>
    <row r="892" spans="20:20">
      <c r="T892" s="277"/>
    </row>
    <row r="893" spans="20:20">
      <c r="T893" s="277"/>
    </row>
    <row r="894" spans="20:20">
      <c r="T894" s="277"/>
    </row>
    <row r="895" spans="20:20">
      <c r="T895" s="277"/>
    </row>
    <row r="896" spans="20:20">
      <c r="T896" s="277"/>
    </row>
    <row r="897" spans="20:20">
      <c r="T897" s="277"/>
    </row>
    <row r="898" spans="20:20">
      <c r="T898" s="277"/>
    </row>
    <row r="899" spans="20:20">
      <c r="T899" s="277"/>
    </row>
    <row r="900" spans="20:20">
      <c r="T900" s="277"/>
    </row>
    <row r="901" spans="20:20">
      <c r="T901" s="277"/>
    </row>
    <row r="902" spans="20:20">
      <c r="T902" s="277"/>
    </row>
    <row r="903" spans="20:20">
      <c r="T903" s="277"/>
    </row>
    <row r="904" spans="20:20">
      <c r="T904" s="277"/>
    </row>
    <row r="905" spans="20:20">
      <c r="T905" s="277"/>
    </row>
    <row r="906" spans="20:20">
      <c r="T906" s="277"/>
    </row>
    <row r="907" spans="20:20">
      <c r="T907" s="277"/>
    </row>
    <row r="908" spans="20:20">
      <c r="T908" s="277"/>
    </row>
    <row r="909" spans="20:20">
      <c r="T909" s="277"/>
    </row>
    <row r="910" spans="20:20">
      <c r="T910" s="277"/>
    </row>
    <row r="911" spans="20:20">
      <c r="T911" s="277"/>
    </row>
    <row r="912" spans="20:20">
      <c r="T912" s="277"/>
    </row>
    <row r="913" spans="20:20">
      <c r="T913" s="277"/>
    </row>
    <row r="914" spans="20:20">
      <c r="T914" s="277"/>
    </row>
    <row r="915" spans="20:20">
      <c r="T915" s="277"/>
    </row>
    <row r="916" spans="20:20">
      <c r="T916" s="277"/>
    </row>
    <row r="917" spans="20:20">
      <c r="T917" s="277"/>
    </row>
    <row r="918" spans="20:20">
      <c r="T918" s="277"/>
    </row>
    <row r="919" spans="20:20">
      <c r="T919" s="277"/>
    </row>
    <row r="920" spans="20:20">
      <c r="T920" s="277"/>
    </row>
    <row r="921" spans="20:20">
      <c r="T921" s="277"/>
    </row>
    <row r="922" spans="20:20">
      <c r="T922" s="277"/>
    </row>
    <row r="923" spans="20:20">
      <c r="T923" s="277"/>
    </row>
    <row r="924" spans="20:20">
      <c r="T924" s="277"/>
    </row>
    <row r="925" spans="20:20">
      <c r="T925" s="277"/>
    </row>
    <row r="926" spans="20:20">
      <c r="T926" s="277"/>
    </row>
    <row r="927" spans="20:20">
      <c r="T927" s="277"/>
    </row>
    <row r="928" spans="20:20">
      <c r="T928" s="277"/>
    </row>
    <row r="929" spans="20:20">
      <c r="T929" s="277"/>
    </row>
    <row r="930" spans="20:20">
      <c r="T930" s="277"/>
    </row>
    <row r="931" spans="20:20">
      <c r="T931" s="277"/>
    </row>
    <row r="932" spans="20:20">
      <c r="T932" s="277"/>
    </row>
    <row r="933" spans="20:20">
      <c r="T933" s="277"/>
    </row>
    <row r="934" spans="20:20">
      <c r="T934" s="277"/>
    </row>
    <row r="935" spans="20:20">
      <c r="T935" s="277"/>
    </row>
    <row r="936" spans="20:20">
      <c r="T936" s="277"/>
    </row>
    <row r="937" spans="20:20">
      <c r="T937" s="277"/>
    </row>
    <row r="938" spans="20:20">
      <c r="T938" s="277"/>
    </row>
    <row r="939" spans="20:20">
      <c r="T939" s="277"/>
    </row>
    <row r="940" spans="20:20">
      <c r="T940" s="277"/>
    </row>
    <row r="941" spans="20:20">
      <c r="T941" s="277"/>
    </row>
    <row r="942" spans="20:20">
      <c r="T942" s="277"/>
    </row>
    <row r="943" spans="20:20">
      <c r="T943" s="277"/>
    </row>
    <row r="944" spans="20:20">
      <c r="T944" s="277"/>
    </row>
    <row r="945" spans="20:20">
      <c r="T945" s="277"/>
    </row>
    <row r="946" spans="20:20">
      <c r="T946" s="277"/>
    </row>
    <row r="947" spans="20:20">
      <c r="T947" s="277"/>
    </row>
    <row r="948" spans="20:20">
      <c r="T948" s="277"/>
    </row>
    <row r="949" spans="20:20">
      <c r="T949" s="277"/>
    </row>
    <row r="950" spans="20:20">
      <c r="T950" s="277"/>
    </row>
    <row r="951" spans="20:20">
      <c r="T951" s="277"/>
    </row>
    <row r="952" spans="20:20">
      <c r="T952" s="277"/>
    </row>
    <row r="953" spans="20:20">
      <c r="T953" s="277"/>
    </row>
    <row r="954" spans="20:20">
      <c r="T954" s="277"/>
    </row>
    <row r="955" spans="20:20">
      <c r="T955" s="277"/>
    </row>
    <row r="956" spans="20:20">
      <c r="T956" s="277"/>
    </row>
    <row r="957" spans="20:20">
      <c r="T957" s="277"/>
    </row>
    <row r="958" spans="20:20">
      <c r="T958" s="277"/>
    </row>
    <row r="959" spans="20:20">
      <c r="T959" s="277"/>
    </row>
    <row r="960" spans="20:20">
      <c r="T960" s="277"/>
    </row>
    <row r="961" spans="20:20">
      <c r="T961" s="277"/>
    </row>
    <row r="962" spans="20:20">
      <c r="T962" s="277"/>
    </row>
    <row r="963" spans="20:20">
      <c r="T963" s="277"/>
    </row>
    <row r="964" spans="20:20">
      <c r="T964" s="277"/>
    </row>
    <row r="965" spans="20:20">
      <c r="T965" s="277"/>
    </row>
    <row r="966" spans="20:20">
      <c r="T966" s="277"/>
    </row>
    <row r="967" spans="20:20">
      <c r="T967" s="277"/>
    </row>
    <row r="968" spans="20:20">
      <c r="T968" s="277"/>
    </row>
    <row r="969" spans="20:20">
      <c r="T969" s="277"/>
    </row>
    <row r="970" spans="20:20">
      <c r="T970" s="277"/>
    </row>
    <row r="971" spans="20:20">
      <c r="T971" s="277"/>
    </row>
    <row r="972" spans="20:20">
      <c r="T972" s="277"/>
    </row>
    <row r="973" spans="20:20">
      <c r="T973" s="277"/>
    </row>
    <row r="974" spans="20:20">
      <c r="T974" s="277"/>
    </row>
    <row r="975" spans="20:20">
      <c r="T975" s="277"/>
    </row>
    <row r="976" spans="20:20">
      <c r="T976" s="277"/>
    </row>
    <row r="977" spans="20:20">
      <c r="T977" s="277"/>
    </row>
    <row r="978" spans="20:20">
      <c r="T978" s="277"/>
    </row>
    <row r="979" spans="20:20">
      <c r="T979" s="277"/>
    </row>
    <row r="980" spans="20:20">
      <c r="T980" s="277"/>
    </row>
    <row r="981" spans="20:20">
      <c r="T981" s="277"/>
    </row>
    <row r="982" spans="20:20">
      <c r="T982" s="277"/>
    </row>
    <row r="983" spans="20:20">
      <c r="T983" s="277"/>
    </row>
    <row r="984" spans="20:20">
      <c r="T984" s="277"/>
    </row>
    <row r="985" spans="20:20">
      <c r="T985" s="277"/>
    </row>
    <row r="986" spans="20:20">
      <c r="T986" s="277"/>
    </row>
    <row r="987" spans="20:20">
      <c r="T987" s="277"/>
    </row>
    <row r="988" spans="20:20">
      <c r="T988" s="277"/>
    </row>
    <row r="989" spans="20:20">
      <c r="T989" s="277"/>
    </row>
    <row r="990" spans="20:20">
      <c r="T990" s="277"/>
    </row>
    <row r="991" spans="20:20">
      <c r="T991" s="277"/>
    </row>
    <row r="992" spans="20:20">
      <c r="T992" s="277"/>
    </row>
    <row r="993" spans="20:20">
      <c r="T993" s="277"/>
    </row>
    <row r="994" spans="20:20">
      <c r="T994" s="277"/>
    </row>
    <row r="995" spans="20:20">
      <c r="T995" s="277"/>
    </row>
    <row r="996" spans="20:20">
      <c r="T996" s="277"/>
    </row>
    <row r="997" spans="20:20">
      <c r="T997" s="277"/>
    </row>
    <row r="998" spans="20:20">
      <c r="T998" s="277"/>
    </row>
    <row r="999" spans="20:20">
      <c r="T999" s="277"/>
    </row>
    <row r="1000" spans="20:20">
      <c r="T1000" s="277"/>
    </row>
    <row r="1001" spans="20:20">
      <c r="T1001" s="277"/>
    </row>
    <row r="1002" spans="20:20">
      <c r="T1002" s="277"/>
    </row>
    <row r="1003" spans="20:20">
      <c r="T1003" s="277"/>
    </row>
    <row r="1004" spans="20:20">
      <c r="T1004" s="277"/>
    </row>
    <row r="1005" spans="20:20">
      <c r="T1005" s="277"/>
    </row>
    <row r="1006" spans="20:20">
      <c r="T1006" s="277"/>
    </row>
    <row r="1007" spans="20:20">
      <c r="T1007" s="277"/>
    </row>
    <row r="1008" spans="20:20">
      <c r="T1008" s="277"/>
    </row>
    <row r="1009" spans="20:20">
      <c r="T1009" s="277"/>
    </row>
    <row r="1010" spans="20:20">
      <c r="T1010" s="277"/>
    </row>
    <row r="1011" spans="20:20">
      <c r="T1011" s="277"/>
    </row>
    <row r="1012" spans="20:20">
      <c r="T1012" s="277"/>
    </row>
    <row r="1013" spans="20:20">
      <c r="T1013" s="277"/>
    </row>
    <row r="1014" spans="20:20">
      <c r="T1014" s="277"/>
    </row>
    <row r="1015" spans="20:20">
      <c r="T1015" s="277"/>
    </row>
    <row r="1016" spans="20:20">
      <c r="T1016" s="277"/>
    </row>
    <row r="1017" spans="20:20">
      <c r="T1017" s="277"/>
    </row>
    <row r="1018" spans="20:20">
      <c r="T1018" s="277"/>
    </row>
    <row r="1019" spans="20:20">
      <c r="T1019" s="277"/>
    </row>
    <row r="1020" spans="20:20">
      <c r="T1020" s="277"/>
    </row>
    <row r="1021" spans="20:20">
      <c r="T1021" s="277"/>
    </row>
    <row r="1022" spans="20:20">
      <c r="T1022" s="277"/>
    </row>
    <row r="1023" spans="20:20">
      <c r="T1023" s="277"/>
    </row>
    <row r="1024" spans="20:20">
      <c r="T1024" s="277"/>
    </row>
    <row r="1025" spans="20:20">
      <c r="T1025" s="277"/>
    </row>
    <row r="1026" spans="20:20">
      <c r="T1026" s="277"/>
    </row>
    <row r="1027" spans="20:20">
      <c r="T1027" s="277"/>
    </row>
    <row r="1028" spans="20:20">
      <c r="T1028" s="277"/>
    </row>
    <row r="1029" spans="20:20">
      <c r="T1029" s="277"/>
    </row>
    <row r="1030" spans="20:20">
      <c r="T1030" s="277"/>
    </row>
    <row r="1031" spans="20:20">
      <c r="T1031" s="277"/>
    </row>
    <row r="1032" spans="20:20">
      <c r="T1032" s="277"/>
    </row>
    <row r="1033" spans="20:20">
      <c r="T1033" s="277"/>
    </row>
    <row r="1034" spans="20:20">
      <c r="T1034" s="277"/>
    </row>
    <row r="1035" spans="20:20">
      <c r="T1035" s="277"/>
    </row>
    <row r="1036" spans="20:20">
      <c r="T1036" s="277"/>
    </row>
    <row r="1037" spans="20:20">
      <c r="T1037" s="277"/>
    </row>
    <row r="1038" spans="20:20">
      <c r="T1038" s="277"/>
    </row>
    <row r="1039" spans="20:20">
      <c r="T1039" s="277"/>
    </row>
    <row r="1040" spans="20:20">
      <c r="T1040" s="277"/>
    </row>
    <row r="1041" spans="20:20">
      <c r="T1041" s="277"/>
    </row>
    <row r="1042" spans="20:20">
      <c r="T1042" s="277"/>
    </row>
    <row r="1043" spans="20:20">
      <c r="T1043" s="277"/>
    </row>
    <row r="1044" spans="20:20">
      <c r="T1044" s="277"/>
    </row>
    <row r="1045" spans="20:20">
      <c r="T1045" s="277"/>
    </row>
    <row r="1046" spans="20:20">
      <c r="T1046" s="277"/>
    </row>
    <row r="1047" spans="20:20">
      <c r="T1047" s="277"/>
    </row>
    <row r="1048" spans="20:20">
      <c r="T1048" s="277"/>
    </row>
    <row r="1049" spans="20:20">
      <c r="T1049" s="277"/>
    </row>
    <row r="1050" spans="20:20">
      <c r="T1050" s="277"/>
    </row>
    <row r="1051" spans="20:20">
      <c r="T1051" s="277"/>
    </row>
    <row r="1052" spans="20:20">
      <c r="T1052" s="277"/>
    </row>
    <row r="1053" spans="20:20">
      <c r="T1053" s="277"/>
    </row>
    <row r="1054" spans="20:20">
      <c r="T1054" s="277"/>
    </row>
    <row r="1055" spans="20:20">
      <c r="T1055" s="277"/>
    </row>
    <row r="1056" spans="20:20">
      <c r="T1056" s="277"/>
    </row>
    <row r="1057" spans="20:20">
      <c r="T1057" s="277"/>
    </row>
    <row r="1058" spans="20:20">
      <c r="T1058" s="277"/>
    </row>
    <row r="1059" spans="20:20">
      <c r="T1059" s="277"/>
    </row>
    <row r="1060" spans="20:20">
      <c r="T1060" s="277"/>
    </row>
    <row r="1061" spans="20:20">
      <c r="T1061" s="277"/>
    </row>
    <row r="1062" spans="20:20">
      <c r="T1062" s="277"/>
    </row>
    <row r="1063" spans="20:20">
      <c r="T1063" s="277"/>
    </row>
    <row r="1064" spans="20:20">
      <c r="T1064" s="277"/>
    </row>
    <row r="1065" spans="20:20">
      <c r="T1065" s="277"/>
    </row>
    <row r="1066" spans="20:20">
      <c r="T1066" s="277"/>
    </row>
    <row r="1067" spans="20:20">
      <c r="T1067" s="277"/>
    </row>
    <row r="1068" spans="20:20">
      <c r="T1068" s="277"/>
    </row>
    <row r="1069" spans="20:20">
      <c r="T1069" s="277"/>
    </row>
    <row r="1070" spans="20:20">
      <c r="T1070" s="277"/>
    </row>
    <row r="1071" spans="20:20">
      <c r="T1071" s="277"/>
    </row>
    <row r="1072" spans="20:20">
      <c r="T1072" s="277"/>
    </row>
    <row r="1073" spans="20:20">
      <c r="T1073" s="277"/>
    </row>
    <row r="1074" spans="20:20">
      <c r="T1074" s="277"/>
    </row>
    <row r="1075" spans="20:20">
      <c r="T1075" s="277"/>
    </row>
    <row r="1076" spans="20:20">
      <c r="T1076" s="277"/>
    </row>
    <row r="1077" spans="20:20">
      <c r="T1077" s="277"/>
    </row>
    <row r="1078" spans="20:20">
      <c r="T1078" s="277"/>
    </row>
    <row r="1079" spans="20:20">
      <c r="T1079" s="277"/>
    </row>
    <row r="1080" spans="20:20">
      <c r="T1080" s="277"/>
    </row>
    <row r="1081" spans="20:20">
      <c r="T1081" s="277"/>
    </row>
    <row r="1082" spans="20:20">
      <c r="T1082" s="277"/>
    </row>
    <row r="1083" spans="20:20">
      <c r="T1083" s="277"/>
    </row>
    <row r="1084" spans="20:20">
      <c r="T1084" s="277"/>
    </row>
    <row r="1085" spans="20:20">
      <c r="T1085" s="277"/>
    </row>
    <row r="1086" spans="20:20">
      <c r="T1086" s="277"/>
    </row>
    <row r="1087" spans="20:20">
      <c r="T1087" s="277"/>
    </row>
    <row r="1088" spans="20:20">
      <c r="T1088" s="277"/>
    </row>
    <row r="1089" spans="20:20">
      <c r="T1089" s="277"/>
    </row>
    <row r="1090" spans="20:20">
      <c r="T1090" s="277"/>
    </row>
    <row r="1091" spans="20:20">
      <c r="T1091" s="277"/>
    </row>
    <row r="1092" spans="20:20">
      <c r="T1092" s="277"/>
    </row>
    <row r="1093" spans="20:20">
      <c r="T1093" s="277"/>
    </row>
    <row r="1094" spans="20:20">
      <c r="T1094" s="277"/>
    </row>
    <row r="1095" spans="20:20">
      <c r="T1095" s="277"/>
    </row>
    <row r="1096" spans="20:20">
      <c r="T1096" s="277"/>
    </row>
    <row r="1097" spans="20:20">
      <c r="T1097" s="277"/>
    </row>
    <row r="1098" spans="20:20">
      <c r="T1098" s="277"/>
    </row>
    <row r="1099" spans="20:20">
      <c r="T1099" s="277"/>
    </row>
    <row r="1100" spans="20:20">
      <c r="T1100" s="277"/>
    </row>
    <row r="1101" spans="20:20">
      <c r="T1101" s="277"/>
    </row>
    <row r="1102" spans="20:20">
      <c r="T1102" s="277"/>
    </row>
    <row r="1103" spans="20:20">
      <c r="T1103" s="277"/>
    </row>
    <row r="1104" spans="20:20">
      <c r="T1104" s="277"/>
    </row>
    <row r="1105" spans="20:20">
      <c r="T1105" s="277"/>
    </row>
    <row r="1106" spans="20:20">
      <c r="T1106" s="277"/>
    </row>
    <row r="1107" spans="20:20">
      <c r="T1107" s="277"/>
    </row>
    <row r="1108" spans="20:20">
      <c r="T1108" s="277"/>
    </row>
    <row r="1109" spans="20:20">
      <c r="T1109" s="277"/>
    </row>
    <row r="1110" spans="20:20">
      <c r="T1110" s="277"/>
    </row>
    <row r="1111" spans="20:20">
      <c r="T1111" s="277"/>
    </row>
    <row r="1112" spans="20:20">
      <c r="T1112" s="277"/>
    </row>
    <row r="1113" spans="20:20">
      <c r="T1113" s="277"/>
    </row>
    <row r="1114" spans="20:20">
      <c r="T1114" s="277"/>
    </row>
    <row r="1115" spans="20:20">
      <c r="T1115" s="277"/>
    </row>
    <row r="1116" spans="20:20">
      <c r="T1116" s="277"/>
    </row>
    <row r="1117" spans="20:20">
      <c r="T1117" s="277"/>
    </row>
    <row r="1118" spans="20:20">
      <c r="T1118" s="277"/>
    </row>
    <row r="1119" spans="20:20">
      <c r="T1119" s="277"/>
    </row>
    <row r="1120" spans="20:20">
      <c r="T1120" s="277"/>
    </row>
    <row r="1121" spans="20:20">
      <c r="T1121" s="277"/>
    </row>
    <row r="1122" spans="20:20">
      <c r="T1122" s="277"/>
    </row>
    <row r="1123" spans="20:20">
      <c r="T1123" s="277"/>
    </row>
    <row r="1124" spans="20:20">
      <c r="T1124" s="277"/>
    </row>
    <row r="1125" spans="20:20">
      <c r="T1125" s="277"/>
    </row>
    <row r="1126" spans="20:20">
      <c r="T1126" s="277"/>
    </row>
    <row r="1127" spans="20:20">
      <c r="T1127" s="277"/>
    </row>
    <row r="1128" spans="20:20">
      <c r="T1128" s="277"/>
    </row>
    <row r="1129" spans="20:20">
      <c r="T1129" s="277"/>
    </row>
    <row r="1130" spans="20:20">
      <c r="T1130" s="277"/>
    </row>
    <row r="1131" spans="20:20">
      <c r="T1131" s="277"/>
    </row>
    <row r="1132" spans="20:20">
      <c r="T1132" s="277"/>
    </row>
    <row r="1133" spans="20:20">
      <c r="T1133" s="277"/>
    </row>
    <row r="1134" spans="20:20">
      <c r="T1134" s="277"/>
    </row>
    <row r="1135" spans="20:20">
      <c r="T1135" s="277"/>
    </row>
    <row r="1136" spans="20:20">
      <c r="T1136" s="277"/>
    </row>
    <row r="1137" spans="20:20">
      <c r="T1137" s="277"/>
    </row>
    <row r="1138" spans="20:20">
      <c r="T1138" s="277"/>
    </row>
    <row r="1139" spans="20:20">
      <c r="T1139" s="277"/>
    </row>
    <row r="1140" spans="20:20">
      <c r="T1140" s="277"/>
    </row>
    <row r="1141" spans="20:20">
      <c r="T1141" s="277"/>
    </row>
    <row r="1142" spans="20:20">
      <c r="T1142" s="277"/>
    </row>
    <row r="1143" spans="20:20">
      <c r="T1143" s="277"/>
    </row>
    <row r="1144" spans="20:20">
      <c r="T1144" s="277"/>
    </row>
    <row r="1145" spans="20:20">
      <c r="T1145" s="277"/>
    </row>
    <row r="1146" spans="20:20">
      <c r="T1146" s="277"/>
    </row>
    <row r="1147" spans="20:20">
      <c r="T1147" s="277"/>
    </row>
    <row r="1148" spans="20:20">
      <c r="T1148" s="277"/>
    </row>
    <row r="1149" spans="20:20">
      <c r="T1149" s="277"/>
    </row>
    <row r="1150" spans="20:20">
      <c r="T1150" s="277"/>
    </row>
    <row r="1151" spans="20:20">
      <c r="T1151" s="277"/>
    </row>
    <row r="1152" spans="20:20">
      <c r="T1152" s="277"/>
    </row>
    <row r="1153" spans="20:20">
      <c r="T1153" s="277"/>
    </row>
    <row r="1154" spans="20:20">
      <c r="T1154" s="277"/>
    </row>
    <row r="1155" spans="20:20">
      <c r="T1155" s="277"/>
    </row>
    <row r="1156" spans="20:20">
      <c r="T1156" s="277"/>
    </row>
    <row r="1157" spans="20:20">
      <c r="T1157" s="277"/>
    </row>
    <row r="1158" spans="20:20">
      <c r="T1158" s="277"/>
    </row>
    <row r="1159" spans="20:20">
      <c r="T1159" s="277"/>
    </row>
    <row r="1160" spans="20:20">
      <c r="T1160" s="277"/>
    </row>
    <row r="1161" spans="20:20">
      <c r="T1161" s="277"/>
    </row>
    <row r="1162" spans="20:20">
      <c r="T1162" s="277"/>
    </row>
    <row r="1163" spans="20:20">
      <c r="T1163" s="277"/>
    </row>
    <row r="1164" spans="20:20">
      <c r="T1164" s="277"/>
    </row>
    <row r="1165" spans="20:20">
      <c r="T1165" s="277"/>
    </row>
    <row r="1166" spans="20:20">
      <c r="T1166" s="277"/>
    </row>
    <row r="1167" spans="20:20">
      <c r="T1167" s="277"/>
    </row>
    <row r="1168" spans="20:20">
      <c r="T1168" s="277"/>
    </row>
    <row r="1169" spans="20:20">
      <c r="T1169" s="277"/>
    </row>
    <row r="1170" spans="20:20">
      <c r="T1170" s="277"/>
    </row>
    <row r="1171" spans="20:20">
      <c r="T1171" s="277"/>
    </row>
    <row r="1172" spans="20:20">
      <c r="T1172" s="277"/>
    </row>
    <row r="1173" spans="20:20">
      <c r="T1173" s="277"/>
    </row>
    <row r="1174" spans="20:20">
      <c r="T1174" s="277"/>
    </row>
    <row r="1175" spans="20:20">
      <c r="T1175" s="277"/>
    </row>
    <row r="1176" spans="20:20">
      <c r="T1176" s="277"/>
    </row>
    <row r="1177" spans="20:20">
      <c r="T1177" s="277"/>
    </row>
    <row r="1178" spans="20:20">
      <c r="T1178" s="277"/>
    </row>
    <row r="1179" spans="20:20">
      <c r="T1179" s="277"/>
    </row>
    <row r="1180" spans="20:20">
      <c r="T1180" s="277"/>
    </row>
    <row r="1181" spans="20:20">
      <c r="T1181" s="277"/>
    </row>
    <row r="1182" spans="20:20">
      <c r="T1182" s="277"/>
    </row>
    <row r="1183" spans="20:20">
      <c r="T1183" s="277"/>
    </row>
    <row r="1184" spans="20:20">
      <c r="T1184" s="277"/>
    </row>
    <row r="1185" spans="20:20">
      <c r="T1185" s="277"/>
    </row>
    <row r="1186" spans="20:20">
      <c r="T1186" s="277"/>
    </row>
    <row r="1187" spans="20:20">
      <c r="T1187" s="277"/>
    </row>
    <row r="1188" spans="20:20">
      <c r="T1188" s="277"/>
    </row>
    <row r="1189" spans="20:20">
      <c r="T1189" s="277"/>
    </row>
    <row r="1190" spans="20:20">
      <c r="T1190" s="277"/>
    </row>
    <row r="1191" spans="20:20">
      <c r="T1191" s="277"/>
    </row>
    <row r="1192" spans="20:20">
      <c r="T1192" s="277"/>
    </row>
    <row r="1193" spans="20:20">
      <c r="T1193" s="277"/>
    </row>
    <row r="1194" spans="20:20">
      <c r="T1194" s="277"/>
    </row>
    <row r="1195" spans="20:20">
      <c r="T1195" s="277"/>
    </row>
    <row r="1196" spans="20:20">
      <c r="T1196" s="277"/>
    </row>
    <row r="1197" spans="20:20">
      <c r="T1197" s="277"/>
    </row>
    <row r="1198" spans="20:20">
      <c r="T1198" s="277"/>
    </row>
    <row r="1199" spans="20:20">
      <c r="T1199" s="277"/>
    </row>
    <row r="1200" spans="20:20">
      <c r="T1200" s="277"/>
    </row>
    <row r="1201" spans="20:20">
      <c r="T1201" s="277"/>
    </row>
    <row r="1202" spans="20:20">
      <c r="T1202" s="277"/>
    </row>
    <row r="1203" spans="20:20">
      <c r="T1203" s="277"/>
    </row>
    <row r="1204" spans="20:20">
      <c r="T1204" s="277"/>
    </row>
    <row r="1205" spans="20:20">
      <c r="T1205" s="277"/>
    </row>
    <row r="1206" spans="20:20">
      <c r="T1206" s="277"/>
    </row>
    <row r="1207" spans="20:20">
      <c r="T1207" s="277"/>
    </row>
    <row r="1208" spans="20:20">
      <c r="T1208" s="277"/>
    </row>
    <row r="1209" spans="20:20">
      <c r="T1209" s="277"/>
    </row>
    <row r="1210" spans="20:20">
      <c r="T1210" s="277"/>
    </row>
    <row r="1211" spans="20:20">
      <c r="T1211" s="277"/>
    </row>
    <row r="1212" spans="20:20">
      <c r="T1212" s="277"/>
    </row>
    <row r="1213" spans="20:20">
      <c r="T1213" s="277"/>
    </row>
    <row r="1214" spans="20:20">
      <c r="T1214" s="277"/>
    </row>
    <row r="1215" spans="20:20">
      <c r="T1215" s="277"/>
    </row>
    <row r="1216" spans="20:20">
      <c r="T1216" s="277"/>
    </row>
    <row r="1217" spans="20:20">
      <c r="T1217" s="277"/>
    </row>
    <row r="1218" spans="20:20">
      <c r="T1218" s="277"/>
    </row>
    <row r="1219" spans="20:20">
      <c r="T1219" s="277"/>
    </row>
    <row r="1220" spans="20:20">
      <c r="T1220" s="277"/>
    </row>
    <row r="1221" spans="20:20">
      <c r="T1221" s="277"/>
    </row>
    <row r="1222" spans="20:20">
      <c r="T1222" s="277"/>
    </row>
    <row r="1223" spans="20:20">
      <c r="T1223" s="277"/>
    </row>
    <row r="1224" spans="20:20">
      <c r="T1224" s="277"/>
    </row>
    <row r="1225" spans="20:20">
      <c r="T1225" s="277"/>
    </row>
    <row r="1226" spans="20:20">
      <c r="T1226" s="277"/>
    </row>
    <row r="1227" spans="20:20">
      <c r="T1227" s="277"/>
    </row>
    <row r="1228" spans="20:20">
      <c r="T1228" s="277"/>
    </row>
    <row r="1229" spans="20:20">
      <c r="T1229" s="277"/>
    </row>
    <row r="1230" spans="20:20">
      <c r="T1230" s="277"/>
    </row>
    <row r="1231" spans="20:20">
      <c r="T1231" s="277"/>
    </row>
    <row r="1232" spans="20:20">
      <c r="T1232" s="277"/>
    </row>
    <row r="1233" spans="20:20">
      <c r="T1233" s="277"/>
    </row>
    <row r="1234" spans="20:20">
      <c r="T1234" s="277"/>
    </row>
    <row r="1235" spans="20:20">
      <c r="T1235" s="277"/>
    </row>
    <row r="1236" spans="20:20">
      <c r="T1236" s="277"/>
    </row>
    <row r="1237" spans="20:20">
      <c r="T1237" s="277"/>
    </row>
    <row r="1238" spans="20:20">
      <c r="T1238" s="277"/>
    </row>
    <row r="1239" spans="20:20">
      <c r="T1239" s="277"/>
    </row>
    <row r="1240" spans="20:20">
      <c r="T1240" s="277"/>
    </row>
    <row r="1241" spans="20:20">
      <c r="T1241" s="277"/>
    </row>
    <row r="1242" spans="20:20">
      <c r="T1242" s="277"/>
    </row>
    <row r="1243" spans="20:20">
      <c r="T1243" s="277"/>
    </row>
    <row r="1244" spans="20:20">
      <c r="T1244" s="277"/>
    </row>
    <row r="1245" spans="20:20">
      <c r="T1245" s="277"/>
    </row>
    <row r="1246" spans="20:20">
      <c r="T1246" s="277"/>
    </row>
    <row r="1247" spans="20:20">
      <c r="T1247" s="277"/>
    </row>
    <row r="1248" spans="20:20">
      <c r="T1248" s="277"/>
    </row>
    <row r="1249" spans="20:20">
      <c r="T1249" s="277"/>
    </row>
    <row r="1250" spans="20:20">
      <c r="T1250" s="277"/>
    </row>
    <row r="1251" spans="20:20">
      <c r="T1251" s="277"/>
    </row>
    <row r="1252" spans="20:20">
      <c r="T1252" s="277"/>
    </row>
    <row r="1253" spans="20:20">
      <c r="T1253" s="277"/>
    </row>
    <row r="1254" spans="20:20">
      <c r="T1254" s="277"/>
    </row>
    <row r="1255" spans="20:20">
      <c r="T1255" s="277"/>
    </row>
    <row r="1256" spans="20:20">
      <c r="T1256" s="277"/>
    </row>
    <row r="1257" spans="20:20">
      <c r="T1257" s="277"/>
    </row>
    <row r="1258" spans="20:20">
      <c r="T1258" s="277"/>
    </row>
    <row r="1259" spans="20:20">
      <c r="T1259" s="277"/>
    </row>
    <row r="1260" spans="20:20">
      <c r="T1260" s="277"/>
    </row>
    <row r="1261" spans="20:20">
      <c r="T1261" s="277"/>
    </row>
    <row r="1262" spans="20:20">
      <c r="T1262" s="277"/>
    </row>
    <row r="1263" spans="20:20">
      <c r="T1263" s="277"/>
    </row>
    <row r="1264" spans="20:20">
      <c r="T1264" s="277"/>
    </row>
    <row r="1265" spans="20:20">
      <c r="T1265" s="277"/>
    </row>
    <row r="1266" spans="20:20">
      <c r="T1266" s="277"/>
    </row>
    <row r="1267" spans="20:20">
      <c r="T1267" s="277"/>
    </row>
    <row r="1268" spans="20:20">
      <c r="T1268" s="277"/>
    </row>
    <row r="1269" spans="20:20">
      <c r="T1269" s="277"/>
    </row>
    <row r="1270" spans="20:20">
      <c r="T1270" s="277"/>
    </row>
    <row r="1271" spans="20:20">
      <c r="T1271" s="277"/>
    </row>
    <row r="1272" spans="20:20">
      <c r="T1272" s="277"/>
    </row>
    <row r="1273" spans="20:20">
      <c r="T1273" s="277"/>
    </row>
    <row r="1274" spans="20:20">
      <c r="T1274" s="277"/>
    </row>
    <row r="1275" spans="20:20">
      <c r="T1275" s="277"/>
    </row>
    <row r="1276" spans="20:20">
      <c r="T1276" s="277"/>
    </row>
    <row r="1277" spans="20:20">
      <c r="T1277" s="277"/>
    </row>
    <row r="1278" spans="20:20">
      <c r="T1278" s="277"/>
    </row>
    <row r="1279" spans="20:20">
      <c r="T1279" s="277"/>
    </row>
    <row r="1280" spans="20:20">
      <c r="T1280" s="277"/>
    </row>
    <row r="1281" spans="20:20">
      <c r="T1281" s="277"/>
    </row>
    <row r="1282" spans="20:20">
      <c r="T1282" s="277"/>
    </row>
    <row r="1283" spans="20:20">
      <c r="T1283" s="277"/>
    </row>
    <row r="1284" spans="20:20">
      <c r="T1284" s="277"/>
    </row>
    <row r="1285" spans="20:20">
      <c r="T1285" s="277"/>
    </row>
    <row r="1286" spans="20:20">
      <c r="T1286" s="277"/>
    </row>
    <row r="1287" spans="20:20">
      <c r="T1287" s="277"/>
    </row>
    <row r="1288" spans="20:20">
      <c r="T1288" s="277"/>
    </row>
    <row r="1289" spans="20:20">
      <c r="T1289" s="277"/>
    </row>
    <row r="1290" spans="20:20">
      <c r="T1290" s="277"/>
    </row>
    <row r="1291" spans="20:20">
      <c r="T1291" s="277"/>
    </row>
    <row r="1292" spans="20:20">
      <c r="T1292" s="277"/>
    </row>
    <row r="1293" spans="20:20">
      <c r="T1293" s="277"/>
    </row>
    <row r="1294" spans="20:20">
      <c r="T1294" s="277"/>
    </row>
    <row r="1295" spans="20:20">
      <c r="T1295" s="277"/>
    </row>
    <row r="1296" spans="20:20">
      <c r="T1296" s="277"/>
    </row>
    <row r="1297" spans="20:20">
      <c r="T1297" s="277"/>
    </row>
    <row r="1298" spans="20:20">
      <c r="T1298" s="277"/>
    </row>
    <row r="1299" spans="20:20">
      <c r="T1299" s="277"/>
    </row>
    <row r="1300" spans="20:20">
      <c r="T1300" s="277"/>
    </row>
    <row r="1301" spans="20:20">
      <c r="T1301" s="277"/>
    </row>
    <row r="1302" spans="20:20">
      <c r="T1302" s="277"/>
    </row>
    <row r="1303" spans="20:20">
      <c r="T1303" s="277"/>
    </row>
    <row r="1304" spans="20:20">
      <c r="T1304" s="277"/>
    </row>
    <row r="1305" spans="20:20">
      <c r="T1305" s="277"/>
    </row>
    <row r="1306" spans="20:20">
      <c r="T1306" s="277"/>
    </row>
    <row r="1307" spans="20:20">
      <c r="T1307" s="277"/>
    </row>
    <row r="1308" spans="20:20">
      <c r="T1308" s="277"/>
    </row>
    <row r="1309" spans="20:20">
      <c r="T1309" s="277"/>
    </row>
    <row r="1310" spans="20:20">
      <c r="T1310" s="277"/>
    </row>
    <row r="1311" spans="20:20">
      <c r="T1311" s="277"/>
    </row>
    <row r="1312" spans="20:20">
      <c r="T1312" s="277"/>
    </row>
    <row r="1313" spans="20:20">
      <c r="T1313" s="277"/>
    </row>
    <row r="1314" spans="20:20">
      <c r="T1314" s="277"/>
    </row>
    <row r="1315" spans="20:20">
      <c r="T1315" s="277"/>
    </row>
    <row r="1316" spans="20:20">
      <c r="T1316" s="277"/>
    </row>
    <row r="1317" spans="20:20">
      <c r="T1317" s="277"/>
    </row>
    <row r="1318" spans="20:20">
      <c r="T1318" s="277"/>
    </row>
    <row r="1319" spans="20:20">
      <c r="T1319" s="277"/>
    </row>
    <row r="1320" spans="20:20">
      <c r="T1320" s="277"/>
    </row>
    <row r="1321" spans="20:20">
      <c r="T1321" s="277"/>
    </row>
    <row r="1322" spans="20:20">
      <c r="T1322" s="277"/>
    </row>
    <row r="1323" spans="20:20">
      <c r="T1323" s="277"/>
    </row>
    <row r="1324" spans="20:20">
      <c r="T1324" s="277"/>
    </row>
    <row r="1325" spans="20:20">
      <c r="T1325" s="277"/>
    </row>
    <row r="1326" spans="20:20">
      <c r="T1326" s="277"/>
    </row>
    <row r="1327" spans="20:20">
      <c r="T1327" s="277"/>
    </row>
    <row r="1328" spans="20:20">
      <c r="T1328" s="277"/>
    </row>
    <row r="1329" spans="20:20">
      <c r="T1329" s="277"/>
    </row>
    <row r="1330" spans="20:20">
      <c r="T1330" s="277"/>
    </row>
    <row r="1331" spans="20:20">
      <c r="T1331" s="277"/>
    </row>
    <row r="1332" spans="20:20">
      <c r="T1332" s="277"/>
    </row>
    <row r="1333" spans="20:20">
      <c r="T1333" s="277"/>
    </row>
    <row r="1334" spans="20:20">
      <c r="T1334" s="277"/>
    </row>
    <row r="1335" spans="20:20">
      <c r="T1335" s="277"/>
    </row>
    <row r="1336" spans="20:20">
      <c r="T1336" s="277"/>
    </row>
    <row r="1337" spans="20:20">
      <c r="T1337" s="277"/>
    </row>
    <row r="1338" spans="20:20">
      <c r="T1338" s="277"/>
    </row>
    <row r="1339" spans="20:20">
      <c r="T1339" s="277"/>
    </row>
    <row r="1340" spans="20:20">
      <c r="T1340" s="277"/>
    </row>
    <row r="1341" spans="20:20">
      <c r="T1341" s="277"/>
    </row>
    <row r="1342" spans="20:20">
      <c r="T1342" s="277"/>
    </row>
    <row r="1343" spans="20:20">
      <c r="T1343" s="277"/>
    </row>
    <row r="1344" spans="20:20">
      <c r="T1344" s="277"/>
    </row>
    <row r="1345" spans="20:20">
      <c r="T1345" s="277"/>
    </row>
    <row r="1346" spans="20:20">
      <c r="T1346" s="277"/>
    </row>
    <row r="1347" spans="20:20">
      <c r="T1347" s="277"/>
    </row>
    <row r="1348" spans="20:20">
      <c r="T1348" s="277"/>
    </row>
    <row r="1349" spans="20:20">
      <c r="T1349" s="277"/>
    </row>
    <row r="1350" spans="20:20">
      <c r="T1350" s="277"/>
    </row>
    <row r="1351" spans="20:20">
      <c r="T1351" s="277"/>
    </row>
    <row r="1352" spans="20:20">
      <c r="T1352" s="277"/>
    </row>
    <row r="1353" spans="20:20">
      <c r="T1353" s="277"/>
    </row>
    <row r="1354" spans="20:20">
      <c r="T1354" s="277"/>
    </row>
    <row r="1355" spans="20:20">
      <c r="T1355" s="277"/>
    </row>
    <row r="1356" spans="20:20">
      <c r="T1356" s="277"/>
    </row>
    <row r="1357" spans="20:20">
      <c r="T1357" s="277"/>
    </row>
    <row r="1358" spans="20:20">
      <c r="T1358" s="277"/>
    </row>
    <row r="1359" spans="20:20">
      <c r="T1359" s="277"/>
    </row>
    <row r="1360" spans="20:20">
      <c r="T1360" s="277"/>
    </row>
    <row r="1361" spans="20:20">
      <c r="T1361" s="277"/>
    </row>
    <row r="1362" spans="20:20">
      <c r="T1362" s="277"/>
    </row>
    <row r="1363" spans="20:20">
      <c r="T1363" s="277"/>
    </row>
    <row r="1364" spans="20:20">
      <c r="T1364" s="277"/>
    </row>
    <row r="1365" spans="20:20">
      <c r="T1365" s="277"/>
    </row>
    <row r="1366" spans="20:20">
      <c r="T1366" s="277"/>
    </row>
    <row r="1367" spans="20:20">
      <c r="T1367" s="277"/>
    </row>
    <row r="1368" spans="20:20">
      <c r="T1368" s="277"/>
    </row>
    <row r="1369" spans="20:20">
      <c r="T1369" s="277"/>
    </row>
    <row r="1370" spans="20:20">
      <c r="T1370" s="277"/>
    </row>
    <row r="1371" spans="20:20">
      <c r="T1371" s="277"/>
    </row>
    <row r="1372" spans="20:20">
      <c r="T1372" s="277"/>
    </row>
    <row r="1373" spans="20:20">
      <c r="T1373" s="277"/>
    </row>
    <row r="1374" spans="20:20">
      <c r="T1374" s="277"/>
    </row>
    <row r="1375" spans="20:20">
      <c r="T1375" s="277"/>
    </row>
    <row r="1376" spans="20:20">
      <c r="T1376" s="277"/>
    </row>
    <row r="1377" spans="20:20">
      <c r="T1377" s="277"/>
    </row>
    <row r="1378" spans="20:20">
      <c r="T1378" s="277"/>
    </row>
    <row r="1379" spans="20:20">
      <c r="T1379" s="277"/>
    </row>
    <row r="1380" spans="20:20">
      <c r="T1380" s="277"/>
    </row>
    <row r="1381" spans="20:20">
      <c r="T1381" s="277"/>
    </row>
    <row r="1382" spans="20:20">
      <c r="T1382" s="277"/>
    </row>
    <row r="1383" spans="20:20">
      <c r="T1383" s="277"/>
    </row>
    <row r="1384" spans="20:20">
      <c r="T1384" s="277"/>
    </row>
    <row r="1385" spans="20:20">
      <c r="T1385" s="277"/>
    </row>
    <row r="1386" spans="20:20">
      <c r="T1386" s="277"/>
    </row>
    <row r="1387" spans="20:20">
      <c r="T1387" s="277"/>
    </row>
    <row r="1388" spans="20:20">
      <c r="T1388" s="277"/>
    </row>
    <row r="1389" spans="20:20">
      <c r="T1389" s="277"/>
    </row>
    <row r="1390" spans="20:20">
      <c r="T1390" s="277"/>
    </row>
    <row r="1391" spans="20:20">
      <c r="T1391" s="277"/>
    </row>
    <row r="1392" spans="20:20">
      <c r="T1392" s="277"/>
    </row>
    <row r="1393" spans="20:20">
      <c r="T1393" s="277"/>
    </row>
    <row r="1394" spans="20:20">
      <c r="T1394" s="277"/>
    </row>
    <row r="1395" spans="20:20">
      <c r="T1395" s="277"/>
    </row>
    <row r="1396" spans="20:20">
      <c r="T1396" s="277"/>
    </row>
    <row r="1397" spans="20:20">
      <c r="T1397" s="277"/>
    </row>
    <row r="1398" spans="20:20">
      <c r="T1398" s="277"/>
    </row>
    <row r="1399" spans="20:20">
      <c r="T1399" s="277"/>
    </row>
    <row r="1400" spans="20:20">
      <c r="T1400" s="277"/>
    </row>
    <row r="1401" spans="20:20">
      <c r="T1401" s="277"/>
    </row>
    <row r="1402" spans="20:20">
      <c r="T1402" s="277"/>
    </row>
    <row r="1403" spans="20:20">
      <c r="T1403" s="277"/>
    </row>
    <row r="1404" spans="20:20">
      <c r="T1404" s="277"/>
    </row>
    <row r="1405" spans="20:20">
      <c r="T1405" s="277"/>
    </row>
    <row r="1406" spans="20:20">
      <c r="T1406" s="277"/>
    </row>
    <row r="1407" spans="20:20">
      <c r="T1407" s="277"/>
    </row>
    <row r="1408" spans="20:20">
      <c r="T1408" s="277"/>
    </row>
    <row r="1409" spans="20:20">
      <c r="T1409" s="277"/>
    </row>
    <row r="1410" spans="20:20">
      <c r="T1410" s="277"/>
    </row>
    <row r="1411" spans="20:20">
      <c r="T1411" s="277"/>
    </row>
    <row r="1412" spans="20:20">
      <c r="T1412" s="277"/>
    </row>
    <row r="1413" spans="20:20">
      <c r="T1413" s="277"/>
    </row>
    <row r="1414" spans="20:20">
      <c r="T1414" s="277"/>
    </row>
    <row r="1415" spans="20:20">
      <c r="T1415" s="277"/>
    </row>
    <row r="1416" spans="20:20">
      <c r="T1416" s="277"/>
    </row>
    <row r="1417" spans="20:20">
      <c r="T1417" s="277"/>
    </row>
    <row r="1418" spans="20:20">
      <c r="T1418" s="277"/>
    </row>
    <row r="1419" spans="20:20">
      <c r="T1419" s="277"/>
    </row>
    <row r="1420" spans="20:20">
      <c r="T1420" s="277"/>
    </row>
    <row r="1421" spans="20:20">
      <c r="T1421" s="277"/>
    </row>
    <row r="1422" spans="20:20">
      <c r="T1422" s="277"/>
    </row>
    <row r="1423" spans="20:20">
      <c r="T1423" s="277"/>
    </row>
    <row r="1424" spans="20:20">
      <c r="T1424" s="277"/>
    </row>
    <row r="1425" spans="20:20">
      <c r="T1425" s="277"/>
    </row>
    <row r="1426" spans="20:20">
      <c r="T1426" s="277"/>
    </row>
    <row r="1427" spans="20:20">
      <c r="T1427" s="277"/>
    </row>
    <row r="1428" spans="20:20">
      <c r="T1428" s="277"/>
    </row>
    <row r="1429" spans="20:20">
      <c r="T1429" s="277"/>
    </row>
    <row r="1430" spans="20:20">
      <c r="T1430" s="277"/>
    </row>
    <row r="1431" spans="20:20">
      <c r="T1431" s="277"/>
    </row>
    <row r="1432" spans="20:20">
      <c r="T1432" s="277"/>
    </row>
    <row r="1433" spans="20:20">
      <c r="T1433" s="277"/>
    </row>
    <row r="1434" spans="20:20">
      <c r="T1434" s="277"/>
    </row>
    <row r="1435" spans="20:20">
      <c r="T1435" s="277"/>
    </row>
    <row r="1436" spans="20:20">
      <c r="T1436" s="277"/>
    </row>
    <row r="1437" spans="20:20">
      <c r="T1437" s="277"/>
    </row>
    <row r="1438" spans="20:20">
      <c r="T1438" s="277"/>
    </row>
    <row r="1439" spans="20:20">
      <c r="T1439" s="277"/>
    </row>
    <row r="1440" spans="20:20">
      <c r="T1440" s="277"/>
    </row>
    <row r="1441" spans="20:20">
      <c r="T1441" s="277"/>
    </row>
    <row r="1442" spans="20:20">
      <c r="T1442" s="277"/>
    </row>
    <row r="1443" spans="20:20">
      <c r="T1443" s="277"/>
    </row>
    <row r="1444" spans="20:20">
      <c r="T1444" s="277"/>
    </row>
    <row r="1445" spans="20:20">
      <c r="T1445" s="277"/>
    </row>
    <row r="1446" spans="20:20">
      <c r="T1446" s="277"/>
    </row>
    <row r="1447" spans="20:20">
      <c r="T1447" s="277"/>
    </row>
    <row r="1448" spans="20:20">
      <c r="T1448" s="277"/>
    </row>
    <row r="1449" spans="20:20">
      <c r="T1449" s="277"/>
    </row>
    <row r="1450" spans="20:20">
      <c r="T1450" s="277"/>
    </row>
    <row r="1451" spans="20:20">
      <c r="T1451" s="277"/>
    </row>
    <row r="1452" spans="20:20">
      <c r="T1452" s="277"/>
    </row>
    <row r="1453" spans="20:20">
      <c r="T1453" s="277"/>
    </row>
    <row r="1454" spans="20:20">
      <c r="T1454" s="277"/>
    </row>
    <row r="1455" spans="20:20">
      <c r="T1455" s="277"/>
    </row>
    <row r="1456" spans="20:20">
      <c r="T1456" s="277"/>
    </row>
    <row r="1457" spans="20:20">
      <c r="T1457" s="277"/>
    </row>
    <row r="1458" spans="20:20">
      <c r="T1458" s="277"/>
    </row>
    <row r="1459" spans="20:20">
      <c r="T1459" s="277"/>
    </row>
    <row r="1460" spans="20:20">
      <c r="T1460" s="277"/>
    </row>
    <row r="1461" spans="20:20">
      <c r="T1461" s="277"/>
    </row>
    <row r="1462" spans="20:20">
      <c r="T1462" s="277"/>
    </row>
    <row r="1463" spans="20:20">
      <c r="T1463" s="277"/>
    </row>
    <row r="1464" spans="20:20">
      <c r="T1464" s="277"/>
    </row>
    <row r="1465" spans="20:20">
      <c r="T1465" s="277"/>
    </row>
    <row r="1466" spans="20:20">
      <c r="T1466" s="277"/>
    </row>
    <row r="1467" spans="20:20">
      <c r="T1467" s="277"/>
    </row>
    <row r="1468" spans="20:20">
      <c r="T1468" s="277"/>
    </row>
    <row r="1469" spans="20:20">
      <c r="T1469" s="277"/>
    </row>
    <row r="1470" spans="20:20">
      <c r="T1470" s="277"/>
    </row>
    <row r="1471" spans="20:20">
      <c r="T1471" s="277"/>
    </row>
    <row r="1472" spans="20:20">
      <c r="T1472" s="277"/>
    </row>
    <row r="1473" spans="20:20">
      <c r="T1473" s="277"/>
    </row>
    <row r="1474" spans="20:20">
      <c r="T1474" s="277"/>
    </row>
    <row r="1475" spans="20:20">
      <c r="T1475" s="277"/>
    </row>
    <row r="1476" spans="20:20">
      <c r="T1476" s="277"/>
    </row>
    <row r="1477" spans="20:20">
      <c r="T1477" s="277"/>
    </row>
    <row r="1478" spans="20:20">
      <c r="T1478" s="277"/>
    </row>
    <row r="1479" spans="20:20">
      <c r="T1479" s="277"/>
    </row>
    <row r="1480" spans="20:20">
      <c r="T1480" s="277"/>
    </row>
    <row r="1481" spans="20:20">
      <c r="T1481" s="277"/>
    </row>
    <row r="1482" spans="20:20">
      <c r="T1482" s="277"/>
    </row>
    <row r="1483" spans="20:20">
      <c r="T1483" s="277"/>
    </row>
    <row r="1484" spans="20:20">
      <c r="T1484" s="277"/>
    </row>
    <row r="1485" spans="20:20">
      <c r="T1485" s="277"/>
    </row>
    <row r="1486" spans="20:20">
      <c r="T1486" s="277"/>
    </row>
    <row r="1487" spans="20:20">
      <c r="T1487" s="277"/>
    </row>
    <row r="1488" spans="20:20">
      <c r="T1488" s="277"/>
    </row>
    <row r="1489" spans="20:20">
      <c r="T1489" s="277"/>
    </row>
    <row r="1490" spans="20:20">
      <c r="T1490" s="277"/>
    </row>
    <row r="1491" spans="20:20">
      <c r="T1491" s="277"/>
    </row>
    <row r="1492" spans="20:20">
      <c r="T1492" s="277"/>
    </row>
    <row r="1493" spans="20:20">
      <c r="T1493" s="277"/>
    </row>
    <row r="1494" spans="20:20">
      <c r="T1494" s="277"/>
    </row>
    <row r="1495" spans="20:20">
      <c r="T1495" s="277"/>
    </row>
    <row r="1496" spans="20:20">
      <c r="T1496" s="277"/>
    </row>
    <row r="1497" spans="20:20">
      <c r="T1497" s="277"/>
    </row>
    <row r="1498" spans="20:20">
      <c r="T1498" s="277"/>
    </row>
    <row r="1499" spans="20:20">
      <c r="T1499" s="277"/>
    </row>
    <row r="1500" spans="20:20">
      <c r="T1500" s="277"/>
    </row>
    <row r="1501" spans="20:20">
      <c r="T1501" s="277"/>
    </row>
    <row r="1502" spans="20:20">
      <c r="T1502" s="277"/>
    </row>
    <row r="1503" spans="20:20">
      <c r="T1503" s="277"/>
    </row>
    <row r="1504" spans="20:20">
      <c r="T1504" s="277"/>
    </row>
    <row r="1505" spans="20:20">
      <c r="T1505" s="277"/>
    </row>
    <row r="1506" spans="20:20">
      <c r="T1506" s="277"/>
    </row>
    <row r="1507" spans="20:20">
      <c r="T1507" s="277"/>
    </row>
    <row r="1508" spans="20:20">
      <c r="T1508" s="277"/>
    </row>
    <row r="1509" spans="20:20">
      <c r="T1509" s="277"/>
    </row>
    <row r="1510" spans="20:20">
      <c r="T1510" s="277"/>
    </row>
    <row r="1511" spans="20:20">
      <c r="T1511" s="277"/>
    </row>
    <row r="1512" spans="20:20">
      <c r="T1512" s="277"/>
    </row>
    <row r="1513" spans="20:20">
      <c r="T1513" s="277"/>
    </row>
    <row r="1514" spans="20:20">
      <c r="T1514" s="277"/>
    </row>
    <row r="1515" spans="20:20">
      <c r="T1515" s="277"/>
    </row>
    <row r="1516" spans="20:20">
      <c r="T1516" s="277"/>
    </row>
    <row r="1517" spans="20:20">
      <c r="T1517" s="277"/>
    </row>
    <row r="1518" spans="20:20">
      <c r="T1518" s="277"/>
    </row>
    <row r="1519" spans="20:20">
      <c r="T1519" s="277"/>
    </row>
    <row r="1520" spans="20:20">
      <c r="T1520" s="277"/>
    </row>
    <row r="1521" spans="20:20">
      <c r="T1521" s="277"/>
    </row>
    <row r="1522" spans="20:20">
      <c r="T1522" s="277"/>
    </row>
    <row r="1523" spans="20:20">
      <c r="T1523" s="277"/>
    </row>
    <row r="1524" spans="20:20">
      <c r="T1524" s="277"/>
    </row>
    <row r="1525" spans="20:20">
      <c r="T1525" s="277"/>
    </row>
    <row r="1526" spans="20:20">
      <c r="T1526" s="277"/>
    </row>
    <row r="1527" spans="20:20">
      <c r="T1527" s="277"/>
    </row>
    <row r="1528" spans="20:20">
      <c r="T1528" s="277"/>
    </row>
    <row r="1529" spans="20:20">
      <c r="T1529" s="277"/>
    </row>
    <row r="1530" spans="20:20">
      <c r="T1530" s="277"/>
    </row>
    <row r="1531" spans="20:20">
      <c r="T1531" s="277"/>
    </row>
    <row r="1532" spans="20:20">
      <c r="T1532" s="277"/>
    </row>
    <row r="1533" spans="20:20">
      <c r="T1533" s="277"/>
    </row>
    <row r="1534" spans="20:20">
      <c r="T1534" s="277"/>
    </row>
    <row r="1535" spans="20:20">
      <c r="T1535" s="277"/>
    </row>
    <row r="1536" spans="20:20">
      <c r="T1536" s="277"/>
    </row>
    <row r="1537" spans="20:20">
      <c r="T1537" s="277"/>
    </row>
    <row r="1538" spans="20:20">
      <c r="T1538" s="277"/>
    </row>
    <row r="1539" spans="20:20">
      <c r="T1539" s="277"/>
    </row>
    <row r="1540" spans="20:20">
      <c r="T1540" s="277"/>
    </row>
    <row r="1541" spans="20:20">
      <c r="T1541" s="277"/>
    </row>
    <row r="1542" spans="20:20">
      <c r="T1542" s="277"/>
    </row>
    <row r="1543" spans="20:20">
      <c r="T1543" s="277"/>
    </row>
    <row r="1544" spans="20:20">
      <c r="T1544" s="277"/>
    </row>
    <row r="1545" spans="20:20">
      <c r="T1545" s="277"/>
    </row>
    <row r="1546" spans="20:20">
      <c r="T1546" s="277"/>
    </row>
    <row r="1547" spans="20:20">
      <c r="T1547" s="277"/>
    </row>
    <row r="1548" spans="20:20">
      <c r="T1548" s="277"/>
    </row>
    <row r="1549" spans="20:20">
      <c r="T1549" s="277"/>
    </row>
    <row r="1550" spans="20:20">
      <c r="T1550" s="277"/>
    </row>
    <row r="1551" spans="20:20">
      <c r="T1551" s="277"/>
    </row>
    <row r="1552" spans="20:20">
      <c r="T1552" s="277"/>
    </row>
    <row r="1553" spans="20:20">
      <c r="T1553" s="277"/>
    </row>
    <row r="1554" spans="20:20">
      <c r="T1554" s="277"/>
    </row>
    <row r="1555" spans="20:20">
      <c r="T1555" s="277"/>
    </row>
    <row r="1556" spans="20:20">
      <c r="T1556" s="277"/>
    </row>
    <row r="1557" spans="20:20">
      <c r="T1557" s="277"/>
    </row>
    <row r="1558" spans="20:20">
      <c r="T1558" s="277"/>
    </row>
    <row r="1559" spans="20:20">
      <c r="T1559" s="277"/>
    </row>
    <row r="1560" spans="20:20">
      <c r="T1560" s="277"/>
    </row>
    <row r="1561" spans="20:20">
      <c r="T1561" s="277"/>
    </row>
    <row r="1562" spans="20:20">
      <c r="T1562" s="277"/>
    </row>
    <row r="1563" spans="20:20">
      <c r="T1563" s="277"/>
    </row>
    <row r="1564" spans="20:20">
      <c r="T1564" s="277"/>
    </row>
    <row r="1565" spans="20:20">
      <c r="T1565" s="277"/>
    </row>
    <row r="1566" spans="20:20">
      <c r="T1566" s="277"/>
    </row>
    <row r="1567" spans="20:20">
      <c r="T1567" s="277"/>
    </row>
    <row r="1568" spans="20:20">
      <c r="T1568" s="277"/>
    </row>
    <row r="1569" spans="20:20">
      <c r="T1569" s="277"/>
    </row>
    <row r="1570" spans="20:20">
      <c r="T1570" s="277"/>
    </row>
    <row r="1571" spans="20:20">
      <c r="T1571" s="277"/>
    </row>
    <row r="1572" spans="20:20">
      <c r="T1572" s="277"/>
    </row>
    <row r="1573" spans="20:20">
      <c r="T1573" s="277"/>
    </row>
    <row r="1574" spans="20:20">
      <c r="T1574" s="277"/>
    </row>
    <row r="1575" spans="20:20">
      <c r="T1575" s="277"/>
    </row>
    <row r="1576" spans="20:20">
      <c r="T1576" s="277"/>
    </row>
    <row r="1577" spans="20:20">
      <c r="T1577" s="277"/>
    </row>
    <row r="1578" spans="20:20">
      <c r="T1578" s="277"/>
    </row>
    <row r="1579" spans="20:20">
      <c r="T1579" s="277"/>
    </row>
    <row r="1580" spans="20:20">
      <c r="T1580" s="277"/>
    </row>
    <row r="1581" spans="20:20">
      <c r="T1581" s="277"/>
    </row>
    <row r="1582" spans="20:20">
      <c r="T1582" s="277"/>
    </row>
    <row r="1583" spans="20:20">
      <c r="T1583" s="277"/>
    </row>
    <row r="1584" spans="20:20">
      <c r="T1584" s="277"/>
    </row>
    <row r="1585" spans="20:20">
      <c r="T1585" s="277"/>
    </row>
    <row r="1586" spans="20:20">
      <c r="T1586" s="277"/>
    </row>
    <row r="1587" spans="20:20">
      <c r="T1587" s="277"/>
    </row>
    <row r="1588" spans="20:20">
      <c r="T1588" s="277"/>
    </row>
    <row r="1589" spans="20:20">
      <c r="T1589" s="277"/>
    </row>
    <row r="1590" spans="20:20">
      <c r="T1590" s="277"/>
    </row>
    <row r="1591" spans="20:20">
      <c r="T1591" s="277"/>
    </row>
    <row r="1592" spans="20:20">
      <c r="T1592" s="277"/>
    </row>
    <row r="1593" spans="20:20">
      <c r="T1593" s="277"/>
    </row>
    <row r="1594" spans="20:20">
      <c r="T1594" s="277"/>
    </row>
    <row r="1595" spans="20:20">
      <c r="T1595" s="277"/>
    </row>
    <row r="1596" spans="20:20">
      <c r="T1596" s="277"/>
    </row>
    <row r="1597" spans="20:20">
      <c r="T1597" s="277"/>
    </row>
    <row r="1598" spans="20:20">
      <c r="T1598" s="277"/>
    </row>
    <row r="1599" spans="20:20">
      <c r="T1599" s="277"/>
    </row>
    <row r="1600" spans="20:20">
      <c r="T1600" s="277"/>
    </row>
    <row r="1601" spans="20:20">
      <c r="T1601" s="277"/>
    </row>
    <row r="1602" spans="20:20">
      <c r="T1602" s="277"/>
    </row>
    <row r="1603" spans="20:20">
      <c r="T1603" s="277"/>
    </row>
    <row r="1604" spans="20:20">
      <c r="T1604" s="277"/>
    </row>
    <row r="1605" spans="20:20">
      <c r="T1605" s="277"/>
    </row>
    <row r="1606" spans="20:20">
      <c r="T1606" s="277"/>
    </row>
    <row r="1607" spans="20:20">
      <c r="T1607" s="277"/>
    </row>
    <row r="1608" spans="20:20">
      <c r="T1608" s="277"/>
    </row>
    <row r="1609" spans="20:20">
      <c r="T1609" s="277"/>
    </row>
    <row r="1610" spans="20:20">
      <c r="T1610" s="277"/>
    </row>
    <row r="1611" spans="20:20">
      <c r="T1611" s="277"/>
    </row>
    <row r="1612" spans="20:20">
      <c r="T1612" s="277"/>
    </row>
    <row r="1613" spans="20:20">
      <c r="T1613" s="277"/>
    </row>
    <row r="1614" spans="20:20">
      <c r="T1614" s="277"/>
    </row>
    <row r="1615" spans="20:20">
      <c r="T1615" s="277"/>
    </row>
    <row r="1616" spans="20:20">
      <c r="T1616" s="277"/>
    </row>
    <row r="1617" spans="20:20">
      <c r="T1617" s="277"/>
    </row>
    <row r="1618" spans="20:20">
      <c r="T1618" s="277"/>
    </row>
    <row r="1619" spans="20:20">
      <c r="T1619" s="277"/>
    </row>
    <row r="1620" spans="20:20">
      <c r="T1620" s="277"/>
    </row>
    <row r="1621" spans="20:20">
      <c r="T1621" s="277"/>
    </row>
    <row r="1622" spans="20:20">
      <c r="T1622" s="277"/>
    </row>
    <row r="1623" spans="20:20">
      <c r="T1623" s="277"/>
    </row>
    <row r="1624" spans="20:20">
      <c r="T1624" s="277"/>
    </row>
    <row r="1625" spans="20:20">
      <c r="T1625" s="277"/>
    </row>
    <row r="1626" spans="20:20">
      <c r="T1626" s="277"/>
    </row>
    <row r="1627" spans="20:20">
      <c r="T1627" s="277"/>
    </row>
    <row r="1628" spans="20:20">
      <c r="T1628" s="277"/>
    </row>
    <row r="1629" spans="20:20">
      <c r="T1629" s="277"/>
    </row>
    <row r="1630" spans="20:20">
      <c r="T1630" s="277"/>
    </row>
    <row r="1631" spans="20:20">
      <c r="T1631" s="277"/>
    </row>
    <row r="1632" spans="20:20">
      <c r="T1632" s="277"/>
    </row>
    <row r="1633" spans="20:20">
      <c r="T1633" s="277"/>
    </row>
    <row r="1634" spans="20:20">
      <c r="T1634" s="277"/>
    </row>
    <row r="1635" spans="20:20">
      <c r="T1635" s="277"/>
    </row>
    <row r="1636" spans="20:20">
      <c r="T1636" s="277"/>
    </row>
    <row r="1637" spans="20:20">
      <c r="T1637" s="277"/>
    </row>
    <row r="1638" spans="20:20">
      <c r="T1638" s="277"/>
    </row>
    <row r="1639" spans="20:20">
      <c r="T1639" s="277"/>
    </row>
    <row r="1640" spans="20:20">
      <c r="T1640" s="277"/>
    </row>
    <row r="1641" spans="20:20">
      <c r="T1641" s="277"/>
    </row>
    <row r="1642" spans="20:20">
      <c r="T1642" s="277"/>
    </row>
    <row r="1643" spans="20:20">
      <c r="T1643" s="277"/>
    </row>
    <row r="1644" spans="20:20">
      <c r="T1644" s="277"/>
    </row>
    <row r="1645" spans="20:20">
      <c r="T1645" s="277"/>
    </row>
    <row r="1646" spans="20:20">
      <c r="T1646" s="277"/>
    </row>
    <row r="1647" spans="20:20">
      <c r="T1647" s="277"/>
    </row>
    <row r="1648" spans="20:20">
      <c r="T1648" s="277"/>
    </row>
    <row r="1649" spans="20:20">
      <c r="T1649" s="277"/>
    </row>
    <row r="1650" spans="20:20">
      <c r="T1650" s="277"/>
    </row>
    <row r="1651" spans="20:20">
      <c r="T1651" s="277"/>
    </row>
    <row r="1652" spans="20:20">
      <c r="T1652" s="277"/>
    </row>
    <row r="1653" spans="20:20">
      <c r="T1653" s="277"/>
    </row>
    <row r="1654" spans="20:20">
      <c r="T1654" s="277"/>
    </row>
    <row r="1655" spans="20:20">
      <c r="T1655" s="277"/>
    </row>
    <row r="1656" spans="20:20">
      <c r="T1656" s="277"/>
    </row>
    <row r="1657" spans="20:20">
      <c r="T1657" s="277"/>
    </row>
    <row r="1658" spans="20:20">
      <c r="T1658" s="277"/>
    </row>
    <row r="1659" spans="20:20">
      <c r="T1659" s="277"/>
    </row>
    <row r="1660" spans="20:20">
      <c r="T1660" s="277"/>
    </row>
    <row r="1661" spans="20:20">
      <c r="T1661" s="277"/>
    </row>
    <row r="1662" spans="20:20">
      <c r="T1662" s="277"/>
    </row>
    <row r="1663" spans="20:20">
      <c r="T1663" s="277"/>
    </row>
    <row r="1664" spans="20:20">
      <c r="T1664" s="277"/>
    </row>
    <row r="1665" spans="20:20">
      <c r="T1665" s="277"/>
    </row>
    <row r="1666" spans="20:20">
      <c r="T1666" s="277"/>
    </row>
    <row r="1667" spans="20:20">
      <c r="T1667" s="277"/>
    </row>
    <row r="1668" spans="20:20">
      <c r="T1668" s="277"/>
    </row>
    <row r="1669" spans="20:20">
      <c r="T1669" s="277"/>
    </row>
    <row r="1670" spans="20:20">
      <c r="T1670" s="277"/>
    </row>
    <row r="1671" spans="20:20">
      <c r="T1671" s="277"/>
    </row>
    <row r="1672" spans="20:20">
      <c r="T1672" s="277"/>
    </row>
    <row r="1673" spans="20:20">
      <c r="T1673" s="277"/>
    </row>
    <row r="1674" spans="20:20">
      <c r="T1674" s="277"/>
    </row>
    <row r="1675" spans="20:20">
      <c r="T1675" s="277"/>
    </row>
    <row r="1676" spans="20:20">
      <c r="T1676" s="277"/>
    </row>
    <row r="1677" spans="20:20">
      <c r="T1677" s="277"/>
    </row>
    <row r="1678" spans="20:20">
      <c r="T1678" s="277"/>
    </row>
    <row r="1679" spans="20:20">
      <c r="T1679" s="277"/>
    </row>
    <row r="1680" spans="20:20">
      <c r="T1680" s="277"/>
    </row>
    <row r="1681" spans="20:20">
      <c r="T1681" s="277"/>
    </row>
    <row r="1682" spans="20:20">
      <c r="T1682" s="277"/>
    </row>
    <row r="1683" spans="20:20">
      <c r="T1683" s="277"/>
    </row>
    <row r="1684" spans="20:20">
      <c r="T1684" s="277"/>
    </row>
    <row r="1685" spans="20:20">
      <c r="T1685" s="277"/>
    </row>
    <row r="1686" spans="20:20">
      <c r="T1686" s="277"/>
    </row>
    <row r="1687" spans="20:20">
      <c r="T1687" s="277"/>
    </row>
    <row r="1688" spans="20:20">
      <c r="T1688" s="277"/>
    </row>
    <row r="1689" spans="20:20">
      <c r="T1689" s="277"/>
    </row>
    <row r="1690" spans="20:20">
      <c r="T1690" s="277"/>
    </row>
    <row r="1691" spans="20:20">
      <c r="T1691" s="277"/>
    </row>
    <row r="1692" spans="20:20">
      <c r="T1692" s="277"/>
    </row>
    <row r="1693" spans="20:20">
      <c r="T1693" s="277"/>
    </row>
    <row r="1694" spans="20:20">
      <c r="T1694" s="277"/>
    </row>
    <row r="1695" spans="20:20">
      <c r="T1695" s="277"/>
    </row>
    <row r="1696" spans="20:20">
      <c r="T1696" s="277"/>
    </row>
    <row r="1697" spans="20:20">
      <c r="T1697" s="277"/>
    </row>
    <row r="1698" spans="20:20">
      <c r="T1698" s="277"/>
    </row>
    <row r="1699" spans="20:20">
      <c r="T1699" s="277"/>
    </row>
    <row r="1700" spans="20:20">
      <c r="T1700" s="277"/>
    </row>
    <row r="1701" spans="20:20">
      <c r="T1701" s="277"/>
    </row>
    <row r="1702" spans="20:20">
      <c r="T1702" s="277"/>
    </row>
    <row r="1703" spans="20:20">
      <c r="T1703" s="277"/>
    </row>
    <row r="1704" spans="20:20">
      <c r="T1704" s="277"/>
    </row>
    <row r="1705" spans="20:20">
      <c r="T1705" s="277"/>
    </row>
    <row r="1706" spans="20:20">
      <c r="T1706" s="277"/>
    </row>
    <row r="1707" spans="20:20">
      <c r="T1707" s="277"/>
    </row>
    <row r="1708" spans="20:20">
      <c r="T1708" s="277"/>
    </row>
    <row r="1709" spans="20:20">
      <c r="T1709" s="277"/>
    </row>
    <row r="1710" spans="20:20">
      <c r="T1710" s="277"/>
    </row>
    <row r="1711" spans="20:20">
      <c r="T1711" s="277"/>
    </row>
    <row r="1712" spans="20:20">
      <c r="T1712" s="277"/>
    </row>
    <row r="1713" spans="20:20">
      <c r="T1713" s="277"/>
    </row>
    <row r="1714" spans="20:20">
      <c r="T1714" s="277"/>
    </row>
    <row r="1715" spans="20:20">
      <c r="T1715" s="277"/>
    </row>
    <row r="1716" spans="20:20">
      <c r="T1716" s="277"/>
    </row>
    <row r="1717" spans="20:20">
      <c r="T1717" s="277"/>
    </row>
    <row r="1718" spans="20:20">
      <c r="T1718" s="277"/>
    </row>
    <row r="1719" spans="20:20">
      <c r="T1719" s="277"/>
    </row>
    <row r="1720" spans="20:20">
      <c r="T1720" s="277"/>
    </row>
    <row r="1721" spans="20:20">
      <c r="T1721" s="277"/>
    </row>
    <row r="1722" spans="20:20">
      <c r="T1722" s="277"/>
    </row>
    <row r="1723" spans="20:20">
      <c r="T1723" s="277"/>
    </row>
    <row r="1724" spans="20:20">
      <c r="T1724" s="277"/>
    </row>
    <row r="1725" spans="20:20">
      <c r="T1725" s="277"/>
    </row>
    <row r="1726" spans="20:20">
      <c r="T1726" s="277"/>
    </row>
    <row r="1727" spans="20:20">
      <c r="T1727" s="277"/>
    </row>
    <row r="1728" spans="20:20">
      <c r="T1728" s="277"/>
    </row>
    <row r="1729" spans="20:20">
      <c r="T1729" s="277"/>
    </row>
    <row r="1730" spans="20:20">
      <c r="T1730" s="277"/>
    </row>
    <row r="1731" spans="20:20">
      <c r="T1731" s="277"/>
    </row>
    <row r="1732" spans="20:20">
      <c r="T1732" s="277"/>
    </row>
    <row r="1733" spans="20:20">
      <c r="T1733" s="277"/>
    </row>
    <row r="1734" spans="20:20">
      <c r="T1734" s="277"/>
    </row>
    <row r="1735" spans="20:20">
      <c r="T1735" s="277"/>
    </row>
    <row r="1736" spans="20:20">
      <c r="T1736" s="277"/>
    </row>
    <row r="1737" spans="20:20">
      <c r="T1737" s="277"/>
    </row>
    <row r="1738" spans="20:20">
      <c r="T1738" s="277"/>
    </row>
    <row r="1739" spans="20:20">
      <c r="T1739" s="277"/>
    </row>
    <row r="1740" spans="20:20">
      <c r="T1740" s="277"/>
    </row>
    <row r="1741" spans="20:20">
      <c r="T1741" s="277"/>
    </row>
    <row r="1742" spans="20:20">
      <c r="T1742" s="277"/>
    </row>
    <row r="1743" spans="20:20">
      <c r="T1743" s="277"/>
    </row>
    <row r="1744" spans="20:20">
      <c r="T1744" s="277"/>
    </row>
    <row r="1745" spans="20:20">
      <c r="T1745" s="277"/>
    </row>
    <row r="1746" spans="20:20">
      <c r="T1746" s="277"/>
    </row>
    <row r="1747" spans="20:20">
      <c r="T1747" s="277"/>
    </row>
    <row r="1748" spans="20:20">
      <c r="T1748" s="277"/>
    </row>
    <row r="1749" spans="20:20">
      <c r="T1749" s="277"/>
    </row>
    <row r="1750" spans="20:20">
      <c r="T1750" s="277"/>
    </row>
    <row r="1751" spans="20:20">
      <c r="T1751" s="277"/>
    </row>
    <row r="1752" spans="20:20">
      <c r="T1752" s="277"/>
    </row>
    <row r="1753" spans="20:20">
      <c r="T1753" s="277"/>
    </row>
    <row r="1754" spans="20:20">
      <c r="T1754" s="277"/>
    </row>
    <row r="1755" spans="20:20">
      <c r="T1755" s="277"/>
    </row>
    <row r="1756" spans="20:20">
      <c r="T1756" s="277"/>
    </row>
    <row r="1757" spans="20:20">
      <c r="T1757" s="277"/>
    </row>
    <row r="1758" spans="20:20">
      <c r="T1758" s="277"/>
    </row>
    <row r="1759" spans="20:20">
      <c r="T1759" s="277"/>
    </row>
    <row r="1760" spans="20:20">
      <c r="T1760" s="277"/>
    </row>
    <row r="1761" spans="20:20">
      <c r="T1761" s="277"/>
    </row>
    <row r="1762" spans="20:20">
      <c r="T1762" s="277"/>
    </row>
    <row r="1763" spans="20:20">
      <c r="T1763" s="277"/>
    </row>
    <row r="1764" spans="20:20">
      <c r="T1764" s="277"/>
    </row>
    <row r="1765" spans="20:20">
      <c r="T1765" s="277"/>
    </row>
    <row r="1766" spans="20:20">
      <c r="T1766" s="277"/>
    </row>
    <row r="1767" spans="20:20">
      <c r="T1767" s="277"/>
    </row>
    <row r="1768" spans="20:20">
      <c r="T1768" s="277"/>
    </row>
    <row r="1769" spans="20:20">
      <c r="T1769" s="277"/>
    </row>
    <row r="1770" spans="20:20">
      <c r="T1770" s="277"/>
    </row>
    <row r="1771" spans="20:20">
      <c r="T1771" s="277"/>
    </row>
    <row r="1772" spans="20:20">
      <c r="T1772" s="277"/>
    </row>
    <row r="1773" spans="20:20">
      <c r="T1773" s="277"/>
    </row>
    <row r="1774" spans="20:20">
      <c r="T1774" s="277"/>
    </row>
    <row r="1775" spans="20:20">
      <c r="T1775" s="277"/>
    </row>
    <row r="1776" spans="20:20">
      <c r="T1776" s="277"/>
    </row>
    <row r="1777" spans="20:20">
      <c r="T1777" s="277"/>
    </row>
    <row r="1778" spans="20:20">
      <c r="T1778" s="277"/>
    </row>
    <row r="1779" spans="20:20">
      <c r="T1779" s="277"/>
    </row>
    <row r="1780" spans="20:20">
      <c r="T1780" s="277"/>
    </row>
    <row r="1781" spans="20:20">
      <c r="T1781" s="277"/>
    </row>
    <row r="1782" spans="20:20">
      <c r="T1782" s="277"/>
    </row>
    <row r="1783" spans="20:20">
      <c r="T1783" s="277"/>
    </row>
    <row r="1784" spans="20:20">
      <c r="T1784" s="277"/>
    </row>
    <row r="1785" spans="20:20">
      <c r="T1785" s="277"/>
    </row>
    <row r="1786" spans="20:20">
      <c r="T1786" s="277"/>
    </row>
    <row r="1787" spans="20:20">
      <c r="T1787" s="277"/>
    </row>
    <row r="1788" spans="20:20">
      <c r="T1788" s="277"/>
    </row>
    <row r="1789" spans="20:20">
      <c r="T1789" s="277"/>
    </row>
    <row r="1790" spans="20:20">
      <c r="T1790" s="277"/>
    </row>
    <row r="1791" spans="20:20">
      <c r="T1791" s="277"/>
    </row>
    <row r="1792" spans="20:20">
      <c r="T1792" s="277"/>
    </row>
    <row r="1793" spans="20:20">
      <c r="T1793" s="277"/>
    </row>
    <row r="1794" spans="20:20">
      <c r="T1794" s="277"/>
    </row>
    <row r="1795" spans="20:20">
      <c r="T1795" s="277"/>
    </row>
    <row r="1796" spans="20:20">
      <c r="T1796" s="277"/>
    </row>
    <row r="1797" spans="20:20">
      <c r="T1797" s="277"/>
    </row>
    <row r="1798" spans="20:20">
      <c r="T1798" s="277"/>
    </row>
    <row r="1799" spans="20:20">
      <c r="T1799" s="277"/>
    </row>
    <row r="1800" spans="20:20">
      <c r="T1800" s="277"/>
    </row>
    <row r="1801" spans="20:20">
      <c r="T1801" s="277"/>
    </row>
    <row r="1802" spans="20:20">
      <c r="T1802" s="277"/>
    </row>
    <row r="1803" spans="20:20">
      <c r="T1803" s="277"/>
    </row>
    <row r="1804" spans="20:20">
      <c r="T1804" s="277"/>
    </row>
    <row r="1805" spans="20:20">
      <c r="T1805" s="277"/>
    </row>
    <row r="1806" spans="20:20">
      <c r="T1806" s="277"/>
    </row>
    <row r="1807" spans="20:20">
      <c r="T1807" s="277"/>
    </row>
    <row r="1808" spans="20:20">
      <c r="T1808" s="277"/>
    </row>
    <row r="1809" spans="20:20">
      <c r="T1809" s="277"/>
    </row>
    <row r="1810" spans="20:20">
      <c r="T1810" s="277"/>
    </row>
    <row r="1811" spans="20:20">
      <c r="T1811" s="277"/>
    </row>
    <row r="1812" spans="20:20">
      <c r="T1812" s="277"/>
    </row>
    <row r="1813" spans="20:20">
      <c r="T1813" s="277"/>
    </row>
    <row r="1814" spans="20:20">
      <c r="T1814" s="277"/>
    </row>
    <row r="1815" spans="20:20">
      <c r="T1815" s="277"/>
    </row>
    <row r="1816" spans="20:20">
      <c r="T1816" s="277"/>
    </row>
    <row r="1817" spans="20:20">
      <c r="T1817" s="277"/>
    </row>
    <row r="1818" spans="20:20">
      <c r="T1818" s="277"/>
    </row>
    <row r="1819" spans="20:20">
      <c r="T1819" s="277"/>
    </row>
    <row r="1820" spans="20:20">
      <c r="T1820" s="277"/>
    </row>
    <row r="1821" spans="20:20">
      <c r="T1821" s="277"/>
    </row>
    <row r="1822" spans="20:20">
      <c r="T1822" s="277"/>
    </row>
    <row r="1823" spans="20:20">
      <c r="T1823" s="277"/>
    </row>
    <row r="1824" spans="20:20">
      <c r="T1824" s="277"/>
    </row>
    <row r="1825" spans="20:20">
      <c r="T1825" s="277"/>
    </row>
    <row r="1826" spans="20:20">
      <c r="T1826" s="277"/>
    </row>
    <row r="1827" spans="20:20">
      <c r="T1827" s="277"/>
    </row>
    <row r="1828" spans="20:20">
      <c r="T1828" s="277"/>
    </row>
    <row r="1829" spans="20:20">
      <c r="T1829" s="277"/>
    </row>
    <row r="1830" spans="20:20">
      <c r="T1830" s="277"/>
    </row>
    <row r="1831" spans="20:20">
      <c r="T1831" s="277"/>
    </row>
    <row r="1832" spans="20:20">
      <c r="T1832" s="277"/>
    </row>
    <row r="1833" spans="20:20">
      <c r="T1833" s="277"/>
    </row>
    <row r="1834" spans="20:20">
      <c r="T1834" s="277"/>
    </row>
    <row r="1835" spans="20:20">
      <c r="T1835" s="277"/>
    </row>
    <row r="1836" spans="20:20">
      <c r="T1836" s="277"/>
    </row>
    <row r="1837" spans="20:20">
      <c r="T1837" s="277"/>
    </row>
    <row r="1838" spans="20:20">
      <c r="T1838" s="277"/>
    </row>
    <row r="1839" spans="20:20">
      <c r="T1839" s="277"/>
    </row>
    <row r="1840" spans="20:20">
      <c r="T1840" s="277"/>
    </row>
    <row r="1841" spans="20:20">
      <c r="T1841" s="277"/>
    </row>
    <row r="1842" spans="20:20">
      <c r="T1842" s="277"/>
    </row>
    <row r="1843" spans="20:20">
      <c r="T1843" s="277"/>
    </row>
    <row r="1844" spans="20:20">
      <c r="T1844" s="277"/>
    </row>
    <row r="1845" spans="20:20">
      <c r="T1845" s="277"/>
    </row>
    <row r="1846" spans="20:20">
      <c r="T1846" s="277"/>
    </row>
    <row r="1847" spans="20:20">
      <c r="T1847" s="277"/>
    </row>
    <row r="1848" spans="20:20">
      <c r="T1848" s="277"/>
    </row>
    <row r="1849" spans="20:20">
      <c r="T1849" s="277"/>
    </row>
    <row r="1850" spans="20:20">
      <c r="T1850" s="277"/>
    </row>
    <row r="1851" spans="20:20">
      <c r="T1851" s="277"/>
    </row>
    <row r="1852" spans="20:20">
      <c r="T1852" s="277"/>
    </row>
    <row r="1853" spans="20:20">
      <c r="T1853" s="277"/>
    </row>
    <row r="1854" spans="20:20">
      <c r="T1854" s="277"/>
    </row>
    <row r="1855" spans="20:20">
      <c r="T1855" s="277"/>
    </row>
    <row r="1856" spans="20:20">
      <c r="T1856" s="277"/>
    </row>
    <row r="1857" spans="20:20">
      <c r="T1857" s="277"/>
    </row>
    <row r="1858" spans="20:20">
      <c r="T1858" s="277"/>
    </row>
    <row r="1859" spans="20:20">
      <c r="T1859" s="277"/>
    </row>
    <row r="1860" spans="20:20">
      <c r="T1860" s="277"/>
    </row>
    <row r="1861" spans="20:20">
      <c r="T1861" s="277"/>
    </row>
    <row r="1862" spans="20:20">
      <c r="T1862" s="277"/>
    </row>
    <row r="1863" spans="20:20">
      <c r="T1863" s="277"/>
    </row>
    <row r="1864" spans="20:20">
      <c r="T1864" s="277"/>
    </row>
    <row r="1865" spans="20:20">
      <c r="T1865" s="277"/>
    </row>
    <row r="1866" spans="20:20">
      <c r="T1866" s="277"/>
    </row>
    <row r="1867" spans="20:20">
      <c r="T1867" s="277"/>
    </row>
    <row r="1868" spans="20:20">
      <c r="T1868" s="277"/>
    </row>
    <row r="1869" spans="20:20">
      <c r="T1869" s="277"/>
    </row>
    <row r="1870" spans="20:20">
      <c r="T1870" s="277"/>
    </row>
    <row r="1871" spans="20:20">
      <c r="T1871" s="277"/>
    </row>
    <row r="1872" spans="20:20">
      <c r="T1872" s="277"/>
    </row>
    <row r="1873" spans="20:20">
      <c r="T1873" s="277"/>
    </row>
    <row r="1874" spans="20:20">
      <c r="T1874" s="277"/>
    </row>
    <row r="1875" spans="20:20">
      <c r="T1875" s="277"/>
    </row>
    <row r="1876" spans="20:20">
      <c r="T1876" s="277"/>
    </row>
    <row r="1877" spans="20:20">
      <c r="T1877" s="277"/>
    </row>
    <row r="1878" spans="20:20">
      <c r="T1878" s="277"/>
    </row>
    <row r="1879" spans="20:20">
      <c r="T1879" s="277"/>
    </row>
    <row r="1880" spans="20:20">
      <c r="T1880" s="277"/>
    </row>
    <row r="1881" spans="20:20">
      <c r="T1881" s="277"/>
    </row>
    <row r="1882" spans="20:20">
      <c r="T1882" s="277"/>
    </row>
    <row r="1883" spans="20:20">
      <c r="T1883" s="277"/>
    </row>
    <row r="1884" spans="20:20">
      <c r="T1884" s="277"/>
    </row>
    <row r="1885" spans="20:20">
      <c r="T1885" s="277"/>
    </row>
    <row r="1886" spans="20:20">
      <c r="T1886" s="277"/>
    </row>
    <row r="1887" spans="20:20">
      <c r="T1887" s="277"/>
    </row>
    <row r="1888" spans="20:20">
      <c r="T1888" s="277"/>
    </row>
    <row r="1889" spans="20:20">
      <c r="T1889" s="277"/>
    </row>
    <row r="1890" spans="20:20">
      <c r="T1890" s="277"/>
    </row>
    <row r="1891" spans="20:20">
      <c r="T1891" s="277"/>
    </row>
    <row r="1892" spans="20:20">
      <c r="T1892" s="277"/>
    </row>
    <row r="1893" spans="20:20">
      <c r="T1893" s="277"/>
    </row>
    <row r="1894" spans="20:20">
      <c r="T1894" s="277"/>
    </row>
    <row r="1895" spans="20:20">
      <c r="T1895" s="277"/>
    </row>
    <row r="1896" spans="20:20">
      <c r="T1896" s="277"/>
    </row>
    <row r="1897" spans="20:20">
      <c r="T1897" s="277"/>
    </row>
    <row r="1898" spans="20:20">
      <c r="T1898" s="277"/>
    </row>
    <row r="1899" spans="20:20">
      <c r="T1899" s="277"/>
    </row>
    <row r="1900" spans="20:20">
      <c r="T1900" s="277"/>
    </row>
    <row r="1901" spans="20:20">
      <c r="T1901" s="277"/>
    </row>
    <row r="1902" spans="20:20">
      <c r="T1902" s="277"/>
    </row>
    <row r="1903" spans="20:20">
      <c r="T1903" s="277"/>
    </row>
    <row r="1904" spans="20:20">
      <c r="T1904" s="277"/>
    </row>
    <row r="1905" spans="20:20">
      <c r="T1905" s="277"/>
    </row>
    <row r="1906" spans="20:20">
      <c r="T1906" s="277"/>
    </row>
    <row r="1907" spans="20:20">
      <c r="T1907" s="277"/>
    </row>
    <row r="1908" spans="20:20">
      <c r="T1908" s="277"/>
    </row>
    <row r="1909" spans="20:20">
      <c r="T1909" s="277"/>
    </row>
    <row r="1910" spans="20:20">
      <c r="T1910" s="277"/>
    </row>
    <row r="1911" spans="20:20">
      <c r="T1911" s="277"/>
    </row>
    <row r="1912" spans="20:20">
      <c r="T1912" s="277"/>
    </row>
    <row r="1913" spans="20:20">
      <c r="T1913" s="277"/>
    </row>
    <row r="1914" spans="20:20">
      <c r="T1914" s="277"/>
    </row>
    <row r="1915" spans="20:20">
      <c r="T1915" s="277"/>
    </row>
    <row r="1916" spans="20:20">
      <c r="T1916" s="277"/>
    </row>
    <row r="1917" spans="20:20">
      <c r="T1917" s="277"/>
    </row>
    <row r="1918" spans="20:20">
      <c r="T1918" s="277"/>
    </row>
    <row r="1919" spans="20:20">
      <c r="T1919" s="277"/>
    </row>
    <row r="1920" spans="20:20">
      <c r="T1920" s="277"/>
    </row>
    <row r="1921" spans="20:20">
      <c r="T1921" s="277"/>
    </row>
    <row r="1922" spans="20:20">
      <c r="T1922" s="277"/>
    </row>
    <row r="1923" spans="20:20">
      <c r="T1923" s="277"/>
    </row>
    <row r="1924" spans="20:20">
      <c r="T1924" s="277"/>
    </row>
    <row r="1925" spans="20:20">
      <c r="T1925" s="277"/>
    </row>
    <row r="1926" spans="20:20">
      <c r="T1926" s="277"/>
    </row>
    <row r="1927" spans="20:20">
      <c r="T1927" s="277"/>
    </row>
    <row r="1928" spans="20:20">
      <c r="T1928" s="277"/>
    </row>
    <row r="1929" spans="20:20">
      <c r="T1929" s="277"/>
    </row>
    <row r="1930" spans="20:20">
      <c r="T1930" s="277"/>
    </row>
    <row r="1931" spans="20:20">
      <c r="T1931" s="277"/>
    </row>
    <row r="1932" spans="20:20">
      <c r="T1932" s="277"/>
    </row>
    <row r="1933" spans="20:20">
      <c r="T1933" s="277"/>
    </row>
    <row r="1934" spans="20:20">
      <c r="T1934" s="277"/>
    </row>
    <row r="1935" spans="20:20">
      <c r="T1935" s="277"/>
    </row>
    <row r="1936" spans="20:20">
      <c r="T1936" s="277"/>
    </row>
    <row r="1937" spans="20:20">
      <c r="T1937" s="277"/>
    </row>
    <row r="1938" spans="20:20">
      <c r="T1938" s="277"/>
    </row>
    <row r="1939" spans="20:20">
      <c r="T1939" s="277"/>
    </row>
    <row r="1940" spans="20:20">
      <c r="T1940" s="277"/>
    </row>
    <row r="1941" spans="20:20">
      <c r="T1941" s="277"/>
    </row>
    <row r="1942" spans="20:20">
      <c r="T1942" s="277"/>
    </row>
    <row r="1943" spans="20:20">
      <c r="T1943" s="277"/>
    </row>
    <row r="1944" spans="20:20">
      <c r="T1944" s="277"/>
    </row>
    <row r="1945" spans="20:20">
      <c r="T1945" s="277"/>
    </row>
    <row r="1946" spans="20:20">
      <c r="T1946" s="277"/>
    </row>
    <row r="1947" spans="20:20">
      <c r="T1947" s="277"/>
    </row>
    <row r="1948" spans="20:20">
      <c r="T1948" s="277"/>
    </row>
    <row r="1949" spans="20:20">
      <c r="T1949" s="277"/>
    </row>
    <row r="1950" spans="20:20">
      <c r="T1950" s="277"/>
    </row>
    <row r="1951" spans="20:20">
      <c r="T1951" s="277"/>
    </row>
    <row r="1952" spans="20:20">
      <c r="T1952" s="277"/>
    </row>
    <row r="1953" spans="20:20">
      <c r="T1953" s="277"/>
    </row>
    <row r="1954" spans="20:20">
      <c r="T1954" s="277"/>
    </row>
    <row r="1955" spans="20:20">
      <c r="T1955" s="277"/>
    </row>
    <row r="1956" spans="20:20">
      <c r="T1956" s="277"/>
    </row>
    <row r="1957" spans="20:20">
      <c r="T1957" s="277"/>
    </row>
    <row r="1958" spans="20:20">
      <c r="T1958" s="277"/>
    </row>
    <row r="1959" spans="20:20">
      <c r="T1959" s="277"/>
    </row>
    <row r="1960" spans="20:20">
      <c r="T1960" s="277"/>
    </row>
    <row r="1961" spans="20:20">
      <c r="T1961" s="277"/>
    </row>
    <row r="1962" spans="20:20">
      <c r="T1962" s="277"/>
    </row>
    <row r="1963" spans="20:20">
      <c r="T1963" s="277"/>
    </row>
    <row r="1964" spans="20:20">
      <c r="T1964" s="277"/>
    </row>
    <row r="1965" spans="20:20">
      <c r="T1965" s="277"/>
    </row>
    <row r="1966" spans="20:20">
      <c r="T1966" s="277"/>
    </row>
    <row r="1967" spans="20:20">
      <c r="T1967" s="277"/>
    </row>
    <row r="1968" spans="20:20">
      <c r="T1968" s="277"/>
    </row>
    <row r="1969" spans="20:20">
      <c r="T1969" s="277"/>
    </row>
    <row r="1970" spans="20:20">
      <c r="T1970" s="277"/>
    </row>
    <row r="1971" spans="20:20">
      <c r="T1971" s="277"/>
    </row>
    <row r="1972" spans="20:20">
      <c r="T1972" s="277"/>
    </row>
    <row r="1973" spans="20:20">
      <c r="T1973" s="277"/>
    </row>
    <row r="1974" spans="20:20">
      <c r="T1974" s="277"/>
    </row>
    <row r="1975" spans="20:20">
      <c r="T1975" s="277"/>
    </row>
    <row r="1976" spans="20:20">
      <c r="T1976" s="277"/>
    </row>
    <row r="1977" spans="20:20">
      <c r="T1977" s="277"/>
    </row>
    <row r="1978" spans="20:20">
      <c r="T1978" s="277"/>
    </row>
    <row r="1979" spans="20:20">
      <c r="T1979" s="277"/>
    </row>
    <row r="1980" spans="20:20">
      <c r="T1980" s="277"/>
    </row>
    <row r="1981" spans="20:20">
      <c r="T1981" s="277"/>
    </row>
    <row r="1982" spans="20:20">
      <c r="T1982" s="277"/>
    </row>
    <row r="1983" spans="20:20">
      <c r="T1983" s="277"/>
    </row>
    <row r="1984" spans="20:20">
      <c r="T1984" s="277"/>
    </row>
    <row r="1985" spans="20:20">
      <c r="T1985" s="277"/>
    </row>
    <row r="1986" spans="20:20">
      <c r="T1986" s="277"/>
    </row>
    <row r="1987" spans="20:20">
      <c r="T1987" s="277"/>
    </row>
    <row r="1988" spans="20:20">
      <c r="T1988" s="277"/>
    </row>
    <row r="1989" spans="20:20">
      <c r="T1989" s="277"/>
    </row>
    <row r="1990" spans="20:20">
      <c r="T1990" s="277"/>
    </row>
    <row r="1991" spans="20:20">
      <c r="T1991" s="277"/>
    </row>
    <row r="1992" spans="20:20">
      <c r="T1992" s="277"/>
    </row>
    <row r="1993" spans="20:20">
      <c r="T1993" s="277"/>
    </row>
    <row r="1994" spans="20:20">
      <c r="T1994" s="277"/>
    </row>
    <row r="1995" spans="20:20">
      <c r="T1995" s="277"/>
    </row>
    <row r="1996" spans="20:20">
      <c r="T1996" s="277"/>
    </row>
    <row r="1997" spans="20:20">
      <c r="T1997" s="277"/>
    </row>
    <row r="1998" spans="20:20">
      <c r="T1998" s="277"/>
    </row>
    <row r="1999" spans="20:20">
      <c r="T1999" s="277"/>
    </row>
    <row r="2000" spans="20:20">
      <c r="T2000" s="277"/>
    </row>
    <row r="2001" spans="20:20">
      <c r="T2001" s="277"/>
    </row>
    <row r="2002" spans="20:20">
      <c r="T2002" s="277"/>
    </row>
    <row r="2003" spans="20:20">
      <c r="T2003" s="277"/>
    </row>
    <row r="2004" spans="20:20">
      <c r="T2004" s="277"/>
    </row>
    <row r="2005" spans="20:20">
      <c r="T2005" s="277"/>
    </row>
    <row r="2006" spans="20:20">
      <c r="T2006" s="277"/>
    </row>
    <row r="2007" spans="20:20">
      <c r="T2007" s="277"/>
    </row>
    <row r="2008" spans="20:20">
      <c r="T2008" s="277"/>
    </row>
    <row r="2009" spans="20:20">
      <c r="T2009" s="277"/>
    </row>
    <row r="2010" spans="20:20">
      <c r="T2010" s="277"/>
    </row>
    <row r="2011" spans="20:20">
      <c r="T2011" s="277"/>
    </row>
    <row r="2012" spans="20:20">
      <c r="T2012" s="277"/>
    </row>
    <row r="2013" spans="20:20">
      <c r="T2013" s="277"/>
    </row>
    <row r="2014" spans="20:20">
      <c r="T2014" s="277"/>
    </row>
    <row r="2015" spans="20:20">
      <c r="T2015" s="277"/>
    </row>
    <row r="2016" spans="20:20">
      <c r="T2016" s="277"/>
    </row>
    <row r="2017" spans="20:20">
      <c r="T2017" s="277"/>
    </row>
    <row r="2018" spans="20:20">
      <c r="T2018" s="277"/>
    </row>
    <row r="2019" spans="20:20">
      <c r="T2019" s="277"/>
    </row>
    <row r="2020" spans="20:20">
      <c r="T2020" s="277"/>
    </row>
    <row r="2021" spans="20:20">
      <c r="T2021" s="277"/>
    </row>
    <row r="2022" spans="20:20">
      <c r="T2022" s="277"/>
    </row>
    <row r="2023" spans="20:20">
      <c r="T2023" s="277"/>
    </row>
    <row r="2024" spans="20:20">
      <c r="T2024" s="277"/>
    </row>
    <row r="2025" spans="20:20">
      <c r="T2025" s="277"/>
    </row>
    <row r="2026" spans="20:20">
      <c r="T2026" s="277"/>
    </row>
    <row r="2027" spans="20:20">
      <c r="T2027" s="277"/>
    </row>
    <row r="2028" spans="20:20">
      <c r="T2028" s="277"/>
    </row>
    <row r="2029" spans="20:20">
      <c r="T2029" s="277"/>
    </row>
    <row r="2030" spans="20:20">
      <c r="T2030" s="277"/>
    </row>
    <row r="2031" spans="20:20">
      <c r="T2031" s="277"/>
    </row>
    <row r="2032" spans="20:20">
      <c r="T2032" s="277"/>
    </row>
    <row r="2033" spans="20:20">
      <c r="T2033" s="277"/>
    </row>
    <row r="2034" spans="20:20">
      <c r="T2034" s="277"/>
    </row>
    <row r="2035" spans="20:20">
      <c r="T2035" s="277"/>
    </row>
    <row r="2036" spans="20:20">
      <c r="T2036" s="277"/>
    </row>
    <row r="2037" spans="20:20">
      <c r="T2037" s="277"/>
    </row>
    <row r="2038" spans="20:20">
      <c r="T2038" s="277"/>
    </row>
    <row r="2039" spans="20:20">
      <c r="T2039" s="277"/>
    </row>
    <row r="2040" spans="20:20">
      <c r="T2040" s="277"/>
    </row>
    <row r="2041" spans="20:20">
      <c r="T2041" s="277"/>
    </row>
    <row r="2042" spans="20:20">
      <c r="T2042" s="277"/>
    </row>
    <row r="2043" spans="20:20">
      <c r="T2043" s="277"/>
    </row>
    <row r="2044" spans="20:20">
      <c r="T2044" s="277"/>
    </row>
    <row r="2045" spans="20:20">
      <c r="T2045" s="277"/>
    </row>
    <row r="2046" spans="20:20">
      <c r="T2046" s="277"/>
    </row>
    <row r="2047" spans="20:20">
      <c r="T2047" s="277"/>
    </row>
    <row r="2048" spans="20:20">
      <c r="T2048" s="277"/>
    </row>
    <row r="2049" spans="20:20">
      <c r="T2049" s="277"/>
    </row>
    <row r="2050" spans="20:20">
      <c r="T2050" s="277"/>
    </row>
    <row r="2051" spans="20:20">
      <c r="T2051" s="277"/>
    </row>
    <row r="2052" spans="20:20">
      <c r="T2052" s="277"/>
    </row>
    <row r="2053" spans="20:20">
      <c r="T2053" s="277"/>
    </row>
    <row r="2054" spans="20:20">
      <c r="T2054" s="277"/>
    </row>
    <row r="2055" spans="20:20">
      <c r="T2055" s="277"/>
    </row>
    <row r="2056" spans="20:20">
      <c r="T2056" s="277"/>
    </row>
    <row r="2057" spans="20:20">
      <c r="T2057" s="277"/>
    </row>
    <row r="2058" spans="20:20">
      <c r="T2058" s="277"/>
    </row>
    <row r="2059" spans="20:20">
      <c r="T2059" s="277"/>
    </row>
    <row r="2060" spans="20:20">
      <c r="T2060" s="277"/>
    </row>
    <row r="2061" spans="20:20">
      <c r="T2061" s="277"/>
    </row>
    <row r="2062" spans="20:20">
      <c r="T2062" s="277"/>
    </row>
    <row r="2063" spans="20:20">
      <c r="T2063" s="277"/>
    </row>
    <row r="2064" spans="20:20">
      <c r="T2064" s="277"/>
    </row>
    <row r="2065" spans="20:20">
      <c r="T2065" s="277"/>
    </row>
    <row r="2066" spans="20:20">
      <c r="T2066" s="277"/>
    </row>
    <row r="2067" spans="20:20">
      <c r="T2067" s="277"/>
    </row>
    <row r="2068" spans="20:20">
      <c r="T2068" s="277"/>
    </row>
    <row r="2069" spans="20:20">
      <c r="T2069" s="277"/>
    </row>
    <row r="2070" spans="20:20">
      <c r="T2070" s="277"/>
    </row>
    <row r="2071" spans="20:20">
      <c r="T2071" s="277"/>
    </row>
    <row r="2072" spans="20:20">
      <c r="T2072" s="277"/>
    </row>
    <row r="2073" spans="20:20">
      <c r="T2073" s="277"/>
    </row>
    <row r="2074" spans="20:20">
      <c r="T2074" s="277"/>
    </row>
    <row r="2075" spans="20:20">
      <c r="T2075" s="277"/>
    </row>
    <row r="2076" spans="20:20">
      <c r="T2076" s="277"/>
    </row>
    <row r="2077" spans="20:20">
      <c r="T2077" s="277"/>
    </row>
    <row r="2078" spans="20:20">
      <c r="T2078" s="277"/>
    </row>
    <row r="2079" spans="20:20">
      <c r="T2079" s="277"/>
    </row>
    <row r="2080" spans="20:20">
      <c r="T2080" s="277"/>
    </row>
    <row r="2081" spans="20:20">
      <c r="T2081" s="277"/>
    </row>
    <row r="2082" spans="20:20">
      <c r="T2082" s="277"/>
    </row>
    <row r="2083" spans="20:20">
      <c r="T2083" s="277"/>
    </row>
    <row r="2084" spans="20:20">
      <c r="T2084" s="277"/>
    </row>
    <row r="2085" spans="20:20">
      <c r="T2085" s="277"/>
    </row>
    <row r="2086" spans="20:20">
      <c r="T2086" s="277"/>
    </row>
    <row r="2087" spans="20:20">
      <c r="T2087" s="277"/>
    </row>
    <row r="2088" spans="20:20">
      <c r="T2088" s="277"/>
    </row>
    <row r="2089" spans="20:20">
      <c r="T2089" s="277"/>
    </row>
    <row r="2090" spans="20:20">
      <c r="T2090" s="277"/>
    </row>
    <row r="2091" spans="20:20">
      <c r="T2091" s="277"/>
    </row>
    <row r="2092" spans="20:20">
      <c r="T2092" s="277"/>
    </row>
    <row r="2093" spans="20:20">
      <c r="T2093" s="277"/>
    </row>
    <row r="2094" spans="20:20">
      <c r="T2094" s="277"/>
    </row>
    <row r="2095" spans="20:20">
      <c r="T2095" s="277"/>
    </row>
    <row r="2096" spans="20:20">
      <c r="T2096" s="277"/>
    </row>
    <row r="2097" spans="20:20">
      <c r="T2097" s="277"/>
    </row>
    <row r="2098" spans="20:20">
      <c r="T2098" s="277"/>
    </row>
    <row r="2099" spans="20:20">
      <c r="T2099" s="277"/>
    </row>
    <row r="2100" spans="20:20">
      <c r="T2100" s="277"/>
    </row>
    <row r="2101" spans="20:20">
      <c r="T2101" s="277"/>
    </row>
    <row r="2102" spans="20:20">
      <c r="T2102" s="277"/>
    </row>
    <row r="2103" spans="20:20">
      <c r="T2103" s="277"/>
    </row>
    <row r="2104" spans="20:20">
      <c r="T2104" s="277"/>
    </row>
    <row r="2105" spans="20:20">
      <c r="T2105" s="277"/>
    </row>
    <row r="2106" spans="20:20">
      <c r="T2106" s="277"/>
    </row>
    <row r="2107" spans="20:20">
      <c r="T2107" s="277"/>
    </row>
    <row r="2108" spans="20:20">
      <c r="T2108" s="277"/>
    </row>
    <row r="2109" spans="20:20">
      <c r="T2109" s="277"/>
    </row>
    <row r="2110" spans="20:20">
      <c r="T2110" s="277"/>
    </row>
    <row r="2111" spans="20:20">
      <c r="T2111" s="277"/>
    </row>
    <row r="2112" spans="20:20">
      <c r="T2112" s="277"/>
    </row>
    <row r="2113" spans="20:20">
      <c r="T2113" s="277"/>
    </row>
    <row r="2114" spans="20:20">
      <c r="T2114" s="277"/>
    </row>
    <row r="2115" spans="20:20">
      <c r="T2115" s="277"/>
    </row>
    <row r="2116" spans="20:20">
      <c r="T2116" s="277"/>
    </row>
    <row r="2117" spans="20:20">
      <c r="T2117" s="277"/>
    </row>
    <row r="2118" spans="20:20">
      <c r="T2118" s="277"/>
    </row>
    <row r="2119" spans="20:20">
      <c r="T2119" s="277"/>
    </row>
    <row r="2120" spans="20:20">
      <c r="T2120" s="277"/>
    </row>
    <row r="2121" spans="20:20">
      <c r="T2121" s="277"/>
    </row>
    <row r="2122" spans="20:20">
      <c r="T2122" s="277"/>
    </row>
    <row r="2123" spans="20:20">
      <c r="T2123" s="277"/>
    </row>
    <row r="2124" spans="20:20">
      <c r="T2124" s="277"/>
    </row>
    <row r="2125" spans="20:20">
      <c r="T2125" s="277"/>
    </row>
    <row r="2126" spans="20:20">
      <c r="T2126" s="277"/>
    </row>
    <row r="2127" spans="20:20">
      <c r="T2127" s="277"/>
    </row>
    <row r="2128" spans="20:20">
      <c r="T2128" s="277"/>
    </row>
    <row r="2129" spans="20:20">
      <c r="T2129" s="277"/>
    </row>
    <row r="2130" spans="20:20">
      <c r="T2130" s="277"/>
    </row>
    <row r="2131" spans="20:20">
      <c r="T2131" s="277"/>
    </row>
    <row r="2132" spans="20:20">
      <c r="T2132" s="277"/>
    </row>
    <row r="2133" spans="20:20">
      <c r="T2133" s="277"/>
    </row>
    <row r="2134" spans="20:20">
      <c r="T2134" s="277"/>
    </row>
    <row r="2135" spans="20:20">
      <c r="T2135" s="277"/>
    </row>
    <row r="2136" spans="20:20">
      <c r="T2136" s="277"/>
    </row>
    <row r="2137" spans="20:20">
      <c r="T2137" s="277"/>
    </row>
    <row r="2138" spans="20:20">
      <c r="T2138" s="277"/>
    </row>
    <row r="2139" spans="20:20">
      <c r="T2139" s="277"/>
    </row>
    <row r="2140" spans="20:20">
      <c r="T2140" s="277"/>
    </row>
    <row r="2141" spans="20:20">
      <c r="T2141" s="277"/>
    </row>
    <row r="2142" spans="20:20">
      <c r="T2142" s="277"/>
    </row>
    <row r="2143" spans="20:20">
      <c r="T2143" s="277"/>
    </row>
    <row r="2144" spans="20:20">
      <c r="T2144" s="277"/>
    </row>
    <row r="2145" spans="20:20">
      <c r="T2145" s="277"/>
    </row>
    <row r="2146" spans="20:20">
      <c r="T2146" s="277"/>
    </row>
    <row r="2147" spans="20:20">
      <c r="T2147" s="277"/>
    </row>
    <row r="2148" spans="20:20">
      <c r="T2148" s="277"/>
    </row>
    <row r="2149" spans="20:20">
      <c r="T2149" s="277"/>
    </row>
    <row r="2150" spans="20:20">
      <c r="T2150" s="277"/>
    </row>
    <row r="2151" spans="20:20">
      <c r="T2151" s="277"/>
    </row>
    <row r="2152" spans="20:20">
      <c r="T2152" s="277"/>
    </row>
    <row r="2153" spans="20:20">
      <c r="T2153" s="277"/>
    </row>
    <row r="2154" spans="20:20">
      <c r="T2154" s="277"/>
    </row>
    <row r="2155" spans="20:20">
      <c r="T2155" s="277"/>
    </row>
    <row r="2156" spans="20:20">
      <c r="T2156" s="277"/>
    </row>
    <row r="2157" spans="20:20">
      <c r="T2157" s="277"/>
    </row>
    <row r="2158" spans="20:20">
      <c r="T2158" s="277"/>
    </row>
    <row r="2159" spans="20:20">
      <c r="T2159" s="277"/>
    </row>
    <row r="2160" spans="20:20">
      <c r="T2160" s="277"/>
    </row>
    <row r="2161" spans="20:20">
      <c r="T2161" s="277"/>
    </row>
    <row r="2162" spans="20:20">
      <c r="T2162" s="277"/>
    </row>
    <row r="2163" spans="20:20">
      <c r="T2163" s="277"/>
    </row>
    <row r="2164" spans="20:20">
      <c r="T2164" s="277"/>
    </row>
    <row r="2165" spans="20:20">
      <c r="T2165" s="277"/>
    </row>
    <row r="2166" spans="20:20">
      <c r="T2166" s="277"/>
    </row>
    <row r="2167" spans="20:20">
      <c r="T2167" s="277"/>
    </row>
    <row r="2168" spans="20:20">
      <c r="T2168" s="277"/>
    </row>
    <row r="2169" spans="20:20">
      <c r="T2169" s="277"/>
    </row>
    <row r="2170" spans="20:20">
      <c r="T2170" s="277"/>
    </row>
    <row r="2171" spans="20:20">
      <c r="T2171" s="277"/>
    </row>
    <row r="2172" spans="20:20">
      <c r="T2172" s="277"/>
    </row>
    <row r="2173" spans="20:20">
      <c r="T2173" s="277"/>
    </row>
    <row r="2174" spans="20:20">
      <c r="T2174" s="277"/>
    </row>
    <row r="2175" spans="20:20">
      <c r="T2175" s="277"/>
    </row>
    <row r="2176" spans="20:20">
      <c r="T2176" s="277"/>
    </row>
    <row r="2177" spans="20:20">
      <c r="T2177" s="277"/>
    </row>
    <row r="2178" spans="20:20">
      <c r="T2178" s="277"/>
    </row>
    <row r="2179" spans="20:20">
      <c r="T2179" s="277"/>
    </row>
    <row r="2180" spans="20:20">
      <c r="T2180" s="277"/>
    </row>
    <row r="2181" spans="20:20">
      <c r="T2181" s="277"/>
    </row>
    <row r="2182" spans="20:20">
      <c r="T2182" s="277"/>
    </row>
    <row r="2183" spans="20:20">
      <c r="T2183" s="277"/>
    </row>
    <row r="2184" spans="20:20">
      <c r="T2184" s="277"/>
    </row>
    <row r="2185" spans="20:20">
      <c r="T2185" s="277"/>
    </row>
    <row r="2186" spans="20:20">
      <c r="T2186" s="277"/>
    </row>
    <row r="2187" spans="20:20">
      <c r="T2187" s="277"/>
    </row>
    <row r="2188" spans="20:20">
      <c r="T2188" s="277"/>
    </row>
    <row r="2189" spans="20:20">
      <c r="T2189" s="277"/>
    </row>
    <row r="2190" spans="20:20">
      <c r="T2190" s="277"/>
    </row>
    <row r="2191" spans="20:20">
      <c r="T2191" s="277"/>
    </row>
    <row r="2192" spans="20:20">
      <c r="T2192" s="277"/>
    </row>
    <row r="2193" spans="20:20">
      <c r="T2193" s="277"/>
    </row>
    <row r="2194" spans="20:20">
      <c r="T2194" s="277"/>
    </row>
    <row r="2195" spans="20:20">
      <c r="T2195" s="277"/>
    </row>
    <row r="2196" spans="20:20">
      <c r="T2196" s="277"/>
    </row>
    <row r="2197" spans="20:20">
      <c r="T2197" s="277"/>
    </row>
    <row r="2198" spans="20:20">
      <c r="T2198" s="277"/>
    </row>
    <row r="2199" spans="20:20">
      <c r="T2199" s="277"/>
    </row>
    <row r="2200" spans="20:20">
      <c r="T2200" s="277"/>
    </row>
    <row r="2201" spans="20:20">
      <c r="T2201" s="277"/>
    </row>
    <row r="2202" spans="20:20">
      <c r="T2202" s="277"/>
    </row>
    <row r="2203" spans="20:20">
      <c r="T2203" s="277"/>
    </row>
    <row r="2204" spans="20:20">
      <c r="T2204" s="277"/>
    </row>
    <row r="2205" spans="20:20">
      <c r="T2205" s="277"/>
    </row>
    <row r="2206" spans="20:20">
      <c r="T2206" s="277"/>
    </row>
    <row r="2207" spans="20:20">
      <c r="T2207" s="277"/>
    </row>
    <row r="2208" spans="20:20">
      <c r="T2208" s="277"/>
    </row>
    <row r="2209" spans="20:20">
      <c r="T2209" s="277"/>
    </row>
    <row r="2210" spans="20:20">
      <c r="T2210" s="277"/>
    </row>
    <row r="2211" spans="20:20">
      <c r="T2211" s="277"/>
    </row>
    <row r="2212" spans="20:20">
      <c r="T2212" s="277"/>
    </row>
    <row r="2213" spans="20:20">
      <c r="T2213" s="277"/>
    </row>
    <row r="2214" spans="20:20">
      <c r="T2214" s="277"/>
    </row>
    <row r="2215" spans="20:20">
      <c r="T2215" s="277"/>
    </row>
    <row r="2216" spans="20:20">
      <c r="T2216" s="277"/>
    </row>
    <row r="2217" spans="20:20">
      <c r="T2217" s="277"/>
    </row>
    <row r="2218" spans="20:20">
      <c r="T2218" s="277"/>
    </row>
    <row r="2219" spans="20:20">
      <c r="T2219" s="277"/>
    </row>
    <row r="2220" spans="20:20">
      <c r="T2220" s="277"/>
    </row>
    <row r="2221" spans="20:20">
      <c r="T2221" s="277"/>
    </row>
    <row r="2222" spans="20:20">
      <c r="T2222" s="277"/>
    </row>
    <row r="2223" spans="20:20">
      <c r="T2223" s="277"/>
    </row>
    <row r="2224" spans="20:20">
      <c r="T2224" s="277"/>
    </row>
    <row r="2225" spans="20:20">
      <c r="T2225" s="277"/>
    </row>
    <row r="2226" spans="20:20">
      <c r="T2226" s="277"/>
    </row>
    <row r="2227" spans="20:20">
      <c r="T2227" s="277"/>
    </row>
    <row r="2228" spans="20:20">
      <c r="T2228" s="277"/>
    </row>
    <row r="2229" spans="20:20">
      <c r="T2229" s="277"/>
    </row>
    <row r="2230" spans="20:20">
      <c r="T2230" s="277"/>
    </row>
    <row r="2231" spans="20:20">
      <c r="T2231" s="277"/>
    </row>
    <row r="2232" spans="20:20">
      <c r="T2232" s="277"/>
    </row>
    <row r="2233" spans="20:20">
      <c r="T2233" s="277"/>
    </row>
    <row r="2234" spans="20:20">
      <c r="T2234" s="277"/>
    </row>
    <row r="2235" spans="20:20">
      <c r="T2235" s="277"/>
    </row>
    <row r="2236" spans="20:20">
      <c r="T2236" s="277"/>
    </row>
    <row r="2237" spans="20:20">
      <c r="T2237" s="277"/>
    </row>
    <row r="2238" spans="20:20">
      <c r="T2238" s="277"/>
    </row>
    <row r="2239" spans="20:20">
      <c r="T2239" s="277"/>
    </row>
    <row r="2240" spans="20:20">
      <c r="T2240" s="277"/>
    </row>
    <row r="2241" spans="20:20">
      <c r="T2241" s="277"/>
    </row>
    <row r="2242" spans="20:20">
      <c r="T2242" s="277"/>
    </row>
    <row r="2243" spans="20:20">
      <c r="T2243" s="277"/>
    </row>
    <row r="2244" spans="20:20">
      <c r="T2244" s="277"/>
    </row>
    <row r="2245" spans="20:20">
      <c r="T2245" s="277"/>
    </row>
    <row r="2246" spans="20:20">
      <c r="T2246" s="277"/>
    </row>
    <row r="2247" spans="20:20">
      <c r="T2247" s="277"/>
    </row>
    <row r="2248" spans="20:20">
      <c r="T2248" s="277"/>
    </row>
    <row r="2249" spans="20:20">
      <c r="T2249" s="277"/>
    </row>
    <row r="2250" spans="20:20">
      <c r="T2250" s="277"/>
    </row>
    <row r="2251" spans="20:20">
      <c r="T2251" s="277"/>
    </row>
    <row r="2252" spans="20:20">
      <c r="T2252" s="277"/>
    </row>
    <row r="2253" spans="20:20">
      <c r="T2253" s="277"/>
    </row>
    <row r="2254" spans="20:20">
      <c r="T2254" s="277"/>
    </row>
    <row r="2255" spans="20:20">
      <c r="T2255" s="277"/>
    </row>
    <row r="2256" spans="20:20">
      <c r="T2256" s="277"/>
    </row>
    <row r="2257" spans="20:20">
      <c r="T2257" s="277"/>
    </row>
    <row r="2258" spans="20:20">
      <c r="T2258" s="277"/>
    </row>
    <row r="2259" spans="20:20">
      <c r="T2259" s="277"/>
    </row>
    <row r="2260" spans="20:20">
      <c r="T2260" s="277"/>
    </row>
    <row r="2261" spans="20:20">
      <c r="T2261" s="277"/>
    </row>
    <row r="2262" spans="20:20">
      <c r="T2262" s="277"/>
    </row>
    <row r="2263" spans="20:20">
      <c r="T2263" s="277"/>
    </row>
    <row r="2264" spans="20:20">
      <c r="T2264" s="277"/>
    </row>
    <row r="2265" spans="20:20">
      <c r="T2265" s="277"/>
    </row>
    <row r="2266" spans="20:20">
      <c r="T2266" s="277"/>
    </row>
    <row r="2267" spans="20:20">
      <c r="T2267" s="277"/>
    </row>
    <row r="2268" spans="20:20">
      <c r="T2268" s="277"/>
    </row>
    <row r="2269" spans="20:20">
      <c r="T2269" s="277"/>
    </row>
    <row r="2270" spans="20:20">
      <c r="T2270" s="277"/>
    </row>
    <row r="2271" spans="20:20">
      <c r="T2271" s="277"/>
    </row>
    <row r="2272" spans="20:20">
      <c r="T2272" s="277"/>
    </row>
    <row r="2273" spans="20:20">
      <c r="T2273" s="277"/>
    </row>
    <row r="2274" spans="20:20">
      <c r="T2274" s="277"/>
    </row>
    <row r="2275" spans="20:20">
      <c r="T2275" s="277"/>
    </row>
    <row r="2276" spans="20:20">
      <c r="T2276" s="277"/>
    </row>
    <row r="2277" spans="20:20">
      <c r="T2277" s="277"/>
    </row>
    <row r="2278" spans="20:20">
      <c r="T2278" s="277"/>
    </row>
    <row r="2279" spans="20:20">
      <c r="T2279" s="277"/>
    </row>
    <row r="2280" spans="20:20">
      <c r="T2280" s="277"/>
    </row>
    <row r="2281" spans="20:20">
      <c r="T2281" s="277"/>
    </row>
    <row r="2282" spans="20:20">
      <c r="T2282" s="277"/>
    </row>
    <row r="2283" spans="20:20">
      <c r="T2283" s="277"/>
    </row>
    <row r="2284" spans="20:20">
      <c r="T2284" s="277"/>
    </row>
    <row r="2285" spans="20:20">
      <c r="T2285" s="277"/>
    </row>
    <row r="2286" spans="20:20">
      <c r="T2286" s="277"/>
    </row>
    <row r="2287" spans="20:20">
      <c r="T2287" s="277"/>
    </row>
    <row r="2288" spans="20:20">
      <c r="T2288" s="277"/>
    </row>
    <row r="2289" spans="20:20">
      <c r="T2289" s="277"/>
    </row>
    <row r="2290" spans="20:20">
      <c r="T2290" s="277"/>
    </row>
    <row r="2291" spans="20:20">
      <c r="T2291" s="277"/>
    </row>
    <row r="2292" spans="20:20">
      <c r="T2292" s="277"/>
    </row>
    <row r="2293" spans="20:20">
      <c r="T2293" s="277"/>
    </row>
    <row r="2294" spans="20:20">
      <c r="T2294" s="277"/>
    </row>
    <row r="2295" spans="20:20">
      <c r="T2295" s="277"/>
    </row>
    <row r="2296" spans="20:20">
      <c r="T2296" s="277"/>
    </row>
    <row r="2297" spans="20:20">
      <c r="T2297" s="277"/>
    </row>
    <row r="2298" spans="20:20">
      <c r="T2298" s="277"/>
    </row>
    <row r="2299" spans="20:20">
      <c r="T2299" s="277"/>
    </row>
    <row r="2300" spans="20:20">
      <c r="T2300" s="277"/>
    </row>
    <row r="2301" spans="20:20">
      <c r="T2301" s="277"/>
    </row>
    <row r="2302" spans="20:20">
      <c r="T2302" s="277"/>
    </row>
    <row r="2303" spans="20:20">
      <c r="T2303" s="277"/>
    </row>
    <row r="2304" spans="20:20">
      <c r="T2304" s="277"/>
    </row>
    <row r="2305" spans="20:20">
      <c r="T2305" s="277"/>
    </row>
    <row r="2306" spans="20:20">
      <c r="T2306" s="277"/>
    </row>
    <row r="2307" spans="20:20">
      <c r="T2307" s="277"/>
    </row>
    <row r="2308" spans="20:20">
      <c r="T2308" s="277"/>
    </row>
    <row r="2309" spans="20:20">
      <c r="T2309" s="277"/>
    </row>
    <row r="2310" spans="20:20">
      <c r="T2310" s="277"/>
    </row>
    <row r="2311" spans="20:20">
      <c r="T2311" s="277"/>
    </row>
    <row r="2312" spans="20:20">
      <c r="T2312" s="277"/>
    </row>
    <row r="2313" spans="20:20">
      <c r="T2313" s="277"/>
    </row>
    <row r="2314" spans="20:20">
      <c r="T2314" s="277"/>
    </row>
    <row r="2315" spans="20:20">
      <c r="T2315" s="277"/>
    </row>
    <row r="2316" spans="20:20">
      <c r="T2316" s="277"/>
    </row>
    <row r="2317" spans="20:20">
      <c r="T2317" s="277"/>
    </row>
    <row r="2318" spans="20:20">
      <c r="T2318" s="277"/>
    </row>
    <row r="2319" spans="20:20">
      <c r="T2319" s="277"/>
    </row>
    <row r="2320" spans="20:20">
      <c r="T2320" s="277"/>
    </row>
    <row r="2321" spans="20:20">
      <c r="T2321" s="277"/>
    </row>
    <row r="2322" spans="20:20">
      <c r="T2322" s="277"/>
    </row>
    <row r="2323" spans="20:20">
      <c r="T2323" s="277"/>
    </row>
    <row r="2324" spans="20:20">
      <c r="T2324" s="277"/>
    </row>
    <row r="2325" spans="20:20">
      <c r="T2325" s="277"/>
    </row>
    <row r="2326" spans="20:20">
      <c r="T2326" s="277"/>
    </row>
    <row r="2327" spans="20:20">
      <c r="T2327" s="277"/>
    </row>
    <row r="2328" spans="20:20">
      <c r="T2328" s="277"/>
    </row>
    <row r="2329" spans="20:20">
      <c r="T2329" s="277"/>
    </row>
    <row r="2330" spans="20:20">
      <c r="T2330" s="277"/>
    </row>
    <row r="2331" spans="20:20">
      <c r="T2331" s="277"/>
    </row>
    <row r="2332" spans="20:20">
      <c r="T2332" s="277"/>
    </row>
    <row r="2333" spans="20:20">
      <c r="T2333" s="277"/>
    </row>
    <row r="2334" spans="20:20">
      <c r="T2334" s="277"/>
    </row>
    <row r="2335" spans="20:20">
      <c r="T2335" s="277"/>
    </row>
    <row r="2336" spans="20:20">
      <c r="T2336" s="277"/>
    </row>
    <row r="2337" spans="20:20">
      <c r="T2337" s="277"/>
    </row>
    <row r="2338" spans="20:20">
      <c r="T2338" s="277"/>
    </row>
    <row r="2339" spans="20:20">
      <c r="T2339" s="277"/>
    </row>
    <row r="2340" spans="20:20">
      <c r="T2340" s="277"/>
    </row>
    <row r="2341" spans="20:20">
      <c r="T2341" s="277"/>
    </row>
    <row r="2342" spans="20:20">
      <c r="T2342" s="277"/>
    </row>
    <row r="2343" spans="20:20">
      <c r="T2343" s="277"/>
    </row>
    <row r="2344" spans="20:20">
      <c r="T2344" s="277"/>
    </row>
    <row r="2345" spans="20:20">
      <c r="T2345" s="277"/>
    </row>
    <row r="2346" spans="20:20">
      <c r="T2346" s="277"/>
    </row>
    <row r="2347" spans="20:20">
      <c r="T2347" s="277"/>
    </row>
    <row r="2348" spans="20:20">
      <c r="T2348" s="277"/>
    </row>
    <row r="2349" spans="20:20">
      <c r="T2349" s="277"/>
    </row>
    <row r="2350" spans="20:20">
      <c r="T2350" s="277"/>
    </row>
    <row r="2351" spans="20:20">
      <c r="T2351" s="277"/>
    </row>
    <row r="2352" spans="20:20">
      <c r="T2352" s="277"/>
    </row>
    <row r="2353" spans="20:20">
      <c r="T2353" s="277"/>
    </row>
    <row r="2354" spans="20:20">
      <c r="T2354" s="277"/>
    </row>
    <row r="2355" spans="20:20">
      <c r="T2355" s="277"/>
    </row>
    <row r="2356" spans="20:20">
      <c r="T2356" s="277"/>
    </row>
    <row r="2357" spans="20:20">
      <c r="T2357" s="277"/>
    </row>
    <row r="2358" spans="20:20">
      <c r="T2358" s="277"/>
    </row>
    <row r="2359" spans="20:20">
      <c r="T2359" s="277"/>
    </row>
    <row r="2360" spans="20:20">
      <c r="T2360" s="277"/>
    </row>
    <row r="2361" spans="20:20">
      <c r="T2361" s="277"/>
    </row>
    <row r="2362" spans="20:20">
      <c r="T2362" s="277"/>
    </row>
    <row r="2363" spans="20:20">
      <c r="T2363" s="277"/>
    </row>
    <row r="2364" spans="20:20">
      <c r="T2364" s="277"/>
    </row>
    <row r="2365" spans="20:20">
      <c r="T2365" s="277"/>
    </row>
    <row r="2366" spans="20:20">
      <c r="T2366" s="277"/>
    </row>
    <row r="2367" spans="20:20">
      <c r="T2367" s="277"/>
    </row>
    <row r="2368" spans="20:20">
      <c r="T2368" s="277"/>
    </row>
    <row r="2369" spans="20:20">
      <c r="T2369" s="277"/>
    </row>
    <row r="2370" spans="20:20">
      <c r="T2370" s="277"/>
    </row>
    <row r="2371" spans="20:20">
      <c r="T2371" s="277"/>
    </row>
    <row r="2372" spans="20:20">
      <c r="T2372" s="277"/>
    </row>
    <row r="2373" spans="20:20">
      <c r="T2373" s="277"/>
    </row>
    <row r="2374" spans="20:20">
      <c r="T2374" s="277"/>
    </row>
    <row r="2375" spans="20:20">
      <c r="T2375" s="277"/>
    </row>
    <row r="2376" spans="20:20">
      <c r="T2376" s="277"/>
    </row>
    <row r="2377" spans="20:20">
      <c r="T2377" s="277"/>
    </row>
    <row r="2378" spans="20:20">
      <c r="T2378" s="277"/>
    </row>
    <row r="2379" spans="20:20">
      <c r="T2379" s="277"/>
    </row>
    <row r="2380" spans="20:20">
      <c r="T2380" s="277"/>
    </row>
    <row r="2381" spans="20:20">
      <c r="T2381" s="277"/>
    </row>
    <row r="2382" spans="20:20">
      <c r="T2382" s="277"/>
    </row>
    <row r="2383" spans="20:20">
      <c r="T2383" s="277"/>
    </row>
    <row r="2384" spans="20:20">
      <c r="T2384" s="277"/>
    </row>
    <row r="2385" spans="20:20">
      <c r="T2385" s="277"/>
    </row>
    <row r="2386" spans="20:20">
      <c r="T2386" s="277"/>
    </row>
    <row r="2387" spans="20:20">
      <c r="T2387" s="277"/>
    </row>
    <row r="2388" spans="20:20">
      <c r="T2388" s="277"/>
    </row>
    <row r="2389" spans="20:20">
      <c r="T2389" s="277"/>
    </row>
    <row r="2390" spans="20:20">
      <c r="T2390" s="277"/>
    </row>
    <row r="2391" spans="20:20">
      <c r="T2391" s="277"/>
    </row>
    <row r="2392" spans="20:20">
      <c r="T2392" s="277"/>
    </row>
    <row r="2393" spans="20:20">
      <c r="T2393" s="277"/>
    </row>
    <row r="2394" spans="20:20">
      <c r="T2394" s="277"/>
    </row>
    <row r="2395" spans="20:20">
      <c r="T2395" s="277"/>
    </row>
    <row r="2396" spans="20:20">
      <c r="T2396" s="277"/>
    </row>
    <row r="2397" spans="20:20">
      <c r="T2397" s="277"/>
    </row>
    <row r="2398" spans="20:20">
      <c r="T2398" s="277"/>
    </row>
    <row r="2399" spans="20:20">
      <c r="T2399" s="277"/>
    </row>
    <row r="2400" spans="20:20">
      <c r="T2400" s="277"/>
    </row>
    <row r="2401" spans="20:20">
      <c r="T2401" s="277"/>
    </row>
    <row r="2402" spans="20:20">
      <c r="T2402" s="277"/>
    </row>
    <row r="2403" spans="20:20">
      <c r="T2403" s="277"/>
    </row>
    <row r="2404" spans="20:20">
      <c r="T2404" s="277"/>
    </row>
    <row r="2405" spans="20:20">
      <c r="T2405" s="277"/>
    </row>
    <row r="2406" spans="20:20">
      <c r="T2406" s="277"/>
    </row>
    <row r="2407" spans="20:20">
      <c r="T2407" s="277"/>
    </row>
    <row r="2408" spans="20:20">
      <c r="T2408" s="277"/>
    </row>
    <row r="2409" spans="20:20">
      <c r="T2409" s="277"/>
    </row>
    <row r="2410" spans="20:20">
      <c r="T2410" s="277"/>
    </row>
    <row r="2411" spans="20:20">
      <c r="T2411" s="277"/>
    </row>
    <row r="2412" spans="20:20">
      <c r="T2412" s="277"/>
    </row>
    <row r="2413" spans="20:20">
      <c r="T2413" s="277"/>
    </row>
    <row r="2414" spans="20:20">
      <c r="T2414" s="277"/>
    </row>
    <row r="2415" spans="20:20">
      <c r="T2415" s="277"/>
    </row>
    <row r="2416" spans="20:20">
      <c r="T2416" s="277"/>
    </row>
    <row r="2417" spans="20:20">
      <c r="T2417" s="277"/>
    </row>
    <row r="2418" spans="20:20">
      <c r="T2418" s="277"/>
    </row>
    <row r="2419" spans="20:20">
      <c r="T2419" s="277"/>
    </row>
    <row r="2420" spans="20:20">
      <c r="T2420" s="277"/>
    </row>
    <row r="2421" spans="20:20">
      <c r="T2421" s="277"/>
    </row>
    <row r="2422" spans="20:20">
      <c r="T2422" s="277"/>
    </row>
  </sheetData>
  <sheetProtection formatCells="0" formatColumns="0" formatRows="0" autoFilter="0"/>
  <protectedRanges>
    <protectedRange sqref="T8:T204" name="Rango4"/>
    <protectedRange sqref="H8:H204" name="Rango3"/>
    <protectedRange sqref="J8:M204" name="Rango1"/>
    <protectedRange sqref="B8:B204" name="Rango2"/>
  </protectedRanges>
  <autoFilter ref="A7:T61" xr:uid="{00000000-0001-0000-0500-000000000000}"/>
  <mergeCells count="8">
    <mergeCell ref="A6:B6"/>
    <mergeCell ref="J6:K6"/>
    <mergeCell ref="C214:F214"/>
    <mergeCell ref="N214:P214"/>
    <mergeCell ref="N6:O6"/>
    <mergeCell ref="P6:Q6"/>
    <mergeCell ref="L6:M6"/>
    <mergeCell ref="I205:M205"/>
  </mergeCells>
  <pageMargins left="0.31496062992125984" right="0.19685039370078741" top="0.31496062992125984" bottom="0.74803149606299213" header="0.31496062992125984" footer="0.31496062992125984"/>
  <pageSetup scale="5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R1.02 (ex FORM. 9)</vt:lpstr>
      <vt:lpstr>bd_lista</vt:lpstr>
      <vt:lpstr>CUADRO</vt:lpstr>
      <vt:lpstr>Hoja de Trabajo para listado</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2022-10-05T13:15:45Z</cp:lastPrinted>
  <dcterms:created xsi:type="dcterms:W3CDTF">2014-07-03T21:21:01Z</dcterms:created>
  <dcterms:modified xsi:type="dcterms:W3CDTF">2023-09-06T22:02:36Z</dcterms:modified>
</cp:coreProperties>
</file>